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C:\Users\Licitacao\OneDrive\Área de Trabalho\licitação obras\2023\tp 017-2023\"/>
    </mc:Choice>
  </mc:AlternateContent>
  <bookViews>
    <workbookView xWindow="0" yWindow="0" windowWidth="21570" windowHeight="8085" tabRatio="783" firstSheet="7" activeTab="8"/>
  </bookViews>
  <sheets>
    <sheet name="SICRO" sheetId="26" state="hidden" r:id="rId1"/>
    <sheet name="DER-ES" sheetId="21" state="hidden" r:id="rId2"/>
    <sheet name="SINAPI" sheetId="24" state="hidden" r:id="rId3"/>
    <sheet name="IDER-ES" sheetId="23" state="hidden" r:id="rId4"/>
    <sheet name="ISINAPI" sheetId="22" state="hidden" r:id="rId5"/>
    <sheet name="DADOS" sheetId="17" state="hidden" r:id="rId6"/>
    <sheet name="Auxiliar" sheetId="7" state="hidden" r:id="rId7"/>
    <sheet name="BDI" sheetId="6" r:id="rId8"/>
    <sheet name="ORCAMENTO" sheetId="8" r:id="rId9"/>
    <sheet name="MEMÓRIA DE CÁLCULO" sheetId="14" r:id="rId10"/>
    <sheet name="COMPOSIÇAO" sheetId="9" r:id="rId11"/>
    <sheet name="CRONOGRAMA" sheetId="16" r:id="rId12"/>
  </sheets>
  <externalReferences>
    <externalReference r:id="rId13"/>
    <externalReference r:id="rId14"/>
    <externalReference r:id="rId15"/>
    <externalReference r:id="rId16"/>
  </externalReferences>
  <definedNames>
    <definedName name="____xlnm.Print_Area">#REF!</definedName>
    <definedName name="___xlnm._FilterDatabase">#REF!</definedName>
    <definedName name="___xlnm.Print_Area_1">#REF!</definedName>
    <definedName name="___xlnm.Print_Area_2">#REF!</definedName>
    <definedName name="__xlnm._FilterDatabase" localSheetId="1">#REF!</definedName>
    <definedName name="__xlnm._FilterDatabase">#REF!</definedName>
    <definedName name="__xlnm.Print_Area" localSheetId="1">#REF!</definedName>
    <definedName name="__xlnm.Print_Area">#REF!</definedName>
    <definedName name="__xlnm.Print_Area_1" localSheetId="1">#REF!</definedName>
    <definedName name="__xlnm.Print_Area_1">#REF!</definedName>
    <definedName name="__xlnm.Print_Area_2">#REF!</definedName>
    <definedName name="_Fill">#N/A</definedName>
    <definedName name="_Fill_1">#N/A</definedName>
    <definedName name="_Fill_2">#N/A</definedName>
    <definedName name="_Fill_3">#N/A</definedName>
    <definedName name="_Fill_4">#N/A</definedName>
    <definedName name="_xlnm._FilterDatabase" localSheetId="8" hidden="1">ORCAMENTO!$B$4:$O$7</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1">CRONOGRAMA!$B$1:$G$22</definedName>
    <definedName name="_xlnm.Print_Area" localSheetId="9">'MEMÓRIA DE CÁLCULO'!$B$1:$K$219</definedName>
    <definedName name="_xlnm.Print_Area" localSheetId="8">ORCAMENTO!$B$1:$J$43</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 localSheetId="1">#REF!</definedName>
    <definedName name="BDI" comment="BDI" localSheetId="3">#REF!</definedName>
    <definedName name="BDI" comment="BDI" localSheetId="4">#REF!</definedName>
    <definedName name="BDI" comment="BDI" localSheetId="0">#REF!</definedName>
    <definedName name="BDI" comment="BDI" localSheetId="2">#REF!</definedName>
    <definedName name="BDI" comment="BDI">BDI!$C$37</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 localSheetId="1">SUMIF([1]Colar!$A:$A,"IR5101",[1]Colar!$G:$G)+SUMIF([1]Colar!$A:$A,"IR5102",[1]Colar!$G:$G)+SUMIF([1]Colar!$A:$A,"IR5103",[1]Colar!$G:$G)+ SUMIF([1]Colar!$A:$A,"IR5104",[1]Colar!$G:$G) + SUMIF([1]Colar!$A:$A,"IR5105",[1]Colar!$G:$G)+ SUMIF([1]Colar!$A:$A,"IR5106",[1]Colar!$G:$G)+ SUMIF([1]Colar!$A:$A,"IR5107",[1]Colar!$G:$G)</definedName>
    <definedName name="CUSTO_ADM_LOCAL_E_MOBILIZACAO" localSheetId="3">SUMIF(#REF!,"IR5101",#REF!)+SUMIF(#REF!,"IR5102",#REF!)+SUMIF(#REF!,"IR5103",#REF!)+ SUMIF(#REF!,"IR5104",#REF!) + SUMIF(#REF!,"IR5105",#REF!)+ SUMIF(#REF!,"IR5106",#REF!)+ SUMIF(#REF!,"IR5107",#REF!)</definedName>
    <definedName name="CUSTO_ADM_LOCAL_E_MOBILIZACAO" localSheetId="0">SUMIF(#REF!,"IR5101",#REF!)+SUMIF(#REF!,"IR5102",#REF!)+SUMIF(#REF!,"IR5103",#REF!)+ SUMIF(#REF!,"IR5104",#REF!) + SUMIF(#REF!,"IR5105",#REF!)+ SUMIF(#REF!,"IR5106",#REF!)+ SUMIF(#REF!,"IR5107",#REF!)</definedName>
    <definedName name="CUSTO_ADM_LOCAL_E_MOBILIZACAO">SUMIF(#REF!,"IR5101",#REF!)+SUMIF(#REF!,"IR5102",#REF!)+SUMIF(#REF!,"IR5103",#REF!)+ SUMIF(#REF!,"IR5104",#REF!) + SUMIF(#REF!,"IR5105",#REF!)+ SUMIF(#REF!,"IR5106",#REF!)+ SUMIF(#REF!,"IR5107",#REF!)</definedName>
    <definedName name="CUSTO_TREIN._GERAL" localSheetId="1">[1]CUSTO_ADMISSIONAL!$AB$85</definedName>
    <definedName name="CUSTO_TREIN._GERAL" localSheetId="3">#REF!</definedName>
    <definedName name="CUSTO_TREIN._GERAL" localSheetId="0">#REF!</definedName>
    <definedName name="CUSTO_TREIN._GERAL">#REF!</definedName>
    <definedName name="DADOS" comment="Lista Suspensa" localSheetId="1">[2]DADOS!$A$6:$A$13</definedName>
    <definedName name="DADOS" comment="Lista Suspensa" localSheetId="3">[3]DADOS!$A$6:$A$12</definedName>
    <definedName name="DADOS" comment="Lista Suspensa" localSheetId="4">[4]DADOS!$A$6:$A$13</definedName>
    <definedName name="DADOS" comment="Lista Suspensa" localSheetId="0">[3]DADOS!$A$6:$A$12</definedName>
    <definedName name="DADOS" comment="Lista Suspensa" localSheetId="2">[4]DADOS!$A$6:$A$13</definedName>
    <definedName name="DADOS" comment="Lista Suspensa">DADOS!$A$6:$A$10</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 localSheetId="1">[2]DADOS!$A$2:$A$3</definedName>
    <definedName name="ETAPA" localSheetId="3">[4]DADOS!$A$2:$A$3</definedName>
    <definedName name="ETAPA" localSheetId="4">[4]DADOS!$A$2:$A$3</definedName>
    <definedName name="ETAPA" localSheetId="0">[4]DADOS!$A$2:$A$3</definedName>
    <definedName name="ETAPA" localSheetId="2">[4]DADOS!$A$2:$A$3</definedName>
    <definedName name="ETAPA">DADOS!$A$2:$A$3</definedName>
    <definedName name="EXAME_GERAL" localSheetId="1">[1]CUSTO_ADMISSIONAL!$AB$27</definedName>
    <definedName name="EXAME_GERAL" localSheetId="3">#REF!</definedName>
    <definedName name="EXAME_GERAL" localSheetId="0">#REF!</definedName>
    <definedName name="EXAME_GERAL">#REF!</definedName>
    <definedName name="EXAMES" localSheetId="1">[1]GERAL_TABELAS!$O$3:$AA$22</definedName>
    <definedName name="EXAMES" localSheetId="3">#REF!</definedName>
    <definedName name="EXAMES" localSheetId="0">#REF!</definedName>
    <definedName name="EXAMES">#REF!</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 localSheetId="1">{"'Plan1 (2)'!$A$5:$F$63"}</definedName>
    <definedName name="HTML_Control" localSheetId="3">{"'Plan1 (2)'!$A$5:$F$63"}</definedName>
    <definedName name="HTML_Control" localSheetId="4">{"'Plan1 (2)'!$A$5:$F$63"}</definedName>
    <definedName name="HTML_Control" localSheetId="0">{"'Plan1 (2)'!$A$5:$F$63"}</definedName>
    <definedName name="HTML_Control" localSheetId="2">{"'Plan1 (2)'!$A$5:$F$63"}</definedName>
    <definedName name="HTML_Control">{"'Plan1 (2)'!$A$5:$F$63"}</definedName>
    <definedName name="HTML_Control_1" localSheetId="1">{"'Plan1 (2)'!$A$5:$F$63"}</definedName>
    <definedName name="HTML_Control_1" localSheetId="3">{"'Plan1 (2)'!$A$5:$F$63"}</definedName>
    <definedName name="HTML_Control_1" localSheetId="4">{"'Plan1 (2)'!$A$5:$F$63"}</definedName>
    <definedName name="HTML_Control_1" localSheetId="0">{"'Plan1 (2)'!$A$5:$F$63"}</definedName>
    <definedName name="HTML_Control_1" localSheetId="2">{"'Plan1 (2)'!$A$5:$F$63"}</definedName>
    <definedName name="HTML_Control_1">{"'Plan1 (2)'!$A$5:$F$63"}</definedName>
    <definedName name="HTML_Control_2" localSheetId="1">{"'Plan1 (2)'!$A$5:$F$63"}</definedName>
    <definedName name="HTML_Control_2" localSheetId="3">{"'Plan1 (2)'!$A$5:$F$63"}</definedName>
    <definedName name="HTML_Control_2" localSheetId="4">{"'Plan1 (2)'!$A$5:$F$63"}</definedName>
    <definedName name="HTML_Control_2" localSheetId="0">{"'Plan1 (2)'!$A$5:$F$63"}</definedName>
    <definedName name="HTML_Control_2" localSheetId="2">{"'Plan1 (2)'!$A$5:$F$63"}</definedName>
    <definedName name="HTML_Control_2">{"'Plan1 (2)'!$A$5:$F$63"}</definedName>
    <definedName name="HTML_Control_3" localSheetId="1">{"'Plan1 (2)'!$A$5:$F$63"}</definedName>
    <definedName name="HTML_Control_3" localSheetId="3">{"'Plan1 (2)'!$A$5:$F$63"}</definedName>
    <definedName name="HTML_Control_3" localSheetId="4">{"'Plan1 (2)'!$A$5:$F$63"}</definedName>
    <definedName name="HTML_Control_3" localSheetId="0">{"'Plan1 (2)'!$A$5:$F$63"}</definedName>
    <definedName name="HTML_Control_3" localSheetId="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 localSheetId="1">{"'Plan1 (2)'!$A$5:$F$63"}</definedName>
    <definedName name="i" localSheetId="3">{"'Plan1 (2)'!$A$5:$F$63"}</definedName>
    <definedName name="i" localSheetId="4">{"'Plan1 (2)'!$A$5:$F$63"}</definedName>
    <definedName name="i" localSheetId="0">{"'Plan1 (2)'!$A$5:$F$63"}</definedName>
    <definedName name="i" localSheetId="2">{"'Plan1 (2)'!$A$5:$F$63"}</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 localSheetId="1">{"'Plan1 (2)'!$A$5:$F$63"}</definedName>
    <definedName name="luis" localSheetId="3">{"'Plan1 (2)'!$A$5:$F$63"}</definedName>
    <definedName name="luis" localSheetId="4">{"'Plan1 (2)'!$A$5:$F$63"}</definedName>
    <definedName name="luis" localSheetId="0">{"'Plan1 (2)'!$A$5:$F$63"}</definedName>
    <definedName name="luis" localSheetId="2">{"'Plan1 (2)'!$A$5:$F$63"}</definedName>
    <definedName name="luis">{"'Plan1 (2)'!$A$5:$F$63"}</definedName>
    <definedName name="luis_1" localSheetId="1">{"'Plan1 (2)'!$A$5:$F$63"}</definedName>
    <definedName name="luis_1" localSheetId="3">{"'Plan1 (2)'!$A$5:$F$63"}</definedName>
    <definedName name="luis_1" localSheetId="4">{"'Plan1 (2)'!$A$5:$F$63"}</definedName>
    <definedName name="luis_1" localSheetId="0">{"'Plan1 (2)'!$A$5:$F$63"}</definedName>
    <definedName name="luis_1" localSheetId="2">{"'Plan1 (2)'!$A$5:$F$63"}</definedName>
    <definedName name="luis_1">{"'Plan1 (2)'!$A$5:$F$63"}</definedName>
    <definedName name="luis_2" localSheetId="1">{"'Plan1 (2)'!$A$5:$F$63"}</definedName>
    <definedName name="luis_2" localSheetId="3">{"'Plan1 (2)'!$A$5:$F$63"}</definedName>
    <definedName name="luis_2" localSheetId="4">{"'Plan1 (2)'!$A$5:$F$63"}</definedName>
    <definedName name="luis_2" localSheetId="0">{"'Plan1 (2)'!$A$5:$F$63"}</definedName>
    <definedName name="luis_2" localSheetId="2">{"'Plan1 (2)'!$A$5:$F$63"}</definedName>
    <definedName name="luis_2">{"'Plan1 (2)'!$A$5:$F$63"}</definedName>
    <definedName name="luis_3" localSheetId="1">{"'Plan1 (2)'!$A$5:$F$63"}</definedName>
    <definedName name="luis_3" localSheetId="3">{"'Plan1 (2)'!$A$5:$F$63"}</definedName>
    <definedName name="luis_3" localSheetId="4">{"'Plan1 (2)'!$A$5:$F$63"}</definedName>
    <definedName name="luis_3" localSheetId="0">{"'Plan1 (2)'!$A$5:$F$63"}</definedName>
    <definedName name="luis_3" localSheetId="2">{"'Plan1 (2)'!$A$5:$F$63"}</definedName>
    <definedName name="luis_3">{"'Plan1 (2)'!$A$5:$F$63"}</definedName>
    <definedName name="mattubcust">#N/A</definedName>
    <definedName name="mattubcust_1">#N/A</definedName>
    <definedName name="mattubcust_2">#N/A</definedName>
    <definedName name="mattubcust_3">#N/A</definedName>
    <definedName name="MEDIA_SALARIOS" localSheetId="1">INDIRECT(CONCATENATE("GERAL_TABELAS!DC",(2+MATCH(,[1]GERAL_TABELAS!$CG$3:$CG$56,0))))</definedName>
    <definedName name="MEDIA_SALARIOS" localSheetId="3">INDIRECT(CONCATENATE("GERAL_TABELAS!DC",(2+MATCH(,#REF!,0))))</definedName>
    <definedName name="MEDIA_SALARIOS" localSheetId="0">INDIRECT(CONCATENATE("GERAL_TABELAS!DC",(2+MATCH(,#REF!,0))))</definedName>
    <definedName name="MEDIA_SALARIOS">INDIRECT(CONCATENATE("GERAL_TABELAS!DC",(2+MATCH(,#REF!,0))))</definedName>
    <definedName name="MINAS" localSheetId="1">[1]GERAL_TABELAS!$B$3:$B$33</definedName>
    <definedName name="MINAS" localSheetId="3">#REF!</definedName>
    <definedName name="MINAS" localSheetId="0">#REF!</definedName>
    <definedName name="MINAS">#REF!</definedName>
    <definedName name="MOB._DESMOB._EQUIPAMENTOS">#N/A</definedName>
    <definedName name="MOB._DESMOB._PESSOAL">#N/A</definedName>
    <definedName name="Moedas">#N/A</definedName>
    <definedName name="MUNICIPIOS" localSheetId="1">[1]GERAL_TABELAS!$C$37:$C$49</definedName>
    <definedName name="MUNICIPIOS" localSheetId="3">#REF!</definedName>
    <definedName name="MUNICIPIOS" localSheetId="0">#REF!</definedName>
    <definedName name="MUNICIPIOS">#REF!</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 localSheetId="1">INDIRECT(CONCATENATE("GERAL_TABELAS!DD",(2+MATCH(,[1]GERAL_TABELAS!$CG$3:$CG$56,0))))</definedName>
    <definedName name="SALARIO_MOD" localSheetId="3">INDIRECT(CONCATENATE("GERAL_TABELAS!DD",(2+MATCH(,#REF!,0))))</definedName>
    <definedName name="SALARIO_MOD" localSheetId="0">INDIRECT(CONCATENATE("GERAL_TABELAS!DD",(2+MATCH(,#REF!,0))))</definedName>
    <definedName name="SALARIO_MOD">INDIRECT(CONCATENATE("GERAL_TABELAS!DD",(2+MATCH(,#REF!,0))))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 localSheetId="1">[1]GERAL_TABELAS!$BS$3:$CD$46</definedName>
    <definedName name="TREINAMENTO_RAC" localSheetId="3">#REF!</definedName>
    <definedName name="TREINAMENTO_RAC" localSheetId="0">#REF!</definedName>
    <definedName name="TREINAMENTO_RAC">#REF!</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16" l="1"/>
  <c r="I8" i="16"/>
  <c r="I9" i="16"/>
  <c r="I10" i="16"/>
  <c r="I11" i="16"/>
  <c r="I12" i="16"/>
  <c r="I14" i="16"/>
  <c r="I16" i="16"/>
  <c r="I18" i="16"/>
  <c r="I20" i="16"/>
  <c r="I6" i="16"/>
  <c r="I5" i="16"/>
  <c r="G5" i="16"/>
  <c r="G7" i="16"/>
  <c r="G9" i="16"/>
  <c r="G11" i="16"/>
  <c r="G13" i="16"/>
  <c r="G15" i="16"/>
  <c r="G17" i="16"/>
  <c r="G19" i="16"/>
  <c r="G21" i="16"/>
  <c r="G22" i="16" s="1"/>
  <c r="D21" i="16"/>
  <c r="D19" i="16"/>
  <c r="C19" i="16"/>
  <c r="D17" i="16"/>
  <c r="C17" i="16"/>
  <c r="D5" i="16"/>
  <c r="F5" i="16" s="1"/>
  <c r="C37" i="6"/>
  <c r="D96" i="14"/>
  <c r="D95" i="14"/>
  <c r="D80" i="14"/>
  <c r="D81" i="14"/>
  <c r="D82" i="14"/>
  <c r="D83" i="14"/>
  <c r="D84" i="14"/>
  <c r="D85" i="14"/>
  <c r="D79" i="14"/>
  <c r="E28" i="14"/>
  <c r="C28" i="14"/>
  <c r="E27" i="14"/>
  <c r="K27" i="14" s="1"/>
  <c r="E26" i="14"/>
  <c r="K26" i="14" s="1"/>
  <c r="E25" i="14"/>
  <c r="K25" i="14" s="1"/>
  <c r="E24" i="14"/>
  <c r="K24" i="14" s="1"/>
  <c r="E23" i="14"/>
  <c r="K23" i="14" s="1"/>
  <c r="E22" i="14"/>
  <c r="K22" i="14" s="1"/>
  <c r="E21" i="14"/>
  <c r="K21" i="14" s="1"/>
  <c r="E20" i="14"/>
  <c r="K20" i="14" s="1"/>
  <c r="E19" i="14"/>
  <c r="K19" i="14" s="1"/>
  <c r="E18" i="14"/>
  <c r="K18" i="14" s="1"/>
  <c r="E17" i="14"/>
  <c r="K17" i="14" s="1"/>
  <c r="E16" i="14"/>
  <c r="K16" i="14" s="1"/>
  <c r="E15" i="14"/>
  <c r="K15" i="14" s="1"/>
  <c r="E14" i="14"/>
  <c r="K14" i="14" s="1"/>
  <c r="E13" i="14"/>
  <c r="K13" i="14" s="1"/>
  <c r="E12" i="14"/>
  <c r="K12" i="14" s="1"/>
  <c r="E10" i="14"/>
  <c r="K10" i="14" s="1"/>
  <c r="K11" i="14"/>
  <c r="K177" i="14"/>
  <c r="K176" i="14"/>
  <c r="K195" i="14"/>
  <c r="K196" i="14"/>
  <c r="K197" i="14"/>
  <c r="K198" i="14"/>
  <c r="K199" i="14"/>
  <c r="K200" i="14"/>
  <c r="K201" i="14"/>
  <c r="K202" i="14"/>
  <c r="K203" i="14"/>
  <c r="K204" i="14"/>
  <c r="K205" i="14"/>
  <c r="K206" i="14"/>
  <c r="K207" i="14"/>
  <c r="K208" i="14"/>
  <c r="K209" i="14"/>
  <c r="K210" i="14"/>
  <c r="K211" i="14"/>
  <c r="K191" i="14"/>
  <c r="K189" i="14" s="1"/>
  <c r="K194" i="14"/>
  <c r="E38" i="8"/>
  <c r="K184" i="14"/>
  <c r="K185" i="14"/>
  <c r="K186" i="14"/>
  <c r="K187" i="14"/>
  <c r="K188" i="14"/>
  <c r="K181" i="14"/>
  <c r="A37" i="8"/>
  <c r="E37" i="8"/>
  <c r="F37" i="8"/>
  <c r="H37" i="8"/>
  <c r="A38" i="8"/>
  <c r="F38" i="8"/>
  <c r="H38" i="8"/>
  <c r="A39" i="8"/>
  <c r="E39" i="8"/>
  <c r="F39" i="8"/>
  <c r="H39" i="8"/>
  <c r="H36" i="8"/>
  <c r="F36" i="8"/>
  <c r="E36" i="8"/>
  <c r="A36" i="8"/>
  <c r="A35" i="8"/>
  <c r="A34" i="8"/>
  <c r="E34" i="8"/>
  <c r="F34" i="8"/>
  <c r="H34" i="8"/>
  <c r="K173" i="14"/>
  <c r="K172" i="14"/>
  <c r="K171" i="14"/>
  <c r="K170" i="14"/>
  <c r="K167" i="14"/>
  <c r="K165" i="14" s="1"/>
  <c r="K164" i="14"/>
  <c r="K162" i="14" s="1"/>
  <c r="K161" i="14"/>
  <c r="K159" i="14" s="1"/>
  <c r="K158" i="14"/>
  <c r="K156" i="14" s="1"/>
  <c r="K155" i="14"/>
  <c r="K154" i="14"/>
  <c r="K153" i="14"/>
  <c r="K152" i="14"/>
  <c r="K149" i="14"/>
  <c r="K148" i="14"/>
  <c r="K147" i="14"/>
  <c r="K146" i="14"/>
  <c r="K141" i="14"/>
  <c r="K142" i="14"/>
  <c r="K143" i="14"/>
  <c r="K140" i="14"/>
  <c r="A33" i="8"/>
  <c r="E33" i="8"/>
  <c r="F33" i="8"/>
  <c r="H33" i="8"/>
  <c r="A31" i="8"/>
  <c r="E31" i="8"/>
  <c r="F31" i="8"/>
  <c r="H31" i="8"/>
  <c r="A32" i="8"/>
  <c r="E32" i="8"/>
  <c r="F32" i="8"/>
  <c r="H32" i="8"/>
  <c r="A30" i="8"/>
  <c r="E30" i="8"/>
  <c r="F30" i="8"/>
  <c r="H30" i="8"/>
  <c r="A29" i="8"/>
  <c r="E29" i="8"/>
  <c r="F29" i="8"/>
  <c r="H29" i="8"/>
  <c r="A28" i="8"/>
  <c r="E28" i="8"/>
  <c r="F28" i="8"/>
  <c r="H28" i="8"/>
  <c r="A27" i="8"/>
  <c r="E27" i="8"/>
  <c r="F27" i="8"/>
  <c r="H27" i="8"/>
  <c r="H26" i="8"/>
  <c r="F26" i="8"/>
  <c r="E26" i="8"/>
  <c r="A26" i="8"/>
  <c r="A25" i="8"/>
  <c r="D18" i="16" l="1"/>
  <c r="D20" i="16"/>
  <c r="E19" i="16"/>
  <c r="F19" i="16"/>
  <c r="I19" i="16" s="1"/>
  <c r="E17" i="16"/>
  <c r="F17" i="16"/>
  <c r="I17" i="16" s="1"/>
  <c r="K28" i="14"/>
  <c r="K8" i="14" s="1"/>
  <c r="K174" i="14"/>
  <c r="K192" i="14"/>
  <c r="K182" i="14"/>
  <c r="K144" i="14"/>
  <c r="K179" i="14"/>
  <c r="K168" i="14"/>
  <c r="K150" i="14"/>
  <c r="K138" i="14"/>
  <c r="J19" i="16" l="1"/>
  <c r="J17" i="16"/>
  <c r="K218" i="14"/>
  <c r="K219" i="14"/>
  <c r="K216" i="14" l="1"/>
  <c r="E56" i="14"/>
  <c r="K56" i="14" s="1"/>
  <c r="D121" i="14"/>
  <c r="K121" i="14" s="1"/>
  <c r="K57" i="14"/>
  <c r="C74" i="14"/>
  <c r="K73" i="14"/>
  <c r="K71" i="14"/>
  <c r="K72" i="14"/>
  <c r="K70" i="14"/>
  <c r="K69" i="14"/>
  <c r="K66" i="14"/>
  <c r="K67" i="14"/>
  <c r="K68" i="14"/>
  <c r="K65" i="14"/>
  <c r="K58" i="14"/>
  <c r="K59" i="14"/>
  <c r="K60" i="14"/>
  <c r="K61" i="14"/>
  <c r="K62" i="14"/>
  <c r="K63" i="14"/>
  <c r="K64" i="14"/>
  <c r="A13" i="8"/>
  <c r="D9" i="9"/>
  <c r="E9" i="9"/>
  <c r="H9" i="9"/>
  <c r="I9" i="9" s="1"/>
  <c r="E16" i="9"/>
  <c r="E15" i="9"/>
  <c r="E14" i="9"/>
  <c r="E11" i="9"/>
  <c r="E10" i="9"/>
  <c r="E8" i="9"/>
  <c r="H16" i="9"/>
  <c r="I16" i="9" s="1"/>
  <c r="H15" i="9"/>
  <c r="I15" i="9" s="1"/>
  <c r="H14" i="9"/>
  <c r="I14" i="9" s="1"/>
  <c r="D16" i="9"/>
  <c r="D15" i="9"/>
  <c r="D14" i="9"/>
  <c r="H11" i="9"/>
  <c r="H10" i="9"/>
  <c r="D11" i="9"/>
  <c r="D10" i="9"/>
  <c r="D8" i="9"/>
  <c r="H8" i="9"/>
  <c r="K74" i="14" l="1"/>
  <c r="G2" i="8"/>
  <c r="I2" i="8"/>
  <c r="A11" i="8"/>
  <c r="H11" i="8"/>
  <c r="A8" i="8"/>
  <c r="A9" i="8"/>
  <c r="A10" i="8"/>
  <c r="A12" i="8"/>
  <c r="A14" i="8"/>
  <c r="A15" i="8"/>
  <c r="A16" i="8"/>
  <c r="A17" i="8"/>
  <c r="A18" i="8"/>
  <c r="A19" i="8"/>
  <c r="A20" i="8"/>
  <c r="A21" i="8"/>
  <c r="A22" i="8"/>
  <c r="A23" i="8"/>
  <c r="A24" i="8"/>
  <c r="A40" i="8"/>
  <c r="A41" i="8"/>
  <c r="A42" i="8"/>
  <c r="A7" i="8"/>
  <c r="H42" i="8"/>
  <c r="H41" i="8"/>
  <c r="H24" i="8"/>
  <c r="H23" i="8"/>
  <c r="H22" i="8"/>
  <c r="H21" i="8"/>
  <c r="H19" i="8"/>
  <c r="H17" i="8"/>
  <c r="H16" i="8"/>
  <c r="H13" i="8"/>
  <c r="H12" i="8"/>
  <c r="H9" i="8"/>
  <c r="H7" i="8"/>
  <c r="H8" i="8"/>
  <c r="F42" i="8"/>
  <c r="F41" i="8"/>
  <c r="F24" i="8"/>
  <c r="F23" i="8"/>
  <c r="F22" i="8"/>
  <c r="F21" i="8"/>
  <c r="F19" i="8"/>
  <c r="F17" i="8"/>
  <c r="F16" i="8"/>
  <c r="F13" i="8"/>
  <c r="F12" i="8"/>
  <c r="F11" i="8"/>
  <c r="F9" i="8"/>
  <c r="F7" i="8"/>
  <c r="F8" i="8"/>
  <c r="E22" i="8"/>
  <c r="E21" i="8"/>
  <c r="E19" i="8"/>
  <c r="E13" i="8"/>
  <c r="E12" i="8"/>
  <c r="E11" i="8"/>
  <c r="E42" i="8"/>
  <c r="E41" i="8"/>
  <c r="E24" i="8"/>
  <c r="E23" i="8"/>
  <c r="E17" i="8"/>
  <c r="E16" i="8"/>
  <c r="E7" i="8"/>
  <c r="E8" i="8"/>
  <c r="E9" i="8"/>
  <c r="E1562" i="23"/>
  <c r="E1561" i="23"/>
  <c r="E1560" i="23"/>
  <c r="E1559" i="23"/>
  <c r="E1558" i="23"/>
  <c r="E1557" i="23"/>
  <c r="E1556" i="23"/>
  <c r="E1555" i="23"/>
  <c r="E1554" i="23"/>
  <c r="E1553" i="23"/>
  <c r="E1552" i="23"/>
  <c r="E1551" i="23"/>
  <c r="E1550" i="23"/>
  <c r="E1549" i="23"/>
  <c r="E1548" i="23"/>
  <c r="E1547" i="23"/>
  <c r="E1546" i="23"/>
  <c r="E1545" i="23"/>
  <c r="E1544" i="23"/>
  <c r="E1543" i="23"/>
  <c r="E1542" i="23"/>
  <c r="E1541" i="23"/>
  <c r="E1540" i="23"/>
  <c r="E1539" i="23"/>
  <c r="E1538" i="23"/>
  <c r="E1537" i="23"/>
  <c r="E1536" i="23"/>
  <c r="E1535" i="23"/>
  <c r="E1534" i="23"/>
  <c r="E1533" i="23"/>
  <c r="E1532" i="23"/>
  <c r="E1531" i="23"/>
  <c r="E1530" i="23"/>
  <c r="E1529" i="23"/>
  <c r="E1528" i="23"/>
  <c r="E1527" i="23"/>
  <c r="E1526" i="23"/>
  <c r="E1525" i="23"/>
  <c r="E1524" i="23"/>
  <c r="E1523" i="23"/>
  <c r="E1522" i="23"/>
  <c r="E1521" i="23"/>
  <c r="E1520" i="23"/>
  <c r="E1519" i="23"/>
  <c r="E1518" i="23"/>
  <c r="E1517" i="23"/>
  <c r="E1516" i="23"/>
  <c r="E1515" i="23"/>
  <c r="E1514" i="23"/>
  <c r="E1513" i="23"/>
  <c r="E1512" i="23"/>
  <c r="E1511" i="23"/>
  <c r="E1510" i="23"/>
  <c r="E1509" i="23"/>
  <c r="E1508" i="23"/>
  <c r="E1507" i="23"/>
  <c r="E1506" i="23"/>
  <c r="E1505" i="23"/>
  <c r="E1504" i="23"/>
  <c r="E1503" i="23"/>
  <c r="E1502" i="23"/>
  <c r="E1501" i="23"/>
  <c r="E1500" i="23"/>
  <c r="E1499" i="23"/>
  <c r="E1498" i="23"/>
  <c r="E1497" i="23"/>
  <c r="E1496" i="23"/>
  <c r="E1495" i="23"/>
  <c r="E1494" i="23"/>
  <c r="E1493" i="23"/>
  <c r="E1492" i="23"/>
  <c r="E1491" i="23"/>
  <c r="E1490" i="23"/>
  <c r="E1489" i="23"/>
  <c r="E1488" i="23"/>
  <c r="E1487" i="23"/>
  <c r="E1486" i="23"/>
  <c r="E1485" i="23"/>
  <c r="E1484" i="23"/>
  <c r="E1483" i="23"/>
  <c r="E1482" i="23"/>
  <c r="E1481" i="23"/>
  <c r="E1480" i="23"/>
  <c r="E1479" i="23"/>
  <c r="E1478" i="23"/>
  <c r="E1477" i="23"/>
  <c r="E1476" i="23"/>
  <c r="E1475" i="23"/>
  <c r="E1474" i="23"/>
  <c r="E1473" i="23"/>
  <c r="E1472" i="23"/>
  <c r="E1471" i="23"/>
  <c r="E1470" i="23"/>
  <c r="E1469" i="23"/>
  <c r="E1468" i="23"/>
  <c r="E1467" i="23"/>
  <c r="E1466" i="23"/>
  <c r="E1465" i="23"/>
  <c r="E1464" i="23"/>
  <c r="E1463" i="23"/>
  <c r="E1462" i="23"/>
  <c r="E1461" i="23"/>
  <c r="E1460" i="23"/>
  <c r="E1459" i="23"/>
  <c r="E1458" i="23"/>
  <c r="E1457" i="23"/>
  <c r="E1456" i="23"/>
  <c r="E1455" i="23"/>
  <c r="E1454" i="23"/>
  <c r="E1453" i="23"/>
  <c r="E1452" i="23"/>
  <c r="E1451" i="23"/>
  <c r="E1450" i="23"/>
  <c r="E1449" i="23"/>
  <c r="E1448" i="23"/>
  <c r="E1447" i="23"/>
  <c r="E1446" i="23"/>
  <c r="E1445" i="23"/>
  <c r="E1444" i="23"/>
  <c r="E1443" i="23"/>
  <c r="E1442" i="23"/>
  <c r="E1441" i="23"/>
  <c r="E1440" i="23"/>
  <c r="E1439" i="23"/>
  <c r="E1438" i="23"/>
  <c r="E1437" i="23"/>
  <c r="E1436" i="23"/>
  <c r="E1435" i="23"/>
  <c r="E1434" i="23"/>
  <c r="E1433" i="23"/>
  <c r="E1432" i="23"/>
  <c r="E1431" i="23"/>
  <c r="E1430" i="23"/>
  <c r="E1429" i="23"/>
  <c r="E1428" i="23"/>
  <c r="E1427" i="23"/>
  <c r="E1426" i="23"/>
  <c r="E1425" i="23"/>
  <c r="E1424" i="23"/>
  <c r="E1423" i="23"/>
  <c r="E1422" i="23"/>
  <c r="E1421" i="23"/>
  <c r="E1420" i="23"/>
  <c r="E1419" i="23"/>
  <c r="E1418" i="23"/>
  <c r="E1417" i="23"/>
  <c r="E1416" i="23"/>
  <c r="E1415" i="23"/>
  <c r="E1414" i="23"/>
  <c r="E1413" i="23"/>
  <c r="E1412" i="23"/>
  <c r="E1411" i="23"/>
  <c r="E1410" i="23"/>
  <c r="E1409" i="23"/>
  <c r="E1408" i="23"/>
  <c r="E1407" i="23"/>
  <c r="E1406" i="23"/>
  <c r="E1405" i="23"/>
  <c r="E1404" i="23"/>
  <c r="E1403" i="23"/>
  <c r="E1402" i="23"/>
  <c r="E1401" i="23"/>
  <c r="E1400" i="23"/>
  <c r="E1399" i="23"/>
  <c r="E1398" i="23"/>
  <c r="E1397" i="23"/>
  <c r="E1396" i="23"/>
  <c r="E1395" i="23"/>
  <c r="E1394" i="23"/>
  <c r="E1393" i="23"/>
  <c r="E1392" i="23"/>
  <c r="E1391" i="23"/>
  <c r="E1390" i="23"/>
  <c r="E1389" i="23"/>
  <c r="E1388" i="23"/>
  <c r="E1387" i="23"/>
  <c r="E1386" i="23"/>
  <c r="E1385" i="23"/>
  <c r="E1384" i="23"/>
  <c r="E1383" i="23"/>
  <c r="E1382" i="23"/>
  <c r="E1381" i="23"/>
  <c r="E1380" i="23"/>
  <c r="E1379" i="23"/>
  <c r="E1378" i="23"/>
  <c r="E1377" i="23"/>
  <c r="E1376" i="23"/>
  <c r="E1375" i="23"/>
  <c r="E1374" i="23"/>
  <c r="E1373" i="23"/>
  <c r="E1372" i="23"/>
  <c r="E1371" i="23"/>
  <c r="E1370" i="23"/>
  <c r="E1369" i="23"/>
  <c r="E1368" i="23"/>
  <c r="E1367" i="23"/>
  <c r="E1366" i="23"/>
  <c r="E1365" i="23"/>
  <c r="E1364" i="23"/>
  <c r="E1363" i="23"/>
  <c r="E1362" i="23"/>
  <c r="E1361" i="23"/>
  <c r="E1360" i="23"/>
  <c r="E1359" i="23"/>
  <c r="E1358" i="23"/>
  <c r="E1357" i="23"/>
  <c r="E1356" i="23"/>
  <c r="E1355" i="23"/>
  <c r="E1354" i="23"/>
  <c r="E1353" i="23"/>
  <c r="E1352" i="23"/>
  <c r="E1351" i="23"/>
  <c r="E1350" i="23"/>
  <c r="E1349" i="23"/>
  <c r="E1348" i="23"/>
  <c r="E1347" i="23"/>
  <c r="E1346" i="23"/>
  <c r="E1345" i="23"/>
  <c r="E1344" i="23"/>
  <c r="E1343" i="23"/>
  <c r="E1342" i="23"/>
  <c r="E1341" i="23"/>
  <c r="E1340" i="23"/>
  <c r="E1339" i="23"/>
  <c r="E1338" i="23"/>
  <c r="E1337" i="23"/>
  <c r="E1336" i="23"/>
  <c r="E1335" i="23"/>
  <c r="E1334" i="23"/>
  <c r="E1333" i="23"/>
  <c r="E1332" i="23"/>
  <c r="E1331" i="23"/>
  <c r="E1330" i="23"/>
  <c r="E1329" i="23"/>
  <c r="E1328" i="23"/>
  <c r="E1327" i="23"/>
  <c r="E1326" i="23"/>
  <c r="E1325" i="23"/>
  <c r="E1324" i="23"/>
  <c r="E1323" i="23"/>
  <c r="E1322" i="23"/>
  <c r="E1321" i="23"/>
  <c r="E1320" i="23"/>
  <c r="E1319" i="23"/>
  <c r="E1318" i="23"/>
  <c r="E1317" i="23"/>
  <c r="E1316" i="23"/>
  <c r="E1315" i="23"/>
  <c r="E1314" i="23"/>
  <c r="E1313" i="23"/>
  <c r="E1312" i="23"/>
  <c r="E1311" i="23"/>
  <c r="E1310" i="23"/>
  <c r="E1309" i="23"/>
  <c r="E1308" i="23"/>
  <c r="E1307" i="23"/>
  <c r="E1306" i="23"/>
  <c r="E1305" i="23"/>
  <c r="E1304" i="23"/>
  <c r="E1303" i="23"/>
  <c r="E1302" i="23"/>
  <c r="E1301" i="23"/>
  <c r="E1300" i="23"/>
  <c r="E1299" i="23"/>
  <c r="E1298" i="23"/>
  <c r="E1297" i="23"/>
  <c r="E1296" i="23"/>
  <c r="E1295" i="23"/>
  <c r="E1294" i="23"/>
  <c r="E1293" i="23"/>
  <c r="E1292" i="23"/>
  <c r="E1291" i="23"/>
  <c r="E1290" i="23"/>
  <c r="E1289" i="23"/>
  <c r="E1288" i="23"/>
  <c r="E1287" i="23"/>
  <c r="E1286" i="23"/>
  <c r="E1285" i="23"/>
  <c r="E1284" i="23"/>
  <c r="E1283" i="23"/>
  <c r="E1282" i="23"/>
  <c r="E1281" i="23"/>
  <c r="E1280" i="23"/>
  <c r="E1279" i="23"/>
  <c r="E1278" i="23"/>
  <c r="E1277" i="23"/>
  <c r="E1276" i="23"/>
  <c r="E1275" i="23"/>
  <c r="E1274" i="23"/>
  <c r="E1273" i="23"/>
  <c r="E1272" i="23"/>
  <c r="E1271" i="23"/>
  <c r="E1270" i="23"/>
  <c r="E1269" i="23"/>
  <c r="E1268" i="23"/>
  <c r="E1267" i="23"/>
  <c r="E1266" i="23"/>
  <c r="E1265" i="23"/>
  <c r="E1264" i="23"/>
  <c r="E1263" i="23"/>
  <c r="E1262" i="23"/>
  <c r="E1261" i="23"/>
  <c r="E1260" i="23"/>
  <c r="E1259" i="23"/>
  <c r="E1258" i="23"/>
  <c r="E1257" i="23"/>
  <c r="E1256" i="23"/>
  <c r="E1255" i="23"/>
  <c r="E1254" i="23"/>
  <c r="E1253" i="23"/>
  <c r="E1252" i="23"/>
  <c r="E1251" i="23"/>
  <c r="E1250" i="23"/>
  <c r="E1249" i="23"/>
  <c r="E1248" i="23"/>
  <c r="E1247" i="23"/>
  <c r="E1246" i="23"/>
  <c r="E1245" i="23"/>
  <c r="E1244" i="23"/>
  <c r="E1243" i="23"/>
  <c r="E1242" i="23"/>
  <c r="E1241" i="23"/>
  <c r="E1240" i="23"/>
  <c r="E1239" i="23"/>
  <c r="E1238" i="23"/>
  <c r="E1237" i="23"/>
  <c r="E1236" i="23"/>
  <c r="E1235" i="23"/>
  <c r="E1234" i="23"/>
  <c r="E1233" i="23"/>
  <c r="E1232" i="23"/>
  <c r="E1231" i="23"/>
  <c r="E1230" i="23"/>
  <c r="E1229" i="23"/>
  <c r="E1228" i="23"/>
  <c r="E1227" i="23"/>
  <c r="E1226" i="23"/>
  <c r="E1225" i="23"/>
  <c r="E1224" i="23"/>
  <c r="E1223" i="23"/>
  <c r="E1222" i="23"/>
  <c r="E1221" i="23"/>
  <c r="E1220" i="23"/>
  <c r="E1219" i="23"/>
  <c r="E1218" i="23"/>
  <c r="E1217" i="23"/>
  <c r="E1216" i="23"/>
  <c r="E1215" i="23"/>
  <c r="E1214" i="23"/>
  <c r="E1213" i="23"/>
  <c r="E1212" i="23"/>
  <c r="E1211" i="23"/>
  <c r="E1210" i="23"/>
  <c r="E1209" i="23"/>
  <c r="E1208" i="23"/>
  <c r="E1207" i="23"/>
  <c r="E1206" i="23"/>
  <c r="E1205" i="23"/>
  <c r="E1204" i="23"/>
  <c r="E1203" i="23"/>
  <c r="E1202" i="23"/>
  <c r="E1201" i="23"/>
  <c r="E1200" i="23"/>
  <c r="E1199" i="23"/>
  <c r="E1198" i="23"/>
  <c r="E1197" i="23"/>
  <c r="E1196" i="23"/>
  <c r="E1195" i="23"/>
  <c r="E1194" i="23"/>
  <c r="E1193" i="23"/>
  <c r="E1192" i="23"/>
  <c r="E1191" i="23"/>
  <c r="E1190" i="23"/>
  <c r="E1189" i="23"/>
  <c r="E1188" i="23"/>
  <c r="E1187" i="23"/>
  <c r="E1186" i="23"/>
  <c r="E1185" i="23"/>
  <c r="E1184" i="23"/>
  <c r="E1183" i="23"/>
  <c r="E1182" i="23"/>
  <c r="E1181" i="23"/>
  <c r="E1180" i="23"/>
  <c r="E1179" i="23"/>
  <c r="E1178" i="23"/>
  <c r="E1177" i="23"/>
  <c r="E1176" i="23"/>
  <c r="E1175" i="23"/>
  <c r="E1174" i="23"/>
  <c r="E1173" i="23"/>
  <c r="E1172" i="23"/>
  <c r="E1171" i="23"/>
  <c r="E1170" i="23"/>
  <c r="E1169" i="23"/>
  <c r="E1168" i="23"/>
  <c r="E1167" i="23"/>
  <c r="E1166" i="23"/>
  <c r="E1165" i="23"/>
  <c r="E1164" i="23"/>
  <c r="E1163" i="23"/>
  <c r="E1162" i="23"/>
  <c r="E1161" i="23"/>
  <c r="E1160" i="23"/>
  <c r="E1159" i="23"/>
  <c r="E1158" i="23"/>
  <c r="E1157" i="23"/>
  <c r="E1156" i="23"/>
  <c r="E1155" i="23"/>
  <c r="E1154" i="23"/>
  <c r="E1153" i="23"/>
  <c r="E1152" i="23"/>
  <c r="E1151" i="23"/>
  <c r="E1150" i="23"/>
  <c r="E1149" i="23"/>
  <c r="E1148" i="23"/>
  <c r="E1147" i="23"/>
  <c r="E1146" i="23"/>
  <c r="E1145" i="23"/>
  <c r="E1144" i="23"/>
  <c r="E1143" i="23"/>
  <c r="E1142" i="23"/>
  <c r="E1141" i="23"/>
  <c r="E1140" i="23"/>
  <c r="E1139" i="23"/>
  <c r="E1138" i="23"/>
  <c r="E1137" i="23"/>
  <c r="E1136" i="23"/>
  <c r="E1135" i="23"/>
  <c r="E1134" i="23"/>
  <c r="E1133" i="23"/>
  <c r="E1132" i="23"/>
  <c r="E1131" i="23"/>
  <c r="E1130" i="23"/>
  <c r="E1129" i="23"/>
  <c r="E1128" i="23"/>
  <c r="E1127" i="23"/>
  <c r="E1126" i="23"/>
  <c r="E1125" i="23"/>
  <c r="E1124" i="23"/>
  <c r="E1123" i="23"/>
  <c r="E1122" i="23"/>
  <c r="E1121" i="23"/>
  <c r="E1120" i="23"/>
  <c r="E1119" i="23"/>
  <c r="E1118" i="23"/>
  <c r="E1117" i="23"/>
  <c r="E1116" i="23"/>
  <c r="E1115" i="23"/>
  <c r="E1114" i="23"/>
  <c r="E1113" i="23"/>
  <c r="E1112" i="23"/>
  <c r="E1111" i="23"/>
  <c r="E1110" i="23"/>
  <c r="E1109" i="23"/>
  <c r="E1108" i="23"/>
  <c r="E1107" i="23"/>
  <c r="E1106" i="23"/>
  <c r="E1105" i="23"/>
  <c r="E1104" i="23"/>
  <c r="E1103" i="23"/>
  <c r="E1102" i="23"/>
  <c r="E1101" i="23"/>
  <c r="E1100" i="23"/>
  <c r="E1099" i="23"/>
  <c r="E1098" i="23"/>
  <c r="E1097" i="23"/>
  <c r="E1096" i="23"/>
  <c r="E1095" i="23"/>
  <c r="E1094" i="23"/>
  <c r="E1093" i="23"/>
  <c r="E1092" i="23"/>
  <c r="E1091" i="23"/>
  <c r="E1090" i="23"/>
  <c r="E1089" i="23"/>
  <c r="E1088" i="23"/>
  <c r="E1087" i="23"/>
  <c r="E1086" i="23"/>
  <c r="E1085" i="23"/>
  <c r="E1084" i="23"/>
  <c r="E1083" i="23"/>
  <c r="E1082" i="23"/>
  <c r="E1081" i="23"/>
  <c r="E1080" i="23"/>
  <c r="E1079" i="23"/>
  <c r="E1078" i="23"/>
  <c r="E1077" i="23"/>
  <c r="E1076" i="23"/>
  <c r="E1075" i="23"/>
  <c r="E1074" i="23"/>
  <c r="E1073" i="23"/>
  <c r="E1072" i="23"/>
  <c r="E1071" i="23"/>
  <c r="E1070" i="23"/>
  <c r="E1069" i="23"/>
  <c r="E1068" i="23"/>
  <c r="E1067" i="23"/>
  <c r="E1066" i="23"/>
  <c r="E1065" i="23"/>
  <c r="E1064" i="23"/>
  <c r="E1063" i="23"/>
  <c r="E1062" i="23"/>
  <c r="E1061" i="23"/>
  <c r="E1060" i="23"/>
  <c r="E1059" i="23"/>
  <c r="E1058" i="23"/>
  <c r="E1057" i="23"/>
  <c r="E1056" i="23"/>
  <c r="E1055" i="23"/>
  <c r="E1054" i="23"/>
  <c r="E1053" i="23"/>
  <c r="E1052" i="23"/>
  <c r="E1051" i="23"/>
  <c r="E1050" i="23"/>
  <c r="E1049" i="23"/>
  <c r="E1048" i="23"/>
  <c r="E1047" i="23"/>
  <c r="E1046" i="23"/>
  <c r="E1045" i="23"/>
  <c r="E1044" i="23"/>
  <c r="E1043" i="23"/>
  <c r="E1042" i="23"/>
  <c r="E1041" i="23"/>
  <c r="E1040" i="23"/>
  <c r="E1039" i="23"/>
  <c r="E1038" i="23"/>
  <c r="E1037" i="23"/>
  <c r="E1036" i="23"/>
  <c r="E1035" i="23"/>
  <c r="E1034" i="23"/>
  <c r="E1033" i="23"/>
  <c r="E1032" i="23"/>
  <c r="E1031" i="23"/>
  <c r="E1030" i="23"/>
  <c r="E1029" i="23"/>
  <c r="E1028" i="23"/>
  <c r="E1027" i="23"/>
  <c r="E1026" i="23"/>
  <c r="E1025" i="23"/>
  <c r="E1024" i="23"/>
  <c r="E1023" i="23"/>
  <c r="E1022" i="23"/>
  <c r="E1021" i="23"/>
  <c r="E1020" i="23"/>
  <c r="E1019" i="23"/>
  <c r="E1018" i="23"/>
  <c r="E1017" i="23"/>
  <c r="E1016" i="23"/>
  <c r="E1015" i="23"/>
  <c r="E1014" i="23"/>
  <c r="E1013" i="23"/>
  <c r="E1012" i="23"/>
  <c r="E1011" i="23"/>
  <c r="E1010" i="23"/>
  <c r="E1009" i="23"/>
  <c r="E1008" i="23"/>
  <c r="E1007" i="23"/>
  <c r="E1006" i="23"/>
  <c r="E1005" i="23"/>
  <c r="E1004" i="23"/>
  <c r="E1003" i="23"/>
  <c r="E1002" i="23"/>
  <c r="E1001" i="23"/>
  <c r="E1000" i="23"/>
  <c r="E999" i="23"/>
  <c r="E998" i="23"/>
  <c r="E997" i="23"/>
  <c r="E996" i="23"/>
  <c r="E995" i="23"/>
  <c r="E994" i="23"/>
  <c r="E993" i="23"/>
  <c r="E992" i="23"/>
  <c r="E991" i="23"/>
  <c r="E990" i="23"/>
  <c r="E989" i="23"/>
  <c r="E988" i="23"/>
  <c r="E987" i="23"/>
  <c r="E986" i="23"/>
  <c r="E985" i="23"/>
  <c r="E984" i="23"/>
  <c r="E983" i="23"/>
  <c r="E982" i="23"/>
  <c r="E981" i="23"/>
  <c r="E980" i="23"/>
  <c r="E979" i="23"/>
  <c r="E978" i="23"/>
  <c r="E977" i="23"/>
  <c r="E976" i="23"/>
  <c r="E975" i="23"/>
  <c r="E974" i="23"/>
  <c r="E973" i="23"/>
  <c r="E972" i="23"/>
  <c r="E971" i="23"/>
  <c r="E970" i="23"/>
  <c r="E969" i="23"/>
  <c r="E968" i="23"/>
  <c r="E967" i="23"/>
  <c r="E966" i="23"/>
  <c r="E965" i="23"/>
  <c r="E964" i="23"/>
  <c r="E963" i="23"/>
  <c r="E962" i="23"/>
  <c r="E961" i="23"/>
  <c r="E960" i="23"/>
  <c r="E959" i="23"/>
  <c r="E958" i="23"/>
  <c r="E957" i="23"/>
  <c r="E956" i="23"/>
  <c r="E955" i="23"/>
  <c r="E954" i="23"/>
  <c r="E953" i="23"/>
  <c r="E952" i="23"/>
  <c r="E951" i="23"/>
  <c r="E950" i="23"/>
  <c r="E949" i="23"/>
  <c r="E948" i="23"/>
  <c r="E947" i="23"/>
  <c r="E946" i="23"/>
  <c r="E945" i="23"/>
  <c r="E944" i="23"/>
  <c r="E943" i="23"/>
  <c r="E942" i="23"/>
  <c r="E941" i="23"/>
  <c r="E940" i="23"/>
  <c r="E939" i="23"/>
  <c r="E938" i="23"/>
  <c r="E937" i="23"/>
  <c r="E936" i="23"/>
  <c r="E935" i="23"/>
  <c r="E934" i="23"/>
  <c r="E933" i="23"/>
  <c r="E932" i="23"/>
  <c r="E931" i="23"/>
  <c r="E930" i="23"/>
  <c r="E929" i="23"/>
  <c r="E928" i="23"/>
  <c r="E927" i="23"/>
  <c r="E926" i="23"/>
  <c r="E925" i="23"/>
  <c r="E924" i="23"/>
  <c r="E923" i="23"/>
  <c r="E922" i="23"/>
  <c r="E921" i="23"/>
  <c r="E920" i="23"/>
  <c r="E919" i="23"/>
  <c r="E918" i="23"/>
  <c r="E917" i="23"/>
  <c r="E916" i="23"/>
  <c r="E915" i="23"/>
  <c r="E914" i="23"/>
  <c r="E913" i="23"/>
  <c r="E912" i="23"/>
  <c r="E911" i="23"/>
  <c r="E910" i="23"/>
  <c r="E909" i="23"/>
  <c r="E908" i="23"/>
  <c r="E907" i="23"/>
  <c r="E906" i="23"/>
  <c r="E905" i="23"/>
  <c r="E904" i="23"/>
  <c r="E903" i="23"/>
  <c r="E902" i="23"/>
  <c r="E901" i="23"/>
  <c r="E900" i="23"/>
  <c r="E899" i="23"/>
  <c r="E898" i="23"/>
  <c r="E897" i="23"/>
  <c r="E896" i="23"/>
  <c r="E895" i="23"/>
  <c r="E894" i="23"/>
  <c r="E893" i="23"/>
  <c r="E892" i="23"/>
  <c r="E891" i="23"/>
  <c r="E890" i="23"/>
  <c r="E889" i="23"/>
  <c r="E888" i="23"/>
  <c r="E887" i="23"/>
  <c r="E886" i="23"/>
  <c r="E885" i="23"/>
  <c r="E884" i="23"/>
  <c r="E883" i="23"/>
  <c r="E882" i="23"/>
  <c r="E881" i="23"/>
  <c r="E880" i="23"/>
  <c r="E879" i="23"/>
  <c r="E878" i="23"/>
  <c r="E877" i="23"/>
  <c r="E876" i="23"/>
  <c r="E875" i="23"/>
  <c r="E874" i="23"/>
  <c r="E873" i="23"/>
  <c r="E872" i="23"/>
  <c r="E871" i="23"/>
  <c r="E870" i="23"/>
  <c r="E869" i="23"/>
  <c r="E868" i="23"/>
  <c r="E867" i="23"/>
  <c r="E866" i="23"/>
  <c r="E865" i="23"/>
  <c r="E864" i="23"/>
  <c r="E863" i="23"/>
  <c r="E862" i="23"/>
  <c r="E861" i="23"/>
  <c r="E860" i="23"/>
  <c r="E859" i="23"/>
  <c r="E858" i="23"/>
  <c r="E857" i="23"/>
  <c r="E856" i="23"/>
  <c r="E855" i="23"/>
  <c r="E854" i="23"/>
  <c r="E853" i="23"/>
  <c r="E852" i="23"/>
  <c r="E851" i="23"/>
  <c r="E850" i="23"/>
  <c r="E849" i="23"/>
  <c r="E848" i="23"/>
  <c r="E847" i="23"/>
  <c r="E846" i="23"/>
  <c r="E845" i="23"/>
  <c r="E844" i="23"/>
  <c r="E843" i="23"/>
  <c r="E842" i="23"/>
  <c r="E841" i="23"/>
  <c r="E840" i="23"/>
  <c r="E839" i="23"/>
  <c r="E838" i="23"/>
  <c r="E837" i="23"/>
  <c r="E836" i="23"/>
  <c r="E835" i="23"/>
  <c r="E834" i="23"/>
  <c r="E833" i="23"/>
  <c r="E832" i="23"/>
  <c r="E831" i="23"/>
  <c r="E830" i="23"/>
  <c r="E829" i="23"/>
  <c r="E828" i="23"/>
  <c r="E827" i="23"/>
  <c r="E826" i="23"/>
  <c r="E825" i="23"/>
  <c r="E824" i="23"/>
  <c r="E823" i="23"/>
  <c r="E822" i="23"/>
  <c r="E821" i="23"/>
  <c r="E820" i="23"/>
  <c r="E819" i="23"/>
  <c r="E818" i="23"/>
  <c r="E817" i="23"/>
  <c r="E816" i="23"/>
  <c r="E815" i="23"/>
  <c r="E814" i="23"/>
  <c r="E813" i="23"/>
  <c r="E812" i="23"/>
  <c r="E811" i="23"/>
  <c r="E810" i="23"/>
  <c r="E809" i="23"/>
  <c r="E808" i="23"/>
  <c r="E807" i="23"/>
  <c r="E806" i="23"/>
  <c r="E805" i="23"/>
  <c r="E804" i="23"/>
  <c r="E803" i="23"/>
  <c r="E802" i="23"/>
  <c r="E801" i="23"/>
  <c r="E800" i="23"/>
  <c r="E799" i="23"/>
  <c r="E798" i="23"/>
  <c r="E797" i="23"/>
  <c r="E796" i="23"/>
  <c r="E795" i="23"/>
  <c r="E794" i="23"/>
  <c r="E793" i="23"/>
  <c r="E792" i="23"/>
  <c r="E791" i="23"/>
  <c r="E790" i="23"/>
  <c r="E789" i="23"/>
  <c r="E788" i="23"/>
  <c r="E787" i="23"/>
  <c r="E786" i="23"/>
  <c r="E785" i="23"/>
  <c r="E784" i="23"/>
  <c r="E783" i="23"/>
  <c r="E782" i="23"/>
  <c r="E781" i="23"/>
  <c r="E780" i="23"/>
  <c r="E779" i="23"/>
  <c r="E778" i="23"/>
  <c r="E777" i="23"/>
  <c r="E776" i="23"/>
  <c r="E775" i="23"/>
  <c r="E774" i="23"/>
  <c r="E773" i="23"/>
  <c r="E772" i="23"/>
  <c r="E771" i="23"/>
  <c r="E770" i="23"/>
  <c r="E769" i="23"/>
  <c r="E768" i="23"/>
  <c r="E767" i="23"/>
  <c r="E766" i="23"/>
  <c r="E765" i="23"/>
  <c r="E764" i="23"/>
  <c r="E763" i="23"/>
  <c r="E762" i="23"/>
  <c r="E761" i="23"/>
  <c r="E760" i="23"/>
  <c r="E759" i="23"/>
  <c r="E758" i="23"/>
  <c r="E757" i="23"/>
  <c r="E756" i="23"/>
  <c r="E755" i="23"/>
  <c r="E754" i="23"/>
  <c r="E753" i="23"/>
  <c r="E752" i="23"/>
  <c r="E751" i="23"/>
  <c r="E750" i="23"/>
  <c r="E749" i="23"/>
  <c r="E748" i="23"/>
  <c r="E747" i="23"/>
  <c r="E746" i="23"/>
  <c r="E745" i="23"/>
  <c r="E744" i="23"/>
  <c r="E743" i="23"/>
  <c r="E742" i="23"/>
  <c r="E741" i="23"/>
  <c r="E740" i="23"/>
  <c r="E739" i="23"/>
  <c r="E738" i="23"/>
  <c r="E737" i="23"/>
  <c r="E736" i="23"/>
  <c r="E735" i="23"/>
  <c r="E734" i="23"/>
  <c r="E733" i="23"/>
  <c r="E732" i="23"/>
  <c r="E731" i="23"/>
  <c r="E730" i="23"/>
  <c r="E729" i="23"/>
  <c r="E728" i="23"/>
  <c r="E727" i="23"/>
  <c r="E726" i="23"/>
  <c r="E725" i="23"/>
  <c r="E724" i="23"/>
  <c r="E723" i="23"/>
  <c r="E722" i="23"/>
  <c r="E721" i="23"/>
  <c r="E720" i="23"/>
  <c r="E719" i="23"/>
  <c r="E718" i="23"/>
  <c r="E717" i="23"/>
  <c r="E716" i="23"/>
  <c r="E715" i="23"/>
  <c r="E714" i="23"/>
  <c r="E713" i="23"/>
  <c r="E712" i="23"/>
  <c r="E711" i="23"/>
  <c r="E710" i="23"/>
  <c r="E709" i="23"/>
  <c r="E708" i="23"/>
  <c r="E707" i="23"/>
  <c r="E706" i="23"/>
  <c r="E705" i="23"/>
  <c r="E704" i="23"/>
  <c r="E703" i="23"/>
  <c r="E702" i="23"/>
  <c r="E701" i="23"/>
  <c r="E700" i="23"/>
  <c r="E699" i="23"/>
  <c r="E698" i="23"/>
  <c r="E697" i="23"/>
  <c r="E696" i="23"/>
  <c r="E695" i="23"/>
  <c r="E694" i="23"/>
  <c r="E693" i="23"/>
  <c r="E692" i="23"/>
  <c r="E691" i="23"/>
  <c r="E690" i="23"/>
  <c r="E689" i="23"/>
  <c r="E688" i="23"/>
  <c r="E687" i="23"/>
  <c r="E686" i="23"/>
  <c r="E685" i="23"/>
  <c r="E684" i="23"/>
  <c r="E683" i="23"/>
  <c r="E682" i="23"/>
  <c r="E681" i="23"/>
  <c r="E680" i="23"/>
  <c r="E679" i="23"/>
  <c r="E678" i="23"/>
  <c r="E677" i="23"/>
  <c r="E676" i="23"/>
  <c r="E675" i="23"/>
  <c r="E674" i="23"/>
  <c r="E673" i="23"/>
  <c r="E672" i="23"/>
  <c r="E671" i="23"/>
  <c r="E670" i="23"/>
  <c r="E669" i="23"/>
  <c r="E668" i="23"/>
  <c r="E667" i="23"/>
  <c r="E666" i="23"/>
  <c r="E665" i="23"/>
  <c r="E664" i="23"/>
  <c r="E663" i="23"/>
  <c r="E662" i="23"/>
  <c r="E661" i="23"/>
  <c r="E660" i="23"/>
  <c r="E659" i="23"/>
  <c r="E658" i="23"/>
  <c r="E657" i="23"/>
  <c r="E656" i="23"/>
  <c r="E655" i="23"/>
  <c r="E654" i="23"/>
  <c r="E653" i="23"/>
  <c r="E652" i="23"/>
  <c r="E651" i="23"/>
  <c r="E650" i="23"/>
  <c r="E649" i="23"/>
  <c r="E648" i="23"/>
  <c r="E647" i="23"/>
  <c r="E646" i="23"/>
  <c r="E645" i="23"/>
  <c r="E644" i="23"/>
  <c r="E643" i="23"/>
  <c r="E642" i="23"/>
  <c r="E641" i="23"/>
  <c r="E640" i="23"/>
  <c r="E639" i="23"/>
  <c r="E638" i="23"/>
  <c r="E637" i="23"/>
  <c r="E636" i="23"/>
  <c r="E635" i="23"/>
  <c r="E634" i="23"/>
  <c r="E633" i="23"/>
  <c r="E632" i="23"/>
  <c r="E631" i="23"/>
  <c r="E630" i="23"/>
  <c r="E629" i="23"/>
  <c r="E628" i="23"/>
  <c r="E627" i="23"/>
  <c r="E626" i="23"/>
  <c r="E625" i="23"/>
  <c r="E624" i="23"/>
  <c r="E623" i="23"/>
  <c r="E622" i="23"/>
  <c r="E621" i="23"/>
  <c r="E620" i="23"/>
  <c r="E619" i="23"/>
  <c r="E618" i="23"/>
  <c r="E617" i="23"/>
  <c r="E616" i="23"/>
  <c r="E615" i="23"/>
  <c r="E614" i="23"/>
  <c r="E613" i="23"/>
  <c r="E612" i="23"/>
  <c r="E611" i="23"/>
  <c r="E610" i="23"/>
  <c r="E609" i="23"/>
  <c r="E608" i="23"/>
  <c r="E607" i="23"/>
  <c r="E606" i="23"/>
  <c r="E605" i="23"/>
  <c r="E604" i="23"/>
  <c r="E603" i="23"/>
  <c r="E602" i="23"/>
  <c r="E601" i="23"/>
  <c r="E600" i="23"/>
  <c r="E599" i="23"/>
  <c r="E598" i="23"/>
  <c r="E597" i="23"/>
  <c r="E596" i="23"/>
  <c r="E595" i="23"/>
  <c r="E594" i="23"/>
  <c r="E593" i="23"/>
  <c r="E592" i="23"/>
  <c r="E591" i="23"/>
  <c r="E590" i="23"/>
  <c r="E589" i="23"/>
  <c r="E588" i="23"/>
  <c r="E587" i="23"/>
  <c r="E586" i="23"/>
  <c r="E585" i="23"/>
  <c r="E584" i="23"/>
  <c r="E583" i="23"/>
  <c r="E582" i="23"/>
  <c r="E581" i="23"/>
  <c r="E580" i="23"/>
  <c r="E579" i="23"/>
  <c r="E578" i="23"/>
  <c r="E577" i="23"/>
  <c r="E576" i="23"/>
  <c r="E575" i="23"/>
  <c r="E574" i="23"/>
  <c r="E573" i="23"/>
  <c r="E572" i="23"/>
  <c r="E571" i="23"/>
  <c r="E570" i="23"/>
  <c r="E569" i="23"/>
  <c r="E568" i="23"/>
  <c r="E567" i="23"/>
  <c r="E566" i="23"/>
  <c r="E565" i="23"/>
  <c r="E564" i="23"/>
  <c r="E563" i="23"/>
  <c r="E562" i="23"/>
  <c r="E561" i="23"/>
  <c r="E560" i="23"/>
  <c r="E559" i="23"/>
  <c r="E558" i="23"/>
  <c r="E557" i="23"/>
  <c r="E556" i="23"/>
  <c r="E555" i="23"/>
  <c r="E554" i="23"/>
  <c r="E553" i="23"/>
  <c r="E552" i="23"/>
  <c r="E551" i="23"/>
  <c r="E550" i="23"/>
  <c r="E549" i="23"/>
  <c r="E548" i="23"/>
  <c r="E547" i="23"/>
  <c r="E546" i="23"/>
  <c r="E545" i="23"/>
  <c r="E544" i="23"/>
  <c r="E543" i="23"/>
  <c r="E542" i="23"/>
  <c r="E541" i="23"/>
  <c r="E540" i="23"/>
  <c r="E539" i="23"/>
  <c r="E538" i="23"/>
  <c r="E537" i="23"/>
  <c r="E536" i="23"/>
  <c r="E535" i="23"/>
  <c r="E534" i="23"/>
  <c r="E533" i="23"/>
  <c r="E532" i="23"/>
  <c r="E531" i="23"/>
  <c r="E530" i="23"/>
  <c r="E529" i="23"/>
  <c r="E528" i="23"/>
  <c r="E527" i="23"/>
  <c r="E526" i="23"/>
  <c r="E525" i="23"/>
  <c r="E524" i="23"/>
  <c r="E523" i="23"/>
  <c r="E522" i="23"/>
  <c r="E521" i="23"/>
  <c r="E520" i="23"/>
  <c r="E519" i="23"/>
  <c r="E518" i="23"/>
  <c r="E517" i="23"/>
  <c r="E516" i="23"/>
  <c r="E515" i="23"/>
  <c r="E514" i="23"/>
  <c r="E513" i="23"/>
  <c r="E512" i="23"/>
  <c r="E511" i="23"/>
  <c r="E510" i="23"/>
  <c r="E509" i="23"/>
  <c r="E508" i="23"/>
  <c r="E507" i="23"/>
  <c r="E506" i="23"/>
  <c r="E505" i="23"/>
  <c r="E504" i="23"/>
  <c r="E503" i="23"/>
  <c r="E502" i="23"/>
  <c r="E501" i="23"/>
  <c r="E500" i="23"/>
  <c r="E499" i="23"/>
  <c r="E498" i="23"/>
  <c r="E497" i="23"/>
  <c r="E496" i="23"/>
  <c r="E495" i="23"/>
  <c r="E494" i="23"/>
  <c r="E493" i="23"/>
  <c r="E492" i="23"/>
  <c r="E491" i="23"/>
  <c r="E490" i="23"/>
  <c r="E489" i="23"/>
  <c r="E488" i="23"/>
  <c r="E487" i="23"/>
  <c r="E486" i="23"/>
  <c r="E485" i="23"/>
  <c r="E484" i="23"/>
  <c r="E483" i="23"/>
  <c r="E482" i="23"/>
  <c r="E481" i="23"/>
  <c r="E480" i="23"/>
  <c r="E479" i="23"/>
  <c r="E478" i="23"/>
  <c r="E477" i="23"/>
  <c r="E476" i="23"/>
  <c r="E475" i="23"/>
  <c r="E474" i="23"/>
  <c r="E473" i="23"/>
  <c r="E472" i="23"/>
  <c r="E471" i="23"/>
  <c r="E470" i="23"/>
  <c r="E469" i="23"/>
  <c r="E468" i="23"/>
  <c r="E467" i="23"/>
  <c r="E466" i="23"/>
  <c r="E465" i="23"/>
  <c r="E464" i="23"/>
  <c r="E463" i="23"/>
  <c r="E462" i="23"/>
  <c r="E461" i="23"/>
  <c r="E460" i="23"/>
  <c r="E459" i="23"/>
  <c r="E458" i="23"/>
  <c r="E457" i="23"/>
  <c r="E456" i="23"/>
  <c r="E455" i="23"/>
  <c r="E454" i="23"/>
  <c r="E453" i="23"/>
  <c r="E452" i="23"/>
  <c r="E451" i="23"/>
  <c r="E450" i="23"/>
  <c r="E449" i="23"/>
  <c r="E448" i="23"/>
  <c r="E447" i="23"/>
  <c r="E446" i="23"/>
  <c r="E445" i="23"/>
  <c r="E444" i="23"/>
  <c r="E443" i="23"/>
  <c r="E442" i="23"/>
  <c r="E441" i="23"/>
  <c r="E440" i="23"/>
  <c r="E439" i="23"/>
  <c r="E438" i="23"/>
  <c r="E437" i="23"/>
  <c r="E436" i="23"/>
  <c r="E435" i="23"/>
  <c r="E434" i="23"/>
  <c r="E433" i="23"/>
  <c r="E432" i="23"/>
  <c r="E431" i="23"/>
  <c r="E430" i="23"/>
  <c r="E429" i="23"/>
  <c r="E428" i="23"/>
  <c r="E427" i="23"/>
  <c r="E426" i="23"/>
  <c r="E425" i="23"/>
  <c r="E424" i="23"/>
  <c r="E423" i="23"/>
  <c r="E422" i="23"/>
  <c r="E421" i="23"/>
  <c r="E420" i="23"/>
  <c r="E419" i="23"/>
  <c r="E418" i="23"/>
  <c r="E417" i="23"/>
  <c r="E416" i="23"/>
  <c r="E415" i="23"/>
  <c r="E414" i="23"/>
  <c r="E413" i="23"/>
  <c r="E412" i="23"/>
  <c r="E411" i="23"/>
  <c r="E410" i="23"/>
  <c r="E409" i="23"/>
  <c r="E408" i="23"/>
  <c r="E407" i="23"/>
  <c r="E406" i="23"/>
  <c r="E405" i="23"/>
  <c r="E404" i="23"/>
  <c r="E403" i="23"/>
  <c r="E402" i="23"/>
  <c r="E401" i="23"/>
  <c r="E400" i="23"/>
  <c r="E399" i="23"/>
  <c r="E398" i="23"/>
  <c r="E397" i="23"/>
  <c r="E396" i="23"/>
  <c r="E395" i="23"/>
  <c r="E394" i="23"/>
  <c r="E393" i="23"/>
  <c r="E392" i="23"/>
  <c r="E391" i="23"/>
  <c r="E390" i="23"/>
  <c r="E389" i="23"/>
  <c r="E388" i="23"/>
  <c r="E387" i="23"/>
  <c r="E386" i="23"/>
  <c r="E385" i="23"/>
  <c r="E384" i="23"/>
  <c r="E383" i="23"/>
  <c r="E382" i="23"/>
  <c r="E381" i="23"/>
  <c r="E380" i="23"/>
  <c r="E379" i="23"/>
  <c r="E378" i="23"/>
  <c r="E377" i="23"/>
  <c r="E376" i="23"/>
  <c r="E375" i="23"/>
  <c r="E374" i="23"/>
  <c r="E373" i="23"/>
  <c r="E372" i="23"/>
  <c r="E371" i="23"/>
  <c r="E370" i="23"/>
  <c r="E369" i="23"/>
  <c r="E368" i="23"/>
  <c r="E367" i="23"/>
  <c r="E366" i="23"/>
  <c r="E365" i="23"/>
  <c r="E364" i="23"/>
  <c r="E363" i="23"/>
  <c r="E362" i="23"/>
  <c r="E361" i="23"/>
  <c r="E360" i="23"/>
  <c r="E359" i="23"/>
  <c r="E358" i="23"/>
  <c r="E357" i="23"/>
  <c r="E356" i="23"/>
  <c r="E355" i="23"/>
  <c r="E354" i="23"/>
  <c r="E353" i="23"/>
  <c r="E352" i="23"/>
  <c r="E351" i="23"/>
  <c r="E350" i="23"/>
  <c r="E349" i="23"/>
  <c r="E348" i="23"/>
  <c r="E347" i="23"/>
  <c r="E346" i="23"/>
  <c r="E345" i="23"/>
  <c r="E344" i="23"/>
  <c r="E343" i="23"/>
  <c r="E342" i="23"/>
  <c r="E341" i="23"/>
  <c r="E340" i="23"/>
  <c r="E339" i="23"/>
  <c r="E338" i="23"/>
  <c r="E337" i="23"/>
  <c r="E336" i="23"/>
  <c r="E335" i="23"/>
  <c r="E334" i="23"/>
  <c r="E333" i="23"/>
  <c r="E332" i="23"/>
  <c r="E331" i="23"/>
  <c r="E330" i="23"/>
  <c r="E329" i="23"/>
  <c r="E328" i="23"/>
  <c r="E327" i="23"/>
  <c r="E326" i="23"/>
  <c r="E325" i="23"/>
  <c r="E324" i="23"/>
  <c r="E323" i="23"/>
  <c r="E322" i="23"/>
  <c r="E321" i="23"/>
  <c r="E320" i="23"/>
  <c r="E319" i="23"/>
  <c r="E318" i="23"/>
  <c r="E317" i="23"/>
  <c r="E316" i="23"/>
  <c r="E315" i="23"/>
  <c r="E314" i="23"/>
  <c r="E313" i="23"/>
  <c r="E312" i="23"/>
  <c r="E311" i="23"/>
  <c r="E310" i="23"/>
  <c r="E309" i="23"/>
  <c r="E308" i="23"/>
  <c r="E307" i="23"/>
  <c r="E306" i="23"/>
  <c r="E305" i="23"/>
  <c r="E304" i="23"/>
  <c r="E303" i="23"/>
  <c r="E302" i="23"/>
  <c r="E301" i="23"/>
  <c r="E300" i="23"/>
  <c r="E299" i="23"/>
  <c r="E298" i="23"/>
  <c r="E297" i="23"/>
  <c r="E296" i="23"/>
  <c r="E295" i="23"/>
  <c r="E294" i="23"/>
  <c r="E293" i="23"/>
  <c r="E292" i="23"/>
  <c r="E291" i="23"/>
  <c r="E290" i="23"/>
  <c r="E289" i="23"/>
  <c r="E288" i="23"/>
  <c r="E287" i="23"/>
  <c r="E286" i="23"/>
  <c r="E285" i="23"/>
  <c r="E284" i="23"/>
  <c r="E283" i="23"/>
  <c r="E282" i="23"/>
  <c r="E281" i="23"/>
  <c r="E280" i="23"/>
  <c r="E279" i="23"/>
  <c r="E278" i="23"/>
  <c r="E277" i="23"/>
  <c r="E276" i="23"/>
  <c r="E275" i="23"/>
  <c r="E274" i="23"/>
  <c r="E273" i="23"/>
  <c r="E272" i="23"/>
  <c r="E271" i="23"/>
  <c r="E270" i="23"/>
  <c r="E269" i="23"/>
  <c r="E268" i="23"/>
  <c r="E267" i="23"/>
  <c r="E266" i="23"/>
  <c r="E265" i="23"/>
  <c r="E264" i="23"/>
  <c r="E263" i="23"/>
  <c r="E262" i="23"/>
  <c r="E261" i="23"/>
  <c r="E260" i="23"/>
  <c r="E259" i="23"/>
  <c r="E258" i="23"/>
  <c r="E257" i="23"/>
  <c r="E256" i="23"/>
  <c r="E255" i="23"/>
  <c r="E254" i="23"/>
  <c r="E253" i="23"/>
  <c r="E252" i="23"/>
  <c r="E251" i="23"/>
  <c r="E250" i="23"/>
  <c r="E249" i="23"/>
  <c r="E248" i="23"/>
  <c r="E247" i="23"/>
  <c r="E246" i="23"/>
  <c r="E245" i="23"/>
  <c r="E244" i="23"/>
  <c r="E243" i="23"/>
  <c r="E242" i="23"/>
  <c r="E241" i="23"/>
  <c r="E240" i="23"/>
  <c r="E239" i="23"/>
  <c r="E238" i="23"/>
  <c r="E237" i="23"/>
  <c r="E236" i="23"/>
  <c r="E235" i="23"/>
  <c r="E234" i="23"/>
  <c r="E233" i="23"/>
  <c r="E232" i="23"/>
  <c r="E231" i="23"/>
  <c r="E230" i="23"/>
  <c r="E229" i="23"/>
  <c r="E228" i="23"/>
  <c r="E227" i="23"/>
  <c r="E226" i="23"/>
  <c r="E225" i="23"/>
  <c r="E224" i="23"/>
  <c r="E223" i="23"/>
  <c r="E222" i="23"/>
  <c r="E221" i="23"/>
  <c r="E220" i="23"/>
  <c r="E219" i="23"/>
  <c r="E218" i="23"/>
  <c r="E217" i="23"/>
  <c r="E216" i="23"/>
  <c r="E215" i="23"/>
  <c r="E214" i="23"/>
  <c r="E213" i="23"/>
  <c r="E212" i="23"/>
  <c r="E211" i="23"/>
  <c r="E210" i="23"/>
  <c r="E209" i="23"/>
  <c r="E208" i="23"/>
  <c r="E207" i="23"/>
  <c r="E206" i="23"/>
  <c r="E205" i="23"/>
  <c r="E204" i="23"/>
  <c r="E203" i="23"/>
  <c r="E202" i="23"/>
  <c r="E201" i="23"/>
  <c r="E200" i="23"/>
  <c r="E199" i="23"/>
  <c r="E198" i="23"/>
  <c r="E197" i="23"/>
  <c r="E196" i="23"/>
  <c r="E195" i="23"/>
  <c r="E194" i="23"/>
  <c r="E193" i="23"/>
  <c r="E192" i="23"/>
  <c r="E191" i="23"/>
  <c r="E190" i="23"/>
  <c r="E189" i="23"/>
  <c r="E188" i="23"/>
  <c r="E187" i="23"/>
  <c r="E186" i="23"/>
  <c r="E185" i="23"/>
  <c r="E184" i="23"/>
  <c r="E183" i="23"/>
  <c r="E182" i="23"/>
  <c r="E181" i="23"/>
  <c r="E180" i="23"/>
  <c r="E179" i="23"/>
  <c r="E178" i="23"/>
  <c r="E177" i="23"/>
  <c r="E176" i="23"/>
  <c r="E175" i="23"/>
  <c r="E174" i="23"/>
  <c r="E173" i="23"/>
  <c r="E172" i="23"/>
  <c r="E171" i="23"/>
  <c r="E170" i="23"/>
  <c r="E169" i="23"/>
  <c r="E168" i="23"/>
  <c r="E167" i="23"/>
  <c r="E166" i="23"/>
  <c r="E165" i="23"/>
  <c r="E164" i="23"/>
  <c r="E163" i="23"/>
  <c r="E162" i="23"/>
  <c r="E161" i="23"/>
  <c r="E160" i="23"/>
  <c r="E159" i="23"/>
  <c r="E158" i="23"/>
  <c r="E157" i="23"/>
  <c r="E156" i="23"/>
  <c r="E155" i="23"/>
  <c r="E154" i="23"/>
  <c r="E153" i="23"/>
  <c r="E152" i="23"/>
  <c r="E151" i="23"/>
  <c r="E150" i="23"/>
  <c r="E149" i="23"/>
  <c r="E148" i="23"/>
  <c r="E147" i="23"/>
  <c r="E146" i="23"/>
  <c r="E145" i="23"/>
  <c r="E144" i="23"/>
  <c r="E143" i="23"/>
  <c r="E142" i="23"/>
  <c r="E141" i="23"/>
  <c r="E140" i="23"/>
  <c r="E139" i="23"/>
  <c r="E138" i="23"/>
  <c r="E137" i="23"/>
  <c r="E136" i="23"/>
  <c r="E135" i="23"/>
  <c r="E134" i="23"/>
  <c r="E133" i="23"/>
  <c r="E132" i="23"/>
  <c r="E131" i="23"/>
  <c r="E130" i="23"/>
  <c r="E129" i="23"/>
  <c r="E128" i="23"/>
  <c r="E127" i="23"/>
  <c r="E126" i="23"/>
  <c r="E125" i="23"/>
  <c r="E124" i="23"/>
  <c r="E123" i="23"/>
  <c r="E122" i="23"/>
  <c r="E121" i="23"/>
  <c r="E120" i="23"/>
  <c r="E119" i="23"/>
  <c r="E118" i="23"/>
  <c r="E117" i="23"/>
  <c r="E116" i="23"/>
  <c r="E115" i="23"/>
  <c r="E114" i="23"/>
  <c r="E113" i="23"/>
  <c r="E112" i="23"/>
  <c r="E111" i="23"/>
  <c r="E110" i="23"/>
  <c r="E109" i="23"/>
  <c r="E108" i="23"/>
  <c r="E107" i="23"/>
  <c r="E106" i="23"/>
  <c r="E105" i="23"/>
  <c r="E104" i="23"/>
  <c r="E103" i="23"/>
  <c r="E102" i="23"/>
  <c r="E101" i="23"/>
  <c r="E100" i="23"/>
  <c r="E99" i="23"/>
  <c r="E98" i="23"/>
  <c r="E97" i="23"/>
  <c r="E96" i="23"/>
  <c r="E95" i="23"/>
  <c r="E94" i="23"/>
  <c r="E93" i="23"/>
  <c r="E92" i="23"/>
  <c r="E90" i="23"/>
  <c r="E89" i="23"/>
  <c r="E88" i="23"/>
  <c r="E87" i="23"/>
  <c r="E86" i="23"/>
  <c r="E85" i="23"/>
  <c r="E84" i="23"/>
  <c r="E82" i="23"/>
  <c r="E81" i="23"/>
  <c r="E79" i="23"/>
  <c r="E78" i="23"/>
  <c r="E77" i="23"/>
  <c r="E76" i="23"/>
  <c r="E75" i="23"/>
  <c r="E74" i="23"/>
  <c r="E73" i="23"/>
  <c r="E72" i="23"/>
  <c r="E71" i="23"/>
  <c r="E70" i="23"/>
  <c r="E69" i="23"/>
  <c r="E68" i="23"/>
  <c r="E67" i="23"/>
  <c r="E66" i="23"/>
  <c r="E65" i="23"/>
  <c r="E64" i="23"/>
  <c r="E63" i="23"/>
  <c r="E62" i="23"/>
  <c r="E61" i="23"/>
  <c r="E60" i="23"/>
  <c r="E59" i="23"/>
  <c r="E58" i="23"/>
  <c r="E56" i="23"/>
  <c r="E55" i="23"/>
  <c r="E54" i="23"/>
  <c r="E53" i="23"/>
  <c r="E51" i="23"/>
  <c r="E44" i="23"/>
  <c r="E43" i="23"/>
  <c r="E42" i="23"/>
  <c r="E41" i="23"/>
  <c r="E40" i="23"/>
  <c r="E39" i="23"/>
  <c r="E38" i="23"/>
  <c r="E37" i="23"/>
  <c r="E36" i="23"/>
  <c r="E35" i="23"/>
  <c r="E33" i="23"/>
  <c r="E32" i="23"/>
  <c r="E31" i="23"/>
  <c r="E30" i="23"/>
  <c r="E29" i="23"/>
  <c r="E28" i="23"/>
  <c r="E27" i="23"/>
  <c r="E26" i="23"/>
  <c r="E25" i="23"/>
  <c r="E24" i="23"/>
  <c r="E23" i="23"/>
  <c r="E22" i="23"/>
  <c r="E21" i="23"/>
  <c r="E20" i="23"/>
  <c r="E19" i="23"/>
  <c r="E18" i="23"/>
  <c r="E17" i="23"/>
  <c r="E16" i="23"/>
  <c r="E15" i="23"/>
  <c r="E1498" i="21"/>
  <c r="E1497" i="21"/>
  <c r="E1496" i="21"/>
  <c r="E1495" i="21"/>
  <c r="E1494" i="21"/>
  <c r="E1493" i="21"/>
  <c r="E1492" i="21"/>
  <c r="E1491" i="21"/>
  <c r="E1490" i="21"/>
  <c r="E1489" i="21"/>
  <c r="E1488" i="21"/>
  <c r="E1487" i="21"/>
  <c r="E1486" i="21"/>
  <c r="E1485" i="21"/>
  <c r="E1484" i="21"/>
  <c r="E1483" i="21"/>
  <c r="E1482" i="21"/>
  <c r="E1481" i="21"/>
  <c r="E1480" i="21"/>
  <c r="E1479" i="21"/>
  <c r="E1478" i="21"/>
  <c r="E1477" i="21"/>
  <c r="E1476" i="21"/>
  <c r="E1475" i="21"/>
  <c r="E1474" i="21"/>
  <c r="E1473" i="21"/>
  <c r="E1472" i="21"/>
  <c r="E1471" i="21"/>
  <c r="E1470" i="21"/>
  <c r="E1469" i="21"/>
  <c r="E1468" i="21"/>
  <c r="E1465" i="21"/>
  <c r="E1464" i="21"/>
  <c r="E1463" i="21"/>
  <c r="E1462" i="21"/>
  <c r="E1461" i="21"/>
  <c r="E1460" i="21"/>
  <c r="E1459" i="21"/>
  <c r="E1458" i="21"/>
  <c r="E1457" i="21"/>
  <c r="E1456" i="21"/>
  <c r="E1455" i="21"/>
  <c r="E1454" i="21"/>
  <c r="E1453" i="21"/>
  <c r="E1450" i="21"/>
  <c r="E1449" i="21"/>
  <c r="E1448" i="21"/>
  <c r="E1447" i="21"/>
  <c r="E1446" i="21"/>
  <c r="E1445" i="21"/>
  <c r="E1444" i="21"/>
  <c r="E1443" i="21"/>
  <c r="E1442" i="21"/>
  <c r="E1441" i="21"/>
  <c r="E1440" i="21"/>
  <c r="E1439" i="21"/>
  <c r="E1438" i="21"/>
  <c r="E1437" i="21"/>
  <c r="E1436" i="21"/>
  <c r="E1435" i="21"/>
  <c r="E1434" i="21"/>
  <c r="E1433" i="21"/>
  <c r="E1432" i="21"/>
  <c r="E1431" i="21"/>
  <c r="E1430" i="21"/>
  <c r="E1429" i="21"/>
  <c r="E1428" i="21"/>
  <c r="E1427" i="21"/>
  <c r="E1426" i="21"/>
  <c r="E1425" i="21"/>
  <c r="E1424" i="21"/>
  <c r="E1423" i="21"/>
  <c r="E1422" i="21"/>
  <c r="E1421" i="21"/>
  <c r="E1420" i="21"/>
  <c r="E1419" i="21"/>
  <c r="E1418" i="21"/>
  <c r="E1417" i="21"/>
  <c r="E1416" i="21"/>
  <c r="E1415" i="21"/>
  <c r="E1414" i="21"/>
  <c r="E1413" i="21"/>
  <c r="E1412" i="21"/>
  <c r="E1411" i="21"/>
  <c r="E1410" i="21"/>
  <c r="E1409" i="21"/>
  <c r="E1408" i="21"/>
  <c r="E1407" i="21"/>
  <c r="E1406" i="21"/>
  <c r="E1405" i="21"/>
  <c r="E1404" i="21"/>
  <c r="E1403" i="21"/>
  <c r="E1402" i="21"/>
  <c r="E1401" i="21"/>
  <c r="E1400" i="21"/>
  <c r="E1399" i="21"/>
  <c r="E1396" i="21"/>
  <c r="E1395" i="21"/>
  <c r="E1394" i="21"/>
  <c r="E1393" i="21"/>
  <c r="E1392" i="21"/>
  <c r="E1391" i="21"/>
  <c r="E1390" i="21"/>
  <c r="E1389" i="21"/>
  <c r="E1388" i="21"/>
  <c r="E1387" i="21"/>
  <c r="E1386" i="21"/>
  <c r="E1385" i="21"/>
  <c r="E1384" i="21"/>
  <c r="E1383" i="21"/>
  <c r="E1382" i="21"/>
  <c r="E1381" i="21"/>
  <c r="E1380" i="21"/>
  <c r="E1379" i="21"/>
  <c r="E1378" i="21"/>
  <c r="E1377" i="21"/>
  <c r="E1376" i="21"/>
  <c r="E1375" i="21"/>
  <c r="E1374" i="21"/>
  <c r="E1373" i="21"/>
  <c r="E1372" i="21"/>
  <c r="E1371" i="21"/>
  <c r="E1370" i="21"/>
  <c r="E1369" i="21"/>
  <c r="E1368" i="21"/>
  <c r="E1367" i="21"/>
  <c r="E1366" i="21"/>
  <c r="E1365" i="21"/>
  <c r="E1364" i="21"/>
  <c r="E1363" i="21"/>
  <c r="E1362" i="21"/>
  <c r="E1361" i="21"/>
  <c r="E1360" i="21"/>
  <c r="E1359" i="21"/>
  <c r="E1358" i="21"/>
  <c r="E1357" i="21"/>
  <c r="E1356" i="21"/>
  <c r="E1355" i="21"/>
  <c r="E1354" i="21"/>
  <c r="E1353" i="21"/>
  <c r="E1352" i="21"/>
  <c r="E1351" i="21"/>
  <c r="E1350" i="21"/>
  <c r="E1349" i="21"/>
  <c r="E1348" i="21"/>
  <c r="E1345" i="21"/>
  <c r="E1344" i="21"/>
  <c r="E1343" i="21"/>
  <c r="E1342" i="21"/>
  <c r="E1341" i="21"/>
  <c r="E1340" i="21"/>
  <c r="E1339" i="21"/>
  <c r="E1338" i="21"/>
  <c r="E1337" i="21"/>
  <c r="E1336" i="21"/>
  <c r="E1335" i="21"/>
  <c r="E1334" i="21"/>
  <c r="E1333" i="21"/>
  <c r="E1332" i="21"/>
  <c r="E1331" i="21"/>
  <c r="E1330" i="21"/>
  <c r="E1329" i="21"/>
  <c r="E1328" i="21"/>
  <c r="E1327" i="21"/>
  <c r="E1326" i="21"/>
  <c r="E1325" i="21"/>
  <c r="E1324" i="21"/>
  <c r="E1323" i="21"/>
  <c r="E1322" i="21"/>
  <c r="E1321" i="21"/>
  <c r="E1320" i="21"/>
  <c r="E1319" i="21"/>
  <c r="E1318" i="21"/>
  <c r="E1317" i="21"/>
  <c r="E1316" i="21"/>
  <c r="E1315" i="21"/>
  <c r="E1314" i="21"/>
  <c r="E1313" i="21"/>
  <c r="E1312" i="21"/>
  <c r="E1311" i="21"/>
  <c r="E1310" i="21"/>
  <c r="E1309" i="21"/>
  <c r="E1308" i="21"/>
  <c r="E1307" i="21"/>
  <c r="E1306" i="21"/>
  <c r="E1305" i="21"/>
  <c r="E1304" i="21"/>
  <c r="E1303" i="21"/>
  <c r="E1302" i="21"/>
  <c r="E1301" i="21"/>
  <c r="E1300" i="21"/>
  <c r="E1299" i="21"/>
  <c r="E1296" i="21"/>
  <c r="E1295" i="21"/>
  <c r="E1294" i="21"/>
  <c r="E1293" i="21"/>
  <c r="E1292" i="21"/>
  <c r="E1291" i="21"/>
  <c r="E1290" i="21"/>
  <c r="E1289" i="21"/>
  <c r="E1288" i="21"/>
  <c r="E1287" i="21"/>
  <c r="E1286" i="21"/>
  <c r="E1285" i="21"/>
  <c r="E1284" i="21"/>
  <c r="E1283" i="21"/>
  <c r="E1282" i="21"/>
  <c r="E1281" i="21"/>
  <c r="E1280" i="21"/>
  <c r="E1279" i="21"/>
  <c r="E1278" i="21"/>
  <c r="E1277" i="21"/>
  <c r="E1276" i="21"/>
  <c r="E1275" i="21"/>
  <c r="E1274" i="21"/>
  <c r="E1273" i="21"/>
  <c r="E1272" i="21"/>
  <c r="E1271" i="21"/>
  <c r="E1270" i="21"/>
  <c r="E1269" i="21"/>
  <c r="E1268" i="21"/>
  <c r="E1267" i="21"/>
  <c r="E1266" i="21"/>
  <c r="E1265" i="21"/>
  <c r="E1264" i="21"/>
  <c r="E1263" i="21"/>
  <c r="E1262" i="21"/>
  <c r="E1261" i="21"/>
  <c r="E1260" i="21"/>
  <c r="E1259" i="21"/>
  <c r="E1258" i="21"/>
  <c r="E1257" i="21"/>
  <c r="E1256" i="21"/>
  <c r="E1255" i="21"/>
  <c r="E1254" i="21"/>
  <c r="E1253" i="21"/>
  <c r="E1252" i="21"/>
  <c r="E1251" i="21"/>
  <c r="E1250" i="21"/>
  <c r="E1249" i="21"/>
  <c r="E1248" i="21"/>
  <c r="E1247" i="21"/>
  <c r="E1246" i="21"/>
  <c r="E1245" i="21"/>
  <c r="E1244" i="21"/>
  <c r="E1243" i="21"/>
  <c r="E1242" i="21"/>
  <c r="E1239" i="21"/>
  <c r="E1238" i="21"/>
  <c r="E1237" i="21"/>
  <c r="E1236" i="21"/>
  <c r="E1235" i="21"/>
  <c r="E1234" i="21"/>
  <c r="E1233" i="21"/>
  <c r="E1232" i="21"/>
  <c r="E1231" i="21"/>
  <c r="E1230" i="21"/>
  <c r="E1229" i="21"/>
  <c r="E1228" i="21"/>
  <c r="E1227" i="21"/>
  <c r="E1226" i="21"/>
  <c r="E1225" i="21"/>
  <c r="E1224" i="21"/>
  <c r="E1223" i="21"/>
  <c r="E1222" i="21"/>
  <c r="E1221" i="21"/>
  <c r="E1220" i="21"/>
  <c r="E1219" i="21"/>
  <c r="E1218" i="21"/>
  <c r="E1217" i="21"/>
  <c r="E1216" i="21"/>
  <c r="E1215" i="21"/>
  <c r="E1214" i="21"/>
  <c r="E1213" i="21"/>
  <c r="E1212" i="21"/>
  <c r="E1211" i="21"/>
  <c r="E1210" i="21"/>
  <c r="E1209" i="21"/>
  <c r="E1208" i="21"/>
  <c r="E1207" i="21"/>
  <c r="E1206" i="21"/>
  <c r="E1205" i="21"/>
  <c r="E1202" i="21"/>
  <c r="E1201" i="21"/>
  <c r="E1200" i="21"/>
  <c r="E1199" i="21"/>
  <c r="E1198" i="21"/>
  <c r="E1197" i="21"/>
  <c r="E1196" i="21"/>
  <c r="E1195" i="21"/>
  <c r="E1194" i="21"/>
  <c r="E1193" i="21"/>
  <c r="E1192" i="21"/>
  <c r="E1191" i="21"/>
  <c r="E1190" i="21"/>
  <c r="E1189" i="21"/>
  <c r="E1188" i="21"/>
  <c r="E1187" i="21"/>
  <c r="E1186" i="21"/>
  <c r="E1185" i="21"/>
  <c r="E1184" i="21"/>
  <c r="E1183" i="21"/>
  <c r="E1182" i="21"/>
  <c r="E1181" i="21"/>
  <c r="E1180" i="21"/>
  <c r="E1179" i="21"/>
  <c r="E1178" i="21"/>
  <c r="E1177" i="21"/>
  <c r="E1176" i="21"/>
  <c r="E1175" i="21"/>
  <c r="E1174" i="21"/>
  <c r="E1173" i="21"/>
  <c r="E1172" i="21"/>
  <c r="E1171" i="21"/>
  <c r="E1170" i="21"/>
  <c r="E1169" i="21"/>
  <c r="E1168" i="21"/>
  <c r="E1165" i="21"/>
  <c r="E1164" i="21"/>
  <c r="E1163" i="21"/>
  <c r="E1162" i="21"/>
  <c r="E1161" i="21"/>
  <c r="E1160" i="21"/>
  <c r="E1159" i="21"/>
  <c r="E1158" i="21"/>
  <c r="E1157" i="21"/>
  <c r="E1156" i="21"/>
  <c r="E1155" i="21"/>
  <c r="E1154" i="21"/>
  <c r="E1153" i="21"/>
  <c r="E1152" i="21"/>
  <c r="E1151" i="21"/>
  <c r="E1150" i="21"/>
  <c r="E1149" i="21"/>
  <c r="E1148" i="21"/>
  <c r="E1147" i="21"/>
  <c r="E1146" i="21"/>
  <c r="E1145" i="21"/>
  <c r="E1144" i="21"/>
  <c r="E1143" i="21"/>
  <c r="E1142" i="21"/>
  <c r="E1141" i="21"/>
  <c r="E1140" i="21"/>
  <c r="E1139" i="21"/>
  <c r="E1138" i="21"/>
  <c r="E1137" i="21"/>
  <c r="E1136" i="21"/>
  <c r="E1135" i="21"/>
  <c r="E1134" i="21"/>
  <c r="E1133" i="21"/>
  <c r="E1132" i="21"/>
  <c r="E1131" i="21"/>
  <c r="E1130" i="21"/>
  <c r="E1129" i="21"/>
  <c r="E1128" i="21"/>
  <c r="E1127" i="21"/>
  <c r="E1126" i="21"/>
  <c r="E1125" i="21"/>
  <c r="E1124" i="21"/>
  <c r="E1123" i="21"/>
  <c r="E1122" i="21"/>
  <c r="E1121" i="21"/>
  <c r="E1120" i="21"/>
  <c r="E1119" i="21"/>
  <c r="E1118" i="21"/>
  <c r="E1117" i="21"/>
  <c r="E1114" i="21"/>
  <c r="E1113" i="21"/>
  <c r="E1112" i="21"/>
  <c r="E1111" i="21"/>
  <c r="E1110" i="21"/>
  <c r="E1109" i="21"/>
  <c r="E1108" i="21"/>
  <c r="E1107" i="21"/>
  <c r="E1106" i="21"/>
  <c r="E1105" i="21"/>
  <c r="E1104" i="21"/>
  <c r="E1103" i="21"/>
  <c r="E1102" i="21"/>
  <c r="E1101" i="21"/>
  <c r="E1100" i="21"/>
  <c r="E1099" i="21"/>
  <c r="E1098" i="21"/>
  <c r="E1097" i="21"/>
  <c r="E1096" i="21"/>
  <c r="E1095" i="21"/>
  <c r="E1094" i="21"/>
  <c r="E1093" i="21"/>
  <c r="E1092" i="21"/>
  <c r="E1091" i="21"/>
  <c r="E1090" i="21"/>
  <c r="E1089" i="21"/>
  <c r="E1088" i="21"/>
  <c r="E1087" i="21"/>
  <c r="E1086" i="21"/>
  <c r="E1085" i="21"/>
  <c r="E1084" i="21"/>
  <c r="E1083" i="21"/>
  <c r="E1082" i="21"/>
  <c r="E1081" i="21"/>
  <c r="E1080" i="21"/>
  <c r="E1079" i="21"/>
  <c r="E1078" i="21"/>
  <c r="E1077" i="21"/>
  <c r="E1076" i="21"/>
  <c r="E1075" i="21"/>
  <c r="E1072" i="21"/>
  <c r="E1071" i="21"/>
  <c r="E1070" i="21"/>
  <c r="E1069" i="21"/>
  <c r="E1068" i="21"/>
  <c r="E1067" i="21"/>
  <c r="E1066" i="21"/>
  <c r="E1065" i="21"/>
  <c r="E1064" i="21"/>
  <c r="E1061" i="21"/>
  <c r="E1060" i="21"/>
  <c r="E1059" i="21"/>
  <c r="E1058" i="21"/>
  <c r="E1057" i="21"/>
  <c r="E1056" i="21"/>
  <c r="E1055" i="21"/>
  <c r="E1054" i="21"/>
  <c r="E1053" i="21"/>
  <c r="E1052" i="21"/>
  <c r="E1051" i="21"/>
  <c r="E1050" i="21"/>
  <c r="E1049" i="21"/>
  <c r="E1048" i="21"/>
  <c r="E1047" i="21"/>
  <c r="E1046" i="21"/>
  <c r="E1045" i="21"/>
  <c r="E1044" i="21"/>
  <c r="E1043" i="21"/>
  <c r="E1042" i="21"/>
  <c r="E1041" i="21"/>
  <c r="E1040" i="21"/>
  <c r="E1037" i="21"/>
  <c r="E1036" i="21"/>
  <c r="E1035" i="21"/>
  <c r="E1034" i="21"/>
  <c r="E1033" i="21"/>
  <c r="E1032" i="21"/>
  <c r="E1031" i="21"/>
  <c r="E1030" i="21"/>
  <c r="E1029" i="21"/>
  <c r="E1028" i="21"/>
  <c r="E1027" i="21"/>
  <c r="E1026" i="21"/>
  <c r="E1025" i="21"/>
  <c r="E1024" i="21"/>
  <c r="E1023" i="21"/>
  <c r="E1022" i="21"/>
  <c r="E1021" i="21"/>
  <c r="E1020" i="21"/>
  <c r="E1017" i="21"/>
  <c r="E1016" i="21"/>
  <c r="E1013" i="21"/>
  <c r="E1012" i="21"/>
  <c r="E1011" i="21"/>
  <c r="E1010" i="21"/>
  <c r="E1009" i="21"/>
  <c r="E1008" i="21"/>
  <c r="E1007" i="21"/>
  <c r="E1006" i="21"/>
  <c r="E1005" i="21"/>
  <c r="E1004" i="21"/>
  <c r="E1003" i="21"/>
  <c r="E1002" i="21"/>
  <c r="E1001" i="21"/>
  <c r="E1000" i="21"/>
  <c r="E999" i="21"/>
  <c r="E998" i="21"/>
  <c r="E997" i="21"/>
  <c r="E996" i="21"/>
  <c r="E995" i="21"/>
  <c r="E994" i="21"/>
  <c r="E993" i="21"/>
  <c r="E992" i="21"/>
  <c r="E991" i="21"/>
  <c r="E990" i="21"/>
  <c r="E989" i="21"/>
  <c r="E988" i="21"/>
  <c r="E987" i="21"/>
  <c r="E986" i="21"/>
  <c r="E985" i="21"/>
  <c r="E984" i="21"/>
  <c r="E983" i="21"/>
  <c r="E982" i="21"/>
  <c r="E981" i="21"/>
  <c r="E980" i="21"/>
  <c r="E979" i="21"/>
  <c r="E978" i="21"/>
  <c r="E977" i="21"/>
  <c r="E976" i="21"/>
  <c r="E975" i="21"/>
  <c r="E974" i="21"/>
  <c r="E973" i="21"/>
  <c r="E972" i="21"/>
  <c r="E971" i="21"/>
  <c r="E970" i="21"/>
  <c r="E969" i="21"/>
  <c r="E968" i="21"/>
  <c r="E967" i="21"/>
  <c r="E964" i="21"/>
  <c r="E963" i="21"/>
  <c r="E962" i="21"/>
  <c r="E961" i="21"/>
  <c r="E960" i="21"/>
  <c r="E959" i="21"/>
  <c r="E958" i="21"/>
  <c r="E955" i="21"/>
  <c r="E954" i="21"/>
  <c r="E953" i="21"/>
  <c r="E950" i="21"/>
  <c r="E949" i="21"/>
  <c r="E948" i="21"/>
  <c r="E947" i="21"/>
  <c r="E946" i="21"/>
  <c r="E945" i="21"/>
  <c r="E944" i="21"/>
  <c r="E943" i="21"/>
  <c r="E942" i="21"/>
  <c r="E941" i="21"/>
  <c r="E940" i="21"/>
  <c r="E939" i="21"/>
  <c r="E938" i="21"/>
  <c r="E937" i="21"/>
  <c r="E936" i="21"/>
  <c r="E935" i="21"/>
  <c r="E934" i="21"/>
  <c r="E933" i="21"/>
  <c r="E930" i="21"/>
  <c r="E927" i="21"/>
  <c r="E926" i="21"/>
  <c r="E925" i="21"/>
  <c r="E924" i="21"/>
  <c r="E923" i="21"/>
  <c r="E922" i="21"/>
  <c r="E921" i="21"/>
  <c r="E920" i="21"/>
  <c r="E919" i="21"/>
  <c r="E918" i="21"/>
  <c r="E915" i="21"/>
  <c r="E914" i="21"/>
  <c r="E913" i="21"/>
  <c r="E912" i="21"/>
  <c r="E911" i="21"/>
  <c r="E910" i="21"/>
  <c r="E909" i="21"/>
  <c r="E908" i="21"/>
  <c r="E907" i="21"/>
  <c r="E906" i="21"/>
  <c r="E905" i="21"/>
  <c r="E904" i="21"/>
  <c r="E903" i="21"/>
  <c r="E902" i="21"/>
  <c r="E901" i="21"/>
  <c r="E900" i="21"/>
  <c r="E899" i="21"/>
  <c r="E898" i="21"/>
  <c r="E897" i="21"/>
  <c r="E896" i="21"/>
  <c r="E895" i="21"/>
  <c r="E894" i="21"/>
  <c r="E893" i="21"/>
  <c r="E892" i="21"/>
  <c r="E891" i="21"/>
  <c r="E890" i="21"/>
  <c r="E889" i="21"/>
  <c r="E888" i="21"/>
  <c r="E887" i="21"/>
  <c r="E886" i="21"/>
  <c r="E885" i="21"/>
  <c r="E884" i="21"/>
  <c r="E883" i="21"/>
  <c r="E882" i="21"/>
  <c r="E881" i="21"/>
  <c r="E880" i="21"/>
  <c r="E879" i="21"/>
  <c r="E878" i="21"/>
  <c r="E877" i="21"/>
  <c r="E876" i="21"/>
  <c r="E875" i="21"/>
  <c r="E874" i="21"/>
  <c r="E873" i="21"/>
  <c r="E872" i="21"/>
  <c r="E871" i="21"/>
  <c r="E870" i="21"/>
  <c r="E869" i="21"/>
  <c r="E868" i="21"/>
  <c r="E867" i="21"/>
  <c r="E866" i="21"/>
  <c r="E865" i="21"/>
  <c r="E864" i="21"/>
  <c r="E863" i="21"/>
  <c r="E862" i="21"/>
  <c r="E861" i="21"/>
  <c r="E860" i="21"/>
  <c r="E859" i="21"/>
  <c r="E858" i="21"/>
  <c r="E857" i="21"/>
  <c r="E856" i="21"/>
  <c r="E855" i="21"/>
  <c r="E854" i="21"/>
  <c r="E853" i="21"/>
  <c r="E852" i="21"/>
  <c r="E849" i="21"/>
  <c r="E848" i="21"/>
  <c r="E845" i="21"/>
  <c r="E844" i="21"/>
  <c r="E843" i="21"/>
  <c r="E842" i="21"/>
  <c r="E841" i="21"/>
  <c r="E840" i="21"/>
  <c r="E839" i="21"/>
  <c r="E838" i="21"/>
  <c r="E837" i="21"/>
  <c r="E836" i="21"/>
  <c r="E835" i="21"/>
  <c r="E834" i="21"/>
  <c r="E833" i="21"/>
  <c r="E832" i="21"/>
  <c r="E831" i="21"/>
  <c r="E830" i="21"/>
  <c r="E829" i="21"/>
  <c r="E828" i="21"/>
  <c r="E827" i="21"/>
  <c r="E826" i="21"/>
  <c r="E825" i="21"/>
  <c r="E824" i="21"/>
  <c r="E823" i="21"/>
  <c r="E822" i="21"/>
  <c r="E821" i="21"/>
  <c r="E820" i="21"/>
  <c r="E819" i="21"/>
  <c r="E818" i="21"/>
  <c r="E817" i="21"/>
  <c r="E816" i="21"/>
  <c r="E815" i="21"/>
  <c r="E814" i="21"/>
  <c r="E813" i="21"/>
  <c r="E812" i="21"/>
  <c r="E811" i="21"/>
  <c r="E810" i="21"/>
  <c r="E807" i="21"/>
  <c r="E806" i="21"/>
  <c r="E805" i="21"/>
  <c r="E804" i="21"/>
  <c r="E803" i="21"/>
  <c r="E802" i="21"/>
  <c r="E801" i="21"/>
  <c r="E800" i="21"/>
  <c r="E799" i="21"/>
  <c r="E798" i="21"/>
  <c r="E797" i="21"/>
  <c r="E796" i="21"/>
  <c r="E795" i="21"/>
  <c r="E794" i="21"/>
  <c r="E791" i="21"/>
  <c r="E790" i="21"/>
  <c r="E787" i="21"/>
  <c r="E786" i="21"/>
  <c r="E785" i="21"/>
  <c r="E784" i="21"/>
  <c r="E783" i="21"/>
  <c r="E782" i="21"/>
  <c r="E781" i="21"/>
  <c r="E780" i="21"/>
  <c r="E779" i="21"/>
  <c r="E778" i="21"/>
  <c r="E777" i="21"/>
  <c r="E776" i="21"/>
  <c r="E775" i="21"/>
  <c r="E774" i="21"/>
  <c r="E773" i="21"/>
  <c r="E772" i="21"/>
  <c r="E771" i="21"/>
  <c r="E770" i="21"/>
  <c r="E769" i="21"/>
  <c r="E768" i="21"/>
  <c r="E767" i="21"/>
  <c r="E766" i="21"/>
  <c r="E765" i="21"/>
  <c r="E764" i="21"/>
  <c r="E763" i="21"/>
  <c r="E762" i="21"/>
  <c r="E761" i="21"/>
  <c r="E760" i="21"/>
  <c r="E759" i="21"/>
  <c r="E758" i="21"/>
  <c r="E757" i="21"/>
  <c r="E756" i="21"/>
  <c r="E755" i="21"/>
  <c r="E754" i="21"/>
  <c r="E753" i="21"/>
  <c r="E752" i="21"/>
  <c r="E751" i="21"/>
  <c r="E750" i="21"/>
  <c r="E749" i="21"/>
  <c r="E748" i="21"/>
  <c r="E747" i="21"/>
  <c r="E746" i="21"/>
  <c r="E745" i="21"/>
  <c r="E744" i="21"/>
  <c r="E743" i="21"/>
  <c r="E742" i="21"/>
  <c r="E741" i="21"/>
  <c r="E740" i="21"/>
  <c r="E739" i="21"/>
  <c r="E738" i="21"/>
  <c r="E737" i="21"/>
  <c r="E734" i="21"/>
  <c r="E733" i="21"/>
  <c r="E732" i="21"/>
  <c r="E731" i="21"/>
  <c r="E730" i="21"/>
  <c r="E729" i="21"/>
  <c r="E728" i="21"/>
  <c r="E725" i="21"/>
  <c r="E724" i="21"/>
  <c r="E723" i="21"/>
  <c r="E722" i="21"/>
  <c r="E721" i="21"/>
  <c r="E720" i="21"/>
  <c r="E719" i="21"/>
  <c r="E718" i="21"/>
  <c r="E717" i="21"/>
  <c r="E716" i="21"/>
  <c r="E715" i="21"/>
  <c r="E714" i="21"/>
  <c r="E711" i="21"/>
  <c r="E710" i="21"/>
  <c r="E709" i="21"/>
  <c r="E708" i="21"/>
  <c r="E707" i="21"/>
  <c r="E706" i="21"/>
  <c r="E705" i="21"/>
  <c r="E704" i="21"/>
  <c r="E703" i="21"/>
  <c r="E702" i="21"/>
  <c r="E701" i="21"/>
  <c r="E700" i="21"/>
  <c r="E699" i="21"/>
  <c r="E698" i="21"/>
  <c r="E697" i="21"/>
  <c r="E696" i="21"/>
  <c r="E695" i="21"/>
  <c r="E694" i="21"/>
  <c r="E693" i="21"/>
  <c r="E692" i="21"/>
  <c r="E691" i="21"/>
  <c r="E690" i="21"/>
  <c r="E689" i="21"/>
  <c r="E688" i="21"/>
  <c r="E687" i="21"/>
  <c r="E686" i="21"/>
  <c r="E685" i="21"/>
  <c r="E684" i="21"/>
  <c r="E683" i="21"/>
  <c r="E682" i="21"/>
  <c r="E681" i="21"/>
  <c r="E680" i="21"/>
  <c r="E679" i="21"/>
  <c r="E678" i="21"/>
  <c r="E677" i="21"/>
  <c r="E676" i="21"/>
  <c r="E675" i="21"/>
  <c r="E674" i="21"/>
  <c r="E673" i="21"/>
  <c r="E672" i="21"/>
  <c r="E671" i="21"/>
  <c r="E670" i="21"/>
  <c r="E669" i="21"/>
  <c r="E668" i="21"/>
  <c r="E667" i="21"/>
  <c r="E666" i="21"/>
  <c r="E665" i="21"/>
  <c r="E664" i="21"/>
  <c r="E663" i="21"/>
  <c r="E662" i="21"/>
  <c r="E661" i="21"/>
  <c r="E660" i="21"/>
  <c r="E659" i="21"/>
  <c r="E658" i="21"/>
  <c r="E657" i="21"/>
  <c r="E656" i="21"/>
  <c r="E655" i="21"/>
  <c r="E654" i="21"/>
  <c r="E653" i="21"/>
  <c r="E652" i="21"/>
  <c r="E651" i="21"/>
  <c r="E650" i="21"/>
  <c r="E649" i="21"/>
  <c r="E648" i="21"/>
  <c r="E647" i="21"/>
  <c r="E646" i="21"/>
  <c r="E645" i="21"/>
  <c r="E644" i="21"/>
  <c r="E643" i="21"/>
  <c r="E642" i="21"/>
  <c r="E641" i="21"/>
  <c r="E640" i="21"/>
  <c r="E639" i="21"/>
  <c r="E638" i="21"/>
  <c r="E637" i="21"/>
  <c r="E636" i="21"/>
  <c r="E635" i="21"/>
  <c r="E634" i="21"/>
  <c r="E633" i="21"/>
  <c r="E632" i="21"/>
  <c r="E631" i="21"/>
  <c r="E630" i="21"/>
  <c r="E629" i="21"/>
  <c r="E628" i="21"/>
  <c r="E627" i="21"/>
  <c r="E626" i="21"/>
  <c r="E625" i="21"/>
  <c r="E624" i="21"/>
  <c r="E623" i="21"/>
  <c r="E622" i="21"/>
  <c r="E621" i="21"/>
  <c r="E620" i="21"/>
  <c r="E619" i="21"/>
  <c r="E618" i="21"/>
  <c r="E617" i="21"/>
  <c r="E616" i="21"/>
  <c r="E615" i="21"/>
  <c r="E614" i="21"/>
  <c r="E613" i="21"/>
  <c r="E612" i="21"/>
  <c r="E611" i="21"/>
  <c r="E610" i="21"/>
  <c r="E609" i="21"/>
  <c r="E608" i="21"/>
  <c r="E607" i="21"/>
  <c r="E606" i="21"/>
  <c r="E605" i="21"/>
  <c r="E604" i="21"/>
  <c r="E603" i="21"/>
  <c r="E602" i="21"/>
  <c r="E601" i="21"/>
  <c r="E600" i="21"/>
  <c r="E599" i="21"/>
  <c r="E598" i="21"/>
  <c r="E597" i="21"/>
  <c r="E596" i="21"/>
  <c r="E595" i="21"/>
  <c r="E594" i="21"/>
  <c r="E593" i="21"/>
  <c r="E592" i="21"/>
  <c r="E591" i="21"/>
  <c r="E590" i="21"/>
  <c r="E589" i="21"/>
  <c r="E588" i="21"/>
  <c r="E587" i="21"/>
  <c r="E586" i="21"/>
  <c r="E585" i="21"/>
  <c r="E584" i="21"/>
  <c r="E583" i="21"/>
  <c r="E582" i="21"/>
  <c r="E581" i="21"/>
  <c r="E580" i="21"/>
  <c r="E579" i="21"/>
  <c r="E578" i="21"/>
  <c r="E577" i="21"/>
  <c r="E576" i="21"/>
  <c r="E575" i="21"/>
  <c r="E574" i="21"/>
  <c r="E573" i="21"/>
  <c r="E572" i="21"/>
  <c r="E571" i="21"/>
  <c r="E570" i="21"/>
  <c r="E569" i="21"/>
  <c r="E568" i="21"/>
  <c r="E567" i="21"/>
  <c r="E566" i="21"/>
  <c r="E565" i="21"/>
  <c r="E564" i="21"/>
  <c r="E563" i="21"/>
  <c r="E562" i="21"/>
  <c r="E561" i="21"/>
  <c r="E560" i="21"/>
  <c r="E559" i="21"/>
  <c r="E558" i="21"/>
  <c r="E557" i="21"/>
  <c r="E556" i="21"/>
  <c r="E555" i="21"/>
  <c r="E554" i="21"/>
  <c r="E553" i="21"/>
  <c r="E552" i="21"/>
  <c r="E551" i="21"/>
  <c r="E550" i="21"/>
  <c r="E549" i="21"/>
  <c r="E548" i="21"/>
  <c r="E547" i="21"/>
  <c r="E546" i="21"/>
  <c r="E545" i="21"/>
  <c r="E544" i="21"/>
  <c r="E543" i="21"/>
  <c r="E542" i="21"/>
  <c r="E541" i="21"/>
  <c r="E540" i="21"/>
  <c r="E539" i="21"/>
  <c r="E538" i="21"/>
  <c r="E537" i="21"/>
  <c r="E536" i="21"/>
  <c r="E535" i="21"/>
  <c r="E534" i="21"/>
  <c r="E533" i="21"/>
  <c r="E532" i="21"/>
  <c r="E531" i="21"/>
  <c r="E530" i="21"/>
  <c r="E529" i="21"/>
  <c r="E528" i="21"/>
  <c r="E527" i="21"/>
  <c r="E526" i="21"/>
  <c r="E525" i="21"/>
  <c r="E524" i="21"/>
  <c r="E523" i="21"/>
  <c r="E522" i="21"/>
  <c r="E521" i="21"/>
  <c r="E520" i="21"/>
  <c r="E519" i="21"/>
  <c r="E518" i="21"/>
  <c r="E517" i="21"/>
  <c r="E516" i="21"/>
  <c r="E515" i="21"/>
  <c r="E514" i="21"/>
  <c r="E513" i="21"/>
  <c r="E512" i="21"/>
  <c r="E511" i="21"/>
  <c r="E510" i="21"/>
  <c r="E509" i="21"/>
  <c r="E508" i="21"/>
  <c r="E507" i="21"/>
  <c r="E506" i="21"/>
  <c r="E505" i="21"/>
  <c r="E504" i="21"/>
  <c r="E503" i="21"/>
  <c r="E502" i="21"/>
  <c r="E501" i="21"/>
  <c r="E500" i="21"/>
  <c r="E499" i="21"/>
  <c r="E498" i="21"/>
  <c r="E497" i="21"/>
  <c r="E496" i="21"/>
  <c r="E495" i="21"/>
  <c r="E494" i="21"/>
  <c r="E493" i="21"/>
  <c r="E492" i="21"/>
  <c r="E491" i="21"/>
  <c r="E490" i="21"/>
  <c r="E489" i="21"/>
  <c r="E488" i="21"/>
  <c r="E487" i="21"/>
  <c r="E486" i="21"/>
  <c r="E485" i="21"/>
  <c r="E484" i="21"/>
  <c r="E483" i="21"/>
  <c r="E482" i="21"/>
  <c r="E481" i="21"/>
  <c r="E480" i="21"/>
  <c r="E479" i="21"/>
  <c r="E478" i="21"/>
  <c r="E477" i="21"/>
  <c r="E476" i="21"/>
  <c r="E475" i="21"/>
  <c r="E474" i="21"/>
  <c r="E473" i="21"/>
  <c r="E472" i="21"/>
  <c r="E471" i="21"/>
  <c r="E470" i="21"/>
  <c r="E469" i="21"/>
  <c r="E468" i="21"/>
  <c r="E467" i="21"/>
  <c r="E466" i="21"/>
  <c r="E465" i="21"/>
  <c r="E464" i="21"/>
  <c r="E463" i="21"/>
  <c r="E462" i="21"/>
  <c r="E461" i="21"/>
  <c r="E460" i="21"/>
  <c r="E459" i="21"/>
  <c r="E458" i="21"/>
  <c r="E457" i="21"/>
  <c r="E456" i="21"/>
  <c r="E455" i="21"/>
  <c r="E454" i="21"/>
  <c r="E453" i="21"/>
  <c r="E452" i="21"/>
  <c r="E451" i="21"/>
  <c r="E450" i="21"/>
  <c r="E449" i="21"/>
  <c r="E448" i="21"/>
  <c r="E447" i="21"/>
  <c r="E446" i="21"/>
  <c r="E445" i="21"/>
  <c r="E444" i="21"/>
  <c r="E443" i="21"/>
  <c r="E442" i="21"/>
  <c r="E441" i="21"/>
  <c r="E440" i="21"/>
  <c r="E439" i="21"/>
  <c r="E438" i="21"/>
  <c r="E437" i="21"/>
  <c r="E436" i="21"/>
  <c r="E435" i="21"/>
  <c r="E434" i="21"/>
  <c r="E433" i="21"/>
  <c r="E432" i="21"/>
  <c r="E431" i="21"/>
  <c r="E430" i="21"/>
  <c r="E429" i="21"/>
  <c r="E428" i="21"/>
  <c r="E427" i="21"/>
  <c r="E426" i="21"/>
  <c r="E425" i="21"/>
  <c r="E424" i="21"/>
  <c r="E423" i="21"/>
  <c r="E422" i="21"/>
  <c r="E421" i="21"/>
  <c r="E420" i="21"/>
  <c r="E419" i="21"/>
  <c r="E418" i="21"/>
  <c r="E417" i="21"/>
  <c r="E416" i="21"/>
  <c r="E415" i="21"/>
  <c r="E414" i="21"/>
  <c r="E413" i="21"/>
  <c r="E412" i="21"/>
  <c r="E411" i="21"/>
  <c r="E410" i="21"/>
  <c r="E409" i="21"/>
  <c r="E408" i="21"/>
  <c r="E407" i="21"/>
  <c r="E406" i="21"/>
  <c r="E405" i="21"/>
  <c r="E404" i="21"/>
  <c r="E403" i="21"/>
  <c r="E402" i="21"/>
  <c r="E401" i="21"/>
  <c r="E400" i="21"/>
  <c r="E399" i="21"/>
  <c r="E398" i="21"/>
  <c r="E397" i="21"/>
  <c r="E396" i="21"/>
  <c r="E395" i="21"/>
  <c r="E394" i="21"/>
  <c r="E393" i="21"/>
  <c r="E392" i="21"/>
  <c r="E391" i="21"/>
  <c r="E390" i="21"/>
  <c r="E389" i="21"/>
  <c r="E388" i="21"/>
  <c r="E387" i="21"/>
  <c r="E386" i="21"/>
  <c r="E385" i="21"/>
  <c r="E384" i="21"/>
  <c r="E383" i="21"/>
  <c r="E382" i="21"/>
  <c r="E381" i="21"/>
  <c r="E380" i="21"/>
  <c r="E379" i="21"/>
  <c r="E378" i="21"/>
  <c r="E377" i="21"/>
  <c r="E376" i="21"/>
  <c r="E375" i="21"/>
  <c r="E374" i="21"/>
  <c r="E373" i="21"/>
  <c r="E372" i="21"/>
  <c r="E371" i="21"/>
  <c r="E370" i="21"/>
  <c r="E369" i="21"/>
  <c r="E368" i="21"/>
  <c r="E367" i="21"/>
  <c r="E366" i="21"/>
  <c r="E365" i="21"/>
  <c r="E364" i="21"/>
  <c r="E363" i="21"/>
  <c r="E362" i="21"/>
  <c r="E361" i="21"/>
  <c r="E360" i="21"/>
  <c r="E359" i="21"/>
  <c r="E358" i="21"/>
  <c r="E357" i="21"/>
  <c r="E356" i="21"/>
  <c r="E355" i="21"/>
  <c r="E354" i="21"/>
  <c r="E353" i="21"/>
  <c r="E352" i="21"/>
  <c r="E351" i="21"/>
  <c r="E350" i="21"/>
  <c r="E349" i="21"/>
  <c r="E348" i="21"/>
  <c r="E347" i="21"/>
  <c r="E346" i="21"/>
  <c r="E345" i="21"/>
  <c r="E344" i="21"/>
  <c r="E343" i="21"/>
  <c r="E342" i="21"/>
  <c r="E341" i="21"/>
  <c r="E340" i="21"/>
  <c r="E339" i="21"/>
  <c r="E338" i="21"/>
  <c r="E337" i="21"/>
  <c r="E336" i="21"/>
  <c r="E335" i="21"/>
  <c r="E334" i="21"/>
  <c r="E333" i="21"/>
  <c r="E332" i="21"/>
  <c r="E331" i="21"/>
  <c r="E330" i="21"/>
  <c r="E329" i="21"/>
  <c r="E328" i="21"/>
  <c r="E327" i="21"/>
  <c r="E326" i="21"/>
  <c r="E325" i="21"/>
  <c r="E324" i="21"/>
  <c r="E323" i="21"/>
  <c r="E322" i="21"/>
  <c r="E321" i="21"/>
  <c r="E320" i="21"/>
  <c r="E319" i="21"/>
  <c r="E318" i="21"/>
  <c r="E317" i="21"/>
  <c r="E316" i="21"/>
  <c r="E315" i="21"/>
  <c r="E314" i="21"/>
  <c r="E313" i="21"/>
  <c r="E312" i="21"/>
  <c r="E311" i="21"/>
  <c r="E310" i="21"/>
  <c r="E309" i="21"/>
  <c r="E308" i="21"/>
  <c r="E307" i="21"/>
  <c r="E306" i="21"/>
  <c r="E305" i="21"/>
  <c r="E304" i="21"/>
  <c r="E303" i="21"/>
  <c r="E302" i="21"/>
  <c r="E301" i="21"/>
  <c r="E300" i="21"/>
  <c r="E299" i="21"/>
  <c r="E298" i="21"/>
  <c r="E297" i="21"/>
  <c r="E296" i="21"/>
  <c r="E295" i="21"/>
  <c r="E294" i="21"/>
  <c r="E293" i="21"/>
  <c r="E292" i="21"/>
  <c r="E291" i="21"/>
  <c r="E290" i="21"/>
  <c r="E289" i="21"/>
  <c r="E288" i="21"/>
  <c r="E287" i="21"/>
  <c r="E286" i="21"/>
  <c r="E285" i="21"/>
  <c r="E284" i="21"/>
  <c r="E283" i="21"/>
  <c r="E282" i="21"/>
  <c r="E281" i="21"/>
  <c r="E280" i="21"/>
  <c r="E279" i="21"/>
  <c r="E278" i="21"/>
  <c r="E277" i="21"/>
  <c r="E276" i="21"/>
  <c r="E275" i="21"/>
  <c r="E274" i="21"/>
  <c r="E273" i="21"/>
  <c r="E272" i="21"/>
  <c r="E271" i="21"/>
  <c r="E270" i="21"/>
  <c r="E269" i="21"/>
  <c r="E268" i="21"/>
  <c r="E267" i="21"/>
  <c r="E266" i="21"/>
  <c r="E265" i="21"/>
  <c r="E264" i="21"/>
  <c r="E263" i="21"/>
  <c r="E262" i="21"/>
  <c r="E261" i="21"/>
  <c r="E260" i="21"/>
  <c r="E259" i="21"/>
  <c r="E258" i="21"/>
  <c r="E257" i="21"/>
  <c r="E256" i="21"/>
  <c r="E255" i="21"/>
  <c r="E254" i="21"/>
  <c r="E253" i="21"/>
  <c r="E252" i="21"/>
  <c r="E251" i="21"/>
  <c r="E250" i="21"/>
  <c r="E249" i="21"/>
  <c r="E248" i="21"/>
  <c r="E247" i="21"/>
  <c r="E246" i="21"/>
  <c r="E245" i="21"/>
  <c r="E244" i="21"/>
  <c r="E243" i="21"/>
  <c r="E242" i="21"/>
  <c r="E241" i="21"/>
  <c r="E240" i="21"/>
  <c r="E239" i="21"/>
  <c r="E238" i="21"/>
  <c r="E237" i="21"/>
  <c r="E236" i="21"/>
  <c r="E235" i="21"/>
  <c r="E234" i="21"/>
  <c r="E233" i="21"/>
  <c r="E232" i="21"/>
  <c r="E231" i="21"/>
  <c r="E230" i="21"/>
  <c r="E229" i="21"/>
  <c r="E228" i="21"/>
  <c r="E227" i="21"/>
  <c r="E226" i="21"/>
  <c r="E225" i="21"/>
  <c r="E224" i="21"/>
  <c r="E223" i="21"/>
  <c r="E222" i="21"/>
  <c r="E221" i="21"/>
  <c r="E220" i="21"/>
  <c r="E219" i="21"/>
  <c r="E218" i="21"/>
  <c r="E217" i="21"/>
  <c r="E216" i="21"/>
  <c r="E215" i="21"/>
  <c r="E214" i="21"/>
  <c r="E213" i="21"/>
  <c r="E210" i="21"/>
  <c r="E209" i="21"/>
  <c r="E208" i="21"/>
  <c r="E207" i="21"/>
  <c r="E206" i="21"/>
  <c r="E205" i="21"/>
  <c r="E204" i="21"/>
  <c r="E203" i="21"/>
  <c r="E202" i="21"/>
  <c r="E201" i="21"/>
  <c r="E200" i="21"/>
  <c r="E199" i="21"/>
  <c r="E198" i="21"/>
  <c r="E197" i="21"/>
  <c r="E196" i="21"/>
  <c r="E195" i="21"/>
  <c r="E194" i="21"/>
  <c r="E193" i="21"/>
  <c r="E192" i="21"/>
  <c r="E191" i="21"/>
  <c r="E190" i="21"/>
  <c r="E189" i="21"/>
  <c r="E188" i="21"/>
  <c r="E187" i="21"/>
  <c r="E186" i="21"/>
  <c r="E185" i="21"/>
  <c r="E184" i="21"/>
  <c r="E183" i="21"/>
  <c r="E182" i="21"/>
  <c r="E181" i="21"/>
  <c r="E180" i="21"/>
  <c r="E179" i="21"/>
  <c r="E178" i="21"/>
  <c r="E177" i="21"/>
  <c r="E176" i="21"/>
  <c r="E175" i="21"/>
  <c r="E174" i="21"/>
  <c r="E173" i="21"/>
  <c r="E172" i="21"/>
  <c r="E171" i="21"/>
  <c r="E170" i="21"/>
  <c r="E169" i="21"/>
  <c r="E168" i="21"/>
  <c r="E167" i="21"/>
  <c r="E166" i="21"/>
  <c r="E165" i="21"/>
  <c r="E164" i="21"/>
  <c r="E163" i="21"/>
  <c r="E162" i="21"/>
  <c r="E159" i="21"/>
  <c r="E158" i="21"/>
  <c r="E157" i="21"/>
  <c r="E156" i="21"/>
  <c r="E155" i="21"/>
  <c r="E154" i="21"/>
  <c r="E153" i="21"/>
  <c r="E152" i="21"/>
  <c r="E151" i="21"/>
  <c r="E150" i="21"/>
  <c r="E149" i="21"/>
  <c r="E148" i="21"/>
  <c r="E147" i="21"/>
  <c r="E146" i="21"/>
  <c r="E145" i="21"/>
  <c r="E144" i="21"/>
  <c r="E143" i="21"/>
  <c r="E142" i="21"/>
  <c r="E141" i="21"/>
  <c r="E140" i="21"/>
  <c r="E139" i="21"/>
  <c r="E138" i="21"/>
  <c r="E137" i="21"/>
  <c r="E136" i="21"/>
  <c r="E135" i="21"/>
  <c r="E134" i="21"/>
  <c r="E133" i="21"/>
  <c r="E132" i="21"/>
  <c r="E131" i="21"/>
  <c r="E130" i="21"/>
  <c r="E129" i="21"/>
  <c r="E128" i="21"/>
  <c r="E127" i="21"/>
  <c r="E126" i="21"/>
  <c r="E125" i="21"/>
  <c r="E124" i="21"/>
  <c r="E123" i="21"/>
  <c r="E122" i="21"/>
  <c r="E121" i="21"/>
  <c r="E120" i="21"/>
  <c r="E119" i="21"/>
  <c r="E118" i="21"/>
  <c r="E117" i="21"/>
  <c r="E116" i="21"/>
  <c r="E115" i="21"/>
  <c r="E114" i="21"/>
  <c r="E113" i="21"/>
  <c r="E112" i="21"/>
  <c r="E111" i="21"/>
  <c r="E110" i="21"/>
  <c r="E107" i="21"/>
  <c r="E106" i="21"/>
  <c r="E105" i="21"/>
  <c r="E104" i="21"/>
  <c r="E103" i="21"/>
  <c r="E102" i="21"/>
  <c r="E101" i="21"/>
  <c r="E100" i="21"/>
  <c r="E99" i="21"/>
  <c r="E98" i="21"/>
  <c r="E97" i="21"/>
  <c r="E96" i="21"/>
  <c r="E95" i="21"/>
  <c r="E94" i="21"/>
  <c r="E93" i="21"/>
  <c r="E92" i="21"/>
  <c r="E91" i="21"/>
  <c r="E90" i="21"/>
  <c r="E89" i="21"/>
  <c r="E88" i="21"/>
  <c r="E87" i="21"/>
  <c r="E86" i="21"/>
  <c r="E85" i="21"/>
  <c r="E84" i="21"/>
  <c r="E83" i="21"/>
  <c r="E82" i="21"/>
  <c r="E81" i="21"/>
  <c r="E80" i="21"/>
  <c r="E79" i="21"/>
  <c r="E78" i="21"/>
  <c r="E77" i="21"/>
  <c r="E76" i="21"/>
  <c r="E75" i="21"/>
  <c r="E74" i="21"/>
  <c r="E73" i="21"/>
  <c r="E72" i="21"/>
  <c r="E71" i="21"/>
  <c r="E70" i="21"/>
  <c r="E69" i="21"/>
  <c r="E68" i="21"/>
  <c r="E67" i="21"/>
  <c r="E66" i="21"/>
  <c r="E65" i="21"/>
  <c r="E64" i="21"/>
  <c r="E63" i="21"/>
  <c r="E62"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I7" i="8" l="1"/>
  <c r="I34" i="8"/>
  <c r="I39" i="8"/>
  <c r="I38" i="8"/>
  <c r="I37" i="8"/>
  <c r="I36" i="8"/>
  <c r="I31" i="8"/>
  <c r="I33" i="8"/>
  <c r="I32" i="8"/>
  <c r="I30" i="8"/>
  <c r="I29" i="8"/>
  <c r="I28" i="8"/>
  <c r="I27" i="8"/>
  <c r="I26" i="8"/>
  <c r="K42" i="14"/>
  <c r="I11" i="9"/>
  <c r="I10" i="9"/>
  <c r="K134" i="14" l="1"/>
  <c r="K127" i="14"/>
  <c r="K133" i="14"/>
  <c r="K41" i="14"/>
  <c r="K39" i="14" s="1"/>
  <c r="F31" i="14" l="1"/>
  <c r="K38" i="14"/>
  <c r="K135" i="14" l="1"/>
  <c r="K132" i="14"/>
  <c r="K131" i="14"/>
  <c r="K128" i="14"/>
  <c r="K129" i="14"/>
  <c r="K130" i="14"/>
  <c r="C122" i="14"/>
  <c r="K122" i="14" s="1"/>
  <c r="K118" i="14" s="1"/>
  <c r="K124" i="14" l="1"/>
  <c r="E96" i="14" l="1"/>
  <c r="K96" i="14" s="1"/>
  <c r="E95" i="14"/>
  <c r="K95" i="14" s="1"/>
  <c r="E94" i="14"/>
  <c r="K94" i="14" s="1"/>
  <c r="E93" i="14"/>
  <c r="K93" i="14" s="1"/>
  <c r="E92" i="14"/>
  <c r="K92" i="14" s="1"/>
  <c r="E91" i="14"/>
  <c r="K91" i="14" s="1"/>
  <c r="E90" i="14"/>
  <c r="K90" i="14" s="1"/>
  <c r="E89" i="14"/>
  <c r="K89" i="14" s="1"/>
  <c r="E88" i="14"/>
  <c r="K88" i="14" s="1"/>
  <c r="E87" i="14"/>
  <c r="K87" i="14" s="1"/>
  <c r="E86" i="14"/>
  <c r="K86" i="14" s="1"/>
  <c r="E85" i="14"/>
  <c r="K85" i="14" s="1"/>
  <c r="E84" i="14"/>
  <c r="K84" i="14" s="1"/>
  <c r="E82" i="14"/>
  <c r="K82" i="14" s="1"/>
  <c r="E83" i="14"/>
  <c r="K83" i="14" s="1"/>
  <c r="E81" i="14"/>
  <c r="K81" i="14" s="1"/>
  <c r="E80" i="14"/>
  <c r="K80" i="14" s="1"/>
  <c r="E79" i="14"/>
  <c r="K79" i="14" s="1"/>
  <c r="K102" i="14"/>
  <c r="K103" i="14"/>
  <c r="K104" i="14"/>
  <c r="K105" i="14"/>
  <c r="K106" i="14"/>
  <c r="K107" i="14"/>
  <c r="K108" i="14"/>
  <c r="K109" i="14"/>
  <c r="K110" i="14"/>
  <c r="K111" i="14"/>
  <c r="K113" i="14"/>
  <c r="K116" i="14"/>
  <c r="K53" i="14"/>
  <c r="K46" i="14"/>
  <c r="K49" i="14"/>
  <c r="K35" i="14"/>
  <c r="K101" i="14"/>
  <c r="K100" i="14"/>
  <c r="K76" i="14" l="1"/>
  <c r="K97" i="14"/>
  <c r="K29" i="14" l="1"/>
  <c r="B5" i="6"/>
  <c r="B4" i="6"/>
  <c r="A44" i="6"/>
  <c r="A41" i="6"/>
  <c r="C33" i="6"/>
  <c r="C26" i="6" s="1"/>
  <c r="I13" i="8" l="1"/>
  <c r="I9" i="8"/>
  <c r="I23" i="8"/>
  <c r="I24" i="8"/>
  <c r="I17" i="8"/>
  <c r="I8" i="8"/>
  <c r="I16" i="8"/>
  <c r="I22" i="8" l="1"/>
  <c r="I21" i="8"/>
  <c r="K213" i="14" l="1"/>
  <c r="K36" i="14" l="1"/>
  <c r="K33" i="14"/>
  <c r="I42" i="8" l="1"/>
  <c r="I41" i="8"/>
  <c r="I12" i="9" l="1"/>
  <c r="I12" i="8" l="1"/>
  <c r="I11" i="8"/>
  <c r="K7" i="14" l="1"/>
  <c r="K5" i="14" s="1"/>
  <c r="I19" i="8" l="1"/>
  <c r="A6" i="8" l="1"/>
  <c r="C3" i="14" l="1"/>
  <c r="C2" i="14"/>
  <c r="I8" i="9" l="1"/>
  <c r="A5" i="9"/>
  <c r="I6" i="9" l="1"/>
  <c r="I5" i="9" s="1"/>
  <c r="B2" i="14" l="1"/>
  <c r="G19" i="8" s="1"/>
  <c r="B3" i="14"/>
  <c r="G37" i="8" l="1"/>
  <c r="J37" i="8" s="1"/>
  <c r="G34" i="8"/>
  <c r="J34" i="8" s="1"/>
  <c r="G39" i="8"/>
  <c r="J39" i="8" s="1"/>
  <c r="G36" i="8"/>
  <c r="J36" i="8" s="1"/>
  <c r="G38" i="8"/>
  <c r="J38" i="8" s="1"/>
  <c r="G7" i="8"/>
  <c r="J7" i="8" s="1"/>
  <c r="G8" i="8"/>
  <c r="G33" i="8"/>
  <c r="G29" i="8"/>
  <c r="G9" i="8"/>
  <c r="G11" i="8"/>
  <c r="G12" i="8"/>
  <c r="G31" i="8"/>
  <c r="G28" i="8"/>
  <c r="G14" i="8"/>
  <c r="L14" i="8" s="1"/>
  <c r="G16" i="8"/>
  <c r="G24" i="8"/>
  <c r="G42" i="8"/>
  <c r="J42" i="8" s="1"/>
  <c r="G13" i="8"/>
  <c r="G22" i="8"/>
  <c r="G26" i="8"/>
  <c r="G30" i="8"/>
  <c r="G17" i="8"/>
  <c r="G21" i="8"/>
  <c r="G32" i="8"/>
  <c r="G27" i="8"/>
  <c r="G23" i="8"/>
  <c r="G41" i="8"/>
  <c r="J41" i="8" s="1"/>
  <c r="C3" i="16"/>
  <c r="C2" i="16"/>
  <c r="B2" i="9"/>
  <c r="B3" i="9"/>
  <c r="J40" i="8" l="1"/>
  <c r="J35" i="8"/>
  <c r="L39" i="8"/>
  <c r="M39" i="8" s="1"/>
  <c r="L38" i="8"/>
  <c r="M38" i="8" s="1"/>
  <c r="L34" i="8"/>
  <c r="M34" i="8" s="1"/>
  <c r="L36" i="8"/>
  <c r="M36" i="8" s="1"/>
  <c r="L37" i="8"/>
  <c r="M37" i="8" s="1"/>
  <c r="L7" i="8"/>
  <c r="L12" i="8"/>
  <c r="M12" i="8" s="1"/>
  <c r="J12" i="8"/>
  <c r="L11" i="8"/>
  <c r="M11" i="8" s="1"/>
  <c r="J11" i="8"/>
  <c r="L9" i="8"/>
  <c r="M9" i="8" s="1"/>
  <c r="J9" i="8"/>
  <c r="L42" i="8"/>
  <c r="M42" i="8" s="1"/>
  <c r="L26" i="8"/>
  <c r="M26" i="8" s="1"/>
  <c r="J26" i="8"/>
  <c r="L13" i="8"/>
  <c r="M13" i="8" s="1"/>
  <c r="J13" i="8"/>
  <c r="L16" i="8"/>
  <c r="M16" i="8" s="1"/>
  <c r="J16" i="8"/>
  <c r="L41" i="8"/>
  <c r="M41" i="8" s="1"/>
  <c r="L29" i="8"/>
  <c r="M29" i="8" s="1"/>
  <c r="J29" i="8"/>
  <c r="L23" i="8"/>
  <c r="M23" i="8" s="1"/>
  <c r="J23" i="8"/>
  <c r="L33" i="8"/>
  <c r="M33" i="8" s="1"/>
  <c r="J33" i="8"/>
  <c r="L30" i="8"/>
  <c r="M30" i="8" s="1"/>
  <c r="J30" i="8"/>
  <c r="L24" i="8"/>
  <c r="M24" i="8" s="1"/>
  <c r="J24" i="8"/>
  <c r="L31" i="8"/>
  <c r="M31" i="8" s="1"/>
  <c r="J31" i="8"/>
  <c r="L32" i="8"/>
  <c r="M32" i="8" s="1"/>
  <c r="J32" i="8"/>
  <c r="L21" i="8"/>
  <c r="M21" i="8" s="1"/>
  <c r="J21" i="8"/>
  <c r="L8" i="8"/>
  <c r="M8" i="8" s="1"/>
  <c r="J8" i="8"/>
  <c r="L17" i="8"/>
  <c r="M17" i="8" s="1"/>
  <c r="J17" i="8"/>
  <c r="L22" i="8"/>
  <c r="M22" i="8" s="1"/>
  <c r="J22" i="8"/>
  <c r="L28" i="8"/>
  <c r="M28" i="8" s="1"/>
  <c r="J28" i="8"/>
  <c r="L27" i="8"/>
  <c r="M27" i="8" s="1"/>
  <c r="J27" i="8"/>
  <c r="L19" i="8"/>
  <c r="M19" i="8" s="1"/>
  <c r="J19" i="8"/>
  <c r="J18" i="8" s="1"/>
  <c r="M7" i="8" l="1"/>
  <c r="AC4" i="8"/>
  <c r="AC3" i="8"/>
  <c r="AC2" i="8"/>
  <c r="J25" i="8"/>
  <c r="J20" i="8"/>
  <c r="J6" i="8"/>
  <c r="J15" i="8"/>
  <c r="B3" i="16" l="1"/>
  <c r="B2" i="16"/>
  <c r="A3" i="9"/>
  <c r="A2" i="9"/>
  <c r="B3" i="8"/>
  <c r="B2" i="8"/>
  <c r="J174" i="14" l="1"/>
  <c r="J189" i="14"/>
  <c r="C174" i="14"/>
  <c r="C192" i="14"/>
  <c r="J192" i="14"/>
  <c r="C189" i="14"/>
  <c r="C178" i="14"/>
  <c r="C179" i="14"/>
  <c r="C182" i="14"/>
  <c r="J179" i="14"/>
  <c r="J182" i="14"/>
  <c r="C137" i="14"/>
  <c r="J159" i="14"/>
  <c r="C159" i="14"/>
  <c r="C138" i="14"/>
  <c r="J144" i="14"/>
  <c r="C144" i="14"/>
  <c r="C150" i="14"/>
  <c r="J150" i="14"/>
  <c r="C162" i="14"/>
  <c r="J162" i="14"/>
  <c r="C165" i="14"/>
  <c r="C156" i="14"/>
  <c r="J168" i="14"/>
  <c r="J138" i="14"/>
  <c r="J156" i="14"/>
  <c r="J165" i="14"/>
  <c r="C168" i="14"/>
  <c r="D15" i="16"/>
  <c r="F15" i="16" s="1"/>
  <c r="C75" i="14"/>
  <c r="F14" i="8"/>
  <c r="J42" i="14" s="1"/>
  <c r="E14" i="8"/>
  <c r="C42" i="14" s="1"/>
  <c r="H14" i="8"/>
  <c r="I14" i="8" s="1"/>
  <c r="C39" i="14"/>
  <c r="J39" i="14"/>
  <c r="J118" i="14"/>
  <c r="C118" i="14"/>
  <c r="J124" i="14"/>
  <c r="C124" i="14"/>
  <c r="C29" i="14"/>
  <c r="C8" i="14"/>
  <c r="J8" i="14"/>
  <c r="J29" i="14"/>
  <c r="C49" i="14"/>
  <c r="J49" i="14"/>
  <c r="J97" i="14"/>
  <c r="C97" i="14"/>
  <c r="C76" i="14"/>
  <c r="J53" i="14"/>
  <c r="C53" i="14"/>
  <c r="C52" i="14"/>
  <c r="J76" i="14"/>
  <c r="J216" i="14"/>
  <c r="C216" i="14"/>
  <c r="J213" i="14"/>
  <c r="C213" i="14"/>
  <c r="C212" i="14"/>
  <c r="C32" i="14"/>
  <c r="C36" i="14"/>
  <c r="J36" i="14"/>
  <c r="J33" i="14"/>
  <c r="C33" i="14"/>
  <c r="J46" i="14"/>
  <c r="C46" i="14"/>
  <c r="C45" i="14"/>
  <c r="C4" i="14"/>
  <c r="C5" i="14"/>
  <c r="J5" i="14"/>
  <c r="C15" i="16"/>
  <c r="C13" i="16"/>
  <c r="S4" i="8" l="1"/>
  <c r="J14" i="8"/>
  <c r="J10" i="8" s="1"/>
  <c r="M14" i="8"/>
  <c r="C5" i="16"/>
  <c r="C11" i="16"/>
  <c r="C9" i="16"/>
  <c r="C7" i="16"/>
  <c r="B16" i="7"/>
  <c r="B15" i="7"/>
  <c r="A12" i="7"/>
  <c r="Z2" i="8" l="1"/>
  <c r="Z4" i="8"/>
  <c r="Z3" i="8"/>
  <c r="J43" i="8"/>
  <c r="N14" i="8" s="1"/>
  <c r="S2" i="8"/>
  <c r="R4" i="8" l="1"/>
  <c r="V2" i="8"/>
  <c r="W2" i="8" s="1"/>
  <c r="S3" i="8"/>
  <c r="N11" i="8"/>
  <c r="N34" i="8"/>
  <c r="N17" i="8"/>
  <c r="N12" i="8"/>
  <c r="N38" i="8"/>
  <c r="N26" i="8"/>
  <c r="N8" i="8"/>
  <c r="N16" i="8"/>
  <c r="N29" i="8"/>
  <c r="N13" i="8"/>
  <c r="N33" i="8"/>
  <c r="N39" i="8"/>
  <c r="N19" i="8"/>
  <c r="N41" i="8"/>
  <c r="N32" i="8"/>
  <c r="N22" i="8"/>
  <c r="N28" i="8"/>
  <c r="N42" i="8"/>
  <c r="N37" i="8"/>
  <c r="N9" i="8"/>
  <c r="N31" i="8"/>
  <c r="N24" i="8"/>
  <c r="N21" i="8"/>
  <c r="N23" i="8"/>
  <c r="N30" i="8"/>
  <c r="N27" i="8"/>
  <c r="N36" i="8"/>
  <c r="N7" i="8"/>
  <c r="O8" i="8"/>
  <c r="O19" i="8"/>
  <c r="O21" i="8"/>
  <c r="O9" i="8"/>
  <c r="O7" i="8"/>
  <c r="C12" i="7"/>
  <c r="B12" i="7"/>
  <c r="A17" i="7" l="1"/>
  <c r="E37" i="6" s="1"/>
  <c r="D13" i="16" l="1"/>
  <c r="F13" i="16" s="1"/>
  <c r="I13" i="16" s="1"/>
  <c r="E15" i="16" l="1"/>
  <c r="I15" i="16" s="1"/>
  <c r="E13" i="16"/>
  <c r="J13" i="16" l="1"/>
  <c r="D9" i="16"/>
  <c r="E9" i="16" l="1"/>
  <c r="J9" i="16" s="1"/>
  <c r="F9" i="16"/>
  <c r="V3" i="8" l="1"/>
  <c r="E5" i="16" l="1"/>
  <c r="J5" i="16" l="1"/>
  <c r="D11" i="16"/>
  <c r="F11" i="16" s="1"/>
  <c r="E11" i="16" l="1"/>
  <c r="J11" i="16" l="1"/>
  <c r="J15" i="16" l="1"/>
  <c r="D7" i="16" l="1"/>
  <c r="F7" i="16" s="1"/>
  <c r="F21" i="16" s="1"/>
  <c r="F22" i="16" l="1"/>
  <c r="E7" i="16"/>
  <c r="E21" i="16" s="1"/>
  <c r="D12" i="16" l="1"/>
  <c r="D14" i="16"/>
  <c r="D10" i="16"/>
  <c r="D6" i="16"/>
  <c r="D16" i="16"/>
  <c r="D8" i="16"/>
  <c r="J7" i="16"/>
  <c r="D22" i="16" l="1"/>
  <c r="E22" i="16"/>
  <c r="J228" i="8"/>
  <c r="O34" i="8" l="1"/>
  <c r="O38" i="8"/>
  <c r="O39" i="8"/>
  <c r="O37" i="8"/>
  <c r="O36" i="8"/>
  <c r="O33" i="8"/>
  <c r="O32" i="8"/>
  <c r="O31" i="8"/>
  <c r="O30" i="8"/>
  <c r="O29" i="8"/>
  <c r="O27" i="8"/>
  <c r="O28" i="8"/>
  <c r="O26" i="8"/>
  <c r="O14" i="8"/>
  <c r="O13" i="8"/>
  <c r="O41" i="8"/>
  <c r="O24" i="8"/>
  <c r="O42" i="8"/>
  <c r="O11" i="8"/>
  <c r="O12" i="8"/>
  <c r="O22" i="8"/>
  <c r="O23" i="8"/>
  <c r="O16" i="8"/>
  <c r="O17" i="8"/>
  <c r="AD4" i="8" l="1"/>
  <c r="AE4" i="8" s="1"/>
  <c r="AD3" i="8"/>
  <c r="AD2" i="8"/>
  <c r="AE3" i="8" l="1"/>
  <c r="AE2" i="8" s="1"/>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comments2.xml><?xml version="1.0" encoding="utf-8"?>
<comments xmlns="http://schemas.openxmlformats.org/spreadsheetml/2006/main">
  <authors>
    <author>DELL</author>
  </authors>
  <commentList>
    <comment ref="B5" authorId="0" shapeId="0">
      <text>
        <r>
          <rPr>
            <sz val="9"/>
            <color indexed="81"/>
            <rFont val="Segoe UI"/>
            <family val="2"/>
          </rPr>
          <t xml:space="preserve">REFERENCIA DO DER-ES ITEM: 142201
</t>
        </r>
      </text>
    </comment>
  </commentList>
</comments>
</file>

<file path=xl/sharedStrings.xml><?xml version="1.0" encoding="utf-8"?>
<sst xmlns="http://schemas.openxmlformats.org/spreadsheetml/2006/main" count="62815" uniqueCount="31909">
  <si>
    <t>UNIDADE</t>
  </si>
  <si>
    <t>M</t>
  </si>
  <si>
    <t>UN</t>
  </si>
  <si>
    <t>KG</t>
  </si>
  <si>
    <t>M2</t>
  </si>
  <si>
    <t>H</t>
  </si>
  <si>
    <t>COBERTURA</t>
  </si>
  <si>
    <t>M3</t>
  </si>
  <si>
    <t>MOVIMENTO DE TERRA</t>
  </si>
  <si>
    <t>ML</t>
  </si>
  <si>
    <t>L</t>
  </si>
  <si>
    <t>PAR</t>
  </si>
  <si>
    <t>CJ</t>
  </si>
  <si>
    <t>GASOLINA COMUM</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</si>
  <si>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</si>
  <si>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</si>
  <si>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</si>
  <si>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</si>
  <si>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</si>
  <si>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</si>
  <si>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</si>
  <si>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</si>
  <si>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</si>
  <si>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</si>
  <si>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</si>
  <si>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</si>
  <si>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</si>
  <si>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</si>
  <si>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</si>
  <si>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</si>
  <si>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</si>
  <si>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</si>
  <si>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</si>
  <si>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</si>
  <si>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</si>
  <si>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</si>
  <si>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</si>
  <si>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</si>
  <si>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</si>
  <si>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</si>
  <si>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</si>
  <si>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</si>
  <si>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</si>
  <si>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</si>
  <si>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</si>
  <si>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</si>
  <si>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</si>
  <si>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</si>
  <si>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</si>
  <si>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</si>
  <si>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</si>
  <si>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</si>
  <si>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</si>
  <si>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</si>
  <si>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</si>
  <si>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</si>
  <si>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</si>
  <si>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</si>
  <si>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</si>
  <si>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</si>
  <si>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</si>
  <si>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</si>
  <si>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</si>
  <si>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</si>
  <si>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</si>
  <si>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</si>
  <si>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</si>
  <si>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</si>
  <si>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</si>
  <si>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</si>
  <si>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</si>
  <si>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</si>
  <si>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</si>
  <si>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</si>
  <si>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</si>
  <si>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</si>
  <si>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</si>
  <si>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</si>
  <si>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</si>
  <si>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</si>
  <si>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</si>
  <si>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</si>
  <si>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</si>
  <si>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</si>
  <si>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</si>
  <si>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</si>
  <si>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</si>
  <si>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</si>
  <si>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</si>
  <si>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</si>
  <si>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</si>
  <si>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</si>
  <si>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</si>
  <si>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</si>
  <si>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</si>
  <si>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</si>
  <si>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</si>
  <si>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</si>
  <si>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</si>
  <si>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</si>
  <si>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</si>
  <si>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</si>
  <si>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</si>
  <si>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</si>
  <si>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</si>
  <si>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</si>
  <si>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</si>
  <si>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</si>
  <si>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</si>
  <si>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</si>
  <si>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</si>
  <si>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</si>
  <si>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</si>
  <si>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</si>
  <si>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</si>
  <si>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</si>
  <si>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</si>
  <si>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</si>
  <si>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</si>
  <si>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</si>
  <si>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</si>
  <si>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</si>
  <si>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</si>
  <si>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</si>
  <si>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</si>
  <si>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</si>
  <si>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</si>
  <si>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</si>
  <si>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</si>
  <si>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</si>
  <si>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</si>
  <si>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</si>
  <si>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</si>
  <si>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</si>
  <si>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</si>
  <si>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</si>
  <si>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</si>
  <si>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</si>
  <si>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</si>
  <si>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</si>
  <si>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</si>
  <si>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</si>
  <si>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</si>
  <si>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</si>
  <si>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</si>
  <si>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</si>
  <si>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</si>
  <si>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</si>
  <si>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</si>
  <si>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</si>
  <si>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</si>
  <si>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</si>
  <si>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</si>
  <si>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</si>
  <si>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</si>
  <si>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</si>
  <si>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</si>
  <si>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</si>
  <si>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</si>
  <si>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</si>
  <si>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</si>
  <si>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</si>
  <si>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</si>
  <si>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</si>
  <si>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</si>
  <si>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</si>
  <si>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</si>
  <si>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</si>
  <si>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</si>
  <si>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</si>
  <si>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</si>
  <si>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</si>
  <si>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</si>
  <si>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</si>
  <si>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</si>
  <si>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</si>
  <si>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</si>
  <si>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</si>
  <si>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</si>
  <si>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</si>
  <si>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</si>
  <si>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</si>
  <si>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</si>
  <si>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</si>
  <si>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</si>
  <si>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</si>
  <si>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</si>
  <si>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</si>
  <si>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</si>
  <si>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</si>
  <si>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</si>
  <si>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</si>
  <si>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</si>
  <si>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</si>
  <si>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</si>
  <si>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</si>
  <si>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</si>
  <si>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</si>
  <si>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</si>
  <si>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</si>
  <si>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</si>
  <si>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</si>
  <si>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</si>
  <si>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</si>
  <si>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</si>
  <si>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</si>
  <si>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</si>
  <si>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</si>
  <si>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</si>
  <si>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</si>
  <si>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</si>
  <si>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</si>
  <si>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</si>
  <si>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</si>
  <si>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</si>
  <si>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</si>
  <si>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</si>
  <si>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</si>
  <si>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</si>
  <si>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</si>
  <si>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</si>
  <si>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</si>
  <si>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</si>
  <si>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</si>
  <si>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</si>
  <si>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</si>
  <si>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</si>
  <si>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</si>
  <si>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</si>
  <si>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</si>
  <si>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</si>
  <si>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</si>
  <si>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</si>
  <si>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</si>
  <si>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</si>
  <si>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</si>
  <si>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</si>
  <si>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</si>
  <si>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</si>
  <si>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</si>
  <si>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</si>
  <si>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</si>
  <si>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</si>
  <si>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</si>
  <si>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</si>
  <si>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</si>
  <si>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</si>
  <si>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</si>
  <si>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</si>
  <si>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</si>
  <si>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</si>
  <si>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</si>
  <si>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</si>
  <si>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</si>
  <si>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</si>
  <si>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</si>
  <si>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</si>
  <si>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</si>
  <si>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</si>
  <si>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</si>
  <si>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</si>
  <si>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</si>
  <si>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</si>
  <si>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</si>
  <si>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</si>
  <si>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</si>
  <si>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</si>
  <si>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</si>
  <si>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</si>
  <si>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</si>
  <si>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</si>
  <si>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</si>
  <si>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</si>
  <si>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</si>
  <si>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</si>
  <si>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</si>
  <si>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</si>
  <si>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</si>
  <si>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</si>
  <si>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</si>
  <si>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</si>
  <si>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</si>
  <si>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</si>
  <si>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</si>
  <si>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</si>
  <si>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</si>
  <si>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</si>
  <si>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</si>
  <si>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</si>
  <si>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</si>
  <si>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</si>
  <si>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</si>
  <si>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</si>
  <si>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</si>
  <si>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</si>
  <si>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</si>
  <si>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</si>
  <si>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</si>
  <si>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</si>
  <si>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</si>
  <si>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</si>
  <si>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</si>
  <si>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</si>
  <si>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</si>
  <si>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</si>
  <si>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</si>
  <si>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</si>
  <si>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</si>
  <si>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</si>
  <si>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</si>
  <si>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</si>
  <si>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</si>
  <si>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</si>
  <si>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</si>
  <si>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</si>
  <si>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</si>
  <si>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</si>
  <si>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</si>
  <si>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</si>
  <si>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</si>
  <si>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</si>
  <si>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</si>
  <si>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</si>
  <si>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</si>
  <si>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</si>
  <si>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</si>
  <si>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</si>
  <si>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</si>
  <si>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</si>
  <si>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</si>
  <si>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</si>
  <si>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</si>
  <si>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</si>
  <si>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</si>
  <si>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</si>
  <si>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</si>
  <si>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</si>
  <si>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</si>
  <si>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</si>
  <si>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</si>
  <si>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</si>
  <si>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</si>
  <si>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</si>
  <si>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</si>
  <si>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</si>
  <si>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</si>
  <si>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</si>
  <si>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</si>
  <si>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</si>
  <si>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</si>
  <si>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</si>
  <si>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</si>
  <si>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</si>
  <si>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</si>
  <si>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</si>
  <si>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</si>
  <si>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</si>
  <si>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</si>
  <si>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</si>
  <si>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</si>
  <si>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</si>
  <si>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</si>
  <si>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</si>
  <si>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</si>
  <si>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</si>
  <si>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</si>
  <si>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</si>
  <si>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</si>
  <si>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</si>
  <si>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</si>
  <si>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</si>
  <si>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</si>
  <si>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</si>
  <si>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</si>
  <si>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</si>
  <si>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</si>
  <si>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</si>
  <si>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</si>
  <si>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</si>
  <si>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</si>
  <si>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</si>
  <si>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</si>
  <si>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</si>
  <si>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</si>
  <si>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</si>
  <si>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</si>
  <si>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</si>
  <si>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</si>
  <si>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</si>
  <si>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</si>
  <si>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</si>
  <si>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</si>
  <si>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</si>
  <si>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</si>
  <si>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</si>
  <si>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</si>
  <si>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</si>
  <si>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</si>
  <si>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</si>
  <si>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</si>
  <si>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</si>
  <si>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</si>
  <si>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</si>
  <si>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</si>
  <si>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</si>
  <si>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</si>
  <si>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</si>
  <si>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</si>
  <si>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</si>
  <si>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</si>
  <si>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</si>
  <si>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</si>
  <si>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</si>
  <si>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</si>
  <si>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</si>
  <si>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</si>
  <si>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</si>
  <si>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</si>
  <si>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</si>
  <si>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</si>
  <si>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</si>
  <si>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</si>
  <si>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</si>
  <si>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</si>
  <si>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</si>
  <si>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</si>
  <si>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</si>
  <si>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</si>
  <si>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</si>
  <si>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</si>
  <si>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</si>
  <si>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</si>
  <si>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</si>
  <si>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</si>
  <si>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</si>
  <si>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</si>
  <si>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</si>
  <si>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</si>
  <si>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</si>
  <si>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</si>
  <si>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</si>
  <si>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</si>
  <si>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</si>
  <si>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</si>
  <si>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</si>
  <si>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</si>
  <si>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</si>
  <si>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</si>
  <si>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</si>
  <si>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</si>
  <si>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</si>
  <si>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</si>
  <si>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</si>
  <si>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</si>
  <si>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</si>
  <si>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</si>
  <si>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</si>
  <si>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</si>
  <si>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</si>
  <si>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</si>
  <si>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</si>
  <si>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</si>
  <si>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</si>
  <si>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</si>
  <si>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</si>
  <si>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</si>
  <si>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</si>
  <si>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</si>
  <si>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</si>
  <si>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</si>
  <si>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</si>
  <si>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</si>
  <si>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</si>
  <si>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</si>
  <si>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</si>
  <si>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</si>
  <si>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</si>
  <si>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</si>
  <si>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</si>
  <si>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</si>
  <si>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</si>
  <si>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</si>
  <si>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</si>
  <si>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</si>
  <si>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</si>
  <si>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</si>
  <si>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</si>
  <si>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</si>
  <si>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</si>
  <si>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</si>
  <si>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</si>
  <si>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</si>
  <si>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</si>
  <si>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</si>
  <si>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</si>
  <si>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</si>
  <si>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</si>
  <si>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</si>
  <si>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</si>
  <si>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</si>
  <si>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</si>
  <si>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</si>
  <si>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</si>
  <si>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</si>
  <si>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</si>
  <si>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</si>
  <si>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</si>
  <si>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</si>
  <si>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</si>
  <si>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</si>
  <si>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</si>
  <si>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</si>
  <si>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</si>
  <si>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</si>
  <si>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</si>
  <si>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</si>
  <si>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</si>
  <si>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</si>
  <si>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</si>
  <si>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</si>
  <si>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</si>
  <si>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</si>
  <si>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</si>
  <si>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</si>
  <si>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</si>
  <si>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</si>
  <si>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</si>
  <si>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</si>
  <si>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</si>
  <si>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</si>
  <si>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</si>
  <si>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</si>
  <si>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</si>
  <si>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</si>
  <si>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</si>
  <si>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</si>
  <si>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</si>
  <si>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</si>
  <si>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</si>
  <si>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</si>
  <si>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</si>
  <si>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</si>
  <si>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</si>
  <si>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</si>
  <si>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</si>
  <si>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</si>
  <si>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</si>
  <si>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</si>
  <si>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</si>
  <si>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</si>
  <si>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</si>
  <si>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</si>
  <si>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</si>
  <si>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</si>
  <si>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</si>
  <si>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</si>
  <si>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</si>
  <si>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</si>
  <si>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</si>
  <si>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</si>
  <si>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</si>
  <si>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</si>
  <si>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</si>
  <si>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</si>
  <si>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</si>
  <si>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</si>
  <si>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</si>
  <si>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</si>
  <si>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</si>
  <si>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</si>
  <si>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</si>
  <si>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</si>
  <si>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</si>
  <si>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</si>
  <si>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</si>
  <si>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</si>
  <si>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</si>
  <si>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</si>
  <si>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</si>
  <si>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</si>
  <si>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</si>
  <si>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</si>
  <si>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</si>
  <si>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</si>
  <si>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</si>
  <si>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</si>
  <si>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</si>
  <si>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</si>
  <si>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</si>
  <si>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</si>
  <si>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</si>
  <si>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</si>
  <si>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</si>
  <si>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</si>
  <si>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</si>
  <si>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</si>
  <si>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</si>
  <si>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</si>
  <si>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</si>
  <si>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</si>
  <si>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</si>
  <si>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</si>
  <si>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</si>
  <si>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</si>
  <si>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</si>
  <si>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</si>
  <si>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</si>
  <si>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</si>
  <si>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</si>
  <si>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</si>
  <si>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</si>
  <si>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</si>
  <si>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</si>
  <si>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</si>
  <si>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</si>
  <si>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</si>
  <si>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</si>
  <si>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</si>
  <si>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</si>
  <si>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</si>
  <si>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</si>
  <si>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</si>
  <si>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</si>
  <si>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</si>
  <si>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</si>
  <si>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</si>
  <si>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</si>
  <si>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</si>
  <si>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</si>
  <si>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</si>
  <si>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</si>
  <si>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</si>
  <si>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</si>
  <si>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</si>
  <si>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</si>
  <si>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</si>
  <si>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</si>
  <si>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</si>
  <si>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</si>
  <si>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</si>
  <si>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</si>
  <si>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</si>
  <si>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</si>
  <si>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</si>
  <si>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</si>
  <si>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</si>
  <si>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</si>
  <si>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</si>
  <si>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</si>
  <si>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</si>
  <si>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</si>
  <si>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</si>
  <si>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</si>
  <si>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</si>
  <si>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</si>
  <si>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</si>
  <si>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</si>
  <si>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</si>
  <si>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</si>
  <si>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</si>
  <si>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</si>
  <si>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</si>
  <si>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</si>
  <si>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</si>
  <si>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</si>
  <si>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</si>
  <si>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</si>
  <si>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</si>
  <si>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</si>
  <si>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</si>
  <si>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</si>
  <si>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</si>
  <si>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</si>
  <si>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</si>
  <si>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</si>
  <si>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</si>
  <si>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</si>
  <si>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</si>
  <si>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</si>
  <si>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</si>
  <si>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</si>
  <si>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</si>
  <si>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</si>
  <si>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</si>
  <si>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</si>
  <si>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</si>
  <si>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</si>
  <si>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</si>
  <si>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</si>
  <si>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</si>
  <si>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</si>
  <si>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</si>
  <si>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</si>
  <si>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</si>
  <si>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</si>
  <si>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</si>
  <si>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</si>
  <si>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</si>
  <si>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</si>
  <si>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</si>
  <si>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</si>
  <si>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</si>
  <si>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</si>
  <si>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</si>
  <si>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</si>
  <si>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</si>
  <si>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</si>
  <si>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</si>
  <si>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</si>
  <si>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</si>
  <si>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</si>
  <si>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</si>
  <si>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</si>
  <si>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</si>
  <si>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</si>
  <si>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</si>
  <si>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</si>
  <si>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</si>
  <si>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</si>
  <si>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</si>
  <si>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</si>
  <si>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</si>
  <si>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</si>
  <si>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</si>
  <si>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</si>
  <si>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</si>
  <si>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</si>
  <si>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</si>
  <si>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</si>
  <si>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</si>
  <si>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</si>
  <si>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</si>
  <si>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</si>
  <si>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</si>
  <si>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</si>
  <si>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</si>
  <si>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</si>
  <si>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</si>
  <si>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</si>
  <si>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</si>
  <si>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</si>
  <si>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</si>
  <si>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</si>
  <si>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</si>
  <si>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</si>
  <si>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</si>
  <si>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</si>
  <si>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</si>
  <si>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</si>
  <si>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</si>
  <si>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</si>
  <si>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</si>
  <si>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</si>
  <si>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</si>
  <si>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</si>
  <si>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</si>
  <si>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</si>
  <si>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</si>
  <si>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</si>
  <si>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</si>
  <si>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</si>
  <si>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</si>
  <si>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</si>
  <si>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</si>
  <si>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</si>
  <si>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</si>
  <si>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</si>
  <si>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</si>
  <si>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</si>
  <si>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</si>
  <si>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</si>
  <si>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</si>
  <si>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</si>
  <si>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</si>
  <si>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</si>
  <si>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</si>
  <si>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</si>
  <si>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</si>
  <si>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</si>
  <si>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</si>
  <si>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</si>
  <si>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</si>
  <si>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</si>
  <si>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</si>
  <si>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</si>
  <si>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</si>
  <si>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</si>
  <si>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</si>
  <si>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</si>
  <si>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</si>
  <si>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</si>
  <si>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</si>
  <si>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</si>
  <si>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</si>
  <si>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</si>
  <si>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</si>
  <si>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</si>
  <si>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</si>
  <si>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</si>
  <si>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</si>
  <si>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</si>
  <si>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</si>
  <si>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</si>
  <si>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</si>
  <si>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</si>
  <si>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</si>
  <si>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</si>
  <si>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</si>
  <si>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</si>
  <si>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</si>
  <si>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</si>
  <si>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</si>
  <si>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</si>
  <si>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</si>
  <si>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</si>
  <si>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</si>
  <si>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</si>
  <si>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</si>
  <si>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</si>
  <si>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</si>
  <si>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</si>
  <si>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</si>
  <si>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</si>
  <si>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</si>
  <si>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</si>
  <si>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</si>
  <si>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</si>
  <si>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</si>
  <si>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</si>
  <si>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</si>
  <si>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</si>
  <si>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óleo, marcas de referência Suvinil, Coral ou Metalatex</t>
  </si>
  <si>
    <t>Emassamento de paredes e forros, com duas demãos de massa acrílica, marcas de referência Suvinil, Coral ou Metalatex</t>
  </si>
  <si>
    <t>Pintura com nata de cimento sobre superfície áspera a três demãos</t>
  </si>
  <si>
    <t>Pintura de superfície metálica com uma demão de primer Epoxi e duas demãos de tinta à base de Epoxi</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</si>
  <si>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</si>
  <si>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</si>
  <si>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</si>
  <si>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</si>
  <si>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</si>
  <si>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</si>
  <si>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</si>
  <si>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</si>
  <si>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</si>
  <si>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</si>
  <si>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</si>
  <si>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</si>
  <si>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</si>
  <si>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</si>
  <si>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</si>
  <si>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</si>
  <si>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</si>
  <si>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</si>
  <si>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</si>
  <si>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</si>
  <si>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</si>
  <si>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</si>
  <si>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</si>
  <si>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</si>
  <si>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</si>
  <si>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</si>
  <si>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</si>
  <si>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</si>
  <si>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</si>
  <si>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</si>
  <si>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</si>
  <si>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</si>
  <si>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</si>
  <si>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</si>
  <si>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</si>
  <si>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</si>
  <si>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</si>
  <si>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</si>
  <si>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</si>
  <si>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</si>
  <si>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</si>
  <si>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</si>
  <si>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</si>
  <si>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</si>
  <si>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</si>
  <si>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</si>
  <si>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</si>
  <si>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</si>
  <si>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</si>
  <si>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</si>
  <si>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</si>
  <si>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</si>
  <si>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</si>
  <si>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</si>
  <si>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</si>
  <si>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</si>
  <si>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</si>
  <si>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</si>
  <si>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</si>
  <si>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</si>
  <si>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</si>
  <si>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</si>
  <si>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</si>
  <si>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</si>
  <si>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</si>
  <si>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</si>
  <si>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</si>
  <si>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</si>
  <si>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</si>
  <si>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</si>
  <si>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</si>
  <si>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</si>
  <si>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</si>
  <si>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</si>
  <si>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</si>
  <si>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</si>
  <si>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</si>
  <si>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</si>
  <si>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</si>
  <si>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</si>
  <si>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</si>
  <si>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</si>
  <si>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</si>
  <si>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</si>
  <si>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</si>
  <si>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</si>
  <si>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</si>
  <si>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</si>
  <si>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</si>
  <si>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</si>
  <si>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</si>
  <si>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</si>
  <si>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</si>
  <si>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</si>
  <si>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</si>
  <si>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</si>
  <si>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</si>
  <si>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</si>
  <si>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</si>
  <si>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</si>
  <si>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</si>
  <si>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</si>
  <si>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</si>
  <si>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</si>
  <si>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</si>
  <si>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</si>
  <si>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</si>
  <si>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</si>
  <si>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</si>
  <si>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</si>
  <si>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</si>
  <si>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</si>
  <si>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</si>
  <si>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</si>
  <si>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</si>
  <si>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</si>
  <si>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</si>
  <si>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</si>
  <si>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</si>
  <si>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</si>
  <si>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</si>
  <si>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</si>
  <si>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</si>
  <si>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</si>
  <si>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</si>
  <si>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</si>
  <si>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</si>
  <si>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</si>
  <si>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</si>
  <si>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</si>
  <si>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</si>
  <si>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</si>
  <si>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SINAPI</t>
  </si>
  <si>
    <t>COMP</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</si>
  <si>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</si>
  <si>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</si>
  <si>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</si>
  <si>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</si>
  <si>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</si>
  <si>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</si>
  <si>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</si>
  <si>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</si>
  <si>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</si>
  <si>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</si>
  <si>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</si>
  <si>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</si>
  <si>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</si>
  <si>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</si>
  <si>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</si>
  <si>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</si>
  <si>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</si>
  <si>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</si>
  <si>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</si>
  <si>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</si>
  <si>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</si>
  <si>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</si>
  <si>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</si>
  <si>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</si>
  <si>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</si>
  <si>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</si>
  <si>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</si>
  <si>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</si>
  <si>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</si>
  <si>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</si>
  <si>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</si>
  <si>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</si>
  <si>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</si>
  <si>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</si>
  <si>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</si>
  <si>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</si>
  <si>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</si>
  <si>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</si>
  <si>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</si>
  <si>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</si>
  <si>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</si>
  <si>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</si>
  <si>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</si>
  <si>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</si>
  <si>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</si>
  <si>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</si>
  <si>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</si>
  <si>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</si>
  <si>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</si>
  <si>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</si>
  <si>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</si>
  <si>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</si>
  <si>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</si>
  <si>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</si>
  <si>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</si>
  <si>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</si>
  <si>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</si>
  <si>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</si>
  <si>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</si>
  <si>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</si>
  <si>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</si>
  <si>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</si>
  <si>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</si>
  <si>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</si>
  <si>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</si>
  <si>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</si>
  <si>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</si>
  <si>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</si>
  <si>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</si>
  <si>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</si>
  <si>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</si>
  <si>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</si>
  <si>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</si>
  <si>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</si>
  <si>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</si>
  <si>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</si>
  <si>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</si>
  <si>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</si>
  <si>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</si>
  <si>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</si>
  <si>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</si>
  <si>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</si>
  <si>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</si>
  <si>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</si>
  <si>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</si>
  <si>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</si>
  <si>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</si>
  <si>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</si>
  <si>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</si>
  <si>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</si>
  <si>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</si>
  <si>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</si>
  <si>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</si>
  <si>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</si>
  <si>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</si>
  <si>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</si>
  <si>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</si>
  <si>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</si>
  <si>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</si>
  <si>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</si>
  <si>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</si>
  <si>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</si>
  <si>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</si>
  <si>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</si>
  <si>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</si>
  <si>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</si>
  <si>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</si>
  <si>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</si>
  <si>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</si>
  <si>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</si>
  <si>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</si>
  <si>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</si>
  <si>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</si>
  <si>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</si>
  <si>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</si>
  <si>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</si>
  <si>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</si>
  <si>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</si>
  <si>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</si>
  <si>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</si>
  <si>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</si>
  <si>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</si>
  <si>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</si>
  <si>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</si>
  <si>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</si>
  <si>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</si>
  <si>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</si>
  <si>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</si>
  <si>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</si>
  <si>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</si>
  <si>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</si>
  <si>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</si>
  <si>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</si>
  <si>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</si>
  <si>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</si>
  <si>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</si>
  <si>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</si>
  <si>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</si>
  <si>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</si>
  <si>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</si>
  <si>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</si>
  <si>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</si>
  <si>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</si>
  <si>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</si>
  <si>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</si>
  <si>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</si>
  <si>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</si>
  <si>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</si>
  <si>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</si>
  <si>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</si>
  <si>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</si>
  <si>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</si>
  <si>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</si>
  <si>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</si>
  <si>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</si>
  <si>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</si>
  <si>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</si>
  <si>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</si>
  <si>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</si>
  <si>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</si>
  <si>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</si>
  <si>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</si>
  <si>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</si>
  <si>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</si>
  <si>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</si>
  <si>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</si>
  <si>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</si>
  <si>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</si>
  <si>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</si>
  <si>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</si>
  <si>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</si>
  <si>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</si>
  <si>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</si>
  <si>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</si>
  <si>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</si>
  <si>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</si>
  <si>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</si>
  <si>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</si>
  <si>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</si>
  <si>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</si>
  <si>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</si>
  <si>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</si>
  <si>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</si>
  <si>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</si>
  <si>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</si>
  <si>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</si>
  <si>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</si>
  <si>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</si>
  <si>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</si>
  <si>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</si>
  <si>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</si>
  <si>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</si>
  <si>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</si>
  <si>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</si>
  <si>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</si>
  <si>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</si>
  <si>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</si>
  <si>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</si>
  <si>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</si>
  <si>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</si>
  <si>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</si>
  <si>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</si>
  <si>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</si>
  <si>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</si>
  <si>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</si>
  <si>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</si>
  <si>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</si>
  <si>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</si>
  <si>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</si>
  <si>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</si>
  <si>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</si>
  <si>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</si>
  <si>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</si>
  <si>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</si>
  <si>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</si>
  <si>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</si>
  <si>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</si>
  <si>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</si>
  <si>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</si>
  <si>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</si>
  <si>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</si>
  <si>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</si>
  <si>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</si>
  <si>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</si>
  <si>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</si>
  <si>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</si>
  <si>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</si>
  <si>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</si>
  <si>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</si>
  <si>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</si>
  <si>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</si>
  <si>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</si>
  <si>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</si>
  <si>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</si>
  <si>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</si>
  <si>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</si>
  <si>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</si>
  <si>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</si>
  <si>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</si>
  <si>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</si>
  <si>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</si>
  <si>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</si>
  <si>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</si>
  <si>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</si>
  <si>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</si>
  <si>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</si>
  <si>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</si>
  <si>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</si>
  <si>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</si>
  <si>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</si>
  <si>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</si>
  <si>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</si>
  <si>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</si>
  <si>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</si>
  <si>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</si>
  <si>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</si>
  <si>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</si>
  <si>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</si>
  <si>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</si>
  <si>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</si>
  <si>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A BASE DE EMULSAO ACRILICA (PARA PISOS)</t>
  </si>
  <si>
    <t>SELADOR ACRILICO</t>
  </si>
  <si>
    <t>SOLVENTE PARA TINTA A BASE DE EPOXI</t>
  </si>
  <si>
    <t>TINTA PARA PISOS</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</si>
  <si>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</si>
  <si>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</si>
  <si>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</si>
  <si>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</si>
  <si>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</si>
  <si>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</si>
  <si>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</si>
  <si>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</si>
  <si>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</si>
  <si>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</si>
  <si>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</si>
  <si>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</si>
  <si>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</si>
  <si>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PAISAGISMO</t>
  </si>
  <si>
    <t>GRAMA EM PLACAS TIPO ESMERALDA</t>
  </si>
  <si>
    <t>TERRA VEGETAL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</si>
  <si>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</si>
  <si>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</si>
  <si>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</si>
  <si>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</si>
  <si>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</si>
  <si>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</si>
  <si>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</si>
  <si>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</si>
  <si>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</si>
  <si>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</si>
  <si>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</si>
  <si>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</si>
  <si>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</si>
  <si>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</si>
  <si>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</si>
  <si>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</si>
  <si>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</si>
  <si>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</si>
  <si>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</si>
  <si>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</si>
  <si>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</si>
  <si>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</si>
  <si>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</si>
  <si>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</si>
  <si>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</si>
  <si>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</si>
  <si>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</si>
  <si>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</si>
  <si>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</si>
  <si>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</si>
  <si>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</si>
  <si>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</si>
  <si>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</si>
  <si>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</si>
  <si>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</si>
  <si>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</si>
  <si>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</si>
  <si>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</si>
  <si>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</si>
  <si>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</si>
  <si>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</si>
  <si>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</si>
  <si>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</si>
  <si>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</si>
  <si>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</si>
  <si>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CONDULETE ALUMINIO SEM ROSCA, TIPO 'B' DIAMETRO 3/4" C/ TAMPA C/ VEDACAO</t>
  </si>
  <si>
    <t>CONDULETE ALUMINIO SEM ROSCA TIPO 'LR' DIAM 3/4" C/ TAMPA C/ VEDACAO</t>
  </si>
  <si>
    <t>CONDULETE ALUMINIO SEM ROSCA TIPO 'X' DIAM 3/4" C/ TAMPA COM VEDACAO</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</si>
  <si>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</si>
  <si>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</si>
  <si>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</si>
  <si>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</si>
  <si>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</si>
  <si>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</si>
  <si>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</si>
  <si>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</si>
  <si>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</si>
  <si>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</si>
  <si>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</si>
  <si>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</si>
  <si>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</si>
  <si>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</si>
  <si>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</si>
  <si>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</si>
  <si>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</si>
  <si>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</si>
  <si>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</si>
  <si>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</si>
  <si>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</si>
  <si>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</si>
  <si>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</si>
  <si>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</si>
  <si>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</si>
  <si>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</si>
  <si>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</si>
  <si>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</si>
  <si>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</si>
  <si>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</si>
  <si>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</si>
  <si>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</si>
  <si>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</si>
  <si>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</si>
  <si>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</si>
  <si>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</si>
  <si>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</si>
  <si>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</si>
  <si>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</si>
  <si>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</si>
  <si>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</si>
  <si>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</si>
  <si>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</si>
  <si>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</si>
  <si>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</si>
  <si>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</si>
  <si>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</si>
  <si>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</si>
  <si>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</si>
  <si>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</si>
  <si>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</si>
  <si>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</si>
  <si>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</si>
  <si>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</si>
  <si>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</si>
  <si>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</si>
  <si>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</si>
  <si>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</si>
  <si>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</si>
  <si>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</si>
  <si>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</si>
  <si>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</si>
  <si>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</si>
  <si>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</si>
  <si>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</si>
  <si>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</si>
  <si>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</si>
  <si>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</si>
  <si>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</si>
  <si>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</si>
  <si>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</si>
  <si>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</si>
  <si>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</si>
  <si>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</si>
  <si>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</si>
  <si>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</si>
  <si>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</si>
  <si>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</si>
  <si>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</si>
  <si>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</si>
  <si>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</si>
  <si>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</si>
  <si>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</si>
  <si>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</si>
  <si>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</si>
  <si>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</si>
  <si>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</si>
  <si>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</si>
  <si>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</si>
  <si>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</si>
  <si>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</si>
  <si>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</si>
  <si>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</si>
  <si>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</si>
  <si>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</si>
  <si>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</si>
  <si>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</si>
  <si>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</si>
  <si>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</si>
  <si>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</si>
  <si>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</si>
  <si>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</si>
  <si>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</si>
  <si>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ARANDELA COM DIFUSOR EM VIDRO 25CM</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</si>
  <si>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</si>
  <si>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</si>
  <si>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</si>
  <si>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</si>
  <si>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</si>
  <si>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</si>
  <si>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</si>
  <si>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</si>
  <si>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</si>
  <si>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</si>
  <si>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</si>
  <si>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</si>
  <si>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</si>
  <si>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</si>
  <si>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</si>
  <si>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</si>
  <si>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</si>
  <si>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</si>
  <si>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</si>
  <si>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</si>
  <si>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</si>
  <si>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</si>
  <si>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</si>
  <si>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</si>
  <si>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</si>
  <si>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</si>
  <si>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</si>
  <si>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</si>
  <si>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</si>
  <si>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</si>
  <si>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</si>
  <si>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</si>
  <si>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</si>
  <si>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</si>
  <si>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</si>
  <si>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</si>
  <si>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</si>
  <si>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</si>
  <si>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</si>
  <si>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</si>
  <si>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</si>
  <si>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</si>
  <si>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</si>
  <si>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</si>
  <si>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</si>
  <si>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</si>
  <si>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</si>
  <si>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</si>
  <si>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</si>
  <si>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</si>
  <si>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</si>
  <si>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</si>
  <si>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</si>
  <si>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</si>
  <si>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</si>
  <si>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</si>
  <si>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</si>
  <si>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</si>
  <si>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</si>
  <si>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</si>
  <si>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</si>
  <si>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</si>
  <si>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</si>
  <si>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</si>
  <si>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</si>
  <si>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</si>
  <si>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</si>
  <si>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</si>
  <si>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</si>
  <si>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</si>
  <si>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</si>
  <si>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</si>
  <si>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</si>
  <si>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</si>
  <si>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</si>
  <si>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</si>
  <si>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</si>
  <si>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</si>
  <si>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</si>
  <si>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</si>
  <si>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</si>
  <si>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</si>
  <si>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</si>
  <si>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</si>
  <si>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</si>
  <si>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</si>
  <si>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</si>
  <si>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</si>
  <si>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</si>
  <si>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</si>
  <si>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</si>
  <si>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</si>
  <si>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</si>
  <si>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</si>
  <si>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</si>
  <si>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</si>
  <si>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</si>
  <si>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</si>
  <si>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</si>
  <si>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</si>
  <si>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</si>
  <si>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</si>
  <si>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</si>
  <si>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</si>
  <si>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</si>
  <si>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</si>
  <si>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</si>
  <si>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</si>
  <si>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</si>
  <si>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</si>
  <si>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</si>
  <si>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</si>
  <si>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</si>
  <si>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</si>
  <si>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</si>
  <si>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</si>
  <si>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</si>
  <si>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</si>
  <si>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</si>
  <si>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</si>
  <si>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</si>
  <si>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</si>
  <si>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</si>
  <si>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</si>
  <si>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</si>
  <si>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</si>
  <si>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</si>
  <si>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</si>
  <si>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</si>
  <si>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</si>
  <si>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</si>
  <si>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</si>
  <si>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</si>
  <si>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</si>
  <si>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</si>
  <si>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</si>
  <si>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</si>
  <si>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</si>
  <si>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</si>
  <si>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</si>
  <si>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</si>
  <si>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</si>
  <si>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</si>
  <si>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</si>
  <si>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</si>
  <si>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</si>
  <si>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</si>
  <si>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</si>
  <si>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</si>
  <si>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</si>
  <si>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</si>
  <si>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</si>
  <si>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</si>
  <si>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</si>
  <si>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</si>
  <si>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</si>
  <si>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</si>
  <si>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</si>
  <si>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</si>
  <si>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</si>
  <si>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</si>
  <si>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</si>
  <si>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</si>
  <si>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</si>
  <si>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</si>
  <si>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</si>
  <si>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</si>
  <si>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</si>
  <si>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</si>
  <si>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</si>
  <si>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</si>
  <si>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</si>
  <si>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</si>
  <si>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</si>
  <si>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</si>
  <si>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</si>
  <si>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</si>
  <si>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</si>
  <si>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</si>
  <si>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</si>
  <si>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</si>
  <si>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</si>
  <si>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</si>
  <si>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</si>
  <si>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</si>
  <si>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</si>
  <si>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</si>
  <si>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</si>
  <si>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</si>
  <si>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</si>
  <si>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</si>
  <si>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</si>
  <si>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</si>
  <si>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</si>
  <si>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</si>
  <si>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</si>
  <si>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</si>
  <si>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</si>
  <si>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</si>
  <si>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</si>
  <si>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</si>
  <si>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</si>
  <si>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</si>
  <si>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</si>
  <si>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</si>
  <si>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</si>
  <si>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GAVETA CROMADO 1 1/4" COM CANOPLA</t>
  </si>
  <si>
    <t>REGISTRO DE ESFERA C/ BORBOLETA 3/4" BR 33 TIGRE</t>
  </si>
  <si>
    <t>VALVULA DE ESCOAMENTO P/ PIA AMERICANA 1.1/2 X 3.3/4'</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</si>
  <si>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</si>
  <si>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</si>
  <si>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</si>
  <si>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</si>
  <si>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</si>
  <si>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</si>
  <si>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</si>
  <si>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</si>
  <si>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</si>
  <si>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</si>
  <si>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</si>
  <si>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</si>
  <si>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</si>
  <si>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</si>
  <si>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</si>
  <si>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</si>
  <si>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</si>
  <si>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</si>
  <si>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</si>
  <si>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</si>
  <si>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</si>
  <si>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</si>
  <si>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</si>
  <si>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</si>
  <si>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</si>
  <si>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</si>
  <si>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</si>
  <si>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</si>
  <si>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</si>
  <si>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</si>
  <si>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</si>
  <si>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</si>
  <si>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</si>
  <si>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</si>
  <si>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</si>
  <si>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</si>
  <si>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</si>
  <si>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</si>
  <si>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</si>
  <si>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</si>
  <si>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</si>
  <si>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</si>
  <si>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</si>
  <si>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</si>
  <si>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</si>
  <si>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</si>
  <si>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</si>
  <si>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</si>
  <si>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</si>
  <si>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</si>
  <si>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</si>
  <si>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</si>
  <si>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</si>
  <si>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</si>
  <si>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</si>
  <si>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</si>
  <si>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</si>
  <si>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</si>
  <si>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</si>
  <si>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</si>
  <si>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</si>
  <si>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</si>
  <si>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</si>
  <si>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</si>
  <si>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</si>
  <si>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</si>
  <si>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</si>
  <si>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</si>
  <si>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</si>
  <si>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</si>
  <si>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</si>
  <si>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</si>
  <si>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</si>
  <si>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</si>
  <si>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</si>
  <si>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</si>
  <si>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</si>
  <si>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</si>
  <si>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</si>
  <si>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</si>
  <si>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</si>
  <si>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</si>
  <si>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</si>
  <si>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</si>
  <si>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</si>
  <si>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</si>
  <si>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</si>
  <si>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</si>
  <si>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</si>
  <si>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</si>
  <si>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</si>
  <si>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DE USO GERAL 1/2'</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</si>
  <si>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</si>
  <si>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</si>
  <si>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</si>
  <si>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</si>
  <si>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</si>
  <si>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</si>
  <si>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</si>
  <si>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</si>
  <si>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</si>
  <si>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</si>
  <si>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</si>
  <si>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</si>
  <si>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</si>
  <si>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</si>
  <si>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</si>
  <si>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</si>
  <si>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</si>
  <si>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</si>
  <si>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</si>
  <si>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</si>
  <si>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</si>
  <si>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</si>
  <si>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</si>
  <si>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</si>
  <si>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</si>
  <si>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</si>
  <si>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</si>
  <si>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</si>
  <si>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</si>
  <si>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</si>
  <si>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</si>
  <si>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</si>
  <si>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</si>
  <si>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</si>
  <si>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</si>
  <si>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</si>
  <si>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</si>
  <si>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</si>
  <si>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</si>
  <si>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</si>
  <si>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</si>
  <si>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</si>
  <si>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</si>
  <si>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</si>
  <si>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</si>
  <si>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</si>
  <si>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</si>
  <si>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</si>
  <si>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</si>
  <si>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</si>
  <si>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</si>
  <si>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</si>
  <si>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</si>
  <si>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</si>
  <si>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</si>
  <si>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</si>
  <si>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</si>
  <si>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</si>
  <si>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</si>
  <si>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</si>
  <si>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</si>
  <si>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</si>
  <si>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</si>
  <si>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</si>
  <si>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</si>
  <si>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</si>
  <si>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</si>
  <si>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</si>
  <si>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</si>
  <si>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</si>
  <si>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</si>
  <si>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</si>
  <si>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</si>
  <si>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</si>
  <si>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</si>
  <si>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</si>
  <si>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</si>
  <si>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</si>
  <si>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</si>
  <si>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</si>
  <si>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</si>
  <si>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</si>
  <si>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</si>
  <si>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</si>
  <si>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</si>
  <si>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</si>
  <si>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</si>
  <si>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</si>
  <si>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</si>
  <si>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</si>
  <si>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</si>
  <si>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</si>
  <si>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</si>
  <si>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</si>
  <si>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</si>
  <si>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</si>
  <si>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</si>
  <si>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</si>
  <si>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</si>
  <si>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</si>
  <si>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</si>
  <si>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</si>
  <si>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</si>
  <si>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</si>
  <si>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</si>
  <si>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</si>
  <si>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</si>
  <si>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</si>
  <si>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</si>
  <si>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</si>
  <si>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</si>
  <si>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</si>
  <si>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</si>
  <si>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</si>
  <si>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</si>
  <si>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</si>
  <si>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</si>
  <si>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</si>
  <si>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</si>
  <si>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</si>
  <si>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</si>
  <si>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</si>
  <si>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</si>
  <si>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</si>
  <si>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</si>
  <si>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</si>
  <si>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</si>
  <si>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</si>
  <si>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</si>
  <si>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</si>
  <si>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</si>
  <si>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</si>
  <si>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</si>
  <si>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</si>
  <si>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</si>
  <si>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</si>
  <si>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</si>
  <si>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</si>
  <si>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</si>
  <si>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</si>
  <si>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</si>
  <si>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</si>
  <si>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</si>
  <si>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</si>
  <si>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</si>
  <si>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</si>
  <si>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</si>
  <si>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</si>
  <si>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</si>
  <si>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INSUMOS SINAPI</t>
  </si>
  <si>
    <t>MAQUINA ELETRICA P/ POLIMENTO PISO - REF TAB SINAPI</t>
  </si>
  <si>
    <t>MAQ. CORTAR ASFALTO/CONCRETO - REF TABELA SINAPI</t>
  </si>
  <si>
    <t>BETONEIRA 320 L (E301)</t>
  </si>
  <si>
    <t>TEODOLITO C/ PRECISAO +/- 6 SEGUNDOS (SINAPI 7247)</t>
  </si>
  <si>
    <t>NIVEL OTICO C/ PRECISAO +/- 0,7MM (SINAPI 7252)</t>
  </si>
  <si>
    <t>DER</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</si>
  <si>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</si>
  <si>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</si>
  <si>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</si>
  <si>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</si>
  <si>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</si>
  <si>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</si>
  <si>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</si>
  <si>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</si>
  <si>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</si>
  <si>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</si>
  <si>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</si>
  <si>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</si>
  <si>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</si>
  <si>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</si>
  <si>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</si>
  <si>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</si>
  <si>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</si>
  <si>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</si>
  <si>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</si>
  <si>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</si>
  <si>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</si>
  <si>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</si>
  <si>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</si>
  <si>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</si>
  <si>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</si>
  <si>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</si>
  <si>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</si>
  <si>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</si>
  <si>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</si>
  <si>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</si>
  <si>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</si>
  <si>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</si>
  <si>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</si>
  <si>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</si>
  <si>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</si>
  <si>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</si>
  <si>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</si>
  <si>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</si>
  <si>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</si>
  <si>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</si>
  <si>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</si>
  <si>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</si>
  <si>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</si>
  <si>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</si>
  <si>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</si>
  <si>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</si>
  <si>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</si>
  <si>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</si>
  <si>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</si>
  <si>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</si>
  <si>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</si>
  <si>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</si>
  <si>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</si>
  <si>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</si>
  <si>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</si>
  <si>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</si>
  <si>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</si>
  <si>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</si>
  <si>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</si>
  <si>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</si>
  <si>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</si>
  <si>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</si>
  <si>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</si>
  <si>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</si>
  <si>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</si>
  <si>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</si>
  <si>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</si>
  <si>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</si>
  <si>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</si>
  <si>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</si>
  <si>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</si>
  <si>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</si>
  <si>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</si>
  <si>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</si>
  <si>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</si>
  <si>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</si>
  <si>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</si>
  <si>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</si>
  <si>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</si>
  <si>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</si>
  <si>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</si>
  <si>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</si>
  <si>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</si>
  <si>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</si>
  <si>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</si>
  <si>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</si>
  <si>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</si>
  <si>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</si>
  <si>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</si>
  <si>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</si>
  <si>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</si>
  <si>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</si>
  <si>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</si>
  <si>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</si>
  <si>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</si>
  <si>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</si>
  <si>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</si>
  <si>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</si>
  <si>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</si>
  <si>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</si>
  <si>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</si>
  <si>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</si>
  <si>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</si>
  <si>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</si>
  <si>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</si>
  <si>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</si>
  <si>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</si>
  <si>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</si>
  <si>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</si>
  <si>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</si>
  <si>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</si>
  <si>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</si>
  <si>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</si>
  <si>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</si>
  <si>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</si>
  <si>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</si>
  <si>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</si>
  <si>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</si>
  <si>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</si>
  <si>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</si>
  <si>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</si>
  <si>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</si>
  <si>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</si>
  <si>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</si>
  <si>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</si>
  <si>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</si>
  <si>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</si>
  <si>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</si>
  <si>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</si>
  <si>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</si>
  <si>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</si>
  <si>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</si>
  <si>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</si>
  <si>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</si>
  <si>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</si>
  <si>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</si>
  <si>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</si>
  <si>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</si>
  <si>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</si>
  <si>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</si>
  <si>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</si>
  <si>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</si>
  <si>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</si>
  <si>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</si>
  <si>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</si>
  <si>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</si>
  <si>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</si>
  <si>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</si>
  <si>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</si>
  <si>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</si>
  <si>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</si>
  <si>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</si>
  <si>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UNIT</t>
  </si>
  <si>
    <t>SICRO</t>
  </si>
  <si>
    <t>ADM LOCAL</t>
  </si>
  <si>
    <t>ACEITO</t>
  </si>
  <si>
    <t>ATUAL</t>
  </si>
  <si>
    <t>SETOP 02/16</t>
  </si>
  <si>
    <t>FINANCEIRO</t>
  </si>
  <si>
    <t xml:space="preserve">UN    </t>
  </si>
  <si>
    <t>CR</t>
  </si>
  <si>
    <t xml:space="preserve">M2    </t>
  </si>
  <si>
    <t>AS</t>
  </si>
  <si>
    <t xml:space="preserve">H     </t>
  </si>
  <si>
    <t xml:space="preserve">C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</si>
  <si>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</si>
  <si>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</si>
  <si>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</si>
  <si>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</si>
  <si>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</si>
  <si>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</si>
  <si>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</si>
  <si>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</si>
  <si>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</si>
  <si>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</si>
  <si>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</si>
  <si>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</si>
  <si>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</si>
  <si>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</si>
  <si>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</si>
  <si>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</si>
  <si>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</si>
  <si>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</si>
  <si>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</si>
  <si>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</si>
  <si>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</si>
  <si>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</si>
  <si>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</si>
  <si>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</si>
  <si>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</si>
  <si>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</si>
  <si>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</si>
  <si>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</si>
  <si>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</si>
  <si>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</si>
  <si>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</si>
  <si>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</si>
  <si>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</si>
  <si>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</si>
  <si>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</si>
  <si>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</si>
  <si>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</si>
  <si>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</si>
  <si>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</si>
  <si>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</si>
  <si>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</si>
  <si>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</si>
  <si>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</si>
  <si>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</si>
  <si>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</si>
  <si>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</si>
  <si>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</si>
  <si>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</si>
  <si>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</si>
  <si>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</si>
  <si>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</si>
  <si>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</si>
  <si>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</si>
  <si>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</si>
  <si>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</si>
  <si>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</si>
  <si>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</si>
  <si>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</si>
  <si>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</si>
  <si>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</si>
  <si>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</si>
  <si>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</si>
  <si>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</si>
  <si>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</si>
  <si>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</si>
  <si>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</si>
  <si>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</si>
  <si>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</si>
  <si>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</si>
  <si>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</si>
  <si>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</si>
  <si>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</si>
  <si>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</si>
  <si>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</si>
  <si>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</si>
  <si>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</si>
  <si>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</si>
  <si>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</si>
  <si>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</si>
  <si>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</si>
  <si>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</si>
  <si>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</si>
  <si>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</si>
  <si>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</si>
  <si>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</si>
  <si>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</si>
  <si>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</si>
  <si>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</si>
  <si>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</si>
  <si>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</si>
  <si>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</si>
  <si>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</si>
  <si>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</si>
  <si>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</si>
  <si>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</si>
  <si>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</si>
  <si>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</si>
  <si>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</si>
  <si>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</si>
  <si>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</si>
  <si>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</si>
  <si>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</si>
  <si>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</si>
  <si>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</si>
  <si>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</si>
  <si>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</si>
  <si>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</si>
  <si>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</si>
  <si>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</si>
  <si>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</si>
  <si>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</si>
  <si>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</si>
  <si>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</si>
  <si>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</si>
  <si>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</si>
  <si>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</si>
  <si>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</si>
  <si>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</si>
  <si>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</si>
  <si>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</si>
  <si>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</si>
  <si>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</si>
  <si>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</si>
  <si>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</si>
  <si>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</si>
  <si>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</si>
  <si>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</si>
  <si>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</si>
  <si>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</si>
  <si>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</si>
  <si>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</si>
  <si>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</si>
  <si>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</si>
  <si>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</si>
  <si>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</si>
  <si>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</si>
  <si>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</si>
  <si>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</si>
  <si>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</si>
  <si>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</si>
  <si>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</si>
  <si>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</si>
  <si>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</si>
  <si>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</si>
  <si>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</si>
  <si>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</si>
  <si>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</si>
  <si>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</si>
  <si>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</si>
  <si>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</si>
  <si>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</si>
  <si>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</si>
  <si>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</si>
  <si>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</si>
  <si>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</si>
  <si>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</si>
  <si>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</si>
  <si>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</si>
  <si>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</si>
  <si>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</si>
  <si>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</si>
  <si>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</si>
  <si>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</si>
  <si>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</si>
  <si>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</si>
  <si>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</si>
  <si>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</si>
  <si>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</si>
  <si>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</si>
  <si>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</si>
  <si>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</si>
  <si>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</si>
  <si>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</si>
  <si>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</si>
  <si>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</si>
  <si>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</si>
  <si>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</si>
  <si>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</si>
  <si>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</si>
  <si>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</si>
  <si>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</si>
  <si>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</si>
  <si>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</si>
  <si>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</si>
  <si>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</si>
  <si>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</si>
  <si>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</si>
  <si>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</si>
  <si>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</si>
  <si>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</si>
  <si>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</si>
  <si>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</si>
  <si>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</si>
  <si>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</si>
  <si>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</si>
  <si>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</si>
  <si>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</si>
  <si>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</si>
  <si>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</si>
  <si>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</si>
  <si>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</si>
  <si>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</si>
  <si>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</si>
  <si>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</si>
  <si>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</si>
  <si>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</si>
  <si>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</si>
  <si>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</si>
  <si>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</si>
  <si>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</si>
  <si>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</si>
  <si>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</si>
  <si>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</si>
  <si>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</si>
  <si>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</si>
  <si>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</si>
  <si>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</si>
  <si>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</si>
  <si>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</si>
  <si>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</si>
  <si>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</si>
  <si>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</si>
  <si>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</si>
  <si>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</si>
  <si>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</si>
  <si>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</si>
  <si>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</si>
  <si>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</si>
  <si>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</si>
  <si>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</si>
  <si>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</si>
  <si>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</si>
  <si>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</si>
  <si>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</si>
  <si>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</si>
  <si>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</si>
  <si>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</si>
  <si>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</si>
  <si>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</si>
  <si>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</si>
  <si>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</si>
  <si>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</si>
  <si>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</si>
  <si>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</si>
  <si>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</si>
  <si>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</si>
  <si>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</si>
  <si>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</si>
  <si>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</si>
  <si>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</si>
  <si>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</si>
  <si>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</si>
  <si>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</si>
  <si>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</si>
  <si>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</si>
  <si>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</si>
  <si>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</si>
  <si>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</si>
  <si>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</si>
  <si>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</si>
  <si>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</si>
  <si>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</si>
  <si>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</si>
  <si>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</si>
  <si>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</si>
  <si>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</si>
  <si>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</si>
  <si>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</si>
  <si>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</si>
  <si>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</si>
  <si>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</si>
  <si>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</si>
  <si>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</si>
  <si>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</si>
  <si>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</si>
  <si>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</si>
  <si>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</si>
  <si>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</si>
  <si>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</si>
  <si>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</si>
  <si>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</si>
  <si>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</si>
  <si>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</si>
  <si>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</si>
  <si>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</si>
  <si>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</si>
  <si>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</si>
  <si>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</si>
  <si>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</si>
  <si>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</si>
  <si>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</si>
  <si>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</si>
  <si>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</si>
  <si>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</si>
  <si>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</si>
  <si>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</si>
  <si>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</si>
  <si>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</si>
  <si>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</si>
  <si>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</si>
  <si>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</si>
  <si>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</si>
  <si>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</si>
  <si>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</si>
  <si>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</si>
  <si>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</si>
  <si>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</si>
  <si>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</si>
  <si>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</si>
  <si>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</si>
  <si>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</si>
  <si>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</si>
  <si>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</si>
  <si>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</si>
  <si>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</si>
  <si>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</si>
  <si>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</si>
  <si>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</si>
  <si>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</si>
  <si>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</si>
  <si>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</si>
  <si>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</si>
  <si>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</si>
  <si>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</si>
  <si>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</si>
  <si>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</si>
  <si>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</si>
  <si>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</si>
  <si>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</si>
  <si>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</si>
  <si>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</si>
  <si>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</si>
  <si>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</si>
  <si>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</si>
  <si>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</si>
  <si>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</si>
  <si>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</si>
  <si>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</si>
  <si>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</si>
  <si>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</si>
  <si>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</si>
  <si>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</si>
  <si>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</si>
  <si>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</si>
  <si>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</si>
  <si>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</si>
  <si>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</si>
  <si>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</si>
  <si>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</si>
  <si>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</si>
  <si>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</si>
  <si>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</si>
  <si>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</si>
  <si>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</si>
  <si>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</si>
  <si>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</si>
  <si>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</si>
  <si>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</si>
  <si>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</si>
  <si>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</si>
  <si>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</si>
  <si>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</si>
  <si>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</si>
  <si>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</si>
  <si>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</si>
  <si>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</si>
  <si>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</si>
  <si>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</si>
  <si>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</si>
  <si>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</si>
  <si>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</si>
  <si>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</si>
  <si>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</si>
  <si>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</si>
  <si>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</si>
  <si>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</si>
  <si>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</si>
  <si>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</si>
  <si>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</si>
  <si>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</si>
  <si>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</si>
  <si>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</si>
  <si>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</si>
  <si>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</si>
  <si>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</si>
  <si>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</si>
  <si>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</si>
  <si>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</si>
  <si>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</si>
  <si>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</si>
  <si>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</si>
  <si>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</si>
  <si>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</si>
  <si>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</si>
  <si>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</si>
  <si>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</si>
  <si>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</si>
  <si>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</si>
  <si>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</si>
  <si>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</si>
  <si>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</si>
  <si>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</si>
  <si>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</si>
  <si>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</si>
  <si>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</si>
  <si>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</si>
  <si>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</si>
  <si>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</si>
  <si>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</si>
  <si>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</si>
  <si>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</si>
  <si>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</si>
  <si>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</si>
  <si>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</si>
  <si>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</si>
  <si>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</si>
  <si>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</si>
  <si>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</si>
  <si>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</si>
  <si>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</si>
  <si>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</si>
  <si>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</si>
  <si>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</si>
  <si>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</si>
  <si>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</si>
  <si>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</si>
  <si>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</si>
  <si>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</si>
  <si>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</si>
  <si>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</si>
  <si>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</si>
  <si>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</si>
  <si>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</si>
  <si>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</si>
  <si>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</si>
  <si>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</si>
  <si>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</si>
  <si>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</si>
  <si>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</si>
  <si>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</si>
  <si>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</si>
  <si>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</si>
  <si>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</si>
  <si>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</si>
  <si>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</si>
  <si>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</si>
  <si>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</si>
  <si>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</si>
  <si>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</si>
  <si>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</si>
  <si>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</si>
  <si>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</si>
  <si>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</si>
  <si>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</si>
  <si>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</si>
  <si>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</si>
  <si>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</si>
  <si>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</si>
  <si>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</si>
  <si>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</si>
  <si>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</si>
  <si>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</si>
  <si>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</si>
  <si>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</si>
  <si>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</si>
  <si>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</si>
  <si>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</si>
  <si>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</si>
  <si>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</si>
  <si>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</si>
  <si>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</si>
  <si>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</si>
  <si>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</si>
  <si>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</si>
  <si>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</si>
  <si>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</si>
  <si>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</si>
  <si>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</si>
  <si>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</si>
  <si>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</si>
  <si>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</si>
  <si>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</si>
  <si>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</si>
  <si>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</si>
  <si>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</si>
  <si>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</si>
  <si>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</si>
  <si>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</si>
  <si>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</si>
  <si>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</si>
  <si>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</si>
  <si>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</si>
  <si>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</si>
  <si>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</si>
  <si>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</si>
  <si>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</si>
  <si>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</si>
  <si>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</si>
  <si>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</si>
  <si>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</si>
  <si>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</si>
  <si>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</si>
  <si>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</si>
  <si>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</si>
  <si>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</si>
  <si>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</si>
  <si>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</si>
  <si>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</si>
  <si>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</si>
  <si>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</si>
  <si>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</si>
  <si>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</si>
  <si>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</si>
  <si>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</si>
  <si>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</si>
  <si>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</si>
  <si>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</si>
  <si>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</si>
  <si>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</si>
  <si>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</si>
  <si>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</si>
  <si>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</si>
  <si>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</si>
  <si>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</si>
  <si>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</si>
  <si>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</si>
  <si>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</si>
  <si>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</si>
  <si>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</si>
  <si>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</si>
  <si>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</si>
  <si>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</si>
  <si>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</si>
  <si>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</si>
  <si>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</si>
  <si>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</si>
  <si>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</si>
  <si>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</si>
  <si>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</si>
  <si>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</si>
  <si>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</si>
  <si>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</si>
  <si>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</si>
  <si>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</si>
  <si>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</si>
  <si>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</si>
  <si>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</si>
  <si>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</si>
  <si>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</si>
  <si>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</si>
  <si>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</si>
  <si>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</si>
  <si>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</si>
  <si>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</si>
  <si>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</si>
  <si>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</si>
  <si>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</si>
  <si>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</si>
  <si>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</si>
  <si>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</si>
  <si>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</si>
  <si>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</si>
  <si>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</si>
  <si>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</si>
  <si>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</si>
  <si>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</si>
  <si>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</si>
  <si>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</si>
  <si>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</si>
  <si>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</si>
  <si>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</si>
  <si>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</si>
  <si>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</si>
  <si>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</si>
  <si>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</si>
  <si>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</si>
  <si>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</si>
  <si>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</si>
  <si>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</si>
  <si>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</si>
  <si>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</si>
  <si>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</si>
  <si>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</si>
  <si>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</si>
  <si>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</si>
  <si>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</si>
  <si>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</si>
  <si>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</si>
  <si>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</si>
  <si>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</si>
  <si>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</si>
  <si>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</si>
  <si>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</si>
  <si>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</si>
  <si>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</si>
  <si>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</si>
  <si>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</si>
  <si>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</si>
  <si>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</si>
  <si>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</si>
  <si>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</si>
  <si>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</si>
  <si>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</si>
  <si>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</si>
  <si>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</si>
  <si>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</si>
  <si>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</si>
  <si>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</si>
  <si>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</si>
  <si>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</si>
  <si>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</si>
  <si>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</si>
  <si>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</si>
  <si>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</si>
  <si>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</si>
  <si>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</si>
  <si>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</si>
  <si>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</si>
  <si>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</si>
  <si>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</si>
  <si>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</si>
  <si>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</si>
  <si>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</si>
  <si>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</si>
  <si>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</si>
  <si>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</si>
  <si>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</si>
  <si>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</si>
  <si>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</si>
  <si>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</si>
  <si>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</si>
  <si>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</si>
  <si>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</si>
  <si>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</si>
  <si>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</si>
  <si>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</si>
  <si>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</si>
  <si>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</si>
  <si>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</si>
  <si>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</si>
  <si>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</si>
  <si>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</si>
  <si>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</si>
  <si>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</si>
  <si>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</si>
  <si>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</si>
  <si>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</si>
  <si>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</si>
  <si>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</si>
  <si>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</si>
  <si>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</si>
  <si>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</si>
  <si>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</si>
  <si>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</si>
  <si>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</si>
  <si>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</si>
  <si>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</si>
  <si>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</si>
  <si>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</si>
  <si>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</si>
  <si>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</si>
  <si>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</si>
  <si>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</si>
  <si>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</si>
  <si>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</si>
  <si>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</si>
  <si>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</si>
  <si>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</si>
  <si>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</si>
  <si>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</si>
  <si>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</si>
  <si>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</si>
  <si>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</si>
  <si>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</si>
  <si>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</si>
  <si>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</si>
  <si>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</si>
  <si>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</si>
  <si>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</si>
  <si>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</si>
  <si>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</si>
  <si>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</si>
  <si>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</si>
  <si>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</si>
  <si>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</si>
  <si>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</si>
  <si>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</si>
  <si>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</si>
  <si>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</si>
  <si>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</si>
  <si>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</si>
  <si>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</si>
  <si>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</si>
  <si>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</si>
  <si>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</si>
  <si>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</si>
  <si>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</si>
  <si>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</si>
  <si>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</si>
  <si>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</si>
  <si>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</si>
  <si>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</si>
  <si>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</si>
  <si>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</si>
  <si>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</si>
  <si>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</si>
  <si>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</si>
  <si>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</si>
  <si>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</si>
  <si>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</si>
  <si>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</si>
  <si>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</si>
  <si>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</si>
  <si>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</si>
  <si>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</si>
  <si>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</si>
  <si>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</si>
  <si>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</si>
  <si>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</si>
  <si>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</si>
  <si>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</si>
  <si>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</si>
  <si>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</si>
  <si>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</si>
  <si>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</si>
  <si>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</si>
  <si>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</si>
  <si>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</si>
  <si>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</si>
  <si>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</si>
  <si>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</si>
  <si>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</si>
  <si>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</si>
  <si>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</si>
  <si>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</si>
  <si>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</si>
  <si>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</si>
  <si>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</si>
  <si>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</si>
  <si>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</si>
  <si>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</si>
  <si>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</si>
  <si>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</si>
  <si>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</si>
  <si>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</si>
  <si>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</si>
  <si>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</si>
  <si>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</si>
  <si>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</si>
  <si>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</si>
  <si>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</si>
  <si>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</si>
  <si>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</si>
  <si>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</si>
  <si>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</si>
  <si>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</si>
  <si>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</si>
  <si>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</si>
  <si>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</si>
  <si>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</si>
  <si>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</si>
  <si>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</si>
  <si>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</si>
  <si>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</si>
  <si>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</si>
  <si>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</si>
  <si>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</si>
  <si>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</si>
  <si>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</si>
  <si>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</si>
  <si>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</si>
  <si>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</si>
  <si>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</si>
  <si>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</si>
  <si>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</si>
  <si>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</si>
  <si>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</si>
  <si>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</si>
  <si>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</si>
  <si>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</si>
  <si>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</si>
  <si>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</si>
  <si>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</si>
  <si>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</si>
  <si>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</si>
  <si>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</si>
  <si>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</si>
  <si>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</si>
  <si>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</si>
  <si>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</si>
  <si>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</si>
  <si>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</si>
  <si>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</si>
  <si>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</si>
  <si>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</si>
  <si>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</si>
  <si>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</si>
  <si>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</si>
  <si>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</si>
  <si>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</si>
  <si>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</si>
  <si>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</si>
  <si>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</si>
  <si>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</si>
  <si>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</si>
  <si>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</si>
  <si>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</si>
  <si>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</si>
  <si>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</si>
  <si>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</si>
  <si>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</si>
  <si>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</si>
  <si>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</si>
  <si>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</si>
  <si>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</si>
  <si>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</si>
  <si>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</si>
  <si>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</si>
  <si>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</si>
  <si>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</si>
  <si>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</si>
  <si>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</si>
  <si>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</si>
  <si>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</si>
  <si>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</si>
  <si>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</si>
  <si>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</si>
  <si>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</si>
  <si>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</si>
  <si>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</si>
  <si>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</si>
  <si>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</si>
  <si>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</si>
  <si>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</si>
  <si>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</si>
  <si>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</si>
  <si>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</si>
  <si>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</si>
  <si>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</si>
  <si>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</si>
  <si>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</si>
  <si>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</si>
  <si>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</si>
  <si>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</si>
  <si>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</si>
  <si>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</si>
  <si>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</si>
  <si>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</si>
  <si>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</si>
  <si>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</si>
  <si>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</si>
  <si>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</si>
  <si>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</si>
  <si>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</si>
  <si>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</si>
  <si>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</si>
  <si>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</si>
  <si>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</si>
  <si>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</si>
  <si>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</si>
  <si>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</si>
  <si>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</si>
  <si>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</si>
  <si>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</si>
  <si>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</si>
  <si>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</si>
  <si>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</si>
  <si>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</si>
  <si>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</si>
  <si>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</si>
  <si>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</si>
  <si>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</si>
  <si>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</si>
  <si>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</si>
  <si>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</si>
  <si>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</si>
  <si>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</si>
  <si>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</si>
  <si>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</si>
  <si>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</si>
  <si>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</si>
  <si>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</si>
  <si>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</si>
  <si>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</si>
  <si>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</si>
  <si>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</si>
  <si>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</si>
  <si>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</si>
  <si>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</si>
  <si>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</si>
  <si>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</si>
  <si>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</si>
  <si>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</si>
  <si>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</si>
  <si>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</si>
  <si>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</si>
  <si>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</si>
  <si>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</si>
  <si>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</si>
  <si>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</si>
  <si>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</si>
  <si>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</si>
  <si>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</si>
  <si>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</si>
  <si>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</si>
  <si>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</si>
  <si>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</si>
  <si>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</si>
  <si>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</si>
  <si>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</si>
  <si>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</si>
  <si>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</si>
  <si>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</si>
  <si>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</si>
  <si>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</si>
  <si>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</si>
  <si>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</si>
  <si>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</si>
  <si>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</si>
  <si>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</si>
  <si>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</si>
  <si>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</si>
  <si>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</si>
  <si>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</si>
  <si>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</si>
  <si>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</si>
  <si>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</si>
  <si>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</si>
  <si>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</si>
  <si>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</si>
  <si>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</si>
  <si>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</si>
  <si>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</si>
  <si>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</si>
  <si>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</si>
  <si>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</si>
  <si>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</si>
  <si>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</si>
  <si>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</si>
  <si>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</si>
  <si>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</si>
  <si>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</si>
  <si>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</si>
  <si>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</si>
  <si>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</si>
  <si>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</si>
  <si>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</si>
  <si>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</si>
  <si>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</si>
  <si>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</si>
  <si>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</si>
  <si>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</si>
  <si>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</si>
  <si>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</si>
  <si>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</si>
  <si>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</si>
  <si>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</si>
  <si>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</si>
  <si>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</si>
  <si>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</si>
  <si>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</si>
  <si>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</si>
  <si>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</si>
  <si>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</si>
  <si>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</si>
  <si>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</si>
  <si>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</si>
  <si>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</si>
  <si>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</si>
  <si>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</si>
  <si>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</si>
  <si>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</si>
  <si>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</si>
  <si>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</si>
  <si>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</si>
  <si>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</si>
  <si>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</si>
  <si>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</si>
  <si>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</si>
  <si>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</si>
  <si>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</si>
  <si>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</si>
  <si>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</si>
  <si>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</si>
  <si>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</si>
  <si>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</si>
  <si>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</si>
  <si>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</si>
  <si>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</si>
  <si>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</si>
  <si>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</si>
  <si>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</si>
  <si>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</si>
  <si>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</si>
  <si>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</si>
  <si>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</si>
  <si>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</si>
  <si>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</si>
  <si>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</si>
  <si>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</si>
  <si>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</si>
  <si>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</si>
  <si>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</si>
  <si>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</si>
  <si>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</si>
  <si>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</si>
  <si>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</si>
  <si>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</si>
  <si>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</si>
  <si>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</si>
  <si>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</si>
  <si>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</si>
  <si>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</si>
  <si>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</si>
  <si>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</si>
  <si>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</si>
  <si>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</si>
  <si>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</si>
  <si>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</si>
  <si>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</si>
  <si>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</si>
  <si>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</si>
  <si>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</si>
  <si>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</si>
  <si>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</si>
  <si>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</si>
  <si>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</si>
  <si>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</si>
  <si>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</si>
  <si>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</si>
  <si>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</si>
  <si>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</si>
  <si>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</si>
  <si>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</si>
  <si>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</si>
  <si>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</si>
  <si>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</si>
  <si>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</si>
  <si>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</si>
  <si>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</si>
  <si>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</si>
  <si>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</si>
  <si>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</si>
  <si>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</si>
  <si>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</si>
  <si>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</si>
  <si>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</si>
  <si>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</si>
  <si>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</si>
  <si>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</si>
  <si>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</si>
  <si>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</si>
  <si>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</si>
  <si>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</si>
  <si>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</si>
  <si>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</si>
  <si>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</si>
  <si>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</si>
  <si>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</si>
  <si>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</si>
  <si>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</si>
  <si>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</si>
  <si>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</si>
  <si>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</si>
  <si>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</si>
  <si>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</si>
  <si>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</si>
  <si>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</si>
  <si>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</si>
  <si>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</si>
  <si>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</si>
  <si>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</si>
  <si>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</si>
  <si>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</si>
  <si>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</si>
  <si>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</si>
  <si>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</si>
  <si>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</si>
  <si>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</si>
  <si>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</si>
  <si>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</si>
  <si>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</si>
  <si>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</si>
  <si>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</si>
  <si>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</si>
  <si>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</si>
  <si>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</si>
  <si>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</si>
  <si>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</si>
  <si>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</si>
  <si>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</si>
  <si>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</si>
  <si>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</si>
  <si>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</si>
  <si>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</si>
  <si>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</si>
  <si>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</si>
  <si>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</si>
  <si>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</si>
  <si>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</si>
  <si>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</si>
  <si>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</si>
  <si>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</si>
  <si>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</si>
  <si>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</si>
  <si>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</si>
  <si>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</si>
  <si>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</si>
  <si>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</si>
  <si>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</si>
  <si>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</si>
  <si>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</si>
  <si>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</si>
  <si>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</si>
  <si>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</si>
  <si>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</si>
  <si>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</si>
  <si>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</si>
  <si>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</si>
  <si>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</si>
  <si>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</si>
  <si>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</si>
  <si>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</si>
  <si>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</si>
  <si>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</si>
  <si>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</si>
  <si>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</si>
  <si>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</si>
  <si>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</si>
  <si>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</si>
  <si>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</si>
  <si>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</si>
  <si>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</si>
  <si>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</si>
  <si>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</si>
  <si>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</si>
  <si>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</si>
  <si>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</si>
  <si>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</si>
  <si>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</si>
  <si>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</si>
  <si>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</si>
  <si>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</si>
  <si>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</si>
  <si>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</si>
  <si>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</si>
  <si>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</si>
  <si>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</si>
  <si>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</si>
  <si>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</si>
  <si>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</si>
  <si>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</si>
  <si>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</si>
  <si>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</si>
  <si>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</si>
  <si>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</si>
  <si>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</si>
  <si>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</si>
  <si>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</si>
  <si>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</si>
  <si>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</si>
  <si>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</si>
  <si>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</si>
  <si>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</si>
  <si>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</si>
  <si>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</si>
  <si>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</si>
  <si>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</si>
  <si>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</si>
  <si>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</si>
  <si>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</si>
  <si>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</si>
  <si>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</si>
  <si>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</si>
  <si>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</si>
  <si>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</si>
  <si>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</si>
  <si>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</si>
  <si>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</si>
  <si>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</si>
  <si>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</si>
  <si>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</si>
  <si>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</si>
  <si>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</si>
  <si>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</si>
  <si>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</si>
  <si>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</si>
  <si>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</si>
  <si>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</si>
  <si>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</si>
  <si>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</si>
  <si>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</si>
  <si>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</si>
  <si>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</si>
  <si>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</si>
  <si>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</si>
  <si>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</si>
  <si>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</si>
  <si>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</si>
  <si>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</si>
  <si>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</si>
  <si>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</si>
  <si>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</si>
  <si>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</si>
  <si>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</si>
  <si>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</si>
  <si>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</si>
  <si>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</si>
  <si>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</si>
  <si>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</si>
  <si>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</si>
  <si>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</si>
  <si>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</si>
  <si>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</si>
  <si>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</si>
  <si>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</si>
  <si>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</si>
  <si>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</si>
  <si>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</si>
  <si>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</si>
  <si>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</si>
  <si>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</si>
  <si>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</si>
  <si>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</si>
  <si>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</si>
  <si>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</si>
  <si>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</si>
  <si>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</si>
  <si>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</si>
  <si>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</si>
  <si>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</si>
  <si>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</si>
  <si>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</si>
  <si>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</si>
  <si>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</si>
  <si>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</si>
  <si>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</si>
  <si>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</si>
  <si>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</si>
  <si>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</si>
  <si>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</si>
  <si>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</si>
  <si>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</si>
  <si>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</si>
  <si>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</si>
  <si>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</si>
  <si>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</si>
  <si>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</si>
  <si>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</si>
  <si>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</si>
  <si>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</si>
  <si>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</si>
  <si>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</si>
  <si>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</si>
  <si>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</si>
  <si>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</si>
  <si>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</si>
  <si>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</si>
  <si>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</si>
  <si>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</si>
  <si>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</si>
  <si>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</si>
  <si>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</si>
  <si>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</si>
  <si>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</si>
  <si>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</si>
  <si>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</si>
  <si>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</si>
  <si>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</si>
  <si>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</si>
  <si>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</si>
  <si>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</si>
  <si>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</si>
  <si>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</si>
  <si>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</si>
  <si>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</si>
  <si>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</si>
  <si>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</si>
  <si>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</si>
  <si>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</si>
  <si>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</si>
  <si>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</si>
  <si>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</si>
  <si>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</si>
  <si>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</si>
  <si>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</si>
  <si>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</si>
  <si>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</si>
  <si>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</si>
  <si>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</si>
  <si>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</si>
  <si>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</si>
  <si>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</si>
  <si>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</si>
  <si>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</si>
  <si>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</si>
  <si>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</si>
  <si>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</si>
  <si>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</si>
  <si>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</si>
  <si>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</si>
  <si>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</si>
  <si>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</si>
  <si>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</si>
  <si>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</si>
  <si>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</si>
  <si>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</si>
  <si>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</si>
  <si>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</si>
  <si>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</si>
  <si>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</si>
  <si>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</si>
  <si>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</si>
  <si>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</si>
  <si>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</si>
  <si>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</si>
  <si>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</si>
  <si>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</si>
  <si>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</si>
  <si>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</si>
  <si>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</si>
  <si>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</si>
  <si>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</si>
  <si>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</si>
  <si>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</si>
  <si>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</si>
  <si>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</si>
  <si>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</si>
  <si>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</si>
  <si>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</si>
  <si>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</si>
  <si>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</si>
  <si>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</si>
  <si>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</si>
  <si>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</si>
  <si>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</si>
  <si>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</si>
  <si>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</si>
  <si>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</si>
  <si>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</si>
  <si>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</si>
  <si>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</si>
  <si>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</si>
  <si>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</si>
  <si>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</si>
  <si>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</si>
  <si>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</si>
  <si>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</si>
  <si>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</si>
  <si>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</si>
  <si>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</si>
  <si>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</si>
  <si>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</si>
  <si>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</si>
  <si>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</si>
  <si>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</si>
  <si>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</si>
  <si>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</si>
  <si>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</si>
  <si>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</si>
  <si>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</si>
  <si>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</si>
  <si>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</si>
  <si>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</si>
  <si>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</si>
  <si>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</si>
  <si>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</si>
  <si>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</si>
  <si>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</si>
  <si>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</si>
  <si>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</si>
  <si>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</si>
  <si>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</si>
  <si>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</si>
  <si>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</si>
  <si>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</si>
  <si>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</si>
  <si>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</si>
  <si>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</si>
  <si>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</si>
  <si>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</si>
  <si>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</si>
  <si>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</si>
  <si>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</si>
  <si>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</si>
  <si>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</si>
  <si>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</si>
  <si>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</si>
  <si>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</si>
  <si>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</si>
  <si>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</si>
  <si>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</si>
  <si>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</si>
  <si>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</si>
  <si>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</si>
  <si>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</si>
  <si>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</si>
  <si>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</si>
  <si>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</si>
  <si>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</si>
  <si>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</si>
  <si>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</si>
  <si>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</si>
  <si>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</si>
  <si>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</si>
  <si>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</si>
  <si>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</si>
  <si>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</si>
  <si>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</si>
  <si>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</si>
  <si>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</si>
  <si>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</si>
  <si>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</si>
  <si>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</si>
  <si>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</si>
  <si>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</si>
  <si>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</si>
  <si>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</si>
  <si>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</si>
  <si>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</si>
  <si>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</si>
  <si>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</si>
  <si>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</si>
  <si>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</si>
  <si>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</si>
  <si>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</si>
  <si>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</si>
  <si>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</si>
  <si>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</si>
  <si>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</si>
  <si>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</si>
  <si>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</si>
  <si>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</si>
  <si>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</si>
  <si>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</si>
  <si>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</si>
  <si>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</si>
  <si>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</si>
  <si>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</si>
  <si>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</si>
  <si>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</si>
  <si>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</si>
  <si>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</si>
  <si>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</si>
  <si>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</si>
  <si>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</si>
  <si>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</si>
  <si>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</si>
  <si>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</si>
  <si>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</si>
  <si>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</si>
  <si>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</si>
  <si>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</si>
  <si>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</si>
  <si>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</si>
  <si>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</si>
  <si>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</si>
  <si>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</si>
  <si>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</si>
  <si>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</si>
  <si>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</si>
  <si>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</si>
  <si>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</si>
  <si>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</si>
  <si>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</si>
  <si>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</si>
  <si>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</si>
  <si>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</si>
  <si>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</si>
  <si>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</si>
  <si>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</si>
  <si>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</si>
  <si>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</si>
  <si>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</si>
  <si>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</si>
  <si>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</si>
  <si>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</si>
  <si>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</si>
  <si>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</si>
  <si>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</si>
  <si>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</si>
  <si>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</si>
  <si>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</si>
  <si>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</si>
  <si>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</si>
  <si>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</si>
  <si>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</si>
  <si>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</si>
  <si>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</si>
  <si>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</si>
  <si>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</si>
  <si>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</si>
  <si>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</si>
  <si>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</si>
  <si>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</si>
  <si>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</si>
  <si>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</si>
  <si>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</si>
  <si>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</si>
  <si>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</si>
  <si>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</si>
  <si>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</si>
  <si>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</si>
  <si>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</si>
  <si>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</si>
  <si>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</si>
  <si>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</si>
  <si>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</si>
  <si>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</si>
  <si>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</si>
  <si>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</si>
  <si>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</si>
  <si>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</si>
  <si>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</si>
  <si>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</si>
  <si>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</si>
  <si>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</si>
  <si>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</si>
  <si>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</si>
  <si>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</si>
  <si>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</si>
  <si>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</si>
  <si>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</si>
  <si>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</si>
  <si>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</si>
  <si>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</si>
  <si>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</si>
  <si>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</si>
  <si>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</si>
  <si>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</si>
  <si>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</si>
  <si>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</si>
  <si>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</si>
  <si>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</si>
  <si>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</si>
  <si>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</si>
  <si>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</si>
  <si>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</si>
  <si>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</si>
  <si>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</si>
  <si>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</si>
  <si>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</si>
  <si>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</si>
  <si>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</si>
  <si>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</si>
  <si>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</si>
  <si>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</si>
  <si>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</si>
  <si>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</si>
  <si>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</si>
  <si>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</si>
  <si>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</si>
  <si>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</si>
  <si>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</si>
  <si>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</si>
  <si>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</si>
  <si>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</si>
  <si>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</si>
  <si>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</si>
  <si>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</si>
  <si>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</si>
  <si>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</si>
  <si>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</si>
  <si>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</si>
  <si>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</si>
  <si>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</si>
  <si>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</si>
  <si>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</si>
  <si>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</si>
  <si>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</si>
  <si>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</si>
  <si>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</si>
  <si>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</si>
  <si>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</si>
  <si>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</si>
  <si>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</si>
  <si>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</si>
  <si>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</si>
  <si>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</si>
  <si>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</si>
  <si>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</si>
  <si>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</si>
  <si>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</si>
  <si>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</si>
  <si>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</si>
  <si>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</si>
  <si>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</si>
  <si>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</si>
  <si>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</si>
  <si>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</si>
  <si>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</si>
  <si>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</si>
  <si>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</si>
  <si>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</si>
  <si>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</si>
  <si>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</si>
  <si>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</si>
  <si>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</si>
  <si>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</si>
  <si>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</si>
  <si>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</si>
  <si>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</si>
  <si>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</si>
  <si>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</si>
  <si>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</si>
  <si>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</si>
  <si>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</si>
  <si>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</si>
  <si>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</si>
  <si>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</si>
  <si>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</si>
  <si>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</si>
  <si>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</si>
  <si>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</si>
  <si>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</si>
  <si>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</si>
  <si>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</si>
  <si>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</si>
  <si>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</si>
  <si>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</si>
  <si>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</si>
  <si>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</si>
  <si>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</si>
  <si>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</si>
  <si>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</si>
  <si>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</si>
  <si>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</si>
  <si>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</si>
  <si>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</si>
  <si>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</si>
  <si>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</si>
  <si>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</si>
  <si>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</si>
  <si>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</si>
  <si>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</si>
  <si>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</si>
  <si>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</si>
  <si>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</si>
  <si>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</si>
  <si>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</si>
  <si>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</si>
  <si>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</si>
  <si>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</si>
  <si>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</si>
  <si>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</si>
  <si>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</si>
  <si>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</si>
  <si>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</si>
  <si>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</si>
  <si>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</si>
  <si>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</si>
  <si>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</si>
  <si>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</si>
  <si>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</si>
  <si>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</si>
  <si>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</si>
  <si>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</si>
  <si>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</si>
  <si>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</si>
  <si>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</si>
  <si>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</si>
  <si>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</si>
  <si>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</si>
  <si>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</si>
  <si>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</si>
  <si>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</si>
  <si>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</si>
  <si>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</si>
  <si>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</si>
  <si>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</si>
  <si>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</si>
  <si>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</si>
  <si>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</si>
  <si>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</si>
  <si>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</si>
  <si>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</si>
  <si>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</si>
  <si>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</si>
  <si>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</si>
  <si>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</si>
  <si>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</si>
  <si>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</si>
  <si>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</si>
  <si>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</si>
  <si>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</si>
  <si>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</si>
  <si>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</si>
  <si>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</si>
  <si>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</si>
  <si>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</si>
  <si>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</si>
  <si>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</si>
  <si>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</si>
  <si>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</si>
  <si>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</si>
  <si>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</si>
  <si>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</si>
  <si>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</si>
  <si>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</si>
  <si>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</si>
  <si>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</si>
  <si>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</si>
  <si>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</si>
  <si>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</si>
  <si>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</si>
  <si>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</si>
  <si>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</si>
  <si>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</si>
  <si>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</si>
  <si>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</si>
  <si>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</si>
  <si>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</si>
  <si>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</si>
  <si>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</si>
  <si>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</si>
  <si>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</si>
  <si>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</si>
  <si>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</si>
  <si>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</si>
  <si>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</si>
  <si>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</si>
  <si>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</si>
  <si>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</si>
  <si>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</si>
  <si>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</si>
  <si>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</si>
  <si>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</si>
  <si>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</si>
  <si>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</si>
  <si>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</si>
  <si>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</si>
  <si>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</si>
  <si>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</si>
  <si>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</si>
  <si>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</si>
  <si>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</si>
  <si>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</si>
  <si>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</si>
  <si>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</si>
  <si>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</si>
  <si>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</si>
  <si>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</si>
  <si>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</si>
  <si>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</si>
  <si>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</si>
  <si>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</si>
  <si>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</si>
  <si>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</si>
  <si>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</si>
  <si>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</si>
  <si>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</si>
  <si>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</si>
  <si>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</si>
  <si>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</si>
  <si>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</si>
  <si>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</si>
  <si>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</si>
  <si>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</si>
  <si>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</si>
  <si>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</si>
  <si>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</si>
  <si>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</si>
  <si>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</si>
  <si>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</si>
  <si>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</si>
  <si>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</si>
  <si>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</si>
  <si>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</si>
  <si>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</si>
  <si>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</si>
  <si>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</si>
  <si>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</si>
  <si>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</si>
  <si>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</si>
  <si>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</si>
  <si>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</si>
  <si>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</si>
  <si>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</si>
  <si>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</si>
  <si>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</si>
  <si>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</si>
  <si>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</si>
  <si>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</si>
  <si>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</si>
  <si>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</si>
  <si>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</si>
  <si>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</si>
  <si>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</si>
  <si>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</si>
  <si>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</si>
  <si>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</si>
  <si>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</si>
  <si>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</si>
  <si>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</si>
  <si>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</si>
  <si>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</si>
  <si>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</si>
  <si>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</si>
  <si>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</si>
  <si>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</si>
  <si>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</si>
  <si>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</si>
  <si>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</si>
  <si>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</si>
  <si>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</si>
  <si>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</si>
  <si>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</si>
  <si>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</si>
  <si>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</si>
  <si>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</si>
  <si>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</si>
  <si>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</si>
  <si>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</si>
  <si>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</si>
  <si>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</si>
  <si>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</si>
  <si>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</si>
  <si>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</si>
  <si>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</si>
  <si>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</si>
  <si>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</si>
  <si>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</si>
  <si>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</si>
  <si>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</si>
  <si>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</si>
  <si>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</si>
  <si>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</si>
  <si>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</si>
  <si>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</si>
  <si>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</si>
  <si>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</si>
  <si>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</si>
  <si>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</si>
  <si>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</si>
  <si>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</si>
  <si>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</si>
  <si>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</si>
  <si>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</si>
  <si>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</si>
  <si>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</si>
  <si>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</si>
  <si>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</si>
  <si>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</si>
  <si>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</si>
  <si>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</si>
  <si>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</si>
  <si>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</si>
  <si>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</si>
  <si>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</si>
  <si>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</si>
  <si>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</si>
  <si>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</si>
  <si>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</si>
  <si>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</si>
  <si>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</si>
  <si>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</si>
  <si>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</si>
  <si>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</si>
  <si>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</si>
  <si>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</si>
  <si>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</si>
  <si>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</si>
  <si>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</si>
  <si>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</si>
  <si>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</si>
  <si>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</si>
  <si>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</si>
  <si>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</si>
  <si>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</si>
  <si>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</si>
  <si>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</si>
  <si>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</si>
  <si>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</si>
  <si>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</si>
  <si>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</si>
  <si>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</si>
  <si>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</si>
  <si>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</si>
  <si>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</si>
  <si>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</si>
  <si>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</si>
  <si>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</si>
  <si>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</si>
  <si>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</si>
  <si>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</si>
  <si>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</si>
  <si>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</si>
  <si>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</si>
  <si>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</si>
  <si>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</si>
  <si>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</si>
  <si>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</si>
  <si>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</si>
  <si>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</si>
  <si>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</si>
  <si>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</si>
  <si>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</si>
  <si>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</si>
  <si>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</si>
  <si>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</si>
  <si>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</si>
  <si>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</si>
  <si>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</si>
  <si>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</si>
  <si>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</si>
  <si>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</si>
  <si>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</si>
  <si>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</si>
  <si>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</si>
  <si>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</si>
  <si>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</si>
  <si>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</si>
  <si>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</si>
  <si>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</si>
  <si>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</si>
  <si>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</si>
  <si>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</si>
  <si>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</si>
  <si>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</si>
  <si>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</si>
  <si>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</si>
  <si>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</si>
  <si>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</si>
  <si>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</si>
  <si>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</si>
  <si>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</si>
  <si>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</si>
  <si>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</si>
  <si>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</si>
  <si>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</si>
  <si>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</si>
  <si>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</si>
  <si>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</si>
  <si>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</si>
  <si>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</si>
  <si>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</si>
  <si>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</si>
  <si>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</si>
  <si>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</si>
  <si>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</si>
  <si>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</si>
  <si>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</si>
  <si>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</si>
  <si>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</si>
  <si>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</si>
  <si>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</si>
  <si>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</si>
  <si>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</si>
  <si>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</si>
  <si>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</si>
  <si>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</si>
  <si>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</si>
  <si>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</si>
  <si>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</si>
  <si>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</si>
  <si>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</si>
  <si>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</si>
  <si>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</si>
  <si>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</si>
  <si>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</si>
  <si>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</si>
  <si>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</si>
  <si>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</si>
  <si>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</si>
  <si>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</si>
  <si>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</si>
  <si>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</si>
  <si>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</si>
  <si>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</si>
  <si>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</si>
  <si>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</si>
  <si>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</si>
  <si>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</si>
  <si>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</si>
  <si>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</si>
  <si>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</si>
  <si>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</si>
  <si>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</si>
  <si>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</si>
  <si>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</si>
  <si>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</si>
  <si>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</si>
  <si>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</si>
  <si>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</si>
  <si>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</si>
  <si>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</si>
  <si>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</si>
  <si>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</si>
  <si>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</si>
  <si>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</si>
  <si>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</si>
  <si>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</si>
  <si>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</si>
  <si>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</si>
  <si>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</si>
  <si>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</si>
  <si>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</si>
  <si>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</si>
  <si>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</si>
  <si>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</si>
  <si>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</si>
  <si>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</si>
  <si>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</si>
  <si>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</si>
  <si>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</si>
  <si>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</si>
  <si>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</si>
  <si>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</si>
  <si>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</si>
  <si>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</si>
  <si>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</si>
  <si>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</si>
  <si>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</si>
  <si>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</si>
  <si>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</si>
  <si>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</si>
  <si>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</si>
  <si>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</si>
  <si>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</si>
  <si>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</si>
  <si>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</si>
  <si>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</si>
  <si>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</si>
  <si>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</si>
  <si>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</si>
  <si>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</si>
  <si>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</si>
  <si>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</si>
  <si>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</si>
  <si>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</si>
  <si>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</si>
  <si>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</si>
  <si>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</si>
  <si>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</si>
  <si>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</si>
  <si>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</si>
  <si>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</si>
  <si>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</si>
  <si>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</si>
  <si>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</si>
  <si>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</si>
  <si>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</si>
  <si>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</si>
  <si>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</si>
  <si>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</si>
  <si>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</si>
  <si>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</si>
  <si>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</si>
  <si>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</si>
  <si>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</si>
  <si>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</si>
  <si>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</si>
  <si>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</si>
  <si>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</si>
  <si>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</si>
  <si>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</si>
  <si>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</si>
  <si>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</si>
  <si>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</si>
  <si>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</si>
  <si>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</si>
  <si>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</si>
  <si>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</si>
  <si>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</si>
  <si>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</si>
  <si>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</si>
  <si>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</si>
  <si>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</si>
  <si>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</si>
  <si>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</si>
  <si>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</si>
  <si>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</si>
  <si>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</si>
  <si>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</si>
  <si>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</si>
  <si>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</si>
  <si>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</si>
  <si>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</si>
  <si>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</si>
  <si>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</si>
  <si>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</si>
  <si>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</si>
  <si>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</si>
  <si>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</si>
  <si>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</si>
  <si>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</si>
  <si>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</si>
  <si>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</si>
  <si>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</si>
  <si>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</si>
  <si>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</si>
  <si>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</si>
  <si>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</si>
  <si>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</si>
  <si>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</si>
  <si>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</si>
  <si>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</si>
  <si>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</si>
  <si>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</si>
  <si>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</si>
  <si>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</si>
  <si>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</si>
  <si>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</si>
  <si>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</si>
  <si>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</si>
  <si>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</si>
  <si>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</si>
  <si>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</si>
  <si>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</si>
  <si>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</si>
  <si>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</si>
  <si>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</si>
  <si>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</si>
  <si>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</si>
  <si>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</si>
  <si>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</si>
  <si>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</si>
  <si>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</si>
  <si>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</si>
  <si>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</si>
  <si>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</si>
  <si>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</si>
  <si>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</si>
  <si>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</si>
  <si>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</si>
  <si>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</si>
  <si>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</si>
  <si>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</si>
  <si>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</si>
  <si>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</si>
  <si>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</si>
  <si>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</si>
  <si>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</si>
  <si>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</si>
  <si>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</si>
  <si>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</si>
  <si>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</si>
  <si>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</si>
  <si>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</si>
  <si>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</si>
  <si>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</si>
  <si>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</si>
  <si>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</si>
  <si>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</si>
  <si>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</si>
  <si>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</si>
  <si>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</si>
  <si>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</si>
  <si>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</si>
  <si>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</si>
  <si>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</si>
  <si>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</si>
  <si>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</si>
  <si>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</si>
  <si>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</si>
  <si>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</si>
  <si>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</si>
  <si>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</si>
  <si>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</si>
  <si>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</si>
  <si>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</si>
  <si>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</si>
  <si>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</si>
  <si>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</si>
  <si>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</si>
  <si>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</si>
  <si>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</si>
  <si>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</si>
  <si>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</si>
  <si>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</si>
  <si>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</si>
  <si>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</si>
  <si>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</si>
  <si>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</si>
  <si>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</si>
  <si>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</si>
  <si>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</si>
  <si>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</si>
  <si>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</si>
  <si>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</si>
  <si>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</si>
  <si>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</si>
  <si>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</si>
  <si>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</si>
  <si>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</si>
  <si>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</si>
  <si>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</si>
  <si>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</si>
  <si>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</si>
  <si>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</si>
  <si>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</si>
  <si>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</si>
  <si>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</si>
  <si>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</si>
  <si>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</si>
  <si>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</si>
  <si>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</si>
  <si>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</si>
  <si>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</si>
  <si>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</si>
  <si>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</si>
  <si>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</si>
  <si>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</si>
  <si>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</si>
  <si>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</si>
  <si>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</si>
  <si>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</si>
  <si>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</si>
  <si>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</si>
  <si>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</si>
  <si>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</si>
  <si>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</si>
  <si>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</si>
  <si>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</si>
  <si>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</si>
  <si>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</si>
  <si>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</si>
  <si>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</si>
  <si>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</si>
  <si>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</si>
  <si>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</si>
  <si>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</si>
  <si>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</si>
  <si>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</si>
  <si>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</si>
  <si>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</si>
  <si>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</si>
  <si>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</si>
  <si>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</si>
  <si>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</si>
  <si>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</si>
  <si>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</si>
  <si>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</si>
  <si>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</si>
  <si>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</si>
  <si>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</si>
  <si>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</si>
  <si>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</si>
  <si>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</si>
  <si>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</si>
  <si>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</si>
  <si>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</si>
  <si>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</si>
  <si>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</si>
  <si>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</si>
  <si>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</si>
  <si>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</si>
  <si>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</si>
  <si>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</si>
  <si>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</si>
  <si>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</si>
  <si>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</si>
  <si>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</si>
  <si>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</si>
  <si>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</si>
  <si>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</si>
  <si>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</si>
  <si>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</si>
  <si>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</si>
  <si>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</si>
  <si>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</si>
  <si>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</si>
  <si>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</si>
  <si>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</si>
  <si>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</si>
  <si>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</si>
  <si>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</si>
  <si>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</si>
  <si>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</si>
  <si>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</si>
  <si>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</si>
  <si>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</si>
  <si>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</si>
  <si>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</si>
  <si>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</si>
  <si>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</si>
  <si>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</si>
  <si>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</si>
  <si>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</si>
  <si>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</si>
  <si>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</si>
  <si>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</si>
  <si>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</si>
  <si>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</si>
  <si>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</si>
  <si>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</si>
  <si>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</si>
  <si>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</si>
  <si>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</si>
  <si>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</si>
  <si>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</si>
  <si>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</si>
  <si>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</si>
  <si>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</si>
  <si>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</si>
  <si>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</si>
  <si>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</si>
  <si>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</si>
  <si>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</si>
  <si>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</si>
  <si>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</si>
  <si>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</si>
  <si>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</si>
  <si>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</si>
  <si>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</si>
  <si>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</si>
  <si>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</si>
  <si>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</si>
  <si>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</si>
  <si>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</si>
  <si>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</si>
  <si>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</si>
  <si>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</si>
  <si>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</si>
  <si>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</si>
  <si>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</si>
  <si>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</si>
  <si>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</si>
  <si>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</si>
  <si>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</si>
  <si>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</si>
  <si>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</si>
  <si>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</si>
  <si>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</si>
  <si>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</si>
  <si>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</si>
  <si>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</si>
  <si>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</si>
  <si>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</si>
  <si>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</si>
  <si>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</si>
  <si>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</si>
  <si>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</si>
  <si>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</si>
  <si>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</si>
  <si>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</si>
  <si>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</si>
  <si>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</si>
  <si>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</si>
  <si>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</si>
  <si>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</si>
  <si>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</si>
  <si>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</si>
  <si>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</si>
  <si>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</si>
  <si>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</si>
  <si>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</si>
  <si>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</si>
  <si>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</si>
  <si>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</si>
  <si>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</si>
  <si>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</si>
  <si>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</si>
  <si>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</si>
  <si>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</si>
  <si>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</si>
  <si>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</si>
  <si>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</si>
  <si>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</si>
  <si>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</si>
  <si>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</si>
  <si>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</si>
  <si>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</si>
  <si>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</si>
  <si>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</si>
  <si>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</si>
  <si>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</si>
  <si>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</si>
  <si>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</si>
  <si>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</si>
  <si>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</si>
  <si>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</si>
  <si>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</si>
  <si>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</si>
  <si>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</si>
  <si>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</si>
  <si>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</si>
  <si>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</si>
  <si>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</si>
  <si>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</si>
  <si>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</si>
  <si>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</si>
  <si>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</si>
  <si>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</si>
  <si>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</si>
  <si>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</si>
  <si>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</si>
  <si>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</si>
  <si>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</si>
  <si>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</si>
  <si>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</si>
  <si>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</si>
  <si>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</si>
  <si>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</si>
  <si>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</si>
  <si>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</si>
  <si>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</si>
  <si>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</si>
  <si>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</si>
  <si>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</si>
  <si>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</si>
  <si>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</si>
  <si>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</si>
  <si>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</si>
  <si>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</si>
  <si>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</si>
  <si>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</si>
  <si>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</si>
  <si>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</si>
  <si>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</si>
  <si>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</si>
  <si>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</si>
  <si>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</si>
  <si>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</si>
  <si>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</si>
  <si>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</si>
  <si>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</si>
  <si>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</si>
  <si>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</si>
  <si>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</si>
  <si>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</si>
  <si>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</si>
  <si>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</si>
  <si>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</si>
  <si>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</si>
  <si>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</si>
  <si>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</si>
  <si>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</si>
  <si>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</si>
  <si>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</si>
  <si>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</si>
  <si>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</si>
  <si>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</si>
  <si>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</si>
  <si>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</si>
  <si>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</si>
  <si>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</si>
  <si>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</si>
  <si>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</si>
  <si>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</si>
  <si>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</si>
  <si>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</si>
  <si>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</si>
  <si>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</si>
  <si>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</si>
  <si>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</si>
  <si>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</si>
  <si>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</si>
  <si>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</si>
  <si>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</si>
  <si>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</si>
  <si>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</si>
  <si>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</si>
  <si>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</si>
  <si>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</si>
  <si>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</si>
  <si>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</si>
  <si>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</si>
  <si>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</si>
  <si>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</si>
  <si>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</si>
  <si>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</si>
  <si>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</si>
  <si>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</si>
  <si>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</si>
  <si>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</si>
  <si>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</si>
  <si>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</si>
  <si>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</si>
  <si>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</si>
  <si>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</si>
  <si>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</si>
  <si>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</si>
  <si>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</si>
  <si>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</si>
  <si>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</si>
  <si>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</si>
  <si>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</si>
  <si>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</si>
  <si>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</si>
  <si>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</si>
  <si>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</si>
  <si>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</si>
  <si>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</si>
  <si>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</si>
  <si>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</si>
  <si>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</si>
  <si>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</si>
  <si>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</si>
  <si>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</si>
  <si>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</si>
  <si>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</si>
  <si>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</si>
  <si>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</si>
  <si>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</si>
  <si>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</si>
  <si>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</si>
  <si>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</si>
  <si>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</si>
  <si>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</si>
  <si>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</si>
  <si>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</si>
  <si>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</si>
  <si>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</si>
  <si>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</si>
  <si>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</si>
  <si>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</si>
  <si>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</si>
  <si>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</si>
  <si>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</si>
  <si>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</si>
  <si>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</si>
  <si>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</si>
  <si>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</si>
  <si>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</si>
  <si>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</si>
  <si>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</si>
  <si>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</si>
  <si>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</si>
  <si>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</si>
  <si>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</si>
  <si>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</si>
  <si>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</si>
  <si>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</si>
  <si>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</si>
  <si>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</si>
  <si>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</si>
  <si>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</si>
  <si>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</si>
  <si>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</si>
  <si>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</si>
  <si>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</si>
  <si>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</si>
  <si>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</si>
  <si>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</si>
  <si>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</si>
  <si>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</si>
  <si>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</si>
  <si>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</si>
  <si>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</si>
  <si>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</si>
  <si>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</si>
  <si>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</si>
  <si>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</si>
  <si>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</si>
  <si>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</si>
  <si>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</si>
  <si>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</si>
  <si>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</si>
  <si>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</si>
  <si>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</si>
  <si>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</si>
  <si>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</si>
  <si>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</si>
  <si>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</si>
  <si>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</si>
  <si>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</si>
  <si>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</si>
  <si>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</si>
  <si>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</si>
  <si>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</si>
  <si>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</si>
  <si>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</si>
  <si>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</si>
  <si>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</si>
  <si>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</si>
  <si>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</si>
  <si>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</si>
  <si>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</si>
  <si>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</si>
  <si>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</si>
  <si>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</si>
  <si>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</si>
  <si>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</si>
  <si>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</si>
  <si>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</si>
  <si>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</si>
  <si>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</si>
  <si>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</si>
  <si>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</si>
  <si>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</si>
  <si>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</si>
  <si>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</si>
  <si>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</si>
  <si>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</si>
  <si>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</si>
  <si>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</si>
  <si>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</si>
  <si>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</si>
  <si>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</si>
  <si>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</si>
  <si>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</si>
  <si>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</si>
  <si>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</si>
  <si>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</si>
  <si>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</si>
  <si>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</si>
  <si>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</si>
  <si>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</si>
  <si>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</si>
  <si>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</si>
  <si>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</si>
  <si>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</si>
  <si>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</si>
  <si>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</si>
  <si>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</si>
  <si>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</si>
  <si>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</si>
  <si>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</si>
  <si>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</si>
  <si>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</si>
  <si>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</si>
  <si>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</si>
  <si>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</si>
  <si>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</si>
  <si>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</si>
  <si>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</si>
  <si>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</si>
  <si>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</si>
  <si>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</si>
  <si>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</si>
  <si>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</si>
  <si>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</si>
  <si>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</si>
  <si>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</si>
  <si>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</si>
  <si>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</si>
  <si>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</si>
  <si>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</si>
  <si>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</si>
  <si>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</si>
  <si>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</si>
  <si>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</si>
  <si>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</si>
  <si>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</si>
  <si>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</si>
  <si>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</si>
  <si>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</si>
  <si>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</si>
  <si>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</si>
  <si>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</si>
  <si>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</si>
  <si>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</si>
  <si>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</si>
  <si>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</si>
  <si>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</si>
  <si>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</si>
  <si>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</si>
  <si>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</si>
  <si>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</si>
  <si>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</si>
  <si>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</si>
  <si>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</si>
  <si>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</si>
  <si>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</si>
  <si>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</si>
  <si>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</si>
  <si>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</si>
  <si>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</si>
  <si>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</si>
  <si>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</si>
  <si>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</si>
  <si>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</si>
  <si>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</si>
  <si>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</si>
  <si>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</si>
  <si>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</si>
  <si>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</si>
  <si>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</si>
  <si>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</si>
  <si>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</si>
  <si>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</si>
  <si>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</si>
  <si>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</si>
  <si>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</si>
  <si>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</si>
  <si>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</si>
  <si>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</si>
  <si>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</si>
  <si>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</si>
  <si>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</si>
  <si>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</si>
  <si>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</si>
  <si>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</si>
  <si>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</si>
  <si>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</si>
  <si>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</si>
  <si>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</si>
  <si>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</si>
  <si>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</si>
  <si>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</si>
  <si>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</si>
  <si>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</si>
  <si>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</si>
  <si>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</si>
  <si>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</si>
  <si>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</si>
  <si>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</si>
  <si>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</si>
  <si>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</si>
  <si>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</si>
  <si>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</si>
  <si>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</si>
  <si>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</si>
  <si>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</si>
  <si>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</si>
  <si>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</si>
  <si>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</si>
  <si>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</si>
  <si>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</si>
  <si>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</si>
  <si>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</si>
  <si>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</si>
  <si>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</si>
  <si>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</si>
  <si>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</si>
  <si>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</si>
  <si>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</si>
  <si>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</si>
  <si>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</si>
  <si>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</si>
  <si>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</si>
  <si>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</si>
  <si>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</si>
  <si>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</si>
  <si>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</si>
  <si>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</si>
  <si>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</si>
  <si>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</si>
  <si>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</si>
  <si>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</si>
  <si>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</si>
  <si>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</si>
  <si>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</si>
  <si>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</si>
  <si>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</si>
  <si>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</si>
  <si>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</si>
  <si>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</si>
  <si>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</si>
  <si>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</si>
  <si>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</si>
  <si>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</si>
  <si>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</si>
  <si>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</si>
  <si>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</si>
  <si>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</si>
  <si>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</si>
  <si>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</si>
  <si>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</si>
  <si>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</si>
  <si>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</si>
  <si>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</si>
  <si>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</si>
  <si>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</si>
  <si>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</si>
  <si>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</si>
  <si>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</si>
  <si>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</si>
  <si>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</si>
  <si>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</si>
  <si>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</si>
  <si>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</si>
  <si>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un</t>
  </si>
  <si>
    <t>t</t>
  </si>
  <si>
    <t>h</t>
  </si>
  <si>
    <t>ha</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</si>
  <si>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</si>
  <si>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</si>
  <si>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</si>
  <si>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</si>
  <si>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</si>
  <si>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</si>
  <si>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</si>
  <si>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</si>
  <si>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</si>
  <si>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</si>
  <si>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</si>
  <si>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</si>
  <si>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</si>
  <si>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</si>
  <si>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</si>
  <si>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</si>
  <si>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</si>
  <si>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</si>
  <si>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</si>
  <si>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</si>
  <si>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</si>
  <si>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</si>
  <si>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</si>
  <si>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</si>
  <si>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</si>
  <si>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</si>
  <si>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</si>
  <si>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</si>
  <si>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</si>
  <si>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</si>
  <si>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</si>
  <si>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</si>
  <si>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</si>
  <si>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</si>
  <si>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</si>
  <si>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FITAS ANTI-CORROSIVAS PRETA PARA ASSENT TELHAS</t>
  </si>
  <si>
    <t>1.1</t>
  </si>
  <si>
    <t>I</t>
  </si>
  <si>
    <t>$</t>
  </si>
  <si>
    <t>RECURSO</t>
  </si>
  <si>
    <t>ORÇAMENTO</t>
  </si>
  <si>
    <t>SALDO</t>
  </si>
  <si>
    <t>&lt; Contrapartida</t>
  </si>
  <si>
    <t>PLANILHA ORÇAMENTÁRIA</t>
  </si>
  <si>
    <t>ENDEREÇO:</t>
  </si>
  <si>
    <t>CRONOGRAMA FÍSICO FINANCEIRO</t>
  </si>
  <si>
    <t>MEMÓRIA DE CÁLCULO</t>
  </si>
  <si>
    <t>Financeiro (R$)</t>
  </si>
  <si>
    <t>Físico (%)</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</si>
  <si>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</si>
  <si>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</si>
  <si>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</si>
  <si>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</si>
  <si>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</si>
  <si>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</si>
  <si>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</si>
  <si>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</si>
  <si>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</si>
  <si>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</si>
  <si>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</si>
  <si>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</si>
  <si>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</si>
  <si>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</si>
  <si>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</si>
  <si>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</si>
  <si>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</si>
  <si>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</si>
  <si>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</si>
  <si>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</si>
  <si>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</si>
  <si>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</si>
  <si>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</si>
  <si>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</si>
  <si>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</si>
  <si>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</si>
  <si>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</si>
  <si>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</si>
  <si>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</si>
  <si>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</si>
  <si>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</si>
  <si>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</si>
  <si>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</si>
  <si>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</si>
  <si>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</si>
  <si>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</si>
  <si>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</si>
  <si>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</si>
  <si>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</si>
  <si>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</si>
  <si>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</si>
  <si>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</si>
  <si>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</si>
  <si>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</si>
  <si>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</si>
  <si>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</si>
  <si>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</si>
  <si>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</si>
  <si>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</si>
  <si>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</si>
  <si>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</si>
  <si>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</si>
  <si>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</si>
  <si>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</si>
  <si>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</si>
  <si>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</si>
  <si>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</si>
  <si>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</si>
  <si>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</si>
  <si>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</si>
  <si>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</si>
  <si>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</si>
  <si>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</si>
  <si>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</si>
  <si>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</si>
  <si>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</si>
  <si>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</si>
  <si>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</si>
  <si>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</si>
  <si>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</si>
  <si>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</si>
  <si>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</si>
  <si>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</si>
  <si>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</si>
  <si>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</si>
  <si>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</si>
  <si>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</si>
  <si>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</si>
  <si>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</si>
  <si>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</si>
  <si>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</si>
  <si>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</si>
  <si>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</si>
  <si>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</si>
  <si>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</si>
  <si>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</si>
  <si>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</si>
  <si>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</si>
  <si>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</si>
  <si>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</si>
  <si>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</si>
  <si>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</si>
  <si>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</si>
  <si>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</si>
  <si>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</si>
  <si>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</si>
  <si>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</si>
  <si>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</si>
  <si>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</si>
  <si>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</si>
  <si>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</si>
  <si>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</si>
  <si>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</si>
  <si>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</si>
  <si>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</si>
  <si>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</si>
  <si>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</si>
  <si>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</si>
  <si>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</si>
  <si>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</si>
  <si>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</si>
  <si>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</si>
  <si>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</si>
  <si>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</si>
  <si>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</si>
  <si>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</si>
  <si>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</si>
  <si>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</si>
  <si>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</si>
  <si>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</si>
  <si>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</si>
  <si>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</si>
  <si>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</si>
  <si>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</si>
  <si>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</si>
  <si>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</si>
  <si>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</si>
  <si>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</si>
  <si>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</si>
  <si>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</si>
  <si>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</si>
  <si>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</si>
  <si>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</si>
  <si>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</si>
  <si>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</si>
  <si>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</si>
  <si>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</si>
  <si>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</si>
  <si>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</si>
  <si>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</si>
  <si>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</si>
  <si>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</si>
  <si>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</si>
  <si>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</si>
  <si>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</si>
  <si>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</si>
  <si>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</si>
  <si>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</si>
  <si>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</si>
  <si>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</si>
  <si>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</si>
  <si>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</si>
  <si>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</si>
  <si>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</si>
  <si>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</si>
  <si>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</si>
  <si>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</si>
  <si>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</si>
  <si>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</si>
  <si>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</si>
  <si>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</si>
  <si>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</si>
  <si>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</si>
  <si>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</si>
  <si>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</si>
  <si>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</si>
  <si>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</si>
  <si>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</si>
  <si>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</si>
  <si>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</si>
  <si>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</si>
  <si>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</si>
  <si>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</si>
  <si>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</si>
  <si>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</si>
  <si>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</si>
  <si>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</si>
  <si>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</si>
  <si>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</si>
  <si>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</si>
  <si>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</si>
  <si>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</si>
  <si>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</si>
  <si>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</si>
  <si>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</si>
  <si>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</si>
  <si>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</si>
  <si>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</si>
  <si>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</si>
  <si>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</si>
  <si>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</si>
  <si>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</si>
  <si>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</si>
  <si>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</si>
  <si>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</si>
  <si>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</si>
  <si>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</si>
  <si>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</si>
  <si>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</si>
  <si>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</si>
  <si>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</si>
  <si>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</si>
  <si>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</si>
  <si>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</si>
  <si>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</si>
  <si>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</si>
  <si>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</si>
  <si>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</si>
  <si>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</si>
  <si>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</si>
  <si>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</si>
  <si>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</si>
  <si>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</si>
  <si>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</si>
  <si>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</si>
  <si>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</si>
  <si>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</si>
  <si>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</si>
  <si>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</si>
  <si>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</si>
  <si>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</si>
  <si>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</si>
  <si>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</si>
  <si>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</si>
  <si>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</si>
  <si>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</si>
  <si>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</si>
  <si>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</si>
  <si>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</si>
  <si>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</si>
  <si>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</si>
  <si>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</si>
  <si>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</si>
  <si>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</si>
  <si>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</si>
  <si>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</si>
  <si>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</si>
  <si>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</si>
  <si>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</si>
  <si>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</si>
  <si>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</si>
  <si>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</si>
  <si>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</si>
  <si>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</si>
  <si>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</si>
  <si>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</si>
  <si>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</si>
  <si>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</si>
  <si>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</si>
  <si>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</si>
  <si>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</si>
  <si>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</si>
  <si>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</si>
  <si>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</si>
  <si>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</si>
  <si>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</si>
  <si>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</si>
  <si>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</si>
  <si>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</si>
  <si>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</si>
  <si>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</si>
  <si>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</si>
  <si>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</si>
  <si>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</si>
  <si>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</si>
  <si>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</si>
  <si>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</si>
  <si>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</si>
  <si>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</si>
  <si>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</si>
  <si>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</si>
  <si>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</si>
  <si>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</si>
  <si>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</si>
  <si>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</si>
  <si>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</si>
  <si>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</si>
  <si>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</si>
  <si>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</si>
  <si>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</si>
  <si>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</si>
  <si>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</si>
  <si>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</si>
  <si>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</si>
  <si>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</si>
  <si>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</si>
  <si>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</si>
  <si>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</si>
  <si>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</si>
  <si>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</si>
  <si>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</si>
  <si>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</si>
  <si>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</si>
  <si>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</si>
  <si>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</si>
  <si>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</si>
  <si>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</si>
  <si>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</si>
  <si>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</si>
  <si>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</si>
  <si>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</si>
  <si>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</si>
  <si>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</si>
  <si>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</si>
  <si>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</si>
  <si>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</si>
  <si>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</si>
  <si>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</si>
  <si>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</si>
  <si>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</si>
  <si>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</si>
  <si>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</si>
  <si>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</si>
  <si>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</si>
  <si>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</si>
  <si>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</si>
  <si>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</si>
  <si>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</si>
  <si>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</si>
  <si>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</si>
  <si>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</si>
  <si>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</si>
  <si>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</si>
  <si>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</si>
  <si>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</si>
  <si>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</si>
  <si>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</si>
  <si>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</si>
  <si>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</si>
  <si>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</si>
  <si>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</si>
  <si>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</si>
  <si>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</si>
  <si>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</si>
  <si>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</si>
  <si>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</si>
  <si>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</si>
  <si>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</si>
  <si>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</si>
  <si>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</si>
  <si>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</si>
  <si>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</si>
  <si>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</si>
  <si>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</si>
  <si>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</si>
  <si>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</si>
  <si>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</si>
  <si>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</si>
  <si>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</si>
  <si>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</si>
  <si>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</si>
  <si>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</si>
  <si>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</si>
  <si>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</si>
  <si>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</si>
  <si>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</si>
  <si>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</si>
  <si>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</si>
  <si>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</si>
  <si>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</si>
  <si>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</si>
  <si>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</si>
  <si>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</si>
  <si>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</si>
  <si>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</si>
  <si>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</si>
  <si>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</si>
  <si>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</si>
  <si>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</si>
  <si>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</si>
  <si>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</si>
  <si>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</si>
  <si>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</si>
  <si>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</si>
  <si>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</si>
  <si>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</si>
  <si>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</si>
  <si>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</si>
  <si>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</si>
  <si>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</si>
  <si>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</si>
  <si>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</si>
  <si>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</si>
  <si>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</si>
  <si>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</si>
  <si>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</si>
  <si>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</si>
  <si>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</si>
  <si>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</si>
  <si>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</si>
  <si>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</si>
  <si>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</si>
  <si>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</si>
  <si>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</si>
  <si>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</si>
  <si>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</si>
  <si>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</si>
  <si>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</si>
  <si>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</si>
  <si>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</si>
  <si>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</si>
  <si>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</si>
  <si>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</si>
  <si>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</si>
  <si>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</si>
  <si>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</si>
  <si>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</si>
  <si>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</si>
  <si>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</si>
  <si>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</si>
  <si>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</si>
  <si>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AJUDANTE (AJUDANTE PRATICO - SINDUSCON)</t>
  </si>
  <si>
    <t>AZULEJISTA (OFICIAL - SINDUSCON)</t>
  </si>
  <si>
    <t>CALCETEIRO/PINTOR (OFICIAL - SINDUSCON)</t>
  </si>
  <si>
    <t>CARPINTEIRO (OFICIAL - SINDUSCON)</t>
  </si>
  <si>
    <t>ELETRICISTA (OFICIAL - SINDUSCON)</t>
  </si>
  <si>
    <t>ELETROTECNICO MONTADOR - SINTRACONST</t>
  </si>
  <si>
    <t>ARMADOR (OFICIAL - SINDUSCON)</t>
  </si>
  <si>
    <t>GRANITEIRO/MARMORISTA (OFICIAL - SINDUSCON)</t>
  </si>
  <si>
    <t>MONTADOR (SINTRACONST)</t>
  </si>
  <si>
    <t>SERVENTE (AUXILIAR DE OBRAS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</si>
  <si>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</si>
  <si>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</si>
  <si>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</si>
  <si>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</si>
  <si>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</si>
  <si>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</si>
  <si>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</si>
  <si>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</si>
  <si>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</si>
  <si>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</si>
  <si>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</si>
  <si>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</si>
  <si>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</si>
  <si>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</si>
  <si>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</si>
  <si>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</si>
  <si>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</si>
  <si>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</si>
  <si>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</si>
  <si>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</si>
  <si>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</si>
  <si>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</si>
  <si>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</si>
  <si>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</si>
  <si>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</si>
  <si>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</si>
  <si>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</si>
  <si>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</si>
  <si>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</si>
  <si>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</si>
  <si>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</si>
  <si>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</si>
  <si>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</si>
  <si>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</si>
  <si>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</si>
  <si>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</si>
  <si>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</si>
  <si>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</si>
  <si>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</si>
  <si>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</si>
  <si>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</si>
  <si>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</si>
  <si>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</si>
  <si>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</si>
  <si>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</si>
  <si>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</si>
  <si>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</si>
  <si>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</si>
  <si>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</si>
  <si>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</si>
  <si>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</si>
  <si>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</si>
  <si>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</si>
  <si>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</si>
  <si>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</si>
  <si>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</si>
  <si>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</si>
  <si>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</si>
  <si>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</si>
  <si>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</si>
  <si>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</si>
  <si>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</si>
  <si>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</si>
  <si>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</si>
  <si>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</si>
  <si>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</si>
  <si>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</si>
  <si>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</si>
  <si>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</si>
  <si>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</si>
  <si>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</si>
  <si>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</si>
  <si>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</si>
  <si>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</si>
  <si>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</si>
  <si>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</si>
  <si>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</si>
  <si>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</si>
  <si>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</si>
  <si>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</si>
  <si>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</si>
  <si>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</si>
  <si>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</si>
  <si>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</si>
  <si>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</si>
  <si>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</si>
  <si>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</si>
  <si>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</si>
  <si>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</si>
  <si>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</si>
  <si>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</si>
  <si>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</si>
  <si>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</si>
  <si>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</si>
  <si>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</si>
  <si>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</si>
  <si>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</si>
  <si>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</si>
  <si>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</si>
  <si>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</si>
  <si>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</si>
  <si>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</si>
  <si>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</si>
  <si>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</si>
  <si>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</si>
  <si>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</si>
  <si>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</si>
  <si>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</si>
  <si>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</si>
  <si>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</si>
  <si>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</si>
  <si>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</si>
  <si>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</si>
  <si>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</si>
  <si>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</si>
  <si>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</si>
  <si>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</si>
  <si>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</si>
  <si>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</si>
  <si>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</si>
  <si>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</si>
  <si>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</si>
  <si>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</si>
  <si>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</si>
  <si>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</si>
  <si>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</si>
  <si>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</si>
  <si>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</si>
  <si>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</si>
  <si>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</si>
  <si>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</si>
  <si>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</si>
  <si>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</si>
  <si>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</si>
  <si>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</si>
  <si>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</si>
  <si>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</si>
  <si>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</si>
  <si>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</si>
  <si>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</si>
  <si>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</si>
  <si>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</si>
  <si>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</si>
  <si>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</si>
  <si>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</si>
  <si>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</si>
  <si>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</si>
  <si>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</si>
  <si>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</si>
  <si>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</si>
  <si>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</si>
  <si>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</si>
  <si>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</si>
  <si>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</si>
  <si>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</si>
  <si>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</si>
  <si>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</si>
  <si>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</si>
  <si>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</si>
  <si>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</si>
  <si>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</si>
  <si>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</si>
  <si>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</si>
  <si>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</si>
  <si>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</si>
  <si>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</si>
  <si>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</si>
  <si>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</si>
  <si>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</si>
  <si>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</si>
  <si>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</si>
  <si>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</si>
  <si>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</si>
  <si>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</si>
  <si>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</si>
  <si>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</si>
  <si>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</si>
  <si>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</si>
  <si>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</si>
  <si>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</si>
  <si>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</si>
  <si>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</si>
  <si>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</si>
  <si>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</si>
  <si>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</si>
  <si>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</si>
  <si>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</si>
  <si>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</si>
  <si>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</si>
  <si>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</si>
  <si>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</si>
  <si>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</si>
  <si>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</si>
  <si>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</si>
  <si>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</si>
  <si>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</si>
  <si>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</si>
  <si>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</si>
  <si>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</si>
  <si>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</si>
  <si>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</si>
  <si>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</si>
  <si>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</si>
  <si>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</si>
  <si>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</si>
  <si>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</si>
  <si>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</si>
  <si>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</si>
  <si>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</si>
  <si>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</si>
  <si>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</si>
  <si>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</si>
  <si>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</si>
  <si>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</si>
  <si>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</si>
  <si>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</si>
  <si>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</si>
  <si>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</si>
  <si>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</si>
  <si>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</si>
  <si>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</si>
  <si>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</si>
  <si>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</si>
  <si>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</si>
  <si>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</si>
  <si>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</si>
  <si>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</si>
  <si>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</si>
  <si>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</si>
  <si>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</si>
  <si>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</si>
  <si>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</si>
  <si>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</si>
  <si>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</si>
  <si>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</si>
  <si>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</si>
  <si>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</si>
  <si>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</si>
  <si>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</si>
  <si>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</si>
  <si>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</si>
  <si>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</si>
  <si>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</si>
  <si>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</si>
  <si>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</si>
  <si>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</si>
  <si>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</si>
  <si>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</si>
  <si>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</si>
  <si>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</si>
  <si>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</si>
  <si>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</si>
  <si>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</si>
  <si>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</si>
  <si>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</si>
  <si>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</si>
  <si>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</si>
  <si>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</si>
  <si>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</si>
  <si>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</si>
  <si>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</si>
  <si>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</si>
  <si>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</si>
  <si>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</si>
  <si>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</si>
  <si>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</si>
  <si>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</si>
  <si>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</si>
  <si>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</si>
  <si>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</si>
  <si>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</si>
  <si>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</si>
  <si>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</si>
  <si>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</si>
  <si>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</si>
  <si>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</si>
  <si>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</si>
  <si>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</si>
  <si>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</si>
  <si>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</si>
  <si>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</si>
  <si>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</si>
  <si>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</si>
  <si>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</si>
  <si>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</si>
  <si>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</si>
  <si>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</si>
  <si>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</si>
  <si>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</si>
  <si>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</si>
  <si>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</si>
  <si>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</si>
  <si>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</si>
  <si>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</si>
  <si>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</si>
  <si>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</si>
  <si>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</si>
  <si>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</si>
  <si>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</si>
  <si>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</si>
  <si>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</si>
  <si>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</si>
  <si>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</si>
  <si>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</si>
  <si>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</si>
  <si>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</si>
  <si>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</si>
  <si>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</si>
  <si>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</si>
  <si>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</si>
  <si>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</si>
  <si>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</si>
  <si>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</si>
  <si>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</si>
  <si>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</si>
  <si>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</si>
  <si>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</si>
  <si>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</si>
  <si>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</si>
  <si>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</si>
  <si>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</si>
  <si>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</si>
  <si>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</si>
  <si>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</si>
  <si>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</si>
  <si>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</si>
  <si>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</si>
  <si>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</si>
  <si>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</si>
  <si>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</si>
  <si>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</si>
  <si>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</si>
  <si>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</si>
  <si>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</si>
  <si>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</si>
  <si>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</si>
  <si>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</si>
  <si>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</si>
  <si>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</si>
  <si>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</si>
  <si>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</si>
  <si>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</si>
  <si>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</si>
  <si>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</si>
  <si>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</si>
  <si>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</si>
  <si>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</si>
  <si>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</si>
  <si>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</si>
  <si>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</si>
  <si>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</si>
  <si>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</si>
  <si>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</si>
  <si>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</si>
  <si>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</si>
  <si>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</si>
  <si>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</si>
  <si>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</si>
  <si>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</si>
  <si>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</si>
  <si>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</si>
  <si>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</si>
  <si>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</si>
  <si>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</si>
  <si>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</si>
  <si>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</si>
  <si>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</si>
  <si>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</si>
  <si>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</si>
  <si>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</si>
  <si>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</si>
  <si>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</si>
  <si>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</si>
  <si>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</si>
  <si>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</si>
  <si>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</si>
  <si>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</si>
  <si>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</si>
  <si>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</si>
  <si>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</si>
  <si>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</si>
  <si>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</si>
  <si>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</si>
  <si>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</si>
  <si>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</si>
  <si>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</si>
  <si>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</si>
  <si>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</si>
  <si>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</si>
  <si>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</si>
  <si>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</si>
  <si>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</si>
  <si>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</si>
  <si>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</si>
  <si>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</si>
  <si>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</si>
  <si>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</si>
  <si>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</si>
  <si>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</si>
  <si>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</si>
  <si>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</si>
  <si>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</si>
  <si>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</si>
  <si>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</si>
  <si>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</si>
  <si>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</si>
  <si>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</si>
  <si>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</si>
  <si>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</si>
  <si>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</si>
  <si>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</si>
  <si>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</si>
  <si>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</si>
  <si>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</si>
  <si>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</si>
  <si>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</si>
  <si>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</si>
  <si>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</si>
  <si>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</si>
  <si>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</si>
  <si>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</si>
  <si>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</si>
  <si>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</si>
  <si>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</si>
  <si>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</si>
  <si>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</si>
  <si>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</si>
  <si>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</si>
  <si>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</si>
  <si>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</si>
  <si>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</si>
  <si>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</si>
  <si>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</si>
  <si>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</si>
  <si>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</si>
  <si>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</si>
  <si>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</si>
  <si>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</si>
  <si>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</si>
  <si>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</si>
  <si>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</si>
  <si>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</si>
  <si>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</si>
  <si>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</si>
  <si>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</si>
  <si>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</si>
  <si>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</si>
  <si>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</si>
  <si>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</si>
  <si>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</si>
  <si>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</si>
  <si>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</si>
  <si>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</si>
  <si>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</si>
  <si>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</si>
  <si>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</si>
  <si>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</si>
  <si>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</si>
  <si>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</si>
  <si>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</si>
  <si>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</si>
  <si>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</si>
  <si>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</si>
  <si>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</si>
  <si>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</si>
  <si>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</si>
  <si>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</si>
  <si>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</si>
  <si>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</si>
  <si>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</si>
  <si>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</si>
  <si>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</si>
  <si>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</si>
  <si>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</si>
  <si>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</si>
  <si>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</si>
  <si>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</si>
  <si>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</si>
  <si>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</si>
  <si>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</si>
  <si>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</si>
  <si>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</si>
  <si>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</si>
  <si>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</si>
  <si>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</si>
  <si>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</si>
  <si>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</si>
  <si>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</si>
  <si>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</si>
  <si>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</si>
  <si>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</si>
  <si>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</si>
  <si>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</si>
  <si>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</si>
  <si>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</si>
  <si>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</si>
  <si>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</si>
  <si>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</si>
  <si>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</si>
  <si>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</si>
  <si>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</si>
  <si>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</si>
  <si>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</si>
  <si>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</si>
  <si>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</si>
  <si>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</si>
  <si>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</si>
  <si>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</si>
  <si>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</si>
  <si>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</si>
  <si>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</si>
  <si>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</si>
  <si>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</si>
  <si>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</si>
  <si>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</si>
  <si>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</si>
  <si>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</si>
  <si>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</si>
  <si>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</si>
  <si>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</si>
  <si>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</si>
  <si>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</si>
  <si>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</si>
  <si>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</si>
  <si>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</si>
  <si>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</si>
  <si>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</si>
  <si>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</si>
  <si>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</si>
  <si>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</si>
  <si>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</si>
  <si>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</si>
  <si>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</si>
  <si>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</si>
  <si>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</si>
  <si>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</si>
  <si>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</si>
  <si>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</si>
  <si>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</si>
  <si>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</si>
  <si>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</si>
  <si>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</si>
  <si>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</si>
  <si>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</si>
  <si>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</si>
  <si>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</si>
  <si>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</si>
  <si>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</si>
  <si>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</si>
  <si>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</si>
  <si>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</si>
  <si>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</si>
  <si>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</si>
  <si>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</si>
  <si>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</si>
  <si>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</si>
  <si>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</si>
  <si>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</si>
  <si>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</si>
  <si>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</si>
  <si>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</si>
  <si>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</si>
  <si>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</si>
  <si>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</si>
  <si>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</si>
  <si>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</si>
  <si>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</si>
  <si>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</si>
  <si>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</si>
  <si>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</si>
  <si>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</si>
  <si>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</si>
  <si>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</si>
  <si>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</si>
  <si>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</si>
  <si>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</si>
  <si>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</si>
  <si>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</si>
  <si>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</si>
  <si>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</si>
  <si>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</si>
  <si>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</si>
  <si>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</si>
  <si>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</si>
  <si>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</si>
  <si>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</si>
  <si>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</si>
  <si>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</si>
  <si>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</si>
  <si>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</si>
  <si>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</si>
  <si>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</si>
  <si>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</si>
  <si>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</si>
  <si>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MÃO DE OBRA</t>
  </si>
  <si>
    <t>MATERIAL</t>
  </si>
  <si>
    <t>C</t>
  </si>
  <si>
    <t>ABC</t>
  </si>
  <si>
    <t>LUMINARIAS PARA LÂMPADAS LED</t>
  </si>
  <si>
    <t>LAMPADA TUBULAR LED T8 9W 600MM BIVOLT CERTIFICADA INMETRO</t>
  </si>
  <si>
    <t>LAMPADA TUBULAR LED T8 18W 1200MM BIVOLT CERTIFICADA INMETRO</t>
  </si>
  <si>
    <t>REFERENCIAL</t>
  </si>
  <si>
    <t>COMPOSIÇÃO DE SERVIÇO</t>
  </si>
  <si>
    <t>UNIT+BDI</t>
  </si>
  <si>
    <t>A</t>
  </si>
  <si>
    <t>CURVA ABC</t>
  </si>
  <si>
    <t>LIMITE</t>
  </si>
  <si>
    <t>CATEGORIA</t>
  </si>
  <si>
    <t>PERCENTUAL</t>
  </si>
  <si>
    <t>QTDE</t>
  </si>
  <si>
    <t>VALOR</t>
  </si>
  <si>
    <t>B</t>
  </si>
  <si>
    <t>TEOREMA DE PARETO</t>
  </si>
  <si>
    <t>ALTURA</t>
  </si>
  <si>
    <t>LARGURA</t>
  </si>
  <si>
    <t>1.2</t>
  </si>
  <si>
    <t>1.3</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</si>
  <si>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</si>
  <si>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</si>
  <si>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</si>
  <si>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</si>
  <si>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</si>
  <si>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</si>
  <si>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</si>
  <si>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</si>
  <si>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</si>
  <si>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</si>
  <si>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</si>
  <si>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</si>
  <si>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</si>
  <si>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</si>
  <si>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</si>
  <si>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</si>
  <si>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</si>
  <si>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</si>
  <si>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</si>
  <si>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</si>
  <si>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</si>
  <si>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</si>
  <si>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</si>
  <si>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</si>
  <si>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</si>
  <si>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</si>
  <si>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</si>
  <si>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</si>
  <si>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</si>
  <si>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</si>
  <si>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</si>
  <si>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</si>
  <si>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</si>
  <si>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</si>
  <si>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</si>
  <si>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</si>
  <si>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</si>
  <si>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</si>
  <si>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</si>
  <si>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</si>
  <si>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</si>
  <si>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</si>
  <si>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</si>
  <si>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</si>
  <si>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</si>
  <si>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</si>
  <si>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</si>
  <si>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</si>
  <si>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</si>
  <si>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</si>
  <si>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</si>
  <si>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</si>
  <si>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</si>
  <si>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</si>
  <si>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</si>
  <si>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</si>
  <si>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</si>
  <si>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</si>
  <si>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</si>
  <si>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</si>
  <si>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</si>
  <si>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</si>
  <si>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</si>
  <si>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</si>
  <si>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</si>
  <si>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</si>
  <si>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</si>
  <si>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</si>
  <si>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</si>
  <si>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</si>
  <si>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</si>
  <si>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</si>
  <si>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</si>
  <si>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</si>
  <si>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</si>
  <si>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</si>
  <si>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</si>
  <si>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</si>
  <si>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</si>
  <si>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</si>
  <si>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</si>
  <si>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</si>
  <si>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</si>
  <si>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</si>
  <si>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</si>
  <si>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</si>
  <si>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</si>
  <si>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</si>
  <si>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</si>
  <si>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</si>
  <si>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</si>
  <si>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</si>
  <si>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</si>
  <si>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</si>
  <si>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</si>
  <si>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</si>
  <si>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</si>
  <si>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</si>
  <si>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</si>
  <si>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</si>
  <si>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</si>
  <si>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</si>
  <si>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</si>
  <si>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</si>
  <si>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</si>
  <si>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</si>
  <si>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</si>
  <si>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</si>
  <si>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</si>
  <si>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</si>
  <si>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</si>
  <si>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</si>
  <si>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</si>
  <si>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</si>
  <si>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</si>
  <si>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</si>
  <si>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</si>
  <si>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</si>
  <si>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</si>
  <si>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</si>
  <si>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</si>
  <si>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</si>
  <si>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</si>
  <si>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</si>
  <si>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</si>
  <si>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</si>
  <si>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</si>
  <si>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</si>
  <si>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</si>
  <si>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</si>
  <si>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</si>
  <si>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</si>
  <si>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</si>
  <si>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</si>
  <si>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</si>
  <si>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</si>
  <si>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</si>
  <si>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</si>
  <si>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</si>
  <si>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</si>
  <si>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</si>
  <si>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</si>
  <si>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</si>
  <si>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</si>
  <si>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</si>
  <si>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</si>
  <si>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</si>
  <si>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</si>
  <si>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</si>
  <si>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</si>
  <si>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</si>
  <si>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</si>
  <si>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</si>
  <si>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</si>
  <si>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</si>
  <si>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</si>
  <si>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</si>
  <si>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</si>
  <si>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</si>
  <si>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</si>
  <si>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</si>
  <si>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</si>
  <si>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</si>
  <si>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</si>
  <si>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</si>
  <si>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</si>
  <si>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</si>
  <si>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</si>
  <si>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</si>
  <si>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</si>
  <si>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</si>
  <si>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</si>
  <si>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</si>
  <si>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</si>
  <si>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</si>
  <si>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</si>
  <si>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</si>
  <si>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</si>
  <si>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</si>
  <si>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</si>
  <si>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</si>
  <si>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</si>
  <si>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</si>
  <si>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</si>
  <si>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</si>
  <si>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</si>
  <si>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</si>
  <si>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</si>
  <si>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</si>
  <si>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</si>
  <si>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</si>
  <si>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</si>
  <si>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</si>
  <si>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</si>
  <si>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</si>
  <si>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</si>
  <si>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</si>
  <si>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</si>
  <si>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</si>
  <si>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</si>
  <si>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</si>
  <si>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</si>
  <si>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</si>
  <si>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</si>
  <si>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</si>
  <si>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</si>
  <si>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</si>
  <si>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</si>
  <si>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</si>
  <si>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</si>
  <si>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</si>
  <si>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</si>
  <si>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</si>
  <si>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</si>
  <si>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</si>
  <si>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</si>
  <si>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</si>
  <si>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</si>
  <si>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</si>
  <si>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</si>
  <si>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</si>
  <si>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</si>
  <si>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</si>
  <si>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</si>
  <si>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</si>
  <si>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</si>
  <si>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</si>
  <si>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</si>
  <si>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</si>
  <si>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</si>
  <si>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</si>
  <si>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</si>
  <si>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</si>
  <si>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</si>
  <si>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</si>
  <si>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</si>
  <si>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</si>
  <si>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</si>
  <si>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</si>
  <si>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</si>
  <si>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</si>
  <si>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</si>
  <si>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</si>
  <si>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</si>
  <si>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</si>
  <si>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</si>
  <si>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</si>
  <si>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</si>
  <si>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</si>
  <si>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</si>
  <si>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</si>
  <si>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</si>
  <si>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</si>
  <si>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</si>
  <si>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</si>
  <si>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</si>
  <si>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</si>
  <si>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</si>
  <si>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</si>
  <si>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</si>
  <si>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</si>
  <si>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</si>
  <si>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</si>
  <si>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</si>
  <si>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</si>
  <si>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</si>
  <si>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</si>
  <si>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</si>
  <si>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</si>
  <si>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</si>
  <si>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</si>
  <si>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</si>
  <si>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</si>
  <si>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</si>
  <si>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</si>
  <si>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</si>
  <si>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</si>
  <si>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</si>
  <si>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</si>
  <si>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</si>
  <si>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</si>
  <si>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</si>
  <si>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</si>
  <si>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</si>
  <si>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</si>
  <si>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</si>
  <si>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</si>
  <si>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</si>
  <si>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</si>
  <si>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</si>
  <si>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</si>
  <si>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</si>
  <si>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</si>
  <si>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</si>
  <si>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</si>
  <si>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</si>
  <si>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</si>
  <si>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</si>
  <si>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</si>
  <si>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</si>
  <si>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</si>
  <si>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</si>
  <si>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</si>
  <si>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</si>
  <si>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</si>
  <si>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</si>
  <si>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</si>
  <si>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</si>
  <si>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</si>
  <si>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</si>
  <si>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</si>
  <si>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</si>
  <si>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</si>
  <si>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</si>
  <si>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</si>
  <si>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</si>
  <si>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</si>
  <si>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</si>
  <si>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</si>
  <si>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</si>
  <si>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</si>
  <si>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</si>
  <si>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</si>
  <si>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</si>
  <si>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</si>
  <si>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</si>
  <si>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</si>
  <si>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</si>
  <si>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</si>
  <si>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</si>
  <si>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</si>
  <si>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</si>
  <si>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</si>
  <si>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</si>
  <si>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</si>
  <si>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</si>
  <si>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</si>
  <si>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</si>
  <si>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</si>
  <si>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</si>
  <si>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</si>
  <si>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</si>
  <si>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</si>
  <si>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</si>
  <si>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</si>
  <si>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</si>
  <si>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</si>
  <si>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</si>
  <si>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</si>
  <si>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</si>
  <si>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</si>
  <si>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</si>
  <si>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</si>
  <si>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</si>
  <si>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</si>
  <si>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</si>
  <si>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</si>
  <si>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</si>
  <si>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</si>
  <si>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</si>
  <si>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</si>
  <si>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</si>
  <si>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</si>
  <si>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</si>
  <si>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</si>
  <si>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</si>
  <si>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</si>
  <si>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</si>
  <si>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</si>
  <si>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</si>
  <si>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</si>
  <si>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</si>
  <si>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</si>
  <si>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</si>
  <si>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</si>
  <si>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</si>
  <si>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</si>
  <si>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</si>
  <si>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</si>
  <si>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</si>
  <si>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</si>
  <si>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</si>
  <si>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4.1</t>
  </si>
  <si>
    <t>3.1</t>
  </si>
  <si>
    <t>2.1</t>
  </si>
  <si>
    <t>2.2</t>
  </si>
  <si>
    <t>2.4</t>
  </si>
  <si>
    <t>2.5</t>
  </si>
  <si>
    <t>3.2</t>
  </si>
  <si>
    <t>5.1</t>
  </si>
  <si>
    <t>5.2</t>
  </si>
  <si>
    <t>5.3</t>
  </si>
  <si>
    <t>PLACA DE OBRA</t>
  </si>
  <si>
    <t>6.1</t>
  </si>
  <si>
    <t>6.2</t>
  </si>
  <si>
    <t>QUANTIDADE</t>
  </si>
  <si>
    <t>m²</t>
  </si>
  <si>
    <t>ÁREA</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</si>
  <si>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</si>
  <si>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</si>
  <si>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</si>
  <si>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</si>
  <si>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</si>
  <si>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</si>
  <si>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</si>
  <si>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Caixa de passagem 100x100x80mm, chapa 18, com tampa parafusada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</si>
  <si>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</si>
  <si>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</si>
  <si>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</si>
  <si>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</si>
  <si>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</si>
  <si>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</si>
  <si>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</si>
  <si>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</si>
  <si>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</si>
  <si>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</si>
  <si>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</si>
  <si>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</si>
  <si>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</si>
  <si>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</si>
  <si>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</si>
  <si>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</si>
  <si>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</si>
  <si>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</si>
  <si>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</si>
  <si>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</si>
  <si>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</si>
  <si>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</si>
  <si>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</si>
  <si>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</si>
  <si>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</si>
  <si>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</si>
  <si>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</si>
  <si>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</si>
  <si>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</si>
  <si>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</si>
  <si>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</si>
  <si>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</si>
  <si>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</si>
  <si>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</si>
  <si>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</si>
  <si>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</si>
  <si>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</si>
  <si>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</si>
  <si>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</si>
  <si>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</si>
  <si>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</si>
  <si>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</si>
  <si>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</si>
  <si>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</si>
  <si>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</si>
  <si>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</si>
  <si>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</si>
  <si>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</si>
  <si>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</si>
  <si>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</si>
  <si>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</si>
  <si>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</si>
  <si>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</si>
  <si>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</si>
  <si>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</si>
  <si>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</si>
  <si>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</si>
  <si>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</si>
  <si>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</si>
  <si>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</si>
  <si>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</si>
  <si>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</si>
  <si>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</si>
  <si>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</si>
  <si>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</si>
  <si>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</si>
  <si>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</si>
  <si>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</si>
  <si>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</si>
  <si>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</si>
  <si>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</si>
  <si>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</si>
  <si>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</si>
  <si>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</si>
  <si>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</si>
  <si>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</si>
  <si>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</si>
  <si>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</si>
  <si>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</si>
  <si>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</si>
  <si>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</si>
  <si>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</si>
  <si>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</si>
  <si>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</si>
  <si>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</si>
  <si>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</si>
  <si>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</si>
  <si>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</si>
  <si>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</si>
  <si>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</si>
  <si>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</si>
  <si>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</si>
  <si>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</si>
  <si>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</si>
  <si>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</si>
  <si>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</si>
  <si>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</si>
  <si>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</si>
  <si>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</si>
  <si>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</si>
  <si>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</si>
  <si>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</si>
  <si>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</si>
  <si>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</si>
  <si>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</si>
  <si>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</si>
  <si>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</si>
  <si>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</si>
  <si>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</si>
  <si>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</si>
  <si>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</si>
  <si>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</si>
  <si>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</si>
  <si>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</si>
  <si>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</si>
  <si>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</si>
  <si>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</si>
  <si>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</si>
  <si>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</si>
  <si>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</si>
  <si>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</si>
  <si>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</si>
  <si>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</si>
  <si>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</si>
  <si>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</si>
  <si>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</si>
  <si>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</si>
  <si>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</si>
  <si>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</si>
  <si>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</si>
  <si>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</si>
  <si>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</si>
  <si>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</si>
  <si>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</si>
  <si>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</si>
  <si>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</si>
  <si>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</si>
  <si>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</si>
  <si>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</si>
  <si>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</si>
  <si>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</si>
  <si>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</si>
  <si>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</si>
  <si>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</si>
  <si>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</si>
  <si>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</si>
  <si>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</si>
  <si>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</si>
  <si>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</si>
  <si>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</si>
  <si>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</si>
  <si>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</si>
  <si>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</si>
  <si>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</si>
  <si>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</si>
  <si>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</si>
  <si>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</si>
  <si>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</si>
  <si>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</si>
  <si>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</si>
  <si>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</si>
  <si>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</si>
  <si>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</si>
  <si>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</si>
  <si>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</si>
  <si>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</si>
  <si>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</si>
  <si>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</si>
  <si>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</si>
  <si>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</si>
  <si>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</si>
  <si>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</si>
  <si>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</si>
  <si>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</si>
  <si>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</si>
  <si>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</si>
  <si>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</si>
  <si>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</si>
  <si>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</si>
  <si>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</si>
  <si>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</si>
  <si>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</si>
  <si>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</si>
  <si>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</si>
  <si>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</si>
  <si>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</si>
  <si>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</si>
  <si>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Luminária embutir compl., corpo ch. aço pintada branca, refletor,aletas parabólicas alum.alta pureza e refletância nclusive 4 lâmpadas LED T8 9W temp. de cor 5000k - Ref.CE416AL-N - AMES, 6026 -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</si>
  <si>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</si>
  <si>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</si>
  <si>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</si>
  <si>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</si>
  <si>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</si>
  <si>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</si>
  <si>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</si>
  <si>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</si>
  <si>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</si>
  <si>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</si>
  <si>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</si>
  <si>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</si>
  <si>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</si>
  <si>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</si>
  <si>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</si>
  <si>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</si>
  <si>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</si>
  <si>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</si>
  <si>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</si>
  <si>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</si>
  <si>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</si>
  <si>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</si>
  <si>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</si>
  <si>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</si>
  <si>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</si>
  <si>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</si>
  <si>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</si>
  <si>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</si>
  <si>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</si>
  <si>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</si>
  <si>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</si>
  <si>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</si>
  <si>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</si>
  <si>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</si>
  <si>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</si>
  <si>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</si>
  <si>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</si>
  <si>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</si>
  <si>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</si>
  <si>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</si>
  <si>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</si>
  <si>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</si>
  <si>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</si>
  <si>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</si>
  <si>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</si>
  <si>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</si>
  <si>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</si>
  <si>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</si>
  <si>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</si>
  <si>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</si>
  <si>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</si>
  <si>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</si>
  <si>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</si>
  <si>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</si>
  <si>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</si>
  <si>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</si>
  <si>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</si>
  <si>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</si>
  <si>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</si>
  <si>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</si>
  <si>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</si>
  <si>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</si>
  <si>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</si>
  <si>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</si>
  <si>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</si>
  <si>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</si>
  <si>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</si>
  <si>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</si>
  <si>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</si>
  <si>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</si>
  <si>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</si>
  <si>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</si>
  <si>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</si>
  <si>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</si>
  <si>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</si>
  <si>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</si>
  <si>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</si>
  <si>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</si>
  <si>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</si>
  <si>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</si>
  <si>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</si>
  <si>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</si>
  <si>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</si>
  <si>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</si>
  <si>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</si>
  <si>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</si>
  <si>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</si>
  <si>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</si>
  <si>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</si>
  <si>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</si>
  <si>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</si>
  <si>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</si>
  <si>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</si>
  <si>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</si>
  <si>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</si>
  <si>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</si>
  <si>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</si>
  <si>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</si>
  <si>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</si>
  <si>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</si>
  <si>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</si>
  <si>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</si>
  <si>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</si>
  <si>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</si>
  <si>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</si>
  <si>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</si>
  <si>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</si>
  <si>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</si>
  <si>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</si>
  <si>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</si>
  <si>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</si>
  <si>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</si>
  <si>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</si>
  <si>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</si>
  <si>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</si>
  <si>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</si>
  <si>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</si>
  <si>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</si>
  <si>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</si>
  <si>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</si>
  <si>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</si>
  <si>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</si>
  <si>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</si>
  <si>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</si>
  <si>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</si>
  <si>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</si>
  <si>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</si>
  <si>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</si>
  <si>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</si>
  <si>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</si>
  <si>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</si>
  <si>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</si>
  <si>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</si>
  <si>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</si>
  <si>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</si>
  <si>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</si>
  <si>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</si>
  <si>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</si>
  <si>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</si>
  <si>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</si>
  <si>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</si>
  <si>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</si>
  <si>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</si>
  <si>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</si>
  <si>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</si>
  <si>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</si>
  <si>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</si>
  <si>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</si>
  <si>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</si>
  <si>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</si>
  <si>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</si>
  <si>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</si>
  <si>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</si>
  <si>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</si>
  <si>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</si>
  <si>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</si>
  <si>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</si>
  <si>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</si>
  <si>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</si>
  <si>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</si>
  <si>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</si>
  <si>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</si>
  <si>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</si>
  <si>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</si>
  <si>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</si>
  <si>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</si>
  <si>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</si>
  <si>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</si>
  <si>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</si>
  <si>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</si>
  <si>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</si>
  <si>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</si>
  <si>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</si>
  <si>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</si>
  <si>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</si>
  <si>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</si>
  <si>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</si>
  <si>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</si>
  <si>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</si>
  <si>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</si>
  <si>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</si>
  <si>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</si>
  <si>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</si>
  <si>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</si>
  <si>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</si>
  <si>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</si>
  <si>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</si>
  <si>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</si>
  <si>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</si>
  <si>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</si>
  <si>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</si>
  <si>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</si>
  <si>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</si>
  <si>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</si>
  <si>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</si>
  <si>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</si>
  <si>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</si>
  <si>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</si>
  <si>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</si>
  <si>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</si>
  <si>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</si>
  <si>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</si>
  <si>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</si>
  <si>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</si>
  <si>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</si>
  <si>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</si>
  <si>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</si>
  <si>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</si>
  <si>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</si>
  <si>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</si>
  <si>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</si>
  <si>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</si>
  <si>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</si>
  <si>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</si>
  <si>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</si>
  <si>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</si>
  <si>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</si>
  <si>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</si>
  <si>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</si>
  <si>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</si>
  <si>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</si>
  <si>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</si>
  <si>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</si>
  <si>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</si>
  <si>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</si>
  <si>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</si>
  <si>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</si>
  <si>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</si>
  <si>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</si>
  <si>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</si>
  <si>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</si>
  <si>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</si>
  <si>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</si>
  <si>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</si>
  <si>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</si>
  <si>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</si>
  <si>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</si>
  <si>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</si>
  <si>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</si>
  <si>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</si>
  <si>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</si>
  <si>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</si>
  <si>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</si>
  <si>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</si>
  <si>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</si>
  <si>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</si>
  <si>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</si>
  <si>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</si>
  <si>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</si>
  <si>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</si>
  <si>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</si>
  <si>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</si>
  <si>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</si>
  <si>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</si>
  <si>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</si>
  <si>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</si>
  <si>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</si>
  <si>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</si>
  <si>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</si>
  <si>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</si>
  <si>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</si>
  <si>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</si>
  <si>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</si>
  <si>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</si>
  <si>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</si>
  <si>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</si>
  <si>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</si>
  <si>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</si>
  <si>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</si>
  <si>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</si>
  <si>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</si>
  <si>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</si>
  <si>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</si>
  <si>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</si>
  <si>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</si>
  <si>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</si>
  <si>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</si>
  <si>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</si>
  <si>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</si>
  <si>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</si>
  <si>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</si>
  <si>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</si>
  <si>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</si>
  <si>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</si>
  <si>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</si>
  <si>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</si>
  <si>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</si>
  <si>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</si>
  <si>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</si>
  <si>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</si>
  <si>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</si>
  <si>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</si>
  <si>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</si>
  <si>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</si>
  <si>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</si>
  <si>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</si>
  <si>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</si>
  <si>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</si>
  <si>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</si>
  <si>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</si>
  <si>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</si>
  <si>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</si>
  <si>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</si>
  <si>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</si>
  <si>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</si>
  <si>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</si>
  <si>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</si>
  <si>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</si>
  <si>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</si>
  <si>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</si>
  <si>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</si>
  <si>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</si>
  <si>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</si>
  <si>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</si>
  <si>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</si>
  <si>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</si>
  <si>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</si>
  <si>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</si>
  <si>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</si>
  <si>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</si>
  <si>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</si>
  <si>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</si>
  <si>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</si>
  <si>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</si>
  <si>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</si>
  <si>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</si>
  <si>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</si>
  <si>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</si>
  <si>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</si>
  <si>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</si>
  <si>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</si>
  <si>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</si>
  <si>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</si>
  <si>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</si>
  <si>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</si>
  <si>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</si>
  <si>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</si>
  <si>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</si>
  <si>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</si>
  <si>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</si>
  <si>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</si>
  <si>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</si>
  <si>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</si>
  <si>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</si>
  <si>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</si>
  <si>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</si>
  <si>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</si>
  <si>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</si>
  <si>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</si>
  <si>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</si>
  <si>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</si>
  <si>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</si>
  <si>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</si>
  <si>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</si>
  <si>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</si>
  <si>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</si>
  <si>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</si>
  <si>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</si>
  <si>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</si>
  <si>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</si>
  <si>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</si>
  <si>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</si>
  <si>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</si>
  <si>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</si>
  <si>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</si>
  <si>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</si>
  <si>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</si>
  <si>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</si>
  <si>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</si>
  <si>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</si>
  <si>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</si>
  <si>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</si>
  <si>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</si>
  <si>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</si>
  <si>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</si>
  <si>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</si>
  <si>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</si>
  <si>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</si>
  <si>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</si>
  <si>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</si>
  <si>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</si>
  <si>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</si>
  <si>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</si>
  <si>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</si>
  <si>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</si>
  <si>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</si>
  <si>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</si>
  <si>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</si>
  <si>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</si>
  <si>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</si>
  <si>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</si>
  <si>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</si>
  <si>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</si>
  <si>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</si>
  <si>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</si>
  <si>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</si>
  <si>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</si>
  <si>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</si>
  <si>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</si>
  <si>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</si>
  <si>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</si>
  <si>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</si>
  <si>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</si>
  <si>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</si>
  <si>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</si>
  <si>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</si>
  <si>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</si>
  <si>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</si>
  <si>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</si>
  <si>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</si>
  <si>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</si>
  <si>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</si>
  <si>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</si>
  <si>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</si>
  <si>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</si>
  <si>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</si>
  <si>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</si>
  <si>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</si>
  <si>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</si>
  <si>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</si>
  <si>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</si>
  <si>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</si>
  <si>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</si>
  <si>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</si>
  <si>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</si>
  <si>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</si>
  <si>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</si>
  <si>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</si>
  <si>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</si>
  <si>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</si>
  <si>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</si>
  <si>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</si>
  <si>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</si>
  <si>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</si>
  <si>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</si>
  <si>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</si>
  <si>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</si>
  <si>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</si>
  <si>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</si>
  <si>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</si>
  <si>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</si>
  <si>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</si>
  <si>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</si>
  <si>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</si>
  <si>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</si>
  <si>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</si>
  <si>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</si>
  <si>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</si>
  <si>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</si>
  <si>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</si>
  <si>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</si>
  <si>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</si>
  <si>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</si>
  <si>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</si>
  <si>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</si>
  <si>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</si>
  <si>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</si>
  <si>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</si>
  <si>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</si>
  <si>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</si>
  <si>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</si>
  <si>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</si>
  <si>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</si>
  <si>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</si>
  <si>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</si>
  <si>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</si>
  <si>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</si>
  <si>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</si>
  <si>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</si>
  <si>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</si>
  <si>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</si>
  <si>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</si>
  <si>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</si>
  <si>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</si>
  <si>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</si>
  <si>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</si>
  <si>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</si>
  <si>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</si>
  <si>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</si>
  <si>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</si>
  <si>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</si>
  <si>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</si>
  <si>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</si>
  <si>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</si>
  <si>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</si>
  <si>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</si>
  <si>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</si>
  <si>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</si>
  <si>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</si>
  <si>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</si>
  <si>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</si>
  <si>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</si>
  <si>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</si>
  <si>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</si>
  <si>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</si>
  <si>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</si>
  <si>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</si>
  <si>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</si>
  <si>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</si>
  <si>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</si>
  <si>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</si>
  <si>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</si>
  <si>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</si>
  <si>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</si>
  <si>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</si>
  <si>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</si>
  <si>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</si>
  <si>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</si>
  <si>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</si>
  <si>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</si>
  <si>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</si>
  <si>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</si>
  <si>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</si>
  <si>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</si>
  <si>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</si>
  <si>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</si>
  <si>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</si>
  <si>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</si>
  <si>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</si>
  <si>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</si>
  <si>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</si>
  <si>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</si>
  <si>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</si>
  <si>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</si>
  <si>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</si>
  <si>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</si>
  <si>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</si>
  <si>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</si>
  <si>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</si>
  <si>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</si>
  <si>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</si>
  <si>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</si>
  <si>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</si>
  <si>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</si>
  <si>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</si>
  <si>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</si>
  <si>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</si>
  <si>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</si>
  <si>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</si>
  <si>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</si>
  <si>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</si>
  <si>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</si>
  <si>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</si>
  <si>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</si>
  <si>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</si>
  <si>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</si>
  <si>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</si>
  <si>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</si>
  <si>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</si>
  <si>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</si>
  <si>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</si>
  <si>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</si>
  <si>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</si>
  <si>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</si>
  <si>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</si>
  <si>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</si>
  <si>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</si>
  <si>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</si>
  <si>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</si>
  <si>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</si>
  <si>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</si>
  <si>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</si>
  <si>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</si>
  <si>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</si>
  <si>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</si>
  <si>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</si>
  <si>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</si>
  <si>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</si>
  <si>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</si>
  <si>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</si>
  <si>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</si>
  <si>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</si>
  <si>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</si>
  <si>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</si>
  <si>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</si>
  <si>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</si>
  <si>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</si>
  <si>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</si>
  <si>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</si>
  <si>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</si>
  <si>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</si>
  <si>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</si>
  <si>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</si>
  <si>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</si>
  <si>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</si>
  <si>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</si>
  <si>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</si>
  <si>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</si>
  <si>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</si>
  <si>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</si>
  <si>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</si>
  <si>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</si>
  <si>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</si>
  <si>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</si>
  <si>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</si>
  <si>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</si>
  <si>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</si>
  <si>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</si>
  <si>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</si>
  <si>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</si>
  <si>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</si>
  <si>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</si>
  <si>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</si>
  <si>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</si>
  <si>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</si>
  <si>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</si>
  <si>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</si>
  <si>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</si>
  <si>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</si>
  <si>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</si>
  <si>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</si>
  <si>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</si>
  <si>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</si>
  <si>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</si>
  <si>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</si>
  <si>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</si>
  <si>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</si>
  <si>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</si>
  <si>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</si>
  <si>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</si>
  <si>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</si>
  <si>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</si>
  <si>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</si>
  <si>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</si>
  <si>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</si>
  <si>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</si>
  <si>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</si>
  <si>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</si>
  <si>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</si>
  <si>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</si>
  <si>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</si>
  <si>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</si>
  <si>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</si>
  <si>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</si>
  <si>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</si>
  <si>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</si>
  <si>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</si>
  <si>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</si>
  <si>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</si>
  <si>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</si>
  <si>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</si>
  <si>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</si>
  <si>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</si>
  <si>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</si>
  <si>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</si>
  <si>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</si>
  <si>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</si>
  <si>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</si>
  <si>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</si>
  <si>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</si>
  <si>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</si>
  <si>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</si>
  <si>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</si>
  <si>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</si>
  <si>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</si>
  <si>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</si>
  <si>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</si>
  <si>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</si>
  <si>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</si>
  <si>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</si>
  <si>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</si>
  <si>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</si>
  <si>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</si>
  <si>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</si>
  <si>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</si>
  <si>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</si>
  <si>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</si>
  <si>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</si>
  <si>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</si>
  <si>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</si>
  <si>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</si>
  <si>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</si>
  <si>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</si>
  <si>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</si>
  <si>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</si>
  <si>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</si>
  <si>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</si>
  <si>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</si>
  <si>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</si>
  <si>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</si>
  <si>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</si>
  <si>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</si>
  <si>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</si>
  <si>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</si>
  <si>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</si>
  <si>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</si>
  <si>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</si>
  <si>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</si>
  <si>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</si>
  <si>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</si>
  <si>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</si>
  <si>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</si>
  <si>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</si>
  <si>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</si>
  <si>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</si>
  <si>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</si>
  <si>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</si>
  <si>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</si>
  <si>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</si>
  <si>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</si>
  <si>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</si>
  <si>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</si>
  <si>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</si>
  <si>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</si>
  <si>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</si>
  <si>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</si>
  <si>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</si>
  <si>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</si>
  <si>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</si>
  <si>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</si>
  <si>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</si>
  <si>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</si>
  <si>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</si>
  <si>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</si>
  <si>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</si>
  <si>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</si>
  <si>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</si>
  <si>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</si>
  <si>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</si>
  <si>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</si>
  <si>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</si>
  <si>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</si>
  <si>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</si>
  <si>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</si>
  <si>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</si>
  <si>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</si>
  <si>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</si>
  <si>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</si>
  <si>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</si>
  <si>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</si>
  <si>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</si>
  <si>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</si>
  <si>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</si>
  <si>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</si>
  <si>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</si>
  <si>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</si>
  <si>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</si>
  <si>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</si>
  <si>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</si>
  <si>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</si>
  <si>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</si>
  <si>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</si>
  <si>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</si>
  <si>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</si>
  <si>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</si>
  <si>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</si>
  <si>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</si>
  <si>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</si>
  <si>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</si>
  <si>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</si>
  <si>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</si>
  <si>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</si>
  <si>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</si>
  <si>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</si>
  <si>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</si>
  <si>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</si>
  <si>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</si>
  <si>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</si>
  <si>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</si>
  <si>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</si>
  <si>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</si>
  <si>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</si>
  <si>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</si>
  <si>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</si>
  <si>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</si>
  <si>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</si>
  <si>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</si>
  <si>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</si>
  <si>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</si>
  <si>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</si>
  <si>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</si>
  <si>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</si>
  <si>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</si>
  <si>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</si>
  <si>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</si>
  <si>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</si>
  <si>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</si>
  <si>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</si>
  <si>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</si>
  <si>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</si>
  <si>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</si>
  <si>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</si>
  <si>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</si>
  <si>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</si>
  <si>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</si>
  <si>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</si>
  <si>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</si>
  <si>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</si>
  <si>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</si>
  <si>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</si>
  <si>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</si>
  <si>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</si>
  <si>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</si>
  <si>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</si>
  <si>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</si>
  <si>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</si>
  <si>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</si>
  <si>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</si>
  <si>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</si>
  <si>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</si>
  <si>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</si>
  <si>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</si>
  <si>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</si>
  <si>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</si>
  <si>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</si>
  <si>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</si>
  <si>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</si>
  <si>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</si>
  <si>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</si>
  <si>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</si>
  <si>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</si>
  <si>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</si>
  <si>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</si>
  <si>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</si>
  <si>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</si>
  <si>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</si>
  <si>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</si>
  <si>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</si>
  <si>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</si>
  <si>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</si>
  <si>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</si>
  <si>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</si>
  <si>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</si>
  <si>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</si>
  <si>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</si>
  <si>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</si>
  <si>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</si>
  <si>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</si>
  <si>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</si>
  <si>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</si>
  <si>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</si>
  <si>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</si>
  <si>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</si>
  <si>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</si>
  <si>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</si>
  <si>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</si>
  <si>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</si>
  <si>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</si>
  <si>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</si>
  <si>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</si>
  <si>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</si>
  <si>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</si>
  <si>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</si>
  <si>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</si>
  <si>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</si>
  <si>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</si>
  <si>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</si>
  <si>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</si>
  <si>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</si>
  <si>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</si>
  <si>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</si>
  <si>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</si>
  <si>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</si>
  <si>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</si>
  <si>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</si>
  <si>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Interruptor Diferencial DR 25A, 30mA, 2 módulos</t>
  </si>
  <si>
    <t>Interruptor Diferencial DR 40A, 30mA, 2 modulos</t>
  </si>
  <si>
    <t>Interruptor Diferencial DR 80A, 30mA, 2 modulos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</si>
  <si>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</si>
  <si>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</si>
  <si>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</si>
  <si>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</si>
  <si>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</si>
  <si>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</si>
  <si>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</si>
  <si>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</si>
  <si>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</si>
  <si>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</si>
  <si>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</si>
  <si>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</si>
  <si>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</si>
  <si>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</si>
  <si>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</si>
  <si>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</si>
  <si>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</si>
  <si>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</si>
  <si>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</si>
  <si>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</si>
  <si>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</si>
  <si>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</si>
  <si>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</si>
  <si>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</si>
  <si>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</si>
  <si>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</si>
  <si>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</si>
  <si>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</si>
  <si>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</si>
  <si>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</si>
  <si>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</si>
  <si>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</si>
  <si>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</si>
  <si>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</si>
  <si>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</si>
  <si>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</si>
  <si>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</si>
  <si>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</si>
  <si>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</si>
  <si>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</si>
  <si>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</si>
  <si>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</si>
  <si>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</si>
  <si>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</si>
  <si>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</si>
  <si>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</si>
  <si>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</si>
  <si>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</si>
  <si>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</si>
  <si>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</si>
  <si>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</si>
  <si>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</si>
  <si>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</si>
  <si>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</si>
  <si>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</si>
  <si>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</si>
  <si>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</si>
  <si>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</si>
  <si>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</si>
  <si>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</si>
  <si>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</si>
  <si>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</si>
  <si>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</si>
  <si>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</si>
  <si>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</si>
  <si>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</si>
  <si>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</si>
  <si>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</si>
  <si>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</si>
  <si>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</si>
  <si>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</si>
  <si>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</si>
  <si>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</si>
  <si>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</si>
  <si>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</si>
  <si>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</si>
  <si>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</si>
  <si>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</si>
  <si>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</si>
  <si>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</si>
  <si>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</si>
  <si>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</si>
  <si>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</si>
  <si>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</si>
  <si>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</si>
  <si>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</si>
  <si>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</si>
  <si>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</si>
  <si>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</si>
  <si>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</si>
  <si>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</si>
  <si>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</si>
  <si>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</si>
  <si>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</si>
  <si>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</si>
  <si>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</si>
  <si>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</si>
  <si>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</si>
  <si>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</si>
  <si>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</si>
  <si>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</si>
  <si>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</si>
  <si>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</si>
  <si>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</si>
  <si>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</si>
  <si>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</si>
  <si>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</si>
  <si>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</si>
  <si>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</si>
  <si>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</si>
  <si>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</si>
  <si>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</si>
  <si>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</si>
  <si>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</si>
  <si>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</si>
  <si>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</si>
  <si>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</si>
  <si>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</si>
  <si>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</si>
  <si>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</si>
  <si>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</si>
  <si>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</si>
  <si>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</si>
  <si>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</si>
  <si>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</si>
  <si>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</si>
  <si>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</si>
  <si>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</si>
  <si>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</si>
  <si>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</si>
  <si>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</si>
  <si>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</si>
  <si>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</si>
  <si>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</si>
  <si>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</si>
  <si>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</si>
  <si>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</si>
  <si>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</si>
  <si>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</si>
  <si>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</si>
  <si>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</si>
  <si>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</si>
  <si>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</si>
  <si>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</si>
  <si>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</si>
  <si>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</si>
  <si>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</si>
  <si>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</si>
  <si>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</si>
  <si>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</si>
  <si>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</si>
  <si>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</si>
  <si>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</si>
  <si>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</si>
  <si>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</si>
  <si>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</si>
  <si>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</si>
  <si>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</si>
  <si>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</si>
  <si>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</si>
  <si>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</si>
  <si>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</si>
  <si>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</si>
  <si>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</si>
  <si>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</si>
  <si>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</si>
  <si>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</si>
  <si>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</si>
  <si>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</si>
  <si>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</si>
  <si>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</si>
  <si>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</si>
  <si>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</si>
  <si>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</si>
  <si>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</si>
  <si>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</si>
  <si>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</si>
  <si>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</si>
  <si>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</si>
  <si>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</si>
  <si>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</si>
  <si>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</si>
  <si>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</si>
  <si>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</si>
  <si>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</si>
  <si>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</si>
  <si>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</si>
  <si>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</si>
  <si>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</si>
  <si>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</si>
  <si>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</si>
  <si>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</si>
  <si>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</si>
  <si>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</si>
  <si>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</si>
  <si>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</si>
  <si>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</si>
  <si>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</si>
  <si>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</si>
  <si>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</si>
  <si>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</si>
  <si>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</si>
  <si>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</si>
  <si>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</si>
  <si>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</si>
  <si>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</si>
  <si>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</si>
  <si>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</si>
  <si>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</si>
  <si>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</si>
  <si>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</si>
  <si>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</si>
  <si>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</si>
  <si>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</si>
  <si>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</si>
  <si>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</si>
  <si>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</si>
  <si>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</si>
  <si>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</si>
  <si>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</si>
  <si>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</si>
  <si>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</si>
  <si>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</si>
  <si>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</si>
  <si>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</si>
  <si>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</si>
  <si>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</si>
  <si>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</si>
  <si>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</si>
  <si>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</si>
  <si>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</si>
  <si>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</si>
  <si>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</si>
  <si>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</si>
  <si>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</si>
  <si>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</si>
  <si>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</si>
  <si>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</si>
  <si>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</si>
  <si>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</si>
  <si>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</si>
  <si>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</si>
  <si>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</si>
  <si>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</si>
  <si>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</si>
  <si>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</si>
  <si>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</si>
  <si>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</si>
  <si>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</si>
  <si>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</si>
  <si>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</si>
  <si>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</si>
  <si>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</si>
  <si>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</si>
  <si>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</si>
  <si>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</si>
  <si>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</si>
  <si>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</si>
  <si>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</si>
  <si>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</si>
  <si>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</si>
  <si>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</si>
  <si>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</si>
  <si>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</si>
  <si>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</si>
  <si>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</si>
  <si>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</si>
  <si>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</si>
  <si>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</si>
  <si>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</si>
  <si>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</si>
  <si>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</si>
  <si>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</si>
  <si>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</si>
  <si>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</si>
  <si>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</si>
  <si>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</si>
  <si>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</si>
  <si>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</si>
  <si>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</si>
  <si>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</si>
  <si>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TAMPA CIRCULAR PARA ESGOTO E DRENAGEM, EM CONCRETO PRÉ-MOLDADO, DIÂMETRO INTERNO = 0,60 M E ALTURA = 0,10 M.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</si>
  <si>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</si>
  <si>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</si>
  <si>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</si>
  <si>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</si>
  <si>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</si>
  <si>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</si>
  <si>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</si>
  <si>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</si>
  <si>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</si>
  <si>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</si>
  <si>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</si>
  <si>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</si>
  <si>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</si>
  <si>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</si>
  <si>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</si>
  <si>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</si>
  <si>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</si>
  <si>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</si>
  <si>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</si>
  <si>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</si>
  <si>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</si>
  <si>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</si>
  <si>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</si>
  <si>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</si>
  <si>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</si>
  <si>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</si>
  <si>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</si>
  <si>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</si>
  <si>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</si>
  <si>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</si>
  <si>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</si>
  <si>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</si>
  <si>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</si>
  <si>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</si>
  <si>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PLANTIO DE GRAMA BATATAIS EM PLACAS. AF_05/2018</t>
  </si>
  <si>
    <t>PLANTIO DE GRAMA ESMERALDA OU SÃO CARLOS OU CURITIBANA, EM PLACAS. AF_05/2022</t>
  </si>
  <si>
    <t>PAR DE TABELAS DE BASQUETE DE COMPENSADO NAVAL, COM AROS E REDES - FORNECIMENTO E INSTALAÇÃO. AF_03/2022</t>
  </si>
  <si>
    <t>ENGENHEIRO JUNIOR</t>
  </si>
  <si>
    <t>MAO DE OBRA (SALARIOS) - CONTINUACAO</t>
  </si>
  <si>
    <t>PINTOR (LETRISTA) - (SINTRACONST)</t>
  </si>
  <si>
    <t>MECANICO DE REFRIGERACAO - (SINDIFER)</t>
  </si>
  <si>
    <t>TECNICO DE REFRIGERACAO - (SINDIFER)</t>
  </si>
  <si>
    <t>Código</t>
  </si>
  <si>
    <t>Descrição</t>
  </si>
  <si>
    <t>Und.</t>
  </si>
  <si>
    <t>Preço</t>
  </si>
  <si>
    <t>INSUMOS BASICOS - CIVIL</t>
  </si>
  <si>
    <t>ELEMENTOS ESTRUTURAIS PRE-MOLDADOS</t>
  </si>
  <si>
    <t>AGREGADOS, AGLOMERANTES, MISTURADOS</t>
  </si>
  <si>
    <t>CONCRETO USINADO FCK 30 MPA BRITA 0+1 ABATIMENTO 100 +/- 20MM</t>
  </si>
  <si>
    <t>REJUNTE EPOXI COR BRANCA</t>
  </si>
  <si>
    <t>AGREGADOS, AGLOMERANTES E MISTURAS</t>
  </si>
  <si>
    <t>CONCRETO USINADO FCK 20 MPA BRITA 0+1 ABATIMENTO 100 +/- 20MM</t>
  </si>
  <si>
    <t>CONCRETO USINADO FCK 25 MPA BRITA 0+1 ABATIMENTO 100 +/- 20MM</t>
  </si>
  <si>
    <t>MADEIRAS</t>
  </si>
  <si>
    <t>MADEIRA DE LEI PARA TELHADO COLONIAL/TELHA FRANCESA</t>
  </si>
  <si>
    <t>MADEIRA DE LEI PARA TELHADO</t>
  </si>
  <si>
    <t>MADEIRAS - CONTINUACAO</t>
  </si>
  <si>
    <t>FORMAS E ESCORAMENTOS</t>
  </si>
  <si>
    <t>PECA EM MADEIRA DE LEI 7 X 5 CM (APARELHADA)</t>
  </si>
  <si>
    <t>ARMADURAS PARA CONCRETO</t>
  </si>
  <si>
    <t>LAJES E PAINEIS PRE-FABRICADOS</t>
  </si>
  <si>
    <t>VEDACAO (TIJOLOS E BLOCOS)</t>
  </si>
  <si>
    <t>VEDACAO (ELEMENTOS VAZADOS)</t>
  </si>
  <si>
    <t>VEDACAO (DIVISORIAS)</t>
  </si>
  <si>
    <t>DIVISORIA ESP.35MM MIOLO COLMEIA MOD ALTA/PAINEL/PAINEL MODULARES NO TIPO MD-1</t>
  </si>
  <si>
    <t>PORTA P/ DIVISORIA 80X210 CM, MIOLO CELULAR 35MM INC DOBR/FECH TUBULAR</t>
  </si>
  <si>
    <t>MATERIAIS PARA IMPERMEABILIZACAO</t>
  </si>
  <si>
    <t>MATERIAIS PARA IMPERMEABILIZACAO (CONT.)</t>
  </si>
  <si>
    <t>TELHAS E DOMUS</t>
  </si>
  <si>
    <t>TELHA METALICA ONDULADA ACO GALVALUME ESP 0.5MM PRE PINTADA 1 FACE COR RAL 9003 (BRANCA)</t>
  </si>
  <si>
    <t>TELHA METALICA EM ACO GALVALUME TRAPEZOIDAL 40 ESP. 0.50MM PRE-PINTADA NAS DUAS FACES</t>
  </si>
  <si>
    <t>TELHAS (ELEMENTOS DE ARREMATE)</t>
  </si>
  <si>
    <t>ELEMENTOS DE FIXACAO (PARAFUSOS/FERRAGENS)</t>
  </si>
  <si>
    <t>PARAFUSO GALVANIZADO P/ TELHA (FIXAÇÃO EM MADEIRA), 5/16? X 110MM</t>
  </si>
  <si>
    <t>GRAMPO P/ CERCA GALVANIZADO 1" X 9"</t>
  </si>
  <si>
    <t>ELEMENTOS DE FIXACAO - CONTINUACAO</t>
  </si>
  <si>
    <t>PARAFUSO CABEÇA QUADRADA MAQUINA GALVANIZADO A FOGO 16 X 100MM</t>
  </si>
  <si>
    <t>ELEMENTOS DE FIXAÇÃO - CONTINUAÇÃO</t>
  </si>
  <si>
    <t>KIT M5 100 PECAS PORCA-GAIOLA C/ PARAF PHILIPS</t>
  </si>
  <si>
    <t>ARAMES</t>
  </si>
  <si>
    <t>FECHAMENTOS EXTERNOS</t>
  </si>
  <si>
    <t>FECHAMENTOS EXTERNOS (CONT.)</t>
  </si>
  <si>
    <t>DIVERSOS (CONTINUACAO)</t>
  </si>
  <si>
    <t>BARRA APOIO RETA INOX 40CM ACCESS - JACKWAL OU EQUIVALENTE</t>
  </si>
  <si>
    <t>BARRA APOIO RETA INOX 90CM ACCESS - JACKWAL OU EQUIVALENTE</t>
  </si>
  <si>
    <t>CILINDRO DE GAS DE COZINHA 45 KG (VAZIO)</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</si>
  <si>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</si>
  <si>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</si>
  <si>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</si>
  <si>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</si>
  <si>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INSUMOS DE ACABAMENTOS - CIVIL</t>
  </si>
  <si>
    <t>ESQUADRIAS DE MADEIRA - ANGELIM PEDRA</t>
  </si>
  <si>
    <t>ESQUADRIAS DE MADEIRA (CONT.)</t>
  </si>
  <si>
    <t>ESQUADRIAS METÁLICAS (CONT.)</t>
  </si>
  <si>
    <t>PORTA CORTA-FOGO P90 0,80 X 2,10M C/ MARCO</t>
  </si>
  <si>
    <t>PORTA CORTA FOGO P90 0.90X2.10X0,05M C/ MARCO</t>
  </si>
  <si>
    <t>PORTA CORTA FOGO P120 0.90X2.10X0,05M C/ MARCO</t>
  </si>
  <si>
    <t>FERRAGENS PARA ESQUADRIAS</t>
  </si>
  <si>
    <t>FERRAGENS PARA ESQUADRIAS (CONT.)</t>
  </si>
  <si>
    <t>REVESTIMENTOS (CERÂMICA E SIMILARES)</t>
  </si>
  <si>
    <t>REVESTIMENTOS (CERÂMICA E SIMILARES) - CONT.</t>
  </si>
  <si>
    <t>REVESTIMENTOS (PEDRAS NATURAIS)</t>
  </si>
  <si>
    <t>REVESTIMENTOS (ELEMENTOS DE ARREMATE)</t>
  </si>
  <si>
    <t>PERFIL "U" EM ALUMINIO ANODIZADO NATURAL 1/2" X 1/2" ESP. 1/16"</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</si>
  <si>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</si>
  <si>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</si>
  <si>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</si>
  <si>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</si>
  <si>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</si>
  <si>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</si>
  <si>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</si>
  <si>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</si>
  <si>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</si>
  <si>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 VINILICO PAVIFLEX CHROMA CONCEPT 30X30CM - ESP.2MM - COLOCADO, INCLUSIVE ARGAMASSA DE REGULARIZAÇÃO</t>
  </si>
  <si>
    <t>TABUA MADEIRA DE LEI P/ PISO COM MACHO/FEMEA 15 CM X 2 CM (ASSOALHO)</t>
  </si>
  <si>
    <t>PISOS (MADEIRA, PLÁSTICOS, ETC) - CONT.</t>
  </si>
  <si>
    <t>PISOS (ELEMENTOS DE ARREMATE)</t>
  </si>
  <si>
    <t>PISOS (ELEMENTOS DE ARREMATE) - CONT.</t>
  </si>
  <si>
    <t>PAVIMENTAÇÃO EXTERNA</t>
  </si>
  <si>
    <t>VIDROS E ACESSORIOS</t>
  </si>
  <si>
    <t>VIDRO LISO INCOLOR ESP.4MM,COLOCADO</t>
  </si>
  <si>
    <t>VIDROS E ACESSORIOS (CONTINUAÇÃO)</t>
  </si>
  <si>
    <t>TINTAS (CONT.)</t>
  </si>
  <si>
    <t>TINTA EPOXI CATALISAVEL PARA ACABAMENTO</t>
  </si>
  <si>
    <t>VERNIZES E OUTROS MATERIAIS PARA PINTURA</t>
  </si>
  <si>
    <t>DIVERSOS (CONTINUAÇÃO)</t>
  </si>
  <si>
    <t>REVESTIMENTOS (PEDRAS NATURAIS) - CONTINUAÇÃO</t>
  </si>
  <si>
    <t>INSUMOS DE ELETRICA</t>
  </si>
  <si>
    <t>POSTE (CONT)</t>
  </si>
  <si>
    <t>POSTE DE CONCRETO DUPLO "T" (DT) 7 METROS - 200 DAN</t>
  </si>
  <si>
    <t>PARA RAIOS E ACESSORIOS</t>
  </si>
  <si>
    <t>ISOLADORES E ESPACADORES</t>
  </si>
  <si>
    <t>LAMPADAS (CONTINUAÇÃO)</t>
  </si>
  <si>
    <t>LUMINARIAS - CONT</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</si>
  <si>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</si>
  <si>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</si>
  <si>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</si>
  <si>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</si>
  <si>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</si>
  <si>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</si>
  <si>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</si>
  <si>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</si>
  <si>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CAIXA PARA TRANSFORMADOR DE CORRENTE (TC) 112,5 ATE 300KVA - 400:5A</t>
  </si>
  <si>
    <t>CAIXA PVC 4" X 4" - IP40 - TIGRE OU EQUIVALENTE</t>
  </si>
  <si>
    <t>QUADROS E CAIXAS (CONTINUAÇÃO)</t>
  </si>
  <si>
    <t>QUADRO DISTRIB EM PVC 12 CIRCUITOS - BARRAMENTO 100A</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</si>
  <si>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</si>
  <si>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</si>
  <si>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</si>
  <si>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</si>
  <si>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</si>
  <si>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</si>
  <si>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CAIXAS DE PASSAGEM E ECONDULETES (CONTINUAÇÃO)</t>
  </si>
  <si>
    <t>ELETRODUTOS (PVC RIGIDO E CONEXÕES)</t>
  </si>
  <si>
    <t>ELETRODUTOS (PVC RIGIDO E CONEXÕES) - CONTINUAÇÃO</t>
  </si>
  <si>
    <t>ELETRODUTOS (PVC RIG/FLEX E CONEXOES - CONT</t>
  </si>
  <si>
    <t>CAIXAS DE PASSAGEM E CONDULETES</t>
  </si>
  <si>
    <t>CAIXA PVC OCTOGONAL 4X4" COM FUNDO MÓVEL - TIGRE OU EQUIVALENTE</t>
  </si>
  <si>
    <t>CABO FLEX ISOL. TERMOPLAST. 0,6/1KV - 95MM2 - 90º HEPR</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</si>
  <si>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</si>
  <si>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</si>
  <si>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</si>
  <si>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</si>
  <si>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</si>
  <si>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</si>
  <si>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</si>
  <si>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FLEX ISOL. TERMOPLAST. 0,6/1KV - 16MM2 - 90º HEPR</t>
  </si>
  <si>
    <t>FIOS E CABOS (CONTINUAÇÃO)</t>
  </si>
  <si>
    <t>CABO FLEX ISOL. TERMOPLAST. 0,6/1KV - 70MM2 - 90º HEPR</t>
  </si>
  <si>
    <t>CABO FLEXIVEL ISOLADO 0,6/1KV - 4 X 4.0MM2 - 90º HEPR</t>
  </si>
  <si>
    <t>CABO ISOLADO PVC PP 1 KV - 4 X 16.0MM2</t>
  </si>
  <si>
    <t>CABO FLEX ISOL. TERMOPLAST. 0,6/1KV - 25MM2 - 90º HEPR</t>
  </si>
  <si>
    <t>CABO FLEX ISOL. TERMOPLAST. 0,6/1KV - 35MM2 - 90º HEPR</t>
  </si>
  <si>
    <t>CABO FLEX ISOL. TERMOPLAST. 0,6/1KV - 6,0MM2 - 90º HEPR</t>
  </si>
  <si>
    <t>CABO FLEX ISOL. TERMOPLAST. 0,6/1KV - 10MM2 - 90º HEPR</t>
  </si>
  <si>
    <t>CABO PP ISOLAMENTO 1000V, 3 X 4.00 MM2 - PIRELLI OU EQUIVALENTE</t>
  </si>
  <si>
    <t>CABO FLEX ISOL. TERMOPLAST. 0,6/1KV - 50MM2 - 90º HEPR</t>
  </si>
  <si>
    <t>CABO FLEX ISOL. TERMOPLAST. 0,6/1KV - 240MM2 - 90º HEPR</t>
  </si>
  <si>
    <t>CABO FLEX ISOL. TERMOPLAST. 0,6/1KV - 150MM2 - 90º HEPR</t>
  </si>
  <si>
    <t>CABO FLEX ISOL. TERMOPLAST. 0,6/1KV - 2,5MM2 - 90º HEPR</t>
  </si>
  <si>
    <t>CABO FLEX ISOL. TERMOPLAST. 0,6/1KV - 4,0MM2 - 90º HEPR</t>
  </si>
  <si>
    <t>CABO FLEX ISOL. TERMOPLAST. 0,6/1KV - 120MM2 - 90º HEPR</t>
  </si>
  <si>
    <t>CABO FLEX ISOL. TERMOPLAST. 0,6/1KV - 300MM2 - 90º HEPR</t>
  </si>
  <si>
    <t>CABO UTP 4P CAT.6</t>
  </si>
  <si>
    <t>FIOS E CABOS (CONTINUACAO)</t>
  </si>
  <si>
    <t>CABO TELEFONICO CI C/ 20 PARES Ø 50 MM</t>
  </si>
  <si>
    <t>FIOS E CABOS (CONT)</t>
  </si>
  <si>
    <t>CABO PP ISOLAMENTO 1000V, 2 X 2.5 MM2 - PIRELLI OU EQUIVALENTE</t>
  </si>
  <si>
    <t>CABO COAXIAL P/ TV, SERIE -RG6-67% - 75 OHMS</t>
  </si>
  <si>
    <t>CABO DE COBRE PP FLEX ISOL. PVC 1000V ANTI-CHAMA 90º - 3 X 2,5MM2</t>
  </si>
  <si>
    <t>BASES E FUSIVEIS</t>
  </si>
  <si>
    <t>BASES E FUSIVEIS (CONTINUACAO)</t>
  </si>
  <si>
    <t>DISJUNTORES (CONTINUAÇÃO)</t>
  </si>
  <si>
    <t>DISJUNTORES</t>
  </si>
  <si>
    <t>DISJUNTOR CX MOLDADA TRIPOLAR 100A - CURVA C - 20KA 220/127V</t>
  </si>
  <si>
    <t>DISJUNTOR CX MOLDADA TERMOMAGNETICO TRIPOLAR 125A 20KA</t>
  </si>
  <si>
    <t>DISPOSITIVO INTERRUPTOR DR BIPOLAR 40A - 30MA</t>
  </si>
  <si>
    <t>DISPOSITIVO INTERRUPTOR DR BIPOLAR 25A - 30MA</t>
  </si>
  <si>
    <t>DISJUNTOR CAIXA MOLDADA DIN TRIPOLAR 200A</t>
  </si>
  <si>
    <t>DISPOSITIVO INTERRUPTOR DR BIPOLAR 80A - 30 MA</t>
  </si>
  <si>
    <t>DISJUNTORES (CONTINUACAO)</t>
  </si>
  <si>
    <t>DISJ TERMOMAG TRIP CX MOLDADA 250A 25KA 480/600VCA</t>
  </si>
  <si>
    <t>DISJ TERMOMAG TRIP CX MOLD 150A 25KA 480/600VCA</t>
  </si>
  <si>
    <t>CAIXA C/TAMPA DO TIPO CIE-5 80X80X12 CM (TELEFONE) (DE EMBUTIR)</t>
  </si>
  <si>
    <t>CAIXA C/TAMPA TIPO CIE-7 150X150X15 CM (TELEFONE) (DE EMBUTIR)</t>
  </si>
  <si>
    <t>CAIXA 4X4" EM ALUMINIO P/ PISO</t>
  </si>
  <si>
    <t>CAIXAS DE PASSAGEM E CONDULETES (CONTINUAÇÃO)</t>
  </si>
  <si>
    <t>CAIXA PVC 4 X 2" - IP40 - TIGRE OU EQUIVALENTE</t>
  </si>
  <si>
    <t>CONDULETE ALUMINIO SILICO, SAIDA T, ENTRADA ROSCA BSP 3/4" C/ VEDACAO E TAMPA</t>
  </si>
  <si>
    <t>CONJ AR COND SPLIT INVERTER PISO TETO 48000 BTU'S - CICLO QUENTE/FRIO - CLASSIFICACAO A OU B - 220V TRIFASICO</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</si>
  <si>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</si>
  <si>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</si>
  <si>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</si>
  <si>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</si>
  <si>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INTERRUPTORES, TOMADAS E ESPELHOS (CONT.)</t>
  </si>
  <si>
    <t>PLACA CEGA FRONTAL 1U P/ RACK 19"</t>
  </si>
  <si>
    <t>PLACA CEGA FRONTAL 2U'S P/ RACK 19"</t>
  </si>
  <si>
    <t>LUMINÁRIAS (CALHAS, PROJETORES, CONJUNTOS)</t>
  </si>
  <si>
    <t>LÂMPADAS</t>
  </si>
  <si>
    <t>LAMPADA LED BIVOLT BULBO E27 9W - LUZ BRANCA - FORMATO TRADICIONAL</t>
  </si>
  <si>
    <t>LAMPADA LED BIVOLT BULBO E27 20W - LUZ BRANCA - FORMATO TRADICIONAL</t>
  </si>
  <si>
    <t>LUMINÁRIAS (CONT.)</t>
  </si>
  <si>
    <t>LUMINARIAS (CONT)</t>
  </si>
  <si>
    <t>LUMINARIAS (CONT )</t>
  </si>
  <si>
    <t>APARELHOS ELETRICOS</t>
  </si>
  <si>
    <t>APARELHOS ELETRICOS - CONTINUAÇÃO</t>
  </si>
  <si>
    <t>CONJ A/C SPLIT HIWALL (PAREDE) EVAP+COND INVERTER 24000BTU - CICLO FRIO - CLASSIFICACAO A (SELO PROCEL) 220V</t>
  </si>
  <si>
    <t>CONJ A/C SPLIT HIWALL (PAREDE) EVAP+COND INVERTER 30000BTU - CICLO QUENTE/FRIO - CLASSIFICACAO A (SELO PROCEL) 220V</t>
  </si>
  <si>
    <t>APARELHOS ELÉTRICOS - CONTINUAÇÃO</t>
  </si>
  <si>
    <t>CONJ A/C SPLIT HIWALL (PAREDE) EVAP+COND INVERTER 12000BTU - CICLO FRIO - CLASSIFICACAO A (SELO PROCEL) 220V</t>
  </si>
  <si>
    <t>CONJ AR COND SPLIT INVERTER PISO TETO 36000 BTU'S - CICLO QUENTE/FRIO - CLASSIFICACAO A OU B - 220V</t>
  </si>
  <si>
    <t>PARA-RAIOS E ACESSORIOS</t>
  </si>
  <si>
    <t>HASTE TIPO COPPERWELD - 5/8 "X 2.4M - ALTA CAMADA</t>
  </si>
  <si>
    <t>ABRACADEIRA TIPO "D" COM CUNHA P/ ELETRODUTO 2" TEL 097</t>
  </si>
  <si>
    <t>PRESILHA DE LATAO FURO Ø5MM PARA CABOS 35-50MM² - TEL-744 - TERMOTECNICA OU EQUIVALENTE</t>
  </si>
  <si>
    <t>ELETROFERRAGENS</t>
  </si>
  <si>
    <t>CABECOTE DE ALUMINIO FUNDIDO 2 1/2"</t>
  </si>
  <si>
    <t>ELETROFERRAGENS (BUCHAS.ARRUELAS. BRACADEIRAS)</t>
  </si>
  <si>
    <t>PARAFUSO CABEÇA QUADRADA MAQUINA GALVANIZADO A FOGO 16 X 300MM</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</si>
  <si>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</si>
  <si>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</si>
  <si>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</si>
  <si>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</si>
  <si>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</si>
  <si>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</si>
  <si>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</si>
  <si>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</si>
  <si>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</si>
  <si>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</si>
  <si>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</si>
  <si>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</si>
  <si>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</si>
  <si>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</si>
  <si>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</si>
  <si>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VELCRO 20 MM P/ FIXACAO DE CABOS DE REDE LOGICA</t>
  </si>
  <si>
    <t>PARAFUSO SEXTAVADA ACO GALV 1020 1/4" X 1/2"</t>
  </si>
  <si>
    <t>PARA-RAIOS E ACESSORIOS (CONT.)</t>
  </si>
  <si>
    <t>BARRA CHATA EM ALUMINIO 7/8" X 1/8" X 3M (70MM2) TEL-771</t>
  </si>
  <si>
    <t>TERMINAL AEREO EM LATAO (MINICAPTOR) H=250MM X 10MM - TEL 2024 - TERMOTECNICA OU EQUIVALENTE</t>
  </si>
  <si>
    <t>DIVERSOS - CONTINUAÇÃO</t>
  </si>
  <si>
    <t>PARAFUSO CABEÇA QUADRADA MAQUINA GALVANIZADO A FOGO 16 X 200MM</t>
  </si>
  <si>
    <t>BANDEJA DESLIZANTE P/ RACK PADRAO 19" - 500MM</t>
  </si>
  <si>
    <t>SAIDA HORIZONTAL P/ ELETRODUTO 3/4" PRE ZZINCADA</t>
  </si>
  <si>
    <t>INSUMOS ELETRICA CONTINUACAO</t>
  </si>
  <si>
    <t>CONECTOR PARAFUSO FENDIDO SPLIT-BOLT (KS-17) P/CABO 4 - 10MM2 - BURNDY OU EQUIVALENTE</t>
  </si>
  <si>
    <t>GUIAS HORIZONTAIS FECHADO C/ TAMPA 1U P/ RACK</t>
  </si>
  <si>
    <t>GUIAS/ORGANIZADOR DE CABOS HORIZONTAIS FECHADO C/ TAMPA 2U P/ RACK</t>
  </si>
  <si>
    <t>ELETROFERRAGENS (DIVERSOS)</t>
  </si>
  <si>
    <t>PARAFUSO ALLEN CABEÇA ABAULADA M16 X 45MM</t>
  </si>
  <si>
    <t>PARAFUSO ALLEN CABEÇA ABAULADA M16 X 125MM</t>
  </si>
  <si>
    <t>CONECTOR PARAFUSO FENDIDO SPLIT-BOLT (KS-26) P/CABO 35 - 70MM2 - BURNDY OU EQUIVALENTE</t>
  </si>
  <si>
    <t>PARAFUSO ALLEN CABEÇA ABAULADA M16 X 150MM</t>
  </si>
  <si>
    <t>CABECOTE DE ALUMINIO FUNDIDO 3"</t>
  </si>
  <si>
    <t>SOQUETE ANTI-VIBRATORIO P/LAMP FLUOR/LED PANAM/SIMILAR</t>
  </si>
  <si>
    <t>ARRUELA QUADRADA 38 X 38 X 3MM, C/ FURO 18MM.</t>
  </si>
  <si>
    <t>CABECOTE DE ALUMINIO FUNDIDO 4"</t>
  </si>
  <si>
    <t>FITA ISOLANTE AUTO FUSAO, C/10M</t>
  </si>
  <si>
    <t>PARAFUSO ALLEN CABEÇA ABAULADA M10 X 150MM</t>
  </si>
  <si>
    <t>SAÍDA HORIZONTAL P/ ELETRODUTO Ø 2" PRE ZZINCADA</t>
  </si>
  <si>
    <t>DIVERSOS (CONT.)</t>
  </si>
  <si>
    <t>INSUMOS DE REDE LOGICA / TELEFONIA/ CFTV/ SOM</t>
  </si>
  <si>
    <t>CABOS E CONEXOES</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</si>
  <si>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</si>
  <si>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</si>
  <si>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</si>
  <si>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</si>
  <si>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</si>
  <si>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</si>
  <si>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TOMADAS</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</si>
  <si>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</si>
  <si>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</si>
  <si>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</si>
  <si>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</si>
  <si>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</si>
  <si>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</si>
  <si>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</si>
  <si>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</si>
  <si>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</si>
  <si>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</si>
  <si>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</si>
  <si>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</si>
  <si>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</si>
  <si>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BANDEJA FIXACAO SIMPLES 19" - 2 U'S X 390MM</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</si>
  <si>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</si>
  <si>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</si>
  <si>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</si>
  <si>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</si>
  <si>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</si>
  <si>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</si>
  <si>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</si>
  <si>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</si>
  <si>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</si>
  <si>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</si>
  <si>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</si>
  <si>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</si>
  <si>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GUIA DE CABOS VERTICAL P/ RACK ABERTO 40 U'S</t>
  </si>
  <si>
    <t>GUIA DE CABOS VERTICAL P/ RACK ABERTO 44 U'S</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</si>
  <si>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</si>
  <si>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</si>
  <si>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</si>
  <si>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</si>
  <si>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</si>
  <si>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</si>
  <si>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</si>
  <si>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</si>
  <si>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TUBOS (AÇO GALVANIZADO E CONEXÕES)</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</si>
  <si>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</si>
  <si>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</si>
  <si>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</si>
  <si>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</si>
  <si>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</si>
  <si>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</si>
  <si>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</si>
  <si>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</si>
  <si>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</si>
  <si>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</si>
  <si>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</si>
  <si>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</si>
  <si>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</si>
  <si>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</si>
  <si>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</si>
  <si>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</si>
  <si>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</si>
  <si>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</si>
  <si>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</si>
  <si>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</si>
  <si>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</si>
  <si>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</si>
  <si>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</si>
  <si>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</si>
  <si>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</si>
  <si>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</si>
  <si>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</si>
  <si>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</si>
  <si>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</si>
  <si>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</si>
  <si>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</si>
  <si>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</si>
  <si>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</si>
  <si>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</si>
  <si>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</si>
  <si>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</si>
  <si>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</si>
  <si>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</si>
  <si>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</si>
  <si>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</si>
  <si>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</si>
  <si>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</si>
  <si>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</si>
  <si>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</si>
  <si>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</si>
  <si>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</si>
  <si>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</si>
  <si>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</si>
  <si>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REGISTROS</t>
  </si>
  <si>
    <t>REGISTRO DE GAVETA BRUTO 100MM - 4"</t>
  </si>
  <si>
    <t>VÁLVULAS</t>
  </si>
  <si>
    <t>VALVULA RETENCAO HORIZONTAL BRONZE - 100MM (4')</t>
  </si>
  <si>
    <t>VALVULA DE DESCARGA P/ MICTORIO 1.1/2"</t>
  </si>
  <si>
    <t>VÁLVULAS (CONTINUAÇÃO)</t>
  </si>
  <si>
    <t>VALVULA RETENCAO VERTICAL BRONZE - 100MM (4")</t>
  </si>
  <si>
    <t>SIFÕES / ENGATES</t>
  </si>
  <si>
    <t>ANEL DE VEDAÇÃO AZUL PARA BACIA SANITARIA</t>
  </si>
  <si>
    <t>CAIXAS DE DESCARGA E RESERVATORIOS</t>
  </si>
  <si>
    <t>APARELHOS SANITÁRIOS E SIMILARES</t>
  </si>
  <si>
    <t>CAIXA ACOPLADA P/ BACIA LOUCA INCL. VALVULA COM DUPLO ACIONAMENTO - REF. CD.00F - DECA OU EQUIVALENTE</t>
  </si>
  <si>
    <t>MICTORIO BRANCO GELO C/ SIFAO REF. M-715 DECA</t>
  </si>
  <si>
    <t>METAIS SANITÁRIOS</t>
  </si>
  <si>
    <t>TORNEIRA DE LAVATORIO PAREDE ANTI-VANDAL CROMADO BIOPRESS AV 140MM - 1182-AV-BIO-140 - FABRIMAR OU EQUIVALENTE</t>
  </si>
  <si>
    <t>BARRA DE APOIO INOX LATERAL ARTICULADA 80CM</t>
  </si>
  <si>
    <t>APARELHOS E EQUIPAMENTOS</t>
  </si>
  <si>
    <t>EQUIPAMENTOS DE PROTEÇÃO CONTRA INCÊNDIO</t>
  </si>
  <si>
    <t>MANOMETRO 63 MM ESCALA DUPLA 0 A 4 KGF/CM2</t>
  </si>
  <si>
    <t>RALOS, CAIXAS E GRELHAS</t>
  </si>
  <si>
    <t>RALOS, CAIXAS E GRELHAS (CONT)</t>
  </si>
  <si>
    <t>CAPTAÇÃO ÁGUAS PLUVIAIS</t>
  </si>
  <si>
    <t>CAPTACAO AGUAS PLUVIAIS (CONTINUACAO)</t>
  </si>
  <si>
    <t>MANGUEIRA DE SOLDA DUPLA Ø 5/16"- 300 PSI (OXIGENIO/ACETILENO)</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</si>
  <si>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</si>
  <si>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</si>
  <si>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</si>
  <si>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</si>
  <si>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</si>
  <si>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ASSENTO POLIESTER C/ ABERTURA FRONTAL P/ BACIA VOGUE PLUS AP52 - DECA OU EQUIVALENTE</t>
  </si>
  <si>
    <t>SOLDA (ESTANHO) 40 X 60 - 2,5MM - TRIFLUXO OU EQUIVALENTE</t>
  </si>
  <si>
    <t>PRESSOSTATO 80/120 PSI C/ VALVULA DE ALIVIO 1/4"</t>
  </si>
  <si>
    <t>PRESSOSTATO 100/150 PSI C/ VALVULA DE ALIVIO 1/4"</t>
  </si>
  <si>
    <t>MANOMETRO 100 MM ESCALA DUPLA 0 A 7 KGF/CM2</t>
  </si>
  <si>
    <t>TUBOS E CONEXÕES FºFº TK P/ INST. BOMBAS (EE)</t>
  </si>
  <si>
    <t>ART/CREA - OBRA OU SERVICO DE R$8.000,00 ATÉ 15.000,00</t>
  </si>
  <si>
    <t>ADESIVO 60X60CM COM IMPRESSAO LOGO DIGITAL CONFORME PROJETO</t>
  </si>
  <si>
    <t>BORRACHA ELASTOMERICA DIM. 1.1/8" ESP 9MM</t>
  </si>
  <si>
    <t>DIVERSOS CONTINUACAO</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</si>
  <si>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</si>
  <si>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</si>
  <si>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</si>
  <si>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</si>
  <si>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</si>
  <si>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</si>
  <si>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</si>
  <si>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</si>
  <si>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</si>
  <si>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</si>
  <si>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R407</t>
  </si>
  <si>
    <t>GAS REFRIGERANTE R410-A</t>
  </si>
  <si>
    <t>DIVERSOS CONT</t>
  </si>
  <si>
    <t>CHAPA DE ACO GALVANIZADA Nº 22 (ESP. 0,80MM)</t>
  </si>
  <si>
    <t>INSUMOS DE MANUTENCAO - SERRALHERIA</t>
  </si>
  <si>
    <t>RECARGA DE CILINDRO DE OXIGENIO INDUSTRIAL</t>
  </si>
  <si>
    <t>RECARGA DE GAS ACETILENO INDUSTRIAL (PPU)</t>
  </si>
  <si>
    <t>INSUMOS DE MANUTENÇAO SERRALHERIA (CONT)</t>
  </si>
  <si>
    <t>TUBO ACO GALV 114,30 X 4,50MM (4") DIN 2440 - MEDIO</t>
  </si>
  <si>
    <t>INSUMOS DE ELETRICA (CONT.)</t>
  </si>
  <si>
    <t>PARA RAIOS E ACESSORIOS (CONT)</t>
  </si>
  <si>
    <t>QUADRO DISTRIB. PVC DE EMBUTIR P/ 6 CIRCUITOS C/ BARRAMENTO C/ TRINCO</t>
  </si>
  <si>
    <t>QUADRO DISTRIB. PVC DE EMBUTIR P/ 12 CIRCUITOS S/ BARRAMENTO C/ TRINCO</t>
  </si>
  <si>
    <t>INSUMOS ACABAMENTOS - CIVIL</t>
  </si>
  <si>
    <t>REVESTIMENTOS CERAMICOS (PAREDES)</t>
  </si>
  <si>
    <t>ESQUADRIAS METALICAS</t>
  </si>
  <si>
    <t>ROD. FEDERAL - CONSTRUCAO</t>
  </si>
  <si>
    <t>CONTINUACAO - CONSTRUCAO DE ESTRADAS</t>
  </si>
  <si>
    <t>OFICINA</t>
  </si>
  <si>
    <t>COMBUSTIVEL</t>
  </si>
  <si>
    <t>MATERIAL DE CONSUMO I</t>
  </si>
  <si>
    <t>EPI 'S</t>
  </si>
  <si>
    <t>EPI ' S DE SEGURANCA</t>
  </si>
  <si>
    <t>FERRAMENTAS</t>
  </si>
  <si>
    <t>FERRAMENTAS MANUAIS E ACESSORIOS</t>
  </si>
  <si>
    <t>INSUMOS MÃO DE OBRA - MENSALISTA</t>
  </si>
  <si>
    <t>MÃO DE OBRA (SALÁRIOS-MENSAL)</t>
  </si>
  <si>
    <t>INSUMOS IOPES</t>
  </si>
  <si>
    <t>INSUMOS DIVERSOS SEDU</t>
  </si>
  <si>
    <t>QUADRO BRANCO QUADRICULADO PADRAO SEDU 3.95X1.29M</t>
  </si>
  <si>
    <t>KIT 2 BARRAS DE APOIO LATERAL "U" ACO INOX POLIDO 304 Ø 1 1/4" COMP. 30CM</t>
  </si>
  <si>
    <t>INSUMOS PRECO SINAPI</t>
  </si>
  <si>
    <t>Preço Prod.</t>
  </si>
  <si>
    <t>INSUMOS - EQUIPAMENTOS (EQUIPAMENTOS NOVOS)</t>
  </si>
  <si>
    <t>EQUIPAMENTOS - CUSTO HORARIO</t>
  </si>
  <si>
    <t>EQUIPAMENTOS (CUSTO HORARIO - CONT)</t>
  </si>
  <si>
    <t>EQUIPAMENTOS CUSTO AQUISIÇÃO</t>
  </si>
  <si>
    <t>MACARICO DE CORTE E SOLDA ? WH 200 (ACETILENO E OXIGÊNIO) - FOX, WHITE MARTINS OU EQUIVALENTE</t>
  </si>
  <si>
    <t>EQUIPAMENTOS - CUSTO HORARIO (CONT)</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</si>
  <si>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</si>
  <si>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</si>
  <si>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</si>
  <si>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</si>
  <si>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</si>
  <si>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</si>
  <si>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</si>
  <si>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</si>
  <si>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</si>
  <si>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</si>
  <si>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</si>
  <si>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</si>
  <si>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</si>
  <si>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</si>
  <si>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</si>
  <si>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</si>
  <si>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</si>
  <si>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</si>
  <si>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</si>
  <si>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</si>
  <si>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</si>
  <si>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</si>
  <si>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</si>
  <si>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</si>
  <si>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</si>
  <si>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</si>
  <si>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</si>
  <si>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</si>
  <si>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</si>
  <si>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</si>
  <si>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</si>
  <si>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</si>
  <si>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</si>
  <si>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</si>
  <si>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</si>
  <si>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</si>
  <si>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</si>
  <si>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</si>
  <si>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</si>
  <si>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</si>
  <si>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</si>
  <si>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</si>
  <si>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</si>
  <si>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</si>
  <si>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</si>
  <si>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</si>
  <si>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</si>
  <si>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</si>
  <si>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</si>
  <si>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</si>
  <si>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</si>
  <si>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</si>
  <si>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</si>
  <si>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</si>
  <si>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</si>
  <si>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</si>
  <si>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</si>
  <si>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</si>
  <si>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</si>
  <si>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</si>
  <si>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</si>
  <si>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</si>
  <si>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</si>
  <si>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</si>
  <si>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</si>
  <si>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</si>
  <si>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</si>
  <si>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</si>
  <si>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</si>
  <si>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</si>
  <si>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</si>
  <si>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</si>
  <si>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</si>
  <si>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</si>
  <si>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</si>
  <si>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</si>
  <si>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</si>
  <si>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</si>
  <si>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</si>
  <si>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</si>
  <si>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</si>
  <si>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</si>
  <si>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</si>
  <si>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</si>
  <si>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</si>
  <si>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</si>
  <si>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</si>
  <si>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</si>
  <si>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</si>
  <si>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</si>
  <si>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</si>
  <si>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</si>
  <si>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</si>
  <si>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</si>
  <si>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</si>
  <si>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</si>
  <si>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</si>
  <si>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</si>
  <si>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</si>
  <si>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</si>
  <si>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</si>
  <si>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</si>
  <si>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</si>
  <si>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</si>
  <si>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</si>
  <si>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</si>
  <si>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</si>
  <si>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</si>
  <si>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</si>
  <si>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</si>
  <si>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</si>
  <si>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</si>
  <si>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</si>
  <si>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</si>
  <si>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</si>
  <si>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</si>
  <si>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</si>
  <si>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</si>
  <si>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</si>
  <si>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</si>
  <si>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</si>
  <si>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</si>
  <si>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</si>
  <si>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</si>
  <si>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</si>
  <si>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</si>
  <si>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</si>
  <si>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</si>
  <si>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</si>
  <si>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</si>
  <si>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</si>
  <si>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</si>
  <si>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</si>
  <si>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</si>
  <si>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</si>
  <si>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</si>
  <si>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</si>
  <si>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</si>
  <si>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</si>
  <si>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</si>
  <si>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</si>
  <si>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</si>
  <si>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</si>
  <si>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</si>
  <si>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</si>
  <si>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</si>
  <si>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</si>
  <si>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</si>
  <si>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</si>
  <si>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</si>
  <si>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</si>
  <si>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</si>
  <si>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</si>
  <si>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</si>
  <si>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</si>
  <si>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</si>
  <si>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</si>
  <si>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</si>
  <si>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</si>
  <si>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</si>
  <si>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</si>
  <si>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</si>
  <si>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</si>
  <si>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</si>
  <si>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</si>
  <si>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</si>
  <si>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</si>
  <si>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</si>
  <si>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</si>
  <si>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</si>
  <si>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</si>
  <si>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</si>
  <si>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</si>
  <si>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</si>
  <si>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</si>
  <si>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</si>
  <si>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</si>
  <si>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</si>
  <si>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</si>
  <si>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</si>
  <si>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</si>
  <si>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</si>
  <si>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CABO ELETRÔNICO CATEGORIA 6A, INSTALADO EM EDIFICAÇÃO RESIDENCIAL - FORNECIMENTO E INSTALAÇÃO. AF_11/2019</t>
  </si>
  <si>
    <t>CABO ELETRÔNICO CATEGORIA 6A, INSTALADO EM EDIFICAÇÃO INSTITUCIONAL - FORNECIMENTO E INSTALAÇÃO. AF_11/2019</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</si>
  <si>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</si>
  <si>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</si>
  <si>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</si>
  <si>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</si>
  <si>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</si>
  <si>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</si>
  <si>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</si>
  <si>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</si>
  <si>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</si>
  <si>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</si>
  <si>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</si>
  <si>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</si>
  <si>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</si>
  <si>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</si>
  <si>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</si>
  <si>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</si>
  <si>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</si>
  <si>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</si>
  <si>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</si>
  <si>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</si>
  <si>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</si>
  <si>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</si>
  <si>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</si>
  <si>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</si>
  <si>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</si>
  <si>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</si>
  <si>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</si>
  <si>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</si>
  <si>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</si>
  <si>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</si>
  <si>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</si>
  <si>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</si>
  <si>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</si>
  <si>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</si>
  <si>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</si>
  <si>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</si>
  <si>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</si>
  <si>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</si>
  <si>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</si>
  <si>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</si>
  <si>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</si>
  <si>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</si>
  <si>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</si>
  <si>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</si>
  <si>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</si>
  <si>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</si>
  <si>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</si>
  <si>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</si>
  <si>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</si>
  <si>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</si>
  <si>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</si>
  <si>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</si>
  <si>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</si>
  <si>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</si>
  <si>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</si>
  <si>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</si>
  <si>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</si>
  <si>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</si>
  <si>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</si>
  <si>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</si>
  <si>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</si>
  <si>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</si>
  <si>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</si>
  <si>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</si>
  <si>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</si>
  <si>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</si>
  <si>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</si>
  <si>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</si>
  <si>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</si>
  <si>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</si>
  <si>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</si>
  <si>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</si>
  <si>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</si>
  <si>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</si>
  <si>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</si>
  <si>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</si>
  <si>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</si>
  <si>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</si>
  <si>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</si>
  <si>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</si>
  <si>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</si>
  <si>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</si>
  <si>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</si>
  <si>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</si>
  <si>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</si>
  <si>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</si>
  <si>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</si>
  <si>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</si>
  <si>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</si>
  <si>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</si>
  <si>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</si>
  <si>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</si>
  <si>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</si>
  <si>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</si>
  <si>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</si>
  <si>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</si>
  <si>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</si>
  <si>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</si>
  <si>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</si>
  <si>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</si>
  <si>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</si>
  <si>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</si>
  <si>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</si>
  <si>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</si>
  <si>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</si>
  <si>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</si>
  <si>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</si>
  <si>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</si>
  <si>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</si>
  <si>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</si>
  <si>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</si>
  <si>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</si>
  <si>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</si>
  <si>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</si>
  <si>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</si>
  <si>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</si>
  <si>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</si>
  <si>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</si>
  <si>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</si>
  <si>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</si>
  <si>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</si>
  <si>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</si>
  <si>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</si>
  <si>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</si>
  <si>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</si>
  <si>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</si>
  <si>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</si>
  <si>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</si>
  <si>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</si>
  <si>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</si>
  <si>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</si>
  <si>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</si>
  <si>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</si>
  <si>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</si>
  <si>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</si>
  <si>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</si>
  <si>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</si>
  <si>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</si>
  <si>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</si>
  <si>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</si>
  <si>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</si>
  <si>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</si>
  <si>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</si>
  <si>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</si>
  <si>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</si>
  <si>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</si>
  <si>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</si>
  <si>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</si>
  <si>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</si>
  <si>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</si>
  <si>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</si>
  <si>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</si>
  <si>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</si>
  <si>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</si>
  <si>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</si>
  <si>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</si>
  <si>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</si>
  <si>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</si>
  <si>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</si>
  <si>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</si>
  <si>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</si>
  <si>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</si>
  <si>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</si>
  <si>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</si>
  <si>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</si>
  <si>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</si>
  <si>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</si>
  <si>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</si>
  <si>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</si>
  <si>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</si>
  <si>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</si>
  <si>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</si>
  <si>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</si>
  <si>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</si>
  <si>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</si>
  <si>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</si>
  <si>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</si>
  <si>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</si>
  <si>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</si>
  <si>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</si>
  <si>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</si>
  <si>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</si>
  <si>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</si>
  <si>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</si>
  <si>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</si>
  <si>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</si>
  <si>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</si>
  <si>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</si>
  <si>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</si>
  <si>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</si>
  <si>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</si>
  <si>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</si>
  <si>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</si>
  <si>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</si>
  <si>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</si>
  <si>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</si>
  <si>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</si>
  <si>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</si>
  <si>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</si>
  <si>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</si>
  <si>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</si>
  <si>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</si>
  <si>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</si>
  <si>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</si>
  <si>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</si>
  <si>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</si>
  <si>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</si>
  <si>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</si>
  <si>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</si>
  <si>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</si>
  <si>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</si>
  <si>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</si>
  <si>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</si>
  <si>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</si>
  <si>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</si>
  <si>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</si>
  <si>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</si>
  <si>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</si>
  <si>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</si>
  <si>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</si>
  <si>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</si>
  <si>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</si>
  <si>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</si>
  <si>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</si>
  <si>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</si>
  <si>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</si>
  <si>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</si>
  <si>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</si>
  <si>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</si>
  <si>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</si>
  <si>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</si>
  <si>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</si>
  <si>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</si>
  <si>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</si>
  <si>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</si>
  <si>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</si>
  <si>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</si>
  <si>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</si>
  <si>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</si>
  <si>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</si>
  <si>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</si>
  <si>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</si>
  <si>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</si>
  <si>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</si>
  <si>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</si>
  <si>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</si>
  <si>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</si>
  <si>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</si>
  <si>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</si>
  <si>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</si>
  <si>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</si>
  <si>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</si>
  <si>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</si>
  <si>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</si>
  <si>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</si>
  <si>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</si>
  <si>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</si>
  <si>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</si>
  <si>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</si>
  <si>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</si>
  <si>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</si>
  <si>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</si>
  <si>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</si>
  <si>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</si>
  <si>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</si>
  <si>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</si>
  <si>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</si>
  <si>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</si>
  <si>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</si>
  <si>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</si>
  <si>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</si>
  <si>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</si>
  <si>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</si>
  <si>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</si>
  <si>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</si>
  <si>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</si>
  <si>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</si>
  <si>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</si>
  <si>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</si>
  <si>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</si>
  <si>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</si>
  <si>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</si>
  <si>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</si>
  <si>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</si>
  <si>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</si>
  <si>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</si>
  <si>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</si>
  <si>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</si>
  <si>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</si>
  <si>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</si>
  <si>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</si>
  <si>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</si>
  <si>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</si>
  <si>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</si>
  <si>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</si>
  <si>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</si>
  <si>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</si>
  <si>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</si>
  <si>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</si>
  <si>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</si>
  <si>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</si>
  <si>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</si>
  <si>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</si>
  <si>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</si>
  <si>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</si>
  <si>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</si>
  <si>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</si>
  <si>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</si>
  <si>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</si>
  <si>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</si>
  <si>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</si>
  <si>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</si>
  <si>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</si>
  <si>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</si>
  <si>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</si>
  <si>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</si>
  <si>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</si>
  <si>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</si>
  <si>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</si>
  <si>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</si>
  <si>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</si>
  <si>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</si>
  <si>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</si>
  <si>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</si>
  <si>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</si>
  <si>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</si>
  <si>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</si>
  <si>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</si>
  <si>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</si>
  <si>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</si>
  <si>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</si>
  <si>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</si>
  <si>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</si>
  <si>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</si>
  <si>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</si>
  <si>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</si>
  <si>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</si>
  <si>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</si>
  <si>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</si>
  <si>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</si>
  <si>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</si>
  <si>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</si>
  <si>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</si>
  <si>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</si>
  <si>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</si>
  <si>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</si>
  <si>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</si>
  <si>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</si>
  <si>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</si>
  <si>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</si>
  <si>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</si>
  <si>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</si>
  <si>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</si>
  <si>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</si>
  <si>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</si>
  <si>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</si>
  <si>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</si>
  <si>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</si>
  <si>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</si>
  <si>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</si>
  <si>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</si>
  <si>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</si>
  <si>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</si>
  <si>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</si>
  <si>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</si>
  <si>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</si>
  <si>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</si>
  <si>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</si>
  <si>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</si>
  <si>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</si>
  <si>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</si>
  <si>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</si>
  <si>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</si>
  <si>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</si>
  <si>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</si>
  <si>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</si>
  <si>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</si>
  <si>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</si>
  <si>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</si>
  <si>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</si>
  <si>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</si>
  <si>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</si>
  <si>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</si>
  <si>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</si>
  <si>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</si>
  <si>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</si>
  <si>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</si>
  <si>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</si>
  <si>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</si>
  <si>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</si>
  <si>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</si>
  <si>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</si>
  <si>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</si>
  <si>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</si>
  <si>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</si>
  <si>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</si>
  <si>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</si>
  <si>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</si>
  <si>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</si>
  <si>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</si>
  <si>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</si>
  <si>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</si>
  <si>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</si>
  <si>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</si>
  <si>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</si>
  <si>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</si>
  <si>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</si>
  <si>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</si>
  <si>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</si>
  <si>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</si>
  <si>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</si>
  <si>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</si>
  <si>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</si>
  <si>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</si>
  <si>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</si>
  <si>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</si>
  <si>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</si>
  <si>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</si>
  <si>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</si>
  <si>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</si>
  <si>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</si>
  <si>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</si>
  <si>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</si>
  <si>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</si>
  <si>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</si>
  <si>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</si>
  <si>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</si>
  <si>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</si>
  <si>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</si>
  <si>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</si>
  <si>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</si>
  <si>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</si>
  <si>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</si>
  <si>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</si>
  <si>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</si>
  <si>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</si>
  <si>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</si>
  <si>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</si>
  <si>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</si>
  <si>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</si>
  <si>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</si>
  <si>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</si>
  <si>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</si>
  <si>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</si>
  <si>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</si>
  <si>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</si>
  <si>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</si>
  <si>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</si>
  <si>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</si>
  <si>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</si>
  <si>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</si>
  <si>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</si>
  <si>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</si>
  <si>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</si>
  <si>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</si>
  <si>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</si>
  <si>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</si>
  <si>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</si>
  <si>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</si>
  <si>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</si>
  <si>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</si>
  <si>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</si>
  <si>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</si>
  <si>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</si>
  <si>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</si>
  <si>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</si>
  <si>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</si>
  <si>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</si>
  <si>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</si>
  <si>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</si>
  <si>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</si>
  <si>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</si>
  <si>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</si>
  <si>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</si>
  <si>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</si>
  <si>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</si>
  <si>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</si>
  <si>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</si>
  <si>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</si>
  <si>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</si>
  <si>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</si>
  <si>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</si>
  <si>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</si>
  <si>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</si>
  <si>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</si>
  <si>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</si>
  <si>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</si>
  <si>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</si>
  <si>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</si>
  <si>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</si>
  <si>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</si>
  <si>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</si>
  <si>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</si>
  <si>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</si>
  <si>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</si>
  <si>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</si>
  <si>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</si>
  <si>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</si>
  <si>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</si>
  <si>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</si>
  <si>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</si>
  <si>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</si>
  <si>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</si>
  <si>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</si>
  <si>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</si>
  <si>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</si>
  <si>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</si>
  <si>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</si>
  <si>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</si>
  <si>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</si>
  <si>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</si>
  <si>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</si>
  <si>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</si>
  <si>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</si>
  <si>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</si>
  <si>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</si>
  <si>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</si>
  <si>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</si>
  <si>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</si>
  <si>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</si>
  <si>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</si>
  <si>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</si>
  <si>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</si>
  <si>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</si>
  <si>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</si>
  <si>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</si>
  <si>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</si>
  <si>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</si>
  <si>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</si>
  <si>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</si>
  <si>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</si>
  <si>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</si>
  <si>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</si>
  <si>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</si>
  <si>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</si>
  <si>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</si>
  <si>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</si>
  <si>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</si>
  <si>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</si>
  <si>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</si>
  <si>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</si>
  <si>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</si>
  <si>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</si>
  <si>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</si>
  <si>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</si>
  <si>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</si>
  <si>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</si>
  <si>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</si>
  <si>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</si>
  <si>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</si>
  <si>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</si>
  <si>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</si>
  <si>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</si>
  <si>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</si>
  <si>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</si>
  <si>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</si>
  <si>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</si>
  <si>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</si>
  <si>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</si>
  <si>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</si>
  <si>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</si>
  <si>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</si>
  <si>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</si>
  <si>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</si>
  <si>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</si>
  <si>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</si>
  <si>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</si>
  <si>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</si>
  <si>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</si>
  <si>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</si>
  <si>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</si>
  <si>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</si>
  <si>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</si>
  <si>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</si>
  <si>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</si>
  <si>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</si>
  <si>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</si>
  <si>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</si>
  <si>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</si>
  <si>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</si>
  <si>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</si>
  <si>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</si>
  <si>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</si>
  <si>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</si>
  <si>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</si>
  <si>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</si>
  <si>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</si>
  <si>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</si>
  <si>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</si>
  <si>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</si>
  <si>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</si>
  <si>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</si>
  <si>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</si>
  <si>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</si>
  <si>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</si>
  <si>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</si>
  <si>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</si>
  <si>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</si>
  <si>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</si>
  <si>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</si>
  <si>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</si>
  <si>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</si>
  <si>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</si>
  <si>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</si>
  <si>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</si>
  <si>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</si>
  <si>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</si>
  <si>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</si>
  <si>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</si>
  <si>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</si>
  <si>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</si>
  <si>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</si>
  <si>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</si>
  <si>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</si>
  <si>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</si>
  <si>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</si>
  <si>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</si>
  <si>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</si>
  <si>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</si>
  <si>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</si>
  <si>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</si>
  <si>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</si>
  <si>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</si>
  <si>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</si>
  <si>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</si>
  <si>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</si>
  <si>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</si>
  <si>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</si>
  <si>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</si>
  <si>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</si>
  <si>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</si>
  <si>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</si>
  <si>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</si>
  <si>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</si>
  <si>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</si>
  <si>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</si>
  <si>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</si>
  <si>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</si>
  <si>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</si>
  <si>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</si>
  <si>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</si>
  <si>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</si>
  <si>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</si>
  <si>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</si>
  <si>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</si>
  <si>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</si>
  <si>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</si>
  <si>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</si>
  <si>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</si>
  <si>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</si>
  <si>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</si>
  <si>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</si>
  <si>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</si>
  <si>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</si>
  <si>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</si>
  <si>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</si>
  <si>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</si>
  <si>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</si>
  <si>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</si>
  <si>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</si>
  <si>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</si>
  <si>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</si>
  <si>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</si>
  <si>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</si>
  <si>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</si>
  <si>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</si>
  <si>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</si>
  <si>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</si>
  <si>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</si>
  <si>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</si>
  <si>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</si>
  <si>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</si>
  <si>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</si>
  <si>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</si>
  <si>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</si>
  <si>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</si>
  <si>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</si>
  <si>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</si>
  <si>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</si>
  <si>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</si>
  <si>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</si>
  <si>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</si>
  <si>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</si>
  <si>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</si>
  <si>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</si>
  <si>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</si>
  <si>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</si>
  <si>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</si>
  <si>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</si>
  <si>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</si>
  <si>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</si>
  <si>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</si>
  <si>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</si>
  <si>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</si>
  <si>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</si>
  <si>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</si>
  <si>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</si>
  <si>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</si>
  <si>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</si>
  <si>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</si>
  <si>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</si>
  <si>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</si>
  <si>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</si>
  <si>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</si>
  <si>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</si>
  <si>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</si>
  <si>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</si>
  <si>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</si>
  <si>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</si>
  <si>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</si>
  <si>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</si>
  <si>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</si>
  <si>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</si>
  <si>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</si>
  <si>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</si>
  <si>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</si>
  <si>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</si>
  <si>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</si>
  <si>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</si>
  <si>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</si>
  <si>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</si>
  <si>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</si>
  <si>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</si>
  <si>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</si>
  <si>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</si>
  <si>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</si>
  <si>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</si>
  <si>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</si>
  <si>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</si>
  <si>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</si>
  <si>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</si>
  <si>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</si>
  <si>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</si>
  <si>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</si>
  <si>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</si>
  <si>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</si>
  <si>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</si>
  <si>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</si>
  <si>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</si>
  <si>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</si>
  <si>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</si>
  <si>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</si>
  <si>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</si>
  <si>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</si>
  <si>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</si>
  <si>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</si>
  <si>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</si>
  <si>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</si>
  <si>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</si>
  <si>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</si>
  <si>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</si>
  <si>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</si>
  <si>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</si>
  <si>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</si>
  <si>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</si>
  <si>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</si>
  <si>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</si>
  <si>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</si>
  <si>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</si>
  <si>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</si>
  <si>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</si>
  <si>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</si>
  <si>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</si>
  <si>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</si>
  <si>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</si>
  <si>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</si>
  <si>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</si>
  <si>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</si>
  <si>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</si>
  <si>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</si>
  <si>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</si>
  <si>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</si>
  <si>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</si>
  <si>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</si>
  <si>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</si>
  <si>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</si>
  <si>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</si>
  <si>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</si>
  <si>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</si>
  <si>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</si>
  <si>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</si>
  <si>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</si>
  <si>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</si>
  <si>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</si>
  <si>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</si>
  <si>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</si>
  <si>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</si>
  <si>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</si>
  <si>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</si>
  <si>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</si>
  <si>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</si>
  <si>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</si>
  <si>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</si>
  <si>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</si>
  <si>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</si>
  <si>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</si>
  <si>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</si>
  <si>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</si>
  <si>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</si>
  <si>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</si>
  <si>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</si>
  <si>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</si>
  <si>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</si>
  <si>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</si>
  <si>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</si>
  <si>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</si>
  <si>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</si>
  <si>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</si>
  <si>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</si>
  <si>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</si>
  <si>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</si>
  <si>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</si>
  <si>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</si>
  <si>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</si>
  <si>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</si>
  <si>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</si>
  <si>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</si>
  <si>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</si>
  <si>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</si>
  <si>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</si>
  <si>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</si>
  <si>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</si>
  <si>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</si>
  <si>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</si>
  <si>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</si>
  <si>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</si>
  <si>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</si>
  <si>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</si>
  <si>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</si>
  <si>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</si>
  <si>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</si>
  <si>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</si>
  <si>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</si>
  <si>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</si>
  <si>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</si>
  <si>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</si>
  <si>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</si>
  <si>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</si>
  <si>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</si>
  <si>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</si>
  <si>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</si>
  <si>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</si>
  <si>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</si>
  <si>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</si>
  <si>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</si>
  <si>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</si>
  <si>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</si>
  <si>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</si>
  <si>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</si>
  <si>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</si>
  <si>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</si>
  <si>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</si>
  <si>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</si>
  <si>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</si>
  <si>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</si>
  <si>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</si>
  <si>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</si>
  <si>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</si>
  <si>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</si>
  <si>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</si>
  <si>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</si>
  <si>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</si>
  <si>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</si>
  <si>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</si>
  <si>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</si>
  <si>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</si>
  <si>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</si>
  <si>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</si>
  <si>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</si>
  <si>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</si>
  <si>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</si>
  <si>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</si>
  <si>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</si>
  <si>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</si>
  <si>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</si>
  <si>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</si>
  <si>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</si>
  <si>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</si>
  <si>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</si>
  <si>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</si>
  <si>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</si>
  <si>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</si>
  <si>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</si>
  <si>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</si>
  <si>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</si>
  <si>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</si>
  <si>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</si>
  <si>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</si>
  <si>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</si>
  <si>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</si>
  <si>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</si>
  <si>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</si>
  <si>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</si>
  <si>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</si>
  <si>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</si>
  <si>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</si>
  <si>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</si>
  <si>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</si>
  <si>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</si>
  <si>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</si>
  <si>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</si>
  <si>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</si>
  <si>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</si>
  <si>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</si>
  <si>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</si>
  <si>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</si>
  <si>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</si>
  <si>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</si>
  <si>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</si>
  <si>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</si>
  <si>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</si>
  <si>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</si>
  <si>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</si>
  <si>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</si>
  <si>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</si>
  <si>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</si>
  <si>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</si>
  <si>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</si>
  <si>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</si>
  <si>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</si>
  <si>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</si>
  <si>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</si>
  <si>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</si>
  <si>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</si>
  <si>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</si>
  <si>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</si>
  <si>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</si>
  <si>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</si>
  <si>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</si>
  <si>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</si>
  <si>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</si>
  <si>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</si>
  <si>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</si>
  <si>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</si>
  <si>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</si>
  <si>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</si>
  <si>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</si>
  <si>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</si>
  <si>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</si>
  <si>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</si>
  <si>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</si>
  <si>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</si>
  <si>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</si>
  <si>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</si>
  <si>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</si>
  <si>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</si>
  <si>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</si>
  <si>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</si>
  <si>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</si>
  <si>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</si>
  <si>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</si>
  <si>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</si>
  <si>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</si>
  <si>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</si>
  <si>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</si>
  <si>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</si>
  <si>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</si>
  <si>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</si>
  <si>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</si>
  <si>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</si>
  <si>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</si>
  <si>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</si>
  <si>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</si>
  <si>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</si>
  <si>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</si>
  <si>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</si>
  <si>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</si>
  <si>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</si>
  <si>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</si>
  <si>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</si>
  <si>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</si>
  <si>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</si>
  <si>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</si>
  <si>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</si>
  <si>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</si>
  <si>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</si>
  <si>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</si>
  <si>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</si>
  <si>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</si>
  <si>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</si>
  <si>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</si>
  <si>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</si>
  <si>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</si>
  <si>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</si>
  <si>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</si>
  <si>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</si>
  <si>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</si>
  <si>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</si>
  <si>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</si>
  <si>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</si>
  <si>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</si>
  <si>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</si>
  <si>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</si>
  <si>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</si>
  <si>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</si>
  <si>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</si>
  <si>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</si>
  <si>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</si>
  <si>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</si>
  <si>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</si>
  <si>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</si>
  <si>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</si>
  <si>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</si>
  <si>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</si>
  <si>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</si>
  <si>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</si>
  <si>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</si>
  <si>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</si>
  <si>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</si>
  <si>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</si>
  <si>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</si>
  <si>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</si>
  <si>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</si>
  <si>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</si>
  <si>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</si>
  <si>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</si>
  <si>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</si>
  <si>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</si>
  <si>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</si>
  <si>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</si>
  <si>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</si>
  <si>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</si>
  <si>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</si>
  <si>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</si>
  <si>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</si>
  <si>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</si>
  <si>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</si>
  <si>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</si>
  <si>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</si>
  <si>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</si>
  <si>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</si>
  <si>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</si>
  <si>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</si>
  <si>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</si>
  <si>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</si>
  <si>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</si>
  <si>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</si>
  <si>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</si>
  <si>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</si>
  <si>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</si>
  <si>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</si>
  <si>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</si>
  <si>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</si>
  <si>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</si>
  <si>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</si>
  <si>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</si>
  <si>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</si>
  <si>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</si>
  <si>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</si>
  <si>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</si>
  <si>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</si>
  <si>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</si>
  <si>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</si>
  <si>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</si>
  <si>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</si>
  <si>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</si>
  <si>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</si>
  <si>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</si>
  <si>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</si>
  <si>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</si>
  <si>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</si>
  <si>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</si>
  <si>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</si>
  <si>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</si>
  <si>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</si>
  <si>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</si>
  <si>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</si>
  <si>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</si>
  <si>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</si>
  <si>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</si>
  <si>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</si>
  <si>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</si>
  <si>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</si>
  <si>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</si>
  <si>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</si>
  <si>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</si>
  <si>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</si>
  <si>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</si>
  <si>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</si>
  <si>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</si>
  <si>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</si>
  <si>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</si>
  <si>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</si>
  <si>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</si>
  <si>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</si>
  <si>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</si>
  <si>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</si>
  <si>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</si>
  <si>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</si>
  <si>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</si>
  <si>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</si>
  <si>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</si>
  <si>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</si>
  <si>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</si>
  <si>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</si>
  <si>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</si>
  <si>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</si>
  <si>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</si>
  <si>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</si>
  <si>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</si>
  <si>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</si>
  <si>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</si>
  <si>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</si>
  <si>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</si>
  <si>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</si>
  <si>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</si>
  <si>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</si>
  <si>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</si>
  <si>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</si>
  <si>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</si>
  <si>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</si>
  <si>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</si>
  <si>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</si>
  <si>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</si>
  <si>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</si>
  <si>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</si>
  <si>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</si>
  <si>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</si>
  <si>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</si>
  <si>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</si>
  <si>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</si>
  <si>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</si>
  <si>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</si>
  <si>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</si>
  <si>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</si>
  <si>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</si>
  <si>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</si>
  <si>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</si>
  <si>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</si>
  <si>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</si>
  <si>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</si>
  <si>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</si>
  <si>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</si>
  <si>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</si>
  <si>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</si>
  <si>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</si>
  <si>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</si>
  <si>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</si>
  <si>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</si>
  <si>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</si>
  <si>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</si>
  <si>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</si>
  <si>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</si>
  <si>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</si>
  <si>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</si>
  <si>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</si>
  <si>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</si>
  <si>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</si>
  <si>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</si>
  <si>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</si>
  <si>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</si>
  <si>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</si>
  <si>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</si>
  <si>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</si>
  <si>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</si>
  <si>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</si>
  <si>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</si>
  <si>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</si>
  <si>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</si>
  <si>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</si>
  <si>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</si>
  <si>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</si>
  <si>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</si>
  <si>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</si>
  <si>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</si>
  <si>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</si>
  <si>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</si>
  <si>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</si>
  <si>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</si>
  <si>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</si>
  <si>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</si>
  <si>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</si>
  <si>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</si>
  <si>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</si>
  <si>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</si>
  <si>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</si>
  <si>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</si>
  <si>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</si>
  <si>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</si>
  <si>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</si>
  <si>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</si>
  <si>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</si>
  <si>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</si>
  <si>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</si>
  <si>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</si>
  <si>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</si>
  <si>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</si>
  <si>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</si>
  <si>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</si>
  <si>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</si>
  <si>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</si>
  <si>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</si>
  <si>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</si>
  <si>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</si>
  <si>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</si>
  <si>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</si>
  <si>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</si>
  <si>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</si>
  <si>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</si>
  <si>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</si>
  <si>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</si>
  <si>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</si>
  <si>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</si>
  <si>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</si>
  <si>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</si>
  <si>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</si>
  <si>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</si>
  <si>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</si>
  <si>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</si>
  <si>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</si>
  <si>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</si>
  <si>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</si>
  <si>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</si>
  <si>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</si>
  <si>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</si>
  <si>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</si>
  <si>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</si>
  <si>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</si>
  <si>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</si>
  <si>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</si>
  <si>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</si>
  <si>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</si>
  <si>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</si>
  <si>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</si>
  <si>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</si>
  <si>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</si>
  <si>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</si>
  <si>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</si>
  <si>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</si>
  <si>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</si>
  <si>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</si>
  <si>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</si>
  <si>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</si>
  <si>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</si>
  <si>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</si>
  <si>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</si>
  <si>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</si>
  <si>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</si>
  <si>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</si>
  <si>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</si>
  <si>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</si>
  <si>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</si>
  <si>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</si>
  <si>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</si>
  <si>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</si>
  <si>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</si>
  <si>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</si>
  <si>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</si>
  <si>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</si>
  <si>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</si>
  <si>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</si>
  <si>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</si>
  <si>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</si>
  <si>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</si>
  <si>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</si>
  <si>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</si>
  <si>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</si>
  <si>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</si>
  <si>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</si>
  <si>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</si>
  <si>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</si>
  <si>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</si>
  <si>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</si>
  <si>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</si>
  <si>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</si>
  <si>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</si>
  <si>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</si>
  <si>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</si>
  <si>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</si>
  <si>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</si>
  <si>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</si>
  <si>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</si>
  <si>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</si>
  <si>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</si>
  <si>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</si>
  <si>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</si>
  <si>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</si>
  <si>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</si>
  <si>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</si>
  <si>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</si>
  <si>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</si>
  <si>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</si>
  <si>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</si>
  <si>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</si>
  <si>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</si>
  <si>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</si>
  <si>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</si>
  <si>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</si>
  <si>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</si>
  <si>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</si>
  <si>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</si>
  <si>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</si>
  <si>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</si>
  <si>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</si>
  <si>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</si>
  <si>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</si>
  <si>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</si>
  <si>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</si>
  <si>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</si>
  <si>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</si>
  <si>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</si>
  <si>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</si>
  <si>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</si>
  <si>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</si>
  <si>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</si>
  <si>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</si>
  <si>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</si>
  <si>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</si>
  <si>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</si>
  <si>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</si>
  <si>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</si>
  <si>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</si>
  <si>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</si>
  <si>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</si>
  <si>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</si>
  <si>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</si>
  <si>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</si>
  <si>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</si>
  <si>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</si>
  <si>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</si>
  <si>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</si>
  <si>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</si>
  <si>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</si>
  <si>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</si>
  <si>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</si>
  <si>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</si>
  <si>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</si>
  <si>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</si>
  <si>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</si>
  <si>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</si>
  <si>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</si>
  <si>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</si>
  <si>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</si>
  <si>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</si>
  <si>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</si>
  <si>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</si>
  <si>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</si>
  <si>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</si>
  <si>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</si>
  <si>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</si>
  <si>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</si>
  <si>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</si>
  <si>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</si>
  <si>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</si>
  <si>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</si>
  <si>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</si>
  <si>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</si>
  <si>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</si>
  <si>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</si>
  <si>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</si>
  <si>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</si>
  <si>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</si>
  <si>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</si>
  <si>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</si>
  <si>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</si>
  <si>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</si>
  <si>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</si>
  <si>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</si>
  <si>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</si>
  <si>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</si>
  <si>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</si>
  <si>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</si>
  <si>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</si>
  <si>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</si>
  <si>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</si>
  <si>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</si>
  <si>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</si>
  <si>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</si>
  <si>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</si>
  <si>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</si>
  <si>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</si>
  <si>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</si>
  <si>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</si>
  <si>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</si>
  <si>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</si>
  <si>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</si>
  <si>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</si>
  <si>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</si>
  <si>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</si>
  <si>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</si>
  <si>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</si>
  <si>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</si>
  <si>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</si>
  <si>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</si>
  <si>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</si>
  <si>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</si>
  <si>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</si>
  <si>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</si>
  <si>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</si>
  <si>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</si>
  <si>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</si>
  <si>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</si>
  <si>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</si>
  <si>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</si>
  <si>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</si>
  <si>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</si>
  <si>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</si>
  <si>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</si>
  <si>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</si>
  <si>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</si>
  <si>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</si>
  <si>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</si>
  <si>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</si>
  <si>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</si>
  <si>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</si>
  <si>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</si>
  <si>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</si>
  <si>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</si>
  <si>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</si>
  <si>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</si>
  <si>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</si>
  <si>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</si>
  <si>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</si>
  <si>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</si>
  <si>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</si>
  <si>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</si>
  <si>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</si>
  <si>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</si>
  <si>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</si>
  <si>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</si>
  <si>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</si>
  <si>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</si>
  <si>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</si>
  <si>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</si>
  <si>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</si>
  <si>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</si>
  <si>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</si>
  <si>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</si>
  <si>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</si>
  <si>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</si>
  <si>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</si>
  <si>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</si>
  <si>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</si>
  <si>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</si>
  <si>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</si>
  <si>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</si>
  <si>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</si>
  <si>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</si>
  <si>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</si>
  <si>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</si>
  <si>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</si>
  <si>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</si>
  <si>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</si>
  <si>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</si>
  <si>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</si>
  <si>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</si>
  <si>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</si>
  <si>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</si>
  <si>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</si>
  <si>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</si>
  <si>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</si>
  <si>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</si>
  <si>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</si>
  <si>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</si>
  <si>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</si>
  <si>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</si>
  <si>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</si>
  <si>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</si>
  <si>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</si>
  <si>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</si>
  <si>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</si>
  <si>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</si>
  <si>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</si>
  <si>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</si>
  <si>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</si>
  <si>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</si>
  <si>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</si>
  <si>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</si>
  <si>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</si>
  <si>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</si>
  <si>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</si>
  <si>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</si>
  <si>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</si>
  <si>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</si>
  <si>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</si>
  <si>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</si>
  <si>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</si>
  <si>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</si>
  <si>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</si>
  <si>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</si>
  <si>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</si>
  <si>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</si>
  <si>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</si>
  <si>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</si>
  <si>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</si>
  <si>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</si>
  <si>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</si>
  <si>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</si>
  <si>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</si>
  <si>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</si>
  <si>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</si>
  <si>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</si>
  <si>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</si>
  <si>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</si>
  <si>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</si>
  <si>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</si>
  <si>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</si>
  <si>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</si>
  <si>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</si>
  <si>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</si>
  <si>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</si>
  <si>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</si>
  <si>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</si>
  <si>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</si>
  <si>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</si>
  <si>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</si>
  <si>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</si>
  <si>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</si>
  <si>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</si>
  <si>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</si>
  <si>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</si>
  <si>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</si>
  <si>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</si>
  <si>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</si>
  <si>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</si>
  <si>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</si>
  <si>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</si>
  <si>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</si>
  <si>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</si>
  <si>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</si>
  <si>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</si>
  <si>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</si>
  <si>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</si>
  <si>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</si>
  <si>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</si>
  <si>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</si>
  <si>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</si>
  <si>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</si>
  <si>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</si>
  <si>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</si>
  <si>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</si>
  <si>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</si>
  <si>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</si>
  <si>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</si>
  <si>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</si>
  <si>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</si>
  <si>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</si>
  <si>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</si>
  <si>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</si>
  <si>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</si>
  <si>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</si>
  <si>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</si>
  <si>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</si>
  <si>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</si>
  <si>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</si>
  <si>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</si>
  <si>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</si>
  <si>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</si>
  <si>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</si>
  <si>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</si>
  <si>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</si>
  <si>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</si>
  <si>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</si>
  <si>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</si>
  <si>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</si>
  <si>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</si>
  <si>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</si>
  <si>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</si>
  <si>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</si>
  <si>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</si>
  <si>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</si>
  <si>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</si>
  <si>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</si>
  <si>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</si>
  <si>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</si>
  <si>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</si>
  <si>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</si>
  <si>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</si>
  <si>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</si>
  <si>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</si>
  <si>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</si>
  <si>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</si>
  <si>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</si>
  <si>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</si>
  <si>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</si>
  <si>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</si>
  <si>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</si>
  <si>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</si>
  <si>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</si>
  <si>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</si>
  <si>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</si>
  <si>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</si>
  <si>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</si>
  <si>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</si>
  <si>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</si>
  <si>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</si>
  <si>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</si>
  <si>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</si>
  <si>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</si>
  <si>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</si>
  <si>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</si>
  <si>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</si>
  <si>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</si>
  <si>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</si>
  <si>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</si>
  <si>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</si>
  <si>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</si>
  <si>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</si>
  <si>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</si>
  <si>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</si>
  <si>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</si>
  <si>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</si>
  <si>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</si>
  <si>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</si>
  <si>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</si>
  <si>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</si>
  <si>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</si>
  <si>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</si>
  <si>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</si>
  <si>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</si>
  <si>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</si>
  <si>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</si>
  <si>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</si>
  <si>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</si>
  <si>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</si>
  <si>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</si>
  <si>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</si>
  <si>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</si>
  <si>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</si>
  <si>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</si>
  <si>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</si>
  <si>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</si>
  <si>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</si>
  <si>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</si>
  <si>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</si>
  <si>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</si>
  <si>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</si>
  <si>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</si>
  <si>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</si>
  <si>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</si>
  <si>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</si>
  <si>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</si>
  <si>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</si>
  <si>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</si>
  <si>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</si>
  <si>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</si>
  <si>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</si>
  <si>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</si>
  <si>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</si>
  <si>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</si>
  <si>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</si>
  <si>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</si>
  <si>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</si>
  <si>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</si>
  <si>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</si>
  <si>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</si>
  <si>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</si>
  <si>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</si>
  <si>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</si>
  <si>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</si>
  <si>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</si>
  <si>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</si>
  <si>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</si>
  <si>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</si>
  <si>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</si>
  <si>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</si>
  <si>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</si>
  <si>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</si>
  <si>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</si>
  <si>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</si>
  <si>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</si>
  <si>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</si>
  <si>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</si>
  <si>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</si>
  <si>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</si>
  <si>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</si>
  <si>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</si>
  <si>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</si>
  <si>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</si>
  <si>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</si>
  <si>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</si>
  <si>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</si>
  <si>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</si>
  <si>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</si>
  <si>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</si>
  <si>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</si>
  <si>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</si>
  <si>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</si>
  <si>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</si>
  <si>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</si>
  <si>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</si>
  <si>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</si>
  <si>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</si>
  <si>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</si>
  <si>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</si>
  <si>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</si>
  <si>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</si>
  <si>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</si>
  <si>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</si>
  <si>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</si>
  <si>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</si>
  <si>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</si>
  <si>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</si>
  <si>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</si>
  <si>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</si>
  <si>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</si>
  <si>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</si>
  <si>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</si>
  <si>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</si>
  <si>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</si>
  <si>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</si>
  <si>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</si>
  <si>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</si>
  <si>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</si>
  <si>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</si>
  <si>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</si>
  <si>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</si>
  <si>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</si>
  <si>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</si>
  <si>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</si>
  <si>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</si>
  <si>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</si>
  <si>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</si>
  <si>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</si>
  <si>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</si>
  <si>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</si>
  <si>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</si>
  <si>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</si>
  <si>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</si>
  <si>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</si>
  <si>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</si>
  <si>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</si>
  <si>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</si>
  <si>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</si>
  <si>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</si>
  <si>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</si>
  <si>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</si>
  <si>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</si>
  <si>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</si>
  <si>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</si>
  <si>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</si>
  <si>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</si>
  <si>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</si>
  <si>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</si>
  <si>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</si>
  <si>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</si>
  <si>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</si>
  <si>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</si>
  <si>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</si>
  <si>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</si>
  <si>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</si>
  <si>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</si>
  <si>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</si>
  <si>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</si>
  <si>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</si>
  <si>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</si>
  <si>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</si>
  <si>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</si>
  <si>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</si>
  <si>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</si>
  <si>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</si>
  <si>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</si>
  <si>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</si>
  <si>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</si>
  <si>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</si>
  <si>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</si>
  <si>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</si>
  <si>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</si>
  <si>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</si>
  <si>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</si>
  <si>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</si>
  <si>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</si>
  <si>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</si>
  <si>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</si>
  <si>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</si>
  <si>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</si>
  <si>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</si>
  <si>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</si>
  <si>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</si>
  <si>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</si>
  <si>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</si>
  <si>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</si>
  <si>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</si>
  <si>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</si>
  <si>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</si>
  <si>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</si>
  <si>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</si>
  <si>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</si>
  <si>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</si>
  <si>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</si>
  <si>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</si>
  <si>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</si>
  <si>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</si>
  <si>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</si>
  <si>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</si>
  <si>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</si>
  <si>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</si>
  <si>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</si>
  <si>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</si>
  <si>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</si>
  <si>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</si>
  <si>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</si>
  <si>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</si>
  <si>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</si>
  <si>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</si>
  <si>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</si>
  <si>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</si>
  <si>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</si>
  <si>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</si>
  <si>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</si>
  <si>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</si>
  <si>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</si>
  <si>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</si>
  <si>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</si>
  <si>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</si>
  <si>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</si>
  <si>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</si>
  <si>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</si>
  <si>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</si>
  <si>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</si>
  <si>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</si>
  <si>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</si>
  <si>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</si>
  <si>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</si>
  <si>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</si>
  <si>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</si>
  <si>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</si>
  <si>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</si>
  <si>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</si>
  <si>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</si>
  <si>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</si>
  <si>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</si>
  <si>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</si>
  <si>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</si>
  <si>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</si>
  <si>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</si>
  <si>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</si>
  <si>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</si>
  <si>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</si>
  <si>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</si>
  <si>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</si>
  <si>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</si>
  <si>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</si>
  <si>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</si>
  <si>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</si>
  <si>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</si>
  <si>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</si>
  <si>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</si>
  <si>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</si>
  <si>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</si>
  <si>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</si>
  <si>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</si>
  <si>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</si>
  <si>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</si>
  <si>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</si>
  <si>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</si>
  <si>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</si>
  <si>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</si>
  <si>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</si>
  <si>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</si>
  <si>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</si>
  <si>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</si>
  <si>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</si>
  <si>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</si>
  <si>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</si>
  <si>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</si>
  <si>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</si>
  <si>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</si>
  <si>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</si>
  <si>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</si>
  <si>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</si>
  <si>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</si>
  <si>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</si>
  <si>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</si>
  <si>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</si>
  <si>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</si>
  <si>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</si>
  <si>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</si>
  <si>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</si>
  <si>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</si>
  <si>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</si>
  <si>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</si>
  <si>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</si>
  <si>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</si>
  <si>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</si>
  <si>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</si>
  <si>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</si>
  <si>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</si>
  <si>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</si>
  <si>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</si>
  <si>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</si>
  <si>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</si>
  <si>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</si>
  <si>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</si>
  <si>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</si>
  <si>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</si>
  <si>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</si>
  <si>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</si>
  <si>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</si>
  <si>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</si>
  <si>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</si>
  <si>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</si>
  <si>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</si>
  <si>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</si>
  <si>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</si>
  <si>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</si>
  <si>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</si>
  <si>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</si>
  <si>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</si>
  <si>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</si>
  <si>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</si>
  <si>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</si>
  <si>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</si>
  <si>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</si>
  <si>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</si>
  <si>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</si>
  <si>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</si>
  <si>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</si>
  <si>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</si>
  <si>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</si>
  <si>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</si>
  <si>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</si>
  <si>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</si>
  <si>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</si>
  <si>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</si>
  <si>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</si>
  <si>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</si>
  <si>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</si>
  <si>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</si>
  <si>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</si>
  <si>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</si>
  <si>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</si>
  <si>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</si>
  <si>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</si>
  <si>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</si>
  <si>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</si>
  <si>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</si>
  <si>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</si>
  <si>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</si>
  <si>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</si>
  <si>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</si>
  <si>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</si>
  <si>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</si>
  <si>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</si>
  <si>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</si>
  <si>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</si>
  <si>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</si>
  <si>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</si>
  <si>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</si>
  <si>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</si>
  <si>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</si>
  <si>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</si>
  <si>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</si>
  <si>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</si>
  <si>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</si>
  <si>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</si>
  <si>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</si>
  <si>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</si>
  <si>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</si>
  <si>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</si>
  <si>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</si>
  <si>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</si>
  <si>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</si>
  <si>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</si>
  <si>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</si>
  <si>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</si>
  <si>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</si>
  <si>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</si>
  <si>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</si>
  <si>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</si>
  <si>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</si>
  <si>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</si>
  <si>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</si>
  <si>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</si>
  <si>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</si>
  <si>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</si>
  <si>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</si>
  <si>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</si>
  <si>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</si>
  <si>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</si>
  <si>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</si>
  <si>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</si>
  <si>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</si>
  <si>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</si>
  <si>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</si>
  <si>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</si>
  <si>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</si>
  <si>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</si>
  <si>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</si>
  <si>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</si>
  <si>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</si>
  <si>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</si>
  <si>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</si>
  <si>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</si>
  <si>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</si>
  <si>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</si>
  <si>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</si>
  <si>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</si>
  <si>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</si>
  <si>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</si>
  <si>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</si>
  <si>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</si>
  <si>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</si>
  <si>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</si>
  <si>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</si>
  <si>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</si>
  <si>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</si>
  <si>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</si>
  <si>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</si>
  <si>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</si>
  <si>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</si>
  <si>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</si>
  <si>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</si>
  <si>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</si>
  <si>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</si>
  <si>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</si>
  <si>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</si>
  <si>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</si>
  <si>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</si>
  <si>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</si>
  <si>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</si>
  <si>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</si>
  <si>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</si>
  <si>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</si>
  <si>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</si>
  <si>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</si>
  <si>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</si>
  <si>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</si>
  <si>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</si>
  <si>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C40,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</si>
  <si>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</si>
  <si>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</si>
  <si>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</si>
  <si>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</si>
  <si>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</si>
  <si>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</si>
  <si>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</si>
  <si>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</si>
  <si>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</si>
  <si>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</si>
  <si>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</si>
  <si>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</si>
  <si>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</si>
  <si>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</si>
  <si>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</si>
  <si>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</si>
  <si>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</si>
  <si>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</si>
  <si>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</si>
  <si>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</si>
  <si>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</si>
  <si>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</si>
  <si>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</si>
  <si>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</si>
  <si>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</si>
  <si>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</si>
  <si>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</si>
  <si>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</si>
  <si>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</si>
  <si>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</si>
  <si>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</si>
  <si>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</si>
  <si>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</si>
  <si>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</si>
  <si>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</si>
  <si>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</si>
  <si>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</si>
  <si>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</si>
  <si>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</si>
  <si>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</si>
  <si>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</si>
  <si>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</si>
  <si>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</si>
  <si>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</si>
  <si>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</si>
  <si>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</si>
  <si>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</si>
  <si>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</si>
  <si>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</si>
  <si>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</si>
  <si>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</si>
  <si>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</si>
  <si>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</si>
  <si>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</si>
  <si>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</si>
  <si>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</si>
  <si>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</si>
  <si>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</si>
  <si>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</si>
  <si>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</si>
  <si>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</si>
  <si>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</si>
  <si>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</si>
  <si>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</si>
  <si>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CONE DE SINALIZACAO EM PVC FLEXIVEL, H = 70 / 76 CM (NBR 15071)                                                                                                                                                                                                                                                                                                                                                                                                                                           </t>
  </si>
  <si>
    <t xml:space="preserve">CONE DE SINALIZACAO EM PVC RIGIDO COM FAIXA REFLETIVA, H = 70 / 76 CM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</si>
  <si>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</si>
  <si>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</si>
  <si>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</si>
  <si>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</si>
  <si>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</si>
  <si>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</si>
  <si>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</si>
  <si>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</si>
  <si>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</si>
  <si>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</si>
  <si>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</si>
  <si>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</si>
  <si>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</si>
  <si>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</si>
  <si>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</si>
  <si>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</si>
  <si>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</si>
  <si>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</si>
  <si>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</si>
  <si>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</si>
  <si>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</si>
  <si>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</si>
  <si>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</si>
  <si>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</si>
  <si>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</si>
  <si>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</si>
  <si>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</si>
  <si>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</si>
  <si>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</si>
  <si>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</si>
  <si>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</si>
  <si>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</si>
  <si>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</si>
  <si>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</si>
  <si>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</si>
  <si>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</si>
  <si>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</si>
  <si>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</si>
  <si>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</si>
  <si>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</si>
  <si>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</si>
  <si>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</si>
  <si>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</si>
  <si>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</si>
  <si>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</si>
  <si>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</si>
  <si>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</si>
  <si>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</si>
  <si>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</si>
  <si>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</si>
  <si>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</si>
  <si>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</si>
  <si>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</si>
  <si>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</si>
  <si>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</si>
  <si>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</si>
  <si>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</si>
  <si>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</si>
  <si>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</si>
  <si>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</si>
  <si>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</si>
  <si>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</si>
  <si>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</si>
  <si>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</si>
  <si>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</si>
  <si>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</si>
  <si>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</si>
  <si>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</si>
  <si>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</si>
  <si>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</si>
  <si>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</si>
  <si>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</si>
  <si>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</si>
  <si>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</si>
  <si>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</si>
  <si>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</si>
  <si>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</si>
  <si>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</si>
  <si>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</si>
  <si>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</si>
  <si>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</si>
  <si>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</si>
  <si>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</si>
  <si>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</si>
  <si>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</si>
  <si>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</si>
  <si>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</si>
  <si>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</si>
  <si>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</si>
  <si>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</si>
  <si>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</si>
  <si>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</si>
  <si>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</si>
  <si>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</si>
  <si>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</si>
  <si>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</si>
  <si>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</si>
  <si>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</si>
  <si>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</si>
  <si>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</si>
  <si>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</si>
  <si>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</si>
  <si>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</si>
  <si>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</si>
  <si>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</si>
  <si>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</si>
  <si>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</si>
  <si>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</si>
  <si>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</si>
  <si>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</si>
  <si>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</si>
  <si>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</si>
  <si>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</si>
  <si>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</si>
  <si>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</si>
  <si>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</si>
  <si>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</si>
  <si>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</si>
  <si>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</si>
  <si>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</si>
  <si>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</si>
  <si>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</si>
  <si>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</si>
  <si>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</si>
  <si>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</si>
  <si>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</si>
  <si>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</si>
  <si>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</si>
  <si>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</si>
  <si>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</si>
  <si>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</si>
  <si>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</si>
  <si>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</si>
  <si>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</si>
  <si>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</si>
  <si>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</si>
  <si>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</si>
  <si>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</si>
  <si>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</si>
  <si>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</si>
  <si>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</si>
  <si>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</si>
  <si>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</si>
  <si>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</si>
  <si>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</si>
  <si>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</si>
  <si>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</si>
  <si>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</si>
  <si>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</si>
  <si>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</si>
  <si>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</si>
  <si>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</si>
  <si>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</si>
  <si>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</si>
  <si>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</si>
  <si>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</si>
  <si>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</si>
  <si>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</si>
  <si>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</si>
  <si>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</si>
  <si>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</si>
  <si>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</si>
  <si>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</si>
  <si>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</si>
  <si>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</si>
  <si>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</si>
  <si>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</si>
  <si>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</si>
  <si>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</si>
  <si>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</si>
  <si>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</si>
  <si>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</si>
  <si>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</si>
  <si>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</si>
  <si>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</si>
  <si>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</si>
  <si>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</si>
  <si>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</si>
  <si>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</si>
  <si>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</si>
  <si>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</si>
  <si>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</si>
  <si>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</si>
  <si>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</si>
  <si>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</si>
  <si>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</si>
  <si>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</si>
  <si>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</si>
  <si>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PVC CURTA 90 GRAUS, DN 40 MM, PARA ESGOTO PREDIAL                                                                                                                                                                                                                                                                                                                                                                                                                                                   </t>
  </si>
  <si>
    <t xml:space="preserve">CURVA PVC CURTA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</si>
  <si>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</si>
  <si>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</si>
  <si>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</si>
  <si>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</si>
  <si>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</si>
  <si>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</si>
  <si>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</si>
  <si>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</si>
  <si>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</si>
  <si>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</si>
  <si>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</si>
  <si>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</si>
  <si>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</si>
  <si>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</si>
  <si>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</si>
  <si>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</si>
  <si>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</si>
  <si>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</si>
  <si>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</si>
  <si>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</si>
  <si>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</si>
  <si>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</si>
  <si>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</si>
  <si>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</si>
  <si>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</si>
  <si>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</si>
  <si>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</si>
  <si>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</si>
  <si>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</si>
  <si>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</si>
  <si>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</si>
  <si>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</si>
  <si>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</si>
  <si>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</si>
  <si>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</si>
  <si>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</si>
  <si>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</si>
  <si>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</si>
  <si>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</si>
  <si>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</si>
  <si>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</si>
  <si>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</si>
  <si>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</si>
  <si>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</si>
  <si>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</si>
  <si>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</si>
  <si>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</si>
  <si>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</si>
  <si>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</si>
  <si>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</si>
  <si>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</si>
  <si>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</si>
  <si>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</si>
  <si>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</si>
  <si>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</si>
  <si>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</si>
  <si>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</si>
  <si>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</si>
  <si>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</si>
  <si>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</si>
  <si>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</si>
  <si>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</si>
  <si>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</si>
  <si>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</si>
  <si>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</si>
  <si>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</si>
  <si>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</si>
  <si>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</si>
  <si>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</si>
  <si>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</si>
  <si>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</si>
  <si>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</si>
  <si>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</si>
  <si>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</si>
  <si>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</si>
  <si>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</si>
  <si>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</si>
  <si>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</si>
  <si>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</si>
  <si>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</si>
  <si>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</si>
  <si>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</si>
  <si>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</si>
  <si>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</si>
  <si>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</si>
  <si>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</si>
  <si>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</si>
  <si>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</si>
  <si>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</si>
  <si>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</si>
  <si>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</si>
  <si>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</si>
  <si>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</si>
  <si>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</si>
  <si>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</si>
  <si>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</si>
  <si>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</si>
  <si>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</si>
  <si>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</si>
  <si>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</si>
  <si>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</si>
  <si>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</si>
  <si>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</si>
  <si>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</si>
  <si>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</si>
  <si>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</si>
  <si>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</si>
  <si>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</si>
  <si>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</si>
  <si>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</si>
  <si>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</si>
  <si>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</si>
  <si>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</si>
  <si>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</si>
  <si>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</si>
  <si>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</si>
  <si>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</si>
  <si>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</si>
  <si>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</si>
  <si>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</si>
  <si>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</si>
  <si>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</si>
  <si>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</si>
  <si>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</si>
  <si>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</si>
  <si>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</si>
  <si>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</si>
  <si>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</si>
  <si>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</si>
  <si>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</si>
  <si>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</si>
  <si>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</si>
  <si>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</si>
  <si>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</si>
  <si>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</si>
  <si>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</si>
  <si>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</si>
  <si>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</si>
  <si>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</si>
  <si>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</si>
  <si>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</si>
  <si>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</si>
  <si>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</si>
  <si>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</si>
  <si>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</si>
  <si>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</si>
  <si>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</si>
  <si>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</si>
  <si>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</si>
  <si>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</si>
  <si>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</si>
  <si>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</si>
  <si>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</si>
  <si>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</si>
  <si>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</si>
  <si>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</si>
  <si>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</si>
  <si>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</si>
  <si>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</si>
  <si>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</si>
  <si>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</si>
  <si>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</si>
  <si>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</si>
  <si>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</si>
  <si>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</si>
  <si>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</si>
  <si>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</si>
  <si>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</si>
  <si>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</si>
  <si>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</si>
  <si>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</si>
  <si>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</si>
  <si>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</si>
  <si>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</si>
  <si>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</si>
  <si>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</si>
  <si>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</si>
  <si>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</si>
  <si>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</si>
  <si>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</si>
  <si>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</si>
  <si>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</si>
  <si>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</si>
  <si>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</si>
  <si>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</si>
  <si>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</si>
  <si>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</si>
  <si>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</si>
  <si>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</si>
  <si>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</si>
  <si>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</si>
  <si>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</si>
  <si>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</si>
  <si>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</si>
  <si>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</si>
  <si>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</si>
  <si>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</si>
  <si>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</si>
  <si>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</si>
  <si>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</si>
  <si>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</si>
  <si>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</si>
  <si>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</si>
  <si>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</si>
  <si>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</si>
  <si>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</si>
  <si>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</si>
  <si>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</si>
  <si>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</si>
  <si>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</si>
  <si>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</si>
  <si>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</si>
  <si>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</si>
  <si>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</si>
  <si>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</si>
  <si>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</si>
  <si>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</si>
  <si>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</si>
  <si>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</si>
  <si>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</si>
  <si>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</si>
  <si>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</si>
  <si>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</si>
  <si>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</si>
  <si>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</si>
  <si>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</si>
  <si>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</si>
  <si>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</si>
  <si>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</si>
  <si>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</si>
  <si>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</si>
  <si>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</si>
  <si>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</si>
  <si>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</si>
  <si>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</si>
  <si>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</si>
  <si>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</si>
  <si>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</si>
  <si>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</si>
  <si>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</si>
  <si>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</si>
  <si>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</si>
  <si>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</si>
  <si>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</si>
  <si>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</si>
  <si>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</si>
  <si>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</si>
  <si>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</si>
  <si>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</si>
  <si>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</si>
  <si>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</si>
  <si>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</si>
  <si>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</si>
  <si>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</si>
  <si>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</si>
  <si>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</si>
  <si>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</si>
  <si>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</si>
  <si>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</si>
  <si>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</si>
  <si>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</si>
  <si>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</si>
  <si>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</si>
  <si>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</si>
  <si>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</si>
  <si>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</si>
  <si>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</si>
  <si>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</si>
  <si>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</si>
  <si>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</si>
  <si>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</si>
  <si>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</si>
  <si>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</si>
  <si>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</si>
  <si>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</si>
  <si>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</si>
  <si>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</si>
  <si>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</si>
  <si>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</si>
  <si>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</si>
  <si>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</si>
  <si>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</si>
  <si>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</si>
  <si>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</si>
  <si>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</si>
  <si>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</si>
  <si>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</si>
  <si>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</si>
  <si>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</si>
  <si>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</si>
  <si>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</si>
  <si>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</si>
  <si>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</si>
  <si>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</si>
  <si>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</si>
  <si>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</si>
  <si>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</si>
  <si>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</si>
  <si>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</si>
  <si>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</si>
  <si>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</si>
  <si>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</si>
  <si>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</si>
  <si>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</si>
  <si>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</si>
  <si>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</si>
  <si>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</si>
  <si>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</si>
  <si>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</si>
  <si>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</si>
  <si>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</si>
  <si>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</si>
  <si>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</si>
  <si>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</si>
  <si>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</si>
  <si>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</si>
  <si>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</si>
  <si>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</si>
  <si>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</si>
  <si>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</si>
  <si>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</si>
  <si>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</si>
  <si>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</si>
  <si>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</si>
  <si>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</si>
  <si>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</si>
  <si>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</si>
  <si>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</si>
  <si>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</si>
  <si>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</si>
  <si>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</si>
  <si>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</si>
  <si>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</si>
  <si>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</si>
  <si>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</si>
  <si>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</si>
  <si>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</si>
  <si>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</si>
  <si>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</si>
  <si>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</si>
  <si>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</si>
  <si>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</si>
  <si>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</si>
  <si>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</si>
  <si>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</si>
  <si>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</si>
  <si>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</si>
  <si>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</si>
  <si>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</si>
  <si>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</si>
  <si>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</si>
  <si>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</si>
  <si>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</si>
  <si>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</si>
  <si>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</si>
  <si>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</si>
  <si>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</si>
  <si>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</si>
  <si>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</si>
  <si>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</si>
  <si>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</si>
  <si>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</si>
  <si>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</si>
  <si>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</si>
  <si>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</si>
  <si>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</si>
  <si>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</si>
  <si>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</si>
  <si>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</si>
  <si>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</si>
  <si>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</si>
  <si>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</si>
  <si>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</si>
  <si>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</si>
  <si>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</si>
  <si>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</si>
  <si>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</si>
  <si>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</si>
  <si>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</si>
  <si>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</si>
  <si>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</si>
  <si>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</si>
  <si>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</si>
  <si>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</si>
  <si>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</si>
  <si>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</si>
  <si>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</si>
  <si>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</si>
  <si>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</si>
  <si>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</si>
  <si>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</si>
  <si>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</si>
  <si>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</si>
  <si>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</si>
  <si>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</si>
  <si>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</si>
  <si>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</si>
  <si>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</si>
  <si>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</si>
  <si>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</si>
  <si>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</si>
  <si>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</si>
  <si>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</si>
  <si>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</si>
  <si>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</si>
  <si>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</si>
  <si>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</si>
  <si>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</si>
  <si>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</si>
  <si>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</si>
  <si>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</si>
  <si>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</si>
  <si>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</si>
  <si>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</si>
  <si>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</si>
  <si>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</si>
  <si>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</si>
  <si>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</si>
  <si>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</si>
  <si>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</si>
  <si>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</si>
  <si>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</si>
  <si>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</si>
  <si>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</si>
  <si>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</si>
  <si>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</si>
  <si>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</si>
  <si>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</si>
  <si>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</si>
  <si>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</si>
  <si>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</si>
  <si>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</si>
  <si>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</si>
  <si>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</si>
  <si>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</si>
  <si>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</si>
  <si>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</si>
  <si>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</si>
  <si>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</si>
  <si>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</si>
  <si>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</si>
  <si>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</si>
  <si>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</si>
  <si>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</si>
  <si>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</si>
  <si>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</si>
  <si>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</si>
  <si>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</si>
  <si>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</si>
  <si>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</si>
  <si>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</si>
  <si>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</si>
  <si>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</si>
  <si>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</si>
  <si>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</si>
  <si>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</si>
  <si>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</si>
  <si>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</si>
  <si>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</si>
  <si>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</si>
  <si>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</si>
  <si>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</si>
  <si>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</si>
  <si>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</si>
  <si>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</si>
  <si>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</si>
  <si>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</si>
  <si>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</si>
  <si>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</si>
  <si>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</si>
  <si>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</si>
  <si>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</si>
  <si>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</si>
  <si>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</si>
  <si>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</si>
  <si>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</si>
  <si>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</si>
  <si>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</si>
  <si>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</si>
  <si>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</si>
  <si>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</si>
  <si>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</si>
  <si>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</si>
  <si>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</si>
  <si>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</si>
  <si>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</si>
  <si>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</si>
  <si>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</si>
  <si>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</si>
  <si>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</si>
  <si>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</si>
  <si>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</si>
  <si>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</si>
  <si>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</si>
  <si>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</si>
  <si>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</si>
  <si>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</si>
  <si>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</si>
  <si>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</si>
  <si>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</si>
  <si>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</si>
  <si>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</si>
  <si>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</si>
  <si>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</si>
  <si>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</si>
  <si>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</si>
  <si>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</si>
  <si>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</si>
  <si>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</si>
  <si>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</si>
  <si>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</si>
  <si>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</si>
  <si>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</si>
  <si>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</si>
  <si>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</si>
  <si>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</si>
  <si>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</si>
  <si>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</si>
  <si>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</si>
  <si>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</si>
  <si>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</si>
  <si>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</si>
  <si>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</si>
  <si>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</si>
  <si>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</si>
  <si>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</si>
  <si>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</si>
  <si>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</si>
  <si>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</si>
  <si>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</si>
  <si>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</si>
  <si>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</si>
  <si>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</si>
  <si>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</si>
  <si>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</si>
  <si>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</si>
  <si>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</si>
  <si>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</si>
  <si>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</si>
  <si>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</si>
  <si>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</si>
  <si>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</si>
  <si>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</si>
  <si>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</si>
  <si>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</si>
  <si>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</si>
  <si>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</si>
  <si>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</si>
  <si>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</si>
  <si>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</si>
  <si>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</si>
  <si>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</si>
  <si>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</si>
  <si>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</si>
  <si>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</si>
  <si>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</si>
  <si>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</si>
  <si>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</si>
  <si>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</si>
  <si>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</si>
  <si>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</si>
  <si>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</si>
  <si>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</si>
  <si>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</si>
  <si>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</si>
  <si>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</si>
  <si>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</si>
  <si>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</si>
  <si>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</si>
  <si>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</si>
  <si>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</si>
  <si>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</si>
  <si>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</si>
  <si>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</si>
  <si>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</si>
  <si>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</si>
  <si>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</si>
  <si>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</si>
  <si>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</si>
  <si>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</si>
  <si>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</si>
  <si>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</si>
  <si>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</si>
  <si>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</si>
  <si>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</si>
  <si>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</si>
  <si>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</si>
  <si>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</si>
  <si>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</si>
  <si>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</si>
  <si>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</si>
  <si>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</si>
  <si>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</si>
  <si>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</si>
  <si>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</si>
  <si>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</si>
  <si>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</si>
  <si>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</si>
  <si>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</si>
  <si>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</si>
  <si>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</si>
  <si>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</si>
  <si>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</si>
  <si>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</si>
  <si>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</si>
  <si>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</si>
  <si>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</si>
  <si>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</si>
  <si>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</si>
  <si>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</si>
  <si>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</si>
  <si>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</si>
  <si>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</si>
  <si>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</si>
  <si>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</si>
  <si>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</si>
  <si>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</si>
  <si>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</si>
  <si>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</si>
  <si>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</si>
  <si>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</si>
  <si>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</si>
  <si>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</si>
  <si>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</si>
  <si>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</si>
  <si>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</si>
  <si>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</si>
  <si>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</si>
  <si>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</si>
  <si>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</si>
  <si>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</si>
  <si>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</si>
  <si>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</si>
  <si>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</si>
  <si>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</si>
  <si>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</si>
  <si>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</si>
  <si>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</si>
  <si>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</si>
  <si>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</si>
  <si>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</si>
  <si>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</si>
  <si>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</si>
  <si>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</si>
  <si>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</si>
  <si>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</si>
  <si>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</si>
  <si>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</si>
  <si>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</si>
  <si>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</si>
  <si>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</si>
  <si>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</si>
  <si>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</si>
  <si>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</si>
  <si>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</si>
  <si>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</si>
  <si>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</si>
  <si>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</si>
  <si>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</si>
  <si>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</si>
  <si>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</si>
  <si>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</si>
  <si>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</si>
  <si>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</si>
  <si>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</si>
  <si>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</si>
  <si>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</si>
  <si>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</si>
  <si>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</si>
  <si>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</si>
  <si>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</si>
  <si>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</si>
  <si>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</si>
  <si>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</si>
  <si>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</si>
  <si>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</si>
  <si>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</si>
  <si>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</si>
  <si>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</si>
  <si>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</si>
  <si>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</si>
  <si>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</si>
  <si>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</si>
  <si>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</si>
  <si>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</si>
  <si>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</si>
  <si>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</si>
  <si>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</si>
  <si>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</si>
  <si>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</si>
  <si>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</si>
  <si>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</si>
  <si>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</si>
  <si>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</si>
  <si>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</si>
  <si>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</si>
  <si>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</si>
  <si>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</si>
  <si>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</si>
  <si>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</si>
  <si>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</si>
  <si>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</si>
  <si>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</si>
  <si>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</si>
  <si>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</si>
  <si>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</si>
  <si>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</si>
  <si>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</si>
  <si>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</si>
  <si>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</si>
  <si>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</si>
  <si>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</si>
  <si>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</si>
  <si>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</si>
  <si>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</si>
  <si>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</si>
  <si>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</si>
  <si>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</si>
  <si>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</si>
  <si>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</si>
  <si>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</si>
  <si>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</si>
  <si>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</si>
  <si>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</si>
  <si>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</si>
  <si>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</si>
  <si>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</si>
  <si>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</si>
  <si>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</si>
  <si>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</si>
  <si>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</si>
  <si>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</si>
  <si>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</si>
  <si>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</si>
  <si>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</si>
  <si>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</si>
  <si>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</si>
  <si>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</si>
  <si>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</si>
  <si>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</si>
  <si>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</si>
  <si>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</si>
  <si>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</si>
  <si>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</si>
  <si>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</si>
  <si>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</si>
  <si>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</si>
  <si>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</si>
  <si>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</si>
  <si>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</si>
  <si>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</si>
  <si>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</si>
  <si>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</si>
  <si>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</si>
  <si>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</si>
  <si>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</si>
  <si>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</si>
  <si>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</si>
  <si>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</si>
  <si>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</si>
  <si>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</si>
  <si>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</si>
  <si>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</si>
  <si>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</si>
  <si>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</si>
  <si>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</si>
  <si>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</si>
  <si>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</si>
  <si>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</si>
  <si>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</si>
  <si>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</si>
  <si>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</si>
  <si>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</si>
  <si>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</si>
  <si>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</si>
  <si>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</si>
  <si>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</si>
  <si>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</si>
  <si>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</si>
  <si>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</si>
  <si>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</si>
  <si>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</si>
  <si>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</si>
  <si>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</si>
  <si>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</si>
  <si>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</si>
  <si>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</si>
  <si>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</si>
  <si>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</si>
  <si>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</si>
  <si>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</si>
  <si>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</si>
  <si>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PVC COM VISITA, 90 GRAUS, DN 100 X 50 MM, SERIE NORMAL, PARA ESGOTO PREDIAL                                                                                                                                                                                                                                                                                                                                                                                                                        </t>
  </si>
  <si>
    <t xml:space="preserve">JOELHO PVC, COM BOLSA E ANEL, 90 GRAUS, DN 40 X *38* MM, SERIE NORMAL, PARA ESGOTO PREDIAL                                                                                                                                                                                                                                                                                                                                                                                                                </t>
  </si>
  <si>
    <t xml:space="preserve">JOELHO PVC, SOLDAVEL, BB, 45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</si>
  <si>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</si>
  <si>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</si>
  <si>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</si>
  <si>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</si>
  <si>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</si>
  <si>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</si>
  <si>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</si>
  <si>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</si>
  <si>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</si>
  <si>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</si>
  <si>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</si>
  <si>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</si>
  <si>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</si>
  <si>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</si>
  <si>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</si>
  <si>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</si>
  <si>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</si>
  <si>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</si>
  <si>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</si>
  <si>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SOLDAVEL, DN 100 X 100 X 100 MM , SERIE NORMAL PARA ESGOTO PREDIAL                                                                                                                                                                                                                                                                                                                                                                                                                      </t>
  </si>
  <si>
    <t xml:space="preserve">JUNCAO INVERTIDA, PVC SOLDAVEL,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</si>
  <si>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</si>
  <si>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</si>
  <si>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</si>
  <si>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</si>
  <si>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</si>
  <si>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</si>
  <si>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</si>
  <si>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</si>
  <si>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</si>
  <si>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</si>
  <si>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</si>
  <si>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</si>
  <si>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</si>
  <si>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</si>
  <si>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</si>
  <si>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</si>
  <si>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</si>
  <si>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</si>
  <si>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</si>
  <si>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</si>
  <si>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</si>
  <si>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</si>
  <si>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</si>
  <si>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</si>
  <si>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</si>
  <si>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</si>
  <si>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</si>
  <si>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</si>
  <si>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</si>
  <si>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</si>
  <si>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</si>
  <si>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</si>
  <si>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</si>
  <si>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</si>
  <si>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</si>
  <si>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</si>
  <si>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</si>
  <si>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</si>
  <si>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</si>
  <si>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</si>
  <si>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</si>
  <si>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</si>
  <si>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</si>
  <si>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</si>
  <si>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</si>
  <si>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</si>
  <si>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</si>
  <si>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</si>
  <si>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</si>
  <si>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</si>
  <si>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</si>
  <si>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</si>
  <si>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</si>
  <si>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</si>
  <si>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</si>
  <si>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</si>
  <si>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</si>
  <si>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</si>
  <si>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</si>
  <si>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</si>
  <si>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</si>
  <si>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</si>
  <si>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</si>
  <si>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</si>
  <si>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</si>
  <si>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</si>
  <si>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</si>
  <si>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</si>
  <si>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</si>
  <si>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</si>
  <si>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</si>
  <si>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</si>
  <si>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</si>
  <si>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</si>
  <si>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</si>
  <si>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</si>
  <si>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</si>
  <si>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</si>
  <si>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</si>
  <si>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</si>
  <si>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</si>
  <si>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</si>
  <si>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</si>
  <si>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</si>
  <si>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</si>
  <si>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</si>
  <si>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</si>
  <si>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</si>
  <si>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</si>
  <si>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</si>
  <si>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</si>
  <si>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</si>
  <si>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</si>
  <si>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</si>
  <si>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</si>
  <si>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</si>
  <si>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</si>
  <si>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</si>
  <si>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</si>
  <si>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</si>
  <si>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</si>
  <si>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</si>
  <si>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</si>
  <si>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</si>
  <si>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</si>
  <si>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</si>
  <si>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</si>
  <si>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</si>
  <si>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</si>
  <si>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</si>
  <si>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</si>
  <si>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</si>
  <si>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</si>
  <si>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</si>
  <si>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</si>
  <si>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</si>
  <si>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</si>
  <si>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</si>
  <si>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</si>
  <si>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</si>
  <si>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</si>
  <si>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</si>
  <si>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</si>
  <si>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</si>
  <si>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</si>
  <si>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</si>
  <si>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</si>
  <si>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</si>
  <si>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</si>
  <si>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</si>
  <si>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</si>
  <si>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</si>
  <si>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</si>
  <si>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</si>
  <si>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</si>
  <si>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</si>
  <si>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</si>
  <si>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</si>
  <si>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</si>
  <si>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</si>
  <si>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</si>
  <si>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</si>
  <si>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</si>
  <si>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</si>
  <si>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</si>
  <si>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</si>
  <si>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</si>
  <si>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</si>
  <si>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</si>
  <si>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</si>
  <si>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</si>
  <si>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</si>
  <si>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</si>
  <si>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</si>
  <si>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</si>
  <si>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</si>
  <si>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</si>
  <si>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</si>
  <si>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</si>
  <si>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</si>
  <si>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</si>
  <si>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</si>
  <si>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</si>
  <si>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</si>
  <si>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</si>
  <si>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</si>
  <si>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</si>
  <si>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</si>
  <si>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</si>
  <si>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</si>
  <si>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</si>
  <si>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</si>
  <si>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</si>
  <si>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</si>
  <si>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</si>
  <si>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</si>
  <si>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</si>
  <si>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</si>
  <si>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</si>
  <si>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</si>
  <si>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</si>
  <si>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</si>
  <si>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</si>
  <si>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</si>
  <si>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</si>
  <si>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</si>
  <si>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</si>
  <si>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</si>
  <si>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</si>
  <si>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</si>
  <si>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</si>
  <si>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</si>
  <si>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</si>
  <si>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</si>
  <si>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</si>
  <si>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</si>
  <si>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</si>
  <si>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</si>
  <si>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</si>
  <si>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</si>
  <si>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</si>
  <si>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</si>
  <si>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</si>
  <si>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</si>
  <si>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</si>
  <si>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</si>
  <si>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</si>
  <si>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</si>
  <si>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</si>
  <si>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</si>
  <si>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</si>
  <si>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</si>
  <si>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</si>
  <si>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</si>
  <si>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</si>
  <si>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</si>
  <si>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</si>
  <si>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</si>
  <si>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</si>
  <si>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</si>
  <si>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</si>
  <si>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</si>
  <si>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</si>
  <si>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</si>
  <si>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</si>
  <si>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</si>
  <si>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</si>
  <si>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</si>
  <si>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</si>
  <si>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</si>
  <si>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</si>
  <si>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</si>
  <si>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</si>
  <si>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</si>
  <si>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</si>
  <si>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</si>
  <si>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</si>
  <si>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</si>
  <si>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</si>
  <si>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</si>
  <si>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</si>
  <si>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</si>
  <si>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</si>
  <si>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</si>
  <si>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</si>
  <si>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</si>
  <si>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</si>
  <si>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</si>
  <si>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</si>
  <si>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</si>
  <si>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</si>
  <si>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</si>
  <si>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</si>
  <si>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</si>
  <si>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</si>
  <si>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</si>
  <si>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</si>
  <si>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</si>
  <si>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</si>
  <si>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</si>
  <si>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</si>
  <si>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</si>
  <si>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</si>
  <si>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</si>
  <si>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</si>
  <si>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</si>
  <si>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</si>
  <si>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</si>
  <si>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</si>
  <si>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</si>
  <si>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</si>
  <si>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</si>
  <si>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</si>
  <si>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</si>
  <si>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</si>
  <si>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</si>
  <si>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</si>
  <si>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</si>
  <si>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</si>
  <si>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</si>
  <si>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</si>
  <si>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</si>
  <si>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</si>
  <si>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</si>
  <si>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</si>
  <si>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</si>
  <si>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</si>
  <si>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</si>
  <si>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</si>
  <si>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</si>
  <si>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</si>
  <si>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</si>
  <si>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</si>
  <si>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</si>
  <si>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</si>
  <si>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</si>
  <si>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</si>
  <si>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</si>
  <si>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</si>
  <si>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</si>
  <si>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</si>
  <si>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</si>
  <si>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</si>
  <si>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</si>
  <si>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</si>
  <si>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</si>
  <si>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</si>
  <si>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</si>
  <si>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</si>
  <si>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</si>
  <si>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</si>
  <si>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</si>
  <si>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</si>
  <si>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</si>
  <si>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</si>
  <si>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</si>
  <si>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</si>
  <si>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</si>
  <si>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</si>
  <si>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</si>
  <si>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</si>
  <si>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</si>
  <si>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</si>
  <si>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RASPA DE COURO, CANO CURTO (PUNHO *7* CM)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</si>
  <si>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</si>
  <si>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</si>
  <si>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</si>
  <si>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</si>
  <si>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</si>
  <si>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</si>
  <si>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</si>
  <si>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</si>
  <si>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</si>
  <si>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</si>
  <si>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</si>
  <si>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</si>
  <si>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</si>
  <si>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</si>
  <si>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</si>
  <si>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</si>
  <si>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</si>
  <si>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</si>
  <si>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</si>
  <si>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</si>
  <si>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</si>
  <si>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</si>
  <si>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</si>
  <si>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</si>
  <si>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</si>
  <si>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</si>
  <si>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</si>
  <si>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</si>
  <si>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</si>
  <si>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</si>
  <si>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</si>
  <si>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</si>
  <si>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</si>
  <si>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</si>
  <si>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</si>
  <si>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</si>
  <si>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</si>
  <si>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</si>
  <si>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</si>
  <si>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</si>
  <si>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</si>
  <si>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</si>
  <si>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</si>
  <si>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</si>
  <si>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</si>
  <si>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</si>
  <si>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</si>
  <si>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</si>
  <si>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</si>
  <si>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</si>
  <si>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</si>
  <si>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</si>
  <si>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</si>
  <si>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</si>
  <si>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</si>
  <si>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</si>
  <si>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</si>
  <si>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</si>
  <si>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</si>
  <si>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</si>
  <si>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</si>
  <si>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</si>
  <si>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</si>
  <si>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</si>
  <si>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</si>
  <si>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</si>
  <si>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</si>
  <si>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</si>
  <si>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</si>
  <si>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</si>
  <si>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</si>
  <si>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</si>
  <si>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</si>
  <si>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</si>
  <si>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</si>
  <si>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</si>
  <si>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</si>
  <si>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</si>
  <si>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</si>
  <si>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</si>
  <si>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</si>
  <si>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</si>
  <si>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</si>
  <si>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</si>
  <si>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</si>
  <si>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</si>
  <si>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</si>
  <si>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</si>
  <si>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</si>
  <si>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</si>
  <si>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</si>
  <si>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</si>
  <si>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</si>
  <si>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</si>
  <si>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</si>
  <si>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</si>
  <si>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</si>
  <si>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</si>
  <si>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</si>
  <si>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</si>
  <si>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</si>
  <si>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</si>
  <si>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</si>
  <si>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</si>
  <si>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</si>
  <si>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</si>
  <si>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</si>
  <si>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</si>
  <si>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</si>
  <si>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</si>
  <si>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</si>
  <si>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</si>
  <si>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</si>
  <si>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</si>
  <si>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</si>
  <si>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</si>
  <si>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</si>
  <si>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</si>
  <si>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</si>
  <si>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</si>
  <si>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</si>
  <si>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</si>
  <si>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</si>
  <si>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</si>
  <si>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</si>
  <si>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</si>
  <si>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</si>
  <si>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</si>
  <si>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</si>
  <si>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</si>
  <si>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</si>
  <si>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</si>
  <si>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</si>
  <si>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</si>
  <si>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</si>
  <si>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</si>
  <si>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</si>
  <si>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</si>
  <si>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</si>
  <si>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</si>
  <si>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</si>
  <si>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</si>
  <si>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</si>
  <si>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</si>
  <si>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</si>
  <si>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</si>
  <si>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</si>
  <si>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</si>
  <si>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</si>
  <si>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</si>
  <si>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</si>
  <si>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</si>
  <si>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</si>
  <si>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</si>
  <si>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</si>
  <si>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</si>
  <si>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</si>
  <si>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</si>
  <si>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</si>
  <si>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</si>
  <si>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</si>
  <si>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</si>
  <si>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</si>
  <si>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</si>
  <si>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</si>
  <si>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</si>
  <si>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</si>
  <si>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</si>
  <si>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</si>
  <si>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</si>
  <si>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</si>
  <si>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</si>
  <si>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</si>
  <si>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</si>
  <si>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</si>
  <si>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</si>
  <si>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</si>
  <si>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</si>
  <si>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</si>
  <si>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</si>
  <si>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</si>
  <si>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</si>
  <si>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</si>
  <si>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</si>
  <si>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</si>
  <si>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</si>
  <si>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</si>
  <si>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</si>
  <si>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</si>
  <si>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</si>
  <si>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</si>
  <si>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</si>
  <si>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</si>
  <si>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</si>
  <si>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</si>
  <si>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</si>
  <si>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</si>
  <si>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</si>
  <si>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</si>
  <si>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</si>
  <si>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</si>
  <si>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</si>
  <si>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</si>
  <si>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</si>
  <si>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</si>
  <si>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</si>
  <si>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</si>
  <si>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</si>
  <si>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</si>
  <si>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</si>
  <si>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</si>
  <si>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</si>
  <si>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</si>
  <si>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</si>
  <si>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</si>
  <si>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</si>
  <si>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</si>
  <si>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</si>
  <si>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</si>
  <si>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</si>
  <si>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</si>
  <si>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</si>
  <si>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</si>
  <si>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</si>
  <si>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</si>
  <si>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</si>
  <si>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</si>
  <si>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(MENSALISTA)                                                                                                                                                                                                                                                                                                                                                                                                                                                                        </t>
  </si>
  <si>
    <t xml:space="preserve">MOTORISTA DE CAMINHAO-BASCULANTE (MENSALISTA)                                                                                                                                                                                                                                                                                                                                                                                                                                                             </t>
  </si>
  <si>
    <t xml:space="preserve">MOTORISTA DE CAMINHAO-CARRETA (MENSALISTA)                                                                                                                                                                                                                                                                                                                                                                                                                                                                </t>
  </si>
  <si>
    <t xml:space="preserve">MOTORISTA DE CARRO DE PASSEIO (MENSALISTA)                                                                                                                                                                                                                                                                                                                                                                                                                                                                </t>
  </si>
  <si>
    <t xml:space="preserve">MOTORISTA DE ONIBUS / MICRO-ONIBUS (MENSALISTA)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</si>
  <si>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</si>
  <si>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</si>
  <si>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</si>
  <si>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</si>
  <si>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</si>
  <si>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</si>
  <si>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</si>
  <si>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</si>
  <si>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</si>
  <si>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</si>
  <si>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</si>
  <si>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</si>
  <si>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</si>
  <si>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</si>
  <si>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</si>
  <si>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</si>
  <si>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</si>
  <si>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</si>
  <si>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</si>
  <si>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</si>
  <si>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</si>
  <si>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</si>
  <si>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</si>
  <si>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</si>
  <si>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</si>
  <si>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</si>
  <si>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</si>
  <si>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</si>
  <si>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</si>
  <si>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</si>
  <si>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</si>
  <si>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</si>
  <si>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</si>
  <si>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</si>
  <si>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</si>
  <si>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</si>
  <si>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</si>
  <si>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</si>
  <si>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</si>
  <si>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</si>
  <si>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</si>
  <si>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</si>
  <si>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</si>
  <si>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</si>
  <si>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</si>
  <si>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</si>
  <si>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</si>
  <si>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</si>
  <si>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</si>
  <si>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</si>
  <si>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</si>
  <si>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</si>
  <si>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</si>
  <si>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</si>
  <si>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</si>
  <si>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</si>
  <si>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</si>
  <si>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</si>
  <si>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</si>
  <si>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</si>
  <si>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</si>
  <si>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</si>
  <si>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</si>
  <si>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</si>
  <si>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</si>
  <si>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</si>
  <si>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</si>
  <si>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</si>
  <si>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</si>
  <si>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</si>
  <si>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</si>
  <si>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</si>
  <si>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</si>
  <si>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</si>
  <si>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</si>
  <si>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</si>
  <si>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</si>
  <si>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</si>
  <si>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</si>
  <si>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</si>
  <si>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</si>
  <si>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</si>
  <si>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</si>
  <si>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</si>
  <si>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</si>
  <si>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</si>
  <si>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</si>
  <si>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</si>
  <si>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</si>
  <si>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</si>
  <si>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</si>
  <si>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</si>
  <si>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</si>
  <si>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</si>
  <si>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</si>
  <si>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</si>
  <si>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</si>
  <si>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</si>
  <si>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</si>
  <si>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</si>
  <si>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</si>
  <si>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</si>
  <si>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</si>
  <si>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</si>
  <si>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</si>
  <si>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</si>
  <si>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</si>
  <si>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</si>
  <si>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</si>
  <si>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</si>
  <si>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</si>
  <si>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</si>
  <si>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</si>
  <si>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</si>
  <si>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</si>
  <si>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</si>
  <si>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</si>
  <si>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</si>
  <si>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</si>
  <si>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</si>
  <si>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</si>
  <si>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</si>
  <si>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</si>
  <si>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</si>
  <si>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</si>
  <si>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</si>
  <si>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</si>
  <si>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</si>
  <si>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</si>
  <si>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</si>
  <si>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</si>
  <si>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</si>
  <si>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</si>
  <si>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</si>
  <si>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</si>
  <si>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</si>
  <si>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</si>
  <si>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</si>
  <si>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</si>
  <si>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</si>
  <si>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</si>
  <si>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</si>
  <si>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</si>
  <si>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</si>
  <si>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</si>
  <si>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</si>
  <si>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</si>
  <si>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</si>
  <si>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</si>
  <si>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</si>
  <si>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</si>
  <si>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</si>
  <si>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</si>
  <si>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</si>
  <si>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</si>
  <si>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</si>
  <si>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</si>
  <si>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</si>
  <si>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</si>
  <si>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</si>
  <si>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</si>
  <si>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</si>
  <si>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</si>
  <si>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</si>
  <si>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</si>
  <si>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</si>
  <si>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</si>
  <si>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</si>
  <si>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</si>
  <si>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</si>
  <si>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</si>
  <si>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</si>
  <si>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</si>
  <si>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</si>
  <si>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</si>
  <si>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</si>
  <si>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</si>
  <si>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</si>
  <si>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</si>
  <si>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</si>
  <si>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</si>
  <si>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</si>
  <si>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</si>
  <si>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</si>
  <si>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</si>
  <si>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</si>
  <si>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</si>
  <si>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</si>
  <si>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</si>
  <si>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</si>
  <si>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</si>
  <si>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</si>
  <si>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</si>
  <si>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</si>
  <si>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</si>
  <si>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</si>
  <si>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</si>
  <si>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</si>
  <si>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</si>
  <si>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</si>
  <si>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</si>
  <si>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</si>
  <si>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</si>
  <si>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</si>
  <si>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</si>
  <si>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</si>
  <si>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</si>
  <si>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</si>
  <si>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</si>
  <si>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</si>
  <si>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</si>
  <si>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</si>
  <si>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</si>
  <si>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</si>
  <si>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</si>
  <si>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</si>
  <si>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</si>
  <si>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</si>
  <si>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</si>
  <si>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</si>
  <si>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</si>
  <si>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</si>
  <si>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</si>
  <si>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</si>
  <si>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</si>
  <si>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</si>
  <si>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</si>
  <si>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</si>
  <si>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</si>
  <si>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</si>
  <si>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</si>
  <si>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</si>
  <si>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</si>
  <si>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</si>
  <si>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</si>
  <si>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</si>
  <si>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</si>
  <si>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</si>
  <si>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</si>
  <si>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</si>
  <si>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</si>
  <si>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</si>
  <si>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</si>
  <si>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</si>
  <si>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</si>
  <si>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</si>
  <si>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</si>
  <si>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</si>
  <si>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</si>
  <si>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</si>
  <si>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</si>
  <si>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</si>
  <si>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</si>
  <si>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</si>
  <si>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</si>
  <si>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</si>
  <si>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</si>
  <si>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</si>
  <si>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</si>
  <si>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</si>
  <si>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</si>
  <si>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</si>
  <si>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</si>
  <si>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</si>
  <si>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</si>
  <si>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</si>
  <si>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</si>
  <si>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</si>
  <si>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</si>
  <si>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</si>
  <si>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</si>
  <si>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</si>
  <si>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</si>
  <si>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</si>
  <si>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</si>
  <si>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</si>
  <si>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</si>
  <si>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</si>
  <si>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</si>
  <si>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</si>
  <si>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</si>
  <si>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</si>
  <si>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</si>
  <si>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</si>
  <si>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</si>
  <si>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</si>
  <si>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</si>
  <si>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</si>
  <si>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</si>
  <si>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</si>
  <si>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</si>
  <si>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</si>
  <si>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</si>
  <si>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</si>
  <si>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</si>
  <si>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</si>
  <si>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</si>
  <si>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</si>
  <si>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</si>
  <si>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</si>
  <si>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</si>
  <si>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</si>
  <si>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</si>
  <si>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</si>
  <si>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</si>
  <si>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</si>
  <si>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</si>
  <si>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</si>
  <si>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</si>
  <si>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</si>
  <si>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</si>
  <si>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</si>
  <si>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</si>
  <si>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</si>
  <si>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</si>
  <si>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</si>
  <si>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</si>
  <si>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</si>
  <si>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</si>
  <si>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</si>
  <si>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</si>
  <si>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</si>
  <si>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</si>
  <si>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</si>
  <si>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</si>
  <si>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</si>
  <si>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</si>
  <si>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</si>
  <si>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</si>
  <si>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</si>
  <si>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</si>
  <si>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</si>
  <si>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</si>
  <si>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</si>
  <si>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</si>
  <si>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</si>
  <si>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</si>
  <si>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</si>
  <si>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</si>
  <si>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</si>
  <si>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</si>
  <si>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</si>
  <si>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</si>
  <si>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</si>
  <si>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</si>
  <si>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</si>
  <si>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</si>
  <si>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</si>
  <si>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</si>
  <si>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</si>
  <si>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</si>
  <si>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</si>
  <si>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</si>
  <si>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</si>
  <si>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</si>
  <si>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</si>
  <si>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</si>
  <si>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</si>
  <si>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</si>
  <si>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</si>
  <si>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</si>
  <si>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</si>
  <si>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</si>
  <si>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</si>
  <si>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</si>
  <si>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</si>
  <si>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</si>
  <si>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</si>
  <si>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</si>
  <si>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</si>
  <si>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</si>
  <si>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</si>
  <si>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</si>
  <si>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</si>
  <si>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</si>
  <si>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</si>
  <si>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</si>
  <si>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</si>
  <si>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</si>
  <si>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</si>
  <si>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</si>
  <si>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</si>
  <si>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</si>
  <si>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</si>
  <si>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</si>
  <si>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</si>
  <si>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</si>
  <si>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</si>
  <si>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</si>
  <si>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</si>
  <si>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</si>
  <si>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</si>
  <si>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</si>
  <si>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</si>
  <si>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</si>
  <si>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</si>
  <si>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</si>
  <si>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</si>
  <si>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</si>
  <si>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</si>
  <si>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</si>
  <si>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</si>
  <si>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</si>
  <si>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</si>
  <si>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</si>
  <si>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</si>
  <si>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</si>
  <si>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</si>
  <si>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</si>
  <si>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</si>
  <si>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</si>
  <si>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</si>
  <si>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</si>
  <si>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</si>
  <si>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</si>
  <si>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</si>
  <si>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</si>
  <si>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</si>
  <si>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</si>
  <si>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</si>
  <si>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</si>
  <si>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</si>
  <si>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</si>
  <si>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</si>
  <si>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</si>
  <si>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</si>
  <si>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</si>
  <si>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</si>
  <si>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</si>
  <si>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</si>
  <si>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</si>
  <si>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</si>
  <si>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</si>
  <si>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</si>
  <si>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</si>
  <si>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</si>
  <si>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</si>
  <si>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</si>
  <si>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</si>
  <si>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</si>
  <si>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</si>
  <si>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</si>
  <si>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</si>
  <si>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</si>
  <si>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</si>
  <si>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</si>
  <si>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</si>
  <si>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</si>
  <si>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</si>
  <si>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</si>
  <si>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</si>
  <si>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</si>
  <si>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</si>
  <si>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</si>
  <si>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</si>
  <si>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</si>
  <si>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</si>
  <si>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</si>
  <si>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</si>
  <si>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</si>
  <si>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</si>
  <si>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</si>
  <si>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</si>
  <si>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</si>
  <si>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</si>
  <si>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</si>
  <si>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</si>
  <si>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</si>
  <si>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</si>
  <si>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</si>
  <si>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</si>
  <si>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</si>
  <si>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</si>
  <si>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</si>
  <si>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</si>
  <si>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</si>
  <si>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</si>
  <si>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</si>
  <si>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</si>
  <si>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</si>
  <si>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</si>
  <si>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</si>
  <si>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</si>
  <si>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</si>
  <si>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</si>
  <si>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</si>
  <si>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</si>
  <si>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</si>
  <si>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</si>
  <si>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</si>
  <si>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</si>
  <si>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</si>
  <si>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</si>
  <si>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</si>
  <si>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</si>
  <si>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</si>
  <si>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</si>
  <si>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</si>
  <si>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</si>
  <si>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</si>
  <si>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</si>
  <si>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</si>
  <si>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</si>
  <si>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</si>
  <si>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</si>
  <si>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</si>
  <si>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</si>
  <si>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</si>
  <si>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</si>
  <si>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</si>
  <si>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</si>
  <si>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</si>
  <si>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</si>
  <si>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</si>
  <si>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</si>
  <si>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</si>
  <si>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</si>
  <si>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</si>
  <si>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</si>
  <si>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</si>
  <si>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</si>
  <si>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</si>
  <si>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</si>
  <si>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</si>
  <si>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</si>
  <si>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</si>
  <si>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</si>
  <si>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</si>
  <si>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</si>
  <si>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</si>
  <si>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</si>
  <si>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</si>
  <si>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</si>
  <si>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</si>
  <si>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</si>
  <si>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</si>
  <si>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</si>
  <si>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</si>
  <si>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</si>
  <si>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</si>
  <si>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</si>
  <si>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</si>
  <si>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</si>
  <si>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</si>
  <si>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</si>
  <si>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</si>
  <si>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</si>
  <si>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</si>
  <si>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</si>
  <si>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</si>
  <si>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</si>
  <si>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</si>
  <si>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</si>
  <si>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</si>
  <si>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</si>
  <si>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</si>
  <si>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</si>
  <si>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</si>
  <si>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</si>
  <si>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</si>
  <si>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</si>
  <si>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</si>
  <si>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</si>
  <si>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</si>
  <si>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</si>
  <si>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</si>
  <si>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</si>
  <si>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</si>
  <si>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</si>
  <si>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</si>
  <si>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</si>
  <si>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</si>
  <si>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</si>
  <si>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</si>
  <si>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</si>
  <si>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</si>
  <si>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</si>
  <si>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</si>
  <si>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</si>
  <si>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</si>
  <si>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</si>
  <si>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</si>
  <si>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</si>
  <si>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</si>
  <si>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</si>
  <si>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</si>
  <si>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</si>
  <si>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</si>
  <si>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</si>
  <si>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</si>
  <si>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</si>
  <si>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</si>
  <si>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</si>
  <si>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</si>
  <si>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</si>
  <si>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</si>
  <si>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</si>
  <si>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</si>
  <si>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</si>
  <si>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</si>
  <si>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</si>
  <si>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</si>
  <si>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</si>
  <si>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</si>
  <si>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</si>
  <si>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</si>
  <si>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</si>
  <si>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</si>
  <si>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</si>
  <si>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</si>
  <si>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</si>
  <si>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</si>
  <si>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</si>
  <si>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</si>
  <si>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</si>
  <si>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</si>
  <si>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</si>
  <si>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</si>
  <si>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</si>
  <si>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</si>
  <si>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</si>
  <si>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</si>
  <si>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</si>
  <si>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</si>
  <si>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</si>
  <si>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</si>
  <si>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</si>
  <si>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</si>
  <si>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</si>
  <si>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</si>
  <si>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</si>
  <si>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</si>
  <si>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</si>
  <si>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</si>
  <si>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</si>
  <si>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</si>
  <si>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</si>
  <si>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</si>
  <si>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</si>
  <si>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</si>
  <si>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</si>
  <si>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</si>
  <si>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</si>
  <si>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</si>
  <si>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</si>
  <si>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</si>
  <si>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</si>
  <si>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</si>
  <si>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</si>
  <si>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</si>
  <si>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</si>
  <si>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</si>
  <si>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</si>
  <si>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</si>
  <si>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</si>
  <si>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</si>
  <si>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</si>
  <si>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</si>
  <si>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</si>
  <si>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</si>
  <si>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</si>
  <si>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</si>
  <si>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</si>
  <si>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</si>
  <si>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</si>
  <si>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</si>
  <si>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</si>
  <si>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</si>
  <si>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</si>
  <si>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</si>
  <si>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</si>
  <si>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</si>
  <si>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</si>
  <si>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</si>
  <si>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</si>
  <si>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</si>
  <si>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</si>
  <si>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</si>
  <si>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</si>
  <si>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</si>
  <si>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</si>
  <si>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</si>
  <si>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</si>
  <si>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</si>
  <si>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</si>
  <si>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</si>
  <si>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</si>
  <si>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</si>
  <si>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</si>
  <si>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</si>
  <si>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</si>
  <si>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</si>
  <si>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</si>
  <si>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</si>
  <si>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</si>
  <si>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</si>
  <si>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</si>
  <si>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</si>
  <si>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</si>
  <si>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</si>
  <si>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</si>
  <si>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</si>
  <si>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</si>
  <si>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</si>
  <si>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</si>
  <si>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</si>
  <si>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</si>
  <si>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</si>
  <si>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</si>
  <si>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</si>
  <si>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</si>
  <si>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</si>
  <si>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</si>
  <si>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</si>
  <si>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</si>
  <si>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</si>
  <si>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</si>
  <si>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</si>
  <si>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</si>
  <si>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</si>
  <si>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</si>
  <si>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</si>
  <si>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</si>
  <si>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</si>
  <si>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</si>
  <si>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</si>
  <si>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</si>
  <si>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</si>
  <si>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</si>
  <si>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</si>
  <si>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</si>
  <si>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</si>
  <si>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</si>
  <si>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</si>
  <si>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</si>
  <si>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</si>
  <si>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</si>
  <si>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</si>
  <si>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</si>
  <si>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</si>
  <si>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</si>
  <si>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</si>
  <si>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</si>
  <si>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</si>
  <si>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</si>
  <si>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</si>
  <si>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</si>
  <si>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</si>
  <si>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</si>
  <si>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</si>
  <si>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</si>
  <si>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</si>
  <si>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</si>
  <si>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</si>
  <si>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</si>
  <si>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</si>
  <si>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</si>
  <si>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</si>
  <si>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</si>
  <si>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</si>
  <si>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</si>
  <si>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</si>
  <si>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</si>
  <si>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</si>
  <si>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</si>
  <si>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</si>
  <si>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</si>
  <si>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</si>
  <si>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</si>
  <si>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</si>
  <si>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</si>
  <si>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</si>
  <si>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</si>
  <si>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</si>
  <si>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</si>
  <si>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</si>
  <si>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</si>
  <si>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</si>
  <si>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</si>
  <si>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</si>
  <si>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</si>
  <si>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</si>
  <si>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</si>
  <si>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</si>
  <si>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</si>
  <si>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</si>
  <si>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</si>
  <si>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</si>
  <si>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</si>
  <si>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</si>
  <si>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</si>
  <si>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</si>
  <si>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</si>
  <si>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</si>
  <si>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</si>
  <si>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</si>
  <si>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</si>
  <si>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</si>
  <si>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</si>
  <si>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</si>
  <si>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</si>
  <si>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</si>
  <si>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</si>
  <si>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</si>
  <si>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</si>
  <si>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</si>
  <si>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</si>
  <si>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</si>
  <si>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</si>
  <si>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</si>
  <si>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</si>
  <si>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</si>
  <si>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</si>
  <si>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</si>
  <si>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</si>
  <si>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</si>
  <si>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</si>
  <si>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</si>
  <si>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</si>
  <si>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</si>
  <si>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</si>
  <si>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</si>
  <si>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</si>
  <si>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</si>
  <si>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</si>
  <si>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</si>
  <si>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</si>
  <si>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</si>
  <si>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</si>
  <si>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</si>
  <si>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</si>
  <si>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</si>
  <si>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</si>
  <si>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</si>
  <si>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</si>
  <si>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</si>
  <si>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</si>
  <si>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</si>
  <si>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</si>
  <si>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</si>
  <si>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</si>
  <si>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</si>
  <si>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</si>
  <si>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</si>
  <si>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</si>
  <si>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</si>
  <si>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</si>
  <si>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</si>
  <si>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</si>
  <si>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</si>
  <si>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</si>
  <si>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</si>
  <si>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</si>
  <si>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</si>
  <si>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</si>
  <si>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</si>
  <si>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</si>
  <si>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</si>
  <si>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</si>
  <si>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</si>
  <si>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</si>
  <si>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</si>
  <si>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</si>
  <si>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</si>
  <si>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</si>
  <si>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</si>
  <si>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</si>
  <si>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</si>
  <si>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</si>
  <si>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</si>
  <si>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</si>
  <si>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</si>
  <si>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</si>
  <si>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</si>
  <si>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</si>
  <si>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</si>
  <si>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</si>
  <si>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</si>
  <si>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</si>
  <si>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</si>
  <si>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</si>
  <si>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</si>
  <si>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</si>
  <si>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</si>
  <si>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</si>
  <si>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</si>
  <si>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</si>
  <si>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</si>
  <si>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</si>
  <si>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</si>
  <si>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</si>
  <si>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</si>
  <si>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</si>
  <si>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</si>
  <si>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</si>
  <si>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</si>
  <si>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</si>
  <si>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</si>
  <si>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</si>
  <si>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</si>
  <si>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</si>
  <si>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</si>
  <si>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</si>
  <si>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</si>
  <si>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</si>
  <si>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</si>
  <si>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</si>
  <si>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</si>
  <si>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</si>
  <si>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</si>
  <si>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</si>
  <si>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</si>
  <si>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</si>
  <si>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</si>
  <si>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</si>
  <si>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</si>
  <si>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</si>
  <si>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</si>
  <si>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</si>
  <si>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</si>
  <si>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</si>
  <si>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</si>
  <si>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</si>
  <si>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</si>
  <si>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</si>
  <si>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</si>
  <si>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</si>
  <si>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</si>
  <si>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</si>
  <si>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</si>
  <si>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</si>
  <si>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</si>
  <si>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</si>
  <si>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</si>
  <si>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</si>
  <si>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</si>
  <si>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</si>
  <si>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</si>
  <si>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</si>
  <si>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</si>
  <si>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</si>
  <si>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</si>
  <si>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</si>
  <si>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</si>
  <si>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</si>
  <si>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</si>
  <si>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</si>
  <si>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</si>
  <si>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</si>
  <si>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</si>
  <si>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</si>
  <si>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</si>
  <si>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</si>
  <si>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</si>
  <si>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</si>
  <si>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</si>
  <si>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</si>
  <si>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</si>
  <si>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</si>
  <si>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</si>
  <si>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</si>
  <si>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</si>
  <si>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</si>
  <si>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</si>
  <si>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</si>
  <si>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</si>
  <si>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</si>
  <si>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</si>
  <si>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</si>
  <si>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</si>
  <si>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</si>
  <si>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</si>
  <si>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</si>
  <si>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</si>
  <si>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</si>
  <si>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</si>
  <si>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</si>
  <si>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</si>
  <si>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</si>
  <si>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</si>
  <si>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</si>
  <si>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</si>
  <si>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</si>
  <si>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</si>
  <si>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</si>
  <si>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</si>
  <si>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</si>
  <si>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</si>
  <si>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</si>
  <si>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</si>
  <si>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</si>
  <si>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</si>
  <si>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</si>
  <si>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</si>
  <si>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</si>
  <si>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</si>
  <si>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</si>
  <si>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</si>
  <si>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</si>
  <si>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</si>
  <si>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</si>
  <si>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</si>
  <si>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</si>
  <si>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</si>
  <si>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</si>
  <si>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</si>
  <si>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</si>
  <si>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</si>
  <si>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</si>
  <si>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</si>
  <si>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</si>
  <si>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</si>
  <si>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</si>
  <si>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</si>
  <si>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</si>
  <si>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</si>
  <si>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</si>
  <si>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</si>
  <si>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</si>
  <si>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</si>
  <si>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</si>
  <si>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</si>
  <si>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</si>
  <si>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</si>
  <si>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</si>
  <si>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</si>
  <si>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</si>
  <si>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</si>
  <si>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</si>
  <si>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</si>
  <si>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</si>
  <si>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</si>
  <si>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</si>
  <si>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</si>
  <si>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</si>
  <si>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</si>
  <si>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</si>
  <si>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</si>
  <si>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</si>
  <si>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</si>
  <si>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</si>
  <si>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</si>
  <si>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</si>
  <si>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</si>
  <si>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</si>
  <si>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</si>
  <si>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</si>
  <si>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</si>
  <si>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</si>
  <si>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</si>
  <si>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</si>
  <si>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</si>
  <si>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</si>
  <si>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</si>
  <si>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</si>
  <si>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</si>
  <si>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</si>
  <si>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</si>
  <si>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</si>
  <si>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</si>
  <si>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</si>
  <si>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</si>
  <si>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</si>
  <si>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</si>
  <si>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</si>
  <si>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</si>
  <si>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</si>
  <si>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</si>
  <si>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</si>
  <si>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</si>
  <si>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</si>
  <si>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</si>
  <si>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</si>
  <si>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</si>
  <si>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</si>
  <si>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</si>
  <si>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</si>
  <si>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</si>
  <si>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</si>
  <si>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</si>
  <si>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</si>
  <si>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</si>
  <si>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</si>
  <si>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</si>
  <si>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</si>
  <si>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</si>
  <si>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</si>
  <si>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</si>
  <si>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</si>
  <si>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</si>
  <si>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</si>
  <si>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</si>
  <si>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</si>
  <si>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</si>
  <si>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</si>
  <si>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</si>
  <si>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</si>
  <si>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</si>
  <si>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</si>
  <si>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</si>
  <si>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</si>
  <si>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</si>
  <si>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</si>
  <si>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</si>
  <si>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</si>
  <si>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</si>
  <si>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</si>
  <si>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</si>
  <si>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</si>
  <si>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</si>
  <si>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</si>
  <si>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</si>
  <si>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</si>
  <si>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</si>
  <si>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</si>
  <si>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</si>
  <si>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</si>
  <si>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</si>
  <si>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</si>
  <si>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</si>
  <si>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</si>
  <si>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</si>
  <si>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</si>
  <si>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</si>
  <si>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</si>
  <si>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</si>
  <si>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</si>
  <si>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</si>
  <si>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</si>
  <si>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</si>
  <si>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</si>
  <si>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</si>
  <si>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</si>
  <si>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</si>
  <si>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</si>
  <si>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</si>
  <si>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</si>
  <si>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</si>
  <si>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</si>
  <si>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</si>
  <si>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</si>
  <si>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</si>
  <si>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</si>
  <si>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</si>
  <si>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</si>
  <si>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</si>
  <si>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</si>
  <si>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</si>
  <si>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</si>
  <si>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</si>
  <si>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</si>
  <si>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</si>
  <si>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</si>
  <si>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</si>
  <si>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</si>
  <si>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</si>
  <si>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</si>
  <si>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</si>
  <si>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</si>
  <si>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</si>
  <si>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</si>
  <si>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</si>
  <si>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</si>
  <si>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</si>
  <si>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</si>
  <si>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</si>
  <si>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</si>
  <si>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</si>
  <si>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</si>
  <si>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</si>
  <si>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</si>
  <si>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</si>
  <si>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</si>
  <si>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</si>
  <si>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</si>
  <si>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</si>
  <si>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</si>
  <si>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</si>
  <si>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</si>
  <si>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</si>
  <si>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</si>
  <si>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</si>
  <si>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</si>
  <si>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</si>
  <si>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</si>
  <si>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</si>
  <si>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</si>
  <si>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</si>
  <si>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</si>
  <si>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</si>
  <si>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</si>
  <si>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</si>
  <si>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</si>
  <si>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</si>
  <si>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</si>
  <si>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</si>
  <si>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</si>
  <si>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</si>
  <si>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</si>
  <si>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</si>
  <si>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</si>
  <si>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</si>
  <si>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</si>
  <si>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</si>
  <si>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</si>
  <si>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</si>
  <si>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</si>
  <si>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</si>
  <si>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</si>
  <si>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</si>
  <si>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</si>
  <si>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</si>
  <si>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</si>
  <si>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</si>
  <si>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</si>
  <si>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</si>
  <si>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</si>
  <si>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</si>
  <si>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</si>
  <si>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</si>
  <si>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</si>
  <si>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</si>
  <si>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</si>
  <si>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</si>
  <si>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</si>
  <si>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</si>
  <si>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</si>
  <si>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</si>
  <si>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</si>
  <si>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</si>
  <si>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</si>
  <si>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</si>
  <si>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</si>
  <si>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</si>
  <si>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</si>
  <si>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</si>
  <si>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</si>
  <si>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</si>
  <si>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</si>
  <si>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</si>
  <si>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</si>
  <si>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</si>
  <si>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</si>
  <si>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</si>
  <si>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</si>
  <si>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</si>
  <si>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</si>
  <si>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</si>
  <si>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</si>
  <si>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</si>
  <si>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</si>
  <si>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</si>
  <si>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</si>
  <si>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</si>
  <si>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</si>
  <si>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</si>
  <si>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</si>
  <si>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</si>
  <si>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</si>
  <si>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</si>
  <si>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</si>
  <si>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</si>
  <si>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</si>
  <si>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</si>
  <si>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</si>
  <si>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</si>
  <si>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</si>
  <si>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</si>
  <si>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</si>
  <si>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</si>
  <si>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</si>
  <si>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</si>
  <si>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</si>
  <si>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</si>
  <si>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</si>
  <si>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</si>
  <si>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</si>
  <si>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</si>
  <si>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</si>
  <si>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</si>
  <si>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</si>
  <si>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</si>
  <si>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</si>
  <si>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</si>
  <si>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</si>
  <si>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</si>
  <si>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</si>
  <si>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</si>
  <si>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</si>
  <si>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</si>
  <si>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</si>
  <si>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</si>
  <si>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</si>
  <si>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</si>
  <si>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</si>
  <si>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</si>
  <si>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</si>
  <si>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</si>
  <si>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</si>
  <si>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</si>
  <si>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</si>
  <si>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</si>
  <si>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</si>
  <si>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</si>
  <si>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</si>
  <si>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</si>
  <si>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</si>
  <si>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</si>
  <si>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</si>
  <si>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</si>
  <si>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</si>
  <si>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</si>
  <si>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</si>
  <si>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</si>
  <si>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</si>
  <si>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</si>
  <si>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</si>
  <si>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</si>
  <si>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</si>
  <si>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</si>
  <si>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</si>
  <si>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</si>
  <si>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</si>
  <si>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</si>
  <si>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</si>
  <si>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</si>
  <si>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</si>
  <si>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</si>
  <si>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</si>
  <si>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</si>
  <si>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</si>
  <si>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</si>
  <si>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</si>
  <si>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</si>
  <si>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</si>
  <si>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</si>
  <si>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</si>
  <si>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</si>
  <si>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</si>
  <si>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</si>
  <si>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</si>
  <si>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</si>
  <si>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</si>
  <si>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</si>
  <si>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</si>
  <si>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</si>
  <si>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</si>
  <si>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</si>
  <si>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</si>
  <si>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</si>
  <si>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</si>
  <si>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</si>
  <si>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</si>
  <si>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</si>
  <si>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</si>
  <si>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</si>
  <si>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</si>
  <si>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</si>
  <si>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</si>
  <si>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</si>
  <si>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</si>
  <si>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</si>
  <si>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</si>
  <si>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</si>
  <si>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</si>
  <si>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</si>
  <si>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</si>
  <si>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</si>
  <si>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</si>
  <si>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</si>
  <si>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</si>
  <si>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</si>
  <si>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</si>
  <si>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</si>
  <si>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</si>
  <si>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</si>
  <si>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</si>
  <si>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</si>
  <si>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</si>
  <si>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</si>
  <si>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</si>
  <si>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</si>
  <si>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</si>
  <si>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</si>
  <si>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</si>
  <si>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</si>
  <si>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</si>
  <si>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</si>
  <si>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</si>
  <si>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</si>
  <si>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</si>
  <si>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</si>
  <si>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</si>
  <si>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</si>
  <si>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</si>
  <si>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</si>
  <si>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</si>
  <si>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</si>
  <si>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</si>
  <si>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</si>
  <si>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</si>
  <si>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</si>
  <si>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</si>
  <si>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</si>
  <si>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</si>
  <si>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</si>
  <si>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</si>
  <si>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</si>
  <si>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</si>
  <si>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</si>
  <si>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</si>
  <si>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</si>
  <si>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</si>
  <si>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</si>
  <si>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</si>
  <si>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</si>
  <si>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</si>
  <si>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</si>
  <si>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</si>
  <si>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</si>
  <si>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</si>
  <si>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</si>
  <si>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</si>
  <si>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</si>
  <si>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</si>
  <si>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</si>
  <si>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</si>
  <si>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</si>
  <si>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</si>
  <si>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</si>
  <si>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</si>
  <si>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</si>
  <si>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</si>
  <si>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</si>
  <si>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</si>
  <si>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</si>
  <si>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</si>
  <si>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</si>
  <si>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</si>
  <si>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</si>
  <si>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</si>
  <si>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</si>
  <si>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</si>
  <si>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</si>
  <si>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</si>
  <si>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</si>
  <si>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</si>
  <si>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</si>
  <si>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</si>
  <si>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</si>
  <si>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</si>
  <si>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</si>
  <si>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</si>
  <si>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</si>
  <si>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</si>
  <si>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</si>
  <si>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</si>
  <si>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</si>
  <si>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</si>
  <si>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</si>
  <si>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</si>
  <si>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</si>
  <si>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</si>
  <si>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</si>
  <si>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</si>
  <si>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</si>
  <si>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</si>
  <si>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</si>
  <si>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</si>
  <si>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</si>
  <si>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</si>
  <si>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</si>
  <si>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</si>
  <si>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</si>
  <si>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</si>
  <si>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</si>
  <si>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</si>
  <si>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</si>
  <si>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</si>
  <si>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</si>
  <si>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</si>
  <si>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</si>
  <si>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</si>
  <si>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</si>
  <si>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</si>
  <si>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</si>
  <si>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</si>
  <si>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</si>
  <si>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</si>
  <si>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</si>
  <si>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</si>
  <si>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</si>
  <si>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</si>
  <si>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</si>
  <si>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</si>
  <si>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</si>
  <si>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</si>
  <si>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</si>
  <si>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</si>
  <si>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</si>
  <si>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</si>
  <si>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</si>
  <si>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</si>
  <si>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</si>
  <si>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</si>
  <si>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</si>
  <si>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</si>
  <si>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</si>
  <si>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</si>
  <si>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</si>
  <si>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</si>
  <si>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</si>
  <si>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</si>
  <si>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</si>
  <si>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</si>
  <si>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</si>
  <si>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</si>
  <si>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</si>
  <si>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</si>
  <si>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</si>
  <si>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</si>
  <si>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</si>
  <si>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</si>
  <si>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</si>
  <si>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</si>
  <si>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</si>
  <si>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</si>
  <si>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</si>
  <si>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</si>
  <si>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</si>
  <si>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</si>
  <si>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</si>
  <si>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</si>
  <si>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</si>
  <si>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</si>
  <si>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</si>
  <si>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</si>
  <si>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</si>
  <si>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</si>
  <si>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</si>
  <si>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</si>
  <si>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</si>
  <si>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</si>
  <si>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</si>
  <si>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</si>
  <si>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</si>
  <si>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</si>
  <si>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</si>
  <si>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</si>
  <si>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</si>
  <si>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</si>
  <si>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</si>
  <si>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</si>
  <si>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</si>
  <si>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</si>
  <si>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</si>
  <si>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</si>
  <si>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</si>
  <si>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</si>
  <si>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</si>
  <si>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</si>
  <si>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</si>
  <si>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</si>
  <si>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</si>
  <si>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</si>
  <si>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</si>
  <si>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</si>
  <si>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</si>
  <si>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</si>
  <si>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</si>
  <si>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</si>
  <si>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</si>
  <si>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</si>
  <si>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</si>
  <si>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</si>
  <si>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</si>
  <si>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</si>
  <si>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</si>
  <si>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</si>
  <si>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</si>
  <si>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</si>
  <si>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</si>
  <si>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</si>
  <si>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</si>
  <si>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</si>
  <si>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</si>
  <si>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</si>
  <si>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</si>
  <si>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</si>
  <si>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</si>
  <si>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</si>
  <si>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</si>
  <si>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</si>
  <si>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</si>
  <si>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</si>
  <si>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</si>
  <si>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</si>
  <si>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</si>
  <si>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</si>
  <si>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</si>
  <si>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</si>
  <si>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</si>
  <si>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</si>
  <si>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</si>
  <si>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</si>
  <si>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</si>
  <si>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</si>
  <si>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</si>
  <si>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</si>
  <si>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</si>
  <si>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</si>
  <si>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</si>
  <si>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</si>
  <si>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</si>
  <si>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</si>
  <si>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</si>
  <si>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</si>
  <si>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</si>
  <si>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</si>
  <si>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</si>
  <si>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</si>
  <si>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</si>
  <si>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</si>
  <si>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</si>
  <si>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</si>
  <si>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</si>
  <si>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</si>
  <si>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</si>
  <si>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</si>
  <si>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</si>
  <si>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</si>
  <si>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</si>
  <si>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</si>
  <si>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</si>
  <si>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</si>
  <si>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</si>
  <si>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</si>
  <si>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</si>
  <si>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</si>
  <si>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</si>
  <si>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</si>
  <si>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</si>
  <si>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</si>
  <si>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</si>
  <si>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</si>
  <si>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</si>
  <si>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</si>
  <si>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</si>
  <si>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</si>
  <si>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</si>
  <si>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</si>
  <si>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</si>
  <si>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</si>
  <si>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</si>
  <si>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</si>
  <si>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</si>
  <si>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</si>
  <si>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</si>
  <si>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</si>
  <si>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</si>
  <si>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</si>
  <si>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</si>
  <si>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</si>
  <si>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</si>
  <si>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</si>
  <si>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</si>
  <si>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</si>
  <si>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</si>
  <si>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</si>
  <si>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</si>
  <si>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</si>
  <si>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</si>
  <si>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</si>
  <si>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</si>
  <si>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</si>
  <si>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</si>
  <si>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</si>
  <si>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</si>
  <si>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</si>
  <si>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</si>
  <si>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</si>
  <si>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</si>
  <si>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</si>
  <si>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</si>
  <si>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</si>
  <si>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</si>
  <si>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</si>
  <si>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</si>
  <si>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</si>
  <si>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</si>
  <si>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</si>
  <si>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</si>
  <si>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</si>
  <si>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</si>
  <si>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</si>
  <si>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</si>
  <si>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</si>
  <si>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</si>
  <si>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</si>
  <si>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</si>
  <si>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</si>
  <si>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</si>
  <si>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</si>
  <si>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</si>
  <si>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</si>
  <si>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</si>
  <si>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</si>
  <si>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</si>
  <si>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</si>
  <si>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</si>
  <si>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</si>
  <si>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</si>
  <si>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</si>
  <si>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</si>
  <si>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</si>
  <si>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</si>
  <si>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</si>
  <si>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</si>
  <si>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</si>
  <si>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</si>
  <si>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</si>
  <si>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</si>
  <si>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</si>
  <si>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</si>
  <si>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</si>
  <si>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</si>
  <si>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</si>
  <si>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</si>
  <si>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</si>
  <si>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</si>
  <si>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</si>
  <si>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</si>
  <si>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</si>
  <si>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</si>
  <si>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</si>
  <si>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</si>
  <si>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</si>
  <si>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</si>
  <si>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</si>
  <si>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</si>
  <si>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</si>
  <si>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</si>
  <si>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</si>
  <si>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</si>
  <si>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</si>
  <si>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</si>
  <si>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</si>
  <si>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</si>
  <si>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</si>
  <si>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</si>
  <si>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</si>
  <si>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</si>
  <si>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</si>
  <si>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</si>
  <si>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</si>
  <si>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</si>
  <si>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</si>
  <si>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</si>
  <si>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</si>
  <si>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</si>
  <si>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</si>
  <si>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</si>
  <si>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</si>
  <si>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</si>
  <si>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</si>
  <si>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</si>
  <si>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</si>
  <si>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</si>
  <si>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</si>
  <si>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</si>
  <si>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</si>
  <si>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</si>
  <si>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</si>
  <si>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</si>
  <si>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</si>
  <si>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</si>
  <si>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</si>
  <si>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</si>
  <si>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</si>
  <si>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</si>
  <si>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</si>
  <si>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</si>
  <si>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</si>
  <si>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</si>
  <si>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</si>
  <si>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</si>
  <si>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</si>
  <si>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</si>
  <si>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</si>
  <si>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</si>
  <si>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</si>
  <si>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</si>
  <si>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</si>
  <si>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</si>
  <si>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</si>
  <si>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</si>
  <si>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</si>
  <si>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</si>
  <si>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</si>
  <si>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</si>
  <si>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</si>
  <si>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</si>
  <si>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</si>
  <si>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</si>
  <si>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</si>
  <si>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</si>
  <si>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</si>
  <si>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</si>
  <si>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</si>
  <si>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REVESTIMENTO INTERNO E EXTERNO</t>
  </si>
  <si>
    <t>'050501</t>
  </si>
  <si>
    <t>'130112</t>
  </si>
  <si>
    <t>'130113</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</si>
  <si>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</si>
  <si>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</si>
  <si>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</si>
  <si>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Fornecimento e Instalação de Unidade Evaporadora e Condensadora de Ar Condicionado tipo Split Inverter Hi-Wall (Parede) de 9.000 BTU´s 220V - Ciclo Frio - Classificação A (Selo PROCEL), inclusive amortecedores vibra-stop</t>
  </si>
  <si>
    <t>Unidade</t>
  </si>
  <si>
    <t>Apiloamento manual</t>
  </si>
  <si>
    <t>m³</t>
  </si>
  <si>
    <t>Demolição manual de concreto armado</t>
  </si>
  <si>
    <t>Limpeza de sarjeta e meio-fio</t>
  </si>
  <si>
    <t>Limpeza em superfície de concreto com jateamento d'água sob pressão</t>
  </si>
  <si>
    <t>Categoria: Mão-de-obra</t>
  </si>
  <si>
    <t>INSUMOS DE MAO DE OBRA</t>
  </si>
  <si>
    <t>MAO DE OBRA (SALARIOS)</t>
  </si>
  <si>
    <t>ADITIVO IMPERMEABILIZANTE PEGA NORMAL P/ ARGAMASSA E CONCRETO - SIKA 1, VEDACIT PRO OU EQUIVALENTE</t>
  </si>
  <si>
    <t>ESMALTE SINTETICO BRANCO FOSCO - LINHA PREMIUM</t>
  </si>
  <si>
    <t>TINTA LATEX PVA - LINHA PREMIUM</t>
  </si>
  <si>
    <t>TINTA LATEX ACRILICA FOSCA - LINHA PREMIUM</t>
  </si>
  <si>
    <t>TINTA ESMALTE SINT. BRILHANTE COR BRANCA - LINHA PREMIUM (GALÃO 3,6 LITROS)</t>
  </si>
  <si>
    <t>MASSA ACRILICA A BASE D'AGUA SUVINIL/CORAL/EQUIVALENTE</t>
  </si>
  <si>
    <t>MASSA PARA MADEIRA A BASE D'AGUA SUVINIL/CORAL/EQUIVALENTE</t>
  </si>
  <si>
    <t>VERNIZ TRIPLA PROTECAO INCOLOR FOSCO PREMIUM, SUVINIL OU EQUIVALENTE</t>
  </si>
  <si>
    <t>VERNIZ COPAL INCOLOR BRILHANTE PREMIUM, SUVINIL, EUCATEX, MONTANA OU EQUIVALENTE</t>
  </si>
  <si>
    <t>PLACA DE OBRA CHAPA DE AÇO Nº 22, REQUADRO EM METALON - IMPRESSÃO DIGITAL</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</si>
  <si>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</si>
  <si>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</si>
  <si>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</si>
  <si>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</si>
  <si>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</si>
  <si>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ELETROCALHA STANDARD PERFURADA S/ TAMPA 300X100MM - CH16</t>
  </si>
  <si>
    <t>CONECTOR RJ45 CAT 5E MACHO - PARA REDE DE DADOS</t>
  </si>
  <si>
    <t>REGISTRO DE PRESSAO CROMADO COM ACABAMENTO 1/2"</t>
  </si>
  <si>
    <t>REGISTRO DE PRESSAO CROMADO COM ACABAMENTO 3/4"</t>
  </si>
  <si>
    <t>REGISTRO DE PRESSAO BRUTO COM VOLANTE 3/4"</t>
  </si>
  <si>
    <t>REGISTRO PRESSAO BRUTO COM VOLANTE 1/2"</t>
  </si>
  <si>
    <t>VALVULA DESCARGA ANTI-VANDALISMO P/ MICTORIO - PRESSMATIC - DOCOL OU EQUIVALENTE</t>
  </si>
  <si>
    <t>GAS REFRIGERANTE R22</t>
  </si>
  <si>
    <t>LUMINARIA EMB 4X09/10W (2X16W) CORPO CH ACO PINT ELETROST REFLETOR E ALETAS - REF. CE416AL-N - AMES, 6026 ? LUMAVI; SO003000 - CLARON/EQUIVALENTE</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</si>
  <si>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</si>
  <si>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</si>
  <si>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</si>
  <si>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</si>
  <si>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</si>
  <si>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200726</t>
  </si>
  <si>
    <t>050112</t>
  </si>
  <si>
    <t>SISTEMAS DE COBERTURA</t>
  </si>
  <si>
    <t>120302</t>
  </si>
  <si>
    <t>200253</t>
  </si>
  <si>
    <t>PINTURAS E ACABAMENTOS</t>
  </si>
  <si>
    <t>190101</t>
  </si>
  <si>
    <t>190601</t>
  </si>
  <si>
    <t>190417</t>
  </si>
  <si>
    <t>141106</t>
  </si>
  <si>
    <t>170519</t>
  </si>
  <si>
    <t>181002</t>
  </si>
  <si>
    <t>151506</t>
  </si>
  <si>
    <t>160310</t>
  </si>
  <si>
    <t>170220</t>
  </si>
  <si>
    <t>200709</t>
  </si>
  <si>
    <t>200706</t>
  </si>
  <si>
    <t>200707</t>
  </si>
  <si>
    <t>210322</t>
  </si>
  <si>
    <t>200101</t>
  </si>
  <si>
    <t>SERVIÇOS FINAIS</t>
  </si>
  <si>
    <t xml:space="preserve">VÃOS </t>
  </si>
  <si>
    <t>( 1- I )</t>
  </si>
  <si>
    <t>Yoshito de Souza Fukuda</t>
  </si>
  <si>
    <t>CREA/CAU:</t>
  </si>
  <si>
    <t>Eng.º Civil CREA-ES 051381/D</t>
  </si>
  <si>
    <r>
      <t>Riscos -</t>
    </r>
    <r>
      <rPr>
        <b/>
        <sz val="10"/>
        <color theme="1"/>
        <rFont val="Arial"/>
        <family val="2"/>
      </rPr>
      <t xml:space="preserve"> R</t>
    </r>
  </si>
  <si>
    <r>
      <t>Seguros e Garantias Contratuais -</t>
    </r>
    <r>
      <rPr>
        <b/>
        <sz val="10"/>
        <color theme="1"/>
        <rFont val="Arial"/>
        <family val="2"/>
      </rPr>
      <t xml:space="preserve"> S+G</t>
    </r>
  </si>
  <si>
    <r>
      <t xml:space="preserve">BDI= </t>
    </r>
    <r>
      <rPr>
        <u/>
        <sz val="10"/>
        <color theme="1"/>
        <rFont val="Arial"/>
        <family val="2"/>
      </rPr>
      <t>(1+(AC+S+R+G))(1+DF)(1+L))</t>
    </r>
    <r>
      <rPr>
        <sz val="10"/>
        <color theme="1"/>
        <rFont val="Arial"/>
        <family val="2"/>
      </rPr>
      <t xml:space="preserve"> -1 =</t>
    </r>
  </si>
  <si>
    <t>Eng./Arq.</t>
  </si>
  <si>
    <t>PREFEITURA BAIXO GUANDU</t>
  </si>
  <si>
    <t>BERÇÁRIO</t>
  </si>
  <si>
    <t>SALA DE AULA 1</t>
  </si>
  <si>
    <t>SALA DE AULA 2</t>
  </si>
  <si>
    <t>SALA DE AULA 3</t>
  </si>
  <si>
    <t>SALA DE AULA 4</t>
  </si>
  <si>
    <t>REFEITÓRIO</t>
  </si>
  <si>
    <t>HALL</t>
  </si>
  <si>
    <t>BANHEIRO FUNCIONÁRIO</t>
  </si>
  <si>
    <t>BANHEIRO MASCULINO</t>
  </si>
  <si>
    <t>BANHEIRO FEMININO</t>
  </si>
  <si>
    <t>BANHEIRO COM CHUVEIRO</t>
  </si>
  <si>
    <t>DESPENSA</t>
  </si>
  <si>
    <t>ALMOXARIFADO</t>
  </si>
  <si>
    <t>COZINHA</t>
  </si>
  <si>
    <t>LAVANDERIA</t>
  </si>
  <si>
    <t>VARANDA/ LAVANDERIA</t>
  </si>
  <si>
    <t>SECRETARIA 1</t>
  </si>
  <si>
    <t>SECRETARIA 2</t>
  </si>
  <si>
    <t>5.4</t>
  </si>
  <si>
    <t>PERÍMETRO EXTERNO</t>
  </si>
  <si>
    <t>MURETA</t>
  </si>
  <si>
    <t>PORTÃO</t>
  </si>
  <si>
    <t>PORTÃO SERVIÇO</t>
  </si>
  <si>
    <t xml:space="preserve">REFORMA EMERGENCIAL </t>
  </si>
  <si>
    <t>SOBRE PLATIBANDA E BEIRAL EM TODO PERIMETRO</t>
  </si>
  <si>
    <t>SUBTOTAL:</t>
  </si>
  <si>
    <t xml:space="preserve">GRADES JANELAS </t>
  </si>
  <si>
    <t xml:space="preserve">GRADE ENTRADA </t>
  </si>
  <si>
    <t>PORTÃO INTERNO</t>
  </si>
  <si>
    <t>GUICHE PASSA PRATO</t>
  </si>
  <si>
    <t>GRADE LAVANDERIA</t>
  </si>
  <si>
    <t xml:space="preserve">PORTÃO LAVANDERIA </t>
  </si>
  <si>
    <t>LADOS</t>
  </si>
  <si>
    <t>COMPRIMENTO</t>
  </si>
  <si>
    <t>Abertura e fechamento de rasgos em alvenaria, para chumbamento de Telha Cerâmica</t>
  </si>
  <si>
    <t>DER-ES - Departamento de Edificações e de Rodovias do Espírito Santo</t>
  </si>
  <si>
    <t>Preço referencial de serviços (com bonificacao de 23,32%)</t>
  </si>
  <si>
    <t xml:space="preserve">Tabela de preços : </t>
  </si>
  <si>
    <t xml:space="preserve">247 - Tabela Referencial de Preços Julho de 2022 sem Desoneração </t>
  </si>
  <si>
    <t>Data base: Julho/2022</t>
  </si>
  <si>
    <t>BDI :</t>
  </si>
  <si>
    <t>Grupo de serviço: TERRAPLENAGEM</t>
  </si>
  <si>
    <r>
      <rPr>
        <b/>
        <sz val="7"/>
        <rFont val="Arial"/>
        <family val="2"/>
      </rPr>
      <t>Cód. Padrão</t>
    </r>
  </si>
  <si>
    <r>
      <rPr>
        <b/>
        <sz val="7"/>
        <rFont val="Arial"/>
        <family val="2"/>
      </rPr>
      <t>Descrição do serviço</t>
    </r>
  </si>
  <si>
    <r>
      <rPr>
        <b/>
        <sz val="7"/>
        <rFont val="Arial"/>
        <family val="2"/>
      </rPr>
      <t>Unidade</t>
    </r>
  </si>
  <si>
    <r>
      <rPr>
        <b/>
        <sz val="7"/>
        <rFont val="Arial"/>
        <family val="2"/>
      </rPr>
      <t>Preço unitário</t>
    </r>
  </si>
  <si>
    <t>Preço unitário (Sem BDI)</t>
  </si>
  <si>
    <r>
      <rPr>
        <b/>
        <sz val="7"/>
        <rFont val="Arial"/>
        <family val="2"/>
      </rPr>
      <t>Transporte</t>
    </r>
  </si>
  <si>
    <r>
      <rPr>
        <sz val="7"/>
        <rFont val="Arial"/>
        <family val="2"/>
      </rPr>
      <t>Capina manual, inclusive limpeza</t>
    </r>
  </si>
  <si>
    <r>
      <rPr>
        <sz val="7"/>
        <rFont val="Arial"/>
        <family val="2"/>
      </rPr>
      <t>M2</t>
    </r>
  </si>
  <si>
    <r>
      <rPr>
        <sz val="7"/>
        <rFont val="Arial"/>
        <family val="2"/>
      </rPr>
      <t>0,86</t>
    </r>
  </si>
  <si>
    <r>
      <rPr>
        <sz val="7"/>
        <rFont val="Arial"/>
        <family val="2"/>
      </rPr>
      <t>Carga de escoria de aciaria de vagão ferroviário supervisionado</t>
    </r>
  </si>
  <si>
    <r>
      <rPr>
        <sz val="7"/>
        <rFont val="Arial"/>
        <family val="2"/>
      </rPr>
      <t>M3</t>
    </r>
  </si>
  <si>
    <r>
      <rPr>
        <sz val="7"/>
        <rFont val="Arial"/>
        <family val="2"/>
      </rPr>
      <t>10,17</t>
    </r>
  </si>
  <si>
    <r>
      <rPr>
        <sz val="7"/>
        <rFont val="Arial"/>
        <family val="2"/>
      </rPr>
      <t>Carga de material de 1ª categoria</t>
    </r>
  </si>
  <si>
    <r>
      <rPr>
        <sz val="7"/>
        <rFont val="Arial"/>
        <family val="2"/>
      </rPr>
      <t>5,27</t>
    </r>
  </si>
  <si>
    <r>
      <rPr>
        <sz val="7"/>
        <rFont val="Arial"/>
        <family val="2"/>
      </rPr>
      <t>Carga de material de 2ª categoria (solo, areia, brita, excl. rocha escavada)</t>
    </r>
  </si>
  <si>
    <r>
      <rPr>
        <sz val="7"/>
        <rFont val="Arial"/>
        <family val="2"/>
      </rPr>
      <t>6,81</t>
    </r>
  </si>
  <si>
    <r>
      <rPr>
        <sz val="7"/>
        <rFont val="Arial"/>
        <family val="2"/>
      </rPr>
      <t>Carga de material de 3ª categoria (rocha)</t>
    </r>
  </si>
  <si>
    <r>
      <rPr>
        <sz val="7"/>
        <rFont val="Arial"/>
        <family val="2"/>
      </rPr>
      <t>Compactação de aterros em rocha</t>
    </r>
  </si>
  <si>
    <r>
      <rPr>
        <sz val="7"/>
        <rFont val="Arial"/>
        <family val="2"/>
      </rPr>
      <t>11,43</t>
    </r>
  </si>
  <si>
    <r>
      <rPr>
        <sz val="7"/>
        <rFont val="Arial"/>
        <family val="2"/>
      </rPr>
      <t>Compactação de aterros 100% P.I.</t>
    </r>
  </si>
  <si>
    <r>
      <rPr>
        <sz val="7"/>
        <rFont val="Arial"/>
        <family val="2"/>
      </rPr>
      <t>10,18</t>
    </r>
  </si>
  <si>
    <r>
      <rPr>
        <sz val="7"/>
        <rFont val="Arial"/>
        <family val="2"/>
      </rPr>
      <t>Compactação de aterros 100% PN</t>
    </r>
  </si>
  <si>
    <r>
      <rPr>
        <sz val="7"/>
        <rFont val="Arial"/>
        <family val="2"/>
      </rPr>
      <t>7,90</t>
    </r>
  </si>
  <si>
    <r>
      <rPr>
        <sz val="7"/>
        <rFont val="Arial"/>
        <family val="2"/>
      </rPr>
      <t>Decapagem de pedreira, 1ª categoria, com escavadeira</t>
    </r>
  </si>
  <si>
    <r>
      <rPr>
        <sz val="7"/>
        <rFont val="Arial"/>
        <family val="2"/>
      </rPr>
      <t>7,96</t>
    </r>
  </si>
  <si>
    <r>
      <rPr>
        <sz val="7"/>
        <rFont val="Arial"/>
        <family val="2"/>
      </rPr>
      <t>Decapagem de pedreira, 1ª categoria, com trator de esteiras</t>
    </r>
  </si>
  <si>
    <r>
      <rPr>
        <sz val="7"/>
        <rFont val="Arial"/>
        <family val="2"/>
      </rPr>
      <t>10,14</t>
    </r>
  </si>
  <si>
    <r>
      <rPr>
        <sz val="7"/>
        <rFont val="Arial"/>
        <family val="2"/>
      </rPr>
      <t>Demolição de material de 3ª categoria com fio diamantado</t>
    </r>
  </si>
  <si>
    <r>
      <rPr>
        <sz val="7"/>
        <rFont val="Arial"/>
        <family val="2"/>
      </rPr>
      <t>m³</t>
    </r>
  </si>
  <si>
    <r>
      <rPr>
        <sz val="7"/>
        <rFont val="Arial"/>
        <family val="2"/>
      </rPr>
      <t>376,42</t>
    </r>
  </si>
  <si>
    <r>
      <rPr>
        <sz val="7"/>
        <rFont val="Arial"/>
        <family val="2"/>
      </rPr>
      <t xml:space="preserve">Demolição de rocha a frio, até altura de 3,0m, com argamassa expansiva, inclusive remoção
</t>
    </r>
    <r>
      <rPr>
        <sz val="7"/>
        <rFont val="Arial"/>
        <family val="2"/>
      </rPr>
      <t>com escavadeira</t>
    </r>
  </si>
  <si>
    <r>
      <rPr>
        <sz val="7"/>
        <rFont val="Arial"/>
        <family val="2"/>
      </rPr>
      <t>816,04</t>
    </r>
  </si>
  <si>
    <r>
      <rPr>
        <sz val="7"/>
        <rFont val="Arial"/>
        <family val="2"/>
      </rPr>
      <t xml:space="preserve">Demolição de rocha a frio até 3 metros com utilização de argamassa expansiva, inclusive
</t>
    </r>
    <r>
      <rPr>
        <sz val="7"/>
        <rFont val="Arial"/>
        <family val="2"/>
      </rPr>
      <t>remoção com trator de esteiras</t>
    </r>
  </si>
  <si>
    <r>
      <rPr>
        <sz val="7"/>
        <rFont val="Arial"/>
        <family val="2"/>
      </rPr>
      <t>711,06</t>
    </r>
  </si>
  <si>
    <r>
      <rPr>
        <sz val="7"/>
        <rFont val="Arial"/>
        <family val="2"/>
      </rPr>
      <t>Desmonte de rocha</t>
    </r>
  </si>
  <si>
    <r>
      <rPr>
        <sz val="7"/>
        <rFont val="Arial"/>
        <family val="2"/>
      </rPr>
      <t>67,51</t>
    </r>
  </si>
  <si>
    <r>
      <rPr>
        <sz val="7"/>
        <rFont val="Arial"/>
        <family val="2"/>
      </rPr>
      <t>Destocamento de árvores com diâmetro  &gt; 30 cm, com trator de esteira</t>
    </r>
  </si>
  <si>
    <r>
      <rPr>
        <sz val="7"/>
        <rFont val="Arial"/>
        <family val="2"/>
      </rPr>
      <t>Ud</t>
    </r>
  </si>
  <si>
    <r>
      <rPr>
        <sz val="7"/>
        <rFont val="Arial"/>
        <family val="2"/>
      </rPr>
      <t>46,68</t>
    </r>
  </si>
  <si>
    <r>
      <rPr>
        <sz val="7"/>
        <rFont val="Arial"/>
        <family val="2"/>
      </rPr>
      <t>Destocamento de árvores com diâmetro de 15 a 30 cm, com trator de esteira</t>
    </r>
  </si>
  <si>
    <r>
      <rPr>
        <sz val="7"/>
        <rFont val="Arial"/>
        <family val="2"/>
      </rPr>
      <t>23,34</t>
    </r>
  </si>
  <si>
    <r>
      <rPr>
        <sz val="7"/>
        <rFont val="Arial"/>
        <family val="2"/>
      </rPr>
      <t>Escalonamento de taludes com escavadeira</t>
    </r>
  </si>
  <si>
    <r>
      <rPr>
        <sz val="7"/>
        <rFont val="Arial"/>
        <family val="2"/>
      </rPr>
      <t>13,49</t>
    </r>
  </si>
  <si>
    <r>
      <rPr>
        <sz val="7"/>
        <rFont val="Arial"/>
        <family val="2"/>
      </rPr>
      <t>Escalonamento de taludes, com trator de esteiras</t>
    </r>
  </si>
  <si>
    <r>
      <rPr>
        <sz val="7"/>
        <rFont val="Arial"/>
        <family val="2"/>
      </rPr>
      <t>10,53</t>
    </r>
  </si>
  <si>
    <r>
      <rPr>
        <sz val="7"/>
        <rFont val="Arial"/>
        <family val="2"/>
      </rPr>
      <t xml:space="preserve">Escavação, carga e transporte de material de 1ª cat. até 200 m com moto-escavo-
</t>
    </r>
    <r>
      <rPr>
        <sz val="7"/>
        <rFont val="Arial"/>
        <family val="2"/>
      </rPr>
      <t>transportador</t>
    </r>
  </si>
  <si>
    <r>
      <rPr>
        <sz val="7"/>
        <rFont val="Arial"/>
        <family val="2"/>
      </rPr>
      <t>20,52</t>
    </r>
  </si>
  <si>
    <r>
      <rPr>
        <sz val="7"/>
        <rFont val="Arial"/>
        <family val="2"/>
      </rPr>
      <t>Escavação, carga e transporte de material de 1ª cat. 1000 a 1200 m com moto-escavo- transportador</t>
    </r>
  </si>
  <si>
    <r>
      <rPr>
        <sz val="7"/>
        <rFont val="Arial"/>
        <family val="2"/>
      </rPr>
      <t>35,20</t>
    </r>
  </si>
  <si>
    <r>
      <rPr>
        <sz val="7"/>
        <rFont val="Arial"/>
        <family val="2"/>
      </rPr>
      <t xml:space="preserve">Escavação, carga e transporte de material de 1ª cat. 200 a 400 m com moto-escavo-
</t>
    </r>
    <r>
      <rPr>
        <sz val="7"/>
        <rFont val="Arial"/>
        <family val="2"/>
      </rPr>
      <t>transportador</t>
    </r>
  </si>
  <si>
    <r>
      <rPr>
        <sz val="7"/>
        <rFont val="Arial"/>
        <family val="2"/>
      </rPr>
      <t>23,31</t>
    </r>
  </si>
  <si>
    <r>
      <rPr>
        <sz val="7"/>
        <rFont val="Arial"/>
        <family val="2"/>
      </rPr>
      <t xml:space="preserve">Escavação, carga e transporte de material de 1ª cat. 400 a 600 m com moto-escavo-
</t>
    </r>
    <r>
      <rPr>
        <sz val="7"/>
        <rFont val="Arial"/>
        <family val="2"/>
      </rPr>
      <t>transportador</t>
    </r>
  </si>
  <si>
    <r>
      <rPr>
        <sz val="7"/>
        <rFont val="Arial"/>
        <family val="2"/>
      </rPr>
      <t>26,21</t>
    </r>
  </si>
  <si>
    <r>
      <rPr>
        <sz val="7"/>
        <rFont val="Arial"/>
        <family val="2"/>
      </rPr>
      <t xml:space="preserve">Escavação, carga e transporte de material de 1ª cat. 600 a 800 m com moto-escavo-
</t>
    </r>
    <r>
      <rPr>
        <sz val="7"/>
        <rFont val="Arial"/>
        <family val="2"/>
      </rPr>
      <t>transportador</t>
    </r>
  </si>
  <si>
    <r>
      <rPr>
        <sz val="7"/>
        <rFont val="Arial"/>
        <family val="2"/>
      </rPr>
      <t>29,79</t>
    </r>
  </si>
  <si>
    <r>
      <rPr>
        <sz val="7"/>
        <rFont val="Arial"/>
        <family val="2"/>
      </rPr>
      <t xml:space="preserve">Escavação, carga e transporte de material de 1ª cat. 800 a 1000 m com moto-escavo-
</t>
    </r>
    <r>
      <rPr>
        <sz val="7"/>
        <rFont val="Arial"/>
        <family val="2"/>
      </rPr>
      <t>transportador</t>
    </r>
  </si>
  <si>
    <r>
      <rPr>
        <sz val="7"/>
        <rFont val="Arial"/>
        <family val="2"/>
      </rPr>
      <t>31,64</t>
    </r>
  </si>
  <si>
    <r>
      <rPr>
        <sz val="7"/>
        <rFont val="Arial"/>
        <family val="2"/>
      </rPr>
      <t xml:space="preserve">Escavação, carga e transporte de material de 2ª cat. até 200 m com moto-escavo-
</t>
    </r>
    <r>
      <rPr>
        <sz val="7"/>
        <rFont val="Arial"/>
        <family val="2"/>
      </rPr>
      <t>transportador</t>
    </r>
  </si>
  <si>
    <r>
      <rPr>
        <sz val="7"/>
        <rFont val="Arial"/>
        <family val="2"/>
      </rPr>
      <t>31,34</t>
    </r>
  </si>
  <si>
    <r>
      <rPr>
        <sz val="7"/>
        <rFont val="Arial"/>
        <family val="2"/>
      </rPr>
      <t>Escavação, carga e transporte de material de 2ª cat. 1000 a 1200 m com moto-escavo- transportador</t>
    </r>
  </si>
  <si>
    <r>
      <rPr>
        <sz val="7"/>
        <rFont val="Arial"/>
        <family val="2"/>
      </rPr>
      <t>48,34</t>
    </r>
  </si>
  <si>
    <r>
      <rPr>
        <sz val="7"/>
        <rFont val="Arial"/>
        <family val="2"/>
      </rPr>
      <t xml:space="preserve">Escavação, carga e transporte de material de 2ª cat. 200 a 400 m com moto-escavo-
</t>
    </r>
    <r>
      <rPr>
        <sz val="7"/>
        <rFont val="Arial"/>
        <family val="2"/>
      </rPr>
      <t>transportador</t>
    </r>
  </si>
  <si>
    <r>
      <rPr>
        <sz val="7"/>
        <rFont val="Arial"/>
        <family val="2"/>
      </rPr>
      <t>33,41</t>
    </r>
  </si>
  <si>
    <r>
      <rPr>
        <sz val="7"/>
        <rFont val="Arial"/>
        <family val="2"/>
      </rPr>
      <t xml:space="preserve">Escavação, carga e transporte de material de 2ª cat. 400 a 600 m com moto-escavo-
</t>
    </r>
    <r>
      <rPr>
        <sz val="7"/>
        <rFont val="Arial"/>
        <family val="2"/>
      </rPr>
      <t>transportador</t>
    </r>
  </si>
  <si>
    <r>
      <rPr>
        <sz val="7"/>
        <rFont val="Arial"/>
        <family val="2"/>
      </rPr>
      <t>36,60</t>
    </r>
  </si>
  <si>
    <r>
      <rPr>
        <sz val="7"/>
        <rFont val="Arial"/>
        <family val="2"/>
      </rPr>
      <t xml:space="preserve">Escavação, carga e transporte de material de 2ª cat. 600 a 800 m com moto-escavo-
</t>
    </r>
    <r>
      <rPr>
        <sz val="7"/>
        <rFont val="Arial"/>
        <family val="2"/>
      </rPr>
      <t>transportador</t>
    </r>
  </si>
  <si>
    <r>
      <rPr>
        <sz val="7"/>
        <rFont val="Arial"/>
        <family val="2"/>
      </rPr>
      <t>41,42</t>
    </r>
  </si>
  <si>
    <r>
      <rPr>
        <sz val="7"/>
        <rFont val="Arial"/>
        <family val="2"/>
      </rPr>
      <t xml:space="preserve">Escavação, carga e transporte de material de 2ª cat. 800 a 1000 m com moto-escavo-
</t>
    </r>
    <r>
      <rPr>
        <sz val="7"/>
        <rFont val="Arial"/>
        <family val="2"/>
      </rPr>
      <t>transportador</t>
    </r>
  </si>
  <si>
    <r>
      <rPr>
        <sz val="7"/>
        <rFont val="Arial"/>
        <family val="2"/>
      </rPr>
      <t>44,32</t>
    </r>
  </si>
  <si>
    <r>
      <rPr>
        <sz val="7"/>
        <rFont val="Arial"/>
        <family val="2"/>
      </rPr>
      <t>Escavação e carga de material de barreira (remoção)</t>
    </r>
  </si>
  <si>
    <r>
      <rPr>
        <sz val="7"/>
        <rFont val="Arial"/>
        <family val="2"/>
      </rPr>
      <t>13,79</t>
    </r>
  </si>
  <si>
    <r>
      <rPr>
        <sz val="7"/>
        <rFont val="Arial"/>
        <family val="2"/>
      </rPr>
      <t>Escavação e carga de material de 1ª categoria com escavadeira</t>
    </r>
  </si>
  <si>
    <r>
      <rPr>
        <sz val="7"/>
        <rFont val="Arial"/>
        <family val="2"/>
      </rPr>
      <t>5,17</t>
    </r>
  </si>
  <si>
    <r>
      <rPr>
        <sz val="7"/>
        <rFont val="Arial"/>
        <family val="2"/>
      </rPr>
      <t>Escavação e carga de material de 1ª categoria, com trator de esteira e pá carregadeira</t>
    </r>
  </si>
  <si>
    <r>
      <rPr>
        <sz val="7"/>
        <rFont val="Arial"/>
        <family val="2"/>
      </rPr>
      <t>14,44</t>
    </r>
  </si>
  <si>
    <r>
      <rPr>
        <sz val="7"/>
        <rFont val="Arial"/>
        <family val="2"/>
      </rPr>
      <t>Escavação e carga de material de 2ª categoria com escavadeira</t>
    </r>
  </si>
  <si>
    <r>
      <rPr>
        <sz val="7"/>
        <rFont val="Arial"/>
        <family val="2"/>
      </rPr>
      <t>7,64</t>
    </r>
  </si>
  <si>
    <r>
      <rPr>
        <sz val="7"/>
        <rFont val="Arial"/>
        <family val="2"/>
      </rPr>
      <t>Escavação e carga de material de 2ª categoria, com trator de esteira e pá carregadeira</t>
    </r>
  </si>
  <si>
    <r>
      <rPr>
        <sz val="7"/>
        <rFont val="Arial"/>
        <family val="2"/>
      </rPr>
      <t>20,66</t>
    </r>
  </si>
  <si>
    <r>
      <rPr>
        <sz val="7"/>
        <rFont val="Arial"/>
        <family val="2"/>
      </rPr>
      <t>Escavação e carga de material de 3ª categoria (fogo controlado)</t>
    </r>
  </si>
  <si>
    <r>
      <rPr>
        <sz val="7"/>
        <rFont val="Arial"/>
        <family val="2"/>
      </rPr>
      <t>144,59</t>
    </r>
  </si>
  <si>
    <r>
      <rPr>
        <sz val="7"/>
        <rFont val="Arial"/>
        <family val="2"/>
      </rPr>
      <t>Escavação e carga de material de 3ª categoria (H bancada &gt;1,0 m)</t>
    </r>
  </si>
  <si>
    <r>
      <rPr>
        <sz val="7"/>
        <rFont val="Arial"/>
        <family val="2"/>
      </rPr>
      <t>67,16</t>
    </r>
  </si>
  <si>
    <r>
      <rPr>
        <sz val="7"/>
        <rFont val="Arial"/>
        <family val="2"/>
      </rPr>
      <t>Espalhamento / regularização / compactação de material em bota-fora</t>
    </r>
  </si>
  <si>
    <r>
      <rPr>
        <sz val="7"/>
        <rFont val="Arial"/>
        <family val="2"/>
      </rPr>
      <t>3,82</t>
    </r>
  </si>
  <si>
    <r>
      <rPr>
        <sz val="7"/>
        <rFont val="Arial"/>
        <family val="2"/>
      </rPr>
      <t>Espalhamento de material de 1ª categoria com motoniveladora</t>
    </r>
  </si>
  <si>
    <r>
      <rPr>
        <sz val="7"/>
        <rFont val="Arial"/>
        <family val="2"/>
      </rPr>
      <t>2,52</t>
    </r>
  </si>
  <si>
    <r>
      <rPr>
        <sz val="7"/>
        <rFont val="Arial"/>
        <family val="2"/>
      </rPr>
      <t>Espalhamento de material de 1ª categoria com trator de esteiras</t>
    </r>
  </si>
  <si>
    <r>
      <rPr>
        <sz val="7"/>
        <rFont val="Arial"/>
        <family val="2"/>
      </rPr>
      <t>6,21</t>
    </r>
  </si>
  <si>
    <r>
      <rPr>
        <sz val="7"/>
        <rFont val="Arial"/>
        <family val="2"/>
      </rPr>
      <t xml:space="preserve">Forro de regularização sobre plataforma de enrocamento para tráfego de caminhões, inclusive
</t>
    </r>
    <r>
      <rPr>
        <sz val="7"/>
        <rFont val="Arial"/>
        <family val="2"/>
      </rPr>
      <t>fornecimento do pó de pedra e da pedra demão</t>
    </r>
  </si>
  <si>
    <r>
      <rPr>
        <sz val="7"/>
        <rFont val="Arial"/>
        <family val="2"/>
      </rPr>
      <t>132,64</t>
    </r>
  </si>
  <si>
    <r>
      <rPr>
        <sz val="7"/>
        <rFont val="Arial"/>
        <family val="2"/>
      </rPr>
      <t>Fragmentação de rocha (fogacheamento)</t>
    </r>
  </si>
  <si>
    <r>
      <rPr>
        <sz val="7"/>
        <rFont val="Arial"/>
        <family val="2"/>
      </rPr>
      <t>68,40</t>
    </r>
  </si>
  <si>
    <r>
      <rPr>
        <sz val="7"/>
        <rFont val="Arial"/>
        <family val="2"/>
      </rPr>
      <t>Limpeza de acostamento</t>
    </r>
  </si>
  <si>
    <r>
      <rPr>
        <sz val="7"/>
        <rFont val="Arial"/>
        <family val="2"/>
      </rPr>
      <t>1,17</t>
    </r>
  </si>
  <si>
    <r>
      <rPr>
        <sz val="7"/>
        <rFont val="Arial"/>
        <family val="2"/>
      </rPr>
      <t xml:space="preserve">Limpeza, desmatamento e destocamento de árvores com diâmetro até 15 cm, com trator de
</t>
    </r>
    <r>
      <rPr>
        <sz val="7"/>
        <rFont val="Arial"/>
        <family val="2"/>
      </rPr>
      <t>esteira</t>
    </r>
  </si>
  <si>
    <r>
      <rPr>
        <sz val="7"/>
        <rFont val="Arial"/>
        <family val="2"/>
      </rPr>
      <t>0,90</t>
    </r>
  </si>
  <si>
    <r>
      <rPr>
        <sz val="7"/>
        <rFont val="Arial"/>
        <family val="2"/>
      </rPr>
      <t>Limpeza, desmatamento e destocamento de jazida com remoçao 15 cm solo orgânico</t>
    </r>
  </si>
  <si>
    <r>
      <rPr>
        <sz val="7"/>
        <rFont val="Arial"/>
        <family val="2"/>
      </rPr>
      <t>3,97</t>
    </r>
  </si>
  <si>
    <r>
      <rPr>
        <sz val="7"/>
        <rFont val="Arial"/>
        <family val="2"/>
      </rPr>
      <t xml:space="preserve">Limpeza e desmatamento em área alagada (pântano) com ferramentas manuais, inclusive
</t>
    </r>
    <r>
      <rPr>
        <sz val="7"/>
        <rFont val="Arial"/>
        <family val="2"/>
      </rPr>
      <t>moto serra</t>
    </r>
  </si>
  <si>
    <r>
      <rPr>
        <sz val="7"/>
        <rFont val="Arial"/>
        <family val="2"/>
      </rPr>
      <t>10,79</t>
    </r>
  </si>
  <si>
    <r>
      <rPr>
        <sz val="7"/>
        <rFont val="Arial"/>
        <family val="2"/>
      </rPr>
      <t>Limpeza em superfície de concreto com jateamento d'água sob pressão</t>
    </r>
  </si>
  <si>
    <r>
      <rPr>
        <sz val="7"/>
        <rFont val="Arial"/>
        <family val="2"/>
      </rPr>
      <t>m2</t>
    </r>
  </si>
  <si>
    <r>
      <rPr>
        <sz val="7"/>
        <rFont val="Arial"/>
        <family val="2"/>
      </rPr>
      <t>5,29</t>
    </r>
  </si>
  <si>
    <r>
      <rPr>
        <sz val="7"/>
        <rFont val="Arial"/>
        <family val="2"/>
      </rPr>
      <t>Pré-fissuramento de taludes de rocha</t>
    </r>
  </si>
  <si>
    <r>
      <rPr>
        <sz val="7"/>
        <rFont val="Arial"/>
        <family val="2"/>
      </rPr>
      <t>47,97</t>
    </r>
  </si>
  <si>
    <r>
      <rPr>
        <sz val="7"/>
        <rFont val="Arial"/>
        <family val="2"/>
      </rPr>
      <t>Remoção de solos moles, incluindo carregamento mecânico com escavadeira hidráulica</t>
    </r>
  </si>
  <si>
    <r>
      <rPr>
        <sz val="7"/>
        <rFont val="Arial"/>
        <family val="2"/>
      </rPr>
      <t>38,90</t>
    </r>
  </si>
  <si>
    <r>
      <rPr>
        <sz val="7"/>
        <rFont val="Arial"/>
        <family val="2"/>
      </rPr>
      <t xml:space="preserve">Roçada manual com roçadeira costal, ferramentas manuais, inclusive limpeza e remoção com
</t>
    </r>
    <r>
      <rPr>
        <sz val="7"/>
        <rFont val="Arial"/>
        <family val="2"/>
      </rPr>
      <t>retroescavadeira</t>
    </r>
  </si>
  <si>
    <r>
      <rPr>
        <sz val="7"/>
        <rFont val="Arial"/>
        <family val="2"/>
      </rPr>
      <t>0,83</t>
    </r>
  </si>
  <si>
    <r>
      <rPr>
        <sz val="7"/>
        <rFont val="Arial"/>
        <family val="2"/>
      </rPr>
      <t>Roçada manual com roçadeira costal, ferramentas manuais, inclusive limpeza manual</t>
    </r>
  </si>
  <si>
    <r>
      <rPr>
        <sz val="7"/>
        <rFont val="Arial"/>
        <family val="2"/>
      </rPr>
      <t>0,65</t>
    </r>
  </si>
  <si>
    <r>
      <rPr>
        <sz val="7"/>
        <rFont val="Arial"/>
        <family val="2"/>
      </rPr>
      <t>Roçada mecânica</t>
    </r>
  </si>
  <si>
    <r>
      <rPr>
        <sz val="7"/>
        <rFont val="Arial"/>
        <family val="2"/>
      </rPr>
      <t>0,25</t>
    </r>
  </si>
  <si>
    <r>
      <rPr>
        <sz val="7"/>
        <rFont val="Arial"/>
        <family val="2"/>
      </rPr>
      <t>Transporte horizontal com trator de lâmina de material de 1ª cat. DMTaté 50m</t>
    </r>
  </si>
  <si>
    <r>
      <rPr>
        <sz val="7"/>
        <rFont val="Arial"/>
        <family val="2"/>
      </rPr>
      <t>8,76</t>
    </r>
  </si>
  <si>
    <r>
      <rPr>
        <sz val="7"/>
        <rFont val="Arial"/>
        <family val="2"/>
      </rPr>
      <t>Grupo de serviço: PAVIMENTAÇÃO</t>
    </r>
  </si>
  <si>
    <r>
      <rPr>
        <sz val="7"/>
        <rFont val="Arial"/>
        <family val="2"/>
      </rPr>
      <t>Base com mistura de argila, areia e escória de aciaria, 30%,30%,40%, inclusive fornecim. transp.areia e escória, exclusive fornecim. transp. da argila</t>
    </r>
  </si>
  <si>
    <r>
      <rPr>
        <sz val="7"/>
        <rFont val="Arial"/>
        <family val="2"/>
      </rPr>
      <t>124,52</t>
    </r>
  </si>
  <si>
    <r>
      <rPr>
        <sz val="7"/>
        <rFont val="Arial"/>
        <family val="2"/>
      </rPr>
      <t>A incluir</t>
    </r>
  </si>
  <si>
    <r>
      <rPr>
        <sz val="7"/>
        <rFont val="Arial"/>
        <family val="2"/>
      </rPr>
      <t>Base com mistura de argila, areia e escória de aciaria, 50%,20%,30%, inclusive fornecim.e transp. areia e escória, exclusive fornecim. e transp.argila</t>
    </r>
  </si>
  <si>
    <r>
      <rPr>
        <sz val="7"/>
        <rFont val="Arial"/>
        <family val="2"/>
      </rPr>
      <t>95,31</t>
    </r>
  </si>
  <si>
    <r>
      <rPr>
        <sz val="7"/>
        <rFont val="Arial"/>
        <family val="2"/>
      </rPr>
      <t xml:space="preserve">Base com mistura de argila 30%, pó de pedra 30% e brita 40%, inclusive fornecimento e
</t>
    </r>
    <r>
      <rPr>
        <sz val="7"/>
        <rFont val="Arial"/>
        <family val="2"/>
      </rPr>
      <t>transporte do pó de pedra e da brita</t>
    </r>
  </si>
  <si>
    <r>
      <rPr>
        <sz val="7"/>
        <rFont val="Arial"/>
        <family val="2"/>
      </rPr>
      <t>147,84</t>
    </r>
  </si>
  <si>
    <r>
      <rPr>
        <sz val="7"/>
        <rFont val="Arial"/>
        <family val="2"/>
      </rPr>
      <t xml:space="preserve">Base com mistura de argila 70% e escória de aciaria 30%, inclusive fornecim. e transporte da
</t>
    </r>
    <r>
      <rPr>
        <sz val="7"/>
        <rFont val="Arial"/>
        <family val="2"/>
      </rPr>
      <t>escória, exclusive fornecimento e transporte da argila</t>
    </r>
  </si>
  <si>
    <r>
      <rPr>
        <sz val="7"/>
        <rFont val="Arial"/>
        <family val="2"/>
      </rPr>
      <t>62,95</t>
    </r>
  </si>
  <si>
    <r>
      <rPr>
        <sz val="7"/>
        <rFont val="Arial"/>
        <family val="2"/>
      </rPr>
      <t>Base com mistura de Saibro, Argila e Brita, 45%, 15% e 40%, exclusive transporte</t>
    </r>
  </si>
  <si>
    <r>
      <rPr>
        <sz val="7"/>
        <rFont val="Arial"/>
        <family val="2"/>
      </rPr>
      <t>85,78</t>
    </r>
  </si>
  <si>
    <r>
      <rPr>
        <sz val="7"/>
        <rFont val="Arial"/>
        <family val="2"/>
      </rPr>
      <t>Base com mistura de solo 80% e areia 20%, inclusive transporte da areia</t>
    </r>
  </si>
  <si>
    <r>
      <rPr>
        <sz val="7"/>
        <rFont val="Arial"/>
        <family val="2"/>
      </rPr>
      <t>62,09</t>
    </r>
  </si>
  <si>
    <r>
      <rPr>
        <sz val="7"/>
        <rFont val="Arial"/>
        <family val="2"/>
      </rPr>
      <t>Base de brita graduada, inclusive fornecimento e transporte da brita</t>
    </r>
  </si>
  <si>
    <r>
      <rPr>
        <sz val="7"/>
        <rFont val="Arial"/>
        <family val="2"/>
      </rPr>
      <t>182,11</t>
    </r>
  </si>
  <si>
    <r>
      <rPr>
        <sz val="7"/>
        <rFont val="Arial"/>
        <family val="2"/>
      </rPr>
      <t>Base de brita graduada, inclusive fornecimento, exclusive transporte da brita</t>
    </r>
  </si>
  <si>
    <r>
      <rPr>
        <sz val="7"/>
        <rFont val="Arial"/>
        <family val="2"/>
      </rPr>
      <t>Base de brita 1, inclusive fornecimento, exclusive transporte da brita</t>
    </r>
  </si>
  <si>
    <r>
      <rPr>
        <sz val="7"/>
        <rFont val="Arial"/>
        <family val="2"/>
      </rPr>
      <t>216,21</t>
    </r>
  </si>
  <si>
    <r>
      <rPr>
        <sz val="7"/>
        <rFont val="Arial"/>
        <family val="2"/>
      </rPr>
      <t>Base de escória de aciaria, inclusive fornecimento e transporte da escória</t>
    </r>
  </si>
  <si>
    <r>
      <rPr>
        <sz val="7"/>
        <rFont val="Arial"/>
        <family val="2"/>
      </rPr>
      <t>112,39</t>
    </r>
  </si>
  <si>
    <r>
      <rPr>
        <sz val="7"/>
        <rFont val="Arial"/>
        <family val="2"/>
      </rPr>
      <t>Base de escória/argila na proporção 80:20, inclusive aquisição e transporte da escória, exclusive argila</t>
    </r>
  </si>
  <si>
    <r>
      <rPr>
        <sz val="7"/>
        <rFont val="Arial"/>
        <family val="2"/>
      </rPr>
      <t>99,02</t>
    </r>
  </si>
  <si>
    <r>
      <rPr>
        <sz val="7"/>
        <rFont val="Arial"/>
        <family val="2"/>
      </rPr>
      <t xml:space="preserve">Base de escória/solo na proporção 75:25, inclusive fornecimento da escória, exceto
</t>
    </r>
    <r>
      <rPr>
        <sz val="7"/>
        <rFont val="Arial"/>
        <family val="2"/>
      </rPr>
      <t>fornecimento do solo e transporte do solo e escória</t>
    </r>
  </si>
  <si>
    <r>
      <rPr>
        <sz val="7"/>
        <rFont val="Arial"/>
        <family val="2"/>
      </rPr>
      <t>95,41</t>
    </r>
  </si>
  <si>
    <r>
      <rPr>
        <sz val="7"/>
        <rFont val="Arial"/>
        <family val="2"/>
      </rPr>
      <t xml:space="preserve">Base de solo brita, 20% em peso, inclusive fornecim. da brita, exclusive transporte da brita e
</t>
    </r>
    <r>
      <rPr>
        <sz val="7"/>
        <rFont val="Arial"/>
        <family val="2"/>
      </rPr>
      <t>do solo (100% P.IM)</t>
    </r>
  </si>
  <si>
    <r>
      <rPr>
        <sz val="7"/>
        <rFont val="Arial"/>
        <family val="2"/>
      </rPr>
      <t>79,71</t>
    </r>
  </si>
  <si>
    <r>
      <rPr>
        <sz val="7"/>
        <rFont val="Arial"/>
        <family val="2"/>
      </rPr>
      <t>Base de solo brita, 40% em peso, inclusive fornecimento, exclusive transporte da brita</t>
    </r>
  </si>
  <si>
    <r>
      <rPr>
        <sz val="7"/>
        <rFont val="Arial"/>
        <family val="2"/>
      </rPr>
      <t>101,11</t>
    </r>
  </si>
  <si>
    <r>
      <rPr>
        <sz val="7"/>
        <rFont val="Arial"/>
        <family val="2"/>
      </rPr>
      <t>Base de solo brita, 50% em peso, inclusive fornecimento, exclusive transporte da brita</t>
    </r>
  </si>
  <si>
    <r>
      <rPr>
        <sz val="7"/>
        <rFont val="Arial"/>
        <family val="2"/>
      </rPr>
      <t>117,08</t>
    </r>
  </si>
  <si>
    <r>
      <rPr>
        <sz val="7"/>
        <rFont val="Arial"/>
        <family val="2"/>
      </rPr>
      <t>Base de solo brita, 70% em peso, inclusive fornecimento, exclusive transporte da brita</t>
    </r>
  </si>
  <si>
    <r>
      <rPr>
        <sz val="7"/>
        <rFont val="Arial"/>
        <family val="2"/>
      </rPr>
      <t>149,19</t>
    </r>
  </si>
  <si>
    <r>
      <rPr>
        <sz val="7"/>
        <rFont val="Arial"/>
        <family val="2"/>
      </rPr>
      <t>Base de solo brita, 80% em peso, inclusive fornecimento e transporte da brita</t>
    </r>
  </si>
  <si>
    <r>
      <rPr>
        <sz val="7"/>
        <rFont val="Arial"/>
        <family val="2"/>
      </rPr>
      <t>168,60</t>
    </r>
  </si>
  <si>
    <r>
      <rPr>
        <sz val="7"/>
        <rFont val="Arial"/>
        <family val="2"/>
      </rPr>
      <t xml:space="preserve">Base estabilizada granulométricamente. com mistura de escória de aciaria 80% e argila exceto
</t>
    </r>
    <r>
      <rPr>
        <sz val="7"/>
        <rFont val="Arial"/>
        <family val="2"/>
      </rPr>
      <t>fornecimento da argila e transporte da argila e escória</t>
    </r>
  </si>
  <si>
    <r>
      <rPr>
        <sz val="7"/>
        <rFont val="Arial"/>
        <family val="2"/>
      </rPr>
      <t>Base solo brita, 20% em peso, inclusive fornecimento e transporte da brita</t>
    </r>
  </si>
  <si>
    <r>
      <rPr>
        <sz val="7"/>
        <rFont val="Arial"/>
        <family val="2"/>
      </rPr>
      <t>70,15</t>
    </r>
  </si>
  <si>
    <r>
      <rPr>
        <sz val="7"/>
        <rFont val="Arial"/>
        <family val="2"/>
      </rPr>
      <t>Base solo brita, 30% em peso, inclusive fornecimento e  transporte da brita</t>
    </r>
  </si>
  <si>
    <r>
      <rPr>
        <sz val="7"/>
        <rFont val="Arial"/>
        <family val="2"/>
      </rPr>
      <t>81,57</t>
    </r>
  </si>
  <si>
    <r>
      <rPr>
        <sz val="7"/>
        <rFont val="Arial"/>
        <family val="2"/>
      </rPr>
      <t>Base solo brita, 50% em peso, inclusive fornecimento e transporte da brita</t>
    </r>
  </si>
  <si>
    <r>
      <rPr>
        <sz val="7"/>
        <rFont val="Arial"/>
        <family val="2"/>
      </rPr>
      <t>Base solo brita, 70% em peso, inclusive fornecimento e transporte da brita</t>
    </r>
  </si>
  <si>
    <r>
      <rPr>
        <sz val="7"/>
        <rFont val="Arial"/>
        <family val="2"/>
      </rPr>
      <t>Base solo brita, 80% em peso, inclusive fornecimento, exclusive transporte da brita</t>
    </r>
  </si>
  <si>
    <r>
      <rPr>
        <sz val="7"/>
        <rFont val="Arial"/>
        <family val="2"/>
      </rPr>
      <t xml:space="preserve">Capa selante (emulsão e areia) exclusive fornecimento e transporte comercial da emulsão,
</t>
    </r>
    <r>
      <rPr>
        <sz val="7"/>
        <rFont val="Arial"/>
        <family val="2"/>
      </rPr>
      <t>inclusive transporte da areia</t>
    </r>
  </si>
  <si>
    <r>
      <rPr>
        <sz val="7"/>
        <rFont val="Arial"/>
        <family val="2"/>
      </rPr>
      <t>2,99</t>
    </r>
  </si>
  <si>
    <r>
      <rPr>
        <sz val="7"/>
        <rFont val="Arial"/>
        <family val="2"/>
      </rPr>
      <t>Capa selante (emulsão e areia) inclusive fornecimento e transporte comercial da emulsão</t>
    </r>
  </si>
  <si>
    <r>
      <rPr>
        <sz val="7"/>
        <rFont val="Arial"/>
        <family val="2"/>
      </rPr>
      <t>5,74</t>
    </r>
  </si>
  <si>
    <r>
      <rPr>
        <sz val="7"/>
        <rFont val="Arial"/>
        <family val="2"/>
      </rPr>
      <t xml:space="preserve">CBUQ (camada pronta - binder) exclusive fornecimento e transportes do CAP e massa,
</t>
    </r>
    <r>
      <rPr>
        <sz val="7"/>
        <rFont val="Arial"/>
        <family val="2"/>
      </rPr>
      <t>inclusive fornecimento e transporte da brita e pó de pedra</t>
    </r>
  </si>
  <si>
    <r>
      <rPr>
        <sz val="7"/>
        <rFont val="Arial"/>
        <family val="2"/>
      </rPr>
      <t>t</t>
    </r>
  </si>
  <si>
    <r>
      <rPr>
        <sz val="7"/>
        <rFont val="Arial"/>
        <family val="2"/>
      </rPr>
      <t>186,63</t>
    </r>
  </si>
  <si>
    <r>
      <rPr>
        <sz val="7"/>
        <rFont val="Arial"/>
        <family val="2"/>
      </rPr>
      <t xml:space="preserve">CBUQ (camada pronta - binder) inclusive fornecimento e transporte comercial do CAP,
</t>
    </r>
    <r>
      <rPr>
        <sz val="7"/>
        <rFont val="Arial"/>
        <family val="2"/>
      </rPr>
      <t>exclusive transporte da massa</t>
    </r>
  </si>
  <si>
    <r>
      <rPr>
        <sz val="7"/>
        <rFont val="Arial"/>
        <family val="2"/>
      </rPr>
      <t>600,70</t>
    </r>
  </si>
  <si>
    <r>
      <rPr>
        <sz val="7"/>
        <rFont val="Arial"/>
        <family val="2"/>
      </rPr>
      <t>CBUQ (camada pronta - capa) exclusive fornecimento e transportes do CAP e massa</t>
    </r>
  </si>
  <si>
    <r>
      <rPr>
        <sz val="7"/>
        <rFont val="Arial"/>
        <family val="2"/>
      </rPr>
      <t>189,99</t>
    </r>
  </si>
  <si>
    <r>
      <rPr>
        <sz val="7"/>
        <rFont val="Arial"/>
        <family val="2"/>
      </rPr>
      <t>CBUQ (camada pronta - capa) inclusive fornecimento e transporte comercial do CAP, exclusive transporte da massa</t>
    </r>
  </si>
  <si>
    <r>
      <rPr>
        <sz val="7"/>
        <rFont val="Arial"/>
        <family val="2"/>
      </rPr>
      <t>606,30</t>
    </r>
  </si>
  <si>
    <r>
      <rPr>
        <sz val="7"/>
        <rFont val="Arial"/>
        <family val="2"/>
      </rPr>
      <t xml:space="preserve">CBUQ (camada pronta Faixa "B" para revestimento) exclusive fornecimento do CAP e transp.
</t>
    </r>
    <r>
      <rPr>
        <sz val="7"/>
        <rFont val="Arial"/>
        <family val="2"/>
      </rPr>
      <t>de todos os materiais</t>
    </r>
  </si>
  <si>
    <r>
      <rPr>
        <sz val="7"/>
        <rFont val="Arial"/>
        <family val="2"/>
      </rPr>
      <t>181,14</t>
    </r>
  </si>
  <si>
    <r>
      <rPr>
        <sz val="7"/>
        <rFont val="Arial"/>
        <family val="2"/>
      </rPr>
      <t xml:space="preserve">CBUQ (camada pronta-faixa "C") , exclusive fornecimento do CAP e transporte de todos os
</t>
    </r>
    <r>
      <rPr>
        <sz val="7"/>
        <rFont val="Arial"/>
        <family val="2"/>
      </rPr>
      <t>materiais (traço padrão areia e brita)</t>
    </r>
  </si>
  <si>
    <r>
      <rPr>
        <sz val="7"/>
        <rFont val="Arial"/>
        <family val="2"/>
      </rPr>
      <t>188,43</t>
    </r>
  </si>
  <si>
    <r>
      <rPr>
        <sz val="7"/>
        <rFont val="Arial"/>
        <family val="2"/>
      </rPr>
      <t xml:space="preserve">CBUQ (camada pronta-faixa"C") exclusive fornecimento do CAP e transporte de todos os
</t>
    </r>
    <r>
      <rPr>
        <sz val="7"/>
        <rFont val="Arial"/>
        <family val="2"/>
      </rPr>
      <t>materiais</t>
    </r>
  </si>
  <si>
    <r>
      <rPr>
        <sz val="7"/>
        <rFont val="Arial"/>
        <family val="2"/>
      </rPr>
      <t>190,40</t>
    </r>
  </si>
  <si>
    <r>
      <rPr>
        <sz val="7"/>
        <rFont val="Arial"/>
        <family val="2"/>
      </rPr>
      <t>CBUQ (massa asfáltica) exclusive fornecimento e transporte comercial do CAP, (Usinagem)</t>
    </r>
  </si>
  <si>
    <r>
      <rPr>
        <sz val="7"/>
        <rFont val="Arial"/>
        <family val="2"/>
      </rPr>
      <t>153,44</t>
    </r>
  </si>
  <si>
    <r>
      <rPr>
        <sz val="7"/>
        <rFont val="Arial"/>
        <family val="2"/>
      </rPr>
      <t>CBUQ (massa asfáltica) inclusive fornecimento e transporte comercial do CAP (Usinagem)</t>
    </r>
  </si>
  <si>
    <r>
      <rPr>
        <sz val="7"/>
        <rFont val="Arial"/>
        <family val="2"/>
      </rPr>
      <t>569,75</t>
    </r>
  </si>
  <si>
    <r>
      <rPr>
        <sz val="7"/>
        <rFont val="Arial"/>
        <family val="2"/>
      </rPr>
      <t xml:space="preserve">CBUQ (massa asfáltica-faixa"C") exclusive fornecimento CAP e transporte de todos os
</t>
    </r>
    <r>
      <rPr>
        <sz val="7"/>
        <rFont val="Arial"/>
        <family val="2"/>
      </rPr>
      <t>materiais</t>
    </r>
  </si>
  <si>
    <r>
      <rPr>
        <sz val="7"/>
        <rFont val="Arial"/>
        <family val="2"/>
      </rPr>
      <t>153,85</t>
    </r>
  </si>
  <si>
    <r>
      <rPr>
        <sz val="7"/>
        <rFont val="Arial"/>
        <family val="2"/>
      </rPr>
      <t>CBUQ (massa fina - faixa"D") exclusive fornecimento do CAP e transp.de todos os materiais</t>
    </r>
  </si>
  <si>
    <r>
      <rPr>
        <sz val="7"/>
        <rFont val="Arial"/>
        <family val="2"/>
      </rPr>
      <t>196,83</t>
    </r>
  </si>
  <si>
    <r>
      <rPr>
        <sz val="7"/>
        <rFont val="Arial"/>
        <family val="2"/>
      </rPr>
      <t>CBUQ (massa fina-faixa"D"), exclusive fornecimento do CAP e transporte de todos os materiais (traço padrão areia e brita)</t>
    </r>
  </si>
  <si>
    <r>
      <rPr>
        <sz val="7"/>
        <rFont val="Arial"/>
        <family val="2"/>
      </rPr>
      <t>198,17</t>
    </r>
  </si>
  <si>
    <r>
      <rPr>
        <sz val="7"/>
        <rFont val="Arial"/>
        <family val="2"/>
      </rPr>
      <t>Demolição e remoção de pavimento asfáltico</t>
    </r>
  </si>
  <si>
    <r>
      <rPr>
        <sz val="7"/>
        <rFont val="Arial"/>
        <family val="2"/>
      </rPr>
      <t>4,66</t>
    </r>
  </si>
  <si>
    <r>
      <rPr>
        <sz val="7"/>
        <rFont val="Arial"/>
        <family val="2"/>
      </rPr>
      <t>Escarificação de base H = 0,10m e capa asfáltica</t>
    </r>
  </si>
  <si>
    <r>
      <rPr>
        <sz val="7"/>
        <rFont val="Arial"/>
        <family val="2"/>
      </rPr>
      <t>1,28</t>
    </r>
  </si>
  <si>
    <r>
      <rPr>
        <sz val="7"/>
        <rFont val="Arial"/>
        <family val="2"/>
      </rPr>
      <t>Escarificação e compactação de base (100% P.I.) H=0,20m</t>
    </r>
  </si>
  <si>
    <r>
      <rPr>
        <sz val="7"/>
        <rFont val="Arial"/>
        <family val="2"/>
      </rPr>
      <t>10,27</t>
    </r>
  </si>
  <si>
    <r>
      <rPr>
        <sz val="7"/>
        <rFont val="Arial"/>
        <family val="2"/>
      </rPr>
      <t>Estabilização granulométrica de solo s/ mistura 100% P.I.</t>
    </r>
  </si>
  <si>
    <r>
      <rPr>
        <sz val="7"/>
        <rFont val="Arial"/>
        <family val="2"/>
      </rPr>
      <t>30,65</t>
    </r>
  </si>
  <si>
    <r>
      <rPr>
        <sz val="7"/>
        <rFont val="Arial"/>
        <family val="2"/>
      </rPr>
      <t>Estabilização granulométrica de solo s/ mistura 100% P.M.</t>
    </r>
  </si>
  <si>
    <r>
      <rPr>
        <sz val="7"/>
        <rFont val="Arial"/>
        <family val="2"/>
      </rPr>
      <t>33,01</t>
    </r>
  </si>
  <si>
    <r>
      <rPr>
        <sz val="7"/>
        <rFont val="Arial"/>
        <family val="2"/>
      </rPr>
      <t xml:space="preserve">Estabilização granulométrica de solos c/ mistura de areia na pista 100%  P.M. (80%, 20%)
</t>
    </r>
    <r>
      <rPr>
        <sz val="7"/>
        <rFont val="Arial"/>
        <family val="2"/>
      </rPr>
      <t>exclusive transporte</t>
    </r>
  </si>
  <si>
    <r>
      <rPr>
        <sz val="7"/>
        <rFont val="Arial"/>
        <family val="2"/>
      </rPr>
      <t>62,99</t>
    </r>
  </si>
  <si>
    <r>
      <rPr>
        <sz val="7"/>
        <rFont val="Arial"/>
        <family val="2"/>
      </rPr>
      <t>Estabilização granulométrica de solos c/ mistura na pista 100 % P.I.</t>
    </r>
  </si>
  <si>
    <r>
      <rPr>
        <sz val="7"/>
        <rFont val="Arial"/>
        <family val="2"/>
      </rPr>
      <t>33,76</t>
    </r>
  </si>
  <si>
    <r>
      <rPr>
        <sz val="7"/>
        <rFont val="Arial"/>
        <family val="2"/>
      </rPr>
      <t>Estabilização granulométrica de solos c/ mistura na pista 100%  P.M.</t>
    </r>
  </si>
  <si>
    <r>
      <rPr>
        <sz val="7"/>
        <rFont val="Arial"/>
        <family val="2"/>
      </rPr>
      <t>34,81</t>
    </r>
  </si>
  <si>
    <r>
      <rPr>
        <sz val="7"/>
        <rFont val="Arial"/>
        <family val="2"/>
      </rPr>
      <t>Fresagem de pavimento asfáltico a frio, esp. até 15cm, exclusive transporte de materiais</t>
    </r>
  </si>
  <si>
    <r>
      <rPr>
        <sz val="7"/>
        <rFont val="Arial"/>
        <family val="2"/>
      </rPr>
      <t>18,27</t>
    </r>
  </si>
  <si>
    <r>
      <rPr>
        <sz val="7"/>
        <rFont val="Arial"/>
        <family val="2"/>
      </rPr>
      <t>*O valor correspondente ao transporte será calculado por ocasião do orçamento, quando serão informadas as distâncias.</t>
    </r>
  </si>
  <si>
    <r>
      <rPr>
        <sz val="7"/>
        <rFont val="Arial"/>
        <family val="2"/>
      </rPr>
      <t>Fresagem de pavimento asfáltico a frio, esp=5cm, exclusive transporte de materiais</t>
    </r>
  </si>
  <si>
    <r>
      <rPr>
        <sz val="7"/>
        <rFont val="Arial"/>
        <family val="2"/>
      </rPr>
      <t>15,83</t>
    </r>
  </si>
  <si>
    <r>
      <rPr>
        <sz val="7"/>
        <rFont val="Arial"/>
        <family val="2"/>
      </rPr>
      <t>Fresagem de pavimento asfáltico a frio, esp.=5cm inclusive transporte do material</t>
    </r>
  </si>
  <si>
    <r>
      <rPr>
        <sz val="7"/>
        <rFont val="Arial"/>
        <family val="2"/>
      </rPr>
      <t>23,51</t>
    </r>
  </si>
  <si>
    <r>
      <rPr>
        <sz val="7"/>
        <rFont val="Arial"/>
        <family val="2"/>
      </rPr>
      <t>Imprimação exclusive fornecimento e transporte comercial do material betuminoso</t>
    </r>
  </si>
  <si>
    <r>
      <rPr>
        <sz val="7"/>
        <rFont val="Arial"/>
        <family val="2"/>
      </rPr>
      <t>1,29</t>
    </r>
  </si>
  <si>
    <r>
      <rPr>
        <sz val="7"/>
        <rFont val="Arial"/>
        <family val="2"/>
      </rPr>
      <t>Imprimação inclusive fornecimento e transporte comercial do material betuminoso</t>
    </r>
  </si>
  <si>
    <r>
      <rPr>
        <sz val="7"/>
        <rFont val="Arial"/>
        <family val="2"/>
      </rPr>
      <t>11,06</t>
    </r>
  </si>
  <si>
    <r>
      <rPr>
        <sz val="7"/>
        <rFont val="Arial"/>
        <family val="2"/>
      </rPr>
      <t>Lama asfáltica (faixa I - ISSA) exclusive fornecimento e transporte comercial da emulsão</t>
    </r>
  </si>
  <si>
    <r>
      <rPr>
        <sz val="7"/>
        <rFont val="Arial"/>
        <family val="2"/>
      </rPr>
      <t>2,57</t>
    </r>
  </si>
  <si>
    <r>
      <rPr>
        <sz val="7"/>
        <rFont val="Arial"/>
        <family val="2"/>
      </rPr>
      <t>Lama asfáltica (faixa I - ISSA) inclusive fornecimento e transporte comercial da emulsão</t>
    </r>
  </si>
  <si>
    <r>
      <rPr>
        <sz val="7"/>
        <rFont val="Arial"/>
        <family val="2"/>
      </rPr>
      <t>6,58</t>
    </r>
  </si>
  <si>
    <r>
      <rPr>
        <sz val="7"/>
        <rFont val="Arial"/>
        <family val="2"/>
      </rPr>
      <t>Lama asfáltica (faixa II - ISSA) exclusive fornecimento e transporte comercial da emulsão</t>
    </r>
  </si>
  <si>
    <r>
      <rPr>
        <sz val="7"/>
        <rFont val="Arial"/>
        <family val="2"/>
      </rPr>
      <t>2,73</t>
    </r>
  </si>
  <si>
    <r>
      <rPr>
        <sz val="7"/>
        <rFont val="Arial"/>
        <family val="2"/>
      </rPr>
      <t>Lama asfáltica (faixa II - ISSA) inclusive fornecimento e transporte comercial da emulsão</t>
    </r>
  </si>
  <si>
    <r>
      <rPr>
        <sz val="7"/>
        <rFont val="Arial"/>
        <family val="2"/>
      </rPr>
      <t>9,05</t>
    </r>
  </si>
  <si>
    <r>
      <rPr>
        <sz val="7"/>
        <rFont val="Arial"/>
        <family val="2"/>
      </rPr>
      <t>Lama asfáltica (faixa III - ISSA) exclusive fornecimento e transporte comercial da emulsão</t>
    </r>
  </si>
  <si>
    <r>
      <rPr>
        <sz val="7"/>
        <rFont val="Arial"/>
        <family val="2"/>
      </rPr>
      <t>2,87</t>
    </r>
  </si>
  <si>
    <r>
      <rPr>
        <sz val="7"/>
        <rFont val="Arial"/>
        <family val="2"/>
      </rPr>
      <t>Lama asfáltica (faixa III - ISSA) inclusive fornecimento e transporte comercial da emulsão</t>
    </r>
  </si>
  <si>
    <r>
      <rPr>
        <sz val="7"/>
        <rFont val="Arial"/>
        <family val="2"/>
      </rPr>
      <t>12,04</t>
    </r>
  </si>
  <si>
    <r>
      <rPr>
        <sz val="7"/>
        <rFont val="Arial"/>
        <family val="2"/>
      </rPr>
      <t>Lama asfáltica (faixa IV - ISSA) exclusive fornecimento e transporte comercial da emulsão</t>
    </r>
  </si>
  <si>
    <r>
      <rPr>
        <sz val="7"/>
        <rFont val="Arial"/>
        <family val="2"/>
      </rPr>
      <t>3,29</t>
    </r>
  </si>
  <si>
    <r>
      <rPr>
        <sz val="7"/>
        <rFont val="Arial"/>
        <family val="2"/>
      </rPr>
      <t>Lama asfáltica (faixa IV - ISSA) inclusive fornecimento e transporte comercial da emulsão</t>
    </r>
  </si>
  <si>
    <r>
      <rPr>
        <sz val="7"/>
        <rFont val="Arial"/>
        <family val="2"/>
      </rPr>
      <t>15,92</t>
    </r>
  </si>
  <si>
    <r>
      <rPr>
        <sz val="7"/>
        <rFont val="Arial"/>
        <family val="2"/>
      </rPr>
      <t>Lavagem de brita para tratamento</t>
    </r>
  </si>
  <si>
    <r>
      <rPr>
        <sz val="7"/>
        <rFont val="Arial"/>
        <family val="2"/>
      </rPr>
      <t>31,13</t>
    </r>
  </si>
  <si>
    <r>
      <rPr>
        <sz val="7"/>
        <rFont val="Arial"/>
        <family val="2"/>
      </rPr>
      <t>Meio fio (assentamento), inclusive caiação</t>
    </r>
  </si>
  <si>
    <r>
      <rPr>
        <sz val="7"/>
        <rFont val="Arial"/>
        <family val="2"/>
      </rPr>
      <t>M</t>
    </r>
  </si>
  <si>
    <r>
      <rPr>
        <sz val="7"/>
        <rFont val="Arial"/>
        <family val="2"/>
      </rPr>
      <t>37,94</t>
    </r>
  </si>
  <si>
    <r>
      <rPr>
        <sz val="7"/>
        <rFont val="Arial"/>
        <family val="2"/>
      </rPr>
      <t>Meio fio (remoção e reassentamento),  inclusive caiação</t>
    </r>
  </si>
  <si>
    <r>
      <rPr>
        <sz val="7"/>
        <rFont val="Arial"/>
        <family val="2"/>
      </rPr>
      <t>67,73</t>
    </r>
  </si>
  <si>
    <r>
      <rPr>
        <sz val="7"/>
        <rFont val="Arial"/>
        <family val="2"/>
      </rPr>
      <t xml:space="preserve">Micro revestimento asfáltico à frio exclusive fornecimento e transporte comercial do material
</t>
    </r>
    <r>
      <rPr>
        <sz val="7"/>
        <rFont val="Arial"/>
        <family val="2"/>
      </rPr>
      <t>betuminoso</t>
    </r>
  </si>
  <si>
    <r>
      <rPr>
        <sz val="7"/>
        <rFont val="Arial"/>
        <family val="2"/>
      </rPr>
      <t>9,26</t>
    </r>
  </si>
  <si>
    <r>
      <rPr>
        <sz val="7"/>
        <rFont val="Arial"/>
        <family val="2"/>
      </rPr>
      <t xml:space="preserve">Micro revestimento asfáltico à frio exclusive fornecimento emulsão e transp. de todos os
</t>
    </r>
    <r>
      <rPr>
        <sz val="7"/>
        <rFont val="Arial"/>
        <family val="2"/>
      </rPr>
      <t>materiais</t>
    </r>
  </si>
  <si>
    <r>
      <rPr>
        <sz val="7"/>
        <rFont val="Arial"/>
        <family val="2"/>
      </rPr>
      <t xml:space="preserve">Micro revestimento asfáltico à frio inclusive fornecimento e transporte comercial do material
</t>
    </r>
    <r>
      <rPr>
        <sz val="7"/>
        <rFont val="Arial"/>
        <family val="2"/>
      </rPr>
      <t>betuminoso</t>
    </r>
  </si>
  <si>
    <r>
      <rPr>
        <sz val="7"/>
        <rFont val="Arial"/>
        <family val="2"/>
      </rPr>
      <t>24,34</t>
    </r>
  </si>
  <si>
    <r>
      <rPr>
        <sz val="7"/>
        <rFont val="Arial"/>
        <family val="2"/>
      </rPr>
      <t>Obturação de buracos c/ CBUQ exclusive fornecimento e transporte comercial dos materiais betuminosos</t>
    </r>
  </si>
  <si>
    <r>
      <rPr>
        <sz val="7"/>
        <rFont val="Arial"/>
        <family val="2"/>
      </rPr>
      <t>69,12</t>
    </r>
  </si>
  <si>
    <r>
      <rPr>
        <sz val="7"/>
        <rFont val="Arial"/>
        <family val="2"/>
      </rPr>
      <t>Obturação de buracos c/ CBUQ exclusive fornecimento e transporte dos materiais betuminosos</t>
    </r>
  </si>
  <si>
    <r>
      <rPr>
        <sz val="7"/>
        <rFont val="Arial"/>
        <family val="2"/>
      </rPr>
      <t>709,28</t>
    </r>
  </si>
  <si>
    <r>
      <rPr>
        <sz val="7"/>
        <rFont val="Arial"/>
        <family val="2"/>
      </rPr>
      <t xml:space="preserve">Obturação de buracos c/ CBUQ inclusive fornecimento e transporte comercial dos materiais
</t>
    </r>
    <r>
      <rPr>
        <sz val="7"/>
        <rFont val="Arial"/>
        <family val="2"/>
      </rPr>
      <t>betuminosos</t>
    </r>
  </si>
  <si>
    <r>
      <rPr>
        <sz val="7"/>
        <rFont val="Arial"/>
        <family val="2"/>
      </rPr>
      <t>112,97</t>
    </r>
  </si>
  <si>
    <r>
      <rPr>
        <sz val="7"/>
        <rFont val="Arial"/>
        <family val="2"/>
      </rPr>
      <t>Obturação de buracos c/ CBUQ inclusive fornecimento e transporte dos materiais betuminosos</t>
    </r>
  </si>
  <si>
    <r>
      <rPr>
        <sz val="7"/>
        <rFont val="Arial"/>
        <family val="2"/>
      </rPr>
      <t>1.194,29</t>
    </r>
  </si>
  <si>
    <r>
      <rPr>
        <sz val="7"/>
        <rFont val="Arial"/>
        <family val="2"/>
      </rPr>
      <t xml:space="preserve">Obturação de buracos c/ CBUQ-faixa "C", exclusive forn.do CAP e transporte de todos os
</t>
    </r>
    <r>
      <rPr>
        <sz val="7"/>
        <rFont val="Arial"/>
        <family val="2"/>
      </rPr>
      <t>materiais</t>
    </r>
  </si>
  <si>
    <r>
      <rPr>
        <sz val="7"/>
        <rFont val="Arial"/>
        <family val="2"/>
      </rPr>
      <t>76,11</t>
    </r>
  </si>
  <si>
    <r>
      <rPr>
        <sz val="7"/>
        <rFont val="Arial"/>
        <family val="2"/>
      </rPr>
      <t>Obturação de buracos c/ PMF exclusive fornecimento e transporte comercial da emulsão</t>
    </r>
  </si>
  <si>
    <r>
      <rPr>
        <sz val="7"/>
        <rFont val="Arial"/>
        <family val="2"/>
      </rPr>
      <t>61,70</t>
    </r>
  </si>
  <si>
    <r>
      <rPr>
        <sz val="7"/>
        <rFont val="Arial"/>
        <family val="2"/>
      </rPr>
      <t>Obturação de buracos c/ PMF exclusive fornecimento e transporte dos materiais betuminosos</t>
    </r>
  </si>
  <si>
    <r>
      <rPr>
        <sz val="7"/>
        <rFont val="Arial"/>
        <family val="2"/>
      </rPr>
      <t>632,06</t>
    </r>
  </si>
  <si>
    <r>
      <rPr>
        <sz val="7"/>
        <rFont val="Arial"/>
        <family val="2"/>
      </rPr>
      <t>Obturação de buracos c/ PMF inclusive fornecimento e transporte comercial da emulsão</t>
    </r>
  </si>
  <si>
    <r>
      <rPr>
        <sz val="7"/>
        <rFont val="Arial"/>
        <family val="2"/>
      </rPr>
      <t>107,33</t>
    </r>
  </si>
  <si>
    <r>
      <rPr>
        <sz val="7"/>
        <rFont val="Arial"/>
        <family val="2"/>
      </rPr>
      <t>Obturação de buracos c/ PMF inclusive fornecimento e transporte dos materiais betuminosos</t>
    </r>
  </si>
  <si>
    <r>
      <rPr>
        <sz val="7"/>
        <rFont val="Arial"/>
        <family val="2"/>
      </rPr>
      <t>1.122,17</t>
    </r>
  </si>
  <si>
    <r>
      <rPr>
        <sz val="7"/>
        <rFont val="Arial"/>
        <family val="2"/>
      </rPr>
      <t>Pavimentação com blocos de concreto  (35 MPa), esp.= 06 cm, sobre colchão areia esp.= 5 cm, inclusive fornecimento e transporte dos blocos e areia</t>
    </r>
  </si>
  <si>
    <r>
      <rPr>
        <sz val="7"/>
        <rFont val="Arial"/>
        <family val="2"/>
      </rPr>
      <t>124,70</t>
    </r>
  </si>
  <si>
    <r>
      <rPr>
        <sz val="7"/>
        <rFont val="Arial"/>
        <family val="2"/>
      </rPr>
      <t xml:space="preserve">Pavimentação com blocos de concreto (35 MPa), esp. = 10 cm, sobre colchão areia esp.= 5cm
</t>
    </r>
    <r>
      <rPr>
        <sz val="7"/>
        <rFont val="Arial"/>
        <family val="2"/>
      </rPr>
      <t>, inclusive fornecimento e transporte dos blocos e areia</t>
    </r>
  </si>
  <si>
    <r>
      <rPr>
        <sz val="7"/>
        <rFont val="Arial"/>
        <family val="2"/>
      </rPr>
      <t>152,74</t>
    </r>
  </si>
  <si>
    <r>
      <rPr>
        <sz val="7"/>
        <rFont val="Arial"/>
        <family val="2"/>
      </rPr>
      <t xml:space="preserve">Pavimentação com blocos de concreto (35 MPa), esp.= 06cm, sobre colchão areia esp.=5cm,
</t>
    </r>
    <r>
      <rPr>
        <sz val="7"/>
        <rFont val="Arial"/>
        <family val="2"/>
      </rPr>
      <t>inclusive fornecim. do bloco e areia, exclus. transp.materiais</t>
    </r>
  </si>
  <si>
    <r>
      <rPr>
        <sz val="7"/>
        <rFont val="Arial"/>
        <family val="2"/>
      </rPr>
      <t xml:space="preserve">Pavimentação com blocos de concreto (35 MPa), esp.= 08 cm, colchão areia esp.= 5cm,
</t>
    </r>
    <r>
      <rPr>
        <sz val="7"/>
        <rFont val="Arial"/>
        <family val="2"/>
      </rPr>
      <t>inclusive fornecimento e transporte dos blocos e areia</t>
    </r>
  </si>
  <si>
    <r>
      <rPr>
        <sz val="7"/>
        <rFont val="Arial"/>
        <family val="2"/>
      </rPr>
      <t>141,27</t>
    </r>
  </si>
  <si>
    <r>
      <rPr>
        <sz val="7"/>
        <rFont val="Arial"/>
        <family val="2"/>
      </rPr>
      <t xml:space="preserve">Pavimentação com blocos de concreto (35 MPa) esp.=08 cm,colchão areia esp.=5cm,
</t>
    </r>
    <r>
      <rPr>
        <sz val="7"/>
        <rFont val="Arial"/>
        <family val="2"/>
      </rPr>
      <t>inclusive fornecim. do bloco e areia, exclusive transp. blocos e areia</t>
    </r>
  </si>
  <si>
    <r>
      <rPr>
        <sz val="7"/>
        <rFont val="Arial"/>
        <family val="2"/>
      </rPr>
      <t xml:space="preserve">Pavimentação com blocos de concreto (35MPa), esp.=10 cm, sobre colchão de areia esp.=
</t>
    </r>
    <r>
      <rPr>
        <sz val="7"/>
        <rFont val="Arial"/>
        <family val="2"/>
      </rPr>
      <t>5cm, inclusive fornecim. do bloco e areia , exclusive transportes</t>
    </r>
  </si>
  <si>
    <r>
      <rPr>
        <sz val="7"/>
        <rFont val="Arial"/>
        <family val="2"/>
      </rPr>
      <t>Pavimentação com paralelepípedo, sobre colchão areia esp.= 5cm, inclus. fornecimento e transport. da areia, exclus. fornecim. e transp. paralelepípedo</t>
    </r>
  </si>
  <si>
    <r>
      <rPr>
        <sz val="7"/>
        <rFont val="Arial"/>
        <family val="2"/>
      </rPr>
      <t>52,28</t>
    </r>
  </si>
  <si>
    <r>
      <rPr>
        <sz val="7"/>
        <rFont val="Arial"/>
        <family val="2"/>
      </rPr>
      <t>Pavimentação com paralelepípedo, sobre colchão areia esp.= 5cm, inclusive fornecimento e transporte do paralelepípedo e areia</t>
    </r>
  </si>
  <si>
    <r>
      <rPr>
        <sz val="7"/>
        <rFont val="Arial"/>
        <family val="2"/>
      </rPr>
      <t>302,26</t>
    </r>
  </si>
  <si>
    <r>
      <rPr>
        <sz val="7"/>
        <rFont val="Arial"/>
        <family val="2"/>
      </rPr>
      <t xml:space="preserve">Pavimentação com paralelepípedo, sobre colchão pó de pedra esp.= 5cm, inclusive
</t>
    </r>
    <r>
      <rPr>
        <sz val="7"/>
        <rFont val="Arial"/>
        <family val="2"/>
      </rPr>
      <t>fornecimento e transporte do paralelepípedo e pó de pedra</t>
    </r>
  </si>
  <si>
    <r>
      <rPr>
        <sz val="7"/>
        <rFont val="Arial"/>
        <family val="2"/>
      </rPr>
      <t>300,95</t>
    </r>
  </si>
  <si>
    <r>
      <rPr>
        <sz val="7"/>
        <rFont val="Arial"/>
        <family val="2"/>
      </rPr>
      <t xml:space="preserve">Pavimentação com pedra portuguesa, inclusive fornecimento e transporte da pedra
</t>
    </r>
    <r>
      <rPr>
        <sz val="7"/>
        <rFont val="Arial"/>
        <family val="2"/>
      </rPr>
      <t>portuguesa, cimento e areia</t>
    </r>
  </si>
  <si>
    <r>
      <rPr>
        <sz val="7"/>
        <rFont val="Arial"/>
        <family val="2"/>
      </rPr>
      <t>172,13</t>
    </r>
  </si>
  <si>
    <r>
      <rPr>
        <sz val="7"/>
        <rFont val="Arial"/>
        <family val="2"/>
      </rPr>
      <t>Pintura de ligação exclusive fornecimento e transporte comercial do material betuminoso</t>
    </r>
  </si>
  <si>
    <r>
      <rPr>
        <sz val="7"/>
        <rFont val="Arial"/>
        <family val="2"/>
      </rPr>
      <t>1,08</t>
    </r>
  </si>
  <si>
    <r>
      <rPr>
        <sz val="7"/>
        <rFont val="Arial"/>
        <family val="2"/>
      </rPr>
      <t>Pintura de ligação inclusive fornecimento e transporte comercial do material betuminoso</t>
    </r>
  </si>
  <si>
    <r>
      <rPr>
        <sz val="7"/>
        <rFont val="Arial"/>
        <family val="2"/>
      </rPr>
      <t>4,04</t>
    </r>
  </si>
  <si>
    <r>
      <rPr>
        <sz val="7"/>
        <rFont val="Arial"/>
        <family val="2"/>
      </rPr>
      <t>PMF camada pronta exclusive fornecimento  e transporte comercial da emulsão</t>
    </r>
  </si>
  <si>
    <r>
      <rPr>
        <sz val="7"/>
        <rFont val="Arial"/>
        <family val="2"/>
      </rPr>
      <t>111,67</t>
    </r>
  </si>
  <si>
    <r>
      <rPr>
        <sz val="7"/>
        <rFont val="Arial"/>
        <family val="2"/>
      </rPr>
      <t>PMF (massa asfáltica) exclusive fornecimento e transporte comercial da emulsão</t>
    </r>
  </si>
  <si>
    <r>
      <rPr>
        <sz val="7"/>
        <rFont val="Arial"/>
        <family val="2"/>
      </rPr>
      <t>76,22</t>
    </r>
  </si>
  <si>
    <r>
      <rPr>
        <sz val="7"/>
        <rFont val="Arial"/>
        <family val="2"/>
      </rPr>
      <t>PMF (massa asfáltica) inclusive fornecimento e transporte comercial da emulsão</t>
    </r>
  </si>
  <si>
    <r>
      <rPr>
        <sz val="7"/>
        <rFont val="Arial"/>
        <family val="2"/>
      </rPr>
      <t>497,63</t>
    </r>
  </si>
  <si>
    <r>
      <rPr>
        <sz val="7"/>
        <rFont val="Arial"/>
        <family val="2"/>
      </rPr>
      <t>Pó de pedra, fornecimento</t>
    </r>
  </si>
  <si>
    <r>
      <rPr>
        <sz val="7"/>
        <rFont val="Arial"/>
        <family val="2"/>
      </rPr>
      <t>69,74</t>
    </r>
  </si>
  <si>
    <r>
      <rPr>
        <sz val="7"/>
        <rFont val="Arial"/>
        <family val="2"/>
      </rPr>
      <t>Pó de pedra inclusive fornecimento, espalhamento e transporte</t>
    </r>
  </si>
  <si>
    <r>
      <rPr>
        <sz val="7"/>
        <rFont val="Arial"/>
        <family val="2"/>
      </rPr>
      <t>75,96</t>
    </r>
  </si>
  <si>
    <r>
      <rPr>
        <sz val="7"/>
        <rFont val="Arial"/>
        <family val="2"/>
      </rPr>
      <t>Produção de brita no canteiro, exclusive o desmonte e fragmentação de rocha</t>
    </r>
  </si>
  <si>
    <r>
      <rPr>
        <sz val="7"/>
        <rFont val="Arial"/>
        <family val="2"/>
      </rPr>
      <t>58,70</t>
    </r>
  </si>
  <si>
    <r>
      <rPr>
        <sz val="7"/>
        <rFont val="Arial"/>
        <family val="2"/>
      </rPr>
      <t>Produção de brita no canteiro, inclusive o desmonte  e fragmentação de rocha</t>
    </r>
  </si>
  <si>
    <r>
      <rPr>
        <sz val="7"/>
        <rFont val="Arial"/>
        <family val="2"/>
      </rPr>
      <t>119,73</t>
    </r>
  </si>
  <si>
    <r>
      <rPr>
        <sz val="7"/>
        <rFont val="Arial"/>
        <family val="2"/>
      </rPr>
      <t xml:space="preserve">Reciclagem de pavimento (base) c/ adição de 20% de brita1, 10% de brita 0 e 2% de cimento,
</t>
    </r>
    <r>
      <rPr>
        <sz val="7"/>
        <rFont val="Arial"/>
        <family val="2"/>
      </rPr>
      <t>inclusive fornecimento e transportes dos materiais</t>
    </r>
  </si>
  <si>
    <r>
      <rPr>
        <sz val="7"/>
        <rFont val="Arial"/>
        <family val="2"/>
      </rPr>
      <t>152,13</t>
    </r>
  </si>
  <si>
    <r>
      <rPr>
        <sz val="7"/>
        <rFont val="Arial"/>
        <family val="2"/>
      </rPr>
      <t>Reciclagem de pavimento (Base existente + CBUQ) sem adição de materiais</t>
    </r>
  </si>
  <si>
    <r>
      <rPr>
        <sz val="7"/>
        <rFont val="Arial"/>
        <family val="2"/>
      </rPr>
      <t>77,16</t>
    </r>
  </si>
  <si>
    <r>
      <rPr>
        <sz val="7"/>
        <rFont val="Arial"/>
        <family val="2"/>
      </rPr>
      <t xml:space="preserve">Reciclagem de pavimento (Base existente + T.S.D.) c/ adição de 30% de brita, inclusive
</t>
    </r>
    <r>
      <rPr>
        <sz val="7"/>
        <rFont val="Arial"/>
        <family val="2"/>
      </rPr>
      <t>fornecimento e transporte da brita</t>
    </r>
  </si>
  <si>
    <r>
      <rPr>
        <sz val="7"/>
        <rFont val="Arial"/>
        <family val="2"/>
      </rPr>
      <t>160,84</t>
    </r>
  </si>
  <si>
    <r>
      <rPr>
        <sz val="7"/>
        <rFont val="Arial"/>
        <family val="2"/>
      </rPr>
      <t xml:space="preserve">Reciclagem de pavimento (Base existente + T.S.D.) c/ adição de 30% de brita, inclusive
</t>
    </r>
    <r>
      <rPr>
        <sz val="7"/>
        <rFont val="Arial"/>
        <family val="2"/>
      </rPr>
      <t>fornecimento, exclusive transporte da brita</t>
    </r>
  </si>
  <si>
    <r>
      <rPr>
        <sz val="7"/>
        <rFont val="Arial"/>
        <family val="2"/>
      </rPr>
      <t xml:space="preserve">Reciclagem de pavimento (Base existente + T.S.D.) com adição de 20% de brita, inclusive
</t>
    </r>
    <r>
      <rPr>
        <sz val="7"/>
        <rFont val="Arial"/>
        <family val="2"/>
      </rPr>
      <t>fornecimento e transporte da brita.</t>
    </r>
  </si>
  <si>
    <r>
      <rPr>
        <sz val="7"/>
        <rFont val="Arial"/>
        <family val="2"/>
      </rPr>
      <t>144,87</t>
    </r>
  </si>
  <si>
    <r>
      <rPr>
        <sz val="7"/>
        <rFont val="Arial"/>
        <family val="2"/>
      </rPr>
      <t xml:space="preserve">Reciclagem de pavimento (Base existente + T.S.D.) com adição de 3% de cimento, inclusive
</t>
    </r>
    <r>
      <rPr>
        <sz val="7"/>
        <rFont val="Arial"/>
        <family val="2"/>
      </rPr>
      <t>fornecimento e tarnsporte do cimento</t>
    </r>
  </si>
  <si>
    <r>
      <rPr>
        <sz val="7"/>
        <rFont val="Arial"/>
        <family val="2"/>
      </rPr>
      <t>119,83</t>
    </r>
  </si>
  <si>
    <r>
      <rPr>
        <sz val="7"/>
        <rFont val="Arial"/>
        <family val="2"/>
      </rPr>
      <t xml:space="preserve">Reciclagem de pavimento (Base existente + T.S.D.) com adição de 40% de brita, inclusive
</t>
    </r>
    <r>
      <rPr>
        <sz val="7"/>
        <rFont val="Arial"/>
        <family val="2"/>
      </rPr>
      <t>fornecimento e transporte da brita.</t>
    </r>
  </si>
  <si>
    <r>
      <rPr>
        <sz val="7"/>
        <rFont val="Arial"/>
        <family val="2"/>
      </rPr>
      <t>176,82</t>
    </r>
  </si>
  <si>
    <r>
      <rPr>
        <sz val="7"/>
        <rFont val="Arial"/>
        <family val="2"/>
      </rPr>
      <t>Reciclagem de pavimento (Base existente + T.S.D.) sem adição de materiais</t>
    </r>
  </si>
  <si>
    <r>
      <rPr>
        <sz val="7"/>
        <rFont val="Arial"/>
        <family val="2"/>
      </rPr>
      <t>84,17</t>
    </r>
  </si>
  <si>
    <r>
      <rPr>
        <sz val="7"/>
        <rFont val="Arial"/>
        <family val="2"/>
      </rPr>
      <t xml:space="preserve">Reciclagem de pavimento (Base existente+TSD) com adição de Ligante Betuminoso, inclusive
</t>
    </r>
    <r>
      <rPr>
        <sz val="7"/>
        <rFont val="Arial"/>
        <family val="2"/>
      </rPr>
      <t>fornecimento e transporte da emulsão</t>
    </r>
  </si>
  <si>
    <r>
      <rPr>
        <sz val="7"/>
        <rFont val="Arial"/>
        <family val="2"/>
      </rPr>
      <t>431,28</t>
    </r>
  </si>
  <si>
    <r>
      <rPr>
        <sz val="7"/>
        <rFont val="Arial"/>
        <family val="2"/>
      </rPr>
      <t>Reciclagem de pavimento com adição de 2% de cimento, inclusive fornecimento e transporte do cimento</t>
    </r>
  </si>
  <si>
    <r>
      <rPr>
        <sz val="7"/>
        <rFont val="Arial"/>
        <family val="2"/>
      </rPr>
      <t>107,74</t>
    </r>
  </si>
  <si>
    <r>
      <rPr>
        <sz val="7"/>
        <rFont val="Arial"/>
        <family val="2"/>
      </rPr>
      <t xml:space="preserve">Reciclagem de pavimento(Base existente + T.S.D.) com adição de 40% de brita, inclusive
</t>
    </r>
    <r>
      <rPr>
        <sz val="7"/>
        <rFont val="Arial"/>
        <family val="2"/>
      </rPr>
      <t>fornecimento, exclusive transporte da brita</t>
    </r>
  </si>
  <si>
    <r>
      <rPr>
        <sz val="7"/>
        <rFont val="Arial"/>
        <family val="2"/>
      </rPr>
      <t>Recuperação de base de acostamento exclusive transporte do material (solo)</t>
    </r>
  </si>
  <si>
    <r>
      <rPr>
        <sz val="7"/>
        <rFont val="Arial"/>
        <family val="2"/>
      </rPr>
      <t>10,12</t>
    </r>
  </si>
  <si>
    <r>
      <rPr>
        <sz val="7"/>
        <rFont val="Arial"/>
        <family val="2"/>
      </rPr>
      <t>Recuperação de base de acostamentos, inclusive fornecimento e transporte da brita</t>
    </r>
  </si>
  <si>
    <r>
      <rPr>
        <sz val="7"/>
        <rFont val="Arial"/>
        <family val="2"/>
      </rPr>
      <t>18,59</t>
    </r>
  </si>
  <si>
    <r>
      <rPr>
        <sz val="7"/>
        <rFont val="Arial"/>
        <family val="2"/>
      </rPr>
      <t xml:space="preserve">Reestabilização da base com adição de 50% de brita, inclusive fonecimento, exclusive
</t>
    </r>
    <r>
      <rPr>
        <sz val="7"/>
        <rFont val="Arial"/>
        <family val="2"/>
      </rPr>
      <t>transporte da brita</t>
    </r>
  </si>
  <si>
    <r>
      <rPr>
        <sz val="7"/>
        <rFont val="Arial"/>
        <family val="2"/>
      </rPr>
      <t>111,41</t>
    </r>
  </si>
  <si>
    <r>
      <rPr>
        <sz val="7"/>
        <rFont val="Arial"/>
        <family val="2"/>
      </rPr>
      <t xml:space="preserve">Reestabilização de base com adição de 50% de brita, inclusive fornecimento e transporte da
</t>
    </r>
    <r>
      <rPr>
        <sz val="7"/>
        <rFont val="Arial"/>
        <family val="2"/>
      </rPr>
      <t>brita</t>
    </r>
  </si>
  <si>
    <r>
      <rPr>
        <sz val="7"/>
        <rFont val="Arial"/>
        <family val="2"/>
      </rPr>
      <t>Reforço do sub leito 100% P.I.</t>
    </r>
  </si>
  <si>
    <r>
      <rPr>
        <sz val="7"/>
        <rFont val="Arial"/>
        <family val="2"/>
      </rPr>
      <t>11,29</t>
    </r>
  </si>
  <si>
    <r>
      <rPr>
        <sz val="7"/>
        <rFont val="Arial"/>
        <family val="2"/>
      </rPr>
      <t>Regularização e compactação do sub-leito (100% P.I.) H = 0,20 m</t>
    </r>
  </si>
  <si>
    <r>
      <rPr>
        <sz val="7"/>
        <rFont val="Arial"/>
        <family val="2"/>
      </rPr>
      <t>2,02</t>
    </r>
  </si>
  <si>
    <r>
      <rPr>
        <sz val="7"/>
        <rFont val="Arial"/>
        <family val="2"/>
      </rPr>
      <t>Remoção de capa asfáltica em TSS, TSD, ou TST exclusive transporte</t>
    </r>
  </si>
  <si>
    <r>
      <rPr>
        <sz val="7"/>
        <rFont val="Arial"/>
        <family val="2"/>
      </rPr>
      <t>1,27</t>
    </r>
  </si>
  <si>
    <r>
      <rPr>
        <sz val="7"/>
        <rFont val="Arial"/>
        <family val="2"/>
      </rPr>
      <t>Remoção de meio fio</t>
    </r>
  </si>
  <si>
    <r>
      <rPr>
        <sz val="7"/>
        <rFont val="Arial"/>
        <family val="2"/>
      </rPr>
      <t>29,78</t>
    </r>
  </si>
  <si>
    <r>
      <rPr>
        <sz val="7"/>
        <rFont val="Arial"/>
        <family val="2"/>
      </rPr>
      <t>Remoção de pavimentação poliédrica</t>
    </r>
  </si>
  <si>
    <r>
      <rPr>
        <sz val="7"/>
        <rFont val="Arial"/>
        <family val="2"/>
      </rPr>
      <t>24,08</t>
    </r>
  </si>
  <si>
    <r>
      <rPr>
        <sz val="7"/>
        <rFont val="Arial"/>
        <family val="2"/>
      </rPr>
      <t>Remoção e reassentamento de blocos de concreto, inclusive perdas</t>
    </r>
  </si>
  <si>
    <r>
      <rPr>
        <sz val="7"/>
        <rFont val="Arial"/>
        <family val="2"/>
      </rPr>
      <t>100,12</t>
    </r>
  </si>
  <si>
    <r>
      <rPr>
        <sz val="7"/>
        <rFont val="Arial"/>
        <family val="2"/>
      </rPr>
      <t xml:space="preserve">Remoção e reassentamento de paralelepípedos, inclusive perdas, colchão de areia e
</t>
    </r>
    <r>
      <rPr>
        <sz val="7"/>
        <rFont val="Arial"/>
        <family val="2"/>
      </rPr>
      <t>transportes de areia e paralelepípedo</t>
    </r>
  </si>
  <si>
    <r>
      <rPr>
        <sz val="7"/>
        <rFont val="Arial"/>
        <family val="2"/>
      </rPr>
      <t>115,08</t>
    </r>
  </si>
  <si>
    <r>
      <rPr>
        <sz val="7"/>
        <rFont val="Arial"/>
        <family val="2"/>
      </rPr>
      <t>Revestimento em estradas vicinais (saibro)</t>
    </r>
  </si>
  <si>
    <r>
      <rPr>
        <sz val="7"/>
        <rFont val="Arial"/>
        <family val="2"/>
      </rPr>
      <t>0,27</t>
    </r>
  </si>
  <si>
    <r>
      <rPr>
        <sz val="7"/>
        <rFont val="Arial"/>
        <family val="2"/>
      </rPr>
      <t>Revestimento primário, espalhamento e compactação (espessura até 0,15m)</t>
    </r>
  </si>
  <si>
    <r>
      <rPr>
        <sz val="7"/>
        <rFont val="Arial"/>
        <family val="2"/>
      </rPr>
      <t>1,34</t>
    </r>
  </si>
  <si>
    <r>
      <rPr>
        <sz val="7"/>
        <rFont val="Arial"/>
        <family val="2"/>
      </rPr>
      <t xml:space="preserve">Sub-base c/ mistura de argila 30%, pó de pedra 30% e brita 40%, inclusive fornecimento e
</t>
    </r>
    <r>
      <rPr>
        <sz val="7"/>
        <rFont val="Arial"/>
        <family val="2"/>
      </rPr>
      <t>transporte do pó de pedra e da brita</t>
    </r>
  </si>
  <si>
    <r>
      <rPr>
        <sz val="7"/>
        <rFont val="Arial"/>
        <family val="2"/>
      </rPr>
      <t>Sub-base c/ mistura de solo 80% e areia 20%, inclusive transporte da areia</t>
    </r>
  </si>
  <si>
    <r>
      <rPr>
        <sz val="7"/>
        <rFont val="Arial"/>
        <family val="2"/>
      </rPr>
      <t xml:space="preserve">Sub-base com mistura de argila 70% e escória de aciaria 30%, inclusive fornecim. e transporte
</t>
    </r>
    <r>
      <rPr>
        <sz val="7"/>
        <rFont val="Arial"/>
        <family val="2"/>
      </rPr>
      <t>da escória, exceto fornecimento e transporte da argila</t>
    </r>
  </si>
  <si>
    <r>
      <rPr>
        <sz val="7"/>
        <rFont val="Arial"/>
        <family val="2"/>
      </rPr>
      <t>Sub-base com solo/escória na proporção 70:30, inclusive fornecimento da escória, exceto fornecimento do solo e transporte do solo e escória</t>
    </r>
  </si>
  <si>
    <r>
      <rPr>
        <sz val="7"/>
        <rFont val="Arial"/>
        <family val="2"/>
      </rPr>
      <t>Sub-base de brita graduada, inclusive fornecimento e transporte da brita</t>
    </r>
  </si>
  <si>
    <r>
      <rPr>
        <sz val="7"/>
        <rFont val="Arial"/>
        <family val="2"/>
      </rPr>
      <t>Sub-base de brita graduada, inclusive fornecimento, exclusive transporte da brita</t>
    </r>
  </si>
  <si>
    <r>
      <rPr>
        <sz val="7"/>
        <rFont val="Arial"/>
        <family val="2"/>
      </rPr>
      <t>Sub-base de brita 1, inclusive fornecimento, exclusive transporte da brita</t>
    </r>
  </si>
  <si>
    <r>
      <rPr>
        <sz val="7"/>
        <rFont val="Arial"/>
        <family val="2"/>
      </rPr>
      <t>Sub-base de escória de aciaria, inclusive fornecimento e transporte da escória</t>
    </r>
  </si>
  <si>
    <r>
      <rPr>
        <sz val="7"/>
        <rFont val="Arial"/>
        <family val="2"/>
      </rPr>
      <t>Sub-base de solo brita, 50% em peso, inclusive fornecimento, exclusive transporte da brita</t>
    </r>
  </si>
  <si>
    <r>
      <rPr>
        <sz val="7"/>
        <rFont val="Arial"/>
        <family val="2"/>
      </rPr>
      <t>112,80</t>
    </r>
  </si>
  <si>
    <r>
      <rPr>
        <sz val="7"/>
        <rFont val="Arial"/>
        <family val="2"/>
      </rPr>
      <t>Sub-base solo brita, 20% em peso, inclusive fornecimento e transporte da brita.</t>
    </r>
  </si>
  <si>
    <r>
      <rPr>
        <sz val="7"/>
        <rFont val="Arial"/>
        <family val="2"/>
      </rPr>
      <t>Sub-base solo brita, 30% em peso, inclusive fornecimento e transporte da brita</t>
    </r>
  </si>
  <si>
    <r>
      <rPr>
        <sz val="7"/>
        <rFont val="Arial"/>
        <family val="2"/>
      </rPr>
      <t>Sub-base solo brita, 50% em peso, inclusive fornecimento e transporte da brita</t>
    </r>
  </si>
  <si>
    <r>
      <rPr>
        <sz val="7"/>
        <rFont val="Arial"/>
        <family val="2"/>
      </rPr>
      <t>Sub-base solo brita, 70% em peso, inclusive fornecimento e transporte da brita</t>
    </r>
  </si>
  <si>
    <r>
      <rPr>
        <sz val="7"/>
        <rFont val="Arial"/>
        <family val="2"/>
      </rPr>
      <t xml:space="preserve">T.S.B.D. com capa selante exclusive fornecimento e transporte comercial da emulsão,
</t>
    </r>
    <r>
      <rPr>
        <sz val="7"/>
        <rFont val="Arial"/>
        <family val="2"/>
      </rPr>
      <t>inclusive lavagem da brita e transporte da areia e brita</t>
    </r>
  </si>
  <si>
    <r>
      <rPr>
        <sz val="7"/>
        <rFont val="Arial"/>
        <family val="2"/>
      </rPr>
      <t>13,66</t>
    </r>
  </si>
  <si>
    <r>
      <rPr>
        <sz val="7"/>
        <rFont val="Arial"/>
        <family val="2"/>
      </rPr>
      <t>T.S.B.D. com capa selante, executado c/ Multidistribuidor exclus. forn. e transp. com. da emulsão, inclus. lavagem brita e transp. comerc.areia, brita</t>
    </r>
  </si>
  <si>
    <r>
      <rPr>
        <sz val="7"/>
        <rFont val="Arial"/>
        <family val="2"/>
      </rPr>
      <t>11,08</t>
    </r>
  </si>
  <si>
    <r>
      <rPr>
        <sz val="7"/>
        <rFont val="Arial"/>
        <family val="2"/>
      </rPr>
      <t xml:space="preserve">T.S.B.D. com capa selante executado c/ Multidistribuidor,inclus.fornec.areia/brita e lavagem
</t>
    </r>
    <r>
      <rPr>
        <sz val="7"/>
        <rFont val="Arial"/>
        <family val="2"/>
      </rPr>
      <t>brita, excl.fornec.da emulsão e trnasp.todos os materiais</t>
    </r>
  </si>
  <si>
    <r>
      <rPr>
        <sz val="7"/>
        <rFont val="Arial"/>
        <family val="2"/>
      </rPr>
      <t>11,91</t>
    </r>
  </si>
  <si>
    <r>
      <rPr>
        <sz val="7"/>
        <rFont val="Arial"/>
        <family val="2"/>
      </rPr>
      <t xml:space="preserve">T.S.B.D. com capa selante, executado com Multidistribuidor inclusive fornecimento, transporte
</t>
    </r>
    <r>
      <rPr>
        <sz val="7"/>
        <rFont val="Arial"/>
        <family val="2"/>
      </rPr>
      <t>comercial dos materiais e lavagem da brita</t>
    </r>
  </si>
  <si>
    <r>
      <rPr>
        <sz val="7"/>
        <rFont val="Arial"/>
        <family val="2"/>
      </rPr>
      <t>20,48</t>
    </r>
  </si>
  <si>
    <r>
      <rPr>
        <sz val="7"/>
        <rFont val="Arial"/>
        <family val="2"/>
      </rPr>
      <t xml:space="preserve">T.S.B.D. com capa selante inclusive fornecimento e transporte comercial dos materiais e
</t>
    </r>
    <r>
      <rPr>
        <sz val="7"/>
        <rFont val="Arial"/>
        <family val="2"/>
      </rPr>
      <t>lavagem da brita</t>
    </r>
  </si>
  <si>
    <r>
      <rPr>
        <sz val="7"/>
        <rFont val="Arial"/>
        <family val="2"/>
      </rPr>
      <t>34,59</t>
    </r>
  </si>
  <si>
    <r>
      <rPr>
        <sz val="7"/>
        <rFont val="Arial"/>
        <family val="2"/>
      </rPr>
      <t xml:space="preserve">T.S.B.D. sem capa selante,  inclusive fornecimento e transporte comercial dos materiais e
</t>
    </r>
    <r>
      <rPr>
        <sz val="7"/>
        <rFont val="Arial"/>
        <family val="2"/>
      </rPr>
      <t>lavagem de brita</t>
    </r>
  </si>
  <si>
    <r>
      <rPr>
        <sz val="7"/>
        <rFont val="Arial"/>
        <family val="2"/>
      </rPr>
      <t>19,91</t>
    </r>
  </si>
  <si>
    <r>
      <rPr>
        <sz val="7"/>
        <rFont val="Arial"/>
        <family val="2"/>
      </rPr>
      <t xml:space="preserve">T.S.B.D. sem capa selante exclusive fornecimento e transporte comercial da emulsão,
</t>
    </r>
    <r>
      <rPr>
        <sz val="7"/>
        <rFont val="Arial"/>
        <family val="2"/>
      </rPr>
      <t>inclusive lavagem e transporte comercial  da brita</t>
    </r>
  </si>
  <si>
    <r>
      <rPr>
        <sz val="7"/>
        <rFont val="Arial"/>
        <family val="2"/>
      </rPr>
      <t>12,50</t>
    </r>
  </si>
  <si>
    <r>
      <rPr>
        <sz val="7"/>
        <rFont val="Arial"/>
        <family val="2"/>
      </rPr>
      <t>T.S.B.D. sem capa selante, executado c/ Multidistribuidor exclusive fornec.e transp. comercial da emulsão, inclusive lavagem e transp. comerc.da brita</t>
    </r>
  </si>
  <si>
    <r>
      <rPr>
        <sz val="7"/>
        <rFont val="Arial"/>
        <family val="2"/>
      </rPr>
      <t>12,28</t>
    </r>
  </si>
  <si>
    <r>
      <rPr>
        <sz val="7"/>
        <rFont val="Arial"/>
        <family val="2"/>
      </rPr>
      <t xml:space="preserve">T.S.B.D. sem capa selante executado com Multidistribuidor excl. forn. da emulsão e transp.
</t>
    </r>
    <r>
      <rPr>
        <sz val="7"/>
        <rFont val="Arial"/>
        <family val="2"/>
      </rPr>
      <t>comerciais da emulsão e da brita, inclus. lavagem da brita</t>
    </r>
  </si>
  <si>
    <r>
      <rPr>
        <sz val="7"/>
        <rFont val="Arial"/>
        <family val="2"/>
      </rPr>
      <t>11,71</t>
    </r>
  </si>
  <si>
    <r>
      <rPr>
        <sz val="7"/>
        <rFont val="Arial"/>
        <family val="2"/>
      </rPr>
      <t xml:space="preserve">T.S.B.D. sem capa selante inclusive fornecimento e transporte comercial dos materiais e
</t>
    </r>
    <r>
      <rPr>
        <sz val="7"/>
        <rFont val="Arial"/>
        <family val="2"/>
      </rPr>
      <t>lavagem da brita</t>
    </r>
  </si>
  <si>
    <r>
      <rPr>
        <sz val="7"/>
        <rFont val="Arial"/>
        <family val="2"/>
      </rPr>
      <t>31,77</t>
    </r>
  </si>
  <si>
    <r>
      <rPr>
        <sz val="7"/>
        <rFont val="Arial"/>
        <family val="2"/>
      </rPr>
      <t xml:space="preserve">T.S.B.S. com capa selante exclusive fornecimento e transporte comercial da emulsão,
</t>
    </r>
    <r>
      <rPr>
        <sz val="7"/>
        <rFont val="Arial"/>
        <family val="2"/>
      </rPr>
      <t>inclusive lavagem e transporte comercial da brita</t>
    </r>
  </si>
  <si>
    <r>
      <rPr>
        <sz val="7"/>
        <rFont val="Arial"/>
        <family val="2"/>
      </rPr>
      <t>7,79</t>
    </r>
  </si>
  <si>
    <r>
      <rPr>
        <sz val="7"/>
        <rFont val="Arial"/>
        <family val="2"/>
      </rPr>
      <t xml:space="preserve">T.S.B.S. com capa selante inclusive fornecimento e transporte comercial dos materiais e
</t>
    </r>
    <r>
      <rPr>
        <sz val="7"/>
        <rFont val="Arial"/>
        <family val="2"/>
      </rPr>
      <t>lavagem da brita</t>
    </r>
  </si>
  <si>
    <r>
      <rPr>
        <sz val="7"/>
        <rFont val="Arial"/>
        <family val="2"/>
      </rPr>
      <t>15,20</t>
    </r>
  </si>
  <si>
    <r>
      <rPr>
        <sz val="7"/>
        <rFont val="Arial"/>
        <family val="2"/>
      </rPr>
      <t xml:space="preserve">T.S.B.S. exclusive fornecimento e transporte comercial do material betuminoso, inclusive
</t>
    </r>
    <r>
      <rPr>
        <sz val="7"/>
        <rFont val="Arial"/>
        <family val="2"/>
      </rPr>
      <t>fornecimento, transporte e lavagem da brita</t>
    </r>
  </si>
  <si>
    <r>
      <rPr>
        <sz val="7"/>
        <rFont val="Arial"/>
        <family val="2"/>
      </rPr>
      <t>7,17</t>
    </r>
  </si>
  <si>
    <r>
      <rPr>
        <sz val="7"/>
        <rFont val="Arial"/>
        <family val="2"/>
      </rPr>
      <t>T.S.B.S. inclusive fornecimento e transporte comercial dos materiais e lavagem da brita</t>
    </r>
  </si>
  <si>
    <r>
      <rPr>
        <sz val="7"/>
        <rFont val="Arial"/>
        <family val="2"/>
      </rPr>
      <t>14,58</t>
    </r>
  </si>
  <si>
    <r>
      <rPr>
        <sz val="7"/>
        <rFont val="Arial"/>
        <family val="2"/>
      </rPr>
      <t xml:space="preserve">Usinagem de concreto betuminoso usinado a quente (CBUQ), inclusive transporte comercial
</t>
    </r>
    <r>
      <rPr>
        <sz val="7"/>
        <rFont val="Arial"/>
        <family val="2"/>
      </rPr>
      <t>do oleo combustível</t>
    </r>
  </si>
  <si>
    <r>
      <rPr>
        <sz val="7"/>
        <rFont val="Arial"/>
        <family val="2"/>
      </rPr>
      <t>88,26</t>
    </r>
  </si>
  <si>
    <r>
      <rPr>
        <sz val="7"/>
        <rFont val="Arial"/>
        <family val="2"/>
      </rPr>
      <t>Usinagem de mistura de solo brita</t>
    </r>
  </si>
  <si>
    <r>
      <rPr>
        <sz val="7"/>
        <rFont val="Arial"/>
        <family val="2"/>
      </rPr>
      <t>10,63</t>
    </r>
  </si>
  <si>
    <r>
      <rPr>
        <sz val="7"/>
        <rFont val="Arial"/>
        <family val="2"/>
      </rPr>
      <t>Grupo de serviço: OBRAS DE ARTE CORRENTES E DRENAGEM</t>
    </r>
  </si>
  <si>
    <r>
      <rPr>
        <sz val="7"/>
        <rFont val="Arial"/>
        <family val="2"/>
      </rPr>
      <t>Aço CA-25, fornecimento, dobragem e colocação nas formas</t>
    </r>
  </si>
  <si>
    <r>
      <rPr>
        <sz val="7"/>
        <rFont val="Arial"/>
        <family val="2"/>
      </rPr>
      <t>kg</t>
    </r>
  </si>
  <si>
    <r>
      <rPr>
        <sz val="7"/>
        <rFont val="Arial"/>
        <family val="2"/>
      </rPr>
      <t>22,32</t>
    </r>
  </si>
  <si>
    <r>
      <rPr>
        <sz val="7"/>
        <rFont val="Arial"/>
        <family val="2"/>
      </rPr>
      <t>Aço CA-50, fornecimento, dobragem e colocação nas formas (preço médio das bitolas)</t>
    </r>
  </si>
  <si>
    <r>
      <rPr>
        <sz val="7"/>
        <rFont val="Arial"/>
        <family val="2"/>
      </rPr>
      <t>20,69</t>
    </r>
  </si>
  <si>
    <r>
      <rPr>
        <sz val="7"/>
        <rFont val="Arial"/>
        <family val="2"/>
      </rPr>
      <t xml:space="preserve">Aço CA-50 grossa, diâmetro de 12.5 a 25 mm, fornecimento, dobragem e colocação nas
</t>
    </r>
    <r>
      <rPr>
        <sz val="7"/>
        <rFont val="Arial"/>
        <family val="2"/>
      </rPr>
      <t>formas</t>
    </r>
  </si>
  <si>
    <r>
      <rPr>
        <sz val="7"/>
        <rFont val="Arial"/>
        <family val="2"/>
      </rPr>
      <t>19,76</t>
    </r>
  </si>
  <si>
    <r>
      <rPr>
        <sz val="7"/>
        <rFont val="Arial"/>
        <family val="2"/>
      </rPr>
      <t>Aço CA-50 média, diâmetro de 6.3 a 10 mm, fornecimento, dobragem e colocação nas formas</t>
    </r>
  </si>
  <si>
    <r>
      <rPr>
        <sz val="7"/>
        <rFont val="Arial"/>
        <family val="2"/>
      </rPr>
      <t>Aço CA-60 fina, diâmetro de 4.2 a 5.0 mm, fornecimento, dobragem e colocação nas formas</t>
    </r>
  </si>
  <si>
    <r>
      <rPr>
        <sz val="7"/>
        <rFont val="Arial"/>
        <family val="2"/>
      </rPr>
      <t>18,15</t>
    </r>
  </si>
  <si>
    <r>
      <rPr>
        <sz val="7"/>
        <rFont val="Arial"/>
        <family val="2"/>
      </rPr>
      <t>Aluguel mensal de escoramento tubular com tubos metálicos com até 10 metros de altura</t>
    </r>
  </si>
  <si>
    <r>
      <rPr>
        <sz val="7"/>
        <rFont val="Arial"/>
        <family val="2"/>
      </rPr>
      <t>119,09</t>
    </r>
  </si>
  <si>
    <r>
      <rPr>
        <sz val="7"/>
        <rFont val="Arial"/>
        <family val="2"/>
      </rPr>
      <t xml:space="preserve">Alvenaria de bloco (39 x 19 x 09) cm espessura 09 cm, inclusive transporte da areia, cimento e
</t>
    </r>
    <r>
      <rPr>
        <sz val="7"/>
        <rFont val="Arial"/>
        <family val="2"/>
      </rPr>
      <t>bloco</t>
    </r>
  </si>
  <si>
    <r>
      <rPr>
        <sz val="7"/>
        <rFont val="Arial"/>
        <family val="2"/>
      </rPr>
      <t>73,70</t>
    </r>
  </si>
  <si>
    <r>
      <rPr>
        <sz val="7"/>
        <rFont val="Arial"/>
        <family val="2"/>
      </rPr>
      <t>Alvenaria de bloco (39 x 19 x 19) cm espessura 19 cm, inclusive fornecimento e transporte do bloco, areia e cimento</t>
    </r>
  </si>
  <si>
    <r>
      <rPr>
        <sz val="7"/>
        <rFont val="Arial"/>
        <family val="2"/>
      </rPr>
      <t>120,60</t>
    </r>
  </si>
  <si>
    <r>
      <rPr>
        <sz val="7"/>
        <rFont val="Arial"/>
        <family val="2"/>
      </rPr>
      <t>Alvenaria de lajota (20 x 20 x 10) cm espessura 10 cm, inclusive transporte de areia, lajota e cimento</t>
    </r>
  </si>
  <si>
    <r>
      <rPr>
        <sz val="7"/>
        <rFont val="Arial"/>
        <family val="2"/>
      </rPr>
      <t>76,00</t>
    </r>
  </si>
  <si>
    <r>
      <rPr>
        <sz val="7"/>
        <rFont val="Arial"/>
        <family val="2"/>
      </rPr>
      <t xml:space="preserve">Alvenaria de pedra de mão argamassada (argamassa cimento areia 1:4), inclusive transporte
</t>
    </r>
    <r>
      <rPr>
        <sz val="7"/>
        <rFont val="Arial"/>
        <family val="2"/>
      </rPr>
      <t>da pedra</t>
    </r>
  </si>
  <si>
    <r>
      <rPr>
        <sz val="7"/>
        <rFont val="Arial"/>
        <family val="2"/>
      </rPr>
      <t>465,90</t>
    </r>
  </si>
  <si>
    <r>
      <rPr>
        <sz val="7"/>
        <rFont val="Arial"/>
        <family val="2"/>
      </rPr>
      <t>Alvenaria de pedra de mão (junta seca), inclusive transporte da pedra</t>
    </r>
  </si>
  <si>
    <r>
      <rPr>
        <sz val="7"/>
        <rFont val="Arial"/>
        <family val="2"/>
      </rPr>
      <t>349,15</t>
    </r>
  </si>
  <si>
    <r>
      <rPr>
        <sz val="7"/>
        <rFont val="Arial"/>
        <family val="2"/>
      </rPr>
      <t>Andaime de madeira para altura até 7 m, compreendendo montagem e desmontagem</t>
    </r>
  </si>
  <si>
    <r>
      <rPr>
        <sz val="7"/>
        <rFont val="Arial"/>
        <family val="2"/>
      </rPr>
      <t>37,98</t>
    </r>
  </si>
  <si>
    <r>
      <rPr>
        <sz val="7"/>
        <rFont val="Arial"/>
        <family val="2"/>
      </rPr>
      <t>Andaime suspenso em madeira, inclusive montagem e desmontagem</t>
    </r>
  </si>
  <si>
    <r>
      <rPr>
        <sz val="7"/>
        <rFont val="Arial"/>
        <family val="2"/>
      </rPr>
      <t>166,38</t>
    </r>
  </si>
  <si>
    <r>
      <rPr>
        <sz val="7"/>
        <rFont val="Arial"/>
        <family val="2"/>
      </rPr>
      <t>Apicoamento manual de superfície de concreto</t>
    </r>
  </si>
  <si>
    <r>
      <rPr>
        <sz val="7"/>
        <rFont val="Arial"/>
        <family val="2"/>
      </rPr>
      <t>30,22</t>
    </r>
  </si>
  <si>
    <r>
      <rPr>
        <sz val="7"/>
        <rFont val="Arial"/>
        <family val="2"/>
      </rPr>
      <t>Apiloamento manual</t>
    </r>
  </si>
  <si>
    <r>
      <rPr>
        <sz val="7"/>
        <rFont val="Arial"/>
        <family val="2"/>
      </rPr>
      <t>64,55</t>
    </r>
  </si>
  <si>
    <r>
      <rPr>
        <sz val="7"/>
        <rFont val="Arial"/>
        <family val="2"/>
      </rPr>
      <t>Argamassa cimento e areia traço 1:4, tudo incluído</t>
    </r>
  </si>
  <si>
    <r>
      <rPr>
        <sz val="7"/>
        <rFont val="Arial"/>
        <family val="2"/>
      </rPr>
      <t>568,03</t>
    </r>
  </si>
  <si>
    <r>
      <rPr>
        <sz val="7"/>
        <rFont val="Arial"/>
        <family val="2"/>
      </rPr>
      <t>Argamassa cimento (nata), inclusive transporte de cimento</t>
    </r>
  </si>
  <si>
    <r>
      <rPr>
        <sz val="7"/>
        <rFont val="Arial"/>
        <family val="2"/>
      </rPr>
      <t>1.015,44</t>
    </r>
  </si>
  <si>
    <r>
      <rPr>
        <sz val="7"/>
        <rFont val="Arial"/>
        <family val="2"/>
      </rPr>
      <t>Argamassa de cimento e areia, traço 1:4, consumo de cimento 400 kg/m³</t>
    </r>
  </si>
  <si>
    <r>
      <rPr>
        <sz val="7"/>
        <rFont val="Arial"/>
        <family val="2"/>
      </rPr>
      <t>584,05</t>
    </r>
  </si>
  <si>
    <r>
      <rPr>
        <sz val="7"/>
        <rFont val="Arial"/>
        <family val="2"/>
      </rPr>
      <t>Aterro com areia, exceto fornecimento da areia</t>
    </r>
  </si>
  <si>
    <r>
      <rPr>
        <sz val="7"/>
        <rFont val="Arial"/>
        <family val="2"/>
      </rPr>
      <t>11,35</t>
    </r>
  </si>
  <si>
    <r>
      <rPr>
        <sz val="7"/>
        <rFont val="Arial"/>
        <family val="2"/>
      </rPr>
      <t>Berço de concreto ciclópico para BDTC diâmetro 0,60 m</t>
    </r>
  </si>
  <si>
    <r>
      <rPr>
        <sz val="7"/>
        <rFont val="Arial"/>
        <family val="2"/>
      </rPr>
      <t>343,75</t>
    </r>
  </si>
  <si>
    <r>
      <rPr>
        <sz val="7"/>
        <rFont val="Arial"/>
        <family val="2"/>
      </rPr>
      <t>Berço de concreto ciclópico para BDTC diâmetro 0,80 m</t>
    </r>
  </si>
  <si>
    <r>
      <rPr>
        <sz val="7"/>
        <rFont val="Arial"/>
        <family val="2"/>
      </rPr>
      <t>537,36</t>
    </r>
  </si>
  <si>
    <r>
      <rPr>
        <sz val="7"/>
        <rFont val="Arial"/>
        <family val="2"/>
      </rPr>
      <t>Berço de concreto ciclópico para BDTC diâmetro 1,00 m</t>
    </r>
  </si>
  <si>
    <r>
      <rPr>
        <sz val="7"/>
        <rFont val="Arial"/>
        <family val="2"/>
      </rPr>
      <t>773,32</t>
    </r>
  </si>
  <si>
    <r>
      <rPr>
        <sz val="7"/>
        <rFont val="Arial"/>
        <family val="2"/>
      </rPr>
      <t>Berço de concreto ciclópico para BDTC diâmetro 1,20 m</t>
    </r>
  </si>
  <si>
    <r>
      <rPr>
        <sz val="7"/>
        <rFont val="Arial"/>
        <family val="2"/>
      </rPr>
      <t>1.044,10</t>
    </r>
  </si>
  <si>
    <r>
      <rPr>
        <sz val="7"/>
        <rFont val="Arial"/>
        <family val="2"/>
      </rPr>
      <t>Berço de concreto ciclópico para BDTC diâmetro 1,50 m</t>
    </r>
  </si>
  <si>
    <r>
      <rPr>
        <sz val="7"/>
        <rFont val="Arial"/>
        <family val="2"/>
      </rPr>
      <t>1.507,58</t>
    </r>
  </si>
  <si>
    <r>
      <rPr>
        <sz val="7"/>
        <rFont val="Arial"/>
        <family val="2"/>
      </rPr>
      <t>Berço de concreto ciclópico para BSTC diâmetro 0,40 m</t>
    </r>
  </si>
  <si>
    <r>
      <rPr>
        <sz val="7"/>
        <rFont val="Arial"/>
        <family val="2"/>
      </rPr>
      <t>122,82</t>
    </r>
  </si>
  <si>
    <r>
      <rPr>
        <sz val="7"/>
        <rFont val="Arial"/>
        <family val="2"/>
      </rPr>
      <t>Berço de concreto ciclópico para BSTC diâmetro 0,60 m</t>
    </r>
  </si>
  <si>
    <r>
      <rPr>
        <sz val="7"/>
        <rFont val="Arial"/>
        <family val="2"/>
      </rPr>
      <t>205,66</t>
    </r>
  </si>
  <si>
    <r>
      <rPr>
        <sz val="7"/>
        <rFont val="Arial"/>
        <family val="2"/>
      </rPr>
      <t>Berço de concreto ciclópico para BSTC diâmetro 0,80 m</t>
    </r>
  </si>
  <si>
    <r>
      <rPr>
        <sz val="7"/>
        <rFont val="Arial"/>
        <family val="2"/>
      </rPr>
      <t>313,40</t>
    </r>
  </si>
  <si>
    <r>
      <rPr>
        <sz val="7"/>
        <rFont val="Arial"/>
        <family val="2"/>
      </rPr>
      <t>Berço de concreto ciclópico para BSTC diâmetro 1,00 m</t>
    </r>
  </si>
  <si>
    <r>
      <rPr>
        <sz val="7"/>
        <rFont val="Arial"/>
        <family val="2"/>
      </rPr>
      <t>442,02</t>
    </r>
  </si>
  <si>
    <r>
      <rPr>
        <sz val="7"/>
        <rFont val="Arial"/>
        <family val="2"/>
      </rPr>
      <t>Berço de concreto ciclópico para BSTC diâmetro 1,20 m</t>
    </r>
  </si>
  <si>
    <r>
      <rPr>
        <sz val="7"/>
        <rFont val="Arial"/>
        <family val="2"/>
      </rPr>
      <t>588,64</t>
    </r>
  </si>
  <si>
    <r>
      <rPr>
        <sz val="7"/>
        <rFont val="Arial"/>
        <family val="2"/>
      </rPr>
      <t>Berço de concreto ciclópico para BSTC diâmetro 1,50 m</t>
    </r>
  </si>
  <si>
    <r>
      <rPr>
        <sz val="7"/>
        <rFont val="Arial"/>
        <family val="2"/>
      </rPr>
      <t>836,28</t>
    </r>
  </si>
  <si>
    <r>
      <rPr>
        <sz val="7"/>
        <rFont val="Arial"/>
        <family val="2"/>
      </rPr>
      <t>Berço de concreto ciclópico para BTTC diâmetro 0,60 m</t>
    </r>
  </si>
  <si>
    <r>
      <rPr>
        <sz val="7"/>
        <rFont val="Arial"/>
        <family val="2"/>
      </rPr>
      <t>479,51</t>
    </r>
  </si>
  <si>
    <r>
      <rPr>
        <sz val="7"/>
        <rFont val="Arial"/>
        <family val="2"/>
      </rPr>
      <t>Berço de concreto ciclópico para BTTC diâmetro 0,80 m</t>
    </r>
  </si>
  <si>
    <r>
      <rPr>
        <sz val="7"/>
        <rFont val="Arial"/>
        <family val="2"/>
      </rPr>
      <t>762,48</t>
    </r>
  </si>
  <si>
    <r>
      <rPr>
        <sz val="7"/>
        <rFont val="Arial"/>
        <family val="2"/>
      </rPr>
      <t>Berço de concreto ciclópico para BTTC diâmetro 1,00 m</t>
    </r>
  </si>
  <si>
    <r>
      <rPr>
        <sz val="7"/>
        <rFont val="Arial"/>
        <family val="2"/>
      </rPr>
      <t>1.104,04</t>
    </r>
  </si>
  <si>
    <r>
      <rPr>
        <sz val="7"/>
        <rFont val="Arial"/>
        <family val="2"/>
      </rPr>
      <t>Berço de concreto ciclópico para BTTC diâmetro 1,20 m</t>
    </r>
  </si>
  <si>
    <r>
      <rPr>
        <sz val="7"/>
        <rFont val="Arial"/>
        <family val="2"/>
      </rPr>
      <t>1.499,57</t>
    </r>
  </si>
  <si>
    <r>
      <rPr>
        <sz val="7"/>
        <rFont val="Arial"/>
        <family val="2"/>
      </rPr>
      <t>Berço de concreto ciclópico para BTTC diâmetro 1,50 m</t>
    </r>
  </si>
  <si>
    <r>
      <rPr>
        <sz val="7"/>
        <rFont val="Arial"/>
        <family val="2"/>
      </rPr>
      <t>2.178,89</t>
    </r>
  </si>
  <si>
    <r>
      <rPr>
        <sz val="7"/>
        <rFont val="Arial"/>
        <family val="2"/>
      </rPr>
      <t>Berço em brita para BSTC diâm. = 1,00 m</t>
    </r>
  </si>
  <si>
    <r>
      <rPr>
        <sz val="7"/>
        <rFont val="Arial"/>
        <family val="2"/>
      </rPr>
      <t>65,40</t>
    </r>
  </si>
  <si>
    <r>
      <rPr>
        <sz val="7"/>
        <rFont val="Arial"/>
        <family val="2"/>
      </rPr>
      <t>Berço em brita para BSTC diâm.=1,20 m</t>
    </r>
  </si>
  <si>
    <r>
      <rPr>
        <sz val="7"/>
        <rFont val="Arial"/>
        <family val="2"/>
      </rPr>
      <t>72,99</t>
    </r>
  </si>
  <si>
    <r>
      <rPr>
        <sz val="7"/>
        <rFont val="Arial"/>
        <family val="2"/>
      </rPr>
      <t>Berço em concreto ciclópico para BSTC diâm. = 0,30m</t>
    </r>
  </si>
  <si>
    <r>
      <rPr>
        <sz val="7"/>
        <rFont val="Arial"/>
        <family val="2"/>
      </rPr>
      <t>109,11</t>
    </r>
  </si>
  <si>
    <r>
      <rPr>
        <sz val="7"/>
        <rFont val="Arial"/>
        <family val="2"/>
      </rPr>
      <t>Boca de BDCC 1,50 x 1,50 m projeto DNIT</t>
    </r>
  </si>
  <si>
    <r>
      <rPr>
        <sz val="7"/>
        <rFont val="Arial"/>
        <family val="2"/>
      </rPr>
      <t>22.935,30</t>
    </r>
  </si>
  <si>
    <r>
      <rPr>
        <sz val="7"/>
        <rFont val="Arial"/>
        <family val="2"/>
      </rPr>
      <t>Boca de BDCC 2,00 x 1,20 m conforme projeto</t>
    </r>
  </si>
  <si>
    <r>
      <rPr>
        <sz val="7"/>
        <rFont val="Arial"/>
        <family val="2"/>
      </rPr>
      <t>22.240,26</t>
    </r>
  </si>
  <si>
    <r>
      <rPr>
        <sz val="7"/>
        <rFont val="Arial"/>
        <family val="2"/>
      </rPr>
      <t>Boca de BDCC 2,00 x 2,00 m projeto DNIT</t>
    </r>
  </si>
  <si>
    <r>
      <rPr>
        <sz val="7"/>
        <rFont val="Arial"/>
        <family val="2"/>
      </rPr>
      <t>35.245,71</t>
    </r>
  </si>
  <si>
    <r>
      <rPr>
        <sz val="7"/>
        <rFont val="Arial"/>
        <family val="2"/>
      </rPr>
      <t>Boca de BDCC 2,00 x 3,00 m projeto DNIT</t>
    </r>
  </si>
  <si>
    <r>
      <rPr>
        <sz val="7"/>
        <rFont val="Arial"/>
        <family val="2"/>
      </rPr>
      <t>55.877,03</t>
    </r>
  </si>
  <si>
    <r>
      <rPr>
        <sz val="7"/>
        <rFont val="Arial"/>
        <family val="2"/>
      </rPr>
      <t>Boca de BDCC 2,50 x 2,00 m conforme projeto</t>
    </r>
  </si>
  <si>
    <r>
      <rPr>
        <sz val="7"/>
        <rFont val="Arial"/>
        <family val="2"/>
      </rPr>
      <t>41.139,05</t>
    </r>
  </si>
  <si>
    <r>
      <rPr>
        <sz val="7"/>
        <rFont val="Arial"/>
        <family val="2"/>
      </rPr>
      <t>Boca de BDCC 2,50 x 2,50 m projeto DNIT</t>
    </r>
  </si>
  <si>
    <r>
      <rPr>
        <sz val="7"/>
        <rFont val="Arial"/>
        <family val="2"/>
      </rPr>
      <t>49.076,02</t>
    </r>
  </si>
  <si>
    <r>
      <rPr>
        <sz val="7"/>
        <rFont val="Arial"/>
        <family val="2"/>
      </rPr>
      <t>Boca de BDCC 2,50 x 3,00 m projeto DNIT</t>
    </r>
  </si>
  <si>
    <r>
      <rPr>
        <sz val="7"/>
        <rFont val="Arial"/>
        <family val="2"/>
      </rPr>
      <t>63.355,42</t>
    </r>
  </si>
  <si>
    <r>
      <rPr>
        <sz val="7"/>
        <rFont val="Arial"/>
        <family val="2"/>
      </rPr>
      <t>Boca de BDCC 3,00 x 3,00 m projeto DNIT</t>
    </r>
  </si>
  <si>
    <r>
      <rPr>
        <sz val="7"/>
        <rFont val="Arial"/>
        <family val="2"/>
      </rPr>
      <t>70.564,18</t>
    </r>
  </si>
  <si>
    <r>
      <rPr>
        <sz val="7"/>
        <rFont val="Arial"/>
        <family val="2"/>
      </rPr>
      <t>Boca de BSCC 1,50 x 1,50 m projeto DNIT</t>
    </r>
  </si>
  <si>
    <r>
      <rPr>
        <sz val="7"/>
        <rFont val="Arial"/>
        <family val="2"/>
      </rPr>
      <t>19.733,30</t>
    </r>
  </si>
  <si>
    <r>
      <rPr>
        <sz val="7"/>
        <rFont val="Arial"/>
        <family val="2"/>
      </rPr>
      <t>Boca de BSCC 2,00 x 2,00 m projeto DNIT</t>
    </r>
  </si>
  <si>
    <r>
      <rPr>
        <sz val="7"/>
        <rFont val="Arial"/>
        <family val="2"/>
      </rPr>
      <t>30.639,82</t>
    </r>
  </si>
  <si>
    <r>
      <rPr>
        <sz val="7"/>
        <rFont val="Arial"/>
        <family val="2"/>
      </rPr>
      <t>Boca de BSCC 2,00 x 3,00 m projeto DNIT</t>
    </r>
  </si>
  <si>
    <r>
      <rPr>
        <sz val="7"/>
        <rFont val="Arial"/>
        <family val="2"/>
      </rPr>
      <t>46.837,91</t>
    </r>
  </si>
  <si>
    <r>
      <rPr>
        <sz val="7"/>
        <rFont val="Arial"/>
        <family val="2"/>
      </rPr>
      <t>Boca de BSCC 2,50 x 2,50 m projeto DNIT</t>
    </r>
  </si>
  <si>
    <r>
      <rPr>
        <sz val="7"/>
        <rFont val="Arial"/>
        <family val="2"/>
      </rPr>
      <t>40.318,03</t>
    </r>
  </si>
  <si>
    <r>
      <rPr>
        <sz val="7"/>
        <rFont val="Arial"/>
        <family val="2"/>
      </rPr>
      <t>Boca de BSCC 2,50 x 3,00 m projeto DNIT</t>
    </r>
  </si>
  <si>
    <r>
      <rPr>
        <sz val="7"/>
        <rFont val="Arial"/>
        <family val="2"/>
      </rPr>
      <t>52.392,09</t>
    </r>
  </si>
  <si>
    <r>
      <rPr>
        <sz val="7"/>
        <rFont val="Arial"/>
        <family val="2"/>
      </rPr>
      <t>Boca de BSCC 3,00 x 3,00 m projeto DNIT</t>
    </r>
  </si>
  <si>
    <r>
      <rPr>
        <sz val="7"/>
        <rFont val="Arial"/>
        <family val="2"/>
      </rPr>
      <t>58.123,65</t>
    </r>
  </si>
  <si>
    <r>
      <rPr>
        <sz val="7"/>
        <rFont val="Arial"/>
        <family val="2"/>
      </rPr>
      <t>Boca de BTCC 1,50 x 1,50 m projeto DNIT</t>
    </r>
  </si>
  <si>
    <r>
      <rPr>
        <sz val="7"/>
        <rFont val="Arial"/>
        <family val="2"/>
      </rPr>
      <t>28.400,57</t>
    </r>
  </si>
  <si>
    <r>
      <rPr>
        <sz val="7"/>
        <rFont val="Arial"/>
        <family val="2"/>
      </rPr>
      <t>Boca de BTCC 2,00 x 2,00 m projeto DNIT</t>
    </r>
  </si>
  <si>
    <r>
      <rPr>
        <sz val="7"/>
        <rFont val="Arial"/>
        <family val="2"/>
      </rPr>
      <t>43.155,35</t>
    </r>
  </si>
  <si>
    <r>
      <rPr>
        <sz val="7"/>
        <rFont val="Arial"/>
        <family val="2"/>
      </rPr>
      <t>Boca de BTCC 2,00 x 3,00 m projeto DNIT</t>
    </r>
  </si>
  <si>
    <r>
      <rPr>
        <sz val="7"/>
        <rFont val="Arial"/>
        <family val="2"/>
      </rPr>
      <t>66.278,79</t>
    </r>
  </si>
  <si>
    <r>
      <rPr>
        <sz val="7"/>
        <rFont val="Arial"/>
        <family val="2"/>
      </rPr>
      <t>Boca de BTCC 2,50 x 2,50 m projeto DNIT</t>
    </r>
  </si>
  <si>
    <r>
      <rPr>
        <sz val="7"/>
        <rFont val="Arial"/>
        <family val="2"/>
      </rPr>
      <t>60.701,79</t>
    </r>
  </si>
  <si>
    <r>
      <rPr>
        <sz val="7"/>
        <rFont val="Arial"/>
        <family val="2"/>
      </rPr>
      <t>Boca de BTCC 2,50 x 3,00 m projeto DNIT</t>
    </r>
  </si>
  <si>
    <r>
      <rPr>
        <sz val="7"/>
        <rFont val="Arial"/>
        <family val="2"/>
      </rPr>
      <t>75.722,42</t>
    </r>
  </si>
  <si>
    <r>
      <rPr>
        <sz val="7"/>
        <rFont val="Arial"/>
        <family val="2"/>
      </rPr>
      <t>Boca de BTCC 3,00 x 3,00 m projeto DNIT</t>
    </r>
  </si>
  <si>
    <r>
      <rPr>
        <sz val="7"/>
        <rFont val="Arial"/>
        <family val="2"/>
      </rPr>
      <t>85.302,71</t>
    </r>
  </si>
  <si>
    <r>
      <rPr>
        <sz val="7"/>
        <rFont val="Arial"/>
        <family val="2"/>
      </rPr>
      <t>Boca de concreto ciclópico para BDTC diâmetro 0,60 m</t>
    </r>
  </si>
  <si>
    <r>
      <rPr>
        <sz val="7"/>
        <rFont val="Arial"/>
        <family val="2"/>
      </rPr>
      <t>1.763,24</t>
    </r>
  </si>
  <si>
    <r>
      <rPr>
        <sz val="7"/>
        <rFont val="Arial"/>
        <family val="2"/>
      </rPr>
      <t>Boca de concreto ciclópico para BDTC diâmetro 0,80 m</t>
    </r>
  </si>
  <si>
    <r>
      <rPr>
        <sz val="7"/>
        <rFont val="Arial"/>
        <family val="2"/>
      </rPr>
      <t>2.917,92</t>
    </r>
  </si>
  <si>
    <r>
      <rPr>
        <sz val="7"/>
        <rFont val="Arial"/>
        <family val="2"/>
      </rPr>
      <t>Boca de concreto ciclópico para BDTC diâmetro 1,00 m</t>
    </r>
  </si>
  <si>
    <r>
      <rPr>
        <sz val="7"/>
        <rFont val="Arial"/>
        <family val="2"/>
      </rPr>
      <t>5.426,16</t>
    </r>
  </si>
  <si>
    <r>
      <rPr>
        <sz val="7"/>
        <rFont val="Arial"/>
        <family val="2"/>
      </rPr>
      <t>Boca de concreto ciclópico para BDTC diâmetro 1,20 m</t>
    </r>
  </si>
  <si>
    <r>
      <rPr>
        <sz val="7"/>
        <rFont val="Arial"/>
        <family val="2"/>
      </rPr>
      <t>7.820,39</t>
    </r>
  </si>
  <si>
    <r>
      <rPr>
        <sz val="7"/>
        <rFont val="Arial"/>
        <family val="2"/>
      </rPr>
      <t>Boca de concreto ciclópico para BDTC diâmetro 1,50 m</t>
    </r>
  </si>
  <si>
    <r>
      <rPr>
        <sz val="7"/>
        <rFont val="Arial"/>
        <family val="2"/>
      </rPr>
      <t>13.708,09</t>
    </r>
  </si>
  <si>
    <r>
      <rPr>
        <sz val="7"/>
        <rFont val="Arial"/>
        <family val="2"/>
      </rPr>
      <t>Boca de concreto ciclópico para BSTC diâmetro 0,40 m</t>
    </r>
  </si>
  <si>
    <r>
      <rPr>
        <sz val="7"/>
        <rFont val="Arial"/>
        <family val="2"/>
      </rPr>
      <t>509,53</t>
    </r>
  </si>
  <si>
    <r>
      <rPr>
        <sz val="7"/>
        <rFont val="Arial"/>
        <family val="2"/>
      </rPr>
      <t>Boca de concreto ciclópico para BSTC diâmetro 0,60 m</t>
    </r>
  </si>
  <si>
    <r>
      <rPr>
        <sz val="7"/>
        <rFont val="Arial"/>
        <family val="2"/>
      </rPr>
      <t>1.539,65</t>
    </r>
  </si>
  <si>
    <r>
      <rPr>
        <sz val="7"/>
        <rFont val="Arial"/>
        <family val="2"/>
      </rPr>
      <t>Boca de concreto ciclópico para BSTC diâmetro 0,80 m</t>
    </r>
  </si>
  <si>
    <r>
      <rPr>
        <sz val="7"/>
        <rFont val="Arial"/>
        <family val="2"/>
      </rPr>
      <t>2.547,07</t>
    </r>
  </si>
  <si>
    <r>
      <rPr>
        <sz val="7"/>
        <rFont val="Arial"/>
        <family val="2"/>
      </rPr>
      <t>Boca de concreto ciclópico para BSTC diâmetro 1,00 m</t>
    </r>
  </si>
  <si>
    <r>
      <rPr>
        <sz val="7"/>
        <rFont val="Arial"/>
        <family val="2"/>
      </rPr>
      <t>3.902,11</t>
    </r>
  </si>
  <si>
    <r>
      <rPr>
        <sz val="7"/>
        <rFont val="Arial"/>
        <family val="2"/>
      </rPr>
      <t>Boca de concreto ciclópico para BSTC diâmetro 1,20 m</t>
    </r>
  </si>
  <si>
    <r>
      <rPr>
        <sz val="7"/>
        <rFont val="Arial"/>
        <family val="2"/>
      </rPr>
      <t>5.607,98</t>
    </r>
  </si>
  <si>
    <r>
      <rPr>
        <sz val="7"/>
        <rFont val="Arial"/>
        <family val="2"/>
      </rPr>
      <t>Boca de concreto ciclópico para BSTC diâmetro 1,50 m</t>
    </r>
  </si>
  <si>
    <r>
      <rPr>
        <sz val="7"/>
        <rFont val="Arial"/>
        <family val="2"/>
      </rPr>
      <t>10.074,99</t>
    </r>
  </si>
  <si>
    <r>
      <rPr>
        <sz val="7"/>
        <rFont val="Arial"/>
        <family val="2"/>
      </rPr>
      <t>Boca de concreto ciclópico para BTTC diâmetro 0,60 m</t>
    </r>
  </si>
  <si>
    <r>
      <rPr>
        <sz val="7"/>
        <rFont val="Arial"/>
        <family val="2"/>
      </rPr>
      <t>2.197,31</t>
    </r>
  </si>
  <si>
    <r>
      <rPr>
        <sz val="7"/>
        <rFont val="Arial"/>
        <family val="2"/>
      </rPr>
      <t>Boca de concreto ciclópico para BTTC diâmetro 0,80 m</t>
    </r>
  </si>
  <si>
    <r>
      <rPr>
        <sz val="7"/>
        <rFont val="Arial"/>
        <family val="2"/>
      </rPr>
      <t>3.577,32</t>
    </r>
  </si>
  <si>
    <r>
      <rPr>
        <sz val="7"/>
        <rFont val="Arial"/>
        <family val="2"/>
      </rPr>
      <t>Boca de concreto ciclópico para BTTC diâmetro 1,00 m</t>
    </r>
  </si>
  <si>
    <r>
      <rPr>
        <sz val="7"/>
        <rFont val="Arial"/>
        <family val="2"/>
      </rPr>
      <t>6.950,19</t>
    </r>
  </si>
  <si>
    <r>
      <rPr>
        <sz val="7"/>
        <rFont val="Arial"/>
        <family val="2"/>
      </rPr>
      <t>Boca de concreto ciclópico para BTTC diâmetro 1,20 m</t>
    </r>
  </si>
  <si>
    <r>
      <rPr>
        <sz val="7"/>
        <rFont val="Arial"/>
        <family val="2"/>
      </rPr>
      <t>10.031,65</t>
    </r>
  </si>
  <si>
    <r>
      <rPr>
        <sz val="7"/>
        <rFont val="Arial"/>
        <family val="2"/>
      </rPr>
      <t>Boca de concreto ciclópico para BTTC diâmetro 1,50 m</t>
    </r>
  </si>
  <si>
    <r>
      <rPr>
        <sz val="7"/>
        <rFont val="Arial"/>
        <family val="2"/>
      </rPr>
      <t>17.408,77</t>
    </r>
  </si>
  <si>
    <r>
      <rPr>
        <sz val="7"/>
        <rFont val="Arial"/>
        <family val="2"/>
      </rPr>
      <t>Boca de lobo simples</t>
    </r>
  </si>
  <si>
    <r>
      <rPr>
        <sz val="7"/>
        <rFont val="Arial"/>
        <family val="2"/>
      </rPr>
      <t>4.291,44</t>
    </r>
  </si>
  <si>
    <r>
      <rPr>
        <sz val="7"/>
        <rFont val="Arial"/>
        <family val="2"/>
      </rPr>
      <t>Boca de saída de dreno profundo BSD-01</t>
    </r>
  </si>
  <si>
    <r>
      <rPr>
        <sz val="7"/>
        <rFont val="Arial"/>
        <family val="2"/>
      </rPr>
      <t>323,25</t>
    </r>
  </si>
  <si>
    <r>
      <rPr>
        <sz val="7"/>
        <rFont val="Arial"/>
        <family val="2"/>
      </rPr>
      <t xml:space="preserve">BSCC (pré-moldado) 1,50 x 1,50 x 1,00m CL 45t, inclusive transporte do Anel de Bueiro
</t>
    </r>
    <r>
      <rPr>
        <sz val="7"/>
        <rFont val="Arial"/>
        <family val="2"/>
      </rPr>
      <t>Celular Pré-moldado</t>
    </r>
  </si>
  <si>
    <r>
      <rPr>
        <sz val="7"/>
        <rFont val="Arial"/>
        <family val="2"/>
      </rPr>
      <t>5.169,78</t>
    </r>
  </si>
  <si>
    <r>
      <rPr>
        <sz val="7"/>
        <rFont val="Arial"/>
        <family val="2"/>
      </rPr>
      <t>BSCC (pré-moldado) 2,00 x 2,00 x 1,00m CL 45t, inclusive transporte de Anel de Bueiro Celular Pré-moldado</t>
    </r>
  </si>
  <si>
    <r>
      <rPr>
        <sz val="7"/>
        <rFont val="Arial"/>
        <family val="2"/>
      </rPr>
      <t>6.282,68</t>
    </r>
  </si>
  <si>
    <r>
      <rPr>
        <sz val="7"/>
        <rFont val="Arial"/>
        <family val="2"/>
      </rPr>
      <t xml:space="preserve">BSCC (pré-moldado) 2,50 x 2,50 x 1,00m CL 45t, inclusive transporte de Anel de Bueiro
</t>
    </r>
    <r>
      <rPr>
        <sz val="7"/>
        <rFont val="Arial"/>
        <family val="2"/>
      </rPr>
      <t>Celular Pré-moldado</t>
    </r>
  </si>
  <si>
    <r>
      <rPr>
        <sz val="7"/>
        <rFont val="Arial"/>
        <family val="2"/>
      </rPr>
      <t>8.143,99</t>
    </r>
  </si>
  <si>
    <r>
      <rPr>
        <sz val="7"/>
        <rFont val="Arial"/>
        <family val="2"/>
      </rPr>
      <t xml:space="preserve">BSCC (pré-moldado) 3,00 x 3,00 x 1,00m CL 45t, inclusive transporte de Anel de Bueiro
</t>
    </r>
    <r>
      <rPr>
        <sz val="7"/>
        <rFont val="Arial"/>
        <family val="2"/>
      </rPr>
      <t>Celular Pré-moldado</t>
    </r>
  </si>
  <si>
    <r>
      <rPr>
        <sz val="7"/>
        <rFont val="Arial"/>
        <family val="2"/>
      </rPr>
      <t>9.486,77</t>
    </r>
  </si>
  <si>
    <r>
      <rPr>
        <sz val="7"/>
        <rFont val="Arial"/>
        <family val="2"/>
      </rPr>
      <t xml:space="preserve">Bueiro Metálico BSTM - D = 3,00 m - T.L. com tratamento epóxi e = 2,7 mm - método não
</t>
    </r>
    <r>
      <rPr>
        <sz val="7"/>
        <rFont val="Arial"/>
        <family val="2"/>
      </rPr>
      <t>destrutivo</t>
    </r>
  </si>
  <si>
    <r>
      <rPr>
        <sz val="7"/>
        <rFont val="Arial"/>
        <family val="2"/>
      </rPr>
      <t>23.433,34</t>
    </r>
  </si>
  <si>
    <r>
      <rPr>
        <sz val="7"/>
        <rFont val="Arial"/>
        <family val="2"/>
      </rPr>
      <t xml:space="preserve">Bueiro Metálico BSTM - D=3,05m - MP-152 com tratamento epóxi e=2,7mm - método
</t>
    </r>
    <r>
      <rPr>
        <sz val="7"/>
        <rFont val="Arial"/>
        <family val="2"/>
      </rPr>
      <t>destrutivo, inclusive lastro de brita</t>
    </r>
  </si>
  <si>
    <r>
      <rPr>
        <sz val="7"/>
        <rFont val="Arial"/>
        <family val="2"/>
      </rPr>
      <t>19.642,59</t>
    </r>
  </si>
  <si>
    <r>
      <rPr>
        <sz val="7"/>
        <rFont val="Arial"/>
        <family val="2"/>
      </rPr>
      <t>Caiação de meio fios, sarjetas, etc</t>
    </r>
  </si>
  <si>
    <r>
      <rPr>
        <sz val="7"/>
        <rFont val="Arial"/>
        <family val="2"/>
      </rPr>
      <t>7,15</t>
    </r>
  </si>
  <si>
    <r>
      <rPr>
        <sz val="7"/>
        <rFont val="Arial"/>
        <family val="2"/>
      </rPr>
      <t>Caixa Boca de Lobo em bloco pré-moldado 1,20 x 1,20m</t>
    </r>
  </si>
  <si>
    <r>
      <rPr>
        <sz val="7"/>
        <rFont val="Arial"/>
        <family val="2"/>
      </rPr>
      <t>6.314,92</t>
    </r>
  </si>
  <si>
    <r>
      <rPr>
        <sz val="7"/>
        <rFont val="Arial"/>
        <family val="2"/>
      </rPr>
      <t>Caixa coletora concreto armado H= 2,00 m, inclusive escavação</t>
    </r>
  </si>
  <si>
    <r>
      <rPr>
        <sz val="7"/>
        <rFont val="Arial"/>
        <family val="2"/>
      </rPr>
      <t>6.078,24</t>
    </r>
  </si>
  <si>
    <r>
      <rPr>
        <sz val="7"/>
        <rFont val="Arial"/>
        <family val="2"/>
      </rPr>
      <t>Caixa coletora concreto armado H= 2,50 m, inclusive escavação</t>
    </r>
  </si>
  <si>
    <r>
      <rPr>
        <sz val="7"/>
        <rFont val="Arial"/>
        <family val="2"/>
      </rPr>
      <t>7.463,91</t>
    </r>
  </si>
  <si>
    <r>
      <rPr>
        <sz val="7"/>
        <rFont val="Arial"/>
        <family val="2"/>
      </rPr>
      <t>Caixa coletora em bloco pré-moldado para d=0,60m (1,00 x 1,00m)</t>
    </r>
  </si>
  <si>
    <r>
      <rPr>
        <sz val="7"/>
        <rFont val="Arial"/>
        <family val="2"/>
      </rPr>
      <t>3.012,52</t>
    </r>
  </si>
  <si>
    <r>
      <rPr>
        <sz val="7"/>
        <rFont val="Arial"/>
        <family val="2"/>
      </rPr>
      <t>Caixa de concreto para BSTC diâmetro 0,40 m H=1,60 m</t>
    </r>
  </si>
  <si>
    <r>
      <rPr>
        <sz val="7"/>
        <rFont val="Arial"/>
        <family val="2"/>
      </rPr>
      <t>2.870,98</t>
    </r>
  </si>
  <si>
    <r>
      <rPr>
        <sz val="7"/>
        <rFont val="Arial"/>
        <family val="2"/>
      </rPr>
      <t>Caixa de concreto para BSTC diâmetro 0,60 m H=2,00 m</t>
    </r>
  </si>
  <si>
    <r>
      <rPr>
        <sz val="7"/>
        <rFont val="Arial"/>
        <family val="2"/>
      </rPr>
      <t>4.426,30</t>
    </r>
  </si>
  <si>
    <r>
      <rPr>
        <sz val="7"/>
        <rFont val="Arial"/>
        <family val="2"/>
      </rPr>
      <t>Caixa de concreto para BSTC diâmetro 0,80 m H=2,50 m</t>
    </r>
  </si>
  <si>
    <r>
      <rPr>
        <sz val="7"/>
        <rFont val="Arial"/>
        <family val="2"/>
      </rPr>
      <t>5.505,00</t>
    </r>
  </si>
  <si>
    <r>
      <rPr>
        <sz val="7"/>
        <rFont val="Arial"/>
        <family val="2"/>
      </rPr>
      <t>Caixa de concreto para BSTC diâmetro 1,00 m H=3,00 m</t>
    </r>
  </si>
  <si>
    <r>
      <rPr>
        <sz val="7"/>
        <rFont val="Arial"/>
        <family val="2"/>
      </rPr>
      <t>6.533,29</t>
    </r>
  </si>
  <si>
    <r>
      <rPr>
        <sz val="7"/>
        <rFont val="Arial"/>
        <family val="2"/>
      </rPr>
      <t>Caixa de passagem para tubos de D=0,40 m H=1,10 m</t>
    </r>
  </si>
  <si>
    <r>
      <rPr>
        <sz val="7"/>
        <rFont val="Arial"/>
        <family val="2"/>
      </rPr>
      <t>1.878,91</t>
    </r>
  </si>
  <si>
    <r>
      <rPr>
        <sz val="7"/>
        <rFont val="Arial"/>
        <family val="2"/>
      </rPr>
      <t>Caixa de passagem para tubos de D=0,60 m H=1,30 m</t>
    </r>
  </si>
  <si>
    <r>
      <rPr>
        <sz val="7"/>
        <rFont val="Arial"/>
        <family val="2"/>
      </rPr>
      <t>2.370,71</t>
    </r>
  </si>
  <si>
    <r>
      <rPr>
        <sz val="7"/>
        <rFont val="Arial"/>
        <family val="2"/>
      </rPr>
      <t>Caixa de passagem para tubos de D=0,80 m H=1,50 m</t>
    </r>
  </si>
  <si>
    <r>
      <rPr>
        <sz val="7"/>
        <rFont val="Arial"/>
        <family val="2"/>
      </rPr>
      <t>2.978,68</t>
    </r>
  </si>
  <si>
    <r>
      <rPr>
        <sz val="7"/>
        <rFont val="Arial"/>
        <family val="2"/>
      </rPr>
      <t>Caixa de passagem para tubos de D=1,00 m H=1,80 m</t>
    </r>
  </si>
  <si>
    <r>
      <rPr>
        <sz val="7"/>
        <rFont val="Arial"/>
        <family val="2"/>
      </rPr>
      <t>4.750,26</t>
    </r>
  </si>
  <si>
    <r>
      <rPr>
        <sz val="7"/>
        <rFont val="Arial"/>
        <family val="2"/>
      </rPr>
      <t>Caixa de passagem (2,50 x 2,50m)</t>
    </r>
  </si>
  <si>
    <r>
      <rPr>
        <sz val="7"/>
        <rFont val="Arial"/>
        <family val="2"/>
      </rPr>
      <t>11.242,65</t>
    </r>
  </si>
  <si>
    <r>
      <rPr>
        <sz val="7"/>
        <rFont val="Arial"/>
        <family val="2"/>
      </rPr>
      <t>Caixa para rede de dutos, dimensões 100 x 100 x 100 cm</t>
    </r>
  </si>
  <si>
    <r>
      <rPr>
        <sz val="7"/>
        <rFont val="Arial"/>
        <family val="2"/>
      </rPr>
      <t>1.912,13</t>
    </r>
  </si>
  <si>
    <r>
      <rPr>
        <sz val="7"/>
        <rFont val="Arial"/>
        <family val="2"/>
      </rPr>
      <t>Caixa para rede de dutos, dimensões 60 x 60 x 60 cm</t>
    </r>
  </si>
  <si>
    <r>
      <rPr>
        <sz val="7"/>
        <rFont val="Arial"/>
        <family val="2"/>
      </rPr>
      <t>873,56</t>
    </r>
  </si>
  <si>
    <r>
      <rPr>
        <sz val="7"/>
        <rFont val="Arial"/>
        <family val="2"/>
      </rPr>
      <t>Caixa ralo de elementos pré-moldados em concreto (tudo incluído)</t>
    </r>
  </si>
  <si>
    <r>
      <rPr>
        <sz val="7"/>
        <rFont val="Arial"/>
        <family val="2"/>
      </rPr>
      <t>758,49</t>
    </r>
  </si>
  <si>
    <r>
      <rPr>
        <sz val="7"/>
        <rFont val="Arial"/>
        <family val="2"/>
      </rPr>
      <t>Canaleta com grelha DP-1, inclusive transporte da grelha</t>
    </r>
  </si>
  <si>
    <r>
      <rPr>
        <sz val="7"/>
        <rFont val="Arial"/>
        <family val="2"/>
      </rPr>
      <t>914,56</t>
    </r>
  </si>
  <si>
    <r>
      <rPr>
        <sz val="7"/>
        <rFont val="Arial"/>
        <family val="2"/>
      </rPr>
      <t>Canaleta de concreto, com forma retangular inclusive caiação - parede 12 cm</t>
    </r>
  </si>
  <si>
    <r>
      <rPr>
        <sz val="7"/>
        <rFont val="Arial"/>
        <family val="2"/>
      </rPr>
      <t>272,41</t>
    </r>
  </si>
  <si>
    <r>
      <rPr>
        <sz val="7"/>
        <rFont val="Arial"/>
        <family val="2"/>
      </rPr>
      <t>Canaleta de concreto retangular (0,130m³/m) inclusive caiação</t>
    </r>
  </si>
  <si>
    <r>
      <rPr>
        <sz val="7"/>
        <rFont val="Arial"/>
        <family val="2"/>
      </rPr>
      <t>339,08</t>
    </r>
  </si>
  <si>
    <r>
      <rPr>
        <sz val="7"/>
        <rFont val="Arial"/>
        <family val="2"/>
      </rPr>
      <t>Canaleta de concreto (0,130m³/m) forma trapezoidal inclusive caiação</t>
    </r>
  </si>
  <si>
    <r>
      <rPr>
        <sz val="7"/>
        <rFont val="Arial"/>
        <family val="2"/>
      </rPr>
      <t>251,17</t>
    </r>
  </si>
  <si>
    <r>
      <rPr>
        <sz val="7"/>
        <rFont val="Arial"/>
        <family val="2"/>
      </rPr>
      <t>Cerca de tela de arame galvanizado h = 1,20 m</t>
    </r>
  </si>
  <si>
    <r>
      <rPr>
        <sz val="7"/>
        <rFont val="Arial"/>
        <family val="2"/>
      </rPr>
      <t>64,84</t>
    </r>
  </si>
  <si>
    <r>
      <rPr>
        <sz val="7"/>
        <rFont val="Arial"/>
        <family val="2"/>
      </rPr>
      <t>Cerca de tela galvanizada fio 12 malha 3"x3", com altura de 1,80 m</t>
    </r>
  </si>
  <si>
    <r>
      <rPr>
        <sz val="7"/>
        <rFont val="Arial"/>
        <family val="2"/>
      </rPr>
      <t>142,05</t>
    </r>
  </si>
  <si>
    <r>
      <rPr>
        <sz val="7"/>
        <rFont val="Arial"/>
        <family val="2"/>
      </rPr>
      <t xml:space="preserve">Cerca em tela revestida em PVC com mourões de concreto, 10 x 10 x 2,40 m,  fornecimento e
</t>
    </r>
    <r>
      <rPr>
        <sz val="7"/>
        <rFont val="Arial"/>
        <family val="2"/>
      </rPr>
      <t>execução</t>
    </r>
  </si>
  <si>
    <r>
      <rPr>
        <sz val="7"/>
        <rFont val="Arial"/>
        <family val="2"/>
      </rPr>
      <t>139,00</t>
    </r>
  </si>
  <si>
    <r>
      <rPr>
        <sz val="7"/>
        <rFont val="Arial"/>
        <family val="2"/>
      </rPr>
      <t>Chapisco com argamassa de cimento e areia no traço 1:3</t>
    </r>
  </si>
  <si>
    <r>
      <rPr>
        <sz val="7"/>
        <rFont val="Arial"/>
        <family val="2"/>
      </rPr>
      <t>7,07</t>
    </r>
  </si>
  <si>
    <r>
      <rPr>
        <sz val="7"/>
        <rFont val="Arial"/>
        <family val="2"/>
      </rPr>
      <t>Chapisco com argamassa de cimento e pedrisco no traço 1:4</t>
    </r>
  </si>
  <si>
    <r>
      <rPr>
        <sz val="7"/>
        <rFont val="Arial"/>
        <family val="2"/>
      </rPr>
      <t>11,77</t>
    </r>
  </si>
  <si>
    <r>
      <rPr>
        <sz val="7"/>
        <rFont val="Arial"/>
        <family val="2"/>
      </rPr>
      <t>Colchão drenante de areia para fundação de aterros, exclusive o fornecimento de areia</t>
    </r>
  </si>
  <si>
    <r>
      <rPr>
        <sz val="7"/>
        <rFont val="Arial"/>
        <family val="2"/>
      </rPr>
      <t>8,13</t>
    </r>
  </si>
  <si>
    <r>
      <rPr>
        <sz val="7"/>
        <rFont val="Arial"/>
        <family val="2"/>
      </rPr>
      <t>Colchão drenante de areia para fundação de aterros, inclusive fornecimento e transporte da areia</t>
    </r>
  </si>
  <si>
    <r>
      <rPr>
        <sz val="7"/>
        <rFont val="Arial"/>
        <family val="2"/>
      </rPr>
      <t>104,31</t>
    </r>
  </si>
  <si>
    <r>
      <rPr>
        <sz val="7"/>
        <rFont val="Arial"/>
        <family val="2"/>
      </rPr>
      <t xml:space="preserve">Colchão drenante de brita 1 inclusive fornecimento, espalhamento, compactação e transporte
</t>
    </r>
    <r>
      <rPr>
        <sz val="7"/>
        <rFont val="Arial"/>
        <family val="2"/>
      </rPr>
      <t>da brita</t>
    </r>
  </si>
  <si>
    <r>
      <rPr>
        <sz val="7"/>
        <rFont val="Arial"/>
        <family val="2"/>
      </rPr>
      <t>168,07</t>
    </r>
  </si>
  <si>
    <r>
      <rPr>
        <sz val="7"/>
        <rFont val="Arial"/>
        <family val="2"/>
      </rPr>
      <t xml:space="preserve">Colchão drenante de brita 2 inclusive fornecimento, espalhamento, compactação e transporte
</t>
    </r>
    <r>
      <rPr>
        <sz val="7"/>
        <rFont val="Arial"/>
        <family val="2"/>
      </rPr>
      <t>da brita</t>
    </r>
  </si>
  <si>
    <r>
      <rPr>
        <sz val="7"/>
        <rFont val="Arial"/>
        <family val="2"/>
      </rPr>
      <t>163,47</t>
    </r>
  </si>
  <si>
    <r>
      <rPr>
        <sz val="7"/>
        <rFont val="Arial"/>
        <family val="2"/>
      </rPr>
      <t xml:space="preserve">Colchão drenante de brita 3 inclusive fornecimento, espalhamento, compactação e transporte
</t>
    </r>
    <r>
      <rPr>
        <sz val="7"/>
        <rFont val="Arial"/>
        <family val="2"/>
      </rPr>
      <t>da brita</t>
    </r>
  </si>
  <si>
    <r>
      <rPr>
        <sz val="7"/>
        <rFont val="Arial"/>
        <family val="2"/>
      </rPr>
      <t>147,68</t>
    </r>
  </si>
  <si>
    <r>
      <rPr>
        <sz val="7"/>
        <rFont val="Arial"/>
        <family val="2"/>
      </rPr>
      <t>Coleta drenante (1,00x1,00) m c/ geotêxtil não tecido RT 16kn/m,  inclusive transporte da brita</t>
    </r>
  </si>
  <si>
    <r>
      <rPr>
        <sz val="7"/>
        <rFont val="Arial"/>
        <family val="2"/>
      </rPr>
      <t>615,74</t>
    </r>
  </si>
  <si>
    <r>
      <rPr>
        <sz val="7"/>
        <rFont val="Arial"/>
        <family val="2"/>
      </rPr>
      <t xml:space="preserve">Concreto armado, dosado para resist. 20 Mpa,  incluindo 60kg aço CA-50A, mão de obra p/
</t>
    </r>
    <r>
      <rPr>
        <sz val="7"/>
        <rFont val="Arial"/>
        <family val="2"/>
      </rPr>
      <t>corte, dobragem e montagem, exclusive forma</t>
    </r>
  </si>
  <si>
    <r>
      <rPr>
        <sz val="7"/>
        <rFont val="Arial"/>
        <family val="2"/>
      </rPr>
      <t>1.794,79</t>
    </r>
  </si>
  <si>
    <r>
      <rPr>
        <sz val="7"/>
        <rFont val="Arial"/>
        <family val="2"/>
      </rPr>
      <t>Concreto ciclópico com 70% concreto 10,0 MPa e 30% de pedra de mão, tudo incluído</t>
    </r>
  </si>
  <si>
    <r>
      <rPr>
        <sz val="7"/>
        <rFont val="Arial"/>
        <family val="2"/>
      </rPr>
      <t>544,23</t>
    </r>
  </si>
  <si>
    <r>
      <rPr>
        <sz val="7"/>
        <rFont val="Arial"/>
        <family val="2"/>
      </rPr>
      <t>Concreto ciclópico com 70% concreto 15,0 MPa e 30% de pedra de mão, tudo incluído</t>
    </r>
  </si>
  <si>
    <r>
      <rPr>
        <sz val="7"/>
        <rFont val="Arial"/>
        <family val="2"/>
      </rPr>
      <t>580,20</t>
    </r>
  </si>
  <si>
    <r>
      <rPr>
        <sz val="7"/>
        <rFont val="Arial"/>
        <family val="2"/>
      </rPr>
      <t>Concreto ciclópico com 70% concreto 20,0 MPa e 30% de pedra de mão, tudo incluído</t>
    </r>
  </si>
  <si>
    <r>
      <rPr>
        <sz val="7"/>
        <rFont val="Arial"/>
        <family val="2"/>
      </rPr>
      <t>598,36</t>
    </r>
  </si>
  <si>
    <r>
      <rPr>
        <sz val="7"/>
        <rFont val="Arial"/>
        <family val="2"/>
      </rPr>
      <t>Concreto de regularização, tudo incluído</t>
    </r>
  </si>
  <si>
    <r>
      <rPr>
        <sz val="7"/>
        <rFont val="Arial"/>
        <family val="2"/>
      </rPr>
      <t>604,16</t>
    </r>
  </si>
  <si>
    <r>
      <rPr>
        <sz val="7"/>
        <rFont val="Arial"/>
        <family val="2"/>
      </rPr>
      <t>Concreto estrutural fck = 15,0 MPa, tudo incluído</t>
    </r>
  </si>
  <si>
    <r>
      <rPr>
        <sz val="7"/>
        <rFont val="Arial"/>
        <family val="2"/>
      </rPr>
      <t>753,70</t>
    </r>
  </si>
  <si>
    <r>
      <rPr>
        <sz val="7"/>
        <rFont val="Arial"/>
        <family val="2"/>
      </rPr>
      <t>Concreto estrutural fck = 20,0 MPa com plastificante, tudo incluído</t>
    </r>
  </si>
  <si>
    <r>
      <rPr>
        <sz val="7"/>
        <rFont val="Arial"/>
        <family val="2"/>
      </rPr>
      <t>786,73</t>
    </r>
  </si>
  <si>
    <r>
      <rPr>
        <sz val="7"/>
        <rFont val="Arial"/>
        <family val="2"/>
      </rPr>
      <t>Concreto estrutural fck = 20,0 MPa, tudo incluído</t>
    </r>
  </si>
  <si>
    <r>
      <rPr>
        <sz val="7"/>
        <rFont val="Arial"/>
        <family val="2"/>
      </rPr>
      <t>779,64</t>
    </r>
  </si>
  <si>
    <r>
      <rPr>
        <sz val="7"/>
        <rFont val="Arial"/>
        <family val="2"/>
      </rPr>
      <t>Concreto estrutural fck = 25,0 MPa com plastificante, tudo incluído</t>
    </r>
  </si>
  <si>
    <r>
      <rPr>
        <sz val="7"/>
        <rFont val="Arial"/>
        <family val="2"/>
      </rPr>
      <t>815,13</t>
    </r>
  </si>
  <si>
    <r>
      <rPr>
        <sz val="7"/>
        <rFont val="Arial"/>
        <family val="2"/>
      </rPr>
      <t xml:space="preserve">Concreto estrutural fck = 25,0 MPa, inclusive fornecimento e transporte do cimento, areia e
</t>
    </r>
    <r>
      <rPr>
        <sz val="7"/>
        <rFont val="Arial"/>
        <family val="2"/>
      </rPr>
      <t>pedra britada</t>
    </r>
  </si>
  <si>
    <r>
      <rPr>
        <sz val="7"/>
        <rFont val="Arial"/>
        <family val="2"/>
      </rPr>
      <t>807,20</t>
    </r>
  </si>
  <si>
    <r>
      <rPr>
        <sz val="7"/>
        <rFont val="Arial"/>
        <family val="2"/>
      </rPr>
      <t>Concreto estrutural fck = 30,0 MPa com micro-silica e Sikacrete BR ou equivalente</t>
    </r>
  </si>
  <si>
    <r>
      <rPr>
        <sz val="7"/>
        <rFont val="Arial"/>
        <family val="2"/>
      </rPr>
      <t>1.002,72</t>
    </r>
  </si>
  <si>
    <r>
      <rPr>
        <sz val="7"/>
        <rFont val="Arial"/>
        <family val="2"/>
      </rPr>
      <t>Concreto estrutural fck = 30,0 MPa com plastificante</t>
    </r>
  </si>
  <si>
    <r>
      <rPr>
        <sz val="7"/>
        <rFont val="Arial"/>
        <family val="2"/>
      </rPr>
      <t>841,36</t>
    </r>
  </si>
  <si>
    <r>
      <rPr>
        <sz val="7"/>
        <rFont val="Arial"/>
        <family val="2"/>
      </rPr>
      <t>Concreto estrutural fck = 30,0 MPa, tudo incluído</t>
    </r>
  </si>
  <si>
    <r>
      <rPr>
        <sz val="7"/>
        <rFont val="Arial"/>
        <family val="2"/>
      </rPr>
      <t>832,63</t>
    </r>
  </si>
  <si>
    <r>
      <rPr>
        <sz val="7"/>
        <rFont val="Arial"/>
        <family val="2"/>
      </rPr>
      <t>Concreto estrutural fck = 35,0 MPa com micro-silica e Sikacrete BR ou equivalente</t>
    </r>
  </si>
  <si>
    <r>
      <rPr>
        <sz val="7"/>
        <rFont val="Arial"/>
        <family val="2"/>
      </rPr>
      <t>1.044,97</t>
    </r>
  </si>
  <si>
    <r>
      <rPr>
        <sz val="7"/>
        <rFont val="Arial"/>
        <family val="2"/>
      </rPr>
      <t>Concreto submerso fck = 20,0 MPa, tudo incluído</t>
    </r>
  </si>
  <si>
    <r>
      <rPr>
        <sz val="7"/>
        <rFont val="Arial"/>
        <family val="2"/>
      </rPr>
      <t>1.848,82</t>
    </r>
  </si>
  <si>
    <r>
      <rPr>
        <sz val="7"/>
        <rFont val="Arial"/>
        <family val="2"/>
      </rPr>
      <t xml:space="preserve">Corpo BDTC (grota) diâmetro 0,60 m CA-1 MF exclusive escavação e reaterro, inclusive
</t>
    </r>
    <r>
      <rPr>
        <sz val="7"/>
        <rFont val="Arial"/>
        <family val="2"/>
      </rPr>
      <t>transporte do tubo</t>
    </r>
  </si>
  <si>
    <r>
      <rPr>
        <sz val="7"/>
        <rFont val="Arial"/>
        <family val="2"/>
      </rPr>
      <t>547,62</t>
    </r>
  </si>
  <si>
    <r>
      <rPr>
        <sz val="7"/>
        <rFont val="Arial"/>
        <family val="2"/>
      </rPr>
      <t xml:space="preserve">Corpo BDTC (grota) diâmetro 0,60 m CA-1 PB exclusive escavação e reaterro, inclusive
</t>
    </r>
    <r>
      <rPr>
        <sz val="7"/>
        <rFont val="Arial"/>
        <family val="2"/>
      </rPr>
      <t>transporte do tubo</t>
    </r>
  </si>
  <si>
    <r>
      <rPr>
        <sz val="7"/>
        <rFont val="Arial"/>
        <family val="2"/>
      </rPr>
      <t xml:space="preserve">Corpo BDTC (grota) diâmetro 0,60 m CA-2 MF exclusive escavação e reaterro, inclusive
</t>
    </r>
    <r>
      <rPr>
        <sz val="7"/>
        <rFont val="Arial"/>
        <family val="2"/>
      </rPr>
      <t>transporte do tubo</t>
    </r>
  </si>
  <si>
    <r>
      <rPr>
        <sz val="7"/>
        <rFont val="Arial"/>
        <family val="2"/>
      </rPr>
      <t>557,71</t>
    </r>
  </si>
  <si>
    <r>
      <rPr>
        <sz val="7"/>
        <rFont val="Arial"/>
        <family val="2"/>
      </rPr>
      <t>Corpo BDTC (grota) diâmetro 0,60 m CA-2 PB exclusive escavação e reaterro, inclusive transporte do tubo</t>
    </r>
  </si>
  <si>
    <r>
      <rPr>
        <sz val="7"/>
        <rFont val="Arial"/>
        <family val="2"/>
      </rPr>
      <t>Corpo BDTC (grota) diâmetro 0,80 m CA-1 MF exclusive escavação e reaterro, inclusive transporte do tubo</t>
    </r>
  </si>
  <si>
    <r>
      <rPr>
        <sz val="7"/>
        <rFont val="Arial"/>
        <family val="2"/>
      </rPr>
      <t>1.078,81</t>
    </r>
  </si>
  <si>
    <r>
      <rPr>
        <sz val="7"/>
        <rFont val="Arial"/>
        <family val="2"/>
      </rPr>
      <t xml:space="preserve">Corpo BDTC (grota) diâmetro 0,80 m CA-1 PB exclusive escavação e reaterro, inclusive
</t>
    </r>
    <r>
      <rPr>
        <sz val="7"/>
        <rFont val="Arial"/>
        <family val="2"/>
      </rPr>
      <t>transporte do tubo</t>
    </r>
  </si>
  <si>
    <r>
      <rPr>
        <sz val="7"/>
        <rFont val="Arial"/>
        <family val="2"/>
      </rPr>
      <t xml:space="preserve">Corpo BDTC (grota) diâmetro 0,80 m CA-2 MF exclusive escavação e reaterro, inclusive
</t>
    </r>
    <r>
      <rPr>
        <sz val="7"/>
        <rFont val="Arial"/>
        <family val="2"/>
      </rPr>
      <t>transporte do tubo</t>
    </r>
  </si>
  <si>
    <r>
      <rPr>
        <sz val="7"/>
        <rFont val="Arial"/>
        <family val="2"/>
      </rPr>
      <t>1.103,23</t>
    </r>
  </si>
  <si>
    <r>
      <rPr>
        <sz val="7"/>
        <rFont val="Arial"/>
        <family val="2"/>
      </rPr>
      <t xml:space="preserve">Corpo BDTC (grota) diâmetro 0,80 m CA-2 PB exclusive escavação e reaterro, inclusive
</t>
    </r>
    <r>
      <rPr>
        <sz val="7"/>
        <rFont val="Arial"/>
        <family val="2"/>
      </rPr>
      <t>transporte do tubo</t>
    </r>
  </si>
  <si>
    <r>
      <rPr>
        <sz val="7"/>
        <rFont val="Arial"/>
        <family val="2"/>
      </rPr>
      <t xml:space="preserve">Corpo BDTC (grota) diâmetro 1,00 m CA-1 MF exclusive escavação e reaterro, inclusive
</t>
    </r>
    <r>
      <rPr>
        <sz val="7"/>
        <rFont val="Arial"/>
        <family val="2"/>
      </rPr>
      <t>transporte do tubo</t>
    </r>
  </si>
  <si>
    <r>
      <rPr>
        <sz val="7"/>
        <rFont val="Arial"/>
        <family val="2"/>
      </rPr>
      <t>1.364,78</t>
    </r>
  </si>
  <si>
    <r>
      <rPr>
        <sz val="7"/>
        <rFont val="Arial"/>
        <family val="2"/>
      </rPr>
      <t xml:space="preserve">Corpo BDTC (grota) diâmetro 1,00 m CA-1 PB exclusive escavação e reaterro, inclusive
</t>
    </r>
    <r>
      <rPr>
        <sz val="7"/>
        <rFont val="Arial"/>
        <family val="2"/>
      </rPr>
      <t>transporte do tubo</t>
    </r>
  </si>
  <si>
    <r>
      <rPr>
        <sz val="7"/>
        <rFont val="Arial"/>
        <family val="2"/>
      </rPr>
      <t>Corpo BDTC (grota) diâmetro 1,00 m CA-2 MF exclusive escavação e reaterro, inclusive transporte do tubo</t>
    </r>
  </si>
  <si>
    <r>
      <rPr>
        <sz val="7"/>
        <rFont val="Arial"/>
        <family val="2"/>
      </rPr>
      <t>1.541,30</t>
    </r>
  </si>
  <si>
    <r>
      <rPr>
        <sz val="7"/>
        <rFont val="Arial"/>
        <family val="2"/>
      </rPr>
      <t xml:space="preserve">Corpo BDTC (grota) diâmetro 1,00 m CA-2 PB exclusive escavação e reaterro, inclusive
</t>
    </r>
    <r>
      <rPr>
        <sz val="7"/>
        <rFont val="Arial"/>
        <family val="2"/>
      </rPr>
      <t>transporte do tubo</t>
    </r>
  </si>
  <si>
    <r>
      <rPr>
        <sz val="7"/>
        <rFont val="Arial"/>
        <family val="2"/>
      </rPr>
      <t xml:space="preserve">Corpo BDTC (grota) diâmetro 1,00 m CA-3 MF exclusive escavação e reaterro, inclusive
</t>
    </r>
    <r>
      <rPr>
        <sz val="7"/>
        <rFont val="Arial"/>
        <family val="2"/>
      </rPr>
      <t>transporte do tubo</t>
    </r>
  </si>
  <si>
    <r>
      <rPr>
        <sz val="7"/>
        <rFont val="Arial"/>
        <family val="2"/>
      </rPr>
      <t>1.807,77</t>
    </r>
  </si>
  <si>
    <r>
      <rPr>
        <sz val="7"/>
        <rFont val="Arial"/>
        <family val="2"/>
      </rPr>
      <t xml:space="preserve">Corpo BDTC (grota) diâmetro 1,20 m CA-1 MF exclusive escavação e reaterro, inclusive
</t>
    </r>
    <r>
      <rPr>
        <sz val="7"/>
        <rFont val="Arial"/>
        <family val="2"/>
      </rPr>
      <t>transporte do tubo</t>
    </r>
  </si>
  <si>
    <r>
      <rPr>
        <sz val="7"/>
        <rFont val="Arial"/>
        <family val="2"/>
      </rPr>
      <t>2.018,61</t>
    </r>
  </si>
  <si>
    <r>
      <rPr>
        <sz val="7"/>
        <rFont val="Arial"/>
        <family val="2"/>
      </rPr>
      <t xml:space="preserve">Corpo BDTC (grota) diâmetro 1,20 m CA-1 PB exclusive escavação e reaterro, inclusive
</t>
    </r>
    <r>
      <rPr>
        <sz val="7"/>
        <rFont val="Arial"/>
        <family val="2"/>
      </rPr>
      <t>transporte do tubo</t>
    </r>
  </si>
  <si>
    <r>
      <rPr>
        <sz val="7"/>
        <rFont val="Arial"/>
        <family val="2"/>
      </rPr>
      <t xml:space="preserve">Corpo BDTC (grota) diâmetro 1,20 m CA-2 MF exclusive escavação e reaterro, inclusive
</t>
    </r>
    <r>
      <rPr>
        <sz val="7"/>
        <rFont val="Arial"/>
        <family val="2"/>
      </rPr>
      <t>transporte do tubo</t>
    </r>
  </si>
  <si>
    <r>
      <rPr>
        <sz val="7"/>
        <rFont val="Arial"/>
        <family val="2"/>
      </rPr>
      <t>2.244,26</t>
    </r>
  </si>
  <si>
    <r>
      <rPr>
        <sz val="7"/>
        <rFont val="Arial"/>
        <family val="2"/>
      </rPr>
      <t>Corpo BDTC (grota) diâmetro 1,20 m CA-2 PB exclusive escavação e reaterro, inclusive transporte do tubo</t>
    </r>
  </si>
  <si>
    <r>
      <rPr>
        <sz val="7"/>
        <rFont val="Arial"/>
        <family val="2"/>
      </rPr>
      <t>2.171,25</t>
    </r>
  </si>
  <si>
    <r>
      <rPr>
        <sz val="7"/>
        <rFont val="Arial"/>
        <family val="2"/>
      </rPr>
      <t xml:space="preserve">Corpo BDTC (grota) diâmetro 1,20 m CA-3 MF exclusive escavação e reaterro, inclusive
</t>
    </r>
    <r>
      <rPr>
        <sz val="7"/>
        <rFont val="Arial"/>
        <family val="2"/>
      </rPr>
      <t>transporte do tubo</t>
    </r>
  </si>
  <si>
    <r>
      <rPr>
        <sz val="7"/>
        <rFont val="Arial"/>
        <family val="2"/>
      </rPr>
      <t>2.654,32</t>
    </r>
  </si>
  <si>
    <r>
      <rPr>
        <sz val="7"/>
        <rFont val="Arial"/>
        <family val="2"/>
      </rPr>
      <t xml:space="preserve">Corpo BDTC (grota) diâmetro 1,50 m CA-1 MF exclusive escavação e reaterro, inclusive
</t>
    </r>
    <r>
      <rPr>
        <sz val="7"/>
        <rFont val="Arial"/>
        <family val="2"/>
      </rPr>
      <t>transporte do tubo</t>
    </r>
  </si>
  <si>
    <r>
      <rPr>
        <sz val="7"/>
        <rFont val="Arial"/>
        <family val="2"/>
      </rPr>
      <t>2.866,38</t>
    </r>
  </si>
  <si>
    <r>
      <rPr>
        <sz val="7"/>
        <rFont val="Arial"/>
        <family val="2"/>
      </rPr>
      <t xml:space="preserve">Corpo BDTC (grota) diâmetro 1,50 m CA-1 PB exclusive escavação e reaterro, inclusive
</t>
    </r>
    <r>
      <rPr>
        <sz val="7"/>
        <rFont val="Arial"/>
        <family val="2"/>
      </rPr>
      <t>transporte do tubo</t>
    </r>
  </si>
  <si>
    <r>
      <rPr>
        <sz val="7"/>
        <rFont val="Arial"/>
        <family val="2"/>
      </rPr>
      <t xml:space="preserve">Corpo BDTC (grota) diâmetro 1,50 m CA-2 MF exclusive escavação e reaterro, inclusive
</t>
    </r>
    <r>
      <rPr>
        <sz val="7"/>
        <rFont val="Arial"/>
        <family val="2"/>
      </rPr>
      <t>transporte do tubo</t>
    </r>
  </si>
  <si>
    <r>
      <rPr>
        <sz val="7"/>
        <rFont val="Arial"/>
        <family val="2"/>
      </rPr>
      <t>2.982,80</t>
    </r>
  </si>
  <si>
    <r>
      <rPr>
        <sz val="7"/>
        <rFont val="Arial"/>
        <family val="2"/>
      </rPr>
      <t xml:space="preserve">Corpo BDTC (grota) diâmetro 1,50 m CA-2 PB exclusive escavação e reaterro, inclusive
</t>
    </r>
    <r>
      <rPr>
        <sz val="7"/>
        <rFont val="Arial"/>
        <family val="2"/>
      </rPr>
      <t>transporte do tubo</t>
    </r>
  </si>
  <si>
    <r>
      <rPr>
        <sz val="7"/>
        <rFont val="Arial"/>
        <family val="2"/>
      </rPr>
      <t>Corpo BDTC (grota) diâmetro 1,50 m CA-3 MF exclusive escavação e reaterro, inclusive transporte do tubo</t>
    </r>
  </si>
  <si>
    <r>
      <rPr>
        <sz val="7"/>
        <rFont val="Arial"/>
        <family val="2"/>
      </rPr>
      <t>3.614,44</t>
    </r>
  </si>
  <si>
    <r>
      <rPr>
        <sz val="7"/>
        <rFont val="Arial"/>
        <family val="2"/>
      </rPr>
      <t>Corpo BSTC diâmetro 0,20 m C.S. MF inclusive escavação, reaterro e transporte do tubo</t>
    </r>
  </si>
  <si>
    <r>
      <rPr>
        <sz val="7"/>
        <rFont val="Arial"/>
        <family val="2"/>
      </rPr>
      <t>129,80</t>
    </r>
  </si>
  <si>
    <r>
      <rPr>
        <sz val="7"/>
        <rFont val="Arial"/>
        <family val="2"/>
      </rPr>
      <t>Corpo BSTC diâmetro 0,20 m C.S. PB inclusive escavação, reaterro e transporte do tubo</t>
    </r>
  </si>
  <si>
    <r>
      <rPr>
        <sz val="7"/>
        <rFont val="Arial"/>
        <family val="2"/>
      </rPr>
      <t>139,38</t>
    </r>
  </si>
  <si>
    <r>
      <rPr>
        <sz val="7"/>
        <rFont val="Arial"/>
        <family val="2"/>
      </rPr>
      <t>Corpo BSTC diâmetro 0,30 m C.S. MF inclusive escavação, reaterro e transporte do tubo</t>
    </r>
  </si>
  <si>
    <r>
      <rPr>
        <sz val="7"/>
        <rFont val="Arial"/>
        <family val="2"/>
      </rPr>
      <t>167,06</t>
    </r>
  </si>
  <si>
    <r>
      <rPr>
        <sz val="7"/>
        <rFont val="Arial"/>
        <family val="2"/>
      </rPr>
      <t>Corpo BSTC diâmetro 0,30 m C.S. PB inclusive escavação, reaterro e transporte do tubo</t>
    </r>
  </si>
  <si>
    <r>
      <rPr>
        <sz val="7"/>
        <rFont val="Arial"/>
        <family val="2"/>
      </rPr>
      <t>178,94</t>
    </r>
  </si>
  <si>
    <r>
      <rPr>
        <sz val="7"/>
        <rFont val="Arial"/>
        <family val="2"/>
      </rPr>
      <t>Corpo BSTC diâmetro 0,40 m C.S. MF inclusive escavação, reaterro e transporte do tubo</t>
    </r>
  </si>
  <si>
    <r>
      <rPr>
        <sz val="7"/>
        <rFont val="Arial"/>
        <family val="2"/>
      </rPr>
      <t>233,71</t>
    </r>
  </si>
  <si>
    <r>
      <rPr>
        <sz val="7"/>
        <rFont val="Arial"/>
        <family val="2"/>
      </rPr>
      <t>Corpo BSTC diâmetro 0,40 m C.S. PB inclusive escavação, reaterro e transporte do tubo</t>
    </r>
  </si>
  <si>
    <r>
      <rPr>
        <sz val="7"/>
        <rFont val="Arial"/>
        <family val="2"/>
      </rPr>
      <t>235,10</t>
    </r>
  </si>
  <si>
    <r>
      <rPr>
        <sz val="7"/>
        <rFont val="Arial"/>
        <family val="2"/>
      </rPr>
      <t>Corpo BSTC diâmetro 0,60 m C.S. MF inclusive escavação, reaterro e transporte do tubo</t>
    </r>
  </si>
  <si>
    <r>
      <rPr>
        <sz val="7"/>
        <rFont val="Arial"/>
        <family val="2"/>
      </rPr>
      <t>372,56</t>
    </r>
  </si>
  <si>
    <r>
      <rPr>
        <sz val="7"/>
        <rFont val="Arial"/>
        <family val="2"/>
      </rPr>
      <t>Corpo BSTC diâmetro 0,60 m C.S. PB inclusive escavação, reaterro e transporte do tubo</t>
    </r>
  </si>
  <si>
    <r>
      <rPr>
        <sz val="7"/>
        <rFont val="Arial"/>
        <family val="2"/>
      </rPr>
      <t>383,91</t>
    </r>
  </si>
  <si>
    <r>
      <rPr>
        <sz val="7"/>
        <rFont val="Arial"/>
        <family val="2"/>
      </rPr>
      <t xml:space="preserve">Corpo BSTC (greide) diâmetro 0,30 m CA-1 MF inclusive escavação, reaterro e transporte do
</t>
    </r>
    <r>
      <rPr>
        <sz val="7"/>
        <rFont val="Arial"/>
        <family val="2"/>
      </rPr>
      <t>tubo</t>
    </r>
  </si>
  <si>
    <r>
      <rPr>
        <sz val="7"/>
        <rFont val="Arial"/>
        <family val="2"/>
      </rPr>
      <t>221,43</t>
    </r>
  </si>
  <si>
    <r>
      <rPr>
        <sz val="7"/>
        <rFont val="Arial"/>
        <family val="2"/>
      </rPr>
      <t xml:space="preserve">Corpo BSTC (greide) diâmetro 0,40 m CA-1 MF inclusive escavação, reaterro e transporte do
</t>
    </r>
    <r>
      <rPr>
        <sz val="7"/>
        <rFont val="Arial"/>
        <family val="2"/>
      </rPr>
      <t>tubo</t>
    </r>
  </si>
  <si>
    <r>
      <rPr>
        <sz val="7"/>
        <rFont val="Arial"/>
        <family val="2"/>
      </rPr>
      <t>275,06</t>
    </r>
  </si>
  <si>
    <r>
      <rPr>
        <sz val="7"/>
        <rFont val="Arial"/>
        <family val="2"/>
      </rPr>
      <t xml:space="preserve">Corpo BSTC (greide) diâmetro 0,40 m CA-2 MF inclusive escavação, reaterro e transporte do
</t>
    </r>
    <r>
      <rPr>
        <sz val="7"/>
        <rFont val="Arial"/>
        <family val="2"/>
      </rPr>
      <t>tubo</t>
    </r>
  </si>
  <si>
    <r>
      <rPr>
        <sz val="7"/>
        <rFont val="Arial"/>
        <family val="2"/>
      </rPr>
      <t>285,18</t>
    </r>
  </si>
  <si>
    <r>
      <rPr>
        <sz val="7"/>
        <rFont val="Arial"/>
        <family val="2"/>
      </rPr>
      <t xml:space="preserve">Corpo BSTC (greide) diâmetro 0,60 m CA-1 MF inclusive escavação, reaterro e transporte do
</t>
    </r>
    <r>
      <rPr>
        <sz val="7"/>
        <rFont val="Arial"/>
        <family val="2"/>
      </rPr>
      <t>tubo</t>
    </r>
  </si>
  <si>
    <r>
      <rPr>
        <sz val="7"/>
        <rFont val="Arial"/>
        <family val="2"/>
      </rPr>
      <t>425,40</t>
    </r>
  </si>
  <si>
    <r>
      <rPr>
        <sz val="7"/>
        <rFont val="Arial"/>
        <family val="2"/>
      </rPr>
      <t xml:space="preserve">Corpo BSTC (greide) diâmetro 0,60 m CA-1 PB inclusive escavação, reaterro e transporte do
</t>
    </r>
    <r>
      <rPr>
        <sz val="7"/>
        <rFont val="Arial"/>
        <family val="2"/>
      </rPr>
      <t>tubo</t>
    </r>
  </si>
  <si>
    <r>
      <rPr>
        <sz val="7"/>
        <rFont val="Arial"/>
        <family val="2"/>
      </rPr>
      <t xml:space="preserve">Corpo BSTC (greide) diâmetro 0,60 m CA-2 MF inclusive escavação, reaterro e transporte do
</t>
    </r>
    <r>
      <rPr>
        <sz val="7"/>
        <rFont val="Arial"/>
        <family val="2"/>
      </rPr>
      <t>tubo</t>
    </r>
  </si>
  <si>
    <r>
      <rPr>
        <sz val="7"/>
        <rFont val="Arial"/>
        <family val="2"/>
      </rPr>
      <t>430,44</t>
    </r>
  </si>
  <si>
    <r>
      <rPr>
        <sz val="7"/>
        <rFont val="Arial"/>
        <family val="2"/>
      </rPr>
      <t>Corpo BSTC (greide) diâmetro 0,60 m CA-2 PB inclusive escavação, reaterro e transporte do tubo</t>
    </r>
  </si>
  <si>
    <r>
      <rPr>
        <sz val="7"/>
        <rFont val="Arial"/>
        <family val="2"/>
      </rPr>
      <t xml:space="preserve">Corpo BSTC (greide) diâmetro 0,80 m CA-1 MF inclusive escavação, reaterro e transporte do
</t>
    </r>
    <r>
      <rPr>
        <sz val="7"/>
        <rFont val="Arial"/>
        <family val="2"/>
      </rPr>
      <t>tubo</t>
    </r>
  </si>
  <si>
    <r>
      <rPr>
        <sz val="7"/>
        <rFont val="Arial"/>
        <family val="2"/>
      </rPr>
      <t>809,16</t>
    </r>
  </si>
  <si>
    <r>
      <rPr>
        <sz val="7"/>
        <rFont val="Arial"/>
        <family val="2"/>
      </rPr>
      <t xml:space="preserve">Corpo BSTC (greide) diâmetro 0,80 m CA-1 PB inclusive escavação, reaterro e transporte do
</t>
    </r>
    <r>
      <rPr>
        <sz val="7"/>
        <rFont val="Arial"/>
        <family val="2"/>
      </rPr>
      <t>tubo</t>
    </r>
  </si>
  <si>
    <r>
      <rPr>
        <sz val="7"/>
        <rFont val="Arial"/>
        <family val="2"/>
      </rPr>
      <t xml:space="preserve">Corpo BSTC (greide) diâmetro 0,80 m CA-2 MF inclusive escavação, reaterro e transporte do
</t>
    </r>
    <r>
      <rPr>
        <sz val="7"/>
        <rFont val="Arial"/>
        <family val="2"/>
      </rPr>
      <t>tubo</t>
    </r>
  </si>
  <si>
    <r>
      <rPr>
        <sz val="7"/>
        <rFont val="Arial"/>
        <family val="2"/>
      </rPr>
      <t>821,37</t>
    </r>
  </si>
  <si>
    <r>
      <rPr>
        <sz val="7"/>
        <rFont val="Arial"/>
        <family val="2"/>
      </rPr>
      <t xml:space="preserve">Corpo BSTC (greide) diâmetro 0,80 m CA-2 PB inclusive escavação, reaterro e transporte do
</t>
    </r>
    <r>
      <rPr>
        <sz val="7"/>
        <rFont val="Arial"/>
        <family val="2"/>
      </rPr>
      <t>tubo</t>
    </r>
  </si>
  <si>
    <r>
      <rPr>
        <sz val="7"/>
        <rFont val="Arial"/>
        <family val="2"/>
      </rPr>
      <t xml:space="preserve">Corpo BSTC (greide) diâmetro 1,00 m CA-1 MF inclusive escavação, reaterro e transporte do
</t>
    </r>
    <r>
      <rPr>
        <sz val="7"/>
        <rFont val="Arial"/>
        <family val="2"/>
      </rPr>
      <t>tubo</t>
    </r>
  </si>
  <si>
    <r>
      <rPr>
        <sz val="7"/>
        <rFont val="Arial"/>
        <family val="2"/>
      </rPr>
      <t>1.083,45</t>
    </r>
  </si>
  <si>
    <r>
      <rPr>
        <sz val="7"/>
        <rFont val="Arial"/>
        <family val="2"/>
      </rPr>
      <t>Corpo BSTC (greide) diâmetro 1,00 m CA-1 PB inclusive escavação, reaterro e transporte do tubo</t>
    </r>
  </si>
  <si>
    <r>
      <rPr>
        <sz val="7"/>
        <rFont val="Arial"/>
        <family val="2"/>
      </rPr>
      <t xml:space="preserve">Corpo BSTC (greide) diâmetro 1,00 m CA-2 MF inclusive escavação, reaterro e transporte do
</t>
    </r>
    <r>
      <rPr>
        <sz val="7"/>
        <rFont val="Arial"/>
        <family val="2"/>
      </rPr>
      <t>tubo</t>
    </r>
  </si>
  <si>
    <r>
      <rPr>
        <sz val="7"/>
        <rFont val="Arial"/>
        <family val="2"/>
      </rPr>
      <t>1.171,71</t>
    </r>
  </si>
  <si>
    <r>
      <rPr>
        <sz val="7"/>
        <rFont val="Arial"/>
        <family val="2"/>
      </rPr>
      <t xml:space="preserve">Corpo BSTC (greide) diâmetro 1,00 m CA-2 PB inclusive escavação, reaterro e transporte do
</t>
    </r>
    <r>
      <rPr>
        <sz val="7"/>
        <rFont val="Arial"/>
        <family val="2"/>
      </rPr>
      <t>tubo</t>
    </r>
  </si>
  <si>
    <r>
      <rPr>
        <sz val="7"/>
        <rFont val="Arial"/>
        <family val="2"/>
      </rPr>
      <t xml:space="preserve">Corpo BSTC (greide) diâmetro 1,20 m CA-1 MF inclusive escavação, reaterro e transporte do
</t>
    </r>
    <r>
      <rPr>
        <sz val="7"/>
        <rFont val="Arial"/>
        <family val="2"/>
      </rPr>
      <t>tubo</t>
    </r>
  </si>
  <si>
    <r>
      <rPr>
        <sz val="7"/>
        <rFont val="Arial"/>
        <family val="2"/>
      </rPr>
      <t>1.537,59</t>
    </r>
  </si>
  <si>
    <r>
      <rPr>
        <sz val="7"/>
        <rFont val="Arial"/>
        <family val="2"/>
      </rPr>
      <t xml:space="preserve">Corpo BSTC (greide) diâmetro 1,20 m CA-1 PB inclusive escavação, reaterro e transporte do
</t>
    </r>
    <r>
      <rPr>
        <sz val="7"/>
        <rFont val="Arial"/>
        <family val="2"/>
      </rPr>
      <t>tubo</t>
    </r>
  </si>
  <si>
    <r>
      <rPr>
        <sz val="7"/>
        <rFont val="Arial"/>
        <family val="2"/>
      </rPr>
      <t xml:space="preserve">Corpo BSTC (greide) diâmetro 1,20 m CA-2 MF inclusive escavação, reaterro e transporte do
</t>
    </r>
    <r>
      <rPr>
        <sz val="7"/>
        <rFont val="Arial"/>
        <family val="2"/>
      </rPr>
      <t>tubo</t>
    </r>
  </si>
  <si>
    <r>
      <rPr>
        <sz val="7"/>
        <rFont val="Arial"/>
        <family val="2"/>
      </rPr>
      <t>1.650,41</t>
    </r>
  </si>
  <si>
    <r>
      <rPr>
        <sz val="7"/>
        <rFont val="Arial"/>
        <family val="2"/>
      </rPr>
      <t>Corpo BSTC (greide) diâmetro 1,20 m CA-2 PB inclusive escavação, reaterro e transporte do tubo</t>
    </r>
  </si>
  <si>
    <r>
      <rPr>
        <sz val="7"/>
        <rFont val="Arial"/>
        <family val="2"/>
      </rPr>
      <t>1.613,91</t>
    </r>
  </si>
  <si>
    <r>
      <rPr>
        <sz val="7"/>
        <rFont val="Arial"/>
        <family val="2"/>
      </rPr>
      <t xml:space="preserve">Corpo BSTC (grota) diâmetro 0,60 m CA-1 MF exclusive escavação e reaterro, inclusive
</t>
    </r>
    <r>
      <rPr>
        <sz val="7"/>
        <rFont val="Arial"/>
        <family val="2"/>
      </rPr>
      <t>transporte do tubo</t>
    </r>
  </si>
  <si>
    <r>
      <rPr>
        <sz val="7"/>
        <rFont val="Arial"/>
        <family val="2"/>
      </rPr>
      <t>275,87</t>
    </r>
  </si>
  <si>
    <r>
      <rPr>
        <sz val="7"/>
        <rFont val="Arial"/>
        <family val="2"/>
      </rPr>
      <t xml:space="preserve">Corpo BSTC (grota) diâmetro 0,60 m CA-1 PB exclusive escavação e reaterro, inclusive
</t>
    </r>
    <r>
      <rPr>
        <sz val="7"/>
        <rFont val="Arial"/>
        <family val="2"/>
      </rPr>
      <t>transporte do tubo</t>
    </r>
  </si>
  <si>
    <r>
      <rPr>
        <sz val="7"/>
        <rFont val="Arial"/>
        <family val="2"/>
      </rPr>
      <t xml:space="preserve">Corpo BSTC (grota) diâmetro 0,60 m CA-2 MF exclusive escavação e reaterro, inclusive
</t>
    </r>
    <r>
      <rPr>
        <sz val="7"/>
        <rFont val="Arial"/>
        <family val="2"/>
      </rPr>
      <t>transporte do tubo</t>
    </r>
  </si>
  <si>
    <r>
      <rPr>
        <sz val="7"/>
        <rFont val="Arial"/>
        <family val="2"/>
      </rPr>
      <t>280,92</t>
    </r>
  </si>
  <si>
    <r>
      <rPr>
        <sz val="7"/>
        <rFont val="Arial"/>
        <family val="2"/>
      </rPr>
      <t xml:space="preserve">Corpo BSTC (grota) diâmetro 0,60 m CA-2 PB exclusive escavação e reaterro, inclusive
</t>
    </r>
    <r>
      <rPr>
        <sz val="7"/>
        <rFont val="Arial"/>
        <family val="2"/>
      </rPr>
      <t>transporte do tubo</t>
    </r>
  </si>
  <si>
    <r>
      <rPr>
        <sz val="7"/>
        <rFont val="Arial"/>
        <family val="2"/>
      </rPr>
      <t xml:space="preserve">Corpo BSTC (grota) diâmetro 0,80 m CA-1 MF exclusive escavação e reaterro, inclusive
</t>
    </r>
    <r>
      <rPr>
        <sz val="7"/>
        <rFont val="Arial"/>
        <family val="2"/>
      </rPr>
      <t>transporte do tubo</t>
    </r>
  </si>
  <si>
    <r>
      <rPr>
        <sz val="7"/>
        <rFont val="Arial"/>
        <family val="2"/>
      </rPr>
      <t>596,97</t>
    </r>
  </si>
  <si>
    <r>
      <rPr>
        <sz val="7"/>
        <rFont val="Arial"/>
        <family val="2"/>
      </rPr>
      <t>Corpo BSTC (grota) diâmetro 0,80 m CA-1 PB exclusive escavação e reaterro, inclusive transporte do tubo</t>
    </r>
  </si>
  <si>
    <r>
      <rPr>
        <sz val="7"/>
        <rFont val="Arial"/>
        <family val="2"/>
      </rPr>
      <t>Corpo BSTC (grota) diâmetro 0,80 m CA-2 MF exclusive escavação e reaterro, inclusive transporte do tubo</t>
    </r>
  </si>
  <si>
    <r>
      <rPr>
        <sz val="7"/>
        <rFont val="Arial"/>
        <family val="2"/>
      </rPr>
      <t>609,18</t>
    </r>
  </si>
  <si>
    <r>
      <rPr>
        <sz val="7"/>
        <rFont val="Arial"/>
        <family val="2"/>
      </rPr>
      <t xml:space="preserve">Corpo BSTC (grota) diâmetro 0,80 m CA-2 PB exclusive escavação e reaterro, inclusive
</t>
    </r>
    <r>
      <rPr>
        <sz val="7"/>
        <rFont val="Arial"/>
        <family val="2"/>
      </rPr>
      <t>transporte do tubo</t>
    </r>
  </si>
  <si>
    <r>
      <rPr>
        <sz val="7"/>
        <rFont val="Arial"/>
        <family val="2"/>
      </rPr>
      <t xml:space="preserve">Corpo BSTC (grota) diâmetro 1,00 m CA-1 MF exclusive escavação e reaterro, inclusive
</t>
    </r>
    <r>
      <rPr>
        <sz val="7"/>
        <rFont val="Arial"/>
        <family val="2"/>
      </rPr>
      <t>transporte do tubo</t>
    </r>
  </si>
  <si>
    <r>
      <rPr>
        <sz val="7"/>
        <rFont val="Arial"/>
        <family val="2"/>
      </rPr>
      <t>738,83</t>
    </r>
  </si>
  <si>
    <r>
      <rPr>
        <sz val="7"/>
        <rFont val="Arial"/>
        <family val="2"/>
      </rPr>
      <t xml:space="preserve">Corpo BSTC (grota) diâmetro 1,00 m CA-1 PB exclusive escavação e reaterro, inclusive
</t>
    </r>
    <r>
      <rPr>
        <sz val="7"/>
        <rFont val="Arial"/>
        <family val="2"/>
      </rPr>
      <t>transporte do tubo</t>
    </r>
  </si>
  <si>
    <r>
      <rPr>
        <sz val="7"/>
        <rFont val="Arial"/>
        <family val="2"/>
      </rPr>
      <t xml:space="preserve">Corpo BSTC (grota) diâmetro 1,00 m CA-2 MF exclusive escavação e reaterro, inclusive
</t>
    </r>
    <r>
      <rPr>
        <sz val="7"/>
        <rFont val="Arial"/>
        <family val="2"/>
      </rPr>
      <t>transporte do tubo</t>
    </r>
  </si>
  <si>
    <r>
      <rPr>
        <sz val="7"/>
        <rFont val="Arial"/>
        <family val="2"/>
      </rPr>
      <t>827,09</t>
    </r>
  </si>
  <si>
    <r>
      <rPr>
        <sz val="7"/>
        <rFont val="Arial"/>
        <family val="2"/>
      </rPr>
      <t xml:space="preserve">Corpo BSTC (grota) diâmetro 1,00 m CA-2 PB exclusive escavação e reaterro, inclusive
</t>
    </r>
    <r>
      <rPr>
        <sz val="7"/>
        <rFont val="Arial"/>
        <family val="2"/>
      </rPr>
      <t>transporte do tubo</t>
    </r>
  </si>
  <si>
    <r>
      <rPr>
        <sz val="7"/>
        <rFont val="Arial"/>
        <family val="2"/>
      </rPr>
      <t>Corpo BSTC (grota) diâmetro 1,00 m CA-3 MF exclusive escavação e reaterro, inclusive transporte do tubo</t>
    </r>
  </si>
  <si>
    <r>
      <rPr>
        <sz val="7"/>
        <rFont val="Arial"/>
        <family val="2"/>
      </rPr>
      <t>960,32</t>
    </r>
  </si>
  <si>
    <r>
      <rPr>
        <sz val="7"/>
        <rFont val="Arial"/>
        <family val="2"/>
      </rPr>
      <t xml:space="preserve">Corpo BSTC (grota) diâmetro 1,20 m CA-1 MF exclusive escavação e reaterro, inclusive
</t>
    </r>
    <r>
      <rPr>
        <sz val="7"/>
        <rFont val="Arial"/>
        <family val="2"/>
      </rPr>
      <t>transporte do tubo</t>
    </r>
  </si>
  <si>
    <r>
      <rPr>
        <sz val="7"/>
        <rFont val="Arial"/>
        <family val="2"/>
      </rPr>
      <t>1.069,89</t>
    </r>
  </si>
  <si>
    <r>
      <rPr>
        <sz val="7"/>
        <rFont val="Arial"/>
        <family val="2"/>
      </rPr>
      <t xml:space="preserve">Corpo BSTC (grota) diâmetro 1,20 m CA-1 PB exclusive escavação e reaterro, inclusive
</t>
    </r>
    <r>
      <rPr>
        <sz val="7"/>
        <rFont val="Arial"/>
        <family val="2"/>
      </rPr>
      <t>transporte do tubo</t>
    </r>
  </si>
  <si>
    <r>
      <rPr>
        <sz val="7"/>
        <rFont val="Arial"/>
        <family val="2"/>
      </rPr>
      <t xml:space="preserve">Corpo BSTC (grota) diâmetro 1,20 m CA-2 MF exclusive escavação e reaterro, inclusive
</t>
    </r>
    <r>
      <rPr>
        <sz val="7"/>
        <rFont val="Arial"/>
        <family val="2"/>
      </rPr>
      <t>transporte do tubo</t>
    </r>
  </si>
  <si>
    <r>
      <rPr>
        <sz val="7"/>
        <rFont val="Arial"/>
        <family val="2"/>
      </rPr>
      <t>1.182,72</t>
    </r>
  </si>
  <si>
    <r>
      <rPr>
        <sz val="7"/>
        <rFont val="Arial"/>
        <family val="2"/>
      </rPr>
      <t xml:space="preserve">Corpo BSTC (grota) diâmetro 1,20 m CA-2 PB exclusive escavação e reaterro, inclusive
</t>
    </r>
    <r>
      <rPr>
        <sz val="7"/>
        <rFont val="Arial"/>
        <family val="2"/>
      </rPr>
      <t>transporte do tubo</t>
    </r>
  </si>
  <si>
    <r>
      <rPr>
        <sz val="7"/>
        <rFont val="Arial"/>
        <family val="2"/>
      </rPr>
      <t>1.146,22</t>
    </r>
  </si>
  <si>
    <r>
      <rPr>
        <sz val="7"/>
        <rFont val="Arial"/>
        <family val="2"/>
      </rPr>
      <t xml:space="preserve">Corpo BSTC (grota) diâmetro 1,20 m CA-3 MF exclusive escavação e reaterro, inclusive
</t>
    </r>
    <r>
      <rPr>
        <sz val="7"/>
        <rFont val="Arial"/>
        <family val="2"/>
      </rPr>
      <t>transporte do tubo</t>
    </r>
  </si>
  <si>
    <r>
      <rPr>
        <sz val="7"/>
        <rFont val="Arial"/>
        <family val="2"/>
      </rPr>
      <t>1.387,75</t>
    </r>
  </si>
  <si>
    <r>
      <rPr>
        <sz val="7"/>
        <rFont val="Arial"/>
        <family val="2"/>
      </rPr>
      <t xml:space="preserve">Corpo BSTC (grota) diâmetro 1,50 m CA-1 MF exclusive escavação e reaterro, inclusive
</t>
    </r>
    <r>
      <rPr>
        <sz val="7"/>
        <rFont val="Arial"/>
        <family val="2"/>
      </rPr>
      <t>transporte do tubo</t>
    </r>
  </si>
  <si>
    <r>
      <rPr>
        <sz val="7"/>
        <rFont val="Arial"/>
        <family val="2"/>
      </rPr>
      <t>1.489,63</t>
    </r>
  </si>
  <si>
    <r>
      <rPr>
        <sz val="7"/>
        <rFont val="Arial"/>
        <family val="2"/>
      </rPr>
      <t xml:space="preserve">Corpo BSTC (grota) diâmetro 1,50 m CA-1 PB exclusive escavação e reaterro, inclusive
</t>
    </r>
    <r>
      <rPr>
        <sz val="7"/>
        <rFont val="Arial"/>
        <family val="2"/>
      </rPr>
      <t>transporte do tubo</t>
    </r>
  </si>
  <si>
    <r>
      <rPr>
        <sz val="7"/>
        <rFont val="Arial"/>
        <family val="2"/>
      </rPr>
      <t xml:space="preserve">Corpo BSTC (grota) diâmetro 1,50 m CA-2 MF exclusive escavação e reaterro, inclusive
</t>
    </r>
    <r>
      <rPr>
        <sz val="7"/>
        <rFont val="Arial"/>
        <family val="2"/>
      </rPr>
      <t>transporte do tubo</t>
    </r>
  </si>
  <si>
    <r>
      <rPr>
        <sz val="7"/>
        <rFont val="Arial"/>
        <family val="2"/>
      </rPr>
      <t>1.547,83</t>
    </r>
  </si>
  <si>
    <r>
      <rPr>
        <sz val="7"/>
        <rFont val="Arial"/>
        <family val="2"/>
      </rPr>
      <t xml:space="preserve">Corpo BSTC (grota) diâmetro 1,50 m CA-2 PB exclusive escavação e reaterro, inclusive
</t>
    </r>
    <r>
      <rPr>
        <sz val="7"/>
        <rFont val="Arial"/>
        <family val="2"/>
      </rPr>
      <t>transporte do tubo</t>
    </r>
  </si>
  <si>
    <r>
      <rPr>
        <sz val="7"/>
        <rFont val="Arial"/>
        <family val="2"/>
      </rPr>
      <t>Corpo BSTC (grota) diâmetro 1,50 m CA-3 MF exclusive escavação e reaterro, inclusive transporte do tubo</t>
    </r>
  </si>
  <si>
    <r>
      <rPr>
        <sz val="7"/>
        <rFont val="Arial"/>
        <family val="2"/>
      </rPr>
      <t>1.863,66</t>
    </r>
  </si>
  <si>
    <r>
      <rPr>
        <sz val="7"/>
        <rFont val="Arial"/>
        <family val="2"/>
      </rPr>
      <t xml:space="preserve">Corpo BTTC (grota) diâmetro 0,60 m CA-1 MF exclusive escavação e reaterro, inclusive
</t>
    </r>
    <r>
      <rPr>
        <sz val="7"/>
        <rFont val="Arial"/>
        <family val="2"/>
      </rPr>
      <t>transporte do tubo</t>
    </r>
  </si>
  <si>
    <r>
      <rPr>
        <sz val="7"/>
        <rFont val="Arial"/>
        <family val="2"/>
      </rPr>
      <t>823,53</t>
    </r>
  </si>
  <si>
    <r>
      <rPr>
        <sz val="7"/>
        <rFont val="Arial"/>
        <family val="2"/>
      </rPr>
      <t xml:space="preserve">Corpo BTTC (grota) diâmetro 0,60 m CA-1 PB exclusive escavação e reaterro, inclusive
</t>
    </r>
    <r>
      <rPr>
        <sz val="7"/>
        <rFont val="Arial"/>
        <family val="2"/>
      </rPr>
      <t>transporte do tubo</t>
    </r>
  </si>
  <si>
    <r>
      <rPr>
        <sz val="7"/>
        <rFont val="Arial"/>
        <family val="2"/>
      </rPr>
      <t xml:space="preserve">Corpo BTTC (grota) diâmetro 0,60 m CA-2 MF exclusive escavação e reaterro, inclusive
</t>
    </r>
    <r>
      <rPr>
        <sz val="7"/>
        <rFont val="Arial"/>
        <family val="2"/>
      </rPr>
      <t>transporte do tubo</t>
    </r>
  </si>
  <si>
    <r>
      <rPr>
        <sz val="7"/>
        <rFont val="Arial"/>
        <family val="2"/>
      </rPr>
      <t>838,66</t>
    </r>
  </si>
  <si>
    <r>
      <rPr>
        <sz val="7"/>
        <rFont val="Arial"/>
        <family val="2"/>
      </rPr>
      <t xml:space="preserve">Corpo BTTC (grota) diâmetro 0,60 m CA-2 PB exclusive escavação e reaterro, inclusive
</t>
    </r>
    <r>
      <rPr>
        <sz val="7"/>
        <rFont val="Arial"/>
        <family val="2"/>
      </rPr>
      <t>transporte do tubo</t>
    </r>
  </si>
  <si>
    <r>
      <rPr>
        <sz val="7"/>
        <rFont val="Arial"/>
        <family val="2"/>
      </rPr>
      <t xml:space="preserve">Corpo BTTC (grota) diâmetro 0,80 m CA-1 MF exclusive escavação e reaterro, inclusive
</t>
    </r>
    <r>
      <rPr>
        <sz val="7"/>
        <rFont val="Arial"/>
        <family val="2"/>
      </rPr>
      <t>transporte do tubo</t>
    </r>
  </si>
  <si>
    <r>
      <rPr>
        <sz val="7"/>
        <rFont val="Arial"/>
        <family val="2"/>
      </rPr>
      <t>1.565,21</t>
    </r>
  </si>
  <si>
    <r>
      <rPr>
        <sz val="7"/>
        <rFont val="Arial"/>
        <family val="2"/>
      </rPr>
      <t>Corpo BTTC (grota) diâmetro 0,80 m CA-1 PB exclusive escavação e reaterro, inclusive transporte do tubo</t>
    </r>
  </si>
  <si>
    <r>
      <rPr>
        <sz val="7"/>
        <rFont val="Arial"/>
        <family val="2"/>
      </rPr>
      <t xml:space="preserve">Corpo BTTC (grota) diâmetro 0,80 m CA-2 MF exclusive escavação e reaterro, inclusive
</t>
    </r>
    <r>
      <rPr>
        <sz val="7"/>
        <rFont val="Arial"/>
        <family val="2"/>
      </rPr>
      <t>transporte do tubo</t>
    </r>
  </si>
  <si>
    <r>
      <rPr>
        <sz val="7"/>
        <rFont val="Arial"/>
        <family val="2"/>
      </rPr>
      <t>1.601,84</t>
    </r>
  </si>
  <si>
    <r>
      <rPr>
        <sz val="7"/>
        <rFont val="Arial"/>
        <family val="2"/>
      </rPr>
      <t xml:space="preserve">Corpo BTTC (grota) diâmetro 0,80 m CA-2 PB exclusive escavação e reaterro, inclusive
</t>
    </r>
    <r>
      <rPr>
        <sz val="7"/>
        <rFont val="Arial"/>
        <family val="2"/>
      </rPr>
      <t>transporte do tubo</t>
    </r>
  </si>
  <si>
    <r>
      <rPr>
        <sz val="7"/>
        <rFont val="Arial"/>
        <family val="2"/>
      </rPr>
      <t xml:space="preserve">Corpo BTTC (grota) diâmetro 1,00 m CA-1 MF exclusive escavação e reaterro, inclusive
</t>
    </r>
    <r>
      <rPr>
        <sz val="7"/>
        <rFont val="Arial"/>
        <family val="2"/>
      </rPr>
      <t>transporte do tubo</t>
    </r>
  </si>
  <si>
    <r>
      <rPr>
        <sz val="7"/>
        <rFont val="Arial"/>
        <family val="2"/>
      </rPr>
      <t>1.990,75</t>
    </r>
  </si>
  <si>
    <r>
      <rPr>
        <sz val="7"/>
        <rFont val="Arial"/>
        <family val="2"/>
      </rPr>
      <t xml:space="preserve">Corpo BTTC (grota) diâmetro 1,00 m CA-1 PB exclusive escavação e reaterro, inclusive
</t>
    </r>
    <r>
      <rPr>
        <sz val="7"/>
        <rFont val="Arial"/>
        <family val="2"/>
      </rPr>
      <t>transporte do tubo</t>
    </r>
  </si>
  <si>
    <r>
      <rPr>
        <sz val="7"/>
        <rFont val="Arial"/>
        <family val="2"/>
      </rPr>
      <t xml:space="preserve">Corpo BTTC (grota) diâmetro 1,00 m CA-2 MF exclusive escavação e reaterro, inclusive
</t>
    </r>
    <r>
      <rPr>
        <sz val="7"/>
        <rFont val="Arial"/>
        <family val="2"/>
      </rPr>
      <t>transporte do tubo</t>
    </r>
  </si>
  <si>
    <r>
      <rPr>
        <sz val="7"/>
        <rFont val="Arial"/>
        <family val="2"/>
      </rPr>
      <t>2.255,53</t>
    </r>
  </si>
  <si>
    <r>
      <rPr>
        <sz val="7"/>
        <rFont val="Arial"/>
        <family val="2"/>
      </rPr>
      <t>Corpo BTTC (grota) diâmetro 1,00 m CA-2 PB exclusive escavação e reaterro, inclusive transporte do tubo</t>
    </r>
  </si>
  <si>
    <r>
      <rPr>
        <sz val="7"/>
        <rFont val="Arial"/>
        <family val="2"/>
      </rPr>
      <t xml:space="preserve">Corpo BTTC (grota) diâmetro 1,00 m CA-3 MF exclusive escavação e reaterro, inclusive
</t>
    </r>
    <r>
      <rPr>
        <sz val="7"/>
        <rFont val="Arial"/>
        <family val="2"/>
      </rPr>
      <t>transporte do tubo</t>
    </r>
  </si>
  <si>
    <r>
      <rPr>
        <sz val="7"/>
        <rFont val="Arial"/>
        <family val="2"/>
      </rPr>
      <t>2.655,23</t>
    </r>
  </si>
  <si>
    <r>
      <rPr>
        <sz val="7"/>
        <rFont val="Arial"/>
        <family val="2"/>
      </rPr>
      <t xml:space="preserve">Corpo BTTC (grota) diâmetro 1,20 m CA-1 MF exclusive escavação e reaterro, inclusive
</t>
    </r>
    <r>
      <rPr>
        <sz val="7"/>
        <rFont val="Arial"/>
        <family val="2"/>
      </rPr>
      <t>transporte do tubo</t>
    </r>
  </si>
  <si>
    <r>
      <rPr>
        <sz val="7"/>
        <rFont val="Arial"/>
        <family val="2"/>
      </rPr>
      <t>2.983,93</t>
    </r>
  </si>
  <si>
    <r>
      <rPr>
        <sz val="7"/>
        <rFont val="Arial"/>
        <family val="2"/>
      </rPr>
      <t xml:space="preserve">Corpo BTTC (grota) diâmetro 1,20 m CA-1 PB exclusive escavação e reaterro, inclusive
</t>
    </r>
    <r>
      <rPr>
        <sz val="7"/>
        <rFont val="Arial"/>
        <family val="2"/>
      </rPr>
      <t>transporte do tubo</t>
    </r>
  </si>
  <si>
    <r>
      <rPr>
        <sz val="7"/>
        <rFont val="Arial"/>
        <family val="2"/>
      </rPr>
      <t xml:space="preserve">Corpo BTTC (grota) diâmetro 1,20 m CA-2 MF exclusive escavação e reaterro, inclusive
</t>
    </r>
    <r>
      <rPr>
        <sz val="7"/>
        <rFont val="Arial"/>
        <family val="2"/>
      </rPr>
      <t>transporte do tubo</t>
    </r>
  </si>
  <si>
    <r>
      <rPr>
        <sz val="7"/>
        <rFont val="Arial"/>
        <family val="2"/>
      </rPr>
      <t>3.322,41</t>
    </r>
  </si>
  <si>
    <r>
      <rPr>
        <sz val="7"/>
        <rFont val="Arial"/>
        <family val="2"/>
      </rPr>
      <t xml:space="preserve">Corpo BTTC (grota) diâmetro 1,20 m CA-2 PB exclusive escavação e reaterro, inclusive
</t>
    </r>
    <r>
      <rPr>
        <sz val="7"/>
        <rFont val="Arial"/>
        <family val="2"/>
      </rPr>
      <t>transporte do tubo</t>
    </r>
  </si>
  <si>
    <r>
      <rPr>
        <sz val="7"/>
        <rFont val="Arial"/>
        <family val="2"/>
      </rPr>
      <t>3.212,90</t>
    </r>
  </si>
  <si>
    <r>
      <rPr>
        <sz val="7"/>
        <rFont val="Arial"/>
        <family val="2"/>
      </rPr>
      <t>Corpo BTTC (grota) diâmetro 1,20 m CA-3 MF exclusive escavação e reaterro, inclusive transporte do tubo</t>
    </r>
  </si>
  <si>
    <r>
      <rPr>
        <sz val="7"/>
        <rFont val="Arial"/>
        <family val="2"/>
      </rPr>
      <t>3.937,50</t>
    </r>
  </si>
  <si>
    <r>
      <rPr>
        <sz val="7"/>
        <rFont val="Arial"/>
        <family val="2"/>
      </rPr>
      <t>Corpo BTTC (grota) diâmetro 1,50 m CA-1 MF exclusive escavação e reaterro, inclusive transporte do tubo</t>
    </r>
  </si>
  <si>
    <r>
      <rPr>
        <sz val="7"/>
        <rFont val="Arial"/>
        <family val="2"/>
      </rPr>
      <t>4.243,14</t>
    </r>
  </si>
  <si>
    <r>
      <rPr>
        <sz val="7"/>
        <rFont val="Arial"/>
        <family val="2"/>
      </rPr>
      <t xml:space="preserve">Corpo BTTC (grota) diâmetro 1,50 m CA-1 PB exclusive escavação e reaterro, inclusive
</t>
    </r>
    <r>
      <rPr>
        <sz val="7"/>
        <rFont val="Arial"/>
        <family val="2"/>
      </rPr>
      <t>transporte do tubo</t>
    </r>
  </si>
  <si>
    <r>
      <rPr>
        <sz val="7"/>
        <rFont val="Arial"/>
        <family val="2"/>
      </rPr>
      <t xml:space="preserve">Corpo BTTC (grota) diâmetro 1,50 m CA-2 MF exclusive escavação e reaterro, inclusive
</t>
    </r>
    <r>
      <rPr>
        <sz val="7"/>
        <rFont val="Arial"/>
        <family val="2"/>
      </rPr>
      <t>transporte do tubo</t>
    </r>
  </si>
  <si>
    <r>
      <rPr>
        <sz val="7"/>
        <rFont val="Arial"/>
        <family val="2"/>
      </rPr>
      <t>4.417,76</t>
    </r>
  </si>
  <si>
    <r>
      <rPr>
        <sz val="7"/>
        <rFont val="Arial"/>
        <family val="2"/>
      </rPr>
      <t xml:space="preserve">Corpo BTTC (grota) diâmetro 1,50 m CA-2 PB exclusive escavação e reaterro, inclusive
</t>
    </r>
    <r>
      <rPr>
        <sz val="7"/>
        <rFont val="Arial"/>
        <family val="2"/>
      </rPr>
      <t>transporte do tubo</t>
    </r>
  </si>
  <si>
    <r>
      <rPr>
        <sz val="7"/>
        <rFont val="Arial"/>
        <family val="2"/>
      </rPr>
      <t xml:space="preserve">Corpo BTTC (grota) diâmetro 1,50 m CA-3 MF exclusive escavação e reaterro, inclusive
</t>
    </r>
    <r>
      <rPr>
        <sz val="7"/>
        <rFont val="Arial"/>
        <family val="2"/>
      </rPr>
      <t>transporte do tubo</t>
    </r>
  </si>
  <si>
    <r>
      <rPr>
        <sz val="7"/>
        <rFont val="Arial"/>
        <family val="2"/>
      </rPr>
      <t>5.365,23</t>
    </r>
  </si>
  <si>
    <r>
      <rPr>
        <sz val="7"/>
        <rFont val="Arial"/>
        <family val="2"/>
      </rPr>
      <t>Corpo de BDCC 1,50 x 1,50 m projeto DNIT para H &lt; = 2,50 m</t>
    </r>
  </si>
  <si>
    <r>
      <rPr>
        <sz val="7"/>
        <rFont val="Arial"/>
        <family val="2"/>
      </rPr>
      <t>6.382,90</t>
    </r>
  </si>
  <si>
    <r>
      <rPr>
        <sz val="7"/>
        <rFont val="Arial"/>
        <family val="2"/>
      </rPr>
      <t>Corpo de BDCC 1,50 x 1,50 m projeto DNIT para 2,50 &lt; H &lt; 5,00 m</t>
    </r>
  </si>
  <si>
    <r>
      <rPr>
        <sz val="7"/>
        <rFont val="Arial"/>
        <family val="2"/>
      </rPr>
      <t>6.796,76</t>
    </r>
  </si>
  <si>
    <r>
      <rPr>
        <sz val="7"/>
        <rFont val="Arial"/>
        <family val="2"/>
      </rPr>
      <t>Corpo de BDCC 2,00 x 1,20 m -  tudo incluido conforme projeto</t>
    </r>
  </si>
  <si>
    <r>
      <rPr>
        <sz val="7"/>
        <rFont val="Arial"/>
        <family val="2"/>
      </rPr>
      <t>9.840,82</t>
    </r>
  </si>
  <si>
    <r>
      <rPr>
        <sz val="7"/>
        <rFont val="Arial"/>
        <family val="2"/>
      </rPr>
      <t>Corpo de BDCC 2,00 x 2,00 m projeto DNIT para H &lt; = 2,50 m</t>
    </r>
  </si>
  <si>
    <r>
      <rPr>
        <sz val="7"/>
        <rFont val="Arial"/>
        <family val="2"/>
      </rPr>
      <t>9.315,56</t>
    </r>
  </si>
  <si>
    <r>
      <rPr>
        <sz val="7"/>
        <rFont val="Arial"/>
        <family val="2"/>
      </rPr>
      <t>Corpo de BDCC 2,00 x 2,00 m projeto DNIT para 2,50 &lt; H &lt;5,00 m</t>
    </r>
  </si>
  <si>
    <r>
      <rPr>
        <sz val="7"/>
        <rFont val="Arial"/>
        <family val="2"/>
      </rPr>
      <t>10.705,93</t>
    </r>
  </si>
  <si>
    <r>
      <rPr>
        <sz val="7"/>
        <rFont val="Arial"/>
        <family val="2"/>
      </rPr>
      <t>Corpo de BDCC 2,00 x 3,00 m projeto DNIT para H &lt; = 2,50 m</t>
    </r>
  </si>
  <si>
    <r>
      <rPr>
        <sz val="7"/>
        <rFont val="Arial"/>
        <family val="2"/>
      </rPr>
      <t>13.084,70</t>
    </r>
  </si>
  <si>
    <r>
      <rPr>
        <sz val="7"/>
        <rFont val="Arial"/>
        <family val="2"/>
      </rPr>
      <t>Corpo de BDCC 2,00 x 3,00 m projeto DNIT para 2,50 &lt; H &lt; 5,00 m</t>
    </r>
  </si>
  <si>
    <r>
      <rPr>
        <sz val="7"/>
        <rFont val="Arial"/>
        <family val="2"/>
      </rPr>
      <t>15.651,50</t>
    </r>
  </si>
  <si>
    <r>
      <rPr>
        <sz val="7"/>
        <rFont val="Arial"/>
        <family val="2"/>
      </rPr>
      <t>Corpo de BDCC 2,50 x 2,00 m - tudo incluído conforme projeto</t>
    </r>
  </si>
  <si>
    <r>
      <rPr>
        <sz val="7"/>
        <rFont val="Arial"/>
        <family val="2"/>
      </rPr>
      <t>14.127,40</t>
    </r>
  </si>
  <si>
    <r>
      <rPr>
        <sz val="7"/>
        <rFont val="Arial"/>
        <family val="2"/>
      </rPr>
      <t>Corpo de BDCC 2,50 x 2,50 m projeto DNIT para H &lt; = 2,50 m</t>
    </r>
  </si>
  <si>
    <r>
      <rPr>
        <sz val="7"/>
        <rFont val="Arial"/>
        <family val="2"/>
      </rPr>
      <t>12.676,56</t>
    </r>
  </si>
  <si>
    <r>
      <rPr>
        <sz val="7"/>
        <rFont val="Arial"/>
        <family val="2"/>
      </rPr>
      <t>Corpo de BDCC 2,50 x 2,50 m projeto DNIT para 2,50 &lt; H &lt; 5,00 m</t>
    </r>
  </si>
  <si>
    <r>
      <rPr>
        <sz val="7"/>
        <rFont val="Arial"/>
        <family val="2"/>
      </rPr>
      <t>14.173,36</t>
    </r>
  </si>
  <si>
    <r>
      <rPr>
        <sz val="7"/>
        <rFont val="Arial"/>
        <family val="2"/>
      </rPr>
      <t>Corpo de BDCC 2,50 x 3,00 m projeto DNIT para H &lt; = 2,50 m</t>
    </r>
  </si>
  <si>
    <r>
      <rPr>
        <sz val="7"/>
        <rFont val="Arial"/>
        <family val="2"/>
      </rPr>
      <t>15.135,68</t>
    </r>
  </si>
  <si>
    <r>
      <rPr>
        <sz val="7"/>
        <rFont val="Arial"/>
        <family val="2"/>
      </rPr>
      <t>Corpo de BDCC 2,50 x 3,00 m projeto DNIT para 2,50 &lt; H &lt; 5,00 m</t>
    </r>
  </si>
  <si>
    <r>
      <rPr>
        <sz val="7"/>
        <rFont val="Arial"/>
        <family val="2"/>
      </rPr>
      <t>16.794,39</t>
    </r>
  </si>
  <si>
    <r>
      <rPr>
        <sz val="7"/>
        <rFont val="Arial"/>
        <family val="2"/>
      </rPr>
      <t>Corpo de BDCC 3,00 x 3,00 m projeto DNIT para H &lt; = 2,50 m</t>
    </r>
  </si>
  <si>
    <r>
      <rPr>
        <sz val="7"/>
        <rFont val="Arial"/>
        <family val="2"/>
      </rPr>
      <t>16.576,84</t>
    </r>
  </si>
  <si>
    <r>
      <rPr>
        <sz val="7"/>
        <rFont val="Arial"/>
        <family val="2"/>
      </rPr>
      <t>Corpo de BDCC 3,00 x 3,00 m projeto DNIT para 2,50 &lt; H &lt; 5,00 m</t>
    </r>
  </si>
  <si>
    <r>
      <rPr>
        <sz val="7"/>
        <rFont val="Arial"/>
        <family val="2"/>
      </rPr>
      <t>17.720,62</t>
    </r>
  </si>
  <si>
    <r>
      <rPr>
        <sz val="7"/>
        <rFont val="Arial"/>
        <family val="2"/>
      </rPr>
      <t>Corpo de BSCC 1,50 x 1,50 m projeto DNIT para H &lt; = 2,50 m</t>
    </r>
  </si>
  <si>
    <r>
      <rPr>
        <sz val="7"/>
        <rFont val="Arial"/>
        <family val="2"/>
      </rPr>
      <t>3.906,22</t>
    </r>
  </si>
  <si>
    <r>
      <rPr>
        <sz val="7"/>
        <rFont val="Arial"/>
        <family val="2"/>
      </rPr>
      <t>Corpo de BSCC 1,50 x 1,50 m projeto DNIT para 2,50 &lt; H &lt; 5,00 m</t>
    </r>
  </si>
  <si>
    <r>
      <rPr>
        <sz val="7"/>
        <rFont val="Arial"/>
        <family val="2"/>
      </rPr>
      <t>4.216,61</t>
    </r>
  </si>
  <si>
    <r>
      <rPr>
        <sz val="7"/>
        <rFont val="Arial"/>
        <family val="2"/>
      </rPr>
      <t>Corpo de BSCC 2,00 x 2,00 m projeto DNIT para  5,00 &lt; H &lt; 7,50 m</t>
    </r>
  </si>
  <si>
    <r>
      <rPr>
        <sz val="7"/>
        <rFont val="Arial"/>
        <family val="2"/>
      </rPr>
      <t>7.026,65</t>
    </r>
  </si>
  <si>
    <r>
      <rPr>
        <sz val="7"/>
        <rFont val="Arial"/>
        <family val="2"/>
      </rPr>
      <t>Corpo de BSCC 2,00 x 2,00 m projeto DNIT para H &lt; = 2,50 m</t>
    </r>
  </si>
  <si>
    <r>
      <rPr>
        <sz val="7"/>
        <rFont val="Arial"/>
        <family val="2"/>
      </rPr>
      <t>5.622,62</t>
    </r>
  </si>
  <si>
    <r>
      <rPr>
        <sz val="7"/>
        <rFont val="Arial"/>
        <family val="2"/>
      </rPr>
      <t>Corpo de BSCC 2,00 x 2,00 m projeto DNIT para 2,50 &lt; H &lt; 5,00 m</t>
    </r>
  </si>
  <si>
    <r>
      <rPr>
        <sz val="7"/>
        <rFont val="Arial"/>
        <family val="2"/>
      </rPr>
      <t>6.302,39</t>
    </r>
  </si>
  <si>
    <r>
      <rPr>
        <sz val="7"/>
        <rFont val="Arial"/>
        <family val="2"/>
      </rPr>
      <t>Corpo de BSCC 2,00 x 3,00 m projeto DNIT para H &lt; = 2,50 m</t>
    </r>
  </si>
  <si>
    <r>
      <rPr>
        <sz val="7"/>
        <rFont val="Arial"/>
        <family val="2"/>
      </rPr>
      <t>8.079,76</t>
    </r>
  </si>
  <si>
    <r>
      <rPr>
        <sz val="7"/>
        <rFont val="Arial"/>
        <family val="2"/>
      </rPr>
      <t>Corpo de BSCC 2,00 x 3,00 m projeto DNIT para 2,50 &lt; H &lt; 5,00 m</t>
    </r>
  </si>
  <si>
    <r>
      <rPr>
        <sz val="7"/>
        <rFont val="Arial"/>
        <family val="2"/>
      </rPr>
      <t>10.358,43</t>
    </r>
  </si>
  <si>
    <r>
      <rPr>
        <sz val="7"/>
        <rFont val="Arial"/>
        <family val="2"/>
      </rPr>
      <t>Corpo de BSCC 2,50 x 2,50 m projeto DNIT para H &lt; = 2,50 m</t>
    </r>
  </si>
  <si>
    <r>
      <rPr>
        <sz val="7"/>
        <rFont val="Arial"/>
        <family val="2"/>
      </rPr>
      <t>7.939,35</t>
    </r>
  </si>
  <si>
    <r>
      <rPr>
        <sz val="7"/>
        <rFont val="Arial"/>
        <family val="2"/>
      </rPr>
      <t>Corpo de BSCC 2,50 x 2,50 m projeto DNIT para 2,50 &lt; H &lt; 5,00 m</t>
    </r>
  </si>
  <si>
    <r>
      <rPr>
        <sz val="7"/>
        <rFont val="Arial"/>
        <family val="2"/>
      </rPr>
      <t>9.036,08</t>
    </r>
  </si>
  <si>
    <r>
      <rPr>
        <sz val="7"/>
        <rFont val="Arial"/>
        <family val="2"/>
      </rPr>
      <t>Corpo de BSCC 2,50 x 3,00 m projeto DNIT para H &lt; = 2,50 m</t>
    </r>
  </si>
  <si>
    <r>
      <rPr>
        <sz val="7"/>
        <rFont val="Arial"/>
        <family val="2"/>
      </rPr>
      <t>10.078,46</t>
    </r>
  </si>
  <si>
    <r>
      <rPr>
        <sz val="7"/>
        <rFont val="Arial"/>
        <family val="2"/>
      </rPr>
      <t>Corpo de BSCC 2,50 x 3,00 m projeto DNIT para 2,50 &lt; H &lt; 5,00 m</t>
    </r>
  </si>
  <si>
    <r>
      <rPr>
        <sz val="7"/>
        <rFont val="Arial"/>
        <family val="2"/>
      </rPr>
      <t>12.342,69</t>
    </r>
  </si>
  <si>
    <r>
      <rPr>
        <sz val="7"/>
        <rFont val="Arial"/>
        <family val="2"/>
      </rPr>
      <t>Corpo de BSCC 3,00 x 3,00 m projeto DNIT para H &lt; = 2,50 m</t>
    </r>
  </si>
  <si>
    <r>
      <rPr>
        <sz val="7"/>
        <rFont val="Arial"/>
        <family val="2"/>
      </rPr>
      <t>10.868,25</t>
    </r>
  </si>
  <si>
    <r>
      <rPr>
        <sz val="7"/>
        <rFont val="Arial"/>
        <family val="2"/>
      </rPr>
      <t>Corpo de BSCC 3,00 x 3,00 m projeto DNIT para 2,50 &lt; H &lt; 5,00 m</t>
    </r>
  </si>
  <si>
    <r>
      <rPr>
        <sz val="7"/>
        <rFont val="Arial"/>
        <family val="2"/>
      </rPr>
      <t>12.598,08</t>
    </r>
  </si>
  <si>
    <r>
      <rPr>
        <sz val="7"/>
        <rFont val="Arial"/>
        <family val="2"/>
      </rPr>
      <t>Corpo de BTCC 1,50 x 1,50 m projeto DNIT para H &lt; = 2,50 m</t>
    </r>
  </si>
  <si>
    <r>
      <rPr>
        <sz val="7"/>
        <rFont val="Arial"/>
        <family val="2"/>
      </rPr>
      <t>8.947,82</t>
    </r>
  </si>
  <si>
    <r>
      <rPr>
        <sz val="7"/>
        <rFont val="Arial"/>
        <family val="2"/>
      </rPr>
      <t>Corpo de BTCC 1,50 x 1,50 m projeto DNIT para 2,50 &lt; H &lt; 5,00 m</t>
    </r>
  </si>
  <si>
    <r>
      <rPr>
        <sz val="7"/>
        <rFont val="Arial"/>
        <family val="2"/>
      </rPr>
      <t>9.713,47</t>
    </r>
  </si>
  <si>
    <r>
      <rPr>
        <sz val="7"/>
        <rFont val="Arial"/>
        <family val="2"/>
      </rPr>
      <t>Corpo de BTCC 2,00 x 2,00 m projeto DNIT para H &lt; = 2,50 m</t>
    </r>
  </si>
  <si>
    <r>
      <rPr>
        <sz val="7"/>
        <rFont val="Arial"/>
        <family val="2"/>
      </rPr>
      <t>13.287,74</t>
    </r>
  </si>
  <si>
    <r>
      <rPr>
        <sz val="7"/>
        <rFont val="Arial"/>
        <family val="2"/>
      </rPr>
      <t>Corpo de BTCC 2,00 x 2,00 m projeto DNIT para 2,50 &lt; H &lt; 5,00 m</t>
    </r>
  </si>
  <si>
    <r>
      <rPr>
        <sz val="7"/>
        <rFont val="Arial"/>
        <family val="2"/>
      </rPr>
      <t>14.628,85</t>
    </r>
  </si>
  <si>
    <r>
      <rPr>
        <sz val="7"/>
        <rFont val="Arial"/>
        <family val="2"/>
      </rPr>
      <t>Corpo de BTCC 2,00 x 3,00 m projeto DNIT para H &lt; = 2,50 m</t>
    </r>
  </si>
  <si>
    <r>
      <rPr>
        <sz val="7"/>
        <rFont val="Arial"/>
        <family val="2"/>
      </rPr>
      <t>19.194,10</t>
    </r>
  </si>
  <si>
    <r>
      <rPr>
        <sz val="7"/>
        <rFont val="Arial"/>
        <family val="2"/>
      </rPr>
      <t>Corpo de BTCC 2,00 x 3,00 m projeto DNIT para 2,50 &lt; H &lt; 5,00 m</t>
    </r>
  </si>
  <si>
    <r>
      <rPr>
        <sz val="7"/>
        <rFont val="Arial"/>
        <family val="2"/>
      </rPr>
      <t>22.000,30</t>
    </r>
  </si>
  <si>
    <r>
      <rPr>
        <sz val="7"/>
        <rFont val="Arial"/>
        <family val="2"/>
      </rPr>
      <t>Corpo de BTCC 2,50 x 2,50 m projeto DNIT para H &lt; = 2,50 m</t>
    </r>
  </si>
  <si>
    <r>
      <rPr>
        <sz val="7"/>
        <rFont val="Arial"/>
        <family val="2"/>
      </rPr>
      <t>17.364,70</t>
    </r>
  </si>
  <si>
    <r>
      <rPr>
        <sz val="7"/>
        <rFont val="Arial"/>
        <family val="2"/>
      </rPr>
      <t>Corpo de BTCC 2,50 x 2,50 m projeto DNIT para 2,50 &lt; H &lt; 5,00 m</t>
    </r>
  </si>
  <si>
    <r>
      <rPr>
        <sz val="7"/>
        <rFont val="Arial"/>
        <family val="2"/>
      </rPr>
      <t>19.507,64</t>
    </r>
  </si>
  <si>
    <r>
      <rPr>
        <sz val="7"/>
        <rFont val="Arial"/>
        <family val="2"/>
      </rPr>
      <t>Corpo de BTCC 2,50 x 3,00 m projeto DNIT para H &lt; = 2,50 m</t>
    </r>
  </si>
  <si>
    <r>
      <rPr>
        <sz val="7"/>
        <rFont val="Arial"/>
        <family val="2"/>
      </rPr>
      <t>21.453,19</t>
    </r>
  </si>
  <si>
    <r>
      <rPr>
        <sz val="7"/>
        <rFont val="Arial"/>
        <family val="2"/>
      </rPr>
      <t>Corpo de BTCC 2,50 x 3,00 m projeto DNIT para 2,50 &lt; H &lt; 5,00 m</t>
    </r>
  </si>
  <si>
    <r>
      <rPr>
        <sz val="7"/>
        <rFont val="Arial"/>
        <family val="2"/>
      </rPr>
      <t>24.591,46</t>
    </r>
  </si>
  <si>
    <r>
      <rPr>
        <sz val="7"/>
        <rFont val="Arial"/>
        <family val="2"/>
      </rPr>
      <t>Corpo de BTCC 3,00 x 3,00 m projeto DNIT para H &lt; = 2,50 m</t>
    </r>
  </si>
  <si>
    <r>
      <rPr>
        <sz val="7"/>
        <rFont val="Arial"/>
        <family val="2"/>
      </rPr>
      <t>22.808,93</t>
    </r>
  </si>
  <si>
    <r>
      <rPr>
        <sz val="7"/>
        <rFont val="Arial"/>
        <family val="2"/>
      </rPr>
      <t>Corpo de BTCC 3,00 x 3,00 m projeto DNIT para 2,50 &lt; H &lt; 5,00 m</t>
    </r>
  </si>
  <si>
    <r>
      <rPr>
        <sz val="7"/>
        <rFont val="Arial"/>
        <family val="2"/>
      </rPr>
      <t>25.749,85</t>
    </r>
  </si>
  <si>
    <r>
      <rPr>
        <sz val="7"/>
        <rFont val="Arial"/>
        <family val="2"/>
      </rPr>
      <t>Corta-rio (escavação mecânica em material de 1ª cat.) H = 1,50 a 3,00 m</t>
    </r>
  </si>
  <si>
    <r>
      <rPr>
        <sz val="7"/>
        <rFont val="Arial"/>
        <family val="2"/>
      </rPr>
      <t>24,97</t>
    </r>
  </si>
  <si>
    <r>
      <rPr>
        <sz val="7"/>
        <rFont val="Arial"/>
        <family val="2"/>
      </rPr>
      <t>Corta-rio (escavação mecânica em material de 2ª cat.) H = 1,50 a 3,00 m</t>
    </r>
  </si>
  <si>
    <r>
      <rPr>
        <sz val="7"/>
        <rFont val="Arial"/>
        <family val="2"/>
      </rPr>
      <t>49,94</t>
    </r>
  </si>
  <si>
    <r>
      <rPr>
        <sz val="7"/>
        <rFont val="Arial"/>
        <family val="2"/>
      </rPr>
      <t>Corte e esmerilhamento de pontas de tubo de ferro fundido DN 500 a 200mm</t>
    </r>
  </si>
  <si>
    <r>
      <rPr>
        <sz val="7"/>
        <rFont val="Arial"/>
        <family val="2"/>
      </rPr>
      <t>24,67</t>
    </r>
  </si>
  <si>
    <r>
      <rPr>
        <sz val="7"/>
        <rFont val="Arial"/>
        <family val="2"/>
      </rPr>
      <t>Demolição manual alvenaria tijolo furado assentado com argamassa</t>
    </r>
  </si>
  <si>
    <r>
      <rPr>
        <sz val="7"/>
        <rFont val="Arial"/>
        <family val="2"/>
      </rPr>
      <t>248,83</t>
    </r>
  </si>
  <si>
    <r>
      <rPr>
        <sz val="7"/>
        <rFont val="Arial"/>
        <family val="2"/>
      </rPr>
      <t>Demolição manual de concreto armado</t>
    </r>
  </si>
  <si>
    <r>
      <rPr>
        <sz val="7"/>
        <rFont val="Arial"/>
        <family val="2"/>
      </rPr>
      <t>367,23</t>
    </r>
  </si>
  <si>
    <r>
      <rPr>
        <sz val="7"/>
        <rFont val="Arial"/>
        <family val="2"/>
      </rPr>
      <t>Demolição manual de concreto simples ou ciclópico</t>
    </r>
  </si>
  <si>
    <r>
      <rPr>
        <sz val="7"/>
        <rFont val="Arial"/>
        <family val="2"/>
      </rPr>
      <t>324,02</t>
    </r>
  </si>
  <si>
    <r>
      <rPr>
        <sz val="7"/>
        <rFont val="Arial"/>
        <family val="2"/>
      </rPr>
      <t>Demolição mecânica de concreto</t>
    </r>
  </si>
  <si>
    <r>
      <rPr>
        <sz val="7"/>
        <rFont val="Arial"/>
        <family val="2"/>
      </rPr>
      <t>272,45</t>
    </r>
  </si>
  <si>
    <r>
      <rPr>
        <sz val="7"/>
        <rFont val="Arial"/>
        <family val="2"/>
      </rPr>
      <t>Descida d'água concreto armado (calha) c/ caiação (DSA-01A) canal</t>
    </r>
  </si>
  <si>
    <r>
      <rPr>
        <sz val="7"/>
        <rFont val="Arial"/>
        <family val="2"/>
      </rPr>
      <t>535,03</t>
    </r>
  </si>
  <si>
    <r>
      <rPr>
        <sz val="7"/>
        <rFont val="Arial"/>
        <family val="2"/>
      </rPr>
      <t>Descida d'água concreto armado (calha) c/ caiação (DSA-01A) dispersor</t>
    </r>
  </si>
  <si>
    <r>
      <rPr>
        <sz val="7"/>
        <rFont val="Arial"/>
        <family val="2"/>
      </rPr>
      <t>1.001,75</t>
    </r>
  </si>
  <si>
    <r>
      <rPr>
        <sz val="7"/>
        <rFont val="Arial"/>
        <family val="2"/>
      </rPr>
      <t>Descida d'água concreto armado (degraus) c/ caiação (DSA-03A) apoio</t>
    </r>
  </si>
  <si>
    <r>
      <rPr>
        <sz val="7"/>
        <rFont val="Arial"/>
        <family val="2"/>
      </rPr>
      <t>1.060,15</t>
    </r>
  </si>
  <si>
    <r>
      <rPr>
        <sz val="7"/>
        <rFont val="Arial"/>
        <family val="2"/>
      </rPr>
      <t>Descida d'água concreto armado (degraus) c/ caiação (DSA-03A) degrau</t>
    </r>
  </si>
  <si>
    <r>
      <rPr>
        <sz val="7"/>
        <rFont val="Arial"/>
        <family val="2"/>
      </rPr>
      <t>514,29</t>
    </r>
  </si>
  <si>
    <r>
      <rPr>
        <sz val="7"/>
        <rFont val="Arial"/>
        <family val="2"/>
      </rPr>
      <t>Descida d'água concreto armado (degraus) c/ caiação (DSA-03A) dispersor</t>
    </r>
  </si>
  <si>
    <r>
      <rPr>
        <sz val="7"/>
        <rFont val="Arial"/>
        <family val="2"/>
      </rPr>
      <t>935,02</t>
    </r>
  </si>
  <si>
    <r>
      <rPr>
        <sz val="7"/>
        <rFont val="Arial"/>
        <family val="2"/>
      </rPr>
      <t>Descida d'água concreto armado DP-1 (calha) c/ caiação</t>
    </r>
  </si>
  <si>
    <r>
      <rPr>
        <sz val="7"/>
        <rFont val="Arial"/>
        <family val="2"/>
      </rPr>
      <t>714,22</t>
    </r>
  </si>
  <si>
    <r>
      <rPr>
        <sz val="7"/>
        <rFont val="Arial"/>
        <family val="2"/>
      </rPr>
      <t>Descida d'água concreto armado DP-1 (degraus) c/ caiação</t>
    </r>
  </si>
  <si>
    <r>
      <rPr>
        <sz val="7"/>
        <rFont val="Arial"/>
        <family val="2"/>
      </rPr>
      <t>678,87</t>
    </r>
  </si>
  <si>
    <r>
      <rPr>
        <sz val="7"/>
        <rFont val="Arial"/>
        <family val="2"/>
      </rPr>
      <t>Descida d'água concreto simples (calha) c/ caiação (DSA-01) canal</t>
    </r>
  </si>
  <si>
    <r>
      <rPr>
        <sz val="7"/>
        <rFont val="Arial"/>
        <family val="2"/>
      </rPr>
      <t>390,18</t>
    </r>
  </si>
  <si>
    <r>
      <rPr>
        <sz val="7"/>
        <rFont val="Arial"/>
        <family val="2"/>
      </rPr>
      <t>Descida d'água concreto simples (calha) c/ caiação (DSA-01) dispersor</t>
    </r>
  </si>
  <si>
    <r>
      <rPr>
        <sz val="7"/>
        <rFont val="Arial"/>
        <family val="2"/>
      </rPr>
      <t>836,20</t>
    </r>
  </si>
  <si>
    <r>
      <rPr>
        <sz val="7"/>
        <rFont val="Arial"/>
        <family val="2"/>
      </rPr>
      <t>Descida d'água concreto simples (degraus) c/ caiação (DSA-03) apoio</t>
    </r>
  </si>
  <si>
    <r>
      <rPr>
        <sz val="7"/>
        <rFont val="Arial"/>
        <family val="2"/>
      </rPr>
      <t>939,10</t>
    </r>
  </si>
  <si>
    <r>
      <rPr>
        <sz val="7"/>
        <rFont val="Arial"/>
        <family val="2"/>
      </rPr>
      <t>Descida d'água concreto simples (degraus) c/ caiação (DSA-03) degrau</t>
    </r>
  </si>
  <si>
    <r>
      <rPr>
        <sz val="7"/>
        <rFont val="Arial"/>
        <family val="2"/>
      </rPr>
      <t>472,90</t>
    </r>
  </si>
  <si>
    <r>
      <rPr>
        <sz val="7"/>
        <rFont val="Arial"/>
        <family val="2"/>
      </rPr>
      <t>Descida d'água concreto simples (degraus) c/ caiação (DSA-03) dispersor</t>
    </r>
  </si>
  <si>
    <r>
      <rPr>
        <sz val="7"/>
        <rFont val="Arial"/>
        <family val="2"/>
      </rPr>
      <t>831,55</t>
    </r>
  </si>
  <si>
    <r>
      <rPr>
        <sz val="7"/>
        <rFont val="Arial"/>
        <family val="2"/>
      </rPr>
      <t>Deslocamento de cerca de tela galvanizada fio 12 malha 3" x 3"</t>
    </r>
  </si>
  <si>
    <r>
      <rPr>
        <sz val="7"/>
        <rFont val="Arial"/>
        <family val="2"/>
      </rPr>
      <t>50,59</t>
    </r>
  </si>
  <si>
    <r>
      <rPr>
        <sz val="7"/>
        <rFont val="Arial"/>
        <family val="2"/>
      </rPr>
      <t>Dissipador de energia aplicado a saída d'água tipo DP-1</t>
    </r>
  </si>
  <si>
    <r>
      <rPr>
        <sz val="7"/>
        <rFont val="Arial"/>
        <family val="2"/>
      </rPr>
      <t>468,81</t>
    </r>
  </si>
  <si>
    <r>
      <rPr>
        <sz val="7"/>
        <rFont val="Arial"/>
        <family val="2"/>
      </rPr>
      <t>Dissipador de energia aplicado a saída de bueiro/descida d'agua de aterro (DEB-01)</t>
    </r>
  </si>
  <si>
    <r>
      <rPr>
        <sz val="7"/>
        <rFont val="Arial"/>
        <family val="2"/>
      </rPr>
      <t>808,42</t>
    </r>
  </si>
  <si>
    <r>
      <rPr>
        <sz val="7"/>
        <rFont val="Arial"/>
        <family val="2"/>
      </rPr>
      <t>Dissipador de energia aplicado a saída de bueiro/descida d'água de aterro (DEB-02)</t>
    </r>
  </si>
  <si>
    <r>
      <rPr>
        <sz val="7"/>
        <rFont val="Arial"/>
        <family val="2"/>
      </rPr>
      <t>2.002,19</t>
    </r>
  </si>
  <si>
    <r>
      <rPr>
        <sz val="7"/>
        <rFont val="Arial"/>
        <family val="2"/>
      </rPr>
      <t>Dissipador de energia aplicado a saída de bueiro/descida d'água de aterro (DEB-03)</t>
    </r>
  </si>
  <si>
    <r>
      <rPr>
        <sz val="7"/>
        <rFont val="Arial"/>
        <family val="2"/>
      </rPr>
      <t>3.134,78</t>
    </r>
  </si>
  <si>
    <r>
      <rPr>
        <sz val="7"/>
        <rFont val="Arial"/>
        <family val="2"/>
      </rPr>
      <t>Dissipador de energia aplicado a saída de bueiro/descida d'água de aterro (DEB-04)</t>
    </r>
  </si>
  <si>
    <r>
      <rPr>
        <sz val="7"/>
        <rFont val="Arial"/>
        <family val="2"/>
      </rPr>
      <t>4.528,72</t>
    </r>
  </si>
  <si>
    <r>
      <rPr>
        <sz val="7"/>
        <rFont val="Arial"/>
        <family val="2"/>
      </rPr>
      <t>Dissipador de energia aplicado a saída de bueiro/descida d'água de aterro (DEB-05)</t>
    </r>
  </si>
  <si>
    <r>
      <rPr>
        <sz val="7"/>
        <rFont val="Arial"/>
        <family val="2"/>
      </rPr>
      <t>6.091,36</t>
    </r>
  </si>
  <si>
    <r>
      <rPr>
        <sz val="7"/>
        <rFont val="Arial"/>
        <family val="2"/>
      </rPr>
      <t>Dissipador de energia aplicado a saída de bueiro/descida d'água de aterro (DEB-06)</t>
    </r>
  </si>
  <si>
    <r>
      <rPr>
        <sz val="7"/>
        <rFont val="Arial"/>
        <family val="2"/>
      </rPr>
      <t>9.679,05</t>
    </r>
  </si>
  <si>
    <r>
      <rPr>
        <sz val="7"/>
        <rFont val="Arial"/>
        <family val="2"/>
      </rPr>
      <t>Dissipador de energia aplicado a saída de bueiro/descida d'água de aterro (DEB-07)</t>
    </r>
  </si>
  <si>
    <r>
      <rPr>
        <sz val="7"/>
        <rFont val="Arial"/>
        <family val="2"/>
      </rPr>
      <t>6.199,77</t>
    </r>
  </si>
  <si>
    <r>
      <rPr>
        <sz val="7"/>
        <rFont val="Arial"/>
        <family val="2"/>
      </rPr>
      <t>Dissipador de energia aplicado a saída de bueiro/descida d'água de aterro (DEB-08)</t>
    </r>
  </si>
  <si>
    <r>
      <rPr>
        <sz val="7"/>
        <rFont val="Arial"/>
        <family val="2"/>
      </rPr>
      <t>8.344,62</t>
    </r>
  </si>
  <si>
    <r>
      <rPr>
        <sz val="7"/>
        <rFont val="Arial"/>
        <family val="2"/>
      </rPr>
      <t>Dissipador de energia aplicado a saída de bueiro/descida d'água de aterro (DEB-09)</t>
    </r>
  </si>
  <si>
    <r>
      <rPr>
        <sz val="7"/>
        <rFont val="Arial"/>
        <family val="2"/>
      </rPr>
      <t>12.939,27</t>
    </r>
  </si>
  <si>
    <r>
      <rPr>
        <sz val="7"/>
        <rFont val="Arial"/>
        <family val="2"/>
      </rPr>
      <t>Dissipador de energia aplicado a saída de bueiro/descida d'água de aterro (DEB-10)</t>
    </r>
  </si>
  <si>
    <r>
      <rPr>
        <sz val="7"/>
        <rFont val="Arial"/>
        <family val="2"/>
      </rPr>
      <t>7.880,24</t>
    </r>
  </si>
  <si>
    <r>
      <rPr>
        <sz val="7"/>
        <rFont val="Arial"/>
        <family val="2"/>
      </rPr>
      <t>Dissipador de energia aplicado a saída de bueiro/descida d'água de aterro (DEB-12)</t>
    </r>
  </si>
  <si>
    <r>
      <rPr>
        <sz val="7"/>
        <rFont val="Arial"/>
        <family val="2"/>
      </rPr>
      <t>16.196,93</t>
    </r>
  </si>
  <si>
    <r>
      <rPr>
        <sz val="7"/>
        <rFont val="Arial"/>
        <family val="2"/>
      </rPr>
      <t>Dissipador de energia aplicado a saída de sarjeta/valeta (DES-01)</t>
    </r>
  </si>
  <si>
    <r>
      <rPr>
        <sz val="7"/>
        <rFont val="Arial"/>
        <family val="2"/>
      </rPr>
      <t>394,16</t>
    </r>
  </si>
  <si>
    <r>
      <rPr>
        <sz val="7"/>
        <rFont val="Arial"/>
        <family val="2"/>
      </rPr>
      <t>Dissipador de energia aplicado a saída de sarjeta/valeta (DES-02)</t>
    </r>
  </si>
  <si>
    <r>
      <rPr>
        <sz val="7"/>
        <rFont val="Arial"/>
        <family val="2"/>
      </rPr>
      <t>Dissipador de energia aplicado a saída de sarjeta/valeta (DES-03)</t>
    </r>
  </si>
  <si>
    <r>
      <rPr>
        <sz val="7"/>
        <rFont val="Arial"/>
        <family val="2"/>
      </rPr>
      <t>558,99</t>
    </r>
  </si>
  <si>
    <r>
      <rPr>
        <sz val="7"/>
        <rFont val="Arial"/>
        <family val="2"/>
      </rPr>
      <t xml:space="preserve">Dreno de alívio de pavimento (DP - DAP - 01),  com utilização de geotêxtil não tecido RT 07 kn
</t>
    </r>
    <r>
      <rPr>
        <sz val="7"/>
        <rFont val="Arial"/>
        <family val="2"/>
      </rPr>
      <t>/m, inclusive transporte da brita</t>
    </r>
  </si>
  <si>
    <r>
      <rPr>
        <sz val="7"/>
        <rFont val="Arial"/>
        <family val="2"/>
      </rPr>
      <t>87,90</t>
    </r>
  </si>
  <si>
    <r>
      <rPr>
        <sz val="7"/>
        <rFont val="Arial"/>
        <family val="2"/>
      </rPr>
      <t>Dreno de PVC  D = 100 mm</t>
    </r>
  </si>
  <si>
    <r>
      <rPr>
        <sz val="7"/>
        <rFont val="Arial"/>
        <family val="2"/>
      </rPr>
      <t>72,26</t>
    </r>
  </si>
  <si>
    <r>
      <rPr>
        <sz val="7"/>
        <rFont val="Arial"/>
        <family val="2"/>
      </rPr>
      <t>Dreno de PVC  D = 50 mm</t>
    </r>
  </si>
  <si>
    <r>
      <rPr>
        <sz val="7"/>
        <rFont val="Arial"/>
        <family val="2"/>
      </rPr>
      <t>43,66</t>
    </r>
  </si>
  <si>
    <r>
      <rPr>
        <sz val="7"/>
        <rFont val="Arial"/>
        <family val="2"/>
      </rPr>
      <t xml:space="preserve">Dreno Longitudinal tipo Trincheira Drenante, H = 0,90 m com tubo poroso tipo PEAD de diâm
</t>
    </r>
    <r>
      <rPr>
        <sz val="7"/>
        <rFont val="Arial"/>
        <family val="2"/>
      </rPr>
      <t>= 100 mm, incluindo esc. em mat. 1ª cat. e transporte do tubo</t>
    </r>
  </si>
  <si>
    <r>
      <rPr>
        <sz val="7"/>
        <rFont val="Arial"/>
        <family val="2"/>
      </rPr>
      <t>140,05</t>
    </r>
  </si>
  <si>
    <r>
      <rPr>
        <sz val="7"/>
        <rFont val="Arial"/>
        <family val="2"/>
      </rPr>
      <t xml:space="preserve">Dreno Longitudinal tipo Trincheira Drenante, H = 0,90 m com tubo poroso tipo PEAD de diâm
</t>
    </r>
    <r>
      <rPr>
        <sz val="7"/>
        <rFont val="Arial"/>
        <family val="2"/>
      </rPr>
      <t>= 100 mm, incluindo esc. mat. 3ª cat. e transporte do tubo</t>
    </r>
  </si>
  <si>
    <r>
      <rPr>
        <sz val="7"/>
        <rFont val="Arial"/>
        <family val="2"/>
      </rPr>
      <t>184,40</t>
    </r>
  </si>
  <si>
    <r>
      <rPr>
        <sz val="7"/>
        <rFont val="Arial"/>
        <family val="2"/>
      </rPr>
      <t xml:space="preserve">Dreno Longitudinal tipo Trincheira Drenante, H=0,40m c/ tubo poroso tipo PEAD d=65mm,
</t>
    </r>
    <r>
      <rPr>
        <sz val="7"/>
        <rFont val="Arial"/>
        <family val="2"/>
      </rPr>
      <t>inclus. esc. em mat. 1ª cat.e geotêxtil não tecido RT 07 kN/m</t>
    </r>
  </si>
  <si>
    <r>
      <rPr>
        <sz val="7"/>
        <rFont val="Arial"/>
        <family val="2"/>
      </rPr>
      <t>126,68</t>
    </r>
  </si>
  <si>
    <r>
      <rPr>
        <sz val="7"/>
        <rFont val="Arial"/>
        <family val="2"/>
      </rPr>
      <t>Dreno ou Barbacã em tubo PVC, diâmetro de 2"</t>
    </r>
  </si>
  <si>
    <r>
      <rPr>
        <sz val="7"/>
        <rFont val="Arial"/>
        <family val="2"/>
      </rPr>
      <t>41,69</t>
    </r>
  </si>
  <si>
    <r>
      <rPr>
        <sz val="7"/>
        <rFont val="Arial"/>
        <family val="2"/>
      </rPr>
      <t xml:space="preserve">Dreno profundo com enchimento de areia, escavação em material 1ª categoria, inclusive
</t>
    </r>
    <r>
      <rPr>
        <sz val="7"/>
        <rFont val="Arial"/>
        <family val="2"/>
      </rPr>
      <t>transporte da areia</t>
    </r>
  </si>
  <si>
    <r>
      <rPr>
        <sz val="7"/>
        <rFont val="Arial"/>
        <family val="2"/>
      </rPr>
      <t>129,86</t>
    </r>
  </si>
  <si>
    <r>
      <rPr>
        <sz val="7"/>
        <rFont val="Arial"/>
        <family val="2"/>
      </rPr>
      <t xml:space="preserve">Dreno profundo com enchimento de brita e areia (1:1) escavação em material 1ª categoria,
</t>
    </r>
    <r>
      <rPr>
        <sz val="7"/>
        <rFont val="Arial"/>
        <family val="2"/>
      </rPr>
      <t>inclusive transporte da areia e da brita</t>
    </r>
  </si>
  <si>
    <r>
      <rPr>
        <sz val="7"/>
        <rFont val="Arial"/>
        <family val="2"/>
      </rPr>
      <t>144,79</t>
    </r>
  </si>
  <si>
    <r>
      <rPr>
        <sz val="7"/>
        <rFont val="Arial"/>
        <family val="2"/>
      </rPr>
      <t xml:space="preserve">Dreno profundo com enchimento de brita e areia (1:1) escavação em material 2ª categoria,
</t>
    </r>
    <r>
      <rPr>
        <sz val="7"/>
        <rFont val="Arial"/>
        <family val="2"/>
      </rPr>
      <t>inclusive transporte da areia e da brita</t>
    </r>
  </si>
  <si>
    <r>
      <rPr>
        <sz val="7"/>
        <rFont val="Arial"/>
        <family val="2"/>
      </rPr>
      <t>158,98</t>
    </r>
  </si>
  <si>
    <r>
      <rPr>
        <sz val="7"/>
        <rFont val="Arial"/>
        <family val="2"/>
      </rPr>
      <t>Dreno profundo com enchimento de brita, escavação em material 1ª categoria,  inclusive transporte da brita</t>
    </r>
  </si>
  <si>
    <r>
      <rPr>
        <sz val="7"/>
        <rFont val="Arial"/>
        <family val="2"/>
      </rPr>
      <t>150,72</t>
    </r>
  </si>
  <si>
    <r>
      <rPr>
        <sz val="7"/>
        <rFont val="Arial"/>
        <family val="2"/>
      </rPr>
      <t xml:space="preserve">Dreno profundo com tubo poroso, D = 0,20 m com enchimento de brita e areia, escavação em
</t>
    </r>
    <r>
      <rPr>
        <sz val="7"/>
        <rFont val="Arial"/>
        <family val="2"/>
      </rPr>
      <t>material 2ª categoria, inclusive transp.da areia, brita, tubo</t>
    </r>
  </si>
  <si>
    <r>
      <rPr>
        <sz val="7"/>
        <rFont val="Arial"/>
        <family val="2"/>
      </rPr>
      <t>186,89</t>
    </r>
  </si>
  <si>
    <r>
      <rPr>
        <sz val="7"/>
        <rFont val="Arial"/>
        <family val="2"/>
      </rPr>
      <t xml:space="preserve">Dreno profundo com tubo poroso, D = 0,20 m com enchimento de brita, escavação em
</t>
    </r>
    <r>
      <rPr>
        <sz val="7"/>
        <rFont val="Arial"/>
        <family val="2"/>
      </rPr>
      <t>material 3ª categoria (DPR-01),  inclusive transporte da brita, tubo</t>
    </r>
  </si>
  <si>
    <r>
      <rPr>
        <sz val="7"/>
        <rFont val="Arial"/>
        <family val="2"/>
      </rPr>
      <t>151,25</t>
    </r>
  </si>
  <si>
    <r>
      <rPr>
        <sz val="7"/>
        <rFont val="Arial"/>
        <family val="2"/>
      </rPr>
      <t xml:space="preserve">Dreno profundo D = 0,10 m c/ enchim. brita, areia (1:1) escav. mat. 3º categ.incl. transp. areia,
</t>
    </r>
    <r>
      <rPr>
        <sz val="7"/>
        <rFont val="Arial"/>
        <family val="2"/>
      </rPr>
      <t>brita c/ geotêxtil não tecido res.long. mín 16kn/m</t>
    </r>
  </si>
  <si>
    <r>
      <rPr>
        <sz val="7"/>
        <rFont val="Arial"/>
        <family val="2"/>
      </rPr>
      <t>357,27</t>
    </r>
  </si>
  <si>
    <r>
      <rPr>
        <sz val="7"/>
        <rFont val="Arial"/>
        <family val="2"/>
      </rPr>
      <t xml:space="preserve">Dreno profundo D = 0,10 m c/enchim. brita e areia (1:1) escav.mat. 1º categ., inclus.transp.
</t>
    </r>
    <r>
      <rPr>
        <sz val="7"/>
        <rFont val="Arial"/>
        <family val="2"/>
      </rPr>
      <t>areia, brita,c/ geotêxtil não tecido res.long. mín 16 kn/m</t>
    </r>
  </si>
  <si>
    <r>
      <rPr>
        <sz val="7"/>
        <rFont val="Arial"/>
        <family val="2"/>
      </rPr>
      <t>228,00</t>
    </r>
  </si>
  <si>
    <r>
      <rPr>
        <sz val="7"/>
        <rFont val="Arial"/>
        <family val="2"/>
      </rPr>
      <t xml:space="preserve">Dreno profundo D = 0,20 m com enchimento de areia, escavação em material 1ª categoria (
</t>
    </r>
    <r>
      <rPr>
        <sz val="7"/>
        <rFont val="Arial"/>
        <family val="2"/>
      </rPr>
      <t>DPS-01), inclusive transporte da areia e do tubo</t>
    </r>
  </si>
  <si>
    <r>
      <rPr>
        <sz val="7"/>
        <rFont val="Arial"/>
        <family val="2"/>
      </rPr>
      <t>167,86</t>
    </r>
  </si>
  <si>
    <r>
      <rPr>
        <sz val="7"/>
        <rFont val="Arial"/>
        <family val="2"/>
      </rPr>
      <t>Dreno profundo D = 0,20 m com enchimento de brita e areia, escavação em material 1ª categoria, inclusive transporte da brita e da areia</t>
    </r>
  </si>
  <si>
    <r>
      <rPr>
        <sz val="7"/>
        <rFont val="Arial"/>
        <family val="2"/>
      </rPr>
      <t>172,69</t>
    </r>
  </si>
  <si>
    <r>
      <rPr>
        <sz val="7"/>
        <rFont val="Arial"/>
        <family val="2"/>
      </rPr>
      <t>Dreno profundo em solo com tubo PEAD perfur. D=100 mm, envolto por geotêxtil não tecido RT16 kn/m, preenchim. c/ brita, incl. transporte</t>
    </r>
  </si>
  <si>
    <r>
      <rPr>
        <sz val="7"/>
        <rFont val="Arial"/>
        <family val="2"/>
      </rPr>
      <t>152,21</t>
    </r>
  </si>
  <si>
    <r>
      <rPr>
        <sz val="7"/>
        <rFont val="Arial"/>
        <family val="2"/>
      </rPr>
      <t xml:space="preserve">Dreno profundo para corte em solo, com enchimento em brita revestido com geotextil não
</t>
    </r>
    <r>
      <rPr>
        <sz val="7"/>
        <rFont val="Arial"/>
        <family val="2"/>
      </rPr>
      <t>tecido RT 16 kn/m, inclusive transporte da brita</t>
    </r>
  </si>
  <si>
    <r>
      <rPr>
        <sz val="7"/>
        <rFont val="Arial"/>
        <family val="2"/>
      </rPr>
      <t>201,48</t>
    </r>
  </si>
  <si>
    <r>
      <rPr>
        <sz val="7"/>
        <rFont val="Arial"/>
        <family val="2"/>
      </rPr>
      <t xml:space="preserve">Dreno sub-horizontal D = 50 mm em PVC, com geotêxtil não tecido RT 16 kn/m, exclusive
</t>
    </r>
    <r>
      <rPr>
        <sz val="7"/>
        <rFont val="Arial"/>
        <family val="2"/>
      </rPr>
      <t>transportes</t>
    </r>
  </si>
  <si>
    <r>
      <rPr>
        <sz val="7"/>
        <rFont val="Arial"/>
        <family val="2"/>
      </rPr>
      <t>756,17</t>
    </r>
  </si>
  <si>
    <r>
      <rPr>
        <sz val="7"/>
        <rFont val="Arial"/>
        <family val="2"/>
      </rPr>
      <t xml:space="preserve">Dreno sub-horizontal D=50mm em PVC (escavação em alteração de rocha), inclusive geotêxtil
</t>
    </r>
    <r>
      <rPr>
        <sz val="7"/>
        <rFont val="Arial"/>
        <family val="2"/>
      </rPr>
      <t>não tecido RT 16 kn/m, exclusive transportes</t>
    </r>
  </si>
  <si>
    <r>
      <rPr>
        <sz val="7"/>
        <rFont val="Arial"/>
        <family val="2"/>
      </rPr>
      <t>1.116,42</t>
    </r>
  </si>
  <si>
    <r>
      <rPr>
        <sz val="7"/>
        <rFont val="Arial"/>
        <family val="2"/>
      </rPr>
      <t xml:space="preserve">Dreno sub-horizontal D=50mm em PVC (escavação em rocha sã), inlusive geotêxtil não tecido
</t>
    </r>
    <r>
      <rPr>
        <sz val="7"/>
        <rFont val="Arial"/>
        <family val="2"/>
      </rPr>
      <t>RT 16 kn/m, exclusive transportes</t>
    </r>
  </si>
  <si>
    <r>
      <rPr>
        <sz val="7"/>
        <rFont val="Arial"/>
        <family val="2"/>
      </rPr>
      <t>1.473,89</t>
    </r>
  </si>
  <si>
    <r>
      <rPr>
        <sz val="7"/>
        <rFont val="Arial"/>
        <family val="2"/>
      </rPr>
      <t xml:space="preserve">Dreno sub-superficial  rocha (h=0,55m) c/ tubo PEAD perfur. d=100mm, env. por geotêxtil16kn
</t>
    </r>
    <r>
      <rPr>
        <sz val="7"/>
        <rFont val="Arial"/>
        <family val="2"/>
      </rPr>
      <t>/m, preenc.c/ brita, inclus.transp. tubo, exclusive transp.brita</t>
    </r>
  </si>
  <si>
    <r>
      <rPr>
        <sz val="7"/>
        <rFont val="Arial"/>
        <family val="2"/>
      </rPr>
      <t>114,60</t>
    </r>
  </si>
  <si>
    <r>
      <rPr>
        <sz val="7"/>
        <rFont val="Arial"/>
        <family val="2"/>
      </rPr>
      <t>Dreno vertical D = 75 mm em PVC, com geotêxtil não tecido resistência longitudinal 16 kn/m</t>
    </r>
  </si>
  <si>
    <r>
      <rPr>
        <sz val="7"/>
        <rFont val="Arial"/>
        <family val="2"/>
      </rPr>
      <t>767,72</t>
    </r>
  </si>
  <si>
    <r>
      <rPr>
        <sz val="7"/>
        <rFont val="Arial"/>
        <family val="2"/>
      </rPr>
      <t xml:space="preserve">Eletroduto de ferro galvanizado DN 4", inclusive conexões, exclusive escavação e reaterro,
</t>
    </r>
    <r>
      <rPr>
        <sz val="7"/>
        <rFont val="Arial"/>
        <family val="2"/>
      </rPr>
      <t>fornecimento e assentamento</t>
    </r>
  </si>
  <si>
    <r>
      <rPr>
        <sz val="7"/>
        <rFont val="Arial"/>
        <family val="2"/>
      </rPr>
      <t>248,63</t>
    </r>
  </si>
  <si>
    <r>
      <rPr>
        <sz val="7"/>
        <rFont val="Arial"/>
        <family val="2"/>
      </rPr>
      <t>Eletroduto para rede de lógica, inclusive conexões</t>
    </r>
  </si>
  <si>
    <r>
      <rPr>
        <sz val="7"/>
        <rFont val="Arial"/>
        <family val="2"/>
      </rPr>
      <t>39,93</t>
    </r>
  </si>
  <si>
    <r>
      <rPr>
        <sz val="7"/>
        <rFont val="Arial"/>
        <family val="2"/>
      </rPr>
      <t>Eletroduto PVC diâmetro 75mm, fornecimento e assentamento</t>
    </r>
  </si>
  <si>
    <r>
      <rPr>
        <sz val="7"/>
        <rFont val="Arial"/>
        <family val="2"/>
      </rPr>
      <t>45,54</t>
    </r>
  </si>
  <si>
    <r>
      <rPr>
        <sz val="7"/>
        <rFont val="Arial"/>
        <family val="2"/>
      </rPr>
      <t>Eletroduto PVC rígido roscável diâm. 50mm, fornecimento e assentamento</t>
    </r>
  </si>
  <si>
    <r>
      <rPr>
        <sz val="7"/>
        <rFont val="Arial"/>
        <family val="2"/>
      </rPr>
      <t>28,68</t>
    </r>
  </si>
  <si>
    <r>
      <rPr>
        <sz val="7"/>
        <rFont val="Arial"/>
        <family val="2"/>
      </rPr>
      <t>Eletroduto tipo Kanaflex  diâmetro 1 1/4", fornecimento e assentamento</t>
    </r>
  </si>
  <si>
    <r>
      <rPr>
        <sz val="7"/>
        <rFont val="Arial"/>
        <family val="2"/>
      </rPr>
      <t>9,19</t>
    </r>
  </si>
  <si>
    <r>
      <rPr>
        <sz val="7"/>
        <rFont val="Arial"/>
        <family val="2"/>
      </rPr>
      <t>Eletroduto tipo Kanaflex diâmetro 1 1/2", fornecimento e assentamento</t>
    </r>
  </si>
  <si>
    <r>
      <rPr>
        <sz val="7"/>
        <rFont val="Arial"/>
        <family val="2"/>
      </rPr>
      <t>10,97</t>
    </r>
  </si>
  <si>
    <r>
      <rPr>
        <sz val="7"/>
        <rFont val="Arial"/>
        <family val="2"/>
      </rPr>
      <t>Eletroduto tipo Kanaflex diâmetro 2", fornecimento e assentamento</t>
    </r>
  </si>
  <si>
    <r>
      <rPr>
        <sz val="7"/>
        <rFont val="Arial"/>
        <family val="2"/>
      </rPr>
      <t>11,60</t>
    </r>
  </si>
  <si>
    <r>
      <rPr>
        <sz val="7"/>
        <rFont val="Arial"/>
        <family val="2"/>
      </rPr>
      <t>Eletroduto tipo Kanaflex diâmetro 4", fornecimento e assentamento</t>
    </r>
  </si>
  <si>
    <r>
      <rPr>
        <sz val="7"/>
        <rFont val="Arial"/>
        <family val="2"/>
      </rPr>
      <t>24,92</t>
    </r>
  </si>
  <si>
    <r>
      <rPr>
        <sz val="7"/>
        <rFont val="Arial"/>
        <family val="2"/>
      </rPr>
      <t xml:space="preserve">Enrocamento de pedra arrumada com pá carregadeira e escavadeira, inclusive fornecimento,
</t>
    </r>
    <r>
      <rPr>
        <sz val="7"/>
        <rFont val="Arial"/>
        <family val="2"/>
      </rPr>
      <t>exclusive transporte da pedra</t>
    </r>
  </si>
  <si>
    <r>
      <rPr>
        <sz val="7"/>
        <rFont val="Arial"/>
        <family val="2"/>
      </rPr>
      <t>164,47</t>
    </r>
  </si>
  <si>
    <r>
      <rPr>
        <sz val="7"/>
        <rFont val="Arial"/>
        <family val="2"/>
      </rPr>
      <t>Enrocamento de pedra de mão arrumada exclusive transporte</t>
    </r>
  </si>
  <si>
    <r>
      <rPr>
        <sz val="7"/>
        <rFont val="Arial"/>
        <family val="2"/>
      </rPr>
      <t>228,24</t>
    </r>
  </si>
  <si>
    <r>
      <rPr>
        <sz val="7"/>
        <rFont val="Arial"/>
        <family val="2"/>
      </rPr>
      <t>Enrocamento de pedra jogada exclusive fornecimento e transporte (utilização de material considerado em medição)</t>
    </r>
  </si>
  <si>
    <r>
      <rPr>
        <sz val="7"/>
        <rFont val="Arial"/>
        <family val="2"/>
      </rPr>
      <t>17,04</t>
    </r>
  </si>
  <si>
    <r>
      <rPr>
        <sz val="7"/>
        <rFont val="Arial"/>
        <family val="2"/>
      </rPr>
      <t>Enrocamento de pedra jogada exclusive o fornecimento e transporte da pedra</t>
    </r>
  </si>
  <si>
    <r>
      <rPr>
        <sz val="7"/>
        <rFont val="Arial"/>
        <family val="2"/>
      </rPr>
      <t>15,18</t>
    </r>
  </si>
  <si>
    <r>
      <rPr>
        <sz val="7"/>
        <rFont val="Arial"/>
        <family val="2"/>
      </rPr>
      <t>Enrocamento de pedra jogada inclusive fornecimento, exclusive transporte da pedra</t>
    </r>
  </si>
  <si>
    <r>
      <rPr>
        <sz val="7"/>
        <rFont val="Arial"/>
        <family val="2"/>
      </rPr>
      <t>118,90</t>
    </r>
  </si>
  <si>
    <r>
      <rPr>
        <sz val="7"/>
        <rFont val="Arial"/>
        <family val="2"/>
      </rPr>
      <t>Ensecadeira dupla de madeira esp.= 5 cm com 1 reaproveitamento</t>
    </r>
  </si>
  <si>
    <r>
      <rPr>
        <sz val="7"/>
        <rFont val="Arial"/>
        <family val="2"/>
      </rPr>
      <t>814,23</t>
    </r>
  </si>
  <si>
    <r>
      <rPr>
        <sz val="7"/>
        <rFont val="Arial"/>
        <family val="2"/>
      </rPr>
      <t>Ensecadeira dupla de madeira esp.= 5 cm sem reaproveitamento, tudo incluído</t>
    </r>
  </si>
  <si>
    <r>
      <rPr>
        <sz val="7"/>
        <rFont val="Arial"/>
        <family val="2"/>
      </rPr>
      <t>1.180,93</t>
    </r>
  </si>
  <si>
    <r>
      <rPr>
        <sz val="7"/>
        <rFont val="Arial"/>
        <family val="2"/>
      </rPr>
      <t xml:space="preserve">Ensecadeira simples de madeira esp.= 5 cm com 1 reaproveitamento, inclusive transporte das
</t>
    </r>
    <r>
      <rPr>
        <sz val="7"/>
        <rFont val="Arial"/>
        <family val="2"/>
      </rPr>
      <t>madeiras</t>
    </r>
  </si>
  <si>
    <r>
      <rPr>
        <sz val="7"/>
        <rFont val="Arial"/>
        <family val="2"/>
      </rPr>
      <t>407,11</t>
    </r>
  </si>
  <si>
    <r>
      <rPr>
        <sz val="7"/>
        <rFont val="Arial"/>
        <family val="2"/>
      </rPr>
      <t xml:space="preserve">Ensecadeira simples de madeira esp.= 5 cm sem reaproveitamento, inclusive transporte das
</t>
    </r>
    <r>
      <rPr>
        <sz val="7"/>
        <rFont val="Arial"/>
        <family val="2"/>
      </rPr>
      <t>madeiras</t>
    </r>
  </si>
  <si>
    <r>
      <rPr>
        <sz val="7"/>
        <rFont val="Arial"/>
        <family val="2"/>
      </rPr>
      <t>590,46</t>
    </r>
  </si>
  <si>
    <r>
      <rPr>
        <sz val="7"/>
        <rFont val="Arial"/>
        <family val="2"/>
      </rPr>
      <t>Entrada para descida d'agua DP-1 (calha/degraus) inclusive caiação</t>
    </r>
  </si>
  <si>
    <r>
      <rPr>
        <sz val="7"/>
        <rFont val="Arial"/>
        <family val="2"/>
      </rPr>
      <t>334,99</t>
    </r>
  </si>
  <si>
    <r>
      <rPr>
        <sz val="7"/>
        <rFont val="Arial"/>
        <family val="2"/>
      </rPr>
      <t>Entrada para descida d'água EDA-01</t>
    </r>
  </si>
  <si>
    <r>
      <rPr>
        <sz val="7"/>
        <rFont val="Arial"/>
        <family val="2"/>
      </rPr>
      <t>96,31</t>
    </r>
  </si>
  <si>
    <r>
      <rPr>
        <sz val="7"/>
        <rFont val="Arial"/>
        <family val="2"/>
      </rPr>
      <t>Entrada para descida d'água EDA-02</t>
    </r>
  </si>
  <si>
    <r>
      <rPr>
        <sz val="7"/>
        <rFont val="Arial"/>
        <family val="2"/>
      </rPr>
      <t>103,08</t>
    </r>
  </si>
  <si>
    <r>
      <rPr>
        <sz val="7"/>
        <rFont val="Arial"/>
        <family val="2"/>
      </rPr>
      <t>Escada de madeira executada sobre terreno inclinado, com 80 cm de largura mínima</t>
    </r>
  </si>
  <si>
    <r>
      <rPr>
        <sz val="7"/>
        <rFont val="Arial"/>
        <family val="2"/>
      </rPr>
      <t>127,67</t>
    </r>
  </si>
  <si>
    <r>
      <rPr>
        <sz val="7"/>
        <rFont val="Arial"/>
        <family val="2"/>
      </rPr>
      <t>Escavação manual em mat. 1ª cat. H= 0,00 a 1,50 m</t>
    </r>
  </si>
  <si>
    <r>
      <rPr>
        <sz val="7"/>
        <rFont val="Arial"/>
        <family val="2"/>
      </rPr>
      <t>79,14</t>
    </r>
  </si>
  <si>
    <r>
      <rPr>
        <sz val="7"/>
        <rFont val="Arial"/>
        <family val="2"/>
      </rPr>
      <t>Escavação manual em mat. 1ª cat. H= 0,00 a 1,50 m com esgotamento</t>
    </r>
  </si>
  <si>
    <r>
      <rPr>
        <sz val="7"/>
        <rFont val="Arial"/>
        <family val="2"/>
      </rPr>
      <t>91,79</t>
    </r>
  </si>
  <si>
    <r>
      <rPr>
        <sz val="7"/>
        <rFont val="Arial"/>
        <family val="2"/>
      </rPr>
      <t>Escavação manual em mat. 1ª cat. H= 1,50 a 3,00 m</t>
    </r>
  </si>
  <si>
    <r>
      <rPr>
        <sz val="7"/>
        <rFont val="Arial"/>
        <family val="2"/>
      </rPr>
      <t>116,64</t>
    </r>
  </si>
  <si>
    <r>
      <rPr>
        <sz val="7"/>
        <rFont val="Arial"/>
        <family val="2"/>
      </rPr>
      <t>Escavação manual em mat. 1ª cat. H= 1,50 a 3,00 m com esgotamento</t>
    </r>
  </si>
  <si>
    <r>
      <rPr>
        <sz val="7"/>
        <rFont val="Arial"/>
        <family val="2"/>
      </rPr>
      <t>129,30</t>
    </r>
  </si>
  <si>
    <r>
      <rPr>
        <sz val="7"/>
        <rFont val="Arial"/>
        <family val="2"/>
      </rPr>
      <t>Escavação manual em mat. 1ª cat. H= 3,00 a 4,50 m</t>
    </r>
  </si>
  <si>
    <r>
      <rPr>
        <sz val="7"/>
        <rFont val="Arial"/>
        <family val="2"/>
      </rPr>
      <t>172,89</t>
    </r>
  </si>
  <si>
    <r>
      <rPr>
        <sz val="7"/>
        <rFont val="Arial"/>
        <family val="2"/>
      </rPr>
      <t>Escavação manual em mat. 1ª cat. H= 3,00 a 4,50 m com esgotamento</t>
    </r>
  </si>
  <si>
    <r>
      <rPr>
        <sz val="7"/>
        <rFont val="Arial"/>
        <family val="2"/>
      </rPr>
      <t>185,54</t>
    </r>
  </si>
  <si>
    <r>
      <rPr>
        <sz val="7"/>
        <rFont val="Arial"/>
        <family val="2"/>
      </rPr>
      <t>Escavação manual em mat. 2ª cat. H= 0,00 a 1,50 m com esgotamento</t>
    </r>
  </si>
  <si>
    <r>
      <rPr>
        <sz val="7"/>
        <rFont val="Arial"/>
        <family val="2"/>
      </rPr>
      <t>191,12</t>
    </r>
  </si>
  <si>
    <r>
      <rPr>
        <sz val="7"/>
        <rFont val="Arial"/>
        <family val="2"/>
      </rPr>
      <t>Escavação manual em mat. 2ª cat. H= 0,00 a 1,50 m sem detonação</t>
    </r>
  </si>
  <si>
    <r>
      <rPr>
        <sz val="7"/>
        <rFont val="Arial"/>
        <family val="2"/>
      </rPr>
      <t>178,46</t>
    </r>
  </si>
  <si>
    <r>
      <rPr>
        <sz val="7"/>
        <rFont val="Arial"/>
        <family val="2"/>
      </rPr>
      <t>Escavação manual em mat. 2ª cat. H= 1,50 a 3,00 m com esgotamento</t>
    </r>
  </si>
  <si>
    <r>
      <rPr>
        <sz val="7"/>
        <rFont val="Arial"/>
        <family val="2"/>
      </rPr>
      <t>234,73</t>
    </r>
  </si>
  <si>
    <r>
      <rPr>
        <sz val="7"/>
        <rFont val="Arial"/>
        <family val="2"/>
      </rPr>
      <t>Escavação manual em mat. 2ª cat. H= 1,50 a 3,00 m sem detonação</t>
    </r>
  </si>
  <si>
    <r>
      <rPr>
        <sz val="7"/>
        <rFont val="Arial"/>
        <family val="2"/>
      </rPr>
      <t>222,08</t>
    </r>
  </si>
  <si>
    <r>
      <rPr>
        <sz val="7"/>
        <rFont val="Arial"/>
        <family val="2"/>
      </rPr>
      <t>Escavação manual em mat. 2ª cat. H= 3,00 a 4,50 m com esgotamento</t>
    </r>
  </si>
  <si>
    <r>
      <rPr>
        <sz val="7"/>
        <rFont val="Arial"/>
        <family val="2"/>
      </rPr>
      <t>407,09</t>
    </r>
  </si>
  <si>
    <r>
      <rPr>
        <sz val="7"/>
        <rFont val="Arial"/>
        <family val="2"/>
      </rPr>
      <t>Escavação manual em mat. 2ª cat. H= 3,00 a 4,50 m sem detonação</t>
    </r>
  </si>
  <si>
    <r>
      <rPr>
        <sz val="7"/>
        <rFont val="Arial"/>
        <family val="2"/>
      </rPr>
      <t>394,43</t>
    </r>
  </si>
  <si>
    <r>
      <rPr>
        <sz val="7"/>
        <rFont val="Arial"/>
        <family val="2"/>
      </rPr>
      <t>Escavação manual em mat. 3ª cat. H= 0,00 a 1,50 m, a fogo</t>
    </r>
  </si>
  <si>
    <r>
      <rPr>
        <sz val="7"/>
        <rFont val="Arial"/>
        <family val="2"/>
      </rPr>
      <t>326,97</t>
    </r>
  </si>
  <si>
    <r>
      <rPr>
        <sz val="7"/>
        <rFont val="Arial"/>
        <family val="2"/>
      </rPr>
      <t>Escavação manual furos, valetas mat. 1ª cat. H= 0,00 a 1,50 m (dim. reduz.)</t>
    </r>
  </si>
  <si>
    <r>
      <rPr>
        <sz val="7"/>
        <rFont val="Arial"/>
        <family val="2"/>
      </rPr>
      <t>Escavação manual furos, valetas mat. 2ª cat. H= 0,00 a 1,50 m sem detonação (dim. reduz.)</t>
    </r>
  </si>
  <si>
    <r>
      <rPr>
        <sz val="7"/>
        <rFont val="Arial"/>
        <family val="2"/>
      </rPr>
      <t>265,61</t>
    </r>
  </si>
  <si>
    <r>
      <rPr>
        <sz val="7"/>
        <rFont val="Arial"/>
        <family val="2"/>
      </rPr>
      <t>Escavação mecânica em material de 1ª cat. H= 0,00 a 1,50 m</t>
    </r>
  </si>
  <si>
    <r>
      <rPr>
        <sz val="7"/>
        <rFont val="Arial"/>
        <family val="2"/>
      </rPr>
      <t>22,70</t>
    </r>
  </si>
  <si>
    <r>
      <rPr>
        <sz val="7"/>
        <rFont val="Arial"/>
        <family val="2"/>
      </rPr>
      <t>Escavação mecânica em material de 1ª cat. H= 0,00 a 1,50 m com esgotamento</t>
    </r>
  </si>
  <si>
    <r>
      <rPr>
        <sz val="7"/>
        <rFont val="Arial"/>
        <family val="2"/>
      </rPr>
      <t>35,35</t>
    </r>
  </si>
  <si>
    <r>
      <rPr>
        <sz val="7"/>
        <rFont val="Arial"/>
        <family val="2"/>
      </rPr>
      <t>Escavação mecânica em material de 1ª cat. H= 1,50 a 3,00 m</t>
    </r>
  </si>
  <si>
    <r>
      <rPr>
        <sz val="7"/>
        <rFont val="Arial"/>
        <family val="2"/>
      </rPr>
      <t>Escavação mecânica em material de 1ª cat. H= 1,50 a 3,00 m com esgotamento</t>
    </r>
  </si>
  <si>
    <r>
      <rPr>
        <sz val="7"/>
        <rFont val="Arial"/>
        <family val="2"/>
      </rPr>
      <t>37,62</t>
    </r>
  </si>
  <si>
    <r>
      <rPr>
        <sz val="7"/>
        <rFont val="Arial"/>
        <family val="2"/>
      </rPr>
      <t>Escavação mecânica em material de 1ª cat. H= 3,00 a 4,50 m</t>
    </r>
  </si>
  <si>
    <r>
      <rPr>
        <sz val="7"/>
        <rFont val="Arial"/>
        <family val="2"/>
      </rPr>
      <t>29,37</t>
    </r>
  </si>
  <si>
    <r>
      <rPr>
        <sz val="7"/>
        <rFont val="Arial"/>
        <family val="2"/>
      </rPr>
      <t>Escavação mecânica em material de 1º cat. H= 3,00 a 4,50 m com esgotamento</t>
    </r>
  </si>
  <si>
    <r>
      <rPr>
        <sz val="7"/>
        <rFont val="Arial"/>
        <family val="2"/>
      </rPr>
      <t>42,02</t>
    </r>
  </si>
  <si>
    <r>
      <rPr>
        <sz val="7"/>
        <rFont val="Arial"/>
        <family val="2"/>
      </rPr>
      <t>Escavação mecânica em material de 2ª cat. H= 0,00 a 1,50 m</t>
    </r>
  </si>
  <si>
    <r>
      <rPr>
        <sz val="7"/>
        <rFont val="Arial"/>
        <family val="2"/>
      </rPr>
      <t>41,62</t>
    </r>
  </si>
  <si>
    <r>
      <rPr>
        <sz val="7"/>
        <rFont val="Arial"/>
        <family val="2"/>
      </rPr>
      <t>Escavação mecânica em material de 2ª cat. H= 0,00 a 1,50 m com esgotamento</t>
    </r>
  </si>
  <si>
    <r>
      <rPr>
        <sz val="7"/>
        <rFont val="Arial"/>
        <family val="2"/>
      </rPr>
      <t>54,27</t>
    </r>
  </si>
  <si>
    <r>
      <rPr>
        <sz val="7"/>
        <rFont val="Arial"/>
        <family val="2"/>
      </rPr>
      <t>Escavação mecânica em material de 2ª cat. H= 1,50 a 3,00 m</t>
    </r>
  </si>
  <si>
    <r>
      <rPr>
        <sz val="7"/>
        <rFont val="Arial"/>
        <family val="2"/>
      </rPr>
      <t>Escavação mecânica em material de 2ª cat. H= 1,50 a 3,00 m com esgotamento</t>
    </r>
  </si>
  <si>
    <r>
      <rPr>
        <sz val="7"/>
        <rFont val="Arial"/>
        <family val="2"/>
      </rPr>
      <t>62,59</t>
    </r>
  </si>
  <si>
    <r>
      <rPr>
        <sz val="7"/>
        <rFont val="Arial"/>
        <family val="2"/>
      </rPr>
      <t>Escavação mecânica em material de 2ª cat. H= 3,00 a 4,50 m</t>
    </r>
  </si>
  <si>
    <r>
      <rPr>
        <sz val="7"/>
        <rFont val="Arial"/>
        <family val="2"/>
      </rPr>
      <t>62,43</t>
    </r>
  </si>
  <si>
    <r>
      <rPr>
        <sz val="7"/>
        <rFont val="Arial"/>
        <family val="2"/>
      </rPr>
      <t>Escavação mecânica em material de 2º cat. H= 3,00 a 4,50 m com esgotamento</t>
    </r>
  </si>
  <si>
    <r>
      <rPr>
        <sz val="7"/>
        <rFont val="Arial"/>
        <family val="2"/>
      </rPr>
      <t>75,08</t>
    </r>
  </si>
  <si>
    <r>
      <rPr>
        <sz val="7"/>
        <rFont val="Arial"/>
        <family val="2"/>
      </rPr>
      <t>Escavação mecânica em material de 3ª cat. H= 0,00 a 1,50 m</t>
    </r>
  </si>
  <si>
    <r>
      <rPr>
        <sz val="7"/>
        <rFont val="Arial"/>
        <family val="2"/>
      </rPr>
      <t>195,05</t>
    </r>
  </si>
  <si>
    <r>
      <rPr>
        <sz val="7"/>
        <rFont val="Arial"/>
        <family val="2"/>
      </rPr>
      <t>Escavação mecânica em material de 3ª cat. H= 0,00 a 1,50 m com esgotamento</t>
    </r>
  </si>
  <si>
    <r>
      <rPr>
        <sz val="7"/>
        <rFont val="Arial"/>
        <family val="2"/>
      </rPr>
      <t>207,70</t>
    </r>
  </si>
  <si>
    <r>
      <rPr>
        <sz val="7"/>
        <rFont val="Arial"/>
        <family val="2"/>
      </rPr>
      <t>Escavação mecânica em material de 3ª cat. H= 1,50 a 3,00 m</t>
    </r>
  </si>
  <si>
    <r>
      <rPr>
        <sz val="7"/>
        <rFont val="Arial"/>
        <family val="2"/>
      </rPr>
      <t>218,46</t>
    </r>
  </si>
  <si>
    <r>
      <rPr>
        <sz val="7"/>
        <rFont val="Arial"/>
        <family val="2"/>
      </rPr>
      <t>Escavação mecânica em material de 3ª cat. H= 1,50 a 3,00 m com esgotamento</t>
    </r>
  </si>
  <si>
    <r>
      <rPr>
        <sz val="7"/>
        <rFont val="Arial"/>
        <family val="2"/>
      </rPr>
      <t>231,11</t>
    </r>
  </si>
  <si>
    <r>
      <rPr>
        <sz val="7"/>
        <rFont val="Arial"/>
        <family val="2"/>
      </rPr>
      <t>Escavação mecânica em material de 3ª cat. H= 3,00 a 4,50 m</t>
    </r>
  </si>
  <si>
    <r>
      <rPr>
        <sz val="7"/>
        <rFont val="Arial"/>
        <family val="2"/>
      </rPr>
      <t>261,04</t>
    </r>
  </si>
  <si>
    <r>
      <rPr>
        <sz val="7"/>
        <rFont val="Arial"/>
        <family val="2"/>
      </rPr>
      <t>Escavação mecânica em material de 3ª cat. H= 3,00 a 4,50 m com esgotamento</t>
    </r>
  </si>
  <si>
    <r>
      <rPr>
        <sz val="7"/>
        <rFont val="Arial"/>
        <family val="2"/>
      </rPr>
      <t>273,69</t>
    </r>
  </si>
  <si>
    <r>
      <rPr>
        <sz val="7"/>
        <rFont val="Arial"/>
        <family val="2"/>
      </rPr>
      <t>Escoramento de cavas e valas, inclusive fornecimento e transportes das madeiras</t>
    </r>
  </si>
  <si>
    <r>
      <rPr>
        <sz val="7"/>
        <rFont val="Arial"/>
        <family val="2"/>
      </rPr>
      <t>252,30</t>
    </r>
  </si>
  <si>
    <r>
      <rPr>
        <sz val="7"/>
        <rFont val="Arial"/>
        <family val="2"/>
      </rPr>
      <t xml:space="preserve">Escoramento e cimbramento (bueiro celular), inclusive fornecimento e transportes das
</t>
    </r>
    <r>
      <rPr>
        <sz val="7"/>
        <rFont val="Arial"/>
        <family val="2"/>
      </rPr>
      <t>madeiras</t>
    </r>
  </si>
  <si>
    <r>
      <rPr>
        <sz val="7"/>
        <rFont val="Arial"/>
        <family val="2"/>
      </rPr>
      <t>164,80</t>
    </r>
  </si>
  <si>
    <r>
      <rPr>
        <sz val="7"/>
        <rFont val="Arial"/>
        <family val="2"/>
      </rPr>
      <t xml:space="preserve">Esgotamento de escavações para rebaixamento do nível dágua nos serviços de bueiros,
</t>
    </r>
    <r>
      <rPr>
        <sz val="7"/>
        <rFont val="Arial"/>
        <family val="2"/>
      </rPr>
      <t>galerias e outros, com conj. moto bomba</t>
    </r>
  </si>
  <si>
    <r>
      <rPr>
        <sz val="7"/>
        <rFont val="Arial"/>
        <family val="2"/>
      </rPr>
      <t>Mes</t>
    </r>
  </si>
  <si>
    <r>
      <rPr>
        <sz val="7"/>
        <rFont val="Arial"/>
        <family val="2"/>
      </rPr>
      <t>8.980,43</t>
    </r>
  </si>
  <si>
    <r>
      <rPr>
        <sz val="7"/>
        <rFont val="Arial"/>
        <family val="2"/>
      </rPr>
      <t>Forma especial de madeira para meio fio, inclusive fornecimento e transporte das madeiras</t>
    </r>
  </si>
  <si>
    <r>
      <rPr>
        <sz val="7"/>
        <rFont val="Arial"/>
        <family val="2"/>
      </rPr>
      <t>110,12</t>
    </r>
  </si>
  <si>
    <r>
      <rPr>
        <sz val="7"/>
        <rFont val="Arial"/>
        <family val="2"/>
      </rPr>
      <t xml:space="preserve">Forma especial de madeira para sarjeta (gabarito), inclusive fornecimento e transporte da
</t>
    </r>
    <r>
      <rPr>
        <sz val="7"/>
        <rFont val="Arial"/>
        <family val="2"/>
      </rPr>
      <t>madeira</t>
    </r>
  </si>
  <si>
    <r>
      <rPr>
        <sz val="7"/>
        <rFont val="Arial"/>
        <family val="2"/>
      </rPr>
      <t>97,64</t>
    </r>
  </si>
  <si>
    <r>
      <rPr>
        <sz val="7"/>
        <rFont val="Arial"/>
        <family val="2"/>
      </rPr>
      <t>Forma metálica para meio fio</t>
    </r>
  </si>
  <si>
    <r>
      <rPr>
        <sz val="7"/>
        <rFont val="Arial"/>
        <family val="2"/>
      </rPr>
      <t>11,64</t>
    </r>
  </si>
  <si>
    <r>
      <rPr>
        <sz val="7"/>
        <rFont val="Arial"/>
        <family val="2"/>
      </rPr>
      <t>Formas planas de madeira com 01 (um) reaproveitamento, inclusive fornecimento e transporte das madeiras</t>
    </r>
  </si>
  <si>
    <r>
      <rPr>
        <sz val="7"/>
        <rFont val="Arial"/>
        <family val="2"/>
      </rPr>
      <t>139,31</t>
    </r>
  </si>
  <si>
    <r>
      <rPr>
        <sz val="7"/>
        <rFont val="Arial"/>
        <family val="2"/>
      </rPr>
      <t xml:space="preserve">Formas planas de madeira com 02 (dois) reaproveitamentos, inclusive fornecimento e
</t>
    </r>
    <r>
      <rPr>
        <sz val="7"/>
        <rFont val="Arial"/>
        <family val="2"/>
      </rPr>
      <t>transporte das madeiras</t>
    </r>
  </si>
  <si>
    <r>
      <rPr>
        <sz val="7"/>
        <rFont val="Arial"/>
        <family val="2"/>
      </rPr>
      <t>116,87</t>
    </r>
  </si>
  <si>
    <r>
      <rPr>
        <sz val="7"/>
        <rFont val="Arial"/>
        <family val="2"/>
      </rPr>
      <t xml:space="preserve">Formas planas de madeira com 04 (quatro) reaproveitamentos, inclusive fornecimento e
</t>
    </r>
    <r>
      <rPr>
        <sz val="7"/>
        <rFont val="Arial"/>
        <family val="2"/>
      </rPr>
      <t>transporte das madeiras</t>
    </r>
  </si>
  <si>
    <r>
      <rPr>
        <sz val="7"/>
        <rFont val="Arial"/>
        <family val="2"/>
      </rPr>
      <t>99,39</t>
    </r>
  </si>
  <si>
    <r>
      <rPr>
        <sz val="7"/>
        <rFont val="Arial"/>
        <family val="2"/>
      </rPr>
      <t xml:space="preserve">Formas planas de madeira sem reaproveitamento (forma perdida), inclusive fornecimento e
</t>
    </r>
    <r>
      <rPr>
        <sz val="7"/>
        <rFont val="Arial"/>
        <family val="2"/>
      </rPr>
      <t>transporte das madeiras</t>
    </r>
  </si>
  <si>
    <r>
      <rPr>
        <sz val="7"/>
        <rFont val="Arial"/>
        <family val="2"/>
      </rPr>
      <t>203,46</t>
    </r>
  </si>
  <si>
    <r>
      <rPr>
        <sz val="7"/>
        <rFont val="Arial"/>
        <family val="2"/>
      </rPr>
      <t xml:space="preserve">Gabião manta/colchão, malha hex 6x8mm Zn-Al/PVC, e=2,8mm,h=0,23m, inclus.aquis./
</t>
    </r>
    <r>
      <rPr>
        <sz val="7"/>
        <rFont val="Arial"/>
        <family val="2"/>
      </rPr>
      <t>assentam. pedra mão, exclus. transp. p/ revestim. canal</t>
    </r>
  </si>
  <si>
    <r>
      <rPr>
        <sz val="7"/>
        <rFont val="Arial"/>
        <family val="2"/>
      </rPr>
      <t>317,45</t>
    </r>
  </si>
  <si>
    <r>
      <rPr>
        <sz val="7"/>
        <rFont val="Arial"/>
        <family val="2"/>
      </rPr>
      <t xml:space="preserve">Gabiões com caixas galvanizadas  com utilização de geotêxtil não tecido RT 07 kN/m, inclus.
</t>
    </r>
    <r>
      <rPr>
        <sz val="7"/>
        <rFont val="Arial"/>
        <family val="2"/>
      </rPr>
      <t>transp. madeira e pedra mão</t>
    </r>
  </si>
  <si>
    <r>
      <rPr>
        <sz val="7"/>
        <rFont val="Arial"/>
        <family val="2"/>
      </rPr>
      <t>674,77</t>
    </r>
  </si>
  <si>
    <r>
      <rPr>
        <sz val="7"/>
        <rFont val="Arial"/>
        <family val="2"/>
      </rPr>
      <t>Gabiões com caixas galvanizadas, sem manta</t>
    </r>
  </si>
  <si>
    <r>
      <rPr>
        <sz val="7"/>
        <rFont val="Arial"/>
        <family val="2"/>
      </rPr>
      <t>671,51</t>
    </r>
  </si>
  <si>
    <r>
      <rPr>
        <sz val="7"/>
        <rFont val="Arial"/>
        <family val="2"/>
      </rPr>
      <t>Geogrelha com resistência londitudinal a tração 35 a 40 kN, resist. transversal a tração 30 kN, fornecimento e aplicação - Deformação de 5%</t>
    </r>
  </si>
  <si>
    <r>
      <rPr>
        <sz val="7"/>
        <rFont val="Arial"/>
        <family val="2"/>
      </rPr>
      <t>41,32</t>
    </r>
  </si>
  <si>
    <r>
      <rPr>
        <sz val="7"/>
        <rFont val="Arial"/>
        <family val="2"/>
      </rPr>
      <t xml:space="preserve">Geogrelha com resistência londitudinal a tração 55 a 60 kN, resist. transversal a tração 30 kN,
</t>
    </r>
    <r>
      <rPr>
        <sz val="7"/>
        <rFont val="Arial"/>
        <family val="2"/>
      </rPr>
      <t>fornecimento e aplicação - Deformação de 5%</t>
    </r>
  </si>
  <si>
    <r>
      <rPr>
        <sz val="7"/>
        <rFont val="Arial"/>
        <family val="2"/>
      </rPr>
      <t>49,26</t>
    </r>
  </si>
  <si>
    <r>
      <rPr>
        <sz val="7"/>
        <rFont val="Arial"/>
        <family val="2"/>
      </rPr>
      <t xml:space="preserve">Geogrelha com resistência longitudinal a tração 300 kN, resist. transversal a tração 30 kN,
</t>
    </r>
    <r>
      <rPr>
        <sz val="7"/>
        <rFont val="Arial"/>
        <family val="2"/>
      </rPr>
      <t>fornecimento e aplicação</t>
    </r>
  </si>
  <si>
    <r>
      <rPr>
        <sz val="7"/>
        <rFont val="Arial"/>
        <family val="2"/>
      </rPr>
      <t>80,35</t>
    </r>
  </si>
  <si>
    <r>
      <rPr>
        <sz val="7"/>
        <rFont val="Arial"/>
        <family val="2"/>
      </rPr>
      <t xml:space="preserve">Geogrelha com resistência longitudinal a tração 35 a 40 KN, resistência transversal a tração
</t>
    </r>
    <r>
      <rPr>
        <sz val="7"/>
        <rFont val="Arial"/>
        <family val="2"/>
      </rPr>
      <t>30KN, fornecimento e aplicação - Deformação de 10%</t>
    </r>
  </si>
  <si>
    <r>
      <rPr>
        <sz val="7"/>
        <rFont val="Arial"/>
        <family val="2"/>
      </rPr>
      <t>m²</t>
    </r>
  </si>
  <si>
    <r>
      <rPr>
        <sz val="7"/>
        <rFont val="Arial"/>
        <family val="2"/>
      </rPr>
      <t>26,51</t>
    </r>
  </si>
  <si>
    <r>
      <rPr>
        <sz val="7"/>
        <rFont val="Arial"/>
        <family val="2"/>
      </rPr>
      <t xml:space="preserve">Geogrelha com resistência longitudinal a tração 55 a 60 KN, resistência transversal a tração
</t>
    </r>
    <r>
      <rPr>
        <sz val="7"/>
        <rFont val="Arial"/>
        <family val="2"/>
      </rPr>
      <t>30KN, fornecimento e aplicação - Deformação de 10%</t>
    </r>
  </si>
  <si>
    <r>
      <rPr>
        <sz val="7"/>
        <rFont val="Arial"/>
        <family val="2"/>
      </rPr>
      <t>31,71</t>
    </r>
  </si>
  <si>
    <r>
      <rPr>
        <sz val="7"/>
        <rFont val="Arial"/>
        <family val="2"/>
      </rPr>
      <t xml:space="preserve">Geogrelha com resistência longitudinal a tração 80 a 90 kN, resist. transversal a tração 30 kN,
</t>
    </r>
    <r>
      <rPr>
        <sz val="7"/>
        <rFont val="Arial"/>
        <family val="2"/>
      </rPr>
      <t>fornecimento e aplicação - Deformação de 5%</t>
    </r>
  </si>
  <si>
    <r>
      <rPr>
        <sz val="7"/>
        <rFont val="Arial"/>
        <family val="2"/>
      </rPr>
      <t>56,33</t>
    </r>
  </si>
  <si>
    <r>
      <rPr>
        <sz val="7"/>
        <rFont val="Arial"/>
        <family val="2"/>
      </rPr>
      <t>Geogrelha com resistência longitudinal a tração 80 a 90 KN, resistência transversal a tração 30KN, fornecimento e aplicação - Deformação de 10%</t>
    </r>
  </si>
  <si>
    <r>
      <rPr>
        <sz val="7"/>
        <rFont val="Arial"/>
        <family val="2"/>
      </rPr>
      <t>38,06</t>
    </r>
  </si>
  <si>
    <r>
      <rPr>
        <sz val="7"/>
        <rFont val="Arial"/>
        <family val="2"/>
      </rPr>
      <t>Geogrelha monodirecional 200KN, fornecimento e assentamento</t>
    </r>
  </si>
  <si>
    <r>
      <rPr>
        <sz val="7"/>
        <rFont val="Arial"/>
        <family val="2"/>
      </rPr>
      <t>58,45</t>
    </r>
  </si>
  <si>
    <r>
      <rPr>
        <sz val="7"/>
        <rFont val="Arial"/>
        <family val="2"/>
      </rPr>
      <t xml:space="preserve">Geogrelha tecida bidirecional de polipropileno de alto módulo inicial c/ módulo de rigidez
</t>
    </r>
    <r>
      <rPr>
        <sz val="7"/>
        <rFont val="Arial"/>
        <family val="2"/>
      </rPr>
      <t>nominal = 400KN/m nas duas direções, fornecimento/aplicação</t>
    </r>
  </si>
  <si>
    <r>
      <rPr>
        <sz val="7"/>
        <rFont val="Arial"/>
        <family val="2"/>
      </rPr>
      <t>40,70</t>
    </r>
  </si>
  <si>
    <r>
      <rPr>
        <sz val="7"/>
        <rFont val="Arial"/>
        <family val="2"/>
      </rPr>
      <t>Lastro de brita, inclusive transporte da brita</t>
    </r>
  </si>
  <si>
    <r>
      <rPr>
        <sz val="7"/>
        <rFont val="Arial"/>
        <family val="2"/>
      </rPr>
      <t>189,64</t>
    </r>
  </si>
  <si>
    <r>
      <rPr>
        <sz val="7"/>
        <rFont val="Arial"/>
        <family val="2"/>
      </rPr>
      <t>Limpeza e apicoamento manual de superfície de rocha</t>
    </r>
  </si>
  <si>
    <r>
      <rPr>
        <sz val="7"/>
        <rFont val="Arial"/>
        <family val="2"/>
      </rPr>
      <t>43,34</t>
    </r>
  </si>
  <si>
    <r>
      <rPr>
        <sz val="7"/>
        <rFont val="Arial"/>
        <family val="2"/>
      </rPr>
      <t>Limpeza e desobstrução de BDTC e BDCC</t>
    </r>
  </si>
  <si>
    <r>
      <rPr>
        <sz val="7"/>
        <rFont val="Arial"/>
        <family val="2"/>
      </rPr>
      <t>38,84</t>
    </r>
  </si>
  <si>
    <r>
      <rPr>
        <sz val="7"/>
        <rFont val="Arial"/>
        <family val="2"/>
      </rPr>
      <t>Limpeza e desobstrução de BQTC</t>
    </r>
  </si>
  <si>
    <r>
      <rPr>
        <sz val="7"/>
        <rFont val="Arial"/>
        <family val="2"/>
      </rPr>
      <t>75,61</t>
    </r>
  </si>
  <si>
    <r>
      <rPr>
        <sz val="7"/>
        <rFont val="Arial"/>
        <family val="2"/>
      </rPr>
      <t>Limpeza e desobstrução de BSTC e BSCC</t>
    </r>
  </si>
  <si>
    <r>
      <rPr>
        <sz val="7"/>
        <rFont val="Arial"/>
        <family val="2"/>
      </rPr>
      <t>20,45</t>
    </r>
  </si>
  <si>
    <r>
      <rPr>
        <sz val="7"/>
        <rFont val="Arial"/>
        <family val="2"/>
      </rPr>
      <t>Limpeza e desobstrução de BTTC e BTCC</t>
    </r>
  </si>
  <si>
    <r>
      <rPr>
        <sz val="7"/>
        <rFont val="Arial"/>
        <family val="2"/>
      </rPr>
      <t>57,23</t>
    </r>
  </si>
  <si>
    <r>
      <rPr>
        <sz val="7"/>
        <rFont val="Arial"/>
        <family val="2"/>
      </rPr>
      <t>Limpeza e preparo de superfície de aço</t>
    </r>
  </si>
  <si>
    <r>
      <rPr>
        <sz val="7"/>
        <rFont val="Arial"/>
        <family val="2"/>
      </rPr>
      <t>129,21</t>
    </r>
  </si>
  <si>
    <r>
      <rPr>
        <sz val="7"/>
        <rFont val="Arial"/>
        <family val="2"/>
      </rPr>
      <t>Lona plástica preta para isolamento de concretagem sobre solo, fornecimento e colocação</t>
    </r>
  </si>
  <si>
    <r>
      <rPr>
        <sz val="7"/>
        <rFont val="Arial"/>
        <family val="2"/>
      </rPr>
      <t>5,78</t>
    </r>
  </si>
  <si>
    <r>
      <rPr>
        <sz val="7"/>
        <rFont val="Arial"/>
        <family val="2"/>
      </rPr>
      <t xml:space="preserve">Manta Geotêxtil  não tecida com resistência longitudinal a tração 10kN/m, fornecimento e
</t>
    </r>
    <r>
      <rPr>
        <sz val="7"/>
        <rFont val="Arial"/>
        <family val="2"/>
      </rPr>
      <t>aplicação</t>
    </r>
  </si>
  <si>
    <r>
      <rPr>
        <sz val="7"/>
        <rFont val="Arial"/>
        <family val="2"/>
      </rPr>
      <t>12,97</t>
    </r>
  </si>
  <si>
    <r>
      <rPr>
        <sz val="7"/>
        <rFont val="Arial"/>
        <family val="2"/>
      </rPr>
      <t>Manta Geotêxtil não tecida RT - 16 kn/m, fornecimento e aplicação</t>
    </r>
  </si>
  <si>
    <r>
      <rPr>
        <sz val="7"/>
        <rFont val="Arial"/>
        <family val="2"/>
      </rPr>
      <t>18,75</t>
    </r>
  </si>
  <si>
    <r>
      <rPr>
        <sz val="7"/>
        <rFont val="Arial"/>
        <family val="2"/>
      </rPr>
      <t>Meio fio de concreto DP-1, inclusive caiação</t>
    </r>
  </si>
  <si>
    <r>
      <rPr>
        <sz val="7"/>
        <rFont val="Arial"/>
        <family val="2"/>
      </rPr>
      <t>78,11</t>
    </r>
  </si>
  <si>
    <r>
      <rPr>
        <sz val="7"/>
        <rFont val="Arial"/>
        <family val="2"/>
      </rPr>
      <t>Meio fio de concreto MFC 01, inclusive caiação</t>
    </r>
  </si>
  <si>
    <r>
      <rPr>
        <sz val="7"/>
        <rFont val="Arial"/>
        <family val="2"/>
      </rPr>
      <t>151,43</t>
    </r>
  </si>
  <si>
    <r>
      <rPr>
        <sz val="7"/>
        <rFont val="Arial"/>
        <family val="2"/>
      </rPr>
      <t>Meio fio de concreto MFC 05, inclusive caiação</t>
    </r>
  </si>
  <si>
    <r>
      <rPr>
        <sz val="7"/>
        <rFont val="Arial"/>
        <family val="2"/>
      </rPr>
      <t>83,43</t>
    </r>
  </si>
  <si>
    <r>
      <rPr>
        <sz val="7"/>
        <rFont val="Arial"/>
        <family val="2"/>
      </rPr>
      <t>Meio fio de concreto pré-moldado (12 x 30 x 15) cm, inclusive caiação e transporte do meio fio</t>
    </r>
  </si>
  <si>
    <r>
      <rPr>
        <sz val="7"/>
        <rFont val="Arial"/>
        <family val="2"/>
      </rPr>
      <t>83,82</t>
    </r>
  </si>
  <si>
    <r>
      <rPr>
        <sz val="7"/>
        <rFont val="Arial"/>
        <family val="2"/>
      </rPr>
      <t>Meio fio sarjeta de concreto tipo DP-1 (0,035 m³/m) inclusive caiação</t>
    </r>
  </si>
  <si>
    <r>
      <rPr>
        <sz val="7"/>
        <rFont val="Arial"/>
        <family val="2"/>
      </rPr>
      <t>70,55</t>
    </r>
  </si>
  <si>
    <r>
      <rPr>
        <sz val="7"/>
        <rFont val="Arial"/>
        <family val="2"/>
      </rPr>
      <t>Montagem e desmontagem de escoramento tubular normal, em obras de arte na densidade de 5m de tubo por m³ de escoramento</t>
    </r>
  </si>
  <si>
    <r>
      <rPr>
        <sz val="7"/>
        <rFont val="Arial"/>
        <family val="2"/>
      </rPr>
      <t>28,31</t>
    </r>
  </si>
  <si>
    <r>
      <rPr>
        <sz val="7"/>
        <rFont val="Arial"/>
        <family val="2"/>
      </rPr>
      <t>Mureta de corte em rocha</t>
    </r>
  </si>
  <si>
    <r>
      <rPr>
        <sz val="7"/>
        <rFont val="Arial"/>
        <family val="2"/>
      </rPr>
      <t>250,31</t>
    </r>
  </si>
  <si>
    <r>
      <rPr>
        <sz val="7"/>
        <rFont val="Arial"/>
        <family val="2"/>
      </rPr>
      <t>Muro com Terramesh System ou similar, altura H&lt;= 4,00 metros (4 cx 1x1x4m), tudo incluído</t>
    </r>
  </si>
  <si>
    <r>
      <rPr>
        <sz val="7"/>
        <rFont val="Arial"/>
        <family val="2"/>
      </rPr>
      <t>1.003,15</t>
    </r>
  </si>
  <si>
    <r>
      <rPr>
        <sz val="7"/>
        <rFont val="Arial"/>
        <family val="2"/>
      </rPr>
      <t xml:space="preserve">Muro com Terramesh System ou similar, altura 4,00 &lt; H &lt;= 5,00 metros (3 cx 1x1x4m e 4 cx 0,
</t>
    </r>
    <r>
      <rPr>
        <sz val="7"/>
        <rFont val="Arial"/>
        <family val="2"/>
      </rPr>
      <t>5x1x4m) , execução, tudo incluído</t>
    </r>
  </si>
  <si>
    <r>
      <rPr>
        <sz val="7"/>
        <rFont val="Arial"/>
        <family val="2"/>
      </rPr>
      <t>1.197,40</t>
    </r>
  </si>
  <si>
    <r>
      <rPr>
        <sz val="7"/>
        <rFont val="Arial"/>
        <family val="2"/>
      </rPr>
      <t xml:space="preserve">Muro com Terramesh System ou similar, altura 5,00 &lt; H &lt;= 6,00 metros (4 cx 1x1x4m e 4 cx 0,
</t>
    </r>
    <r>
      <rPr>
        <sz val="7"/>
        <rFont val="Arial"/>
        <family val="2"/>
      </rPr>
      <t>5x1x4m) , tudo incluído</t>
    </r>
  </si>
  <si>
    <r>
      <rPr>
        <sz val="7"/>
        <rFont val="Arial"/>
        <family val="2"/>
      </rPr>
      <t>1.166,05</t>
    </r>
  </si>
  <si>
    <r>
      <rPr>
        <sz val="7"/>
        <rFont val="Arial"/>
        <family val="2"/>
      </rPr>
      <t xml:space="preserve">Muro com Terramesh System ou similar, altura 6,00 &lt; H &lt;= 7,50 metros (3cx 1x1x4m, 2cx
</t>
    </r>
    <r>
      <rPr>
        <sz val="7"/>
        <rFont val="Arial"/>
        <family val="2"/>
      </rPr>
      <t>1x1x5 e 5cx 0,5x1x6m), tudo incluído</t>
    </r>
  </si>
  <si>
    <r>
      <rPr>
        <sz val="7"/>
        <rFont val="Arial"/>
        <family val="2"/>
      </rPr>
      <t>1.247,29</t>
    </r>
  </si>
  <si>
    <r>
      <rPr>
        <sz val="7"/>
        <rFont val="Arial"/>
        <family val="2"/>
      </rPr>
      <t xml:space="preserve">Muro com Terramesh System ou similar, altura 7,50 &lt; H &lt;= 9,00 metros (4 cx 1x1x4m, 2 cx
</t>
    </r>
    <r>
      <rPr>
        <sz val="7"/>
        <rFont val="Arial"/>
        <family val="2"/>
      </rPr>
      <t>1x1x5, 3 cx 0,5x1x6m e 3cx 0,5x1x7), tudo incluído</t>
    </r>
  </si>
  <si>
    <r>
      <rPr>
        <sz val="7"/>
        <rFont val="Arial"/>
        <family val="2"/>
      </rPr>
      <t>1.258,85</t>
    </r>
  </si>
  <si>
    <r>
      <rPr>
        <sz val="7"/>
        <rFont val="Arial"/>
        <family val="2"/>
      </rPr>
      <t>Muro de testa em concreto para saída de dreno profundo em rocha, inclusive transporte do tubo</t>
    </r>
  </si>
  <si>
    <r>
      <rPr>
        <sz val="7"/>
        <rFont val="Arial"/>
        <family val="2"/>
      </rPr>
      <t>816,31</t>
    </r>
  </si>
  <si>
    <r>
      <rPr>
        <sz val="7"/>
        <rFont val="Arial"/>
        <family val="2"/>
      </rPr>
      <t>Muro de testa em concreto para saída de dreno profundo em solo, inclusive transporte do tubo</t>
    </r>
  </si>
  <si>
    <r>
      <rPr>
        <sz val="7"/>
        <rFont val="Arial"/>
        <family val="2"/>
      </rPr>
      <t>896,78</t>
    </r>
  </si>
  <si>
    <r>
      <rPr>
        <sz val="7"/>
        <rFont val="Arial"/>
        <family val="2"/>
      </rPr>
      <t>Passagem d'água 1,10 x 1,00 - Canteiro</t>
    </r>
  </si>
  <si>
    <r>
      <rPr>
        <sz val="7"/>
        <rFont val="Arial"/>
        <family val="2"/>
      </rPr>
      <t>402,49</t>
    </r>
  </si>
  <si>
    <r>
      <rPr>
        <sz val="7"/>
        <rFont val="Arial"/>
        <family val="2"/>
      </rPr>
      <t>Pedra de mão para (concreto ciclópico ou alvenaria) rocha paga em medição</t>
    </r>
  </si>
  <si>
    <r>
      <rPr>
        <sz val="7"/>
        <rFont val="Arial"/>
        <family val="2"/>
      </rPr>
      <t>101,56</t>
    </r>
  </si>
  <si>
    <r>
      <rPr>
        <sz val="7"/>
        <rFont val="Arial"/>
        <family val="2"/>
      </rPr>
      <t xml:space="preserve">Perfuração rotativa inclinada, em rocha sã, com coroa de diamante, diâmetro N (75mm),
</t>
    </r>
    <r>
      <rPr>
        <sz val="7"/>
        <rFont val="Arial"/>
        <family val="2"/>
      </rPr>
      <t>inclusive deslocamento e posicionamento em cada furo.</t>
    </r>
  </si>
  <si>
    <r>
      <rPr>
        <sz val="7"/>
        <rFont val="Arial"/>
        <family val="2"/>
      </rPr>
      <t>1.073,84</t>
    </r>
  </si>
  <si>
    <r>
      <rPr>
        <sz val="7"/>
        <rFont val="Arial"/>
        <family val="2"/>
      </rPr>
      <t xml:space="preserve">Pescoço de poço de visita H=0,30 m, diâm. = 0,60 m, fornecimento, assentamento e
</t>
    </r>
    <r>
      <rPr>
        <sz val="7"/>
        <rFont val="Arial"/>
        <family val="2"/>
      </rPr>
      <t>transporte</t>
    </r>
  </si>
  <si>
    <r>
      <rPr>
        <sz val="7"/>
        <rFont val="Arial"/>
        <family val="2"/>
      </rPr>
      <t>158,87</t>
    </r>
  </si>
  <si>
    <r>
      <rPr>
        <sz val="7"/>
        <rFont val="Arial"/>
        <family val="2"/>
      </rPr>
      <t>Pintura com nata de cimento</t>
    </r>
  </si>
  <si>
    <r>
      <rPr>
        <sz val="7"/>
        <rFont val="Arial"/>
        <family val="2"/>
      </rPr>
      <t>5,75</t>
    </r>
  </si>
  <si>
    <r>
      <rPr>
        <sz val="7"/>
        <rFont val="Arial"/>
        <family val="2"/>
      </rPr>
      <t>Pintura interna ou externa sobre ferro, com tinta a base de resina de borracha clorada</t>
    </r>
  </si>
  <si>
    <r>
      <rPr>
        <sz val="7"/>
        <rFont val="Arial"/>
        <family val="2"/>
      </rPr>
      <t>69,78</t>
    </r>
  </si>
  <si>
    <r>
      <rPr>
        <sz val="7"/>
        <rFont val="Arial"/>
        <family val="2"/>
      </rPr>
      <t>Placas pré-moldadas para passeio</t>
    </r>
  </si>
  <si>
    <r>
      <rPr>
        <sz val="7"/>
        <rFont val="Arial"/>
        <family val="2"/>
      </rPr>
      <t>320,16</t>
    </r>
  </si>
  <si>
    <r>
      <rPr>
        <sz val="7"/>
        <rFont val="Arial"/>
        <family val="2"/>
      </rPr>
      <t>Plataforma ou passarela de pinho de 1ª ou similar, 1" x 12"</t>
    </r>
  </si>
  <si>
    <r>
      <rPr>
        <sz val="7"/>
        <rFont val="Arial"/>
        <family val="2"/>
      </rPr>
      <t>4,89</t>
    </r>
  </si>
  <si>
    <r>
      <rPr>
        <sz val="7"/>
        <rFont val="Arial"/>
        <family val="2"/>
      </rPr>
      <t>Poço de visita em bloco pré-moldado para d=0,30 e 0,40m (0,80x0,80m)</t>
    </r>
  </si>
  <si>
    <r>
      <rPr>
        <sz val="7"/>
        <rFont val="Arial"/>
        <family val="2"/>
      </rPr>
      <t>3.751,85</t>
    </r>
  </si>
  <si>
    <r>
      <rPr>
        <sz val="7"/>
        <rFont val="Arial"/>
        <family val="2"/>
      </rPr>
      <t>Poço de visita em bloco pré-moldado para d=0,60m (1,00x1,00m)</t>
    </r>
  </si>
  <si>
    <r>
      <rPr>
        <sz val="7"/>
        <rFont val="Arial"/>
        <family val="2"/>
      </rPr>
      <t>4.341,71</t>
    </r>
  </si>
  <si>
    <r>
      <rPr>
        <sz val="7"/>
        <rFont val="Arial"/>
        <family val="2"/>
      </rPr>
      <t>Poço de visita para BDTC diam. 1,00 m - tudo incluido</t>
    </r>
  </si>
  <si>
    <r>
      <rPr>
        <sz val="7"/>
        <rFont val="Arial"/>
        <family val="2"/>
      </rPr>
      <t>16.437,38</t>
    </r>
  </si>
  <si>
    <r>
      <rPr>
        <sz val="7"/>
        <rFont val="Arial"/>
        <family val="2"/>
      </rPr>
      <t>Poço de Visita para BSTC diâm. 0,40m em blocos de concreto</t>
    </r>
  </si>
  <si>
    <r>
      <rPr>
        <sz val="7"/>
        <rFont val="Arial"/>
        <family val="2"/>
      </rPr>
      <t>2.236,07</t>
    </r>
  </si>
  <si>
    <r>
      <rPr>
        <sz val="7"/>
        <rFont val="Arial"/>
        <family val="2"/>
      </rPr>
      <t>Poço de visita para BSTC diâm. 0,60m em blocos de concreto</t>
    </r>
  </si>
  <si>
    <r>
      <rPr>
        <sz val="7"/>
        <rFont val="Arial"/>
        <family val="2"/>
      </rPr>
      <t>2.867,19</t>
    </r>
  </si>
  <si>
    <r>
      <rPr>
        <sz val="7"/>
        <rFont val="Arial"/>
        <family val="2"/>
      </rPr>
      <t>Poço de visita para BSTC diâm. 0,80m em blocos de concreto</t>
    </r>
  </si>
  <si>
    <r>
      <rPr>
        <sz val="7"/>
        <rFont val="Arial"/>
        <family val="2"/>
      </rPr>
      <t>3.511,73</t>
    </r>
  </si>
  <si>
    <r>
      <rPr>
        <sz val="7"/>
        <rFont val="Arial"/>
        <family val="2"/>
      </rPr>
      <t>Poço de visita para BTTC diam. 1,20 m - tudo incluído</t>
    </r>
  </si>
  <si>
    <r>
      <rPr>
        <sz val="7"/>
        <rFont val="Arial"/>
        <family val="2"/>
      </rPr>
      <t>26.760,92</t>
    </r>
  </si>
  <si>
    <r>
      <rPr>
        <sz val="7"/>
        <rFont val="Arial"/>
        <family val="2"/>
      </rPr>
      <t xml:space="preserve">Poço de visita (tubo D=0,40 m) H=1,50 m com tampão F.F.A.P., inclusive escavação e
</t>
    </r>
    <r>
      <rPr>
        <sz val="7"/>
        <rFont val="Arial"/>
        <family val="2"/>
      </rPr>
      <t>transporte do tampão</t>
    </r>
  </si>
  <si>
    <r>
      <rPr>
        <sz val="7"/>
        <rFont val="Arial"/>
        <family val="2"/>
      </rPr>
      <t>5.318,97</t>
    </r>
  </si>
  <si>
    <r>
      <rPr>
        <sz val="7"/>
        <rFont val="Arial"/>
        <family val="2"/>
      </rPr>
      <t xml:space="preserve">Poço de visita (tubo D=0,60 m) H=1,70 m com tampão F.F.A.P., inclusive escavação e
</t>
    </r>
    <r>
      <rPr>
        <sz val="7"/>
        <rFont val="Arial"/>
        <family val="2"/>
      </rPr>
      <t>transporte do tampão</t>
    </r>
  </si>
  <si>
    <r>
      <rPr>
        <sz val="7"/>
        <rFont val="Arial"/>
        <family val="2"/>
      </rPr>
      <t>5.873,71</t>
    </r>
  </si>
  <si>
    <r>
      <rPr>
        <sz val="7"/>
        <rFont val="Arial"/>
        <family val="2"/>
      </rPr>
      <t>Poço de visita (tubo D=0,80 m) H=1,90 m com tampão F.F.A.P., inclusive escavação e transporte do tampão</t>
    </r>
  </si>
  <si>
    <r>
      <rPr>
        <sz val="7"/>
        <rFont val="Arial"/>
        <family val="2"/>
      </rPr>
      <t>6.428,46</t>
    </r>
  </si>
  <si>
    <r>
      <rPr>
        <sz val="7"/>
        <rFont val="Arial"/>
        <family val="2"/>
      </rPr>
      <t>Poço de visita (tubo D=1,00 m) H=2,10 m com tampão F.F.A.P., inclusive escavação e transporte do tampão</t>
    </r>
  </si>
  <si>
    <r>
      <rPr>
        <sz val="7"/>
        <rFont val="Arial"/>
        <family val="2"/>
      </rPr>
      <t>6.983,19</t>
    </r>
  </si>
  <si>
    <r>
      <rPr>
        <sz val="7"/>
        <rFont val="Arial"/>
        <family val="2"/>
      </rPr>
      <t xml:space="preserve">Preparo manual de talude, compreendendo acerto, raspagem eventual de até 0,30m de prof. e
</t>
    </r>
    <r>
      <rPr>
        <sz val="7"/>
        <rFont val="Arial"/>
        <family val="2"/>
      </rPr>
      <t>afastamento lateral</t>
    </r>
  </si>
  <si>
    <r>
      <rPr>
        <sz val="7"/>
        <rFont val="Arial"/>
        <family val="2"/>
      </rPr>
      <t>13,09</t>
    </r>
  </si>
  <si>
    <r>
      <rPr>
        <sz val="7"/>
        <rFont val="Arial"/>
        <family val="2"/>
      </rPr>
      <t xml:space="preserve">Preparo manual de terreno, compreendendo acerto raspagem até 25cm de profundidade e
</t>
    </r>
    <r>
      <rPr>
        <sz val="7"/>
        <rFont val="Arial"/>
        <family val="2"/>
      </rPr>
      <t>afastamento lateral do material excedente</t>
    </r>
  </si>
  <si>
    <r>
      <rPr>
        <sz val="7"/>
        <rFont val="Arial"/>
        <family val="2"/>
      </rPr>
      <t>10,50</t>
    </r>
  </si>
  <si>
    <r>
      <rPr>
        <sz val="7"/>
        <rFont val="Arial"/>
        <family val="2"/>
      </rPr>
      <t>Reaterro com areia, tudo incluído</t>
    </r>
  </si>
  <si>
    <r>
      <rPr>
        <sz val="7"/>
        <rFont val="Arial"/>
        <family val="2"/>
      </rPr>
      <t>79,50</t>
    </r>
  </si>
  <si>
    <r>
      <rPr>
        <sz val="7"/>
        <rFont val="Arial"/>
        <family val="2"/>
      </rPr>
      <t>Reaterro de cavas c/ compactação manual (apiloamento)</t>
    </r>
  </si>
  <si>
    <r>
      <rPr>
        <sz val="7"/>
        <rFont val="Arial"/>
        <family val="2"/>
      </rPr>
      <t>83,30</t>
    </r>
  </si>
  <si>
    <r>
      <rPr>
        <sz val="7"/>
        <rFont val="Arial"/>
        <family val="2"/>
      </rPr>
      <t>Reaterro de cavas c/ compactação manual (apiloamento) (dim. reduz.)</t>
    </r>
  </si>
  <si>
    <r>
      <rPr>
        <sz val="7"/>
        <rFont val="Arial"/>
        <family val="2"/>
      </rPr>
      <t>120,80</t>
    </r>
  </si>
  <si>
    <r>
      <rPr>
        <sz val="7"/>
        <rFont val="Arial"/>
        <family val="2"/>
      </rPr>
      <t>Reaterro de cavas c/ compactação mecânica (compactador manual)</t>
    </r>
  </si>
  <si>
    <r>
      <rPr>
        <sz val="7"/>
        <rFont val="Arial"/>
        <family val="2"/>
      </rPr>
      <t>52,57</t>
    </r>
  </si>
  <si>
    <r>
      <rPr>
        <sz val="7"/>
        <rFont val="Arial"/>
        <family val="2"/>
      </rPr>
      <t>Recuperação de poço de visita inclusive fornecimento tampão F.F.A.P.</t>
    </r>
  </si>
  <si>
    <r>
      <rPr>
        <sz val="7"/>
        <rFont val="Arial"/>
        <family val="2"/>
      </rPr>
      <t>1.228,27</t>
    </r>
  </si>
  <si>
    <r>
      <rPr>
        <sz val="7"/>
        <rFont val="Arial"/>
        <family val="2"/>
      </rPr>
      <t>Religação de rede de água em PVC DN 20mm, inclusive conexões</t>
    </r>
  </si>
  <si>
    <r>
      <rPr>
        <sz val="7"/>
        <rFont val="Arial"/>
        <family val="2"/>
      </rPr>
      <t>26,05</t>
    </r>
  </si>
  <si>
    <r>
      <rPr>
        <sz val="7"/>
        <rFont val="Arial"/>
        <family val="2"/>
      </rPr>
      <t>Religação de rede de água em PVC DN 25mm, incluisve conexões</t>
    </r>
  </si>
  <si>
    <r>
      <rPr>
        <sz val="7"/>
        <rFont val="Arial"/>
        <family val="2"/>
      </rPr>
      <t>31,05</t>
    </r>
  </si>
  <si>
    <r>
      <rPr>
        <sz val="7"/>
        <rFont val="Arial"/>
        <family val="2"/>
      </rPr>
      <t>Religação de rede de água em PVC DN 32mm, incluisve conexões</t>
    </r>
  </si>
  <si>
    <r>
      <rPr>
        <sz val="7"/>
        <rFont val="Arial"/>
        <family val="2"/>
      </rPr>
      <t>41,38</t>
    </r>
  </si>
  <si>
    <r>
      <rPr>
        <sz val="7"/>
        <rFont val="Arial"/>
        <family val="2"/>
      </rPr>
      <t>Religação de rede de água em PVC DN 75mm, inclusive conexões</t>
    </r>
  </si>
  <si>
    <r>
      <rPr>
        <sz val="7"/>
        <rFont val="Arial"/>
        <family val="2"/>
      </rPr>
      <t>99,53</t>
    </r>
  </si>
  <si>
    <r>
      <rPr>
        <sz val="7"/>
        <rFont val="Arial"/>
        <family val="2"/>
      </rPr>
      <t>Religação de rede de água em PVC PBA CL 15 DN 100mm, inclusive conexões</t>
    </r>
  </si>
  <si>
    <r>
      <rPr>
        <sz val="7"/>
        <rFont val="Arial"/>
        <family val="2"/>
      </rPr>
      <t>169,56</t>
    </r>
  </si>
  <si>
    <r>
      <rPr>
        <sz val="7"/>
        <rFont val="Arial"/>
        <family val="2"/>
      </rPr>
      <t>Remanejamento de ligação e religação de redes de esgoto</t>
    </r>
  </si>
  <si>
    <r>
      <rPr>
        <sz val="7"/>
        <rFont val="Arial"/>
        <family val="2"/>
      </rPr>
      <t>103,16</t>
    </r>
  </si>
  <si>
    <r>
      <rPr>
        <sz val="7"/>
        <rFont val="Arial"/>
        <family val="2"/>
      </rPr>
      <t>Remoção de bueiros existentes</t>
    </r>
  </si>
  <si>
    <r>
      <rPr>
        <sz val="7"/>
        <rFont val="Arial"/>
        <family val="2"/>
      </rPr>
      <t>186,96</t>
    </r>
  </si>
  <si>
    <r>
      <rPr>
        <sz val="7"/>
        <rFont val="Arial"/>
        <family val="2"/>
      </rPr>
      <t>Rip-rap c/ argamassa cimento areia 1:6, inclusive aquisição e transporte dos materiais</t>
    </r>
  </si>
  <si>
    <r>
      <rPr>
        <sz val="7"/>
        <rFont val="Arial"/>
        <family val="2"/>
      </rPr>
      <t>432,07</t>
    </r>
  </si>
  <si>
    <r>
      <rPr>
        <sz val="7"/>
        <rFont val="Arial"/>
        <family val="2"/>
      </rPr>
      <t>Rip-rap de areia inclusive escavação, transporte e fornecimento de materiais</t>
    </r>
  </si>
  <si>
    <r>
      <rPr>
        <sz val="7"/>
        <rFont val="Arial"/>
        <family val="2"/>
      </rPr>
      <t>591,65</t>
    </r>
  </si>
  <si>
    <r>
      <rPr>
        <sz val="7"/>
        <rFont val="Arial"/>
        <family val="2"/>
      </rPr>
      <t>Rip-rap de solo e cimento (Traço 1:15)</t>
    </r>
  </si>
  <si>
    <r>
      <rPr>
        <sz val="7"/>
        <rFont val="Arial"/>
        <family val="2"/>
      </rPr>
      <t>143,90</t>
    </r>
  </si>
  <si>
    <r>
      <rPr>
        <sz val="7"/>
        <rFont val="Arial"/>
        <family val="2"/>
      </rPr>
      <t>Saída d'água concreto armado DP-1 c/ caiação</t>
    </r>
  </si>
  <si>
    <r>
      <rPr>
        <sz val="7"/>
        <rFont val="Arial"/>
        <family val="2"/>
      </rPr>
      <t>425,77</t>
    </r>
  </si>
  <si>
    <r>
      <rPr>
        <sz val="7"/>
        <rFont val="Arial"/>
        <family val="2"/>
      </rPr>
      <t>Saída d'água concreto p/ aterro c/ caiação (SDA-01)</t>
    </r>
  </si>
  <si>
    <r>
      <rPr>
        <sz val="7"/>
        <rFont val="Arial"/>
        <family val="2"/>
      </rPr>
      <t>1.864,52</t>
    </r>
  </si>
  <si>
    <r>
      <rPr>
        <sz val="7"/>
        <rFont val="Arial"/>
        <family val="2"/>
      </rPr>
      <t>Saída d'água concreto p/ aterro c/ caiação (SDA-02)</t>
    </r>
  </si>
  <si>
    <r>
      <rPr>
        <sz val="7"/>
        <rFont val="Arial"/>
        <family val="2"/>
      </rPr>
      <t>2.224,59</t>
    </r>
  </si>
  <si>
    <r>
      <rPr>
        <sz val="7"/>
        <rFont val="Arial"/>
        <family val="2"/>
      </rPr>
      <t>Saída d'água concreto p/ corte c/ caiação (SDC-01)</t>
    </r>
  </si>
  <si>
    <r>
      <rPr>
        <sz val="7"/>
        <rFont val="Arial"/>
        <family val="2"/>
      </rPr>
      <t>969,92</t>
    </r>
  </si>
  <si>
    <r>
      <rPr>
        <sz val="7"/>
        <rFont val="Arial"/>
        <family val="2"/>
      </rPr>
      <t>Sarjeta de concreto DP-1 (0,081 m³/m) calha triangular, inclusive caiação</t>
    </r>
  </si>
  <si>
    <r>
      <rPr>
        <sz val="7"/>
        <rFont val="Arial"/>
        <family val="2"/>
      </rPr>
      <t>110,44</t>
    </r>
  </si>
  <si>
    <r>
      <rPr>
        <sz val="7"/>
        <rFont val="Arial"/>
        <family val="2"/>
      </rPr>
      <t>Sarjeta de concreto DP-2 (0,085 m³/m) calha triangular, inclusive caiação</t>
    </r>
  </si>
  <si>
    <r>
      <rPr>
        <sz val="7"/>
        <rFont val="Arial"/>
        <family val="2"/>
      </rPr>
      <t>115,50</t>
    </r>
  </si>
  <si>
    <r>
      <rPr>
        <sz val="7"/>
        <rFont val="Arial"/>
        <family val="2"/>
      </rPr>
      <t>Sarjeta de concreto SCA 40/10</t>
    </r>
  </si>
  <si>
    <r>
      <rPr>
        <sz val="7"/>
        <rFont val="Arial"/>
        <family val="2"/>
      </rPr>
      <t>101,25</t>
    </r>
  </si>
  <si>
    <r>
      <rPr>
        <sz val="7"/>
        <rFont val="Arial"/>
        <family val="2"/>
      </rPr>
      <t>Sarjeta de concreto (SCA 70/15) calha triangular, inclusive caiação</t>
    </r>
  </si>
  <si>
    <r>
      <rPr>
        <sz val="7"/>
        <rFont val="Arial"/>
        <family val="2"/>
      </rPr>
      <t>132,33</t>
    </r>
  </si>
  <si>
    <r>
      <rPr>
        <sz val="7"/>
        <rFont val="Arial"/>
        <family val="2"/>
      </rPr>
      <t>Sarjeta de concreto (SCA 90/10) calha triangular, inclusive caiação</t>
    </r>
  </si>
  <si>
    <r>
      <rPr>
        <sz val="7"/>
        <rFont val="Arial"/>
        <family val="2"/>
      </rPr>
      <t>249,55</t>
    </r>
  </si>
  <si>
    <r>
      <rPr>
        <sz val="7"/>
        <rFont val="Arial"/>
        <family val="2"/>
      </rPr>
      <t>Sarjeta de concreto SCC 40/15</t>
    </r>
  </si>
  <si>
    <r>
      <rPr>
        <sz val="7"/>
        <rFont val="Arial"/>
        <family val="2"/>
      </rPr>
      <t>131,11</t>
    </r>
  </si>
  <si>
    <r>
      <rPr>
        <sz val="7"/>
        <rFont val="Arial"/>
        <family val="2"/>
      </rPr>
      <t>Sarjeta de concreto (STC - 02) calha triangular em corte/aterro, inclusive caiação</t>
    </r>
  </si>
  <si>
    <r>
      <rPr>
        <sz val="7"/>
        <rFont val="Arial"/>
        <family val="2"/>
      </rPr>
      <t>107,94</t>
    </r>
  </si>
  <si>
    <r>
      <rPr>
        <sz val="7"/>
        <rFont val="Arial"/>
        <family val="2"/>
      </rPr>
      <t>Sarjeta de concreto (STC - 04) calha triangular de bancada em corte, inclusive caiação</t>
    </r>
  </si>
  <si>
    <r>
      <rPr>
        <sz val="7"/>
        <rFont val="Arial"/>
        <family val="2"/>
      </rPr>
      <t>80,39</t>
    </r>
  </si>
  <si>
    <r>
      <rPr>
        <sz val="7"/>
        <rFont val="Arial"/>
        <family val="2"/>
      </rPr>
      <t>Tampa de concreto em grelha, fornecimento, assentamento e transporte</t>
    </r>
  </si>
  <si>
    <r>
      <rPr>
        <sz val="7"/>
        <rFont val="Arial"/>
        <family val="2"/>
      </rPr>
      <t>355,96</t>
    </r>
  </si>
  <si>
    <r>
      <rPr>
        <sz val="7"/>
        <rFont val="Arial"/>
        <family val="2"/>
      </rPr>
      <t>Tampão F.F.A.P. com 100 kg, fornecimento, assentamento e transporte</t>
    </r>
  </si>
  <si>
    <r>
      <rPr>
        <sz val="7"/>
        <rFont val="Arial"/>
        <family val="2"/>
      </rPr>
      <t>770,57</t>
    </r>
  </si>
  <si>
    <r>
      <rPr>
        <sz val="7"/>
        <rFont val="Arial"/>
        <family val="2"/>
      </rPr>
      <t xml:space="preserve">Tapume de vedação e proteção, executado com chapas de compensado resinado com 6mm
</t>
    </r>
    <r>
      <rPr>
        <sz val="7"/>
        <rFont val="Arial"/>
        <family val="2"/>
      </rPr>
      <t>de espessura, exclusive pintura</t>
    </r>
  </si>
  <si>
    <r>
      <rPr>
        <sz val="7"/>
        <rFont val="Arial"/>
        <family val="2"/>
      </rPr>
      <t>67,07</t>
    </r>
  </si>
  <si>
    <r>
      <rPr>
        <sz val="7"/>
        <rFont val="Arial"/>
        <family val="2"/>
      </rPr>
      <t>Tela de aço soldada Telcon Q-138 ou similar, fornecimento e assentamento.</t>
    </r>
  </si>
  <si>
    <r>
      <rPr>
        <sz val="7"/>
        <rFont val="Arial"/>
        <family val="2"/>
      </rPr>
      <t>67,04</t>
    </r>
  </si>
  <si>
    <r>
      <rPr>
        <sz val="7"/>
        <rFont val="Arial"/>
        <family val="2"/>
      </rPr>
      <t>Tela de aço soldada Telcon Q-196 ou similar, fornecimento e assentamento.</t>
    </r>
  </si>
  <si>
    <r>
      <rPr>
        <sz val="7"/>
        <rFont val="Arial"/>
        <family val="2"/>
      </rPr>
      <t>88,56</t>
    </r>
  </si>
  <si>
    <r>
      <rPr>
        <sz val="7"/>
        <rFont val="Arial"/>
        <family val="2"/>
      </rPr>
      <t>Terminal de dreno de alívio de pavimento (DP - TDA - 01)</t>
    </r>
  </si>
  <si>
    <r>
      <rPr>
        <sz val="7"/>
        <rFont val="Arial"/>
        <family val="2"/>
      </rPr>
      <t>457,97</t>
    </r>
  </si>
  <si>
    <r>
      <rPr>
        <sz val="7"/>
        <rFont val="Arial"/>
        <family val="2"/>
      </rPr>
      <t>Transporte de materiais encosta abaixo, serviço manual, inclusive carga e descarga</t>
    </r>
  </si>
  <si>
    <r>
      <rPr>
        <sz val="7"/>
        <rFont val="Arial"/>
        <family val="2"/>
      </rPr>
      <t>t dam</t>
    </r>
  </si>
  <si>
    <r>
      <rPr>
        <sz val="7"/>
        <rFont val="Arial"/>
        <family val="2"/>
      </rPr>
      <t>29,76</t>
    </r>
  </si>
  <si>
    <r>
      <rPr>
        <sz val="7"/>
        <rFont val="Arial"/>
        <family val="2"/>
      </rPr>
      <t>Transporte de materiais encosta acima, serviço manual, inclusive carga e descarga</t>
    </r>
  </si>
  <si>
    <r>
      <rPr>
        <sz val="7"/>
        <rFont val="Arial"/>
        <family val="2"/>
      </rPr>
      <t>40,27</t>
    </r>
  </si>
  <si>
    <r>
      <rPr>
        <sz val="7"/>
        <rFont val="Arial"/>
        <family val="2"/>
      </rPr>
      <t>Transposição de segmento de sarjeta - TSS 01, inclusive transporte do tubo de concreto</t>
    </r>
  </si>
  <si>
    <r>
      <rPr>
        <sz val="7"/>
        <rFont val="Arial"/>
        <family val="2"/>
      </rPr>
      <t>436,35</t>
    </r>
  </si>
  <si>
    <r>
      <rPr>
        <sz val="7"/>
        <rFont val="Arial"/>
        <family val="2"/>
      </rPr>
      <t>Trincheira drenante cega (0,50 x 1,70) m, inclusive transporte da brita c/ geotêxtil não tecido res.long. mín 16 kn/m</t>
    </r>
  </si>
  <si>
    <r>
      <rPr>
        <sz val="7"/>
        <rFont val="Arial"/>
        <family val="2"/>
      </rPr>
      <t>667,54</t>
    </r>
  </si>
  <si>
    <r>
      <rPr>
        <sz val="7"/>
        <rFont val="Arial"/>
        <family val="2"/>
      </rPr>
      <t>Tubo de PVC NBR 5648 diâmetro 50 mm, fornecimento e assentamento</t>
    </r>
  </si>
  <si>
    <r>
      <rPr>
        <sz val="7"/>
        <rFont val="Arial"/>
        <family val="2"/>
      </rPr>
      <t>35,61</t>
    </r>
  </si>
  <si>
    <r>
      <rPr>
        <sz val="7"/>
        <rFont val="Arial"/>
        <family val="2"/>
      </rPr>
      <t>Tubo de PVC NBR 5648 diâmetro 75 mm, fornecimento e assentamento</t>
    </r>
  </si>
  <si>
    <r>
      <rPr>
        <sz val="7"/>
        <rFont val="Arial"/>
        <family val="2"/>
      </rPr>
      <t>91,86</t>
    </r>
  </si>
  <si>
    <r>
      <rPr>
        <sz val="7"/>
        <rFont val="Arial"/>
        <family val="2"/>
      </rPr>
      <t>Tubo de PVC rígido série R diâmetro 100 mm, fornecimento e assentamento</t>
    </r>
  </si>
  <si>
    <r>
      <rPr>
        <sz val="7"/>
        <rFont val="Arial"/>
        <family val="2"/>
      </rPr>
      <t>76,60</t>
    </r>
  </si>
  <si>
    <r>
      <rPr>
        <sz val="7"/>
        <rFont val="Arial"/>
        <family val="2"/>
      </rPr>
      <t>Tubo irrifort agropecuário diâmetro 32 mm, fornecimento e assentamento</t>
    </r>
  </si>
  <si>
    <r>
      <rPr>
        <sz val="7"/>
        <rFont val="Arial"/>
        <family val="2"/>
      </rPr>
      <t>12,99</t>
    </r>
  </si>
  <si>
    <r>
      <rPr>
        <sz val="7"/>
        <rFont val="Arial"/>
        <family val="2"/>
      </rPr>
      <t>Tubo para irrigação linha fixa PN40 50 mm, fornecimento e assentamento</t>
    </r>
  </si>
  <si>
    <r>
      <rPr>
        <sz val="7"/>
        <rFont val="Arial"/>
        <family val="2"/>
      </rPr>
      <t>15,99</t>
    </r>
  </si>
  <si>
    <r>
      <rPr>
        <sz val="7"/>
        <rFont val="Arial"/>
        <family val="2"/>
      </rPr>
      <t>Tubos de ferro fundido diâmetro 0,90 m, assentamento</t>
    </r>
  </si>
  <si>
    <r>
      <rPr>
        <sz val="7"/>
        <rFont val="Arial"/>
        <family val="2"/>
      </rPr>
      <t>306,79</t>
    </r>
  </si>
  <si>
    <r>
      <rPr>
        <sz val="7"/>
        <rFont val="Arial"/>
        <family val="2"/>
      </rPr>
      <t>Tubos para irrigação Linha fixa PN40, diâmetro 75 mm, fornecimento e assentamento</t>
    </r>
  </si>
  <si>
    <r>
      <rPr>
        <sz val="7"/>
        <rFont val="Arial"/>
        <family val="2"/>
      </rPr>
      <t>24,30</t>
    </r>
  </si>
  <si>
    <r>
      <rPr>
        <sz val="7"/>
        <rFont val="Arial"/>
        <family val="2"/>
      </rPr>
      <t>Valeta de pedra argamassada VPAR</t>
    </r>
  </si>
  <si>
    <r>
      <rPr>
        <sz val="7"/>
        <rFont val="Arial"/>
        <family val="2"/>
      </rPr>
      <t>Valeta de pedra jogada VPJ, inclusive transporte da pedra</t>
    </r>
  </si>
  <si>
    <r>
      <rPr>
        <sz val="7"/>
        <rFont val="Arial"/>
        <family val="2"/>
      </rPr>
      <t>Valeta de proteção de aterro enleivada (VPA-01 DNIT)</t>
    </r>
  </si>
  <si>
    <r>
      <rPr>
        <sz val="7"/>
        <rFont val="Arial"/>
        <family val="2"/>
      </rPr>
      <t>124,01</t>
    </r>
  </si>
  <si>
    <r>
      <rPr>
        <sz val="7"/>
        <rFont val="Arial"/>
        <family val="2"/>
      </rPr>
      <t>Valeta de proteção de aterro revestida em concreto (VPA-03 DNIT)</t>
    </r>
  </si>
  <si>
    <r>
      <rPr>
        <sz val="7"/>
        <rFont val="Arial"/>
        <family val="2"/>
      </rPr>
      <t>117,53</t>
    </r>
  </si>
  <si>
    <r>
      <rPr>
        <sz val="7"/>
        <rFont val="Arial"/>
        <family val="2"/>
      </rPr>
      <t>Valeta de proteção de aterro VPA 02 (revestida em concreto)</t>
    </r>
  </si>
  <si>
    <r>
      <rPr>
        <sz val="7"/>
        <rFont val="Arial"/>
        <family val="2"/>
      </rPr>
      <t>230,26</t>
    </r>
  </si>
  <si>
    <r>
      <rPr>
        <sz val="7"/>
        <rFont val="Arial"/>
        <family val="2"/>
      </rPr>
      <t>Valeta de proteção de aterro VPA-01 (escavação)</t>
    </r>
  </si>
  <si>
    <r>
      <rPr>
        <sz val="7"/>
        <rFont val="Arial"/>
        <family val="2"/>
      </rPr>
      <t>82,14</t>
    </r>
  </si>
  <si>
    <r>
      <rPr>
        <sz val="7"/>
        <rFont val="Arial"/>
        <family val="2"/>
      </rPr>
      <t>Valeta de proteção de corte - desobstrução e limpeza</t>
    </r>
  </si>
  <si>
    <r>
      <rPr>
        <sz val="7"/>
        <rFont val="Arial"/>
        <family val="2"/>
      </rPr>
      <t>4,57</t>
    </r>
  </si>
  <si>
    <r>
      <rPr>
        <sz val="7"/>
        <rFont val="Arial"/>
        <family val="2"/>
      </rPr>
      <t>Valeta de proteção de corte enleivada (VPC-01 DNIT)</t>
    </r>
  </si>
  <si>
    <r>
      <rPr>
        <sz val="7"/>
        <rFont val="Arial"/>
        <family val="2"/>
      </rPr>
      <t>121,34</t>
    </r>
  </si>
  <si>
    <r>
      <rPr>
        <sz val="7"/>
        <rFont val="Arial"/>
        <family val="2"/>
      </rPr>
      <t>Valeta de proteção de corte revestida em concreto VPC-03</t>
    </r>
  </si>
  <si>
    <r>
      <rPr>
        <sz val="7"/>
        <rFont val="Arial"/>
        <family val="2"/>
      </rPr>
      <t>272,77</t>
    </r>
  </si>
  <si>
    <r>
      <rPr>
        <sz val="7"/>
        <rFont val="Arial"/>
        <family val="2"/>
      </rPr>
      <t>Valeta de proteção de corte VPC-01 (escavação)</t>
    </r>
  </si>
  <si>
    <r>
      <rPr>
        <sz val="7"/>
        <rFont val="Arial"/>
        <family val="2"/>
      </rPr>
      <t>44,46</t>
    </r>
  </si>
  <si>
    <r>
      <rPr>
        <sz val="7"/>
        <rFont val="Arial"/>
        <family val="2"/>
      </rPr>
      <t>Valeta de proteção de corte VPC-02 (revestida em grama)</t>
    </r>
  </si>
  <si>
    <r>
      <rPr>
        <sz val="7"/>
        <rFont val="Arial"/>
        <family val="2"/>
      </rPr>
      <t>98,50</t>
    </r>
  </si>
  <si>
    <r>
      <rPr>
        <sz val="7"/>
        <rFont val="Arial"/>
        <family val="2"/>
      </rPr>
      <t>Grupo de serviço: MATERIAL BETUMINOSO</t>
    </r>
  </si>
  <si>
    <r>
      <rPr>
        <sz val="7"/>
        <rFont val="Arial"/>
        <family val="2"/>
      </rPr>
      <t>Bonificação de 15,28% sobre Materiais Betuminosos</t>
    </r>
  </si>
  <si>
    <r>
      <rPr>
        <sz val="7"/>
        <rFont val="Arial"/>
        <family val="2"/>
      </rPr>
      <t>%</t>
    </r>
  </si>
  <si>
    <r>
      <rPr>
        <sz val="7"/>
        <rFont val="Arial"/>
        <family val="2"/>
      </rPr>
      <t>0,00</t>
    </r>
  </si>
  <si>
    <r>
      <rPr>
        <sz val="7"/>
        <rFont val="Arial"/>
        <family val="2"/>
      </rPr>
      <t>CAP FLEX 60/85, fornecimento</t>
    </r>
  </si>
  <si>
    <r>
      <rPr>
        <sz val="7"/>
        <rFont val="Arial"/>
        <family val="2"/>
      </rPr>
      <t>6.883,16</t>
    </r>
  </si>
  <si>
    <r>
      <rPr>
        <sz val="7"/>
        <rFont val="Arial"/>
        <family val="2"/>
      </rPr>
      <t>CAP-50/70, fornecimento</t>
    </r>
  </si>
  <si>
    <r>
      <rPr>
        <sz val="7"/>
        <rFont val="Arial"/>
        <family val="2"/>
      </rPr>
      <t>5.235,29</t>
    </r>
  </si>
  <si>
    <r>
      <rPr>
        <sz val="7"/>
        <rFont val="Arial"/>
        <family val="2"/>
      </rPr>
      <t>CM-30, fornecimento</t>
    </r>
  </si>
  <si>
    <r>
      <rPr>
        <sz val="7"/>
        <rFont val="Arial"/>
        <family val="2"/>
      </rPr>
      <t>6.607,49</t>
    </r>
  </si>
  <si>
    <r>
      <rPr>
        <sz val="7"/>
        <rFont val="Arial"/>
        <family val="2"/>
      </rPr>
      <t>Dope, fornecimento</t>
    </r>
  </si>
  <si>
    <r>
      <rPr>
        <sz val="7"/>
        <rFont val="Arial"/>
        <family val="2"/>
      </rPr>
      <t>72.220,00</t>
    </r>
  </si>
  <si>
    <r>
      <rPr>
        <sz val="7"/>
        <rFont val="Arial"/>
        <family val="2"/>
      </rPr>
      <t>Emulsão Asfáltica para Imprimação (EAI), fornecimento</t>
    </r>
  </si>
  <si>
    <r>
      <rPr>
        <sz val="7"/>
        <rFont val="Arial"/>
        <family val="2"/>
      </rPr>
      <t>3.692,10</t>
    </r>
  </si>
  <si>
    <r>
      <rPr>
        <sz val="7"/>
        <rFont val="Arial"/>
        <family val="2"/>
      </rPr>
      <t>Emulsão RL-1C- FLEX (Emulflex RL-1C-E), fornecimento</t>
    </r>
  </si>
  <si>
    <r>
      <rPr>
        <sz val="7"/>
        <rFont val="Arial"/>
        <family val="2"/>
      </rPr>
      <t>4.654,99</t>
    </r>
  </si>
  <si>
    <r>
      <rPr>
        <sz val="7"/>
        <rFont val="Arial"/>
        <family val="2"/>
      </rPr>
      <t>Emulsão RM-1C, fornecimento</t>
    </r>
  </si>
  <si>
    <r>
      <rPr>
        <sz val="7"/>
        <rFont val="Arial"/>
        <family val="2"/>
      </rPr>
      <t>4.271,57</t>
    </r>
  </si>
  <si>
    <r>
      <rPr>
        <sz val="7"/>
        <rFont val="Arial"/>
        <family val="2"/>
      </rPr>
      <t>Emulsão RR-1C FLEX (Emulflex RR-1C-E,) fornecimento</t>
    </r>
  </si>
  <si>
    <r>
      <rPr>
        <sz val="7"/>
        <rFont val="Arial"/>
        <family val="2"/>
      </rPr>
      <t>4.464,23</t>
    </r>
  </si>
  <si>
    <r>
      <rPr>
        <sz val="7"/>
        <rFont val="Arial"/>
        <family val="2"/>
      </rPr>
      <t>Emulsão RR-1C, fornecimento</t>
    </r>
  </si>
  <si>
    <r>
      <rPr>
        <sz val="7"/>
        <rFont val="Arial"/>
        <family val="2"/>
      </rPr>
      <t>4.008,34</t>
    </r>
  </si>
  <si>
    <r>
      <rPr>
        <sz val="7"/>
        <rFont val="Arial"/>
        <family val="2"/>
      </rPr>
      <t>Emulsão RR-2C, fornecimento</t>
    </r>
  </si>
  <si>
    <r>
      <rPr>
        <sz val="7"/>
        <rFont val="Arial"/>
        <family val="2"/>
      </rPr>
      <t>4.466,55</t>
    </r>
  </si>
  <si>
    <r>
      <rPr>
        <sz val="7"/>
        <rFont val="Arial"/>
        <family val="2"/>
      </rPr>
      <t>Emulsão RR-2C-FLEX (Emulflex RR-2C-E), fornecimento</t>
    </r>
  </si>
  <si>
    <r>
      <rPr>
        <sz val="7"/>
        <rFont val="Arial"/>
        <family val="2"/>
      </rPr>
      <t>4.855,48</t>
    </r>
  </si>
  <si>
    <r>
      <rPr>
        <sz val="7"/>
        <rFont val="Arial"/>
        <family val="2"/>
      </rPr>
      <t>Grupo de serviço: OBRAS COMPLEMENTARES</t>
    </r>
  </si>
  <si>
    <r>
      <rPr>
        <sz val="7"/>
        <rFont val="Arial"/>
        <family val="2"/>
      </rPr>
      <t>Abrigo de Ônibus - Rodovia Rural - 3,40 m x 6,00 m</t>
    </r>
  </si>
  <si>
    <r>
      <rPr>
        <sz val="7"/>
        <rFont val="Arial"/>
        <family val="2"/>
      </rPr>
      <t>21.669,39</t>
    </r>
  </si>
  <si>
    <r>
      <rPr>
        <sz val="7"/>
        <rFont val="Arial"/>
        <family val="2"/>
      </rPr>
      <t>Abrigo de Ônibus Urbano - Padrão reduzido - 2,40 x 6,00 m</t>
    </r>
  </si>
  <si>
    <r>
      <rPr>
        <sz val="7"/>
        <rFont val="Arial"/>
        <family val="2"/>
      </rPr>
      <t>16.833,64</t>
    </r>
  </si>
  <si>
    <r>
      <rPr>
        <sz val="7"/>
        <rFont val="Arial"/>
        <family val="2"/>
      </rPr>
      <t xml:space="preserve">Alvenaria de tijolos cerâmicos maciços aparentes 5x10x20cm,assent.c/argam.de cimento,cal
</t>
    </r>
    <r>
      <rPr>
        <sz val="7"/>
        <rFont val="Arial"/>
        <family val="2"/>
      </rPr>
      <t>hidratada CH1 e areia no traço 1:0,5:8,juntas de 10mm e esp.</t>
    </r>
  </si>
  <si>
    <r>
      <rPr>
        <sz val="7"/>
        <rFont val="Arial"/>
        <family val="2"/>
      </rPr>
      <t>130,64</t>
    </r>
  </si>
  <si>
    <r>
      <rPr>
        <sz val="7"/>
        <rFont val="Arial"/>
        <family val="2"/>
      </rPr>
      <t>Braço galvanizado 101mm - projeção 4,70m, fornecimento e instalação</t>
    </r>
  </si>
  <si>
    <r>
      <rPr>
        <sz val="7"/>
        <rFont val="Arial"/>
        <family val="2"/>
      </rPr>
      <t>3.406,55</t>
    </r>
  </si>
  <si>
    <r>
      <rPr>
        <sz val="7"/>
        <rFont val="Arial"/>
        <family val="2"/>
      </rPr>
      <t>Cabo de cobre nú, seção 35 mm2, fornecimento e colocação</t>
    </r>
  </si>
  <si>
    <r>
      <rPr>
        <sz val="7"/>
        <rFont val="Arial"/>
        <family val="2"/>
      </rPr>
      <t>65,37</t>
    </r>
  </si>
  <si>
    <r>
      <rPr>
        <sz val="7"/>
        <rFont val="Arial"/>
        <family val="2"/>
      </rPr>
      <t>Cabo flexível 2 x 1,5 mm², fornecimento e instalação</t>
    </r>
  </si>
  <si>
    <r>
      <rPr>
        <sz val="7"/>
        <rFont val="Arial"/>
        <family val="2"/>
      </rPr>
      <t>10,33</t>
    </r>
  </si>
  <si>
    <r>
      <rPr>
        <sz val="7"/>
        <rFont val="Arial"/>
        <family val="2"/>
      </rPr>
      <t>Cabo flexível 2 x 2,5 mm², fornecimento e instalação</t>
    </r>
  </si>
  <si>
    <r>
      <rPr>
        <sz val="7"/>
        <rFont val="Arial"/>
        <family val="2"/>
      </rPr>
      <t>15,05</t>
    </r>
  </si>
  <si>
    <r>
      <rPr>
        <sz val="7"/>
        <rFont val="Arial"/>
        <family val="2"/>
      </rPr>
      <t>Cabo flexível 3 x 1,5 mm², fornecimento e instalação</t>
    </r>
  </si>
  <si>
    <r>
      <rPr>
        <sz val="7"/>
        <rFont val="Arial"/>
        <family val="2"/>
      </rPr>
      <t>12,61</t>
    </r>
  </si>
  <si>
    <r>
      <rPr>
        <sz val="7"/>
        <rFont val="Arial"/>
        <family val="2"/>
      </rPr>
      <t>Cabo flexível 4 x 1,5 mm², fornecimento e instalação</t>
    </r>
  </si>
  <si>
    <r>
      <rPr>
        <sz val="7"/>
        <rFont val="Arial"/>
        <family val="2"/>
      </rPr>
      <t>Caixa de passagem de concreto armado de 0,40 x 0,40 x 0,40m</t>
    </r>
  </si>
  <si>
    <r>
      <rPr>
        <sz val="7"/>
        <rFont val="Arial"/>
        <family val="2"/>
      </rPr>
      <t>695,27</t>
    </r>
  </si>
  <si>
    <r>
      <rPr>
        <sz val="7"/>
        <rFont val="Arial"/>
        <family val="2"/>
      </rPr>
      <t>Caixa de passagem de eletroduto de lógica</t>
    </r>
  </si>
  <si>
    <r>
      <rPr>
        <sz val="7"/>
        <rFont val="Arial"/>
        <family val="2"/>
      </rPr>
      <t>1.386,26</t>
    </r>
  </si>
  <si>
    <r>
      <rPr>
        <sz val="7"/>
        <rFont val="Arial"/>
        <family val="2"/>
      </rPr>
      <t>Calçada de concreto</t>
    </r>
  </si>
  <si>
    <r>
      <rPr>
        <sz val="7"/>
        <rFont val="Arial"/>
        <family val="2"/>
      </rPr>
      <t>61,90</t>
    </r>
  </si>
  <si>
    <r>
      <rPr>
        <sz val="7"/>
        <rFont val="Arial"/>
        <family val="2"/>
      </rPr>
      <t xml:space="preserve">Calçada de concreto fck=15 MP, camurçado c/ argam. cimento e areia 1:4, lastro de brita e 8
</t>
    </r>
    <r>
      <rPr>
        <sz val="7"/>
        <rFont val="Arial"/>
        <family val="2"/>
      </rPr>
      <t>cm de concreto, incl. preparo da caixa e transp. da brita</t>
    </r>
  </si>
  <si>
    <r>
      <rPr>
        <sz val="7"/>
        <rFont val="Arial"/>
        <family val="2"/>
      </rPr>
      <t>127,31</t>
    </r>
  </si>
  <si>
    <r>
      <rPr>
        <sz val="7"/>
        <rFont val="Arial"/>
        <family val="2"/>
      </rPr>
      <t xml:space="preserve">Cerca de arame farpado 4 fios com mourões  a cada 2,0 m, esticadores de madeira, a cada 20
</t>
    </r>
    <r>
      <rPr>
        <sz val="7"/>
        <rFont val="Arial"/>
        <family val="2"/>
      </rPr>
      <t>,0 m, inclusive transporte de mourão e arame farpado)</t>
    </r>
  </si>
  <si>
    <r>
      <rPr>
        <sz val="7"/>
        <rFont val="Arial"/>
        <family val="2"/>
      </rPr>
      <t>26,79</t>
    </r>
  </si>
  <si>
    <r>
      <rPr>
        <sz val="7"/>
        <rFont val="Arial"/>
        <family val="2"/>
      </rPr>
      <t>Cerca de arame farpado 4 fios com mourões a cada 1,0 m, esticadores de madeira, a cada 20, 0 m, inclusive transporte de mourão e arame farpado</t>
    </r>
  </si>
  <si>
    <r>
      <rPr>
        <sz val="7"/>
        <rFont val="Arial"/>
        <family val="2"/>
      </rPr>
      <t>38,99</t>
    </r>
  </si>
  <si>
    <r>
      <rPr>
        <sz val="7"/>
        <rFont val="Arial"/>
        <family val="2"/>
      </rPr>
      <t xml:space="preserve">Cerca de arame farpado 4 fios com mourões, a cada 2,5 m, esticadores de madeira a cada 60,
</t>
    </r>
    <r>
      <rPr>
        <sz val="7"/>
        <rFont val="Arial"/>
        <family val="2"/>
      </rPr>
      <t>0m, inclusive transporte de arame farpado e mourão</t>
    </r>
  </si>
  <si>
    <r>
      <rPr>
        <sz val="7"/>
        <rFont val="Arial"/>
        <family val="2"/>
      </rPr>
      <t>27,31</t>
    </r>
  </si>
  <si>
    <r>
      <rPr>
        <sz val="7"/>
        <rFont val="Arial"/>
        <family val="2"/>
      </rPr>
      <t xml:space="preserve">Cerca de arame farpado 4 fios com mourões a cada 3,0 metros e sem esticadores, inclusive
</t>
    </r>
    <r>
      <rPr>
        <sz val="7"/>
        <rFont val="Arial"/>
        <family val="2"/>
      </rPr>
      <t>transporte de arame e mourão</t>
    </r>
  </si>
  <si>
    <r>
      <rPr>
        <sz val="7"/>
        <rFont val="Arial"/>
        <family val="2"/>
      </rPr>
      <t>27,99</t>
    </r>
  </si>
  <si>
    <r>
      <rPr>
        <sz val="7"/>
        <rFont val="Arial"/>
        <family val="2"/>
      </rPr>
      <t>Cerca de arame farpado 4 fios com postes cada 2,5 m, esticadores de concreto a cada 25,0 m</t>
    </r>
  </si>
  <si>
    <r>
      <rPr>
        <sz val="7"/>
        <rFont val="Arial"/>
        <family val="2"/>
      </rPr>
      <t>41,06</t>
    </r>
  </si>
  <si>
    <r>
      <rPr>
        <sz val="7"/>
        <rFont val="Arial"/>
        <family val="2"/>
      </rPr>
      <t>Cerca de arame farpado 8 fios com postes concreto 10 x 10 x 220 cm, a cada 1,5 m</t>
    </r>
  </si>
  <si>
    <r>
      <rPr>
        <sz val="7"/>
        <rFont val="Arial"/>
        <family val="2"/>
      </rPr>
      <t>70,56</t>
    </r>
  </si>
  <si>
    <r>
      <rPr>
        <sz val="7"/>
        <rFont val="Arial"/>
        <family val="2"/>
      </rPr>
      <t xml:space="preserve">Cerca de arame farpado 8 fios com postes triangulares 10 x 200 cm, a cada 2,5 m, mourão de
</t>
    </r>
    <r>
      <rPr>
        <sz val="7"/>
        <rFont val="Arial"/>
        <family val="2"/>
      </rPr>
      <t>concreto 10 x 10 x 220 cm, a cada 50,0 m</t>
    </r>
  </si>
  <si>
    <r>
      <rPr>
        <sz val="7"/>
        <rFont val="Arial"/>
        <family val="2"/>
      </rPr>
      <t>44,99</t>
    </r>
  </si>
  <si>
    <r>
      <rPr>
        <sz val="7"/>
        <rFont val="Arial"/>
        <family val="2"/>
      </rPr>
      <t xml:space="preserve">Cerca de arame farpado,4 fios ,mourões de madeira a cada 2,5 m e esticadores de concreto/
</t>
    </r>
    <r>
      <rPr>
        <sz val="7"/>
        <rFont val="Arial"/>
        <family val="2"/>
      </rPr>
      <t>madeira a cada 40m</t>
    </r>
  </si>
  <si>
    <r>
      <rPr>
        <sz val="7"/>
        <rFont val="Arial"/>
        <family val="2"/>
      </rPr>
      <t>42,91</t>
    </r>
  </si>
  <si>
    <r>
      <rPr>
        <sz val="7"/>
        <rFont val="Arial"/>
        <family val="2"/>
      </rPr>
      <t>Cerca de arame liso 4 fios com mourões cada 2,0 m, esticadores de madeira, a cada 20,0 m, inclusive transporte de mourão e arame liso</t>
    </r>
  </si>
  <si>
    <r>
      <rPr>
        <sz val="7"/>
        <rFont val="Arial"/>
        <family val="2"/>
      </rPr>
      <t>26,16</t>
    </r>
  </si>
  <si>
    <r>
      <rPr>
        <sz val="7"/>
        <rFont val="Arial"/>
        <family val="2"/>
      </rPr>
      <t>Concreto estrutural fck = 10,0 MPa, inclusive transportes areia, cimento e pedra britada</t>
    </r>
  </si>
  <si>
    <r>
      <rPr>
        <sz val="7"/>
        <rFont val="Arial"/>
        <family val="2"/>
      </rPr>
      <t>702,30</t>
    </r>
  </si>
  <si>
    <r>
      <rPr>
        <sz val="7"/>
        <rFont val="Arial"/>
        <family val="2"/>
      </rPr>
      <t>Corrimão em eucalipto tratado</t>
    </r>
  </si>
  <si>
    <r>
      <rPr>
        <sz val="7"/>
        <rFont val="Arial"/>
        <family val="2"/>
      </rPr>
      <t>83,20</t>
    </r>
  </si>
  <si>
    <r>
      <rPr>
        <sz val="7"/>
        <rFont val="Arial"/>
        <family val="2"/>
      </rPr>
      <t>Demolição de cerca de madeira com 4 fios</t>
    </r>
  </si>
  <si>
    <r>
      <rPr>
        <sz val="7"/>
        <rFont val="Arial"/>
        <family val="2"/>
      </rPr>
      <t>3,44</t>
    </r>
  </si>
  <si>
    <r>
      <rPr>
        <sz val="7"/>
        <rFont val="Arial"/>
        <family val="2"/>
      </rPr>
      <t>Demolição de edificações</t>
    </r>
  </si>
  <si>
    <r>
      <rPr>
        <sz val="7"/>
        <rFont val="Arial"/>
        <family val="2"/>
      </rPr>
      <t>70,65</t>
    </r>
  </si>
  <si>
    <r>
      <rPr>
        <sz val="7"/>
        <rFont val="Arial"/>
        <family val="2"/>
      </rPr>
      <t>Descida d'água em madeira e pedra de mão, tudo incluído</t>
    </r>
  </si>
  <si>
    <r>
      <rPr>
        <sz val="7"/>
        <rFont val="Arial"/>
        <family val="2"/>
      </rPr>
      <t>767,88</t>
    </r>
  </si>
  <si>
    <r>
      <rPr>
        <sz val="7"/>
        <rFont val="Arial"/>
        <family val="2"/>
      </rPr>
      <t>Deslocamento de cerca de madeira com 4 fios de arame</t>
    </r>
  </si>
  <si>
    <r>
      <rPr>
        <sz val="7"/>
        <rFont val="Arial"/>
        <family val="2"/>
      </rPr>
      <t>Eletroduto de aço galv. 1 1/4" inclusive abertura e fechamento de rasgos em alvenaria, e luvas</t>
    </r>
  </si>
  <si>
    <r>
      <rPr>
        <sz val="7"/>
        <rFont val="Arial"/>
        <family val="2"/>
      </rPr>
      <t>92,28</t>
    </r>
  </si>
  <si>
    <r>
      <rPr>
        <sz val="7"/>
        <rFont val="Arial"/>
        <family val="2"/>
      </rPr>
      <t>Eletroduto de PVC diâmetro de 4", fornecimento e instalação</t>
    </r>
  </si>
  <si>
    <r>
      <rPr>
        <sz val="7"/>
        <rFont val="Arial"/>
        <family val="2"/>
      </rPr>
      <t>148,58</t>
    </r>
  </si>
  <si>
    <r>
      <rPr>
        <sz val="7"/>
        <rFont val="Arial"/>
        <family val="2"/>
      </rPr>
      <t>Estrutura de madeira para telha cerâmica ancorada em laje ou alvenaria</t>
    </r>
  </si>
  <si>
    <r>
      <rPr>
        <sz val="7"/>
        <rFont val="Arial"/>
        <family val="2"/>
      </rPr>
      <t>Fita isolante em rolo de 19 mm x 20 m, número 33 Scoth ou equivalente</t>
    </r>
  </si>
  <si>
    <r>
      <rPr>
        <sz val="7"/>
        <rFont val="Arial"/>
        <family val="2"/>
      </rPr>
      <t>50,01</t>
    </r>
  </si>
  <si>
    <r>
      <rPr>
        <sz val="7"/>
        <rFont val="Arial"/>
        <family val="2"/>
      </rPr>
      <t>Haste cobreada para aterramento diâmetro 5/8" x 2,4m ( fornecimento e instalação)</t>
    </r>
  </si>
  <si>
    <r>
      <rPr>
        <sz val="7"/>
        <rFont val="Arial"/>
        <family val="2"/>
      </rPr>
      <t>177,69</t>
    </r>
  </si>
  <si>
    <r>
      <rPr>
        <sz val="7"/>
        <rFont val="Arial"/>
        <family val="2"/>
      </rPr>
      <t>Isolador de Porcelana tipo roldana com rack 3 x 16, instalação</t>
    </r>
  </si>
  <si>
    <r>
      <rPr>
        <sz val="7"/>
        <rFont val="Arial"/>
        <family val="2"/>
      </rPr>
      <t>115,11</t>
    </r>
  </si>
  <si>
    <r>
      <rPr>
        <sz val="7"/>
        <rFont val="Arial"/>
        <family val="2"/>
      </rPr>
      <t>Ladrilho hidráulico (argamassa cimento e areia 1:4), fornecimento e assentamento</t>
    </r>
  </si>
  <si>
    <r>
      <rPr>
        <sz val="7"/>
        <rFont val="Arial"/>
        <family val="2"/>
      </rPr>
      <t>125,77</t>
    </r>
  </si>
  <si>
    <r>
      <rPr>
        <sz val="7"/>
        <rFont val="Arial"/>
        <family val="2"/>
      </rPr>
      <t>Mata-burro</t>
    </r>
  </si>
  <si>
    <r>
      <rPr>
        <sz val="7"/>
        <rFont val="Arial"/>
        <family val="2"/>
      </rPr>
      <t>12.745,87</t>
    </r>
  </si>
  <si>
    <r>
      <rPr>
        <sz val="7"/>
        <rFont val="Arial"/>
        <family val="2"/>
      </rPr>
      <t>Passagem de gado (boca)</t>
    </r>
  </si>
  <si>
    <r>
      <rPr>
        <sz val="7"/>
        <rFont val="Arial"/>
        <family val="2"/>
      </rPr>
      <t>18.106,82</t>
    </r>
  </si>
  <si>
    <r>
      <rPr>
        <sz val="7"/>
        <rFont val="Arial"/>
        <family val="2"/>
      </rPr>
      <t>Passagem de gado (sem guarda corpo)</t>
    </r>
  </si>
  <si>
    <r>
      <rPr>
        <sz val="7"/>
        <rFont val="Arial"/>
        <family val="2"/>
      </rPr>
      <t>5.931,40</t>
    </r>
  </si>
  <si>
    <r>
      <rPr>
        <sz val="7"/>
        <rFont val="Arial"/>
        <family val="2"/>
      </rPr>
      <t>Passeio em concreto, largura 2,00m, acabamento em ladrilho hidráulico podotátil (L=0,40m)</t>
    </r>
  </si>
  <si>
    <r>
      <rPr>
        <sz val="7"/>
        <rFont val="Arial"/>
        <family val="2"/>
      </rPr>
      <t>116,79</t>
    </r>
  </si>
  <si>
    <r>
      <rPr>
        <sz val="7"/>
        <rFont val="Arial"/>
        <family val="2"/>
      </rPr>
      <t xml:space="preserve">Passeio pavimentado em blocos de concreto esp.=6cm, colorido, resistência 35 MPa, colchão
</t>
    </r>
    <r>
      <rPr>
        <sz val="7"/>
        <rFont val="Arial"/>
        <family val="2"/>
      </rPr>
      <t>de areia 5cm, inclusive transporte dos blocos e da areia</t>
    </r>
  </si>
  <si>
    <r>
      <rPr>
        <sz val="7"/>
        <rFont val="Arial"/>
        <family val="2"/>
      </rPr>
      <t>125,04</t>
    </r>
  </si>
  <si>
    <r>
      <rPr>
        <sz val="7"/>
        <rFont val="Arial"/>
        <family val="2"/>
      </rPr>
      <t>Pavimentação com pedra de mão (pé de moleque) argamassada</t>
    </r>
  </si>
  <si>
    <r>
      <rPr>
        <sz val="7"/>
        <rFont val="Arial"/>
        <family val="2"/>
      </rPr>
      <t>50,03</t>
    </r>
  </si>
  <si>
    <r>
      <rPr>
        <sz val="7"/>
        <rFont val="Arial"/>
        <family val="2"/>
      </rPr>
      <t>Pintura com tinta a óleo em esquadria de ferros duas demãos</t>
    </r>
  </si>
  <si>
    <r>
      <rPr>
        <sz val="7"/>
        <rFont val="Arial"/>
        <family val="2"/>
      </rPr>
      <t>51,59</t>
    </r>
  </si>
  <si>
    <r>
      <rPr>
        <sz val="7"/>
        <rFont val="Arial"/>
        <family val="2"/>
      </rPr>
      <t>Pintura em estrutura metálica com tinta epoxídica  inclusive primer</t>
    </r>
  </si>
  <si>
    <r>
      <rPr>
        <sz val="7"/>
        <rFont val="Arial"/>
        <family val="2"/>
      </rPr>
      <t>46,84</t>
    </r>
  </si>
  <si>
    <r>
      <rPr>
        <sz val="7"/>
        <rFont val="Arial"/>
        <family val="2"/>
      </rPr>
      <t>Pintura em látex acrílica em parede externa, sem massa corrida, três demãos</t>
    </r>
  </si>
  <si>
    <r>
      <rPr>
        <sz val="7"/>
        <rFont val="Arial"/>
        <family val="2"/>
      </rPr>
      <t>23,98</t>
    </r>
  </si>
  <si>
    <r>
      <rPr>
        <sz val="7"/>
        <rFont val="Arial"/>
        <family val="2"/>
      </rPr>
      <t>Pintura logomarca DER-ES em mourões de concreto ( baixo relevo )</t>
    </r>
  </si>
  <si>
    <r>
      <rPr>
        <sz val="7"/>
        <rFont val="Arial"/>
        <family val="2"/>
      </rPr>
      <t>14,28</t>
    </r>
  </si>
  <si>
    <r>
      <rPr>
        <sz val="7"/>
        <rFont val="Arial"/>
        <family val="2"/>
      </rPr>
      <t>Porteira, confecção e colocação, inclusive fornecimento e transporte da madeira e chapa de aço</t>
    </r>
  </si>
  <si>
    <r>
      <rPr>
        <sz val="7"/>
        <rFont val="Arial"/>
        <family val="2"/>
      </rPr>
      <t>4.699,66</t>
    </r>
  </si>
  <si>
    <r>
      <rPr>
        <sz val="7"/>
        <rFont val="Arial"/>
        <family val="2"/>
      </rPr>
      <t>Poste galvanizado 101mm simples, fornecimento e instalação</t>
    </r>
  </si>
  <si>
    <r>
      <rPr>
        <sz val="7"/>
        <rFont val="Arial"/>
        <family val="2"/>
      </rPr>
      <t>1.728,57</t>
    </r>
  </si>
  <si>
    <r>
      <rPr>
        <sz val="7"/>
        <rFont val="Arial"/>
        <family val="2"/>
      </rPr>
      <t>Poste galvanizado 114 mm - 1boca, fornecimento e instalação</t>
    </r>
  </si>
  <si>
    <r>
      <rPr>
        <sz val="7"/>
        <rFont val="Arial"/>
        <family val="2"/>
      </rPr>
      <t>3.756,56</t>
    </r>
  </si>
  <si>
    <r>
      <rPr>
        <sz val="7"/>
        <rFont val="Arial"/>
        <family val="2"/>
      </rPr>
      <t>Poste galvanizado 114mm - 2 bocas, fornecimento e instalação</t>
    </r>
  </si>
  <si>
    <r>
      <rPr>
        <sz val="7"/>
        <rFont val="Arial"/>
        <family val="2"/>
      </rPr>
      <t>4.491,54</t>
    </r>
  </si>
  <si>
    <r>
      <rPr>
        <sz val="7"/>
        <rFont val="Arial"/>
        <family val="2"/>
      </rPr>
      <t>Rampa de pedestres, com piso em ladrilho hidráulico podotátil</t>
    </r>
  </si>
  <si>
    <r>
      <rPr>
        <sz val="7"/>
        <rFont val="Arial"/>
        <family val="2"/>
      </rPr>
      <t>80,77</t>
    </r>
  </si>
  <si>
    <r>
      <rPr>
        <sz val="7"/>
        <rFont val="Arial"/>
        <family val="2"/>
      </rPr>
      <t>Rampa em pedra de mão (pé de moleque) argamassada e travada</t>
    </r>
  </si>
  <si>
    <r>
      <rPr>
        <sz val="7"/>
        <rFont val="Arial"/>
        <family val="2"/>
      </rPr>
      <t>60,56</t>
    </r>
  </si>
  <si>
    <r>
      <rPr>
        <sz val="7"/>
        <rFont val="Arial"/>
        <family val="2"/>
      </rPr>
      <t>Remoção de camada vegetal</t>
    </r>
  </si>
  <si>
    <r>
      <rPr>
        <sz val="7"/>
        <rFont val="Arial"/>
        <family val="2"/>
      </rPr>
      <t>10,03</t>
    </r>
  </si>
  <si>
    <r>
      <rPr>
        <sz val="7"/>
        <rFont val="Arial"/>
        <family val="2"/>
      </rPr>
      <t>Retirada de Defensa Metálica</t>
    </r>
  </si>
  <si>
    <r>
      <rPr>
        <sz val="7"/>
        <rFont val="Arial"/>
        <family val="2"/>
      </rPr>
      <t>28,43</t>
    </r>
  </si>
  <si>
    <r>
      <rPr>
        <sz val="7"/>
        <rFont val="Arial"/>
        <family val="2"/>
      </rPr>
      <t>Retirada e recolocação de alambrado</t>
    </r>
  </si>
  <si>
    <r>
      <rPr>
        <sz val="7"/>
        <rFont val="Arial"/>
        <family val="2"/>
      </rPr>
      <t>146,54</t>
    </r>
  </si>
  <si>
    <r>
      <rPr>
        <sz val="7"/>
        <rFont val="Arial"/>
        <family val="2"/>
      </rPr>
      <t xml:space="preserve">Sistema cercamento tipo Gradil Nylofor 3DPintura Simples (preto, verde ou branco), #
</t>
    </r>
    <r>
      <rPr>
        <sz val="7"/>
        <rFont val="Arial"/>
        <family val="2"/>
      </rPr>
      <t>50x200m, fio 5,0mm, L=2,50m, H=2,03m, incl. forn./chumb. postes</t>
    </r>
  </si>
  <si>
    <r>
      <rPr>
        <sz val="7"/>
        <rFont val="Arial"/>
        <family val="2"/>
      </rPr>
      <t>542,75</t>
    </r>
  </si>
  <si>
    <r>
      <rPr>
        <sz val="7"/>
        <rFont val="Arial"/>
        <family val="2"/>
      </rPr>
      <t>Sumidouro cilíndrico pré-moldado diam. 2,00m com 5 anéis inclusive escavação</t>
    </r>
  </si>
  <si>
    <r>
      <rPr>
        <sz val="7"/>
        <rFont val="Arial"/>
        <family val="2"/>
      </rPr>
      <t>4.881,41</t>
    </r>
  </si>
  <si>
    <r>
      <rPr>
        <sz val="7"/>
        <rFont val="Arial"/>
        <family val="2"/>
      </rPr>
      <t>Suporte de concreto armado ( 15x15x280 ) com logomarca pintada em baixo relevo</t>
    </r>
  </si>
  <si>
    <r>
      <rPr>
        <sz val="7"/>
        <rFont val="Arial"/>
        <family val="2"/>
      </rPr>
      <t>298,74</t>
    </r>
  </si>
  <si>
    <r>
      <rPr>
        <sz val="7"/>
        <rFont val="Arial"/>
        <family val="2"/>
      </rPr>
      <t xml:space="preserve">Tela de aço galvanizado ,em malha hexagonal de dupla torção, tipo 8,0cm x 10,0cm, com fios
</t>
    </r>
    <r>
      <rPr>
        <sz val="7"/>
        <rFont val="Arial"/>
        <family val="2"/>
      </rPr>
      <t>de diâmetro 2,7mm, tudo incluído, fornecimento e execução</t>
    </r>
  </si>
  <si>
    <r>
      <rPr>
        <sz val="7"/>
        <rFont val="Arial"/>
        <family val="2"/>
      </rPr>
      <t>175,86</t>
    </r>
  </si>
  <si>
    <r>
      <rPr>
        <sz val="7"/>
        <rFont val="Arial"/>
        <family val="2"/>
      </rPr>
      <t>Grupo de serviço: SERVIÇOS AMBIENTAIS</t>
    </r>
  </si>
  <si>
    <r>
      <rPr>
        <sz val="7"/>
        <rFont val="Arial"/>
        <family val="2"/>
      </rPr>
      <t>Arborização para paisagismo ( mudas viveiro de espera) com altura maior que 150 cm</t>
    </r>
  </si>
  <si>
    <r>
      <rPr>
        <sz val="7"/>
        <rFont val="Arial"/>
        <family val="2"/>
      </rPr>
      <t>221,75</t>
    </r>
  </si>
  <si>
    <r>
      <rPr>
        <sz val="7"/>
        <rFont val="Arial"/>
        <family val="2"/>
      </rPr>
      <t>Arborização para paisagismo (mudas viveiro de espera) com altura até 150 cm</t>
    </r>
  </si>
  <si>
    <r>
      <rPr>
        <sz val="7"/>
        <rFont val="Arial"/>
        <family val="2"/>
      </rPr>
      <t>141,89</t>
    </r>
  </si>
  <si>
    <r>
      <rPr>
        <sz val="7"/>
        <rFont val="Arial"/>
        <family val="2"/>
      </rPr>
      <t xml:space="preserve">Barreira de Siltagem com escoras de eucalipto,  diâm. 0,10m e a altura 1,60m, espaçadas a
</t>
    </r>
    <r>
      <rPr>
        <sz val="7"/>
        <rFont val="Arial"/>
        <family val="2"/>
      </rPr>
      <t>cada 2,0 m, 1 reaproveitamento</t>
    </r>
  </si>
  <si>
    <r>
      <rPr>
        <sz val="7"/>
        <rFont val="Arial"/>
        <family val="2"/>
      </rPr>
      <t>Conformação manual de taludes</t>
    </r>
  </si>
  <si>
    <r>
      <rPr>
        <sz val="7"/>
        <rFont val="Arial"/>
        <family val="2"/>
      </rPr>
      <t>1,91</t>
    </r>
  </si>
  <si>
    <r>
      <rPr>
        <sz val="7"/>
        <rFont val="Arial"/>
        <family val="2"/>
      </rPr>
      <t>Grama  em placas em taludes com estacas de madeira, fornecimento e plantio</t>
    </r>
  </si>
  <si>
    <r>
      <rPr>
        <sz val="7"/>
        <rFont val="Arial"/>
        <family val="2"/>
      </rPr>
      <t>35,50</t>
    </r>
  </si>
  <si>
    <r>
      <rPr>
        <sz val="7"/>
        <rFont val="Arial"/>
        <family val="2"/>
      </rPr>
      <t>Grama em placas, fornecimento e plantio (sem fixação com estacas)</t>
    </r>
  </si>
  <si>
    <r>
      <rPr>
        <sz val="7"/>
        <rFont val="Arial"/>
        <family val="2"/>
      </rPr>
      <t>26,61</t>
    </r>
  </si>
  <si>
    <r>
      <rPr>
        <sz val="7"/>
        <rFont val="Arial"/>
        <family val="2"/>
      </rPr>
      <t>Gramínea em leiva, extração</t>
    </r>
  </si>
  <si>
    <r>
      <rPr>
        <sz val="7"/>
        <rFont val="Arial"/>
        <family val="2"/>
      </rPr>
      <t>2,35</t>
    </r>
  </si>
  <si>
    <r>
      <rPr>
        <sz val="7"/>
        <rFont val="Arial"/>
        <family val="2"/>
      </rPr>
      <t>Gramínea em leiva, extração, plantio e transporte</t>
    </r>
  </si>
  <si>
    <r>
      <rPr>
        <sz val="7"/>
        <rFont val="Arial"/>
        <family val="2"/>
      </rPr>
      <t>11,34</t>
    </r>
  </si>
  <si>
    <r>
      <rPr>
        <sz val="7"/>
        <rFont val="Arial"/>
        <family val="2"/>
      </rPr>
      <t>Gramíneas em sementes, fornecimento e plantio a lanço</t>
    </r>
  </si>
  <si>
    <r>
      <rPr>
        <sz val="7"/>
        <rFont val="Arial"/>
        <family val="2"/>
      </rPr>
      <t>4,59</t>
    </r>
  </si>
  <si>
    <r>
      <rPr>
        <sz val="7"/>
        <rFont val="Arial"/>
        <family val="2"/>
      </rPr>
      <t>Hidrossemeadura simples em taludes</t>
    </r>
  </si>
  <si>
    <r>
      <rPr>
        <sz val="7"/>
        <rFont val="Arial"/>
        <family val="2"/>
      </rPr>
      <t>10,59</t>
    </r>
  </si>
  <si>
    <r>
      <rPr>
        <sz val="7"/>
        <rFont val="Arial"/>
        <family val="2"/>
      </rPr>
      <t>Hidrossemeadura simples em terrenos planos</t>
    </r>
  </si>
  <si>
    <r>
      <rPr>
        <sz val="7"/>
        <rFont val="Arial"/>
        <family val="2"/>
      </rPr>
      <t>8,54</t>
    </r>
  </si>
  <si>
    <r>
      <rPr>
        <sz val="7"/>
        <rFont val="Arial"/>
        <family val="2"/>
      </rPr>
      <t>Recomposição de talude de corte com aterro de solo argiloso compactado, exclusive material de aterro</t>
    </r>
  </si>
  <si>
    <r>
      <rPr>
        <sz val="7"/>
        <rFont val="Arial"/>
        <family val="2"/>
      </rPr>
      <t>79,30</t>
    </r>
  </si>
  <si>
    <r>
      <rPr>
        <sz val="7"/>
        <rFont val="Arial"/>
        <family val="2"/>
      </rPr>
      <t>Reflorestamento com espécies nativas da mata atlântica, mudas em sacolas ou tubetes</t>
    </r>
  </si>
  <si>
    <r>
      <rPr>
        <sz val="7"/>
        <rFont val="Arial"/>
        <family val="2"/>
      </rPr>
      <t>55,03</t>
    </r>
  </si>
  <si>
    <r>
      <rPr>
        <sz val="7"/>
        <rFont val="Arial"/>
        <family val="2"/>
      </rPr>
      <t>Reunião de Comunicação Social inclusive material de consumo</t>
    </r>
  </si>
  <si>
    <r>
      <rPr>
        <sz val="7"/>
        <rFont val="Arial"/>
        <family val="2"/>
      </rPr>
      <t>5.578,49</t>
    </r>
  </si>
  <si>
    <r>
      <rPr>
        <sz val="7"/>
        <rFont val="Arial"/>
        <family val="2"/>
      </rPr>
      <t>Revestimento vegetal com grama em placas, inclusive transporte de grama</t>
    </r>
  </si>
  <si>
    <r>
      <rPr>
        <sz val="7"/>
        <rFont val="Arial"/>
        <family val="2"/>
      </rPr>
      <t>26,08</t>
    </r>
  </si>
  <si>
    <r>
      <rPr>
        <sz val="7"/>
        <rFont val="Arial"/>
        <family val="2"/>
      </rPr>
      <t>Revestimento vegetal por hidrossemeadura com manta de fibras vegetais</t>
    </r>
  </si>
  <si>
    <r>
      <rPr>
        <sz val="7"/>
        <rFont val="Arial"/>
        <family val="2"/>
      </rPr>
      <t>30,71</t>
    </r>
  </si>
  <si>
    <r>
      <rPr>
        <sz val="7"/>
        <rFont val="Arial"/>
        <family val="2"/>
      </rPr>
      <t>Grupo de serviço: SINALIZAÇÃO</t>
    </r>
  </si>
  <si>
    <r>
      <rPr>
        <sz val="7"/>
        <rFont val="Arial"/>
        <family val="2"/>
      </rPr>
      <t>Abraçadeira para fixação de semáforo em braço/coluna de diâmetro 101 ou 114 mm</t>
    </r>
  </si>
  <si>
    <r>
      <rPr>
        <sz val="7"/>
        <rFont val="Arial"/>
        <family val="2"/>
      </rPr>
      <t>192,69</t>
    </r>
  </si>
  <si>
    <r>
      <rPr>
        <sz val="7"/>
        <rFont val="Arial"/>
        <family val="2"/>
      </rPr>
      <t>Anteparo 3 x 300 mm, fornecimento e instalação</t>
    </r>
  </si>
  <si>
    <r>
      <rPr>
        <sz val="7"/>
        <rFont val="Arial"/>
        <family val="2"/>
      </rPr>
      <t>687,69</t>
    </r>
  </si>
  <si>
    <r>
      <rPr>
        <sz val="7"/>
        <rFont val="Arial"/>
        <family val="2"/>
      </rPr>
      <t>Balizador de concreto ( fornecimento e assentamento )</t>
    </r>
  </si>
  <si>
    <r>
      <rPr>
        <sz val="7"/>
        <rFont val="Arial"/>
        <family val="2"/>
      </rPr>
      <t>96,80</t>
    </r>
  </si>
  <si>
    <r>
      <rPr>
        <sz val="7"/>
        <rFont val="Arial"/>
        <family val="2"/>
      </rPr>
      <t>Botoeira com sinal sonoro, fornecimento e instalação</t>
    </r>
  </si>
  <si>
    <r>
      <rPr>
        <sz val="7"/>
        <rFont val="Arial"/>
        <family val="2"/>
      </rPr>
      <t>3.034,48</t>
    </r>
  </si>
  <si>
    <r>
      <rPr>
        <sz val="7"/>
        <rFont val="Arial"/>
        <family val="2"/>
      </rPr>
      <t>Cabos para rede de dados (sincronismo) blindado 2 x 20 awg, fornecimento e instalação</t>
    </r>
  </si>
  <si>
    <r>
      <rPr>
        <sz val="7"/>
        <rFont val="Arial"/>
        <family val="2"/>
      </rPr>
      <t>13,60</t>
    </r>
  </si>
  <si>
    <r>
      <rPr>
        <sz val="7"/>
        <rFont val="Arial"/>
        <family val="2"/>
      </rPr>
      <t>Cones para sinalização, fornecimento e colocação</t>
    </r>
  </si>
  <si>
    <r>
      <rPr>
        <sz val="7"/>
        <rFont val="Arial"/>
        <family val="2"/>
      </rPr>
      <t>170,23</t>
    </r>
  </si>
  <si>
    <r>
      <rPr>
        <sz val="7"/>
        <rFont val="Arial"/>
        <family val="2"/>
      </rPr>
      <t>Controlador Eletrônico Microprocessado 4 fases, fornecimento e instalação</t>
    </r>
  </si>
  <si>
    <r>
      <rPr>
        <sz val="7"/>
        <rFont val="Arial"/>
        <family val="2"/>
      </rPr>
      <t>14.261,83</t>
    </r>
  </si>
  <si>
    <r>
      <rPr>
        <sz val="7"/>
        <rFont val="Arial"/>
        <family val="2"/>
      </rPr>
      <t>Controlador Eletrônico Microprocessado 6/6 fases, fornecimento e instalação</t>
    </r>
  </si>
  <si>
    <r>
      <rPr>
        <sz val="7"/>
        <rFont val="Arial"/>
        <family val="2"/>
      </rPr>
      <t>15.831,27</t>
    </r>
  </si>
  <si>
    <r>
      <rPr>
        <sz val="7"/>
        <rFont val="Arial"/>
        <family val="2"/>
      </rPr>
      <t>Defensa de concreto tipo New Jersey, fornecimento e colocação</t>
    </r>
  </si>
  <si>
    <r>
      <rPr>
        <sz val="7"/>
        <rFont val="Arial"/>
        <family val="2"/>
      </rPr>
      <t>691,18</t>
    </r>
  </si>
  <si>
    <r>
      <rPr>
        <sz val="7"/>
        <rFont val="Arial"/>
        <family val="2"/>
      </rPr>
      <t>Defensa metálica (1 lâmina com espessura = 3 mm), fornecimento e colocação</t>
    </r>
  </si>
  <si>
    <r>
      <rPr>
        <sz val="7"/>
        <rFont val="Arial"/>
        <family val="2"/>
      </rPr>
      <t>614,09</t>
    </r>
  </si>
  <si>
    <r>
      <rPr>
        <sz val="7"/>
        <rFont val="Arial"/>
        <family val="2"/>
      </rPr>
      <t>Defensa metálica (2 lâminas com espessuras = 3mm) inclusive acessórios, fornecimento e colocação</t>
    </r>
  </si>
  <si>
    <r>
      <rPr>
        <sz val="7"/>
        <rFont val="Arial"/>
        <family val="2"/>
      </rPr>
      <t>1.219,15</t>
    </r>
  </si>
  <si>
    <r>
      <rPr>
        <sz val="7"/>
        <rFont val="Arial"/>
        <family val="2"/>
      </rPr>
      <t>Elementos de madeira para sinalização - cavaletes</t>
    </r>
  </si>
  <si>
    <r>
      <rPr>
        <sz val="7"/>
        <rFont val="Arial"/>
        <family val="2"/>
      </rPr>
      <t>45,97</t>
    </r>
  </si>
  <si>
    <r>
      <rPr>
        <sz val="7"/>
        <rFont val="Arial"/>
        <family val="2"/>
      </rPr>
      <t xml:space="preserve">Grupo focal gradativo (semáforo com informação de tempo) com lâmpada LED, fornecimento
</t>
    </r>
    <r>
      <rPr>
        <sz val="7"/>
        <rFont val="Arial"/>
        <family val="2"/>
      </rPr>
      <t>e instalação</t>
    </r>
  </si>
  <si>
    <r>
      <rPr>
        <sz val="7"/>
        <rFont val="Arial"/>
        <family val="2"/>
      </rPr>
      <t>9.155,21</t>
    </r>
  </si>
  <si>
    <r>
      <rPr>
        <sz val="7"/>
        <rFont val="Arial"/>
        <family val="2"/>
      </rPr>
      <t>Grupo focal repetidor 2x200 mm com lâmpada LED, fornecimento e instalação</t>
    </r>
  </si>
  <si>
    <r>
      <rPr>
        <sz val="7"/>
        <rFont val="Arial"/>
        <family val="2"/>
      </rPr>
      <t>2.270,98</t>
    </r>
  </si>
  <si>
    <r>
      <rPr>
        <sz val="7"/>
        <rFont val="Arial"/>
        <family val="2"/>
      </rPr>
      <t>Grupo focal repetidor 3x200 mm com lâmpada LED, fornecimento e instalação</t>
    </r>
  </si>
  <si>
    <r>
      <rPr>
        <sz val="7"/>
        <rFont val="Arial"/>
        <family val="2"/>
      </rPr>
      <t>2.654,63</t>
    </r>
  </si>
  <si>
    <r>
      <rPr>
        <sz val="7"/>
        <rFont val="Arial"/>
        <family val="2"/>
      </rPr>
      <t>Grupo focal repetidor 3x300 mm com lâmpada LED, fornecimento e instalação</t>
    </r>
  </si>
  <si>
    <r>
      <rPr>
        <sz val="7"/>
        <rFont val="Arial"/>
        <family val="2"/>
      </rPr>
      <t>4.265,17</t>
    </r>
  </si>
  <si>
    <r>
      <rPr>
        <sz val="7"/>
        <rFont val="Arial"/>
        <family val="2"/>
      </rPr>
      <t>Ondulação transversal em CBUQ</t>
    </r>
  </si>
  <si>
    <r>
      <rPr>
        <sz val="7"/>
        <rFont val="Arial"/>
        <family val="2"/>
      </rPr>
      <t>567,23</t>
    </r>
  </si>
  <si>
    <r>
      <rPr>
        <sz val="7"/>
        <rFont val="Arial"/>
        <family val="2"/>
      </rPr>
      <t>Ondulação transversal em concreto</t>
    </r>
  </si>
  <si>
    <r>
      <rPr>
        <sz val="7"/>
        <rFont val="Arial"/>
        <family val="2"/>
      </rPr>
      <t>280,63</t>
    </r>
  </si>
  <si>
    <r>
      <rPr>
        <sz val="7"/>
        <rFont val="Arial"/>
        <family val="2"/>
      </rPr>
      <t>Pintura acrílica sobre capa asfáltica</t>
    </r>
  </si>
  <si>
    <r>
      <rPr>
        <sz val="7"/>
        <rFont val="Arial"/>
        <family val="2"/>
      </rPr>
      <t>12,84</t>
    </r>
  </si>
  <si>
    <r>
      <rPr>
        <sz val="7"/>
        <rFont val="Arial"/>
        <family val="2"/>
      </rPr>
      <t>Pintura de setas e zebrados em material termoplástico - 5 anos ( por extrusão)</t>
    </r>
  </si>
  <si>
    <r>
      <rPr>
        <sz val="7"/>
        <rFont val="Arial"/>
        <family val="2"/>
      </rPr>
      <t>127,47</t>
    </r>
  </si>
  <si>
    <r>
      <rPr>
        <sz val="7"/>
        <rFont val="Arial"/>
        <family val="2"/>
      </rPr>
      <t>Sinalização com chapa em alumínio revestida em película</t>
    </r>
  </si>
  <si>
    <r>
      <rPr>
        <sz val="7"/>
        <rFont val="Arial"/>
        <family val="2"/>
      </rPr>
      <t>822,60</t>
    </r>
  </si>
  <si>
    <r>
      <rPr>
        <sz val="7"/>
        <rFont val="Arial"/>
        <family val="2"/>
      </rPr>
      <t>Sinalização horizontal TMD=200, vida útil 2 a 3 anos, taxa=0,40 L/m²</t>
    </r>
  </si>
  <si>
    <r>
      <rPr>
        <sz val="7"/>
        <rFont val="Arial"/>
        <family val="2"/>
      </rPr>
      <t>21,90</t>
    </r>
  </si>
  <si>
    <r>
      <rPr>
        <sz val="7"/>
        <rFont val="Arial"/>
        <family val="2"/>
      </rPr>
      <t>Sinalização horizontal TMD=400, vida útil 2 a 3 anos, taxa=0,60 L/m²</t>
    </r>
  </si>
  <si>
    <r>
      <rPr>
        <sz val="7"/>
        <rFont val="Arial"/>
        <family val="2"/>
      </rPr>
      <t>26,84</t>
    </r>
  </si>
  <si>
    <r>
      <rPr>
        <sz val="7"/>
        <rFont val="Arial"/>
        <family val="2"/>
      </rPr>
      <t>Sinalização horizontal TMD=600, vida útil 2 a 3 anos, taxa=0,80 L/m²</t>
    </r>
  </si>
  <si>
    <r>
      <rPr>
        <sz val="7"/>
        <rFont val="Arial"/>
        <family val="2"/>
      </rPr>
      <t>Sinalização horizontal TMD=600, vida útil 3 anos, taxa=3,0 kg/m² material termoplástico )</t>
    </r>
  </si>
  <si>
    <r>
      <rPr>
        <sz val="7"/>
        <rFont val="Arial"/>
        <family val="2"/>
      </rPr>
      <t>51,51</t>
    </r>
  </si>
  <si>
    <r>
      <rPr>
        <sz val="7"/>
        <rFont val="Arial"/>
        <family val="2"/>
      </rPr>
      <t>Sinalização noturna ( fio com lâmpada e balde ), fornecimento e instalação</t>
    </r>
  </si>
  <si>
    <r>
      <rPr>
        <sz val="7"/>
        <rFont val="Arial"/>
        <family val="2"/>
      </rPr>
      <t>37,47</t>
    </r>
  </si>
  <si>
    <r>
      <rPr>
        <sz val="7"/>
        <rFont val="Arial"/>
        <family val="2"/>
      </rPr>
      <t>Sinalização vertical com chapa em esmalte sintético</t>
    </r>
  </si>
  <si>
    <r>
      <rPr>
        <sz val="7"/>
        <rFont val="Arial"/>
        <family val="2"/>
      </rPr>
      <t>751,25</t>
    </r>
  </si>
  <si>
    <r>
      <rPr>
        <sz val="7"/>
        <rFont val="Arial"/>
        <family val="2"/>
      </rPr>
      <t xml:space="preserve">Sinalização vertical com chapa em poliéster (e=2,3mm) reforçada com fibra de vidro, inclusive
</t>
    </r>
    <r>
      <rPr>
        <sz val="7"/>
        <rFont val="Arial"/>
        <family val="2"/>
      </rPr>
      <t>suporte de madeira</t>
    </r>
  </si>
  <si>
    <r>
      <rPr>
        <sz val="7"/>
        <rFont val="Arial"/>
        <family val="2"/>
      </rPr>
      <t>854,97</t>
    </r>
  </si>
  <si>
    <r>
      <rPr>
        <sz val="7"/>
        <rFont val="Arial"/>
        <family val="2"/>
      </rPr>
      <t>Sinalização vertical com chapa revestida em película, inclusive suporte em madeira</t>
    </r>
  </si>
  <si>
    <r>
      <rPr>
        <sz val="7"/>
        <rFont val="Arial"/>
        <family val="2"/>
      </rPr>
      <t>932,71</t>
    </r>
  </si>
  <si>
    <r>
      <rPr>
        <sz val="7"/>
        <rFont val="Arial"/>
        <family val="2"/>
      </rPr>
      <t>Sonorizador</t>
    </r>
  </si>
  <si>
    <r>
      <rPr>
        <sz val="7"/>
        <rFont val="Arial"/>
        <family val="2"/>
      </rPr>
      <t>275,48</t>
    </r>
  </si>
  <si>
    <r>
      <rPr>
        <sz val="7"/>
        <rFont val="Arial"/>
        <family val="2"/>
      </rPr>
      <t xml:space="preserve">Suporte de placa de sinalização vertical em madeira de 1ª qualidade, pintada, fornecimento e
</t>
    </r>
    <r>
      <rPr>
        <sz val="7"/>
        <rFont val="Arial"/>
        <family val="2"/>
      </rPr>
      <t>instalação</t>
    </r>
  </si>
  <si>
    <r>
      <rPr>
        <sz val="7"/>
        <rFont val="Arial"/>
        <family val="2"/>
      </rPr>
      <t>105,99</t>
    </r>
  </si>
  <si>
    <r>
      <rPr>
        <sz val="7"/>
        <rFont val="Arial"/>
        <family val="2"/>
      </rPr>
      <t>Tacha refletiva  monodirecional, fornecimento e aplicação</t>
    </r>
  </si>
  <si>
    <r>
      <rPr>
        <sz val="7"/>
        <rFont val="Arial"/>
        <family val="2"/>
      </rPr>
      <t>31,56</t>
    </r>
  </si>
  <si>
    <r>
      <rPr>
        <sz val="7"/>
        <rFont val="Arial"/>
        <family val="2"/>
      </rPr>
      <t>Tacha refletiva birrefletorizada, fornecimento e aplicação</t>
    </r>
  </si>
  <si>
    <r>
      <rPr>
        <sz val="7"/>
        <rFont val="Arial"/>
        <family val="2"/>
      </rPr>
      <t>35,76</t>
    </r>
  </si>
  <si>
    <r>
      <rPr>
        <sz val="7"/>
        <rFont val="Arial"/>
        <family val="2"/>
      </rPr>
      <t>Tachão refletivo  monodirecional, fornecimento e aplicação</t>
    </r>
  </si>
  <si>
    <r>
      <rPr>
        <sz val="7"/>
        <rFont val="Arial"/>
        <family val="2"/>
      </rPr>
      <t>68,28</t>
    </r>
  </si>
  <si>
    <r>
      <rPr>
        <sz val="7"/>
        <rFont val="Arial"/>
        <family val="2"/>
      </rPr>
      <t>Tachão refletivo birrefletorizado, fornecimento e aplicação</t>
    </r>
  </si>
  <si>
    <r>
      <rPr>
        <sz val="7"/>
        <rFont val="Arial"/>
        <family val="2"/>
      </rPr>
      <t>71,77</t>
    </r>
  </si>
  <si>
    <r>
      <rPr>
        <sz val="7"/>
        <rFont val="Arial"/>
        <family val="2"/>
      </rPr>
      <t>Tela de proteção de segurança de PVC cor laranja com suporte  para sinalização de obras</t>
    </r>
  </si>
  <si>
    <r>
      <rPr>
        <sz val="7"/>
        <rFont val="Arial"/>
        <family val="2"/>
      </rPr>
      <t>22,25</t>
    </r>
  </si>
  <si>
    <r>
      <rPr>
        <sz val="7"/>
        <rFont val="Arial"/>
        <family val="2"/>
      </rPr>
      <t>Grupo de serviço: SERVIÇOS DIVERSOS</t>
    </r>
  </si>
  <si>
    <r>
      <rPr>
        <sz val="7"/>
        <rFont val="Arial"/>
        <family val="2"/>
      </rPr>
      <t>Aluguel de automóvel VW/ Gol (flex) 1,6 ou equivalente, exclusive motorista, inclusive combustível</t>
    </r>
  </si>
  <si>
    <r>
      <rPr>
        <sz val="7"/>
        <rFont val="Arial"/>
        <family val="2"/>
      </rPr>
      <t>7.215,46</t>
    </r>
  </si>
  <si>
    <r>
      <rPr>
        <sz val="7"/>
        <rFont val="Arial"/>
        <family val="2"/>
      </rPr>
      <t>Aluguel mensal de automóvel utilitário inclusive combustível, exclusive motorista</t>
    </r>
  </si>
  <si>
    <r>
      <rPr>
        <sz val="7"/>
        <rFont val="Arial"/>
        <family val="2"/>
      </rPr>
      <t>14.256,37</t>
    </r>
  </si>
  <si>
    <r>
      <rPr>
        <sz val="7"/>
        <rFont val="Arial"/>
        <family val="2"/>
      </rPr>
      <t>Aplicação de jato de ar comprimido para limpeza de trincas</t>
    </r>
  </si>
  <si>
    <r>
      <rPr>
        <sz val="7"/>
        <rFont val="Arial"/>
        <family val="2"/>
      </rPr>
      <t>2,92</t>
    </r>
  </si>
  <si>
    <r>
      <rPr>
        <sz val="7"/>
        <rFont val="Arial"/>
        <family val="2"/>
      </rPr>
      <t>Arborização (mudas de árvores com altura até 1,50 m)</t>
    </r>
  </si>
  <si>
    <r>
      <rPr>
        <sz val="7"/>
        <rFont val="Arial"/>
        <family val="2"/>
      </rPr>
      <t>251,35</t>
    </r>
  </si>
  <si>
    <r>
      <rPr>
        <sz val="7"/>
        <rFont val="Arial"/>
        <family val="2"/>
      </rPr>
      <t>Base de solo estabilizada granulométricamente sem  mistura inclusive escavação e carga</t>
    </r>
  </si>
  <si>
    <r>
      <rPr>
        <sz val="7"/>
        <rFont val="Arial"/>
        <family val="2"/>
      </rPr>
      <t>60,51</t>
    </r>
  </si>
  <si>
    <r>
      <rPr>
        <sz val="7"/>
        <rFont val="Arial"/>
        <family val="2"/>
      </rPr>
      <t>Boca de bueiro tubular em concreto ciclópico inclusive escavação, tudo incluído</t>
    </r>
  </si>
  <si>
    <r>
      <rPr>
        <sz val="7"/>
        <rFont val="Arial"/>
        <family val="2"/>
      </rPr>
      <t>2.138,02</t>
    </r>
  </si>
  <si>
    <r>
      <rPr>
        <sz val="7"/>
        <rFont val="Arial"/>
        <family val="2"/>
      </rPr>
      <t>Caixa coletora em concreto fck=10,0 MPa inclusive escavação, tudo incluído</t>
    </r>
  </si>
  <si>
    <r>
      <rPr>
        <sz val="7"/>
        <rFont val="Arial"/>
        <family val="2"/>
      </rPr>
      <t>3.639,34</t>
    </r>
  </si>
  <si>
    <r>
      <rPr>
        <sz val="7"/>
        <rFont val="Arial"/>
        <family val="2"/>
      </rPr>
      <t>2,01</t>
    </r>
  </si>
  <si>
    <r>
      <rPr>
        <sz val="7"/>
        <rFont val="Arial"/>
        <family val="2"/>
      </rPr>
      <t>Carga manual de material de limpeza de galerias urbanas</t>
    </r>
  </si>
  <si>
    <r>
      <rPr>
        <sz val="7"/>
        <rFont val="Arial"/>
        <family val="2"/>
      </rPr>
      <t>18,38</t>
    </r>
  </si>
  <si>
    <r>
      <rPr>
        <sz val="7"/>
        <rFont val="Arial"/>
        <family val="2"/>
      </rPr>
      <t>CBUQ - Usinagem, aquisição e transporte dos materiais</t>
    </r>
  </si>
  <si>
    <r>
      <rPr>
        <sz val="7"/>
        <rFont val="Arial"/>
        <family val="2"/>
      </rPr>
      <t>Cerca com mourões de madeira, inclusive escavação e transporte de mourão e arame farpado</t>
    </r>
  </si>
  <si>
    <r>
      <rPr>
        <sz val="7"/>
        <rFont val="Arial"/>
        <family val="2"/>
      </rPr>
      <t>26,30</t>
    </r>
  </si>
  <si>
    <r>
      <rPr>
        <sz val="7"/>
        <rFont val="Arial"/>
        <family val="2"/>
      </rPr>
      <t>Colchão drenante de brita 1, inclusive fornecimento, espalhamento, compactação e transporte da brita</t>
    </r>
  </si>
  <si>
    <r>
      <rPr>
        <sz val="7"/>
        <rFont val="Arial"/>
        <family val="2"/>
      </rPr>
      <t>170,65</t>
    </r>
  </si>
  <si>
    <r>
      <rPr>
        <sz val="7"/>
        <rFont val="Arial"/>
        <family val="2"/>
      </rPr>
      <t>9,86</t>
    </r>
  </si>
  <si>
    <r>
      <rPr>
        <sz val="7"/>
        <rFont val="Arial"/>
        <family val="2"/>
      </rPr>
      <t>Compactação de subleito</t>
    </r>
  </si>
  <si>
    <r>
      <rPr>
        <sz val="7"/>
        <rFont val="Arial"/>
        <family val="2"/>
      </rPr>
      <t>4,71</t>
    </r>
  </si>
  <si>
    <r>
      <rPr>
        <sz val="7"/>
        <rFont val="Arial"/>
        <family val="2"/>
      </rPr>
      <t>Conformação de taludes de corte</t>
    </r>
  </si>
  <si>
    <r>
      <rPr>
        <sz val="7"/>
        <rFont val="Arial"/>
        <family val="2"/>
      </rPr>
      <t>12,46</t>
    </r>
  </si>
  <si>
    <r>
      <rPr>
        <sz val="7"/>
        <rFont val="Arial"/>
        <family val="2"/>
      </rPr>
      <t>Corpo e berço de bueiro tubular, inclusive transporte do tubo</t>
    </r>
  </si>
  <si>
    <r>
      <rPr>
        <sz val="7"/>
        <rFont val="Arial"/>
        <family val="2"/>
      </rPr>
      <t>775,48</t>
    </r>
  </si>
  <si>
    <r>
      <rPr>
        <sz val="7"/>
        <rFont val="Arial"/>
        <family val="2"/>
      </rPr>
      <t xml:space="preserve">Defensas metálicas (espessura lâminas = 3 mm), inclusive fornecimento de materiais,
</t>
    </r>
    <r>
      <rPr>
        <sz val="7"/>
        <rFont val="Arial"/>
        <family val="2"/>
      </rPr>
      <t>substituição</t>
    </r>
  </si>
  <si>
    <r>
      <rPr>
        <sz val="7"/>
        <rFont val="Arial"/>
        <family val="2"/>
      </rPr>
      <t>756,88</t>
    </r>
  </si>
  <si>
    <r>
      <rPr>
        <sz val="7"/>
        <rFont val="Arial"/>
        <family val="2"/>
      </rPr>
      <t>Demolição e remoção de estrutura de pavimento inclusive capa asfáltica</t>
    </r>
  </si>
  <si>
    <r>
      <rPr>
        <sz val="7"/>
        <rFont val="Arial"/>
        <family val="2"/>
      </rPr>
      <t>8,79</t>
    </r>
  </si>
  <si>
    <r>
      <rPr>
        <sz val="7"/>
        <rFont val="Arial"/>
        <family val="2"/>
      </rPr>
      <t>Desmatamento, destocamento e limpeza</t>
    </r>
  </si>
  <si>
    <r>
      <rPr>
        <sz val="7"/>
        <rFont val="Arial"/>
        <family val="2"/>
      </rPr>
      <t>1,14</t>
    </r>
  </si>
  <si>
    <r>
      <rPr>
        <sz val="7"/>
        <rFont val="Arial"/>
        <family val="2"/>
      </rPr>
      <t>Desobstrução manual de valetas</t>
    </r>
  </si>
  <si>
    <r>
      <rPr>
        <sz val="7"/>
        <rFont val="Arial"/>
        <family val="2"/>
      </rPr>
      <t>2,34</t>
    </r>
  </si>
  <si>
    <r>
      <rPr>
        <sz val="7"/>
        <rFont val="Arial"/>
        <family val="2"/>
      </rPr>
      <t>Dreno profundo D=0,20 m com enchimento brita e areia, tudo incluído</t>
    </r>
  </si>
  <si>
    <r>
      <rPr>
        <sz val="7"/>
        <rFont val="Arial"/>
        <family val="2"/>
      </rPr>
      <t>199,96</t>
    </r>
  </si>
  <si>
    <r>
      <rPr>
        <sz val="7"/>
        <rFont val="Arial"/>
        <family val="2"/>
      </rPr>
      <t>Escavação, carga e transporte de material de 1º categoria</t>
    </r>
  </si>
  <si>
    <r>
      <rPr>
        <sz val="7"/>
        <rFont val="Arial"/>
        <family val="2"/>
      </rPr>
      <t>18,63</t>
    </r>
  </si>
  <si>
    <r>
      <rPr>
        <sz val="7"/>
        <rFont val="Arial"/>
        <family val="2"/>
      </rPr>
      <t>Fresagem de pavimento asfáltico à frio, inclusive transporte do material</t>
    </r>
  </si>
  <si>
    <r>
      <rPr>
        <sz val="7"/>
        <rFont val="Arial"/>
        <family val="2"/>
      </rPr>
      <t>Imprimação inclusive fornecimento e transporte do CM-30</t>
    </r>
  </si>
  <si>
    <r>
      <rPr>
        <sz val="7"/>
        <rFont val="Arial"/>
        <family val="2"/>
      </rPr>
      <t>11,39</t>
    </r>
  </si>
  <si>
    <r>
      <rPr>
        <sz val="7"/>
        <rFont val="Arial"/>
        <family val="2"/>
      </rPr>
      <t>Lama asfáltica (faixa I - ISSA) (tudo incluído)</t>
    </r>
  </si>
  <si>
    <r>
      <rPr>
        <sz val="7"/>
        <rFont val="Arial"/>
        <family val="2"/>
      </rPr>
      <t>Lama asfáltica (faixa II - ISSA) (tudo incluído)</t>
    </r>
  </si>
  <si>
    <r>
      <rPr>
        <sz val="7"/>
        <rFont val="Arial"/>
        <family val="2"/>
      </rPr>
      <t>Lama asfáltica (faixa III - ISSA) (tudo incluído)</t>
    </r>
  </si>
  <si>
    <r>
      <rPr>
        <sz val="7"/>
        <rFont val="Arial"/>
        <family val="2"/>
      </rPr>
      <t>Lama asfáltica (faixa IV - ISSA) (tudo incluído)</t>
    </r>
  </si>
  <si>
    <r>
      <rPr>
        <sz val="7"/>
        <rFont val="Arial"/>
        <family val="2"/>
      </rPr>
      <t>Limpeza de sarjeta e meio-fio</t>
    </r>
  </si>
  <si>
    <r>
      <rPr>
        <sz val="7"/>
        <rFont val="Arial"/>
        <family val="2"/>
      </rPr>
      <t>1,75</t>
    </r>
  </si>
  <si>
    <r>
      <rPr>
        <sz val="7"/>
        <rFont val="Arial"/>
        <family val="2"/>
      </rPr>
      <t>Limpeza e desobstrução de bueiros</t>
    </r>
  </si>
  <si>
    <r>
      <rPr>
        <sz val="7"/>
        <rFont val="Arial"/>
        <family val="2"/>
      </rPr>
      <t>42,84</t>
    </r>
  </si>
  <si>
    <r>
      <rPr>
        <sz val="7"/>
        <rFont val="Arial"/>
        <family val="2"/>
      </rPr>
      <t>Limpeza e desobstrução de caixa coletora</t>
    </r>
  </si>
  <si>
    <r>
      <rPr>
        <sz val="7"/>
        <rFont val="Arial"/>
        <family val="2"/>
      </rPr>
      <t>168,40</t>
    </r>
  </si>
  <si>
    <r>
      <rPr>
        <sz val="7"/>
        <rFont val="Arial"/>
        <family val="2"/>
      </rPr>
      <t xml:space="preserve">Limpeza e desobstrução de rede de drenagem, utilizando caminhão equipado com conjunto de
</t>
    </r>
    <r>
      <rPr>
        <sz val="7"/>
        <rFont val="Arial"/>
        <family val="2"/>
      </rPr>
      <t>alta pressão e sucção</t>
    </r>
  </si>
  <si>
    <r>
      <rPr>
        <sz val="7"/>
        <rFont val="Arial"/>
        <family val="2"/>
      </rPr>
      <t>Limpeza e pintura de guarda-corpo</t>
    </r>
  </si>
  <si>
    <r>
      <rPr>
        <sz val="7"/>
        <rFont val="Arial"/>
        <family val="2"/>
      </rPr>
      <t>143,35</t>
    </r>
  </si>
  <si>
    <r>
      <rPr>
        <sz val="7"/>
        <rFont val="Arial"/>
        <family val="2"/>
      </rPr>
      <t>Meio-fio pré-moldado em concreto, inclusive caiação e transporte do meio-fio</t>
    </r>
  </si>
  <si>
    <r>
      <rPr>
        <sz val="7"/>
        <rFont val="Arial"/>
        <family val="2"/>
      </rPr>
      <t>Obturação de buracos com CBUQ (tudo incluído)</t>
    </r>
  </si>
  <si>
    <r>
      <rPr>
        <sz val="7"/>
        <rFont val="Arial"/>
        <family val="2"/>
      </rPr>
      <t>118,68</t>
    </r>
  </si>
  <si>
    <r>
      <rPr>
        <sz val="7"/>
        <rFont val="Arial"/>
        <family val="2"/>
      </rPr>
      <t>Obturação de buracos com PMF (tudo incluído)</t>
    </r>
  </si>
  <si>
    <r>
      <rPr>
        <sz val="7"/>
        <rFont val="Arial"/>
        <family val="2"/>
      </rPr>
      <t>106,91</t>
    </r>
  </si>
  <si>
    <r>
      <rPr>
        <sz val="7"/>
        <rFont val="Arial"/>
        <family val="2"/>
      </rPr>
      <t>Obturação de buracos com PMF usinado pelo DER-ES (tudo incluído)</t>
    </r>
  </si>
  <si>
    <r>
      <rPr>
        <sz val="7"/>
        <rFont val="Arial"/>
        <family val="2"/>
      </rPr>
      <t>63,76</t>
    </r>
  </si>
  <si>
    <r>
      <rPr>
        <sz val="7"/>
        <rFont val="Arial"/>
        <family val="2"/>
      </rPr>
      <t>Pintura de dispositivos de drenagem</t>
    </r>
  </si>
  <si>
    <r>
      <rPr>
        <sz val="7"/>
        <rFont val="Arial"/>
        <family val="2"/>
      </rPr>
      <t>Pintura de ligação, inclusive fornecimento e transporte da emulsão</t>
    </r>
  </si>
  <si>
    <r>
      <rPr>
        <sz val="7"/>
        <rFont val="Arial"/>
        <family val="2"/>
      </rPr>
      <t>4,25</t>
    </r>
  </si>
  <si>
    <r>
      <rPr>
        <sz val="7"/>
        <rFont val="Arial"/>
        <family val="2"/>
      </rPr>
      <t>Pintura de pontes a base de cal</t>
    </r>
  </si>
  <si>
    <r>
      <rPr>
        <sz val="7"/>
        <rFont val="Arial"/>
        <family val="2"/>
      </rPr>
      <t>7,85</t>
    </r>
  </si>
  <si>
    <r>
      <rPr>
        <sz val="7"/>
        <rFont val="Arial"/>
        <family val="2"/>
      </rPr>
      <t>Placas de sinalização, assentamento</t>
    </r>
  </si>
  <si>
    <r>
      <rPr>
        <sz val="7"/>
        <rFont val="Arial"/>
        <family val="2"/>
      </rPr>
      <t>141,39</t>
    </r>
  </si>
  <si>
    <r>
      <rPr>
        <sz val="7"/>
        <rFont val="Arial"/>
        <family val="2"/>
      </rPr>
      <t>Placas de sinalização, inclusive materiais, substituição</t>
    </r>
  </si>
  <si>
    <r>
      <rPr>
        <sz val="7"/>
        <rFont val="Arial"/>
        <family val="2"/>
      </rPr>
      <t>959,03</t>
    </r>
  </si>
  <si>
    <r>
      <rPr>
        <sz val="7"/>
        <rFont val="Arial"/>
        <family val="2"/>
      </rPr>
      <t>PMF - Usinagem, aquisição e transportes dos materiais</t>
    </r>
  </si>
  <si>
    <r>
      <rPr>
        <sz val="7"/>
        <rFont val="Arial"/>
        <family val="2"/>
      </rPr>
      <t>490,39</t>
    </r>
  </si>
  <si>
    <r>
      <rPr>
        <sz val="7"/>
        <rFont val="Arial"/>
        <family val="2"/>
      </rPr>
      <t xml:space="preserve">Reciclagem de pavimento (base) c/ adição de 20% de brita1, 10% de brita0 e 2% de cimento,
</t>
    </r>
    <r>
      <rPr>
        <sz val="7"/>
        <rFont val="Arial"/>
        <family val="2"/>
      </rPr>
      <t>inclusive fornecimento e transportes  dos materiais</t>
    </r>
  </si>
  <si>
    <r>
      <rPr>
        <sz val="7"/>
        <rFont val="Arial"/>
        <family val="2"/>
      </rPr>
      <t>168,08</t>
    </r>
  </si>
  <si>
    <r>
      <rPr>
        <sz val="7"/>
        <rFont val="Arial"/>
        <family val="2"/>
      </rPr>
      <t>Recomposição de revestimento c/ CBUQ - Inclusive fornecimento e transporte dos materiais</t>
    </r>
  </si>
  <si>
    <r>
      <rPr>
        <sz val="7"/>
        <rFont val="Arial"/>
        <family val="2"/>
      </rPr>
      <t>607,43</t>
    </r>
  </si>
  <si>
    <r>
      <rPr>
        <sz val="7"/>
        <rFont val="Arial"/>
        <family val="2"/>
      </rPr>
      <t>Recomposição de revestimento c/ PMF - Inclusive fornecimento e transporte dos materiais</t>
    </r>
  </si>
  <si>
    <r>
      <rPr>
        <sz val="7"/>
        <rFont val="Arial"/>
        <family val="2"/>
      </rPr>
      <t>524,30</t>
    </r>
  </si>
  <si>
    <r>
      <rPr>
        <sz val="7"/>
        <rFont val="Arial"/>
        <family val="2"/>
      </rPr>
      <t>Recomposição de revestimento primário (tudo incluído)</t>
    </r>
  </si>
  <si>
    <r>
      <rPr>
        <sz val="7"/>
        <rFont val="Arial"/>
        <family val="2"/>
      </rPr>
      <t>4,76</t>
    </r>
  </si>
  <si>
    <r>
      <rPr>
        <sz val="7"/>
        <rFont val="Arial"/>
        <family val="2"/>
      </rPr>
      <t>Recomposição mecânica de aterros</t>
    </r>
  </si>
  <si>
    <r>
      <rPr>
        <sz val="7"/>
        <rFont val="Arial"/>
        <family val="2"/>
      </rPr>
      <t>39,12</t>
    </r>
  </si>
  <si>
    <r>
      <rPr>
        <sz val="7"/>
        <rFont val="Arial"/>
        <family val="2"/>
      </rPr>
      <t>Reconformação mecânica de plataforma (patrolamento)</t>
    </r>
  </si>
  <si>
    <r>
      <rPr>
        <sz val="7"/>
        <rFont val="Arial"/>
        <family val="2"/>
      </rPr>
      <t>0,18</t>
    </r>
  </si>
  <si>
    <r>
      <rPr>
        <sz val="7"/>
        <rFont val="Arial"/>
        <family val="2"/>
      </rPr>
      <t>Remendo com massa asfáltica fria (tudo incluído)</t>
    </r>
  </si>
  <si>
    <r>
      <rPr>
        <sz val="7"/>
        <rFont val="Arial"/>
        <family val="2"/>
      </rPr>
      <t>61,88</t>
    </r>
  </si>
  <si>
    <r>
      <rPr>
        <sz val="7"/>
        <rFont val="Arial"/>
        <family val="2"/>
      </rPr>
      <t>711,95</t>
    </r>
  </si>
  <si>
    <r>
      <rPr>
        <sz val="7"/>
        <rFont val="Arial"/>
        <family val="2"/>
      </rPr>
      <t>Remendo com massa asfáltica fria usinada pelo DER-ES (tudo incluído)</t>
    </r>
  </si>
  <si>
    <r>
      <rPr>
        <sz val="7"/>
        <rFont val="Arial"/>
        <family val="2"/>
      </rPr>
      <t>18,73</t>
    </r>
  </si>
  <si>
    <r>
      <rPr>
        <sz val="7"/>
        <rFont val="Arial"/>
        <family val="2"/>
      </rPr>
      <t>Remendo com massa asfáltica quente (tudo incluído)</t>
    </r>
  </si>
  <si>
    <r>
      <rPr>
        <sz val="7"/>
        <rFont val="Arial"/>
        <family val="2"/>
      </rPr>
      <t>73,64</t>
    </r>
  </si>
  <si>
    <r>
      <rPr>
        <sz val="7"/>
        <rFont val="Arial"/>
        <family val="2"/>
      </rPr>
      <t>784,06</t>
    </r>
  </si>
  <si>
    <r>
      <rPr>
        <sz val="7"/>
        <rFont val="Arial"/>
        <family val="2"/>
      </rPr>
      <t>Remoção mecânica de barreiras</t>
    </r>
  </si>
  <si>
    <r>
      <rPr>
        <sz val="7"/>
        <rFont val="Arial"/>
        <family val="2"/>
      </rPr>
      <t>2,79</t>
    </r>
  </si>
  <si>
    <r>
      <rPr>
        <sz val="7"/>
        <rFont val="Arial"/>
        <family val="2"/>
      </rPr>
      <t>Reparo de bueiros celulares (inclusive boca)</t>
    </r>
  </si>
  <si>
    <r>
      <rPr>
        <sz val="7"/>
        <rFont val="Arial"/>
        <family val="2"/>
      </rPr>
      <t>2.424,80</t>
    </r>
  </si>
  <si>
    <r>
      <rPr>
        <sz val="7"/>
        <rFont val="Arial"/>
        <family val="2"/>
      </rPr>
      <t>Reparo de bueiros tubulares</t>
    </r>
  </si>
  <si>
    <r>
      <rPr>
        <sz val="7"/>
        <rFont val="Arial"/>
        <family val="2"/>
      </rPr>
      <t>1.081,12</t>
    </r>
  </si>
  <si>
    <r>
      <rPr>
        <sz val="7"/>
        <rFont val="Arial"/>
        <family val="2"/>
      </rPr>
      <t>Reparo de caixa  coletora</t>
    </r>
  </si>
  <si>
    <r>
      <rPr>
        <sz val="7"/>
        <rFont val="Arial"/>
        <family val="2"/>
      </rPr>
      <t>419,37</t>
    </r>
  </si>
  <si>
    <r>
      <rPr>
        <sz val="7"/>
        <rFont val="Arial"/>
        <family val="2"/>
      </rPr>
      <t>Reparo de cerca ( substituição de mourões, grampo e arame farpado), inclusive transportes de todos os materiais</t>
    </r>
  </si>
  <si>
    <r>
      <rPr>
        <sz val="7"/>
        <rFont val="Arial"/>
        <family val="2"/>
      </rPr>
      <t>12,02</t>
    </r>
  </si>
  <si>
    <r>
      <rPr>
        <sz val="7"/>
        <rFont val="Arial"/>
        <family val="2"/>
      </rPr>
      <t>Reparo de guarda-corpo</t>
    </r>
  </si>
  <si>
    <r>
      <rPr>
        <sz val="7"/>
        <rFont val="Arial"/>
        <family val="2"/>
      </rPr>
      <t>184,53</t>
    </r>
  </si>
  <si>
    <r>
      <rPr>
        <sz val="7"/>
        <rFont val="Arial"/>
        <family val="2"/>
      </rPr>
      <t>Reparo de meio-fio, inclusive caiação</t>
    </r>
  </si>
  <si>
    <r>
      <rPr>
        <sz val="7"/>
        <rFont val="Arial"/>
        <family val="2"/>
      </rPr>
      <t>46,89</t>
    </r>
  </si>
  <si>
    <r>
      <rPr>
        <sz val="7"/>
        <rFont val="Arial"/>
        <family val="2"/>
      </rPr>
      <t>Reparo de muros de arrimo</t>
    </r>
  </si>
  <si>
    <r>
      <rPr>
        <sz val="7"/>
        <rFont val="Arial"/>
        <family val="2"/>
      </rPr>
      <t>982,70</t>
    </r>
  </si>
  <si>
    <r>
      <rPr>
        <sz val="7"/>
        <rFont val="Arial"/>
        <family val="2"/>
      </rPr>
      <t>Reparo de sarjeta, inclusive caiação</t>
    </r>
  </si>
  <si>
    <r>
      <rPr>
        <sz val="7"/>
        <rFont val="Arial"/>
        <family val="2"/>
      </rPr>
      <t>61,15</t>
    </r>
  </si>
  <si>
    <r>
      <rPr>
        <sz val="7"/>
        <rFont val="Arial"/>
        <family val="2"/>
      </rPr>
      <t>Retirada de placas de sinalização</t>
    </r>
  </si>
  <si>
    <r>
      <rPr>
        <sz val="7"/>
        <rFont val="Arial"/>
        <family val="2"/>
      </rPr>
      <t>131,79</t>
    </r>
  </si>
  <si>
    <r>
      <rPr>
        <sz val="7"/>
        <rFont val="Arial"/>
        <family val="2"/>
      </rPr>
      <t xml:space="preserve">Roçada manual com roçadeira costal, ferramentas manuais, inclusive limpeza e remoção com
</t>
    </r>
    <r>
      <rPr>
        <sz val="7"/>
        <rFont val="Arial"/>
        <family val="2"/>
      </rPr>
      <t>retroescavadeira (conservação)</t>
    </r>
  </si>
  <si>
    <r>
      <rPr>
        <sz val="7"/>
        <rFont val="Arial"/>
        <family val="2"/>
      </rPr>
      <t>1,02</t>
    </r>
  </si>
  <si>
    <r>
      <rPr>
        <sz val="7"/>
        <rFont val="Arial"/>
        <family val="2"/>
      </rPr>
      <t xml:space="preserve">Roçada manual com roçadeira costal, ferramentas manuais, inclusive limpeza manual (
</t>
    </r>
    <r>
      <rPr>
        <sz val="7"/>
        <rFont val="Arial"/>
        <family val="2"/>
      </rPr>
      <t>conservação)</t>
    </r>
  </si>
  <si>
    <r>
      <rPr>
        <sz val="7"/>
        <rFont val="Arial"/>
        <family val="2"/>
      </rPr>
      <t>Roçada mecanizada</t>
    </r>
  </si>
  <si>
    <r>
      <rPr>
        <sz val="7"/>
        <rFont val="Arial"/>
        <family val="2"/>
      </rPr>
      <t>0,30</t>
    </r>
  </si>
  <si>
    <r>
      <rPr>
        <sz val="7"/>
        <rFont val="Arial"/>
        <family val="2"/>
      </rPr>
      <t>Sarjeta em concreto fck=10,0 MPa inclusive caiação, tudo incluído</t>
    </r>
  </si>
  <si>
    <r>
      <rPr>
        <sz val="7"/>
        <rFont val="Arial"/>
        <family val="2"/>
      </rPr>
      <t>125,39</t>
    </r>
  </si>
  <si>
    <r>
      <rPr>
        <sz val="7"/>
        <rFont val="Arial"/>
        <family val="2"/>
      </rPr>
      <t>Selagem de trincas, inclusive transporte de areia e emulsão</t>
    </r>
  </si>
  <si>
    <r>
      <rPr>
        <sz val="7"/>
        <rFont val="Arial"/>
        <family val="2"/>
      </rPr>
      <t>17,03</t>
    </r>
  </si>
  <si>
    <r>
      <rPr>
        <sz val="7"/>
        <rFont val="Arial"/>
        <family val="2"/>
      </rPr>
      <t>Sinalização horizontal - taxa 0,6 l/m², tudo incluído</t>
    </r>
  </si>
  <si>
    <r>
      <rPr>
        <sz val="7"/>
        <rFont val="Arial"/>
        <family val="2"/>
      </rPr>
      <t>25,76</t>
    </r>
  </si>
  <si>
    <r>
      <rPr>
        <sz val="7"/>
        <rFont val="Arial"/>
        <family val="2"/>
      </rPr>
      <t>Sinalização vertical, inclusive transporte de placa sinalização e madeira</t>
    </r>
  </si>
  <si>
    <r>
      <rPr>
        <sz val="7"/>
        <rFont val="Arial"/>
        <family val="2"/>
      </rPr>
      <t>812,33</t>
    </r>
  </si>
  <si>
    <r>
      <rPr>
        <sz val="7"/>
        <rFont val="Arial"/>
        <family val="2"/>
      </rPr>
      <t>Sub-base de solo estabilizada granulométricamente sem mistura inclusive escavação e carga</t>
    </r>
  </si>
  <si>
    <r>
      <rPr>
        <sz val="7"/>
        <rFont val="Arial"/>
        <family val="2"/>
      </rPr>
      <t>53,45</t>
    </r>
  </si>
  <si>
    <r>
      <rPr>
        <sz val="7"/>
        <rFont val="Arial"/>
        <family val="2"/>
      </rPr>
      <t>Tapa-panela, inclusive transporte de material de 1ª categoria</t>
    </r>
  </si>
  <si>
    <r>
      <rPr>
        <sz val="7"/>
        <rFont val="Arial"/>
        <family val="2"/>
      </rPr>
      <t>19,44</t>
    </r>
  </si>
  <si>
    <r>
      <rPr>
        <sz val="7"/>
        <rFont val="Arial"/>
        <family val="2"/>
      </rPr>
      <t>TSD - Tratamento superficial duplo incl. transporte dos materiais</t>
    </r>
  </si>
  <si>
    <r>
      <rPr>
        <sz val="7"/>
        <rFont val="Arial"/>
        <family val="2"/>
      </rPr>
      <t>30,52</t>
    </r>
  </si>
  <si>
    <r>
      <rPr>
        <sz val="7"/>
        <rFont val="Arial"/>
        <family val="2"/>
      </rPr>
      <t>Valeta em concreto fck=10,0 MPa, tudo incluído</t>
    </r>
  </si>
  <si>
    <r>
      <rPr>
        <sz val="7"/>
        <rFont val="Arial"/>
        <family val="2"/>
      </rPr>
      <t>121,26</t>
    </r>
  </si>
  <si>
    <r>
      <rPr>
        <sz val="7"/>
        <rFont val="Arial"/>
        <family val="2"/>
      </rPr>
      <t>Valeta não revestida</t>
    </r>
  </si>
  <si>
    <r>
      <rPr>
        <sz val="7"/>
        <rFont val="Arial"/>
        <family val="2"/>
      </rPr>
      <t>13,20</t>
    </r>
  </si>
  <si>
    <r>
      <rPr>
        <sz val="7"/>
        <rFont val="Arial"/>
        <family val="2"/>
      </rPr>
      <t>Grupo de serviço: ALUGUEL DE EQUIPAMENTOS</t>
    </r>
  </si>
  <si>
    <r>
      <rPr>
        <sz val="7"/>
        <rFont val="Arial"/>
        <family val="2"/>
      </rPr>
      <t>Aluguel mensal de barco de alumínio 4,20 m com motor 15 HP (equipamentos)</t>
    </r>
  </si>
  <si>
    <r>
      <rPr>
        <sz val="7"/>
        <rFont val="Arial"/>
        <family val="2"/>
      </rPr>
      <t>10.107,30</t>
    </r>
  </si>
  <si>
    <r>
      <rPr>
        <sz val="7"/>
        <rFont val="Arial"/>
        <family val="2"/>
      </rPr>
      <t>Grupo de serviço: INFRA E MESO-ESTRUTURA</t>
    </r>
  </si>
  <si>
    <r>
      <rPr>
        <sz val="7"/>
        <rFont val="Arial"/>
        <family val="2"/>
      </rPr>
      <t>Arrasamento estaca concreto D = 0,80 m com martelete pneumático</t>
    </r>
  </si>
  <si>
    <r>
      <rPr>
        <sz val="7"/>
        <rFont val="Arial"/>
        <family val="2"/>
      </rPr>
      <t>234,16</t>
    </r>
  </si>
  <si>
    <r>
      <rPr>
        <sz val="7"/>
        <rFont val="Arial"/>
        <family val="2"/>
      </rPr>
      <t xml:space="preserve">Encamisamento metálico de estacas, diâmetro 380mm em chapa de 6.3mm, preenchido c/
</t>
    </r>
    <r>
      <rPr>
        <sz val="7"/>
        <rFont val="Arial"/>
        <family val="2"/>
      </rPr>
      <t>concreto auto adensável (20MPa)</t>
    </r>
  </si>
  <si>
    <r>
      <rPr>
        <sz val="7"/>
        <rFont val="Arial"/>
        <family val="2"/>
      </rPr>
      <t>1.206,56</t>
    </r>
  </si>
  <si>
    <r>
      <rPr>
        <sz val="7"/>
        <rFont val="Arial"/>
        <family val="2"/>
      </rPr>
      <t>Escoramento para blocos submersos, inclusive transporte da madeira</t>
    </r>
  </si>
  <si>
    <r>
      <rPr>
        <sz val="7"/>
        <rFont val="Arial"/>
        <family val="2"/>
      </rPr>
      <t>135,61</t>
    </r>
  </si>
  <si>
    <r>
      <rPr>
        <sz val="7"/>
        <rFont val="Arial"/>
        <family val="2"/>
      </rPr>
      <t>Estaca de eucalipto D= 0,20 m, fornecimento, transporte, cravação e perda</t>
    </r>
  </si>
  <si>
    <r>
      <rPr>
        <sz val="7"/>
        <rFont val="Arial"/>
        <family val="2"/>
      </rPr>
      <t>288,61</t>
    </r>
  </si>
  <si>
    <r>
      <rPr>
        <sz val="7"/>
        <rFont val="Arial"/>
        <family val="2"/>
      </rPr>
      <t>Estaca metálica dupla exclusive fornecimento de trilhos</t>
    </r>
  </si>
  <si>
    <r>
      <rPr>
        <sz val="7"/>
        <rFont val="Arial"/>
        <family val="2"/>
      </rPr>
      <t>434,09</t>
    </r>
  </si>
  <si>
    <r>
      <rPr>
        <sz val="7"/>
        <rFont val="Arial"/>
        <family val="2"/>
      </rPr>
      <t>Estaca metálica, fornecimento, transporte, perdas, solda, emenda, corte e cravação de TR- 68</t>
    </r>
  </si>
  <si>
    <r>
      <rPr>
        <sz val="7"/>
        <rFont val="Arial"/>
        <family val="2"/>
      </rPr>
      <t>832,47</t>
    </r>
  </si>
  <si>
    <r>
      <rPr>
        <sz val="7"/>
        <rFont val="Arial"/>
        <family val="2"/>
      </rPr>
      <t>Estaca metálica, fornecimento, transporte, perdas, solda, emenda, corte e cravação de trilho TR- 57</t>
    </r>
  </si>
  <si>
    <r>
      <rPr>
        <sz val="7"/>
        <rFont val="Arial"/>
        <family val="2"/>
      </rPr>
      <t>758,97</t>
    </r>
  </si>
  <si>
    <r>
      <rPr>
        <sz val="7"/>
        <rFont val="Arial"/>
        <family val="2"/>
      </rPr>
      <t>Estaca metálica, fornecimento, transporte, perdas, solda, emenda, corte e cravação de 2 TR- 57</t>
    </r>
  </si>
  <si>
    <r>
      <rPr>
        <sz val="7"/>
        <rFont val="Arial"/>
        <family val="2"/>
      </rPr>
      <t>1.294,55</t>
    </r>
  </si>
  <si>
    <r>
      <rPr>
        <sz val="7"/>
        <rFont val="Arial"/>
        <family val="2"/>
      </rPr>
      <t xml:space="preserve">Estaca metálica, fornecimento, transporte, perdas, solda, emenda, corte e cravação de 2 TR-
</t>
    </r>
    <r>
      <rPr>
        <sz val="7"/>
        <rFont val="Arial"/>
        <family val="2"/>
      </rPr>
      <t>68</t>
    </r>
  </si>
  <si>
    <r>
      <rPr>
        <sz val="7"/>
        <rFont val="Arial"/>
        <family val="2"/>
      </rPr>
      <t>1.441,53</t>
    </r>
  </si>
  <si>
    <r>
      <rPr>
        <sz val="7"/>
        <rFont val="Arial"/>
        <family val="2"/>
      </rPr>
      <t>Estaca metálica simples exclusive fornecimento de trilhos</t>
    </r>
  </si>
  <si>
    <r>
      <rPr>
        <sz val="7"/>
        <rFont val="Arial"/>
        <family val="2"/>
      </rPr>
      <t>298,42</t>
    </r>
  </si>
  <si>
    <r>
      <rPr>
        <sz val="7"/>
        <rFont val="Arial"/>
        <family val="2"/>
      </rPr>
      <t xml:space="preserve">Estaca raiz perfurada em rocha, diâm. 310mm com injeção de arg. incl. fornecimento de todos
</t>
    </r>
    <r>
      <rPr>
        <sz val="7"/>
        <rFont val="Arial"/>
        <family val="2"/>
      </rPr>
      <t>materiais</t>
    </r>
  </si>
  <si>
    <r>
      <rPr>
        <sz val="7"/>
        <rFont val="Arial"/>
        <family val="2"/>
      </rPr>
      <t>1.858,33</t>
    </r>
  </si>
  <si>
    <r>
      <rPr>
        <sz val="7"/>
        <rFont val="Arial"/>
        <family val="2"/>
      </rPr>
      <t xml:space="preserve">Estaca raiz perfurada em solo, diâm. 410mm com injeção de arg. incl. fornecimento de todos
</t>
    </r>
    <r>
      <rPr>
        <sz val="7"/>
        <rFont val="Arial"/>
        <family val="2"/>
      </rPr>
      <t>materiais</t>
    </r>
  </si>
  <si>
    <r>
      <rPr>
        <sz val="7"/>
        <rFont val="Arial"/>
        <family val="2"/>
      </rPr>
      <t>1.037,60</t>
    </r>
  </si>
  <si>
    <r>
      <rPr>
        <sz val="7"/>
        <rFont val="Arial"/>
        <family val="2"/>
      </rPr>
      <t>Estaca tipo Franki D = 520 mm</t>
    </r>
  </si>
  <si>
    <r>
      <rPr>
        <sz val="7"/>
        <rFont val="Arial"/>
        <family val="2"/>
      </rPr>
      <t>673,53</t>
    </r>
  </si>
  <si>
    <r>
      <rPr>
        <sz val="7"/>
        <rFont val="Arial"/>
        <family val="2"/>
      </rPr>
      <t xml:space="preserve">Formas planas de madeira sem reaproveitamento (fundações), inclusive fornecimento e
</t>
    </r>
    <r>
      <rPr>
        <sz val="7"/>
        <rFont val="Arial"/>
        <family val="2"/>
      </rPr>
      <t>transporte das madeiras</t>
    </r>
  </si>
  <si>
    <r>
      <rPr>
        <sz val="7"/>
        <rFont val="Arial"/>
        <family val="2"/>
      </rPr>
      <t>243,07</t>
    </r>
  </si>
  <si>
    <r>
      <rPr>
        <sz val="7"/>
        <rFont val="Arial"/>
        <family val="2"/>
      </rPr>
      <t>Perfuração rotativa inclinada, em solo, com coroa de Widia, diâmetro 150mm</t>
    </r>
  </si>
  <si>
    <r>
      <rPr>
        <sz val="7"/>
        <rFont val="Arial"/>
        <family val="2"/>
      </rPr>
      <t>354,01</t>
    </r>
  </si>
  <si>
    <r>
      <rPr>
        <sz val="7"/>
        <rFont val="Arial"/>
        <family val="2"/>
      </rPr>
      <t>Perfuração rotativa inclinada, em solo, com coroa de Widia, diâmetro 75mm</t>
    </r>
  </si>
  <si>
    <r>
      <rPr>
        <sz val="7"/>
        <rFont val="Arial"/>
        <family val="2"/>
      </rPr>
      <t>272,31</t>
    </r>
  </si>
  <si>
    <r>
      <rPr>
        <sz val="7"/>
        <rFont val="Arial"/>
        <family val="2"/>
      </rPr>
      <t xml:space="preserve">Perfuração rotativa vertical, em solo, com coroa de Widia ou similar, diâmetro H(99mm),
</t>
    </r>
    <r>
      <rPr>
        <sz val="7"/>
        <rFont val="Arial"/>
        <family val="2"/>
      </rPr>
      <t>inclusive deslocamento e posicionamento em cada furo</t>
    </r>
  </si>
  <si>
    <r>
      <rPr>
        <sz val="7"/>
        <rFont val="Arial"/>
        <family val="2"/>
      </rPr>
      <t>218,21</t>
    </r>
  </si>
  <si>
    <r>
      <rPr>
        <sz val="7"/>
        <rFont val="Arial"/>
        <family val="2"/>
      </rPr>
      <t xml:space="preserve">Perfuração rotativa vertical, em solo, com coroa de Widia ou similar, diâmetro N(75mm),
</t>
    </r>
    <r>
      <rPr>
        <sz val="7"/>
        <rFont val="Arial"/>
        <family val="2"/>
      </rPr>
      <t>inclusive deslocamento e posicionamento em cada furo</t>
    </r>
  </si>
  <si>
    <r>
      <rPr>
        <sz val="7"/>
        <rFont val="Arial"/>
        <family val="2"/>
      </rPr>
      <t>203,66</t>
    </r>
  </si>
  <si>
    <r>
      <rPr>
        <sz val="7"/>
        <rFont val="Arial"/>
        <family val="2"/>
      </rPr>
      <t>Grupo de serviço: SUPER-ESTRUTURA</t>
    </r>
  </si>
  <si>
    <r>
      <rPr>
        <sz val="7"/>
        <rFont val="Arial"/>
        <family val="2"/>
      </rPr>
      <t xml:space="preserve">Passarela metálica p/ pontes rodoviárias com 1,0m de largura, piso em chapa xadrez esp 1/4",
</t>
    </r>
    <r>
      <rPr>
        <sz val="7"/>
        <rFont val="Arial"/>
        <family val="2"/>
      </rPr>
      <t>em perfis laminados, inclusive pintura</t>
    </r>
  </si>
  <si>
    <r>
      <rPr>
        <sz val="7"/>
        <rFont val="Arial"/>
        <family val="2"/>
      </rPr>
      <t>2.036,64</t>
    </r>
  </si>
  <si>
    <r>
      <rPr>
        <sz val="7"/>
        <rFont val="Arial"/>
        <family val="2"/>
      </rPr>
      <t>Placas pré-moldadas para forma de tabuleiro de ponte</t>
    </r>
  </si>
  <si>
    <r>
      <rPr>
        <sz val="7"/>
        <rFont val="Arial"/>
        <family val="2"/>
      </rPr>
      <t>Remoção de superestrutura de pontes com auxilio de guindaste para 40 toneladas</t>
    </r>
  </si>
  <si>
    <r>
      <rPr>
        <sz val="7"/>
        <rFont val="Arial"/>
        <family val="2"/>
      </rPr>
      <t>T</t>
    </r>
  </si>
  <si>
    <r>
      <rPr>
        <sz val="7"/>
        <rFont val="Arial"/>
        <family val="2"/>
      </rPr>
      <t>191,75</t>
    </r>
  </si>
  <si>
    <r>
      <rPr>
        <sz val="7"/>
        <rFont val="Arial"/>
        <family val="2"/>
      </rPr>
      <t>Grupo de serviço: OBRAS DE ARTE ESPECIAIS</t>
    </r>
  </si>
  <si>
    <r>
      <rPr>
        <sz val="7"/>
        <rFont val="Arial"/>
        <family val="2"/>
      </rPr>
      <t>Acabamento em concreto fresco (15,0 MPA), para pavimento, inclusive endurecedor químico de superfície</t>
    </r>
  </si>
  <si>
    <r>
      <rPr>
        <sz val="7"/>
        <rFont val="Arial"/>
        <family val="2"/>
      </rPr>
      <t>35,33</t>
    </r>
  </si>
  <si>
    <r>
      <rPr>
        <sz val="7"/>
        <rFont val="Arial"/>
        <family val="2"/>
      </rPr>
      <t>Acessório para tirante protendido de aço Rocsolo ou similar diâmetro 29,3 mm</t>
    </r>
  </si>
  <si>
    <r>
      <rPr>
        <sz val="7"/>
        <rFont val="Arial"/>
        <family val="2"/>
      </rPr>
      <t>1.465,06</t>
    </r>
  </si>
  <si>
    <r>
      <rPr>
        <sz val="7"/>
        <rFont val="Arial"/>
        <family val="2"/>
      </rPr>
      <t>Acessório para tirante protendido de aço ST 85/105</t>
    </r>
  </si>
  <si>
    <r>
      <rPr>
        <sz val="7"/>
        <rFont val="Arial"/>
        <family val="2"/>
      </rPr>
      <t>1.379,16</t>
    </r>
  </si>
  <si>
    <r>
      <rPr>
        <sz val="7"/>
        <rFont val="Arial"/>
        <family val="2"/>
      </rPr>
      <t xml:space="preserve">Aparelho de apoio de neoprene fretado, fornecimento e assentamento, inclusive grauteamento
</t>
    </r>
    <r>
      <rPr>
        <sz val="7"/>
        <rFont val="Arial"/>
        <family val="2"/>
      </rPr>
      <t>e transporte do neoprene</t>
    </r>
  </si>
  <si>
    <r>
      <rPr>
        <sz val="7"/>
        <rFont val="Arial"/>
        <family val="2"/>
      </rPr>
      <t>dm3</t>
    </r>
  </si>
  <si>
    <r>
      <rPr>
        <sz val="7"/>
        <rFont val="Arial"/>
        <family val="2"/>
      </rPr>
      <t>107,25</t>
    </r>
  </si>
  <si>
    <r>
      <rPr>
        <sz val="7"/>
        <rFont val="Arial"/>
        <family val="2"/>
      </rPr>
      <t xml:space="preserve">Cantoneiras (2 1/2" x 2 1/2" x 5/16") para extremidade de laje, fornecimento, montagem e
</t>
    </r>
    <r>
      <rPr>
        <sz val="7"/>
        <rFont val="Arial"/>
        <family val="2"/>
      </rPr>
      <t>pintura</t>
    </r>
  </si>
  <si>
    <r>
      <rPr>
        <sz val="7"/>
        <rFont val="Arial"/>
        <family val="2"/>
      </rPr>
      <t>155,79</t>
    </r>
  </si>
  <si>
    <r>
      <rPr>
        <sz val="7"/>
        <rFont val="Arial"/>
        <family val="2"/>
      </rPr>
      <t>Chapas de aço SAC 41 de 1/4" para passarelas, fornecimento, soldagem e montagem</t>
    </r>
  </si>
  <si>
    <r>
      <rPr>
        <sz val="7"/>
        <rFont val="Arial"/>
        <family val="2"/>
      </rPr>
      <t>24,82</t>
    </r>
  </si>
  <si>
    <r>
      <rPr>
        <sz val="7"/>
        <rFont val="Arial"/>
        <family val="2"/>
      </rPr>
      <t xml:space="preserve">Chumbador de aço de 25 mm, inclusive proteção anticorrosiva, exclusive a injeção e a
</t>
    </r>
    <r>
      <rPr>
        <sz val="7"/>
        <rFont val="Arial"/>
        <family val="2"/>
      </rPr>
      <t>perfuração</t>
    </r>
  </si>
  <si>
    <r>
      <rPr>
        <sz val="7"/>
        <rFont val="Arial"/>
        <family val="2"/>
      </rPr>
      <t>91,39</t>
    </r>
  </si>
  <si>
    <r>
      <rPr>
        <sz val="7"/>
        <rFont val="Arial"/>
        <family val="2"/>
      </rPr>
      <t xml:space="preserve">Colagem das mantas de borracha nos berços de apoio das placas, com Sikadur 32 ou
</t>
    </r>
    <r>
      <rPr>
        <sz val="7"/>
        <rFont val="Arial"/>
        <family val="2"/>
      </rPr>
      <t>equivalente, fornecimento e aplicação</t>
    </r>
  </si>
  <si>
    <r>
      <rPr>
        <sz val="7"/>
        <rFont val="Arial"/>
        <family val="2"/>
      </rPr>
      <t>64,44</t>
    </r>
  </si>
  <si>
    <r>
      <rPr>
        <sz val="7"/>
        <rFont val="Arial"/>
        <family val="2"/>
      </rPr>
      <t>Concreto estrutural usinado Fck=20 MPa, tudo incluído, inclusive bombeamento.</t>
    </r>
  </si>
  <si>
    <r>
      <rPr>
        <sz val="7"/>
        <rFont val="Arial"/>
        <family val="2"/>
      </rPr>
      <t>685,56</t>
    </r>
  </si>
  <si>
    <r>
      <rPr>
        <sz val="7"/>
        <rFont val="Arial"/>
        <family val="2"/>
      </rPr>
      <t>Concreto estrutural usinado Fck=25MPa, tudo incluído, inclusive bombeamento.</t>
    </r>
  </si>
  <si>
    <r>
      <rPr>
        <sz val="7"/>
        <rFont val="Arial"/>
        <family val="2"/>
      </rPr>
      <t>711,75</t>
    </r>
  </si>
  <si>
    <r>
      <rPr>
        <sz val="7"/>
        <rFont val="Arial"/>
        <family val="2"/>
      </rPr>
      <t>Concreto estrutural usinado Fck=30 MPa, tudo incluído, inclusive bombeamento.</t>
    </r>
  </si>
  <si>
    <r>
      <rPr>
        <sz val="7"/>
        <rFont val="Arial"/>
        <family val="2"/>
      </rPr>
      <t>729,42</t>
    </r>
  </si>
  <si>
    <r>
      <rPr>
        <sz val="7"/>
        <rFont val="Arial"/>
        <family val="2"/>
      </rPr>
      <t>Concreto estrutural usinado Fck=35 MPa, tudo incluído, inclusive bombeamento.</t>
    </r>
  </si>
  <si>
    <r>
      <rPr>
        <sz val="7"/>
        <rFont val="Arial"/>
        <family val="2"/>
      </rPr>
      <t>734,16</t>
    </r>
  </si>
  <si>
    <r>
      <rPr>
        <sz val="7"/>
        <rFont val="Arial"/>
        <family val="2"/>
      </rPr>
      <t>Concreto estrutural usinado Fck=40 MPa, tudo incluído, inclusive bombeamento.</t>
    </r>
  </si>
  <si>
    <r>
      <rPr>
        <sz val="7"/>
        <rFont val="Arial"/>
        <family val="2"/>
      </rPr>
      <t>763,28</t>
    </r>
  </si>
  <si>
    <r>
      <rPr>
        <sz val="7"/>
        <rFont val="Arial"/>
        <family val="2"/>
      </rPr>
      <t>Concreto projetado com cimento especial</t>
    </r>
  </si>
  <si>
    <r>
      <rPr>
        <sz val="7"/>
        <rFont val="Arial"/>
        <family val="2"/>
      </rPr>
      <t>1.057,18</t>
    </r>
  </si>
  <si>
    <r>
      <rPr>
        <sz val="7"/>
        <rFont val="Arial"/>
        <family val="2"/>
      </rPr>
      <t>Concreto projetado com cimento especial, inclusive aditivo de pega Sigunit STM-35 AF</t>
    </r>
  </si>
  <si>
    <r>
      <rPr>
        <sz val="7"/>
        <rFont val="Arial"/>
        <family val="2"/>
      </rPr>
      <t>1.309,25</t>
    </r>
  </si>
  <si>
    <r>
      <rPr>
        <sz val="7"/>
        <rFont val="Arial"/>
        <family val="2"/>
      </rPr>
      <t>Cone de ancoragem de cabo de aço com 12 cordoalhas de 1/2", inclusive protensão dos cabos</t>
    </r>
  </si>
  <si>
    <r>
      <rPr>
        <sz val="7"/>
        <rFont val="Arial"/>
        <family val="2"/>
      </rPr>
      <t>1.736,37</t>
    </r>
  </si>
  <si>
    <r>
      <rPr>
        <sz val="7"/>
        <rFont val="Arial"/>
        <family val="2"/>
      </rPr>
      <t>Conectores diâmetro 16mm (h=10cm), fornecimento e soldagem</t>
    </r>
  </si>
  <si>
    <r>
      <rPr>
        <sz val="7"/>
        <rFont val="Arial"/>
        <family val="2"/>
      </rPr>
      <t>32,28</t>
    </r>
  </si>
  <si>
    <r>
      <rPr>
        <sz val="7"/>
        <rFont val="Arial"/>
        <family val="2"/>
      </rPr>
      <t>Escoramento contínuo de cavas em estaca prancha de largura até 400 mm</t>
    </r>
  </si>
  <si>
    <r>
      <rPr>
        <sz val="7"/>
        <rFont val="Arial"/>
        <family val="2"/>
      </rPr>
      <t>158,39</t>
    </r>
  </si>
  <si>
    <r>
      <rPr>
        <sz val="7"/>
        <rFont val="Arial"/>
        <family val="2"/>
      </rPr>
      <t xml:space="preserve">Escoramento de O.A.E. diretamente sobre o solo, inclusive fornecimento e transporte das
</t>
    </r>
    <r>
      <rPr>
        <sz val="7"/>
        <rFont val="Arial"/>
        <family val="2"/>
      </rPr>
      <t>madeiras</t>
    </r>
  </si>
  <si>
    <r>
      <rPr>
        <sz val="7"/>
        <rFont val="Arial"/>
        <family val="2"/>
      </rPr>
      <t>208,22</t>
    </r>
  </si>
  <si>
    <r>
      <rPr>
        <sz val="7"/>
        <rFont val="Arial"/>
        <family val="2"/>
      </rPr>
      <t xml:space="preserve">Escoramento e cimbramento (pontes e pontilhões), inclusive fornecimento e transporte das
</t>
    </r>
    <r>
      <rPr>
        <sz val="7"/>
        <rFont val="Arial"/>
        <family val="2"/>
      </rPr>
      <t>madeiras</t>
    </r>
  </si>
  <si>
    <r>
      <rPr>
        <sz val="7"/>
        <rFont val="Arial"/>
        <family val="2"/>
      </rPr>
      <t>232,96</t>
    </r>
  </si>
  <si>
    <r>
      <rPr>
        <sz val="7"/>
        <rFont val="Arial"/>
        <family val="2"/>
      </rPr>
      <t>Estrutura metálica provisória para macaqueamento de laje de ponte</t>
    </r>
  </si>
  <si>
    <r>
      <rPr>
        <sz val="7"/>
        <rFont val="Arial"/>
        <family val="2"/>
      </rPr>
      <t>Formas curvas de madeira sem reutilização, inclusive fornecimento e transporte das madeiras</t>
    </r>
  </si>
  <si>
    <r>
      <rPr>
        <sz val="7"/>
        <rFont val="Arial"/>
        <family val="2"/>
      </rPr>
      <t>420,60</t>
    </r>
  </si>
  <si>
    <r>
      <rPr>
        <sz val="7"/>
        <rFont val="Arial"/>
        <family val="2"/>
      </rPr>
      <t xml:space="preserve">Formas planas de madeira com 05 (cinco) utilizações (guarda-corpo de pontes), inclusive
</t>
    </r>
    <r>
      <rPr>
        <sz val="7"/>
        <rFont val="Arial"/>
        <family val="2"/>
      </rPr>
      <t>fornecimento e transportes das madeiras</t>
    </r>
  </si>
  <si>
    <r>
      <rPr>
        <sz val="7"/>
        <rFont val="Arial"/>
        <family val="2"/>
      </rPr>
      <t>152,16</t>
    </r>
  </si>
  <si>
    <r>
      <rPr>
        <sz val="7"/>
        <rFont val="Arial"/>
        <family val="2"/>
      </rPr>
      <t>Formas planas de madeirit meso e superestrutura com 1 reaproveitamento esp. = 14 mm, inclusive fornecimento e transporte das madeiras</t>
    </r>
  </si>
  <si>
    <r>
      <rPr>
        <sz val="7"/>
        <rFont val="Arial"/>
        <family val="2"/>
      </rPr>
      <t>112,49</t>
    </r>
  </si>
  <si>
    <r>
      <rPr>
        <sz val="7"/>
        <rFont val="Arial"/>
        <family val="2"/>
      </rPr>
      <t>Formas planas de madeirit meso e superestrutura com 1 reaproveitamento esp. = 17 mm, inclusive fornecimento e transporte das madeiras</t>
    </r>
  </si>
  <si>
    <r>
      <rPr>
        <sz val="7"/>
        <rFont val="Arial"/>
        <family val="2"/>
      </rPr>
      <t>116,62</t>
    </r>
  </si>
  <si>
    <r>
      <rPr>
        <sz val="7"/>
        <rFont val="Arial"/>
        <family val="2"/>
      </rPr>
      <t xml:space="preserve">Formas planas de madeirit meso e superestrutura com 2 reaproveitamentos esp. = 17 mm,
</t>
    </r>
    <r>
      <rPr>
        <sz val="7"/>
        <rFont val="Arial"/>
        <family val="2"/>
      </rPr>
      <t>inclusive fornecimento e transporte das madeiras</t>
    </r>
  </si>
  <si>
    <r>
      <rPr>
        <sz val="7"/>
        <rFont val="Arial"/>
        <family val="2"/>
      </rPr>
      <t>101,28</t>
    </r>
  </si>
  <si>
    <r>
      <rPr>
        <sz val="7"/>
        <rFont val="Arial"/>
        <family val="2"/>
      </rPr>
      <t xml:space="preserve">Formas planas de madeirit meso e superestrutura com 4 reaproveitamentos esp. = 17 mm,
</t>
    </r>
    <r>
      <rPr>
        <sz val="7"/>
        <rFont val="Arial"/>
        <family val="2"/>
      </rPr>
      <t>inclusive fornecimento e transporte das madeiras</t>
    </r>
  </si>
  <si>
    <r>
      <rPr>
        <sz val="7"/>
        <rFont val="Arial"/>
        <family val="2"/>
      </rPr>
      <t xml:space="preserve">Formas planas de madeirit meso e superestrutura sem reaproveitamento esp. = 10 mm,
</t>
    </r>
    <r>
      <rPr>
        <sz val="7"/>
        <rFont val="Arial"/>
        <family val="2"/>
      </rPr>
      <t>inclusive fornecimento e transporte das madeiras</t>
    </r>
  </si>
  <si>
    <r>
      <rPr>
        <sz val="7"/>
        <rFont val="Arial"/>
        <family val="2"/>
      </rPr>
      <t>146,96</t>
    </r>
  </si>
  <si>
    <r>
      <rPr>
        <sz val="7"/>
        <rFont val="Arial"/>
        <family val="2"/>
      </rPr>
      <t xml:space="preserve">Formas planas de madeirit meso e superestrutura sem reaproveitamento esp. = 14 mm,
</t>
    </r>
    <r>
      <rPr>
        <sz val="7"/>
        <rFont val="Arial"/>
        <family val="2"/>
      </rPr>
      <t>inclusive fornecimento e transporte das madeiras</t>
    </r>
  </si>
  <si>
    <r>
      <rPr>
        <sz val="7"/>
        <rFont val="Arial"/>
        <family val="2"/>
      </rPr>
      <t>158,55</t>
    </r>
  </si>
  <si>
    <r>
      <rPr>
        <sz val="7"/>
        <rFont val="Arial"/>
        <family val="2"/>
      </rPr>
      <t xml:space="preserve">Formas planas de madeirit meso e superestrutura sem reaproveitamento esp. = 17 mm,
</t>
    </r>
    <r>
      <rPr>
        <sz val="7"/>
        <rFont val="Arial"/>
        <family val="2"/>
      </rPr>
      <t>inclusive fornecimento e transporte das madeiras</t>
    </r>
  </si>
  <si>
    <r>
      <rPr>
        <sz val="7"/>
        <rFont val="Arial"/>
        <family val="2"/>
      </rPr>
      <t>165,54</t>
    </r>
  </si>
  <si>
    <r>
      <rPr>
        <sz val="7"/>
        <rFont val="Arial"/>
        <family val="2"/>
      </rPr>
      <t>Furação, fornecimento e fixação de grampos diam.16 mm com resina epoxi (prof. 50 cm)</t>
    </r>
  </si>
  <si>
    <r>
      <rPr>
        <sz val="7"/>
        <rFont val="Arial"/>
        <family val="2"/>
      </rPr>
      <t>58,67</t>
    </r>
  </si>
  <si>
    <r>
      <rPr>
        <sz val="7"/>
        <rFont val="Arial"/>
        <family val="2"/>
      </rPr>
      <t>Furação, fornecimento e fixação de grampos 10 mm com resina epoxi</t>
    </r>
  </si>
  <si>
    <r>
      <rPr>
        <sz val="7"/>
        <rFont val="Arial"/>
        <family val="2"/>
      </rPr>
      <t>37,88</t>
    </r>
  </si>
  <si>
    <r>
      <rPr>
        <sz val="7"/>
        <rFont val="Arial"/>
        <family val="2"/>
      </rPr>
      <t xml:space="preserve">Furação, fornecimento e fixação de grampos 12,5 mm com resina epoxi em vigas pré-
</t>
    </r>
    <r>
      <rPr>
        <sz val="7"/>
        <rFont val="Arial"/>
        <family val="2"/>
      </rPr>
      <t>moldadas</t>
    </r>
  </si>
  <si>
    <r>
      <rPr>
        <sz val="7"/>
        <rFont val="Arial"/>
        <family val="2"/>
      </rPr>
      <t>11,38</t>
    </r>
  </si>
  <si>
    <r>
      <rPr>
        <sz val="7"/>
        <rFont val="Arial"/>
        <family val="2"/>
      </rPr>
      <t>Guarda corpo em toras de eucalipto conf. projeto</t>
    </r>
  </si>
  <si>
    <r>
      <rPr>
        <sz val="7"/>
        <rFont val="Arial"/>
        <family val="2"/>
      </rPr>
      <t>573,20</t>
    </r>
  </si>
  <si>
    <r>
      <rPr>
        <sz val="7"/>
        <rFont val="Arial"/>
        <family val="2"/>
      </rPr>
      <t>Guarda corpo padrão (tipo DNIT)</t>
    </r>
  </si>
  <si>
    <r>
      <rPr>
        <sz val="7"/>
        <rFont val="Arial"/>
        <family val="2"/>
      </rPr>
      <t>400,24</t>
    </r>
  </si>
  <si>
    <r>
      <rPr>
        <sz val="7"/>
        <rFont val="Arial"/>
        <family val="2"/>
      </rPr>
      <t>Hidrojateamento de superfícies metálicas</t>
    </r>
  </si>
  <si>
    <r>
      <rPr>
        <sz val="7"/>
        <rFont val="Arial"/>
        <family val="2"/>
      </rPr>
      <t>18,85</t>
    </r>
  </si>
  <si>
    <r>
      <rPr>
        <sz val="7"/>
        <rFont val="Arial"/>
        <family val="2"/>
      </rPr>
      <t>Injeção de calda de cimento para chumbamento de tirantes</t>
    </r>
  </si>
  <si>
    <r>
      <rPr>
        <sz val="7"/>
        <rFont val="Arial"/>
        <family val="2"/>
      </rPr>
      <t>SC</t>
    </r>
  </si>
  <si>
    <r>
      <rPr>
        <sz val="7"/>
        <rFont val="Arial"/>
        <family val="2"/>
      </rPr>
      <t>53,79</t>
    </r>
  </si>
  <si>
    <r>
      <rPr>
        <sz val="7"/>
        <rFont val="Arial"/>
        <family val="2"/>
      </rPr>
      <t>Injeção de epoxi em fissuras, inclusive preparo e montagem de bicos de injeção</t>
    </r>
  </si>
  <si>
    <r>
      <rPr>
        <sz val="7"/>
        <rFont val="Arial"/>
        <family val="2"/>
      </rPr>
      <t>750,24</t>
    </r>
  </si>
  <si>
    <r>
      <rPr>
        <sz val="7"/>
        <rFont val="Arial"/>
        <family val="2"/>
      </rPr>
      <t>Junta de cantoneira L de 4" x 4" x 3/8"</t>
    </r>
  </si>
  <si>
    <r>
      <rPr>
        <sz val="7"/>
        <rFont val="Arial"/>
        <family val="2"/>
      </rPr>
      <t>285,42</t>
    </r>
  </si>
  <si>
    <r>
      <rPr>
        <sz val="7"/>
        <rFont val="Arial"/>
        <family val="2"/>
      </rPr>
      <t xml:space="preserve">Junta de dilatação elástica pré-moldada p/ concreto, tipo fungenband em perfil O-12 de PVC
</t>
    </r>
    <r>
      <rPr>
        <sz val="7"/>
        <rFont val="Arial"/>
        <family val="2"/>
      </rPr>
      <t>alta densidade, Uniontech ou equival. fornecim./colocação</t>
    </r>
  </si>
  <si>
    <r>
      <rPr>
        <sz val="7"/>
        <rFont val="Arial"/>
        <family val="2"/>
      </rPr>
      <t>97,53</t>
    </r>
  </si>
  <si>
    <r>
      <rPr>
        <sz val="7"/>
        <rFont val="Arial"/>
        <family val="2"/>
      </rPr>
      <t>Junta perfil elastomérico de vedação p/pontes c/abertura média de 25mm ± 10 mm, inclus. lábios poliméricos-Marca Ref JEENE-JJ2540 VV (constr.)</t>
    </r>
  </si>
  <si>
    <r>
      <rPr>
        <sz val="7"/>
        <rFont val="Arial"/>
        <family val="2"/>
      </rPr>
      <t>579,60</t>
    </r>
  </si>
  <si>
    <r>
      <rPr>
        <sz val="7"/>
        <rFont val="Arial"/>
        <family val="2"/>
      </rPr>
      <t xml:space="preserve">Junta perfil elastomérico de vedação p/pontes c/abertura média de 50 mm ±  25 mm, inclus.
</t>
    </r>
    <r>
      <rPr>
        <sz val="7"/>
        <rFont val="Arial"/>
        <family val="2"/>
      </rPr>
      <t>lábios poliméricos-Marca Ref.JEENE mod.JJ-5070 (constr.)</t>
    </r>
  </si>
  <si>
    <r>
      <rPr>
        <sz val="7"/>
        <rFont val="Arial"/>
        <family val="2"/>
      </rPr>
      <t>1.653,26</t>
    </r>
  </si>
  <si>
    <r>
      <rPr>
        <sz val="7"/>
        <rFont val="Arial"/>
        <family val="2"/>
      </rPr>
      <t xml:space="preserve">Junta perfil elastomérico de vedação p/pontes c/abertura média de 50mm ± 25mm,inclus.
</t>
    </r>
    <r>
      <rPr>
        <sz val="7"/>
        <rFont val="Arial"/>
        <family val="2"/>
      </rPr>
      <t>lábios poliméricos-Marca Ref JEENE mod.JJ-5070 VV(substituição)</t>
    </r>
  </si>
  <si>
    <r>
      <rPr>
        <sz val="7"/>
        <rFont val="Arial"/>
        <family val="2"/>
      </rPr>
      <t>1.717,04</t>
    </r>
  </si>
  <si>
    <r>
      <rPr>
        <sz val="7"/>
        <rFont val="Arial"/>
        <family val="2"/>
      </rPr>
      <t>Perfuração de concreto</t>
    </r>
  </si>
  <si>
    <r>
      <rPr>
        <sz val="7"/>
        <rFont val="Arial"/>
        <family val="2"/>
      </rPr>
      <t>30,70</t>
    </r>
  </si>
  <si>
    <r>
      <rPr>
        <sz val="7"/>
        <rFont val="Arial"/>
        <family val="2"/>
      </rPr>
      <t>Perfuração de rocha para fixação de chumbadores</t>
    </r>
  </si>
  <si>
    <r>
      <rPr>
        <sz val="7"/>
        <rFont val="Arial"/>
        <family val="2"/>
      </rPr>
      <t>35,02</t>
    </r>
  </si>
  <si>
    <r>
      <rPr>
        <sz val="7"/>
        <rFont val="Arial"/>
        <family val="2"/>
      </rPr>
      <t>Pintura a cal em pontes (2 demãos)</t>
    </r>
  </si>
  <si>
    <r>
      <rPr>
        <sz val="7"/>
        <rFont val="Arial"/>
        <family val="2"/>
      </rPr>
      <t>5,15</t>
    </r>
  </si>
  <si>
    <r>
      <rPr>
        <sz val="7"/>
        <rFont val="Arial"/>
        <family val="2"/>
      </rPr>
      <t xml:space="preserve">Ponte provisoria para movimentação de equipamentos de execução de fundação composta de
</t>
    </r>
    <r>
      <rPr>
        <sz val="7"/>
        <rFont val="Arial"/>
        <family val="2"/>
      </rPr>
      <t>passadiço de madeira sobre estacas de madeira</t>
    </r>
  </si>
  <si>
    <r>
      <rPr>
        <sz val="7"/>
        <rFont val="Arial"/>
        <family val="2"/>
      </rPr>
      <t>5.910,60</t>
    </r>
  </si>
  <si>
    <r>
      <rPr>
        <sz val="7"/>
        <rFont val="Arial"/>
        <family val="2"/>
      </rPr>
      <t xml:space="preserve">Preparo e colocação de 12 cordoalhas de 1/2" (Aço CP-190 RB) nas formas, inclusive injeção
</t>
    </r>
    <r>
      <rPr>
        <sz val="7"/>
        <rFont val="Arial"/>
        <family val="2"/>
      </rPr>
      <t>de nata de cimento</t>
    </r>
  </si>
  <si>
    <r>
      <rPr>
        <sz val="7"/>
        <rFont val="Arial"/>
        <family val="2"/>
      </rPr>
      <t>29,70</t>
    </r>
  </si>
  <si>
    <r>
      <rPr>
        <sz val="7"/>
        <rFont val="Arial"/>
        <family val="2"/>
      </rPr>
      <t>Recuperação estrutural com uso de argamassa polimérica (espessura média=3,5cm)</t>
    </r>
  </si>
  <si>
    <r>
      <rPr>
        <sz val="7"/>
        <rFont val="Arial"/>
        <family val="2"/>
      </rPr>
      <t>448,37</t>
    </r>
  </si>
  <si>
    <r>
      <rPr>
        <sz val="7"/>
        <rFont val="Arial"/>
        <family val="2"/>
      </rPr>
      <t>Tirante de Aço CA-50, diâmetro de 25mm (1"), para comprimentos até 6m</t>
    </r>
  </si>
  <si>
    <r>
      <rPr>
        <sz val="7"/>
        <rFont val="Arial"/>
        <family val="2"/>
      </rPr>
      <t>172,93</t>
    </r>
  </si>
  <si>
    <r>
      <rPr>
        <sz val="7"/>
        <rFont val="Arial"/>
        <family val="2"/>
      </rPr>
      <t xml:space="preserve">Tirante de aço Rocsolo ou similar, diâmetro 29,3mm, incluindo fornecimento da barra e da
</t>
    </r>
    <r>
      <rPr>
        <sz val="7"/>
        <rFont val="Arial"/>
        <family val="2"/>
      </rPr>
      <t>bainha proteção anticorrosiva, preparo e colocação no furo</t>
    </r>
  </si>
  <si>
    <r>
      <rPr>
        <sz val="7"/>
        <rFont val="Arial"/>
        <family val="2"/>
      </rPr>
      <t>299,75</t>
    </r>
  </si>
  <si>
    <r>
      <rPr>
        <sz val="7"/>
        <rFont val="Arial"/>
        <family val="2"/>
      </rPr>
      <t xml:space="preserve">Tirante de aço ST 50/55, para carga trab. até 22 t, diam.32mm, incluindo fornecimento da
</t>
    </r>
    <r>
      <rPr>
        <sz val="7"/>
        <rFont val="Arial"/>
        <family val="2"/>
      </rPr>
      <t>bainha proteção anticorrosiva, preparo e colocação no furo.</t>
    </r>
  </si>
  <si>
    <r>
      <rPr>
        <sz val="7"/>
        <rFont val="Arial"/>
        <family val="2"/>
      </rPr>
      <t>287,47</t>
    </r>
  </si>
  <si>
    <r>
      <rPr>
        <sz val="7"/>
        <rFont val="Arial"/>
        <family val="2"/>
      </rPr>
      <t xml:space="preserve">Tirante de aço ST 85/105, diâmetro de 32 mm, incluindo fornecimento da barra e da bainha
</t>
    </r>
    <r>
      <rPr>
        <sz val="7"/>
        <rFont val="Arial"/>
        <family val="2"/>
      </rPr>
      <t>proteção anticorrosiva, preparo e colocação no furo</t>
    </r>
  </si>
  <si>
    <r>
      <rPr>
        <sz val="7"/>
        <rFont val="Arial"/>
        <family val="2"/>
      </rPr>
      <t>436,84</t>
    </r>
  </si>
  <si>
    <r>
      <rPr>
        <sz val="7"/>
        <rFont val="Arial"/>
        <family val="2"/>
      </rPr>
      <t>Tirante protendido em Aço GEWI 50/55 ou similar, diâmetro de 32mm</t>
    </r>
  </si>
  <si>
    <r>
      <rPr>
        <sz val="7"/>
        <rFont val="Arial"/>
        <family val="2"/>
      </rPr>
      <t>253,76</t>
    </r>
  </si>
  <si>
    <r>
      <rPr>
        <sz val="7"/>
        <rFont val="Arial"/>
        <family val="2"/>
      </rPr>
      <t>Aquisição de solo de jazida comercial (saibreira)</t>
    </r>
  </si>
  <si>
    <r>
      <rPr>
        <sz val="7"/>
        <rFont val="Arial"/>
        <family val="2"/>
      </rPr>
      <t>46,11</t>
    </r>
  </si>
  <si>
    <r>
      <rPr>
        <sz val="7"/>
        <rFont val="Arial"/>
        <family val="2"/>
      </rPr>
      <t>Bonificação de 15,28% sobre aquisição de materiais</t>
    </r>
  </si>
  <si>
    <r>
      <rPr>
        <sz val="7"/>
        <rFont val="Arial"/>
        <family val="2"/>
      </rPr>
      <t>Grupo de serviço: TERRAPLENAGEM - VIAS URBANAS</t>
    </r>
  </si>
  <si>
    <r>
      <rPr>
        <sz val="7"/>
        <rFont val="Arial"/>
        <family val="2"/>
      </rPr>
      <t>Carga de material de 1ª categoria em Vias Urbanas</t>
    </r>
  </si>
  <si>
    <r>
      <rPr>
        <sz val="7"/>
        <rFont val="Arial"/>
        <family val="2"/>
      </rPr>
      <t>5,90</t>
    </r>
  </si>
  <si>
    <r>
      <rPr>
        <sz val="7"/>
        <rFont val="Arial"/>
        <family val="2"/>
      </rPr>
      <t>Carga de material de 2ª categoria (solo, areia, brita, excl. rocha escavada) em Vias Urbanas</t>
    </r>
  </si>
  <si>
    <r>
      <rPr>
        <sz val="7"/>
        <rFont val="Arial"/>
        <family val="2"/>
      </rPr>
      <t>7,68</t>
    </r>
  </si>
  <si>
    <r>
      <rPr>
        <sz val="7"/>
        <rFont val="Arial"/>
        <family val="2"/>
      </rPr>
      <t>Carga de material de 3ª categoria (rocha) em Vias Urbanas</t>
    </r>
  </si>
  <si>
    <r>
      <rPr>
        <sz val="7"/>
        <rFont val="Arial"/>
        <family val="2"/>
      </rPr>
      <t>12,17</t>
    </r>
  </si>
  <si>
    <r>
      <rPr>
        <sz val="7"/>
        <rFont val="Arial"/>
        <family val="2"/>
      </rPr>
      <t>Compactação de aterros 100% PI em Vias Urbanas</t>
    </r>
  </si>
  <si>
    <r>
      <rPr>
        <sz val="7"/>
        <rFont val="Arial"/>
        <family val="2"/>
      </rPr>
      <t>12,29</t>
    </r>
  </si>
  <si>
    <r>
      <rPr>
        <sz val="7"/>
        <rFont val="Arial"/>
        <family val="2"/>
      </rPr>
      <t>Compactação de aterros 100% PN em Vias Urbanas</t>
    </r>
  </si>
  <si>
    <r>
      <rPr>
        <sz val="7"/>
        <rFont val="Arial"/>
        <family val="2"/>
      </rPr>
      <t>9,49</t>
    </r>
  </si>
  <si>
    <r>
      <rPr>
        <sz val="7"/>
        <rFont val="Arial"/>
        <family val="2"/>
      </rPr>
      <t>Escalonamento de taludes com escavadeira em Vias Urbanas</t>
    </r>
  </si>
  <si>
    <r>
      <rPr>
        <sz val="7"/>
        <rFont val="Arial"/>
        <family val="2"/>
      </rPr>
      <t>16,21</t>
    </r>
  </si>
  <si>
    <r>
      <rPr>
        <sz val="7"/>
        <rFont val="Arial"/>
        <family val="2"/>
      </rPr>
      <t>Escavação, carga de material de 3ª categoria (fogo controlado) em Vias Urbanas</t>
    </r>
  </si>
  <si>
    <r>
      <rPr>
        <sz val="7"/>
        <rFont val="Arial"/>
        <family val="2"/>
      </rPr>
      <t>172,66</t>
    </r>
  </si>
  <si>
    <r>
      <rPr>
        <sz val="7"/>
        <rFont val="Arial"/>
        <family val="2"/>
      </rPr>
      <t>Escavação e carga de material de barreira (remoção) em Vias Urbanas</t>
    </r>
  </si>
  <si>
    <r>
      <rPr>
        <sz val="7"/>
        <rFont val="Arial"/>
        <family val="2"/>
      </rPr>
      <t>15,30</t>
    </r>
  </si>
  <si>
    <r>
      <rPr>
        <sz val="7"/>
        <rFont val="Arial"/>
        <family val="2"/>
      </rPr>
      <t>Escavação e carga de material de 1ª categoria com escavadeira em Vias Urbanas</t>
    </r>
  </si>
  <si>
    <r>
      <rPr>
        <sz val="7"/>
        <rFont val="Arial"/>
        <family val="2"/>
      </rPr>
      <t>6,22</t>
    </r>
  </si>
  <si>
    <r>
      <rPr>
        <sz val="7"/>
        <rFont val="Arial"/>
        <family val="2"/>
      </rPr>
      <t>Escavação e carga de material de 2ª categoria com escavadeira em Vias Urbanas</t>
    </r>
  </si>
  <si>
    <r>
      <rPr>
        <sz val="7"/>
        <rFont val="Arial"/>
        <family val="2"/>
      </rPr>
      <t>9,18</t>
    </r>
  </si>
  <si>
    <r>
      <rPr>
        <sz val="7"/>
        <rFont val="Arial"/>
        <family val="2"/>
      </rPr>
      <t>Escavação e carga de material de 3ª categoria (H bancada &gt;1,0 m) em Vias Urbanas</t>
    </r>
  </si>
  <si>
    <r>
      <rPr>
        <sz val="7"/>
        <rFont val="Arial"/>
        <family val="2"/>
      </rPr>
      <t>85,05</t>
    </r>
  </si>
  <si>
    <r>
      <rPr>
        <sz val="7"/>
        <rFont val="Arial"/>
        <family val="2"/>
      </rPr>
      <t>Fragmentação de rocha (fogacheamento) em Vias Urbanas</t>
    </r>
  </si>
  <si>
    <r>
      <rPr>
        <sz val="7"/>
        <rFont val="Arial"/>
        <family val="2"/>
      </rPr>
      <t>81,68</t>
    </r>
  </si>
  <si>
    <r>
      <rPr>
        <sz val="7"/>
        <rFont val="Arial"/>
        <family val="2"/>
      </rPr>
      <t>Limpeza de acostamento em Vias Urbanas</t>
    </r>
  </si>
  <si>
    <r>
      <rPr>
        <sz val="7"/>
        <rFont val="Arial"/>
        <family val="2"/>
      </rPr>
      <t>1,41</t>
    </r>
  </si>
  <si>
    <r>
      <rPr>
        <sz val="7"/>
        <rFont val="Arial"/>
        <family val="2"/>
      </rPr>
      <t>Limpeza e desmatamento em área alagada (pântano) com ferr. man., incl. moto serra em Vias Urbanas</t>
    </r>
  </si>
  <si>
    <r>
      <rPr>
        <sz val="7"/>
        <rFont val="Arial"/>
        <family val="2"/>
      </rPr>
      <t>Pré-fissuramento de taludes de rocha em Vias Urbanas</t>
    </r>
  </si>
  <si>
    <r>
      <rPr>
        <sz val="7"/>
        <rFont val="Arial"/>
        <family val="2"/>
      </rPr>
      <t>59,61</t>
    </r>
  </si>
  <si>
    <r>
      <rPr>
        <sz val="7"/>
        <rFont val="Arial"/>
        <family val="2"/>
      </rPr>
      <t>Recomposição vegetal de jazidas, empréstimos e bota-fora em Vias Urbanas</t>
    </r>
  </si>
  <si>
    <r>
      <rPr>
        <sz val="7"/>
        <rFont val="Arial"/>
        <family val="2"/>
      </rPr>
      <t>26,82</t>
    </r>
  </si>
  <si>
    <r>
      <rPr>
        <sz val="7"/>
        <rFont val="Arial"/>
        <family val="2"/>
      </rPr>
      <t xml:space="preserve">Remoção de solos moles, incluindo carregamento mecânico com escavadeira hidráulica em
</t>
    </r>
    <r>
      <rPr>
        <sz val="7"/>
        <rFont val="Arial"/>
        <family val="2"/>
      </rPr>
      <t>Vias Urbanas</t>
    </r>
  </si>
  <si>
    <r>
      <rPr>
        <sz val="7"/>
        <rFont val="Arial"/>
        <family val="2"/>
      </rPr>
      <t>49,37</t>
    </r>
  </si>
  <si>
    <r>
      <rPr>
        <sz val="7"/>
        <rFont val="Arial"/>
        <family val="2"/>
      </rPr>
      <t xml:space="preserve">Transporte horizontal com trator de lâmina de material de 1ª cat. DMTaté 50m em Vias
</t>
    </r>
    <r>
      <rPr>
        <sz val="7"/>
        <rFont val="Arial"/>
        <family val="2"/>
      </rPr>
      <t>Urbanas</t>
    </r>
  </si>
  <si>
    <r>
      <rPr>
        <sz val="7"/>
        <rFont val="Arial"/>
        <family val="2"/>
      </rPr>
      <t>10,55</t>
    </r>
  </si>
  <si>
    <r>
      <rPr>
        <sz val="7"/>
        <rFont val="Arial"/>
        <family val="2"/>
      </rPr>
      <t>Grupo de serviço: PAVIMENTAÇÃO - VIAS URBANAS</t>
    </r>
  </si>
  <si>
    <r>
      <rPr>
        <sz val="7"/>
        <rFont val="Arial"/>
        <family val="2"/>
      </rPr>
      <t>Base de brita graduada, inclusive fornecimento, exclusive transporte da brita em Vias Urbanas</t>
    </r>
  </si>
  <si>
    <r>
      <rPr>
        <sz val="7"/>
        <rFont val="Arial"/>
        <family val="2"/>
      </rPr>
      <t>191,70</t>
    </r>
  </si>
  <si>
    <r>
      <rPr>
        <sz val="7"/>
        <rFont val="Arial"/>
        <family val="2"/>
      </rPr>
      <t>Base de brita 1, inclusive fornecimento, exclusive transporte da brita em Vias Urbanas</t>
    </r>
  </si>
  <si>
    <r>
      <rPr>
        <sz val="7"/>
        <rFont val="Arial"/>
        <family val="2"/>
      </rPr>
      <t>225,79</t>
    </r>
  </si>
  <si>
    <r>
      <rPr>
        <sz val="7"/>
        <rFont val="Arial"/>
        <family val="2"/>
      </rPr>
      <t xml:space="preserve">Base de solo brita, 50% em peso, inclusive fornecimento, exclusive transporte da brita em Vias
</t>
    </r>
    <r>
      <rPr>
        <sz val="7"/>
        <rFont val="Arial"/>
        <family val="2"/>
      </rPr>
      <t>Urbanas</t>
    </r>
  </si>
  <si>
    <r>
      <rPr>
        <sz val="7"/>
        <rFont val="Arial"/>
        <family val="2"/>
      </rPr>
      <t>133,02</t>
    </r>
  </si>
  <si>
    <r>
      <rPr>
        <sz val="7"/>
        <rFont val="Arial"/>
        <family val="2"/>
      </rPr>
      <t>Demolição e remoção de pavimento asfáltico em Vias Urbanas</t>
    </r>
  </si>
  <si>
    <r>
      <rPr>
        <sz val="7"/>
        <rFont val="Arial"/>
        <family val="2"/>
      </rPr>
      <t>6,65</t>
    </r>
  </si>
  <si>
    <r>
      <rPr>
        <sz val="7"/>
        <rFont val="Arial"/>
        <family val="2"/>
      </rPr>
      <t xml:space="preserve">Fresagem de pavimento asfáltico a frio, esp. até 15cm, exclusive transporte de materiais, em
</t>
    </r>
    <r>
      <rPr>
        <sz val="7"/>
        <rFont val="Arial"/>
        <family val="2"/>
      </rPr>
      <t>Vias Urbanas</t>
    </r>
  </si>
  <si>
    <r>
      <rPr>
        <sz val="7"/>
        <rFont val="Arial"/>
        <family val="2"/>
      </rPr>
      <t>24,91</t>
    </r>
  </si>
  <si>
    <r>
      <rPr>
        <sz val="7"/>
        <rFont val="Arial"/>
        <family val="2"/>
      </rPr>
      <t xml:space="preserve">Fresagem de pavimento asfáltico a frio, esp=5cm, exclusive transporte de materiais em Vias
</t>
    </r>
    <r>
      <rPr>
        <sz val="7"/>
        <rFont val="Arial"/>
        <family val="2"/>
      </rPr>
      <t>Urbanas</t>
    </r>
  </si>
  <si>
    <r>
      <rPr>
        <sz val="7"/>
        <rFont val="Arial"/>
        <family val="2"/>
      </rPr>
      <t>16,96</t>
    </r>
  </si>
  <si>
    <r>
      <rPr>
        <sz val="7"/>
        <rFont val="Arial"/>
        <family val="2"/>
      </rPr>
      <t>Imprimação exclusive fornecimento e transporte comercial do material betuminoso em Vias Urbanas</t>
    </r>
  </si>
  <si>
    <r>
      <rPr>
        <sz val="7"/>
        <rFont val="Arial"/>
        <family val="2"/>
      </rPr>
      <t>1,86</t>
    </r>
  </si>
  <si>
    <r>
      <rPr>
        <sz val="7"/>
        <rFont val="Arial"/>
        <family val="2"/>
      </rPr>
      <t xml:space="preserve">Imprimação inclusive fornecimento e transporte comercial do material betuminoso em Vias
</t>
    </r>
    <r>
      <rPr>
        <sz val="7"/>
        <rFont val="Arial"/>
        <family val="2"/>
      </rPr>
      <t>Urbanas</t>
    </r>
  </si>
  <si>
    <r>
      <rPr>
        <sz val="7"/>
        <rFont val="Arial"/>
        <family val="2"/>
      </rPr>
      <t>11,62</t>
    </r>
  </si>
  <si>
    <r>
      <rPr>
        <sz val="7"/>
        <rFont val="Arial"/>
        <family val="2"/>
      </rPr>
      <t xml:space="preserve">Micro revestimento asfáltico à frio inclusive fornecimento e transporte comercial do material
</t>
    </r>
    <r>
      <rPr>
        <sz val="7"/>
        <rFont val="Arial"/>
        <family val="2"/>
      </rPr>
      <t>betuminoso, em Vias Urbanas</t>
    </r>
  </si>
  <si>
    <r>
      <rPr>
        <sz val="7"/>
        <rFont val="Arial"/>
        <family val="2"/>
      </rPr>
      <t>26,63</t>
    </r>
  </si>
  <si>
    <r>
      <rPr>
        <sz val="7"/>
        <rFont val="Arial"/>
        <family val="2"/>
      </rPr>
      <t xml:space="preserve">Obturação de buracos c/ CBUQ inclusive fornecimento e transporte comercial dos materiais
</t>
    </r>
    <r>
      <rPr>
        <sz val="7"/>
        <rFont val="Arial"/>
        <family val="2"/>
      </rPr>
      <t>betuminosos em  Vias Urbanas</t>
    </r>
  </si>
  <si>
    <r>
      <rPr>
        <sz val="7"/>
        <rFont val="Arial"/>
        <family val="2"/>
      </rPr>
      <t>136,53</t>
    </r>
  </si>
  <si>
    <r>
      <rPr>
        <sz val="7"/>
        <rFont val="Arial"/>
        <family val="2"/>
      </rPr>
      <t xml:space="preserve">Obturação de buracos c/ CBUQ inclusive fornecimento e transporte dos materiais betuminosos
</t>
    </r>
    <r>
      <rPr>
        <sz val="7"/>
        <rFont val="Arial"/>
        <family val="2"/>
      </rPr>
      <t>em Vias Urbanas</t>
    </r>
  </si>
  <si>
    <r>
      <rPr>
        <sz val="7"/>
        <rFont val="Arial"/>
        <family val="2"/>
      </rPr>
      <t>825,78</t>
    </r>
  </si>
  <si>
    <r>
      <rPr>
        <sz val="7"/>
        <rFont val="Arial"/>
        <family val="2"/>
      </rPr>
      <t xml:space="preserve">Pavimentação com blocos de concreto (35 MPa), esp.=06cm, sobre colchão areia esp.=5cm,
</t>
    </r>
    <r>
      <rPr>
        <sz val="7"/>
        <rFont val="Arial"/>
        <family val="2"/>
      </rPr>
      <t>inclusive fornecim. e transporte  blocos e areia,  Vias Urbanas</t>
    </r>
  </si>
  <si>
    <r>
      <rPr>
        <sz val="7"/>
        <rFont val="Arial"/>
        <family val="2"/>
      </rPr>
      <t>134,43</t>
    </r>
  </si>
  <si>
    <r>
      <rPr>
        <sz val="7"/>
        <rFont val="Arial"/>
        <family val="2"/>
      </rPr>
      <t>Pavimentação com blocos de concreto (35 MPa), esp.=08cm, sobre colchão de areia 5cm, inclusive fornecim. e transporte blocos e areia, em Vias Urbanas</t>
    </r>
  </si>
  <si>
    <r>
      <rPr>
        <sz val="7"/>
        <rFont val="Arial"/>
        <family val="2"/>
      </rPr>
      <t>151,00</t>
    </r>
  </si>
  <si>
    <r>
      <rPr>
        <sz val="7"/>
        <rFont val="Arial"/>
        <family val="2"/>
      </rPr>
      <t xml:space="preserve">Pavimentação com blocos de concreto (35 MPa), esp.=10cm, sobre colchão de areia esp.=
</t>
    </r>
    <r>
      <rPr>
        <sz val="7"/>
        <rFont val="Arial"/>
        <family val="2"/>
      </rPr>
      <t>5cm, inclusive fornecim.e transporte  blocos e areia,Vias Urbanas</t>
    </r>
  </si>
  <si>
    <r>
      <rPr>
        <sz val="7"/>
        <rFont val="Arial"/>
        <family val="2"/>
      </rPr>
      <t>162,47</t>
    </r>
  </si>
  <si>
    <r>
      <rPr>
        <sz val="7"/>
        <rFont val="Arial"/>
        <family val="2"/>
      </rPr>
      <t xml:space="preserve">Pavimentação com paralelepípedo, colchão areia 5cm, inclusive fornecimento e transporte do
</t>
    </r>
    <r>
      <rPr>
        <sz val="7"/>
        <rFont val="Arial"/>
        <family val="2"/>
      </rPr>
      <t>paralelepípedo e areia, em Vias Urbanas</t>
    </r>
  </si>
  <si>
    <r>
      <rPr>
        <sz val="7"/>
        <rFont val="Arial"/>
        <family val="2"/>
      </rPr>
      <t>311,99</t>
    </r>
  </si>
  <si>
    <r>
      <rPr>
        <sz val="7"/>
        <rFont val="Arial"/>
        <family val="2"/>
      </rPr>
      <t xml:space="preserve">Pavimentação com paralelepípedo sobre colchão pó de pedra esp.=5cm, inclusive
</t>
    </r>
    <r>
      <rPr>
        <sz val="7"/>
        <rFont val="Arial"/>
        <family val="2"/>
      </rPr>
      <t>fornecimento e transporte do paralelepípedo e pó de pedra,  Vias Urbanas</t>
    </r>
  </si>
  <si>
    <r>
      <rPr>
        <sz val="7"/>
        <rFont val="Arial"/>
        <family val="2"/>
      </rPr>
      <t>310,68</t>
    </r>
  </si>
  <si>
    <r>
      <rPr>
        <sz val="7"/>
        <rFont val="Arial"/>
        <family val="2"/>
      </rPr>
      <t xml:space="preserve">Pavimentação com pedra portuguesa, inclusive fornecimento e transporte do cimento, areia e
</t>
    </r>
    <r>
      <rPr>
        <sz val="7"/>
        <rFont val="Arial"/>
        <family val="2"/>
      </rPr>
      <t>pedra portuguesa em Vias Urbanas</t>
    </r>
  </si>
  <si>
    <r>
      <rPr>
        <sz val="7"/>
        <rFont val="Arial"/>
        <family val="2"/>
      </rPr>
      <t>186,21</t>
    </r>
  </si>
  <si>
    <r>
      <rPr>
        <sz val="7"/>
        <rFont val="Arial"/>
        <family val="2"/>
      </rPr>
      <t xml:space="preserve">Pintura de ligação exclusive fornecimento e transporte comercial do material betuminoso em
</t>
    </r>
    <r>
      <rPr>
        <sz val="7"/>
        <rFont val="Arial"/>
        <family val="2"/>
      </rPr>
      <t>Vias Urbanas</t>
    </r>
  </si>
  <si>
    <r>
      <rPr>
        <sz val="7"/>
        <rFont val="Arial"/>
        <family val="2"/>
      </rPr>
      <t>1,54</t>
    </r>
  </si>
  <si>
    <r>
      <rPr>
        <sz val="7"/>
        <rFont val="Arial"/>
        <family val="2"/>
      </rPr>
      <t>Pintura de ligação inclusive fornecimento e transporte comercial do material betuminoso em Vias Urbanas</t>
    </r>
  </si>
  <si>
    <r>
      <rPr>
        <sz val="7"/>
        <rFont val="Arial"/>
        <family val="2"/>
      </rPr>
      <t>4,50</t>
    </r>
  </si>
  <si>
    <r>
      <rPr>
        <sz val="7"/>
        <rFont val="Arial"/>
        <family val="2"/>
      </rPr>
      <t>Remoção de capa asfáltica em TSS, TSD, ou TST exclusive transporte em Vias Urbanas</t>
    </r>
  </si>
  <si>
    <r>
      <rPr>
        <sz val="7"/>
        <rFont val="Arial"/>
        <family val="2"/>
      </rPr>
      <t>1,82</t>
    </r>
  </si>
  <si>
    <r>
      <rPr>
        <sz val="7"/>
        <rFont val="Arial"/>
        <family val="2"/>
      </rPr>
      <t>Remoção de meio fio em Vias Urbanas</t>
    </r>
  </si>
  <si>
    <r>
      <rPr>
        <sz val="7"/>
        <rFont val="Arial"/>
        <family val="2"/>
      </rPr>
      <t>32,37</t>
    </r>
  </si>
  <si>
    <r>
      <rPr>
        <sz val="7"/>
        <rFont val="Arial"/>
        <family val="2"/>
      </rPr>
      <t>Remoção de pavimentação poliédrica em Vias Urbanas</t>
    </r>
  </si>
  <si>
    <r>
      <rPr>
        <sz val="7"/>
        <rFont val="Arial"/>
        <family val="2"/>
      </rPr>
      <t>Remoção e reassentamento de blocos de concreto, inclusive perdas em Vias Urbanas</t>
    </r>
  </si>
  <si>
    <r>
      <rPr>
        <sz val="7"/>
        <rFont val="Arial"/>
        <family val="2"/>
      </rPr>
      <t>76,48</t>
    </r>
  </si>
  <si>
    <r>
      <rPr>
        <sz val="7"/>
        <rFont val="Arial"/>
        <family val="2"/>
      </rPr>
      <t>Remoção e reassentamento de paralelepípedos, inclusive perdas em Vias Urbanas</t>
    </r>
  </si>
  <si>
    <r>
      <rPr>
        <sz val="7"/>
        <rFont val="Arial"/>
        <family val="2"/>
      </rPr>
      <t>91,44</t>
    </r>
  </si>
  <si>
    <r>
      <rPr>
        <sz val="7"/>
        <rFont val="Arial"/>
        <family val="2"/>
      </rPr>
      <t>Sub-base de brita graduada, inclusive fornecimento e transporte da brita em Vias Urbanas</t>
    </r>
  </si>
  <si>
    <r>
      <rPr>
        <sz val="7"/>
        <rFont val="Arial"/>
        <family val="2"/>
      </rPr>
      <t>Sub-base de brita 1, inclusive fornecimento, exclusive transporte da brita em Vias Urbanas</t>
    </r>
  </si>
  <si>
    <r>
      <rPr>
        <sz val="7"/>
        <rFont val="Arial"/>
        <family val="2"/>
      </rPr>
      <t xml:space="preserve">Sub-base solo brita, 50% em peso, inclusive fornecimento e transporte da brita em Vias
</t>
    </r>
    <r>
      <rPr>
        <sz val="7"/>
        <rFont val="Arial"/>
        <family val="2"/>
      </rPr>
      <t>Urbanas</t>
    </r>
  </si>
  <si>
    <r>
      <rPr>
        <sz val="7"/>
        <rFont val="Arial"/>
        <family val="2"/>
      </rPr>
      <t xml:space="preserve">T.S.B.D. com capa selante, executado com Multidistribuidor inclusive fornecimento e
</t>
    </r>
    <r>
      <rPr>
        <sz val="7"/>
        <rFont val="Arial"/>
        <family val="2"/>
      </rPr>
      <t>transporte da emulsão, areia, brita e lavagem da brita -V. Urbanas</t>
    </r>
  </si>
  <si>
    <r>
      <rPr>
        <sz val="7"/>
        <rFont val="Arial"/>
        <family val="2"/>
      </rPr>
      <t>23,44</t>
    </r>
  </si>
  <si>
    <r>
      <rPr>
        <sz val="7"/>
        <rFont val="Arial"/>
        <family val="2"/>
      </rPr>
      <t xml:space="preserve">T.S.B.D. com capa selante inclusive fornec. areia/brita/emulsão, transporte comerc. emulsão e
</t>
    </r>
    <r>
      <rPr>
        <sz val="7"/>
        <rFont val="Arial"/>
        <family val="2"/>
      </rPr>
      <t>lavagem brita, exclus. transp. areia e brita - V.Urbana</t>
    </r>
  </si>
  <si>
    <r>
      <rPr>
        <sz val="7"/>
        <rFont val="Arial"/>
        <family val="2"/>
      </rPr>
      <t>38,08</t>
    </r>
  </si>
  <si>
    <r>
      <rPr>
        <sz val="7"/>
        <rFont val="Arial"/>
        <family val="2"/>
      </rPr>
      <t>T.S.B.D. sem capa selante,  inclusive fornecimento e transporte comercial do material betuminoso e lavagem da brita em Vias Urbanas</t>
    </r>
  </si>
  <si>
    <r>
      <rPr>
        <sz val="7"/>
        <rFont val="Arial"/>
        <family val="2"/>
      </rPr>
      <t>22,98</t>
    </r>
  </si>
  <si>
    <r>
      <rPr>
        <sz val="7"/>
        <rFont val="Arial"/>
        <family val="2"/>
      </rPr>
      <t xml:space="preserve">T.S.B.D. sem capa selante executado com Multidistribuidor excl. forn.e transp. com. da
</t>
    </r>
    <r>
      <rPr>
        <sz val="7"/>
        <rFont val="Arial"/>
        <family val="2"/>
      </rPr>
      <t>emulsão, inclus. fornecim., transp.e lavagem brita, V.Urbanas</t>
    </r>
  </si>
  <si>
    <r>
      <rPr>
        <sz val="7"/>
        <rFont val="Arial"/>
        <family val="2"/>
      </rPr>
      <t>15,24</t>
    </r>
  </si>
  <si>
    <r>
      <rPr>
        <sz val="7"/>
        <rFont val="Arial"/>
        <family val="2"/>
      </rPr>
      <t>Grupo de serviço: OBRAS DE ARTE CORRENTES E DRENAGEM - VIAS URBANAS</t>
    </r>
  </si>
  <si>
    <r>
      <rPr>
        <sz val="7"/>
        <rFont val="Arial"/>
        <family val="2"/>
      </rPr>
      <t>Alvenaria de bloco (39 x 19 x 09) cm espessura 09 cm em Vias Urbanas, inclusive transporte, areia, cimento e bloco</t>
    </r>
  </si>
  <si>
    <r>
      <rPr>
        <sz val="7"/>
        <rFont val="Arial"/>
        <family val="2"/>
      </rPr>
      <t>80,46</t>
    </r>
  </si>
  <si>
    <r>
      <rPr>
        <sz val="7"/>
        <rFont val="Arial"/>
        <family val="2"/>
      </rPr>
      <t>Alvenaria de bloco (39 x 19 x 19) cm espessura 19 cm em Vias Urbanas</t>
    </r>
  </si>
  <si>
    <r>
      <rPr>
        <sz val="7"/>
        <rFont val="Arial"/>
        <family val="2"/>
      </rPr>
      <t xml:space="preserve">Alvenaria de bloco (39 x 19 x 19) cm espessura 19 cm, inclusive transporte de areia, cimento e
</t>
    </r>
    <r>
      <rPr>
        <sz val="7"/>
        <rFont val="Arial"/>
        <family val="2"/>
      </rPr>
      <t>bloco em Vias Urbanas</t>
    </r>
  </si>
  <si>
    <r>
      <rPr>
        <sz val="7"/>
        <rFont val="Arial"/>
        <family val="2"/>
      </rPr>
      <t>130,74</t>
    </r>
  </si>
  <si>
    <r>
      <rPr>
        <sz val="7"/>
        <rFont val="Arial"/>
        <family val="2"/>
      </rPr>
      <t xml:space="preserve">Alvenaria de lajota (20 x 20 x 10) cm espessura 10 cm , inclusive transporte de areia, lajota e
</t>
    </r>
    <r>
      <rPr>
        <sz val="7"/>
        <rFont val="Arial"/>
        <family val="2"/>
      </rPr>
      <t>cimento, em Vias Urbanas</t>
    </r>
  </si>
  <si>
    <r>
      <rPr>
        <sz val="7"/>
        <rFont val="Arial"/>
        <family val="2"/>
      </rPr>
      <t>83,25</t>
    </r>
  </si>
  <si>
    <r>
      <rPr>
        <sz val="7"/>
        <rFont val="Arial"/>
        <family val="2"/>
      </rPr>
      <t>Alvenaria de pedra  de mão (junta seca), inclusive transporte da pedra em Vias Urbanas</t>
    </r>
  </si>
  <si>
    <r>
      <rPr>
        <sz val="7"/>
        <rFont val="Arial"/>
        <family val="2"/>
      </rPr>
      <t>375,11</t>
    </r>
  </si>
  <si>
    <r>
      <rPr>
        <sz val="7"/>
        <rFont val="Arial"/>
        <family val="2"/>
      </rPr>
      <t xml:space="preserve">Alvenaria de pedra de mão argamassada (argamassa cimento areia 1:4) inclusive transporte
</t>
    </r>
    <r>
      <rPr>
        <sz val="7"/>
        <rFont val="Arial"/>
        <family val="2"/>
      </rPr>
      <t>da pedra de mão, em Vias Urbanas</t>
    </r>
  </si>
  <si>
    <r>
      <rPr>
        <sz val="7"/>
        <rFont val="Arial"/>
        <family val="2"/>
      </rPr>
      <t>501,34</t>
    </r>
  </si>
  <si>
    <r>
      <rPr>
        <sz val="7"/>
        <rFont val="Arial"/>
        <family val="2"/>
      </rPr>
      <t xml:space="preserve">Andaime de madeira para altura até 7 m, compreendendo montagem e desmontagem em Vias
</t>
    </r>
    <r>
      <rPr>
        <sz val="7"/>
        <rFont val="Arial"/>
        <family val="2"/>
      </rPr>
      <t>Urbanas</t>
    </r>
  </si>
  <si>
    <r>
      <rPr>
        <sz val="7"/>
        <rFont val="Arial"/>
        <family val="2"/>
      </rPr>
      <t>40,73</t>
    </r>
  </si>
  <si>
    <r>
      <rPr>
        <sz val="7"/>
        <rFont val="Arial"/>
        <family val="2"/>
      </rPr>
      <t>Andaime suspenso em madeira, inclusive montagem e desmontagem em Vias Urbanas</t>
    </r>
  </si>
  <si>
    <r>
      <rPr>
        <sz val="7"/>
        <rFont val="Arial"/>
        <family val="2"/>
      </rPr>
      <t>Apicoamento manual de superfície de concreto em Vias Urbanas</t>
    </r>
  </si>
  <si>
    <r>
      <rPr>
        <sz val="7"/>
        <rFont val="Arial"/>
        <family val="2"/>
      </rPr>
      <t>32,85</t>
    </r>
  </si>
  <si>
    <r>
      <rPr>
        <sz val="7"/>
        <rFont val="Arial"/>
        <family val="2"/>
      </rPr>
      <t>Apiloamento manual em Vias Urbanas</t>
    </r>
  </si>
  <si>
    <r>
      <rPr>
        <sz val="7"/>
        <rFont val="Arial"/>
        <family val="2"/>
      </rPr>
      <t>70,16</t>
    </r>
  </si>
  <si>
    <r>
      <rPr>
        <sz val="7"/>
        <rFont val="Arial"/>
        <family val="2"/>
      </rPr>
      <t>Argamassa cimento e areia traço 1:4 em Vias Urbanas</t>
    </r>
  </si>
  <si>
    <r>
      <rPr>
        <sz val="7"/>
        <rFont val="Arial"/>
        <family val="2"/>
      </rPr>
      <t>615,12</t>
    </r>
  </si>
  <si>
    <r>
      <rPr>
        <sz val="7"/>
        <rFont val="Arial"/>
        <family val="2"/>
      </rPr>
      <t>Argamassa cimento (nata) em Vias Urbanas</t>
    </r>
  </si>
  <si>
    <r>
      <rPr>
        <sz val="7"/>
        <rFont val="Arial"/>
        <family val="2"/>
      </rPr>
      <t>1.062,52</t>
    </r>
  </si>
  <si>
    <r>
      <rPr>
        <sz val="7"/>
        <rFont val="Arial"/>
        <family val="2"/>
      </rPr>
      <t>Argamassa de cimento e areia, traço 1:4, consumo de cimento 400 kg/m³ em Vias Urbanas</t>
    </r>
  </si>
  <si>
    <r>
      <rPr>
        <sz val="7"/>
        <rFont val="Arial"/>
        <family val="2"/>
      </rPr>
      <t>630,39</t>
    </r>
  </si>
  <si>
    <r>
      <rPr>
        <sz val="7"/>
        <rFont val="Arial"/>
        <family val="2"/>
      </rPr>
      <t>Berço de concreto ciclópico para BDTC diâmetro 0,60 m em Via Urbanas</t>
    </r>
  </si>
  <si>
    <r>
      <rPr>
        <sz val="7"/>
        <rFont val="Arial"/>
        <family val="2"/>
      </rPr>
      <t>Berço em brita para BSTC diâm. = 0,30 m em Vias Urbanas</t>
    </r>
  </si>
  <si>
    <r>
      <rPr>
        <sz val="7"/>
        <rFont val="Arial"/>
        <family val="2"/>
      </rPr>
      <t>27,47</t>
    </r>
  </si>
  <si>
    <r>
      <rPr>
        <sz val="7"/>
        <rFont val="Arial"/>
        <family val="2"/>
      </rPr>
      <t>Berço em brita para BSTC diâm. = 0,40 m em Vias Urbanas</t>
    </r>
  </si>
  <si>
    <r>
      <rPr>
        <sz val="7"/>
        <rFont val="Arial"/>
        <family val="2"/>
      </rPr>
      <t>Berço em brita para BSTC diâm. = 0,60 m em Vias Urbanas</t>
    </r>
  </si>
  <si>
    <r>
      <rPr>
        <sz val="7"/>
        <rFont val="Arial"/>
        <family val="2"/>
      </rPr>
      <t>36,95</t>
    </r>
  </si>
  <si>
    <r>
      <rPr>
        <sz val="7"/>
        <rFont val="Arial"/>
        <family val="2"/>
      </rPr>
      <t>Berço em brita para BSTC diam. = 0,80 m em Vias Urbanas</t>
    </r>
  </si>
  <si>
    <r>
      <rPr>
        <sz val="7"/>
        <rFont val="Arial"/>
        <family val="2"/>
      </rPr>
      <t>55,92</t>
    </r>
  </si>
  <si>
    <r>
      <rPr>
        <sz val="7"/>
        <rFont val="Arial"/>
        <family val="2"/>
      </rPr>
      <t>Boca de BDCC 2,00 x 1,20m conforme projeto em Vias Urbanas</t>
    </r>
  </si>
  <si>
    <r>
      <rPr>
        <sz val="7"/>
        <rFont val="Arial"/>
        <family val="2"/>
      </rPr>
      <t>22.369,02</t>
    </r>
  </si>
  <si>
    <r>
      <rPr>
        <sz val="7"/>
        <rFont val="Arial"/>
        <family val="2"/>
      </rPr>
      <t>Boca de BDCC 2,00 x 2,50 m em Vias Urbanas</t>
    </r>
  </si>
  <si>
    <r>
      <rPr>
        <sz val="7"/>
        <rFont val="Arial"/>
        <family val="2"/>
      </rPr>
      <t>45.172,31</t>
    </r>
  </si>
  <si>
    <r>
      <rPr>
        <sz val="7"/>
        <rFont val="Arial"/>
        <family val="2"/>
      </rPr>
      <t>Boca de BSCC 2,50 x 2,50 m, projeto DNIT em Vias Urbanas</t>
    </r>
  </si>
  <si>
    <r>
      <rPr>
        <sz val="7"/>
        <rFont val="Arial"/>
        <family val="2"/>
      </rPr>
      <t>41.033,71</t>
    </r>
  </si>
  <si>
    <r>
      <rPr>
        <sz val="7"/>
        <rFont val="Arial"/>
        <family val="2"/>
      </rPr>
      <t>Boca de lobo simples em blocos pré-moldados CR(0,40 x 0,80 m) em Vias Urbanas</t>
    </r>
  </si>
  <si>
    <r>
      <rPr>
        <sz val="7"/>
        <rFont val="Arial"/>
        <family val="2"/>
      </rPr>
      <t>1.951,87</t>
    </r>
  </si>
  <si>
    <r>
      <rPr>
        <sz val="7"/>
        <rFont val="Arial"/>
        <family val="2"/>
      </rPr>
      <t xml:space="preserve">Bueiro Metálico BSTM - D= 3,00 m - T.L. com tratamento epóxi e=2,7 mm - método não
</t>
    </r>
    <r>
      <rPr>
        <sz val="7"/>
        <rFont val="Arial"/>
        <family val="2"/>
      </rPr>
      <t>destrutivo em Vias Urbanas</t>
    </r>
  </si>
  <si>
    <r>
      <rPr>
        <sz val="7"/>
        <rFont val="Arial"/>
        <family val="2"/>
      </rPr>
      <t>24.560,42</t>
    </r>
  </si>
  <si>
    <r>
      <rPr>
        <sz val="7"/>
        <rFont val="Arial"/>
        <family val="2"/>
      </rPr>
      <t xml:space="preserve">Bueiro Metálico BSTM - D=3,05m - MP-152 com tratamento epóxi e=2,7mm - método
</t>
    </r>
    <r>
      <rPr>
        <sz val="7"/>
        <rFont val="Arial"/>
        <family val="2"/>
      </rPr>
      <t>destrutivo, inclusive lastro de brita em Vias Urbanas</t>
    </r>
  </si>
  <si>
    <r>
      <rPr>
        <sz val="7"/>
        <rFont val="Arial"/>
        <family val="2"/>
      </rPr>
      <t>19.860,19</t>
    </r>
  </si>
  <si>
    <r>
      <rPr>
        <sz val="7"/>
        <rFont val="Arial"/>
        <family val="2"/>
      </rPr>
      <t>Caiação de meio fios, sarjetas, etc. em Vias Urbanas</t>
    </r>
  </si>
  <si>
    <r>
      <rPr>
        <sz val="7"/>
        <rFont val="Arial"/>
        <family val="2"/>
      </rPr>
      <t>8,50</t>
    </r>
  </si>
  <si>
    <r>
      <rPr>
        <sz val="7"/>
        <rFont val="Arial"/>
        <family val="2"/>
      </rPr>
      <t xml:space="preserve">Caixa Boca de Lobo em bloco pré-moldado de concreto para diâm.=1,00m (1,30 x 1,30m) em
</t>
    </r>
    <r>
      <rPr>
        <sz val="7"/>
        <rFont val="Arial"/>
        <family val="2"/>
      </rPr>
      <t>Vias Urbanas</t>
    </r>
  </si>
  <si>
    <r>
      <rPr>
        <sz val="7"/>
        <rFont val="Arial"/>
        <family val="2"/>
      </rPr>
      <t>4.581,37</t>
    </r>
  </si>
  <si>
    <r>
      <rPr>
        <sz val="7"/>
        <rFont val="Arial"/>
        <family val="2"/>
      </rPr>
      <t xml:space="preserve">Caixa Boca de Lobo em bloco pré-moldado para diâm. = 0,60m (1,00 x 1,00m) CBL2 (Vias
</t>
    </r>
    <r>
      <rPr>
        <sz val="7"/>
        <rFont val="Arial"/>
        <family val="2"/>
      </rPr>
      <t>Urbanas)</t>
    </r>
  </si>
  <si>
    <r>
      <rPr>
        <sz val="7"/>
        <rFont val="Arial"/>
        <family val="2"/>
      </rPr>
      <t>3.354,50</t>
    </r>
  </si>
  <si>
    <r>
      <rPr>
        <sz val="7"/>
        <rFont val="Arial"/>
        <family val="2"/>
      </rPr>
      <t>Caixa Boca de Lobo em bloco pré-moldado para diâm. = 0,80m (1,20 x 1,20m) (Vias Urbanas)</t>
    </r>
  </si>
  <si>
    <r>
      <rPr>
        <sz val="7"/>
        <rFont val="Arial"/>
        <family val="2"/>
      </rPr>
      <t>3.926,31</t>
    </r>
  </si>
  <si>
    <r>
      <rPr>
        <sz val="7"/>
        <rFont val="Arial"/>
        <family val="2"/>
      </rPr>
      <t>Caixa Boca de Lobo em bloco pré-moldado para diâm. = 1,20m(1,50 x 1,50m) (Vias Urbanas)</t>
    </r>
  </si>
  <si>
    <r>
      <rPr>
        <sz val="7"/>
        <rFont val="Arial"/>
        <family val="2"/>
      </rPr>
      <t>5.839,94</t>
    </r>
  </si>
  <si>
    <r>
      <rPr>
        <sz val="7"/>
        <rFont val="Arial"/>
        <family val="2"/>
      </rPr>
      <t>Caixa Boca de Lobo em bloco pré-moldado para diâm.= 0,30m e 0,40m (0,80 x 0,80m) (Vias Urbanas)</t>
    </r>
  </si>
  <si>
    <r>
      <rPr>
        <sz val="7"/>
        <rFont val="Arial"/>
        <family val="2"/>
      </rPr>
      <t>2.807,51</t>
    </r>
  </si>
  <si>
    <r>
      <rPr>
        <sz val="7"/>
        <rFont val="Arial"/>
        <family val="2"/>
      </rPr>
      <t>Caixa Boca de Lobo em bloco pré-moldado 1,20 x 1,20m em Vias Urbanas</t>
    </r>
  </si>
  <si>
    <r>
      <rPr>
        <sz val="7"/>
        <rFont val="Arial"/>
        <family val="2"/>
      </rPr>
      <t>6.323,83</t>
    </r>
  </si>
  <si>
    <r>
      <rPr>
        <sz val="7"/>
        <rFont val="Arial"/>
        <family val="2"/>
      </rPr>
      <t>Caixa coletora concreto armado H= 2,00m, inclusive escavação em Vias Urbanas</t>
    </r>
  </si>
  <si>
    <r>
      <rPr>
        <sz val="7"/>
        <rFont val="Arial"/>
        <family val="2"/>
      </rPr>
      <t>6.087,46</t>
    </r>
  </si>
  <si>
    <r>
      <rPr>
        <sz val="7"/>
        <rFont val="Arial"/>
        <family val="2"/>
      </rPr>
      <t>Caixa coletora concreto armado H= 2,50m, inclusive escavação em Vias Urbanas</t>
    </r>
  </si>
  <si>
    <r>
      <rPr>
        <sz val="7"/>
        <rFont val="Arial"/>
        <family val="2"/>
      </rPr>
      <t>7.473,14</t>
    </r>
  </si>
  <si>
    <r>
      <rPr>
        <sz val="7"/>
        <rFont val="Arial"/>
        <family val="2"/>
      </rPr>
      <t>Caixa coletora em bloco pré-moldado para d=0,60m (1,00 x 1,00m) em Vias Urbanas</t>
    </r>
  </si>
  <si>
    <r>
      <rPr>
        <sz val="7"/>
        <rFont val="Arial"/>
        <family val="2"/>
      </rPr>
      <t>3.021,43</t>
    </r>
  </si>
  <si>
    <r>
      <rPr>
        <sz val="7"/>
        <rFont val="Arial"/>
        <family val="2"/>
      </rPr>
      <t>Caixa coletora em bloco pré-moldado para d=0,80m (1,20 x 1,20m) em Vias Urbanas</t>
    </r>
  </si>
  <si>
    <r>
      <rPr>
        <sz val="7"/>
        <rFont val="Arial"/>
        <family val="2"/>
      </rPr>
      <t>3.813,85</t>
    </r>
  </si>
  <si>
    <r>
      <rPr>
        <sz val="7"/>
        <rFont val="Arial"/>
        <family val="2"/>
      </rPr>
      <t>Caixa de concreto para BSTC diâmetro 0,40 m H=1,60 m em Vias Urbanas</t>
    </r>
  </si>
  <si>
    <r>
      <rPr>
        <sz val="7"/>
        <rFont val="Arial"/>
        <family val="2"/>
      </rPr>
      <t>2.875,60</t>
    </r>
  </si>
  <si>
    <r>
      <rPr>
        <sz val="7"/>
        <rFont val="Arial"/>
        <family val="2"/>
      </rPr>
      <t>Caixa de concreto para BSTC diâmetro 0,60m H=2,00m em Vias Urbanas</t>
    </r>
  </si>
  <si>
    <r>
      <rPr>
        <sz val="7"/>
        <rFont val="Arial"/>
        <family val="2"/>
      </rPr>
      <t>4.433,21</t>
    </r>
  </si>
  <si>
    <r>
      <rPr>
        <sz val="7"/>
        <rFont val="Arial"/>
        <family val="2"/>
      </rPr>
      <t>Caixa de concreto para BSTC diâmetro 0,80m H=2,50m em Vias Urbanas</t>
    </r>
  </si>
  <si>
    <r>
      <rPr>
        <sz val="7"/>
        <rFont val="Arial"/>
        <family val="2"/>
      </rPr>
      <t>5.514,22</t>
    </r>
  </si>
  <si>
    <r>
      <rPr>
        <sz val="7"/>
        <rFont val="Arial"/>
        <family val="2"/>
      </rPr>
      <t>Caixa de concreto para BSTC diâmetro 1,00m H=3,00m em Vias Urbanas</t>
    </r>
  </si>
  <si>
    <r>
      <rPr>
        <sz val="7"/>
        <rFont val="Arial"/>
        <family val="2"/>
      </rPr>
      <t>6.542,52</t>
    </r>
  </si>
  <si>
    <r>
      <rPr>
        <sz val="7"/>
        <rFont val="Arial"/>
        <family val="2"/>
      </rPr>
      <t>Caixa de passagem em bloco pré-moldado para d=0,30 e 0,40m (0,80x0,80m) em Vias Urbanas</t>
    </r>
  </si>
  <si>
    <r>
      <rPr>
        <sz val="7"/>
        <rFont val="Arial"/>
        <family val="2"/>
      </rPr>
      <t>2.986,87</t>
    </r>
  </si>
  <si>
    <r>
      <rPr>
        <sz val="7"/>
        <rFont val="Arial"/>
        <family val="2"/>
      </rPr>
      <t>Caixa de passagem em bloco pré-moldado para d=0,60m (1,00x1,00m) em Vias Urbanas</t>
    </r>
  </si>
  <si>
    <r>
      <rPr>
        <sz val="7"/>
        <rFont val="Arial"/>
        <family val="2"/>
      </rPr>
      <t>3.576,73</t>
    </r>
  </si>
  <si>
    <r>
      <rPr>
        <sz val="7"/>
        <rFont val="Arial"/>
        <family val="2"/>
      </rPr>
      <t>Caixa de passagem em bloco pré-moldado para d=0,80m (1,20 x 1,20m) em Vias Urbanas</t>
    </r>
  </si>
  <si>
    <r>
      <rPr>
        <sz val="7"/>
        <rFont val="Arial"/>
        <family val="2"/>
      </rPr>
      <t>4.360,86</t>
    </r>
  </si>
  <si>
    <r>
      <rPr>
        <sz val="7"/>
        <rFont val="Arial"/>
        <family val="2"/>
      </rPr>
      <t>Caixa de passagem em bloco pré-moldado para d=1,00m (1,30 x 1,30m) em Vias Urbanas</t>
    </r>
  </si>
  <si>
    <r>
      <rPr>
        <sz val="7"/>
        <rFont val="Arial"/>
        <family val="2"/>
      </rPr>
      <t>4.868,69</t>
    </r>
  </si>
  <si>
    <r>
      <rPr>
        <sz val="7"/>
        <rFont val="Arial"/>
        <family val="2"/>
      </rPr>
      <t>Caixa de passagem em bloco pré-moldado para d=1,20m (1,50 x 1,50m) em Vias Urbanas</t>
    </r>
  </si>
  <si>
    <r>
      <rPr>
        <sz val="7"/>
        <rFont val="Arial"/>
        <family val="2"/>
      </rPr>
      <t>5.969,24</t>
    </r>
  </si>
  <si>
    <r>
      <rPr>
        <sz val="7"/>
        <rFont val="Arial"/>
        <family val="2"/>
      </rPr>
      <t>Caixa de passagem para tubos de D=0,40m H=1,10m em Vias Urbanas</t>
    </r>
  </si>
  <si>
    <r>
      <rPr>
        <sz val="7"/>
        <rFont val="Arial"/>
        <family val="2"/>
      </rPr>
      <t>1.883,52</t>
    </r>
  </si>
  <si>
    <r>
      <rPr>
        <sz val="7"/>
        <rFont val="Arial"/>
        <family val="2"/>
      </rPr>
      <t>Caixa de passagem para tubos de D=0,60m H=1,30m em Vias Urbanas</t>
    </r>
  </si>
  <si>
    <r>
      <rPr>
        <sz val="7"/>
        <rFont val="Arial"/>
        <family val="2"/>
      </rPr>
      <t>2.377,63</t>
    </r>
  </si>
  <si>
    <r>
      <rPr>
        <sz val="7"/>
        <rFont val="Arial"/>
        <family val="2"/>
      </rPr>
      <t>Caixa de passagem para tubos de D=0,80m H=1,50m em Vias Urbanas</t>
    </r>
  </si>
  <si>
    <r>
      <rPr>
        <sz val="7"/>
        <rFont val="Arial"/>
        <family val="2"/>
      </rPr>
      <t>2.985,60</t>
    </r>
  </si>
  <si>
    <r>
      <rPr>
        <sz val="7"/>
        <rFont val="Arial"/>
        <family val="2"/>
      </rPr>
      <t>Caixa de passagem para tubos de D=1,00m H=1,80m em Vias Urbanas</t>
    </r>
  </si>
  <si>
    <r>
      <rPr>
        <sz val="7"/>
        <rFont val="Arial"/>
        <family val="2"/>
      </rPr>
      <t>4.759,48</t>
    </r>
  </si>
  <si>
    <r>
      <rPr>
        <sz val="7"/>
        <rFont val="Arial"/>
        <family val="2"/>
      </rPr>
      <t>Caixa de passagem (2,50 x 2,50m) em Vias Urbanas</t>
    </r>
  </si>
  <si>
    <r>
      <rPr>
        <sz val="7"/>
        <rFont val="Arial"/>
        <family val="2"/>
      </rPr>
      <t>11.359,94</t>
    </r>
  </si>
  <si>
    <r>
      <rPr>
        <sz val="7"/>
        <rFont val="Arial"/>
        <family val="2"/>
      </rPr>
      <t>Caixa para rede de dutos dimensões 100 x100 x100 cm, em Vias Urbanas</t>
    </r>
  </si>
  <si>
    <r>
      <rPr>
        <sz val="7"/>
        <rFont val="Arial"/>
        <family val="2"/>
      </rPr>
      <t>5.185,17</t>
    </r>
  </si>
  <si>
    <r>
      <rPr>
        <sz val="7"/>
        <rFont val="Arial"/>
        <family val="2"/>
      </rPr>
      <t>Caixa para rede de dutos dimensões 60 x 60 x 60 cm, em Vias Urbanas</t>
    </r>
  </si>
  <si>
    <r>
      <rPr>
        <sz val="7"/>
        <rFont val="Arial"/>
        <family val="2"/>
      </rPr>
      <t>925,57</t>
    </r>
  </si>
  <si>
    <r>
      <rPr>
        <sz val="7"/>
        <rFont val="Arial"/>
        <family val="2"/>
      </rPr>
      <t>Caixa ralo com grelha de concreto em blocos pré-moldados - CRG - Vias Urbanas</t>
    </r>
  </si>
  <si>
    <r>
      <rPr>
        <sz val="7"/>
        <rFont val="Arial"/>
        <family val="2"/>
      </rPr>
      <t>2.071,02</t>
    </r>
  </si>
  <si>
    <r>
      <rPr>
        <sz val="7"/>
        <rFont val="Arial"/>
        <family val="2"/>
      </rPr>
      <t>Caixa ralo de elementos pré-moldados em concreto (tudo incluído) em Vias Urbanas</t>
    </r>
  </si>
  <si>
    <r>
      <rPr>
        <sz val="7"/>
        <rFont val="Arial"/>
        <family val="2"/>
      </rPr>
      <t>773,24</t>
    </r>
  </si>
  <si>
    <r>
      <rPr>
        <sz val="7"/>
        <rFont val="Arial"/>
        <family val="2"/>
      </rPr>
      <t>Caixa ralo em blocos pré-moldados e grelha articulada em FFA em Vias Urbanas</t>
    </r>
  </si>
  <si>
    <r>
      <rPr>
        <sz val="7"/>
        <rFont val="Arial"/>
        <family val="2"/>
      </rPr>
      <t>1.923,47</t>
    </r>
  </si>
  <si>
    <r>
      <rPr>
        <sz val="7"/>
        <rFont val="Arial"/>
        <family val="2"/>
      </rPr>
      <t>Canaleta com grelha DP-1, inclusive transporte da grelha em Vias Urbanas</t>
    </r>
  </si>
  <si>
    <r>
      <rPr>
        <sz val="7"/>
        <rFont val="Arial"/>
        <family val="2"/>
      </rPr>
      <t>923,00</t>
    </r>
  </si>
  <si>
    <r>
      <rPr>
        <sz val="7"/>
        <rFont val="Arial"/>
        <family val="2"/>
      </rPr>
      <t xml:space="preserve">Canaleta de concreto, com forma retangular inclusive caiação - parede 12 cm em Vias
</t>
    </r>
    <r>
      <rPr>
        <sz val="7"/>
        <rFont val="Arial"/>
        <family val="2"/>
      </rPr>
      <t>Urbanas</t>
    </r>
  </si>
  <si>
    <r>
      <rPr>
        <sz val="7"/>
        <rFont val="Arial"/>
        <family val="2"/>
      </rPr>
      <t>266,40</t>
    </r>
  </si>
  <si>
    <r>
      <rPr>
        <sz val="7"/>
        <rFont val="Arial"/>
        <family val="2"/>
      </rPr>
      <t>Canaleta de concreto retangular (0,130m³/m) inclusive caiação em Vias Urbanas</t>
    </r>
  </si>
  <si>
    <r>
      <rPr>
        <sz val="7"/>
        <rFont val="Arial"/>
        <family val="2"/>
      </rPr>
      <t>Canaleta de concreto (0,130m³/m) forma trapezoidal inclusive caiação em Vias Urbanas</t>
    </r>
  </si>
  <si>
    <r>
      <rPr>
        <sz val="7"/>
        <rFont val="Arial"/>
        <family val="2"/>
      </rPr>
      <t>239,78</t>
    </r>
  </si>
  <si>
    <r>
      <rPr>
        <sz val="7"/>
        <rFont val="Arial"/>
        <family val="2"/>
      </rPr>
      <t>Cerca de tela de arame galvanizado h=1,20m em Vias Urbanas</t>
    </r>
  </si>
  <si>
    <r>
      <rPr>
        <sz val="7"/>
        <rFont val="Arial"/>
        <family val="2"/>
      </rPr>
      <t>67,19</t>
    </r>
  </si>
  <si>
    <r>
      <rPr>
        <sz val="7"/>
        <rFont val="Arial"/>
        <family val="2"/>
      </rPr>
      <t xml:space="preserve">Cerca em tela revestida em PVC com mourões de concreto, fornecimento e execução em Vias
</t>
    </r>
    <r>
      <rPr>
        <sz val="7"/>
        <rFont val="Arial"/>
        <family val="2"/>
      </rPr>
      <t>Urbanas</t>
    </r>
  </si>
  <si>
    <r>
      <rPr>
        <sz val="7"/>
        <rFont val="Arial"/>
        <family val="2"/>
      </rPr>
      <t>147,82</t>
    </r>
  </si>
  <si>
    <r>
      <rPr>
        <sz val="7"/>
        <rFont val="Arial"/>
        <family val="2"/>
      </rPr>
      <t>Chapisco com argamassa de cimento e areia 1:3 em Vias Urbanas</t>
    </r>
  </si>
  <si>
    <r>
      <rPr>
        <sz val="7"/>
        <rFont val="Arial"/>
        <family val="2"/>
      </rPr>
      <t>8,10</t>
    </r>
  </si>
  <si>
    <r>
      <rPr>
        <sz val="7"/>
        <rFont val="Arial"/>
        <family val="2"/>
      </rPr>
      <t>Chapisco com argamassa de cimento e pedrisco 1:4 em Vias Urbanas</t>
    </r>
  </si>
  <si>
    <r>
      <rPr>
        <sz val="7"/>
        <rFont val="Arial"/>
        <family val="2"/>
      </rPr>
      <t>13,68</t>
    </r>
  </si>
  <si>
    <r>
      <rPr>
        <sz val="7"/>
        <rFont val="Arial"/>
        <family val="2"/>
      </rPr>
      <t xml:space="preserve">Colchão drenante de areia para fundação de aterros, exclusive o fornecimento de areia em
</t>
    </r>
    <r>
      <rPr>
        <sz val="7"/>
        <rFont val="Arial"/>
        <family val="2"/>
      </rPr>
      <t>Vias Urbanas</t>
    </r>
  </si>
  <si>
    <r>
      <rPr>
        <sz val="7"/>
        <rFont val="Arial"/>
        <family val="2"/>
      </rPr>
      <t>9,76</t>
    </r>
  </si>
  <si>
    <r>
      <rPr>
        <sz val="7"/>
        <rFont val="Arial"/>
        <family val="2"/>
      </rPr>
      <t xml:space="preserve">Colchão drenante de areia para fundação de aterros, inclusive fornecimento e transporte da
</t>
    </r>
    <r>
      <rPr>
        <sz val="7"/>
        <rFont val="Arial"/>
        <family val="2"/>
      </rPr>
      <t>areia em Vias Urbanas</t>
    </r>
  </si>
  <si>
    <r>
      <rPr>
        <sz val="7"/>
        <rFont val="Arial"/>
        <family val="2"/>
      </rPr>
      <t>105,94</t>
    </r>
  </si>
  <si>
    <r>
      <rPr>
        <sz val="7"/>
        <rFont val="Arial"/>
        <family val="2"/>
      </rPr>
      <t xml:space="preserve">Colchão drenante de brita 1 inclusive fornecimento, espalhamento, compactação e transporte
</t>
    </r>
    <r>
      <rPr>
        <sz val="7"/>
        <rFont val="Arial"/>
        <family val="2"/>
      </rPr>
      <t>da brita em Vias Urbanas</t>
    </r>
  </si>
  <si>
    <r>
      <rPr>
        <sz val="7"/>
        <rFont val="Arial"/>
        <family val="2"/>
      </rPr>
      <t>169,88</t>
    </r>
  </si>
  <si>
    <r>
      <rPr>
        <sz val="7"/>
        <rFont val="Arial"/>
        <family val="2"/>
      </rPr>
      <t xml:space="preserve">Colchão drenante de brita 2 inclusive fornecimento, espalhamento, compactação e transporte
</t>
    </r>
    <r>
      <rPr>
        <sz val="7"/>
        <rFont val="Arial"/>
        <family val="2"/>
      </rPr>
      <t>da brita em Vias Urbanas</t>
    </r>
  </si>
  <si>
    <r>
      <rPr>
        <sz val="7"/>
        <rFont val="Arial"/>
        <family val="2"/>
      </rPr>
      <t>165,28</t>
    </r>
  </si>
  <si>
    <r>
      <rPr>
        <sz val="7"/>
        <rFont val="Arial"/>
        <family val="2"/>
      </rPr>
      <t xml:space="preserve">Colchão drenante de brita 3 inclusive fornecimento, espalhamento, compactação e transporte
</t>
    </r>
    <r>
      <rPr>
        <sz val="7"/>
        <rFont val="Arial"/>
        <family val="2"/>
      </rPr>
      <t>da brita em Vias Urbanas</t>
    </r>
  </si>
  <si>
    <r>
      <rPr>
        <sz val="7"/>
        <rFont val="Arial"/>
        <family val="2"/>
      </rPr>
      <t>149,50</t>
    </r>
  </si>
  <si>
    <r>
      <rPr>
        <sz val="7"/>
        <rFont val="Arial"/>
        <family val="2"/>
      </rPr>
      <t>Coleta drenante (1,00x1,00) m c/ geotêxtil não tecido RT 16kn/m, inclusive transporte da brita em Vias Urbanas</t>
    </r>
  </si>
  <si>
    <r>
      <rPr>
        <sz val="7"/>
        <rFont val="Arial"/>
        <family val="2"/>
      </rPr>
      <t>707,14</t>
    </r>
  </si>
  <si>
    <r>
      <rPr>
        <sz val="7"/>
        <rFont val="Arial"/>
        <family val="2"/>
      </rPr>
      <t xml:space="preserve">Concreto armado, dosado para resist. 20 Mpa,  incluindo 60 kg aço CA-50 A, mão de obra p/
</t>
    </r>
    <r>
      <rPr>
        <sz val="7"/>
        <rFont val="Arial"/>
        <family val="2"/>
      </rPr>
      <t>corte, dobragem e montagem, exclusive forma em Vias Urbanas</t>
    </r>
  </si>
  <si>
    <r>
      <rPr>
        <sz val="7"/>
        <rFont val="Arial"/>
        <family val="2"/>
      </rPr>
      <t>1.844,20</t>
    </r>
  </si>
  <si>
    <r>
      <rPr>
        <sz val="7"/>
        <rFont val="Arial"/>
        <family val="2"/>
      </rPr>
      <t>Concreto de regularização em Vias Urbanas</t>
    </r>
  </si>
  <si>
    <r>
      <rPr>
        <sz val="7"/>
        <rFont val="Arial"/>
        <family val="2"/>
      </rPr>
      <t>664,12</t>
    </r>
  </si>
  <si>
    <r>
      <rPr>
        <sz val="7"/>
        <rFont val="Arial"/>
        <family val="2"/>
      </rPr>
      <t>Concreto estrutural fck = 20,0 MPa com plastificante em Vias Urbanas</t>
    </r>
  </si>
  <si>
    <r>
      <rPr>
        <sz val="7"/>
        <rFont val="Arial"/>
        <family val="2"/>
      </rPr>
      <t>860,40</t>
    </r>
  </si>
  <si>
    <r>
      <rPr>
        <sz val="7"/>
        <rFont val="Arial"/>
        <family val="2"/>
      </rPr>
      <t>Concreto estrutural fck = 20,0 MPa em Vias Urbanas</t>
    </r>
  </si>
  <si>
    <r>
      <rPr>
        <sz val="7"/>
        <rFont val="Arial"/>
        <family val="2"/>
      </rPr>
      <t>853,31</t>
    </r>
  </si>
  <si>
    <r>
      <rPr>
        <sz val="7"/>
        <rFont val="Arial"/>
        <family val="2"/>
      </rPr>
      <t>Concreto estrutural fck = 25,0 MPa com plastificante em Vias Urbanas</t>
    </r>
  </si>
  <si>
    <r>
      <rPr>
        <sz val="7"/>
        <rFont val="Arial"/>
        <family val="2"/>
      </rPr>
      <t>888,80</t>
    </r>
  </si>
  <si>
    <r>
      <rPr>
        <sz val="7"/>
        <rFont val="Arial"/>
        <family val="2"/>
      </rPr>
      <t>Concreto estrutural fck = 25,0 MPa em Vias Urbanas</t>
    </r>
  </si>
  <si>
    <r>
      <rPr>
        <sz val="7"/>
        <rFont val="Arial"/>
        <family val="2"/>
      </rPr>
      <t>880,87</t>
    </r>
  </si>
  <si>
    <r>
      <rPr>
        <sz val="7"/>
        <rFont val="Arial"/>
        <family val="2"/>
      </rPr>
      <t xml:space="preserve">Concreto estrutural fck = 30,0 MPa com micro-silica e Sikacrete BR ou equivalente em Vias
</t>
    </r>
    <r>
      <rPr>
        <sz val="7"/>
        <rFont val="Arial"/>
        <family val="2"/>
      </rPr>
      <t>Urbanas</t>
    </r>
  </si>
  <si>
    <r>
      <rPr>
        <sz val="7"/>
        <rFont val="Arial"/>
        <family val="2"/>
      </rPr>
      <t>1.076,39</t>
    </r>
  </si>
  <si>
    <r>
      <rPr>
        <sz val="7"/>
        <rFont val="Arial"/>
        <family val="2"/>
      </rPr>
      <t>Concreto estrutural fck = 30,0 MPa com plastificante em Vias Urbanas</t>
    </r>
  </si>
  <si>
    <r>
      <rPr>
        <sz val="7"/>
        <rFont val="Arial"/>
        <family val="2"/>
      </rPr>
      <t>915,03</t>
    </r>
  </si>
  <si>
    <r>
      <rPr>
        <sz val="7"/>
        <rFont val="Arial"/>
        <family val="2"/>
      </rPr>
      <t>Concreto estrutural fck = 30,0 MPa em Vias Urbanas</t>
    </r>
  </si>
  <si>
    <r>
      <rPr>
        <sz val="7"/>
        <rFont val="Arial"/>
        <family val="2"/>
      </rPr>
      <t>906,30</t>
    </r>
  </si>
  <si>
    <r>
      <rPr>
        <sz val="7"/>
        <rFont val="Arial"/>
        <family val="2"/>
      </rPr>
      <t>Concreto estrutural fck = 35,0 MPa com micro-silica e Sikacrete ou equivalente em Vias Urbanas</t>
    </r>
  </si>
  <si>
    <r>
      <rPr>
        <sz val="7"/>
        <rFont val="Arial"/>
        <family val="2"/>
      </rPr>
      <t>1.005,40</t>
    </r>
  </si>
  <si>
    <r>
      <rPr>
        <sz val="7"/>
        <rFont val="Arial"/>
        <family val="2"/>
      </rPr>
      <t>Concreto submerso fck = 20,0 MPa em Vias Urbanas</t>
    </r>
  </si>
  <si>
    <r>
      <rPr>
        <sz val="7"/>
        <rFont val="Arial"/>
        <family val="2"/>
      </rPr>
      <t>2.133,95</t>
    </r>
  </si>
  <si>
    <r>
      <rPr>
        <sz val="7"/>
        <rFont val="Arial"/>
        <family val="2"/>
      </rPr>
      <t xml:space="preserve">Corpo BDTC (grota) diâmetro 0,60 m CA-1 MF exclusive escavação e reaterro, inclusive
</t>
    </r>
    <r>
      <rPr>
        <sz val="7"/>
        <rFont val="Arial"/>
        <family val="2"/>
      </rPr>
      <t>transporte do tubo em Vias Urbanas</t>
    </r>
  </si>
  <si>
    <r>
      <rPr>
        <sz val="7"/>
        <rFont val="Arial"/>
        <family val="2"/>
      </rPr>
      <t>578,14</t>
    </r>
  </si>
  <si>
    <r>
      <rPr>
        <sz val="7"/>
        <rFont val="Arial"/>
        <family val="2"/>
      </rPr>
      <t xml:space="preserve">Corpo BDTC (grota) diâmetro 0,60 m CA-1 PB exclusive escavação e reaterro, inclusive
</t>
    </r>
    <r>
      <rPr>
        <sz val="7"/>
        <rFont val="Arial"/>
        <family val="2"/>
      </rPr>
      <t>transporte do tubo em Vias Urbanas</t>
    </r>
  </si>
  <si>
    <r>
      <rPr>
        <sz val="7"/>
        <rFont val="Arial"/>
        <family val="2"/>
      </rPr>
      <t xml:space="preserve">Corpo BDTC (grota) diâmetro 0,60 m CA-2 MF exclusive escavação e reaterro, inclusive
</t>
    </r>
    <r>
      <rPr>
        <sz val="7"/>
        <rFont val="Arial"/>
        <family val="2"/>
      </rPr>
      <t>transporte do tubo em Vias Urbanas</t>
    </r>
  </si>
  <si>
    <r>
      <rPr>
        <sz val="7"/>
        <rFont val="Arial"/>
        <family val="2"/>
      </rPr>
      <t>588,23</t>
    </r>
  </si>
  <si>
    <r>
      <rPr>
        <sz val="7"/>
        <rFont val="Arial"/>
        <family val="2"/>
      </rPr>
      <t xml:space="preserve">Corpo BDTC (grota) diâmetro 0,60 m CA-2 PB exclusive escavação e reaterro, inclusive
</t>
    </r>
    <r>
      <rPr>
        <sz val="7"/>
        <rFont val="Arial"/>
        <family val="2"/>
      </rPr>
      <t>transporte do tubo em Vias Urbanas</t>
    </r>
  </si>
  <si>
    <r>
      <rPr>
        <sz val="7"/>
        <rFont val="Arial"/>
        <family val="2"/>
      </rPr>
      <t xml:space="preserve">Corpo BDTC (grota) diâmetro 0,80 m CA-1 MF exclusive escavação e reaterro, inclusive
</t>
    </r>
    <r>
      <rPr>
        <sz val="7"/>
        <rFont val="Arial"/>
        <family val="2"/>
      </rPr>
      <t>transporte do tubo em Vias Urbanas</t>
    </r>
  </si>
  <si>
    <r>
      <rPr>
        <sz val="7"/>
        <rFont val="Arial"/>
        <family val="2"/>
      </rPr>
      <t>1.161,47</t>
    </r>
  </si>
  <si>
    <r>
      <rPr>
        <sz val="7"/>
        <rFont val="Arial"/>
        <family val="2"/>
      </rPr>
      <t>Corpo BDTC (grota) diâmetro 0,80 m CA-1 PB exclusive escavação e reaterro, inclusive transporte do tubo em Vias Urbanas</t>
    </r>
  </si>
  <si>
    <r>
      <rPr>
        <sz val="7"/>
        <rFont val="Arial"/>
        <family val="2"/>
      </rPr>
      <t xml:space="preserve">Corpo BDTC (grota) diâmetro 0,80 m CA-2 MF exclusive escavação e reaterro, inclusive
</t>
    </r>
    <r>
      <rPr>
        <sz val="7"/>
        <rFont val="Arial"/>
        <family val="2"/>
      </rPr>
      <t>transporte do tubo em Vias Urbanas</t>
    </r>
  </si>
  <si>
    <r>
      <rPr>
        <sz val="7"/>
        <rFont val="Arial"/>
        <family val="2"/>
      </rPr>
      <t>1.185,89</t>
    </r>
  </si>
  <si>
    <r>
      <rPr>
        <sz val="7"/>
        <rFont val="Arial"/>
        <family val="2"/>
      </rPr>
      <t xml:space="preserve">Corpo BDTC (grota) diâmetro 0,80 m CA-2 PB exclusive escavação e reaterro, inclusive
</t>
    </r>
    <r>
      <rPr>
        <sz val="7"/>
        <rFont val="Arial"/>
        <family val="2"/>
      </rPr>
      <t>transporte do tubo em Vias Urbanas</t>
    </r>
  </si>
  <si>
    <r>
      <rPr>
        <sz val="7"/>
        <rFont val="Arial"/>
        <family val="2"/>
      </rPr>
      <t xml:space="preserve">Corpo BDTC (grota) diâmetro 1,00 m CA-1 MF exclusive escavação e reaterro, inclusive
</t>
    </r>
    <r>
      <rPr>
        <sz val="7"/>
        <rFont val="Arial"/>
        <family val="2"/>
      </rPr>
      <t>transporte do tubo em Vias Urbanas</t>
    </r>
  </si>
  <si>
    <r>
      <rPr>
        <sz val="7"/>
        <rFont val="Arial"/>
        <family val="2"/>
      </rPr>
      <t>1.457,30</t>
    </r>
  </si>
  <si>
    <r>
      <rPr>
        <sz val="7"/>
        <rFont val="Arial"/>
        <family val="2"/>
      </rPr>
      <t xml:space="preserve">Corpo BDTC (grota) diâmetro 1,00 m CA-1 PB exclusive escavação e reaterro, inclusive
</t>
    </r>
    <r>
      <rPr>
        <sz val="7"/>
        <rFont val="Arial"/>
        <family val="2"/>
      </rPr>
      <t>transporte do tubo em Vias Urbanas</t>
    </r>
  </si>
  <si>
    <r>
      <rPr>
        <sz val="7"/>
        <rFont val="Arial"/>
        <family val="2"/>
      </rPr>
      <t xml:space="preserve">Corpo BDTC (grota) diâmetro 1,00 m CA-2 MF exclusive escavação e reaterro, inclusive
</t>
    </r>
    <r>
      <rPr>
        <sz val="7"/>
        <rFont val="Arial"/>
        <family val="2"/>
      </rPr>
      <t>transporte do tubo em Vias Urbanas</t>
    </r>
  </si>
  <si>
    <r>
      <rPr>
        <sz val="7"/>
        <rFont val="Arial"/>
        <family val="2"/>
      </rPr>
      <t>1.633,82</t>
    </r>
  </si>
  <si>
    <r>
      <rPr>
        <sz val="7"/>
        <rFont val="Arial"/>
        <family val="2"/>
      </rPr>
      <t xml:space="preserve">Corpo BDTC (grota) diâmetro 1,00 m CA-2 PB exclusive escavação e reaterro, inclusive
</t>
    </r>
    <r>
      <rPr>
        <sz val="7"/>
        <rFont val="Arial"/>
        <family val="2"/>
      </rPr>
      <t>transporte do tubo em Vias Urbanas</t>
    </r>
  </si>
  <si>
    <r>
      <rPr>
        <sz val="7"/>
        <rFont val="Arial"/>
        <family val="2"/>
      </rPr>
      <t xml:space="preserve">Corpo BDTC (grota) diâmetro 1,00 m CA-3 MF exclusive escavação e reaterro, inclusive
</t>
    </r>
    <r>
      <rPr>
        <sz val="7"/>
        <rFont val="Arial"/>
        <family val="2"/>
      </rPr>
      <t>transporte do tubo em Vias Urbanas</t>
    </r>
  </si>
  <si>
    <r>
      <rPr>
        <sz val="7"/>
        <rFont val="Arial"/>
        <family val="2"/>
      </rPr>
      <t>1.900,29</t>
    </r>
  </si>
  <si>
    <r>
      <rPr>
        <sz val="7"/>
        <rFont val="Arial"/>
        <family val="2"/>
      </rPr>
      <t xml:space="preserve">Corpo BDTC (grota) diâmetro 1,20 m CA-1 MF exclusive escavação e reaterro, inclusive
</t>
    </r>
    <r>
      <rPr>
        <sz val="7"/>
        <rFont val="Arial"/>
        <family val="2"/>
      </rPr>
      <t>transporte do tubo em Vias Urbanas</t>
    </r>
  </si>
  <si>
    <r>
      <rPr>
        <sz val="7"/>
        <rFont val="Arial"/>
        <family val="2"/>
      </rPr>
      <t>2.134,06</t>
    </r>
  </si>
  <si>
    <r>
      <rPr>
        <sz val="7"/>
        <rFont val="Arial"/>
        <family val="2"/>
      </rPr>
      <t xml:space="preserve">Corpo BDTC (grota) diâmetro 1,20 m CA-2 MF exclusive escavação e reaterro, inclusive
</t>
    </r>
    <r>
      <rPr>
        <sz val="7"/>
        <rFont val="Arial"/>
        <family val="2"/>
      </rPr>
      <t>transporte do tubo em Vias Urbanas</t>
    </r>
  </si>
  <si>
    <r>
      <rPr>
        <sz val="7"/>
        <rFont val="Arial"/>
        <family val="2"/>
      </rPr>
      <t>2.359,71</t>
    </r>
  </si>
  <si>
    <r>
      <rPr>
        <sz val="7"/>
        <rFont val="Arial"/>
        <family val="2"/>
      </rPr>
      <t>Corpo BDTC (grota) diâmetro 1,20 m CA-2 PB exclusive escavação e reaterro, inclusive transporte do tubo em Vias Urbanas</t>
    </r>
  </si>
  <si>
    <r>
      <rPr>
        <sz val="7"/>
        <rFont val="Arial"/>
        <family val="2"/>
      </rPr>
      <t>2.286,71</t>
    </r>
  </si>
  <si>
    <r>
      <rPr>
        <sz val="7"/>
        <rFont val="Arial"/>
        <family val="2"/>
      </rPr>
      <t xml:space="preserve">Corpo BDTC (grota) diâmetro 1,20 m CA-3 MF exclusive escavação e reaterro, inclusive
</t>
    </r>
    <r>
      <rPr>
        <sz val="7"/>
        <rFont val="Arial"/>
        <family val="2"/>
      </rPr>
      <t>transporte do tubo em Vias Urbanas</t>
    </r>
  </si>
  <si>
    <r>
      <rPr>
        <sz val="7"/>
        <rFont val="Arial"/>
        <family val="2"/>
      </rPr>
      <t>2.769,77</t>
    </r>
  </si>
  <si>
    <r>
      <rPr>
        <sz val="7"/>
        <rFont val="Arial"/>
        <family val="2"/>
      </rPr>
      <t xml:space="preserve">Corpo BDTC (grota) diâmetro 1,50 m CA-1 MF exclusive escavação e reaterro, inclusive
</t>
    </r>
    <r>
      <rPr>
        <sz val="7"/>
        <rFont val="Arial"/>
        <family val="2"/>
      </rPr>
      <t>transporte do tubo em Vias Urbanas</t>
    </r>
  </si>
  <si>
    <r>
      <rPr>
        <sz val="7"/>
        <rFont val="Arial"/>
        <family val="2"/>
      </rPr>
      <t>3.009,87</t>
    </r>
  </si>
  <si>
    <r>
      <rPr>
        <sz val="7"/>
        <rFont val="Arial"/>
        <family val="2"/>
      </rPr>
      <t xml:space="preserve">Corpo BDTC (grota) diâmetro 1,50 m CA-1 PB exclusive escavação e reaterro, inclusive
</t>
    </r>
    <r>
      <rPr>
        <sz val="7"/>
        <rFont val="Arial"/>
        <family val="2"/>
      </rPr>
      <t>transporte do tubo em Vias Urbanas</t>
    </r>
  </si>
  <si>
    <r>
      <rPr>
        <sz val="7"/>
        <rFont val="Arial"/>
        <family val="2"/>
      </rPr>
      <t xml:space="preserve">Corpo BDTC (grota) diâmetro 1,50 m CA-2 MF exclusive escavação e reaterro, inclusive
</t>
    </r>
    <r>
      <rPr>
        <sz val="7"/>
        <rFont val="Arial"/>
        <family val="2"/>
      </rPr>
      <t>transporte do tubo em Vias Urbanas</t>
    </r>
  </si>
  <si>
    <r>
      <rPr>
        <sz val="7"/>
        <rFont val="Arial"/>
        <family val="2"/>
      </rPr>
      <t>3.126,28</t>
    </r>
  </si>
  <si>
    <r>
      <rPr>
        <sz val="7"/>
        <rFont val="Arial"/>
        <family val="2"/>
      </rPr>
      <t xml:space="preserve">Corpo BDTC (grota) diâmetro 1,50 m CA-2 PB exclusive escavação e reaterro, inclusive
</t>
    </r>
    <r>
      <rPr>
        <sz val="7"/>
        <rFont val="Arial"/>
        <family val="2"/>
      </rPr>
      <t>transporte do tubo em Vias Urbanas</t>
    </r>
  </si>
  <si>
    <r>
      <rPr>
        <sz val="7"/>
        <rFont val="Arial"/>
        <family val="2"/>
      </rPr>
      <t>Corpo BDTC (grota) diâmetro 1,50 m CA-3 MF exclusive escavação e reaterro, inclusive transporte do tubo em Vias Urbanas</t>
    </r>
  </si>
  <si>
    <r>
      <rPr>
        <sz val="7"/>
        <rFont val="Arial"/>
        <family val="2"/>
      </rPr>
      <t>3.757,93</t>
    </r>
  </si>
  <si>
    <r>
      <rPr>
        <sz val="7"/>
        <rFont val="Arial"/>
        <family val="2"/>
      </rPr>
      <t xml:space="preserve">Corpo BSTC diâmetro 0,20 m C.S. MF inclusive escavação, reaterro e transporte do tubo em
</t>
    </r>
    <r>
      <rPr>
        <sz val="7"/>
        <rFont val="Arial"/>
        <family val="2"/>
      </rPr>
      <t>Vias Urbanas</t>
    </r>
  </si>
  <si>
    <r>
      <rPr>
        <sz val="7"/>
        <rFont val="Arial"/>
        <family val="2"/>
      </rPr>
      <t>134,86</t>
    </r>
  </si>
  <si>
    <r>
      <rPr>
        <sz val="7"/>
        <rFont val="Arial"/>
        <family val="2"/>
      </rPr>
      <t xml:space="preserve">Corpo BSTC diâmetro 0,20 m C.S. PB inclusive escavação, reaterro e transporte do tubo em
</t>
    </r>
    <r>
      <rPr>
        <sz val="7"/>
        <rFont val="Arial"/>
        <family val="2"/>
      </rPr>
      <t>Vias Urbanas</t>
    </r>
  </si>
  <si>
    <r>
      <rPr>
        <sz val="7"/>
        <rFont val="Arial"/>
        <family val="2"/>
      </rPr>
      <t>144,44</t>
    </r>
  </si>
  <si>
    <r>
      <rPr>
        <sz val="7"/>
        <rFont val="Arial"/>
        <family val="2"/>
      </rPr>
      <t xml:space="preserve">Corpo BSTC diâmetro 0,30 m C.S. MF inclusive escavação, reaterro e transporte do tubo em
</t>
    </r>
    <r>
      <rPr>
        <sz val="7"/>
        <rFont val="Arial"/>
        <family val="2"/>
      </rPr>
      <t>Vias Urbanas</t>
    </r>
  </si>
  <si>
    <r>
      <rPr>
        <sz val="7"/>
        <rFont val="Arial"/>
        <family val="2"/>
      </rPr>
      <t>174,43</t>
    </r>
  </si>
  <si>
    <r>
      <rPr>
        <sz val="7"/>
        <rFont val="Arial"/>
        <family val="2"/>
      </rPr>
      <t xml:space="preserve">Corpo BSTC diâmetro 0,30 m C.S. PB inclusive escavação, reaterro e transporte do tubo em
</t>
    </r>
    <r>
      <rPr>
        <sz val="7"/>
        <rFont val="Arial"/>
        <family val="2"/>
      </rPr>
      <t>Vias Urbanas</t>
    </r>
  </si>
  <si>
    <r>
      <rPr>
        <sz val="7"/>
        <rFont val="Arial"/>
        <family val="2"/>
      </rPr>
      <t>186,32</t>
    </r>
  </si>
  <si>
    <r>
      <rPr>
        <sz val="7"/>
        <rFont val="Arial"/>
        <family val="2"/>
      </rPr>
      <t xml:space="preserve">Corpo BSTC diâmetro 0,40 m C.S. MF inclusive escavação, reaterro e transporte do tubo em
</t>
    </r>
    <r>
      <rPr>
        <sz val="7"/>
        <rFont val="Arial"/>
        <family val="2"/>
      </rPr>
      <t>Vias Urbanas</t>
    </r>
  </si>
  <si>
    <r>
      <rPr>
        <sz val="7"/>
        <rFont val="Arial"/>
        <family val="2"/>
      </rPr>
      <t>244,79</t>
    </r>
  </si>
  <si>
    <r>
      <rPr>
        <sz val="7"/>
        <rFont val="Arial"/>
        <family val="2"/>
      </rPr>
      <t>Corpo BSTC diâmetro 0,40 m C.S. PB inclusive escavação, reaterro e transporte do tubo em Vias Urbanas</t>
    </r>
  </si>
  <si>
    <r>
      <rPr>
        <sz val="7"/>
        <rFont val="Arial"/>
        <family val="2"/>
      </rPr>
      <t>246,18</t>
    </r>
  </si>
  <si>
    <r>
      <rPr>
        <sz val="7"/>
        <rFont val="Arial"/>
        <family val="2"/>
      </rPr>
      <t xml:space="preserve">Corpo BSTC diâmetro 0,60 m C.S. MF inclusive escavação, reaterro e transporte do tubo em
</t>
    </r>
    <r>
      <rPr>
        <sz val="7"/>
        <rFont val="Arial"/>
        <family val="2"/>
      </rPr>
      <t>Vias Urbanas</t>
    </r>
  </si>
  <si>
    <r>
      <rPr>
        <sz val="7"/>
        <rFont val="Arial"/>
        <family val="2"/>
      </rPr>
      <t>388,24</t>
    </r>
  </si>
  <si>
    <r>
      <rPr>
        <sz val="7"/>
        <rFont val="Arial"/>
        <family val="2"/>
      </rPr>
      <t xml:space="preserve">Corpo BSTC diâmetro 0,60 m C.S. PB inclusive escavação, reaterro e transporte do tubo em
</t>
    </r>
    <r>
      <rPr>
        <sz val="7"/>
        <rFont val="Arial"/>
        <family val="2"/>
      </rPr>
      <t>Vias Urbanas</t>
    </r>
  </si>
  <si>
    <r>
      <rPr>
        <sz val="7"/>
        <rFont val="Arial"/>
        <family val="2"/>
      </rPr>
      <t>399,60</t>
    </r>
  </si>
  <si>
    <r>
      <rPr>
        <sz val="7"/>
        <rFont val="Arial"/>
        <family val="2"/>
      </rPr>
      <t xml:space="preserve">Corpo BSTC (greide) diâmetro 0,30 m CA-1 MF inclusive escavação, reaterro e transporte do
</t>
    </r>
    <r>
      <rPr>
        <sz val="7"/>
        <rFont val="Arial"/>
        <family val="2"/>
      </rPr>
      <t>tubo em Vias Urbanas</t>
    </r>
  </si>
  <si>
    <r>
      <rPr>
        <sz val="7"/>
        <rFont val="Arial"/>
        <family val="2"/>
      </rPr>
      <t>228,80</t>
    </r>
  </si>
  <si>
    <r>
      <rPr>
        <sz val="7"/>
        <rFont val="Arial"/>
        <family val="2"/>
      </rPr>
      <t xml:space="preserve">Corpo BSTC (greide) diâmetro 0,40 m CA-1 MF inclusive escavação, reaterro e transporte do
</t>
    </r>
    <r>
      <rPr>
        <sz val="7"/>
        <rFont val="Arial"/>
        <family val="2"/>
      </rPr>
      <t>tubo em Vias Urbanas</t>
    </r>
  </si>
  <si>
    <r>
      <rPr>
        <sz val="7"/>
        <rFont val="Arial"/>
        <family val="2"/>
      </rPr>
      <t>286,13</t>
    </r>
  </si>
  <si>
    <r>
      <rPr>
        <sz val="7"/>
        <rFont val="Arial"/>
        <family val="2"/>
      </rPr>
      <t xml:space="preserve">Corpo BSTC (greide) diâmetro 0,40 m CA-2 MF inclusive escavação, reaterro e transporte do
</t>
    </r>
    <r>
      <rPr>
        <sz val="7"/>
        <rFont val="Arial"/>
        <family val="2"/>
      </rPr>
      <t>tubo em Vias Urbanas</t>
    </r>
  </si>
  <si>
    <r>
      <rPr>
        <sz val="7"/>
        <rFont val="Arial"/>
        <family val="2"/>
      </rPr>
      <t>296,26</t>
    </r>
  </si>
  <si>
    <r>
      <rPr>
        <sz val="7"/>
        <rFont val="Arial"/>
        <family val="2"/>
      </rPr>
      <t>Corpo BSTC (greide) diâmetro 0,60 m CA-1 MF inclusive escavação, reaterro e transporte do tubo em Vias Urbanas</t>
    </r>
  </si>
  <si>
    <r>
      <rPr>
        <sz val="7"/>
        <rFont val="Arial"/>
        <family val="2"/>
      </rPr>
      <t>441,09</t>
    </r>
  </si>
  <si>
    <r>
      <rPr>
        <sz val="7"/>
        <rFont val="Arial"/>
        <family val="2"/>
      </rPr>
      <t>Corpo BSTC (greide) diâmetro 0,60 m CA-1 PB inclusive escavação, reaterro e transporte do tubo em Vias Urbanas</t>
    </r>
  </si>
  <si>
    <r>
      <rPr>
        <sz val="7"/>
        <rFont val="Arial"/>
        <family val="2"/>
      </rPr>
      <t xml:space="preserve">Corpo BSTC (greide) diâmetro 0,60 m CA-2 MF inclusive escavação, reaterro e transporte do
</t>
    </r>
    <r>
      <rPr>
        <sz val="7"/>
        <rFont val="Arial"/>
        <family val="2"/>
      </rPr>
      <t>tubo em Vias Urbanas</t>
    </r>
  </si>
  <si>
    <r>
      <rPr>
        <sz val="7"/>
        <rFont val="Arial"/>
        <family val="2"/>
      </rPr>
      <t>446,13</t>
    </r>
  </si>
  <si>
    <r>
      <rPr>
        <sz val="7"/>
        <rFont val="Arial"/>
        <family val="2"/>
      </rPr>
      <t xml:space="preserve">Corpo BSTC (greide) diâmetro 0,60 m CA-2 PB inclusive escavação, reaterro e transporte do
</t>
    </r>
    <r>
      <rPr>
        <sz val="7"/>
        <rFont val="Arial"/>
        <family val="2"/>
      </rPr>
      <t>tubo em Vias Urbanas</t>
    </r>
  </si>
  <si>
    <r>
      <rPr>
        <sz val="7"/>
        <rFont val="Arial"/>
        <family val="2"/>
      </rPr>
      <t xml:space="preserve">Corpo BSTC (greide) diâmetro 0,80 m CA-1 MF inclusive escavação, reaterro e transporte do
</t>
    </r>
    <r>
      <rPr>
        <sz val="7"/>
        <rFont val="Arial"/>
        <family val="2"/>
      </rPr>
      <t>tubo em Vias Urbanas</t>
    </r>
  </si>
  <si>
    <r>
      <rPr>
        <sz val="7"/>
        <rFont val="Arial"/>
        <family val="2"/>
      </rPr>
      <t>862,29</t>
    </r>
  </si>
  <si>
    <r>
      <rPr>
        <sz val="7"/>
        <rFont val="Arial"/>
        <family val="2"/>
      </rPr>
      <t xml:space="preserve">Corpo BSTC (greide) diâmetro 0,80 m CA-1 PB inclusive escavação, reaterro e transporte do
</t>
    </r>
    <r>
      <rPr>
        <sz val="7"/>
        <rFont val="Arial"/>
        <family val="2"/>
      </rPr>
      <t>tubo em Vias Urbanas</t>
    </r>
  </si>
  <si>
    <r>
      <rPr>
        <sz val="7"/>
        <rFont val="Arial"/>
        <family val="2"/>
      </rPr>
      <t xml:space="preserve">Corpo BSTC (greide) diâmetro 0,80 m CA-2 MF inclusive escavação, reaterro e transporte do
</t>
    </r>
    <r>
      <rPr>
        <sz val="7"/>
        <rFont val="Arial"/>
        <family val="2"/>
      </rPr>
      <t>tubo em Vias Urbanas</t>
    </r>
  </si>
  <si>
    <r>
      <rPr>
        <sz val="7"/>
        <rFont val="Arial"/>
        <family val="2"/>
      </rPr>
      <t>874,49</t>
    </r>
  </si>
  <si>
    <r>
      <rPr>
        <sz val="7"/>
        <rFont val="Arial"/>
        <family val="2"/>
      </rPr>
      <t>Corpo BSTC (greide) diâmetro 0,80 m CA-2 PB inclusive escavação, reaterro e transporte do tubo em Vias Urbanas</t>
    </r>
  </si>
  <si>
    <r>
      <rPr>
        <sz val="7"/>
        <rFont val="Arial"/>
        <family val="2"/>
      </rPr>
      <t xml:space="preserve">Corpo BSTC (greide) diâmetro 1,00 m CA-1 MF inclusive escavação, reaterro e transporte do
</t>
    </r>
    <r>
      <rPr>
        <sz val="7"/>
        <rFont val="Arial"/>
        <family val="2"/>
      </rPr>
      <t>tubo em Vias Urbanas</t>
    </r>
  </si>
  <si>
    <r>
      <rPr>
        <sz val="7"/>
        <rFont val="Arial"/>
        <family val="2"/>
      </rPr>
      <t>1.141,27</t>
    </r>
  </si>
  <si>
    <r>
      <rPr>
        <sz val="7"/>
        <rFont val="Arial"/>
        <family val="2"/>
      </rPr>
      <t xml:space="preserve">Corpo BSTC (greide) diâmetro 1,00 m CA-1 PB inclusive escavação, reaterro e transporte do
</t>
    </r>
    <r>
      <rPr>
        <sz val="7"/>
        <rFont val="Arial"/>
        <family val="2"/>
      </rPr>
      <t>tubo em Vias Urbanas</t>
    </r>
  </si>
  <si>
    <r>
      <rPr>
        <sz val="7"/>
        <rFont val="Arial"/>
        <family val="2"/>
      </rPr>
      <t xml:space="preserve">Corpo BSTC (greide) diâmetro 1,00 m CA-2 MF inclusive escavação, reaterro e transporte do
</t>
    </r>
    <r>
      <rPr>
        <sz val="7"/>
        <rFont val="Arial"/>
        <family val="2"/>
      </rPr>
      <t>tubo em Vias Urbanas</t>
    </r>
  </si>
  <si>
    <r>
      <rPr>
        <sz val="7"/>
        <rFont val="Arial"/>
        <family val="2"/>
      </rPr>
      <t>1.229,53</t>
    </r>
  </si>
  <si>
    <r>
      <rPr>
        <sz val="7"/>
        <rFont val="Arial"/>
        <family val="2"/>
      </rPr>
      <t xml:space="preserve">Corpo BSTC (greide) diâmetro 1,00 m CA-2 PB inclusive escavação, reaterro e transporte do
</t>
    </r>
    <r>
      <rPr>
        <sz val="7"/>
        <rFont val="Arial"/>
        <family val="2"/>
      </rPr>
      <t>tubo em Vias Urbanas</t>
    </r>
  </si>
  <si>
    <r>
      <rPr>
        <sz val="7"/>
        <rFont val="Arial"/>
        <family val="2"/>
      </rPr>
      <t xml:space="preserve">Corpo BSTC (greide) diâmetro 1,20 m CA-1 MF inclusive escavação, reaterro e transporte do
</t>
    </r>
    <r>
      <rPr>
        <sz val="7"/>
        <rFont val="Arial"/>
        <family val="2"/>
      </rPr>
      <t>tubo em Vias Urbanas</t>
    </r>
  </si>
  <si>
    <r>
      <rPr>
        <sz val="7"/>
        <rFont val="Arial"/>
        <family val="2"/>
      </rPr>
      <t>1.607,72</t>
    </r>
  </si>
  <si>
    <r>
      <rPr>
        <sz val="7"/>
        <rFont val="Arial"/>
        <family val="2"/>
      </rPr>
      <t xml:space="preserve">Corpo BSTC (greide) diâmetro 1,20 m CA-1 PB inclusive escavação, reaterro e transporte do
</t>
    </r>
    <r>
      <rPr>
        <sz val="7"/>
        <rFont val="Arial"/>
        <family val="2"/>
      </rPr>
      <t>tubo em Vias Urbanas</t>
    </r>
  </si>
  <si>
    <r>
      <rPr>
        <sz val="7"/>
        <rFont val="Arial"/>
        <family val="2"/>
      </rPr>
      <t xml:space="preserve">Corpo BSTC (greide) diâmetro 1,20 m CA-2 MF inclusive escavação, reaterro e transporte do
</t>
    </r>
    <r>
      <rPr>
        <sz val="7"/>
        <rFont val="Arial"/>
        <family val="2"/>
      </rPr>
      <t>tubo, em Vias Urbanas</t>
    </r>
  </si>
  <si>
    <r>
      <rPr>
        <sz val="7"/>
        <rFont val="Arial"/>
        <family val="2"/>
      </rPr>
      <t>1.720,54</t>
    </r>
  </si>
  <si>
    <r>
      <rPr>
        <sz val="7"/>
        <rFont val="Arial"/>
        <family val="2"/>
      </rPr>
      <t xml:space="preserve">Corpo BSTC (greide) diâmetro 1,20 m CA-2 PB inclusive escavação, reaterro e transporte do
</t>
    </r>
    <r>
      <rPr>
        <sz val="7"/>
        <rFont val="Arial"/>
        <family val="2"/>
      </rPr>
      <t>tubo em Vias Urbanas</t>
    </r>
  </si>
  <si>
    <r>
      <rPr>
        <sz val="7"/>
        <rFont val="Arial"/>
        <family val="2"/>
      </rPr>
      <t>1.684,04</t>
    </r>
  </si>
  <si>
    <r>
      <rPr>
        <sz val="7"/>
        <rFont val="Arial"/>
        <family val="2"/>
      </rPr>
      <t xml:space="preserve">Corpo BSTC (grota) diâmetro 0,60 m CA-1 MF exclusive escavação e reaterro, inclusive
</t>
    </r>
    <r>
      <rPr>
        <sz val="7"/>
        <rFont val="Arial"/>
        <family val="2"/>
      </rPr>
      <t>transporte do tubo em Vias Urbanas</t>
    </r>
  </si>
  <si>
    <r>
      <rPr>
        <sz val="7"/>
        <rFont val="Arial"/>
        <family val="2"/>
      </rPr>
      <t>291,56</t>
    </r>
  </si>
  <si>
    <r>
      <rPr>
        <sz val="7"/>
        <rFont val="Arial"/>
        <family val="2"/>
      </rPr>
      <t>Corpo BSTC (grota) diâmetro 0,60 m CA-1 PB exclusive escavação e reaterro, inclusive transporte do tubo em Vias Urbanas</t>
    </r>
  </si>
  <si>
    <r>
      <rPr>
        <sz val="7"/>
        <rFont val="Arial"/>
        <family val="2"/>
      </rPr>
      <t xml:space="preserve">Corpo BSTC (grota) diâmetro 0,60 m CA-2 MF exclusive escavação e reaterro, inclusive
</t>
    </r>
    <r>
      <rPr>
        <sz val="7"/>
        <rFont val="Arial"/>
        <family val="2"/>
      </rPr>
      <t>transporte do tubo em Vias Urbanas</t>
    </r>
  </si>
  <si>
    <r>
      <rPr>
        <sz val="7"/>
        <rFont val="Arial"/>
        <family val="2"/>
      </rPr>
      <t>296,60</t>
    </r>
  </si>
  <si>
    <r>
      <rPr>
        <sz val="7"/>
        <rFont val="Arial"/>
        <family val="2"/>
      </rPr>
      <t xml:space="preserve">Corpo BSTC (grota) diâmetro 0,60 m CA-2 PB exclusive escavação e reaterro, inclusive
</t>
    </r>
    <r>
      <rPr>
        <sz val="7"/>
        <rFont val="Arial"/>
        <family val="2"/>
      </rPr>
      <t>transporte do tubo em Vias Urbanas</t>
    </r>
  </si>
  <si>
    <r>
      <rPr>
        <sz val="7"/>
        <rFont val="Arial"/>
        <family val="2"/>
      </rPr>
      <t xml:space="preserve">Corpo BSTC (grota) diâmetro 0,80 m CA-1 MF exclusive escavação e reaterro, inclusive
</t>
    </r>
    <r>
      <rPr>
        <sz val="7"/>
        <rFont val="Arial"/>
        <family val="2"/>
      </rPr>
      <t>transporte do tubo em Vias Urbanas</t>
    </r>
  </si>
  <si>
    <r>
      <rPr>
        <sz val="7"/>
        <rFont val="Arial"/>
        <family val="2"/>
      </rPr>
      <t>650,10</t>
    </r>
  </si>
  <si>
    <r>
      <rPr>
        <sz val="7"/>
        <rFont val="Arial"/>
        <family val="2"/>
      </rPr>
      <t xml:space="preserve">Corpo BSTC (grota) diâmetro 0,80 m CA-1 PB exclusive escavação e reaterro, inclusive
</t>
    </r>
    <r>
      <rPr>
        <sz val="7"/>
        <rFont val="Arial"/>
        <family val="2"/>
      </rPr>
      <t>transporte do tubo em Vias Urbanas</t>
    </r>
  </si>
  <si>
    <r>
      <rPr>
        <sz val="7"/>
        <rFont val="Arial"/>
        <family val="2"/>
      </rPr>
      <t xml:space="preserve">Corpo BSTC (grota) diâmetro 0,80 m CA-2 MF exclusive escavação e reaterro, inclusive
</t>
    </r>
    <r>
      <rPr>
        <sz val="7"/>
        <rFont val="Arial"/>
        <family val="2"/>
      </rPr>
      <t>transporte do tubo em Vias Urbanas</t>
    </r>
  </si>
  <si>
    <r>
      <rPr>
        <sz val="7"/>
        <rFont val="Arial"/>
        <family val="2"/>
      </rPr>
      <t>662,31</t>
    </r>
  </si>
  <si>
    <r>
      <rPr>
        <sz val="7"/>
        <rFont val="Arial"/>
        <family val="2"/>
      </rPr>
      <t>Corpo BSTC (grota) diâmetro 0,80 m CA-2 PB exclusive escavação e reaterro, inclusive transporte do tubo em Vias Urbanas</t>
    </r>
  </si>
  <si>
    <r>
      <rPr>
        <sz val="7"/>
        <rFont val="Arial"/>
        <family val="2"/>
      </rPr>
      <t xml:space="preserve">Corpo BSTC (grota) diâmetro 1,00 m CA-1 MF exclusive escavação e reaterro, inclusive
</t>
    </r>
    <r>
      <rPr>
        <sz val="7"/>
        <rFont val="Arial"/>
        <family val="2"/>
      </rPr>
      <t>transporte do tubo em Vias Urbanas</t>
    </r>
  </si>
  <si>
    <r>
      <rPr>
        <sz val="7"/>
        <rFont val="Arial"/>
        <family val="2"/>
      </rPr>
      <t>796,65</t>
    </r>
  </si>
  <si>
    <r>
      <rPr>
        <sz val="7"/>
        <rFont val="Arial"/>
        <family val="2"/>
      </rPr>
      <t xml:space="preserve">Corpo BSTC (grota) diâmetro 1,00 m CA-1 PB exclusive escavação e reaterro, inclusive
</t>
    </r>
    <r>
      <rPr>
        <sz val="7"/>
        <rFont val="Arial"/>
        <family val="2"/>
      </rPr>
      <t>transporte do tubo em Vias Urbanas</t>
    </r>
  </si>
  <si>
    <r>
      <rPr>
        <sz val="7"/>
        <rFont val="Arial"/>
        <family val="2"/>
      </rPr>
      <t xml:space="preserve">Corpo BSTC (grota) diâmetro 1,00 m CA-2 MF exclusive escavação e reaterro, inclusive
</t>
    </r>
    <r>
      <rPr>
        <sz val="7"/>
        <rFont val="Arial"/>
        <family val="2"/>
      </rPr>
      <t>transporte do tubo em Vias Urbanas</t>
    </r>
  </si>
  <si>
    <r>
      <rPr>
        <sz val="7"/>
        <rFont val="Arial"/>
        <family val="2"/>
      </rPr>
      <t>884,91</t>
    </r>
  </si>
  <si>
    <r>
      <rPr>
        <sz val="7"/>
        <rFont val="Arial"/>
        <family val="2"/>
      </rPr>
      <t xml:space="preserve">Corpo BSTC (grota) diâmetro 1,00 m CA-2 PB exclusive escavação e reaterro, inclusive
</t>
    </r>
    <r>
      <rPr>
        <sz val="7"/>
        <rFont val="Arial"/>
        <family val="2"/>
      </rPr>
      <t>transporte do tubo em Vias Urbanas</t>
    </r>
  </si>
  <si>
    <r>
      <rPr>
        <sz val="7"/>
        <rFont val="Arial"/>
        <family val="2"/>
      </rPr>
      <t xml:space="preserve">Corpo BSTC (grota) diâmetro 1,00 m CA-3 MF exclusive escavação e reaterro, inclusive
</t>
    </r>
    <r>
      <rPr>
        <sz val="7"/>
        <rFont val="Arial"/>
        <family val="2"/>
      </rPr>
      <t>transporte do tubo em Vias Urbanas</t>
    </r>
  </si>
  <si>
    <r>
      <rPr>
        <sz val="7"/>
        <rFont val="Arial"/>
        <family val="2"/>
      </rPr>
      <t>1.018,15</t>
    </r>
  </si>
  <si>
    <r>
      <rPr>
        <sz val="7"/>
        <rFont val="Arial"/>
        <family val="2"/>
      </rPr>
      <t>Corpo BSTC (grota) diâmetro 1,20 m CA-1 MF exclusive escavação e reaterro, inclusive transporte do tubo em Vias Urbanas</t>
    </r>
  </si>
  <si>
    <r>
      <rPr>
        <sz val="7"/>
        <rFont val="Arial"/>
        <family val="2"/>
      </rPr>
      <t>1.140,03</t>
    </r>
  </si>
  <si>
    <r>
      <rPr>
        <sz val="7"/>
        <rFont val="Arial"/>
        <family val="2"/>
      </rPr>
      <t xml:space="preserve">Corpo BSTC (grota) diâmetro 1,20 m CA-1 PB exclusive escavação e reaterro, inclusive
</t>
    </r>
    <r>
      <rPr>
        <sz val="7"/>
        <rFont val="Arial"/>
        <family val="2"/>
      </rPr>
      <t>transporte do tubo em Vias Urbanas</t>
    </r>
  </si>
  <si>
    <r>
      <rPr>
        <sz val="7"/>
        <rFont val="Arial"/>
        <family val="2"/>
      </rPr>
      <t xml:space="preserve">Corpo BSTC (grota) diâmetro 1,20 m CA-2 MF exclusive escavação e reaterro, inclusive
</t>
    </r>
    <r>
      <rPr>
        <sz val="7"/>
        <rFont val="Arial"/>
        <family val="2"/>
      </rPr>
      <t>transporte do tubo em Vias Urbanas</t>
    </r>
  </si>
  <si>
    <r>
      <rPr>
        <sz val="7"/>
        <rFont val="Arial"/>
        <family val="2"/>
      </rPr>
      <t>1.252,85</t>
    </r>
  </si>
  <si>
    <r>
      <rPr>
        <sz val="7"/>
        <rFont val="Arial"/>
        <family val="2"/>
      </rPr>
      <t xml:space="preserve">Corpo BSTC (grota) diâmetro 1,20 m CA-2 PB exclusive escavação e reaterro, inclusive
</t>
    </r>
    <r>
      <rPr>
        <sz val="7"/>
        <rFont val="Arial"/>
        <family val="2"/>
      </rPr>
      <t>transporte do tubo em Vias Urbanas</t>
    </r>
  </si>
  <si>
    <r>
      <rPr>
        <sz val="7"/>
        <rFont val="Arial"/>
        <family val="2"/>
      </rPr>
      <t>1.216,35</t>
    </r>
  </si>
  <si>
    <r>
      <rPr>
        <sz val="7"/>
        <rFont val="Arial"/>
        <family val="2"/>
      </rPr>
      <t xml:space="preserve">Corpo BSTC (grota) diâmetro 1,20 m CA-3 MF exclusive escavação e reaterro, inclusive
</t>
    </r>
    <r>
      <rPr>
        <sz val="7"/>
        <rFont val="Arial"/>
        <family val="2"/>
      </rPr>
      <t>transporte do tubo em Vias Urbanas</t>
    </r>
  </si>
  <si>
    <r>
      <rPr>
        <sz val="7"/>
        <rFont val="Arial"/>
        <family val="2"/>
      </rPr>
      <t>1.457,88</t>
    </r>
  </si>
  <si>
    <r>
      <rPr>
        <sz val="7"/>
        <rFont val="Arial"/>
        <family val="2"/>
      </rPr>
      <t xml:space="preserve">Corpo BSTC (grota) diâmetro 1,50 m CA-1 MF exclusive escavação e reaterro, inclusive
</t>
    </r>
    <r>
      <rPr>
        <sz val="7"/>
        <rFont val="Arial"/>
        <family val="2"/>
      </rPr>
      <t>transporte do tubo em Vias Urbanas</t>
    </r>
  </si>
  <si>
    <r>
      <rPr>
        <sz val="7"/>
        <rFont val="Arial"/>
        <family val="2"/>
      </rPr>
      <t>1.572,93</t>
    </r>
  </si>
  <si>
    <r>
      <rPr>
        <sz val="7"/>
        <rFont val="Arial"/>
        <family val="2"/>
      </rPr>
      <t>Corpo BSTC (grota) diâmetro 1,50 m CA-1 PB exclusive escavação e reaterro, inclusive transporte do tubo em Vias Urbanas</t>
    </r>
  </si>
  <si>
    <r>
      <rPr>
        <sz val="7"/>
        <rFont val="Arial"/>
        <family val="2"/>
      </rPr>
      <t>Corpo BSTC (grota) diâmetro 1,50 m CA-2 MF exclusive escavação e reaterro, inclusive transporte do tubo em Vias Urbanas</t>
    </r>
  </si>
  <si>
    <r>
      <rPr>
        <sz val="7"/>
        <rFont val="Arial"/>
        <family val="2"/>
      </rPr>
      <t>1.631,14</t>
    </r>
  </si>
  <si>
    <r>
      <rPr>
        <sz val="7"/>
        <rFont val="Arial"/>
        <family val="2"/>
      </rPr>
      <t xml:space="preserve">Corpo BSTC (grota) diâmetro 1,50 m CA-2 PB exclusive escavação e reaterro, inclusive
</t>
    </r>
    <r>
      <rPr>
        <sz val="7"/>
        <rFont val="Arial"/>
        <family val="2"/>
      </rPr>
      <t>transporte do tubo em Vias Urbanas</t>
    </r>
  </si>
  <si>
    <r>
      <rPr>
        <sz val="7"/>
        <rFont val="Arial"/>
        <family val="2"/>
      </rPr>
      <t xml:space="preserve">Corpo BSTC (grota) diâmetro 1,50 m CA-3 MF exclusive escavação e reaterro, inclusive
</t>
    </r>
    <r>
      <rPr>
        <sz val="7"/>
        <rFont val="Arial"/>
        <family val="2"/>
      </rPr>
      <t>transporte do tubo em Vias Urbanas</t>
    </r>
  </si>
  <si>
    <r>
      <rPr>
        <sz val="7"/>
        <rFont val="Arial"/>
        <family val="2"/>
      </rPr>
      <t>1.946,96</t>
    </r>
  </si>
  <si>
    <r>
      <rPr>
        <sz val="7"/>
        <rFont val="Arial"/>
        <family val="2"/>
      </rPr>
      <t xml:space="preserve">Corpo BTTC (grota) diâmetro 0,60 m CA-1 MF exclusive escavação e reaterro, inclusive
</t>
    </r>
    <r>
      <rPr>
        <sz val="7"/>
        <rFont val="Arial"/>
        <family val="2"/>
      </rPr>
      <t>transporte do tubo em Vias Urbanas</t>
    </r>
  </si>
  <si>
    <r>
      <rPr>
        <sz val="7"/>
        <rFont val="Arial"/>
        <family val="2"/>
      </rPr>
      <t>869,73</t>
    </r>
  </si>
  <si>
    <r>
      <rPr>
        <sz val="7"/>
        <rFont val="Arial"/>
        <family val="2"/>
      </rPr>
      <t xml:space="preserve">Corpo BTTC (grota) diâmetro 0,60 m CA-1 PB exclusive escavação e reaterro, inclusive
</t>
    </r>
    <r>
      <rPr>
        <sz val="7"/>
        <rFont val="Arial"/>
        <family val="2"/>
      </rPr>
      <t>transporte do tubo em Vias Urbanas</t>
    </r>
  </si>
  <si>
    <r>
      <rPr>
        <sz val="7"/>
        <rFont val="Arial"/>
        <family val="2"/>
      </rPr>
      <t xml:space="preserve">Corpo BTTC (grota) diâmetro 0,60 m CA-2 MF exclusive escavação e reaterro, inclusive
</t>
    </r>
    <r>
      <rPr>
        <sz val="7"/>
        <rFont val="Arial"/>
        <family val="2"/>
      </rPr>
      <t>transporte do tubo em Vias Urbanas</t>
    </r>
  </si>
  <si>
    <r>
      <rPr>
        <sz val="7"/>
        <rFont val="Arial"/>
        <family val="2"/>
      </rPr>
      <t>884,87</t>
    </r>
  </si>
  <si>
    <r>
      <rPr>
        <sz val="7"/>
        <rFont val="Arial"/>
        <family val="2"/>
      </rPr>
      <t>Corpo BTTC (grota) diâmetro 0,60 m CA-2 PB exclusive escavação e reaterro, inclusive transporte do tubo em Vias Urbanas</t>
    </r>
  </si>
  <si>
    <r>
      <rPr>
        <sz val="7"/>
        <rFont val="Arial"/>
        <family val="2"/>
      </rPr>
      <t xml:space="preserve">Corpo BTTC (grota) diâmetro 0,80 m CA-1 MF exclusive escavação e reaterro, inclusive
</t>
    </r>
    <r>
      <rPr>
        <sz val="7"/>
        <rFont val="Arial"/>
        <family val="2"/>
      </rPr>
      <t>transporte do tubo em Vias Urbanas</t>
    </r>
  </si>
  <si>
    <r>
      <rPr>
        <sz val="7"/>
        <rFont val="Arial"/>
        <family val="2"/>
      </rPr>
      <t>1.678,36</t>
    </r>
  </si>
  <si>
    <r>
      <rPr>
        <sz val="7"/>
        <rFont val="Arial"/>
        <family val="2"/>
      </rPr>
      <t xml:space="preserve">Corpo BTTC (grota) diâmetro 0,80 m CA-1 PB exclusive escavação e reaterro, inclusive
</t>
    </r>
    <r>
      <rPr>
        <sz val="7"/>
        <rFont val="Arial"/>
        <family val="2"/>
      </rPr>
      <t>transporte do tubo em Vias Urbanas</t>
    </r>
  </si>
  <si>
    <r>
      <rPr>
        <sz val="7"/>
        <rFont val="Arial"/>
        <family val="2"/>
      </rPr>
      <t xml:space="preserve">Corpo BTTC (grota) diâmetro 0,80 m CA-2 MF exclusive escavação e reaterro, inclusive
</t>
    </r>
    <r>
      <rPr>
        <sz val="7"/>
        <rFont val="Arial"/>
        <family val="2"/>
      </rPr>
      <t>transporte do tubo em Vias Urbanas</t>
    </r>
  </si>
  <si>
    <r>
      <rPr>
        <sz val="7"/>
        <rFont val="Arial"/>
        <family val="2"/>
      </rPr>
      <t>1.714,98</t>
    </r>
  </si>
  <si>
    <r>
      <rPr>
        <sz val="7"/>
        <rFont val="Arial"/>
        <family val="2"/>
      </rPr>
      <t xml:space="preserve">Corpo BTTC (grota) diâmetro 0,80 m CA-2 PB exclusive escavação e reaterro, inclusive
</t>
    </r>
    <r>
      <rPr>
        <sz val="7"/>
        <rFont val="Arial"/>
        <family val="2"/>
      </rPr>
      <t>transporte do tubo em Vias Urbanas</t>
    </r>
  </si>
  <si>
    <r>
      <rPr>
        <sz val="7"/>
        <rFont val="Arial"/>
        <family val="2"/>
      </rPr>
      <t xml:space="preserve">Corpo BTTC (grota) diâmetro 1,00 m CA-1 MF exclusive escavação e reaterro, inclusive
</t>
    </r>
    <r>
      <rPr>
        <sz val="7"/>
        <rFont val="Arial"/>
        <family val="2"/>
      </rPr>
      <t>transporte do tubo em Vias Urbanas</t>
    </r>
  </si>
  <si>
    <r>
      <rPr>
        <sz val="7"/>
        <rFont val="Arial"/>
        <family val="2"/>
      </rPr>
      <t>2.117,99</t>
    </r>
  </si>
  <si>
    <r>
      <rPr>
        <sz val="7"/>
        <rFont val="Arial"/>
        <family val="2"/>
      </rPr>
      <t xml:space="preserve">Corpo BTTC (grota) diâmetro 1,00 m CA-1 PB exclusive escavação e reaterro, inclusive
</t>
    </r>
    <r>
      <rPr>
        <sz val="7"/>
        <rFont val="Arial"/>
        <family val="2"/>
      </rPr>
      <t>transporte do tubo em Vias Urbanas</t>
    </r>
  </si>
  <si>
    <r>
      <rPr>
        <sz val="7"/>
        <rFont val="Arial"/>
        <family val="2"/>
      </rPr>
      <t xml:space="preserve">Corpo BTTC (grota) diâmetro 1,00 m CA-2 MF exclusive escavação e reaterro, inclusive
</t>
    </r>
    <r>
      <rPr>
        <sz val="7"/>
        <rFont val="Arial"/>
        <family val="2"/>
      </rPr>
      <t>transporte do tubo em Vias Urbanas</t>
    </r>
  </si>
  <si>
    <r>
      <rPr>
        <sz val="7"/>
        <rFont val="Arial"/>
        <family val="2"/>
      </rPr>
      <t>2.382,77</t>
    </r>
  </si>
  <si>
    <r>
      <rPr>
        <sz val="7"/>
        <rFont val="Arial"/>
        <family val="2"/>
      </rPr>
      <t xml:space="preserve">Corpo BTTC (grota) diâmetro 1,00 m CA-2 PB exclusive escavação e reaterro, inclusive
</t>
    </r>
    <r>
      <rPr>
        <sz val="7"/>
        <rFont val="Arial"/>
        <family val="2"/>
      </rPr>
      <t>transporte do tubo em Vias Urbanas</t>
    </r>
  </si>
  <si>
    <r>
      <rPr>
        <sz val="7"/>
        <rFont val="Arial"/>
        <family val="2"/>
      </rPr>
      <t xml:space="preserve">Corpo BTTC (grota) diâmetro 1,00 m CA-3 MF exclusive escavação e reaterro, inclusive
</t>
    </r>
    <r>
      <rPr>
        <sz val="7"/>
        <rFont val="Arial"/>
        <family val="2"/>
      </rPr>
      <t>transporte do tubo em Vias Urbanas</t>
    </r>
  </si>
  <si>
    <r>
      <rPr>
        <sz val="7"/>
        <rFont val="Arial"/>
        <family val="2"/>
      </rPr>
      <t>2.782,48</t>
    </r>
  </si>
  <si>
    <r>
      <rPr>
        <sz val="7"/>
        <rFont val="Arial"/>
        <family val="2"/>
      </rPr>
      <t>Corpo BTTC (grota) diâmetro 1,20 m CA-1 MF exclusive escavação e reaterro, inclusive transporte do tubo em Vias Urbanas</t>
    </r>
  </si>
  <si>
    <r>
      <rPr>
        <sz val="7"/>
        <rFont val="Arial"/>
        <family val="2"/>
      </rPr>
      <t>3.148,11</t>
    </r>
  </si>
  <si>
    <r>
      <rPr>
        <sz val="7"/>
        <rFont val="Arial"/>
        <family val="2"/>
      </rPr>
      <t xml:space="preserve">Corpo BTTC (grota) diâmetro 1,20 m CA-1 PB exclusive escavação e reaterro, inclusive
</t>
    </r>
    <r>
      <rPr>
        <sz val="7"/>
        <rFont val="Arial"/>
        <family val="2"/>
      </rPr>
      <t>transporte do tubo em Vias Urbanas</t>
    </r>
  </si>
  <si>
    <r>
      <rPr>
        <sz val="7"/>
        <rFont val="Arial"/>
        <family val="2"/>
      </rPr>
      <t xml:space="preserve">Corpo BTTC (grota) diâmetro 1,20 m CA-2 MF exclusive escavação e reaterro, inclusive
</t>
    </r>
    <r>
      <rPr>
        <sz val="7"/>
        <rFont val="Arial"/>
        <family val="2"/>
      </rPr>
      <t>transporte do tubo em Vias Urbanas</t>
    </r>
  </si>
  <si>
    <r>
      <rPr>
        <sz val="7"/>
        <rFont val="Arial"/>
        <family val="2"/>
      </rPr>
      <t>3.486,58</t>
    </r>
  </si>
  <si>
    <r>
      <rPr>
        <sz val="7"/>
        <rFont val="Arial"/>
        <family val="2"/>
      </rPr>
      <t xml:space="preserve">Corpo BTTC (grota) diâmetro 1,20 m CA-2 PB exclusive escavação e reaterro, inclusive
</t>
    </r>
    <r>
      <rPr>
        <sz val="7"/>
        <rFont val="Arial"/>
        <family val="2"/>
      </rPr>
      <t>transporte do tubo em Vias Urbanas</t>
    </r>
  </si>
  <si>
    <r>
      <rPr>
        <sz val="7"/>
        <rFont val="Arial"/>
        <family val="2"/>
      </rPr>
      <t>3.377,08</t>
    </r>
  </si>
  <si>
    <r>
      <rPr>
        <sz val="7"/>
        <rFont val="Arial"/>
        <family val="2"/>
      </rPr>
      <t xml:space="preserve">Corpo BTTC (grota) diâmetro 1,20 m CA-3 MF exclusive escavação e reaterro, inclusive
</t>
    </r>
    <r>
      <rPr>
        <sz val="7"/>
        <rFont val="Arial"/>
        <family val="2"/>
      </rPr>
      <t>transporte do tubo em Vias Urbanas</t>
    </r>
  </si>
  <si>
    <r>
      <rPr>
        <sz val="7"/>
        <rFont val="Arial"/>
        <family val="2"/>
      </rPr>
      <t>4.101,68</t>
    </r>
  </si>
  <si>
    <r>
      <rPr>
        <sz val="7"/>
        <rFont val="Arial"/>
        <family val="2"/>
      </rPr>
      <t xml:space="preserve">Corpo BTTC (grota) diâmetro 1,50 m CA-1 MF exclusive escavação e reaterro, inclusive
</t>
    </r>
    <r>
      <rPr>
        <sz val="7"/>
        <rFont val="Arial"/>
        <family val="2"/>
      </rPr>
      <t>transporte do tubo em Vias Urbanas</t>
    </r>
  </si>
  <si>
    <r>
      <rPr>
        <sz val="7"/>
        <rFont val="Arial"/>
        <family val="2"/>
      </rPr>
      <t>4.446,80</t>
    </r>
  </si>
  <si>
    <r>
      <rPr>
        <sz val="7"/>
        <rFont val="Arial"/>
        <family val="2"/>
      </rPr>
      <t>Corpo BTTC (grota) diâmetro 1,50 m CA-1 PB exclusive escavação e reaterro, inclusive transporte do tubo em Vias Urbanas</t>
    </r>
  </si>
  <si>
    <r>
      <rPr>
        <sz val="7"/>
        <rFont val="Arial"/>
        <family val="2"/>
      </rPr>
      <t xml:space="preserve">Corpo BTTC (grota) diâmetro 1,50 m CA-2 MF exclusive escavação e reaterro, inclusive
</t>
    </r>
    <r>
      <rPr>
        <sz val="7"/>
        <rFont val="Arial"/>
        <family val="2"/>
      </rPr>
      <t>transporte do tubo em Vias Urbanas</t>
    </r>
  </si>
  <si>
    <r>
      <rPr>
        <sz val="7"/>
        <rFont val="Arial"/>
        <family val="2"/>
      </rPr>
      <t>4.621,42</t>
    </r>
  </si>
  <si>
    <r>
      <rPr>
        <sz val="7"/>
        <rFont val="Arial"/>
        <family val="2"/>
      </rPr>
      <t xml:space="preserve">Corpo BTTC (grota) diâmetro 1,50 m CA-2 PB exclusive escavação e reaterro, inclusive
</t>
    </r>
    <r>
      <rPr>
        <sz val="7"/>
        <rFont val="Arial"/>
        <family val="2"/>
      </rPr>
      <t>transporte do tubo em Vias Urbanas</t>
    </r>
  </si>
  <si>
    <r>
      <rPr>
        <sz val="7"/>
        <rFont val="Arial"/>
        <family val="2"/>
      </rPr>
      <t xml:space="preserve">Corpo BTTC (grota) diâmetro 1,50 m CA-3 MF exclusive escavação e reaterro, inclusive
</t>
    </r>
    <r>
      <rPr>
        <sz val="7"/>
        <rFont val="Arial"/>
        <family val="2"/>
      </rPr>
      <t>transporte do tubo em Vias Urbanas</t>
    </r>
  </si>
  <si>
    <r>
      <rPr>
        <sz val="7"/>
        <rFont val="Arial"/>
        <family val="2"/>
      </rPr>
      <t>5.568,89</t>
    </r>
  </si>
  <si>
    <r>
      <rPr>
        <sz val="7"/>
        <rFont val="Arial"/>
        <family val="2"/>
      </rPr>
      <t>Corpo de BDCC 1,00 x 1,00 m em Vias Urbanas</t>
    </r>
  </si>
  <si>
    <r>
      <rPr>
        <sz val="7"/>
        <rFont val="Arial"/>
        <family val="2"/>
      </rPr>
      <t>8.262,57</t>
    </r>
  </si>
  <si>
    <r>
      <rPr>
        <sz val="7"/>
        <rFont val="Arial"/>
        <family val="2"/>
      </rPr>
      <t>Corpo de BDCC 1,50 x 1,50 m projeto DNIT para H &lt; = 2,50 m em Vias Urbanas</t>
    </r>
  </si>
  <si>
    <r>
      <rPr>
        <sz val="7"/>
        <rFont val="Arial"/>
        <family val="2"/>
      </rPr>
      <t>6.447,28</t>
    </r>
  </si>
  <si>
    <r>
      <rPr>
        <sz val="7"/>
        <rFont val="Arial"/>
        <family val="2"/>
      </rPr>
      <t>Corpo de BDCC 1,50 x 1,50 m projeto DNIT para 2,50 &lt; H &lt; 5,00 m em Vias Urbanas</t>
    </r>
  </si>
  <si>
    <r>
      <rPr>
        <sz val="7"/>
        <rFont val="Arial"/>
        <family val="2"/>
      </rPr>
      <t>6.861,14</t>
    </r>
  </si>
  <si>
    <r>
      <rPr>
        <sz val="7"/>
        <rFont val="Arial"/>
        <family val="2"/>
      </rPr>
      <t>Corpo de BDCC 2,00 x 1,20 m -  tudo incluido conforme projeto em Vias Urbanas</t>
    </r>
  </si>
  <si>
    <r>
      <rPr>
        <sz val="7"/>
        <rFont val="Arial"/>
        <family val="2"/>
      </rPr>
      <t>9.905,19</t>
    </r>
  </si>
  <si>
    <r>
      <rPr>
        <sz val="7"/>
        <rFont val="Arial"/>
        <family val="2"/>
      </rPr>
      <t>Corpo de BDCC 2,00 x 2,00 m projeto DNIT para H &lt; = 2,50 m em Vias Urbanas</t>
    </r>
  </si>
  <si>
    <r>
      <rPr>
        <sz val="7"/>
        <rFont val="Arial"/>
        <family val="2"/>
      </rPr>
      <t>9.379,94</t>
    </r>
  </si>
  <si>
    <r>
      <rPr>
        <sz val="7"/>
        <rFont val="Arial"/>
        <family val="2"/>
      </rPr>
      <t>Corpo de BDCC 2,00 x 2,00 m projeto DNIT para 2,50 &lt; H &lt; 5,00 m em Vias Urbanas</t>
    </r>
  </si>
  <si>
    <r>
      <rPr>
        <sz val="7"/>
        <rFont val="Arial"/>
        <family val="2"/>
      </rPr>
      <t>10.834,69</t>
    </r>
  </si>
  <si>
    <r>
      <rPr>
        <sz val="7"/>
        <rFont val="Arial"/>
        <family val="2"/>
      </rPr>
      <t>Corpo de BDCC 2,00 x 2,50 m em Vias Urbanas</t>
    </r>
  </si>
  <si>
    <r>
      <rPr>
        <sz val="7"/>
        <rFont val="Arial"/>
        <family val="2"/>
      </rPr>
      <t>14.469,72</t>
    </r>
  </si>
  <si>
    <r>
      <rPr>
        <sz val="7"/>
        <rFont val="Arial"/>
        <family val="2"/>
      </rPr>
      <t>Corpo de BDCC 2,00 x 3,00 m projeto DNIT p/ 2,50 &lt; H &lt; 5,00 m em Vias Urbanas</t>
    </r>
  </si>
  <si>
    <r>
      <rPr>
        <sz val="7"/>
        <rFont val="Arial"/>
        <family val="2"/>
      </rPr>
      <t>15.780,26</t>
    </r>
  </si>
  <si>
    <r>
      <rPr>
        <sz val="7"/>
        <rFont val="Arial"/>
        <family val="2"/>
      </rPr>
      <t>Corpo de BDCC 2,00 x 3,00 m projeto DNIT para H &lt; = 2,50 m em Vias Urbanas</t>
    </r>
  </si>
  <si>
    <r>
      <rPr>
        <sz val="7"/>
        <rFont val="Arial"/>
        <family val="2"/>
      </rPr>
      <t>13.213,46</t>
    </r>
  </si>
  <si>
    <r>
      <rPr>
        <sz val="7"/>
        <rFont val="Arial"/>
        <family val="2"/>
      </rPr>
      <t>Corpo de BDCC 2,50 x 2,00m - tudo incluído conforme projeto em Vias Urbanas</t>
    </r>
  </si>
  <si>
    <r>
      <rPr>
        <sz val="7"/>
        <rFont val="Arial"/>
        <family val="2"/>
      </rPr>
      <t>14.191,77</t>
    </r>
  </si>
  <si>
    <r>
      <rPr>
        <sz val="7"/>
        <rFont val="Arial"/>
        <family val="2"/>
      </rPr>
      <t>Corpo de BDCC 2,50 x 2,50 m projeto DNIT p/ 2,50&lt; H &lt;5,00 m em Vias Urbanas</t>
    </r>
  </si>
  <si>
    <r>
      <rPr>
        <sz val="7"/>
        <rFont val="Arial"/>
        <family val="2"/>
      </rPr>
      <t>14.302,12</t>
    </r>
  </si>
  <si>
    <r>
      <rPr>
        <sz val="7"/>
        <rFont val="Arial"/>
        <family val="2"/>
      </rPr>
      <t>Corpo de BDCC 2,50 x 2,50 m projeto DNIT para H&lt;=2,50m em Vias Urbanas</t>
    </r>
  </si>
  <si>
    <r>
      <rPr>
        <sz val="7"/>
        <rFont val="Arial"/>
        <family val="2"/>
      </rPr>
      <t>12.805,32</t>
    </r>
  </si>
  <si>
    <r>
      <rPr>
        <sz val="7"/>
        <rFont val="Arial"/>
        <family val="2"/>
      </rPr>
      <t>Corpo de BDCC 2,50 x 3,00 m projeto DNIT p/ H &lt;= 2,50 m em Vias Urbanas</t>
    </r>
  </si>
  <si>
    <r>
      <rPr>
        <sz val="7"/>
        <rFont val="Arial"/>
        <family val="2"/>
      </rPr>
      <t>15.264,43</t>
    </r>
  </si>
  <si>
    <r>
      <rPr>
        <sz val="7"/>
        <rFont val="Arial"/>
        <family val="2"/>
      </rPr>
      <t>Corpo de BDCC 2,50 x 3,00 m projeto DNIT p/ 2,50 &lt; H &lt; 5,00 m em Vias Urbanas</t>
    </r>
  </si>
  <si>
    <r>
      <rPr>
        <sz val="7"/>
        <rFont val="Arial"/>
        <family val="2"/>
      </rPr>
      <t>16.923,15</t>
    </r>
  </si>
  <si>
    <r>
      <rPr>
        <sz val="7"/>
        <rFont val="Arial"/>
        <family val="2"/>
      </rPr>
      <t>Corpo de BDCC 3,00 x 3,00 m projeto DNIT p/ 2,50 &lt; H &lt; 5,00 m em Vias Urbanas</t>
    </r>
  </si>
  <si>
    <r>
      <rPr>
        <sz val="7"/>
        <rFont val="Arial"/>
        <family val="2"/>
      </rPr>
      <t>17.849,38</t>
    </r>
  </si>
  <si>
    <r>
      <rPr>
        <sz val="7"/>
        <rFont val="Arial"/>
        <family val="2"/>
      </rPr>
      <t>Corpo de BDCC 3,00 x 3,00 m projeto DNIT para  H &lt;= 2,50 m em Vias Urbanas</t>
    </r>
  </si>
  <si>
    <r>
      <rPr>
        <sz val="7"/>
        <rFont val="Arial"/>
        <family val="2"/>
      </rPr>
      <t>16.705,60</t>
    </r>
  </si>
  <si>
    <r>
      <rPr>
        <sz val="7"/>
        <rFont val="Arial"/>
        <family val="2"/>
      </rPr>
      <t>Corpo de BSCC 1,50 x 1,50 m projeto DNIT p/ H &lt;= 2,50 m em Vias Urbanas</t>
    </r>
  </si>
  <si>
    <r>
      <rPr>
        <sz val="7"/>
        <rFont val="Arial"/>
        <family val="2"/>
      </rPr>
      <t>3.946,05</t>
    </r>
  </si>
  <si>
    <r>
      <rPr>
        <sz val="7"/>
        <rFont val="Arial"/>
        <family val="2"/>
      </rPr>
      <t>Corpo de BSCC 1,50x1,50m projeto DNIT p/ 2,50&lt; H &lt;5,00m em Vias Urbanas</t>
    </r>
  </si>
  <si>
    <r>
      <rPr>
        <sz val="7"/>
        <rFont val="Arial"/>
        <family val="2"/>
      </rPr>
      <t>4.256,45</t>
    </r>
  </si>
  <si>
    <r>
      <rPr>
        <sz val="7"/>
        <rFont val="Arial"/>
        <family val="2"/>
      </rPr>
      <t>Corpo de BSCC 2,00 x 2,00m projeto DNIT para  5,00 &lt; H &lt; 7,50 m em Vias Urbanas</t>
    </r>
  </si>
  <si>
    <r>
      <rPr>
        <sz val="7"/>
        <rFont val="Arial"/>
        <family val="2"/>
      </rPr>
      <t>7.091,02</t>
    </r>
  </si>
  <si>
    <r>
      <rPr>
        <sz val="7"/>
        <rFont val="Arial"/>
        <family val="2"/>
      </rPr>
      <t>Corpo de BSCC 2,00x2,00m projeto DNIT p/ H&lt;=2,50m em Vias Urbanas</t>
    </r>
  </si>
  <si>
    <r>
      <rPr>
        <sz val="7"/>
        <rFont val="Arial"/>
        <family val="2"/>
      </rPr>
      <t>5.687,00</t>
    </r>
  </si>
  <si>
    <r>
      <rPr>
        <sz val="7"/>
        <rFont val="Arial"/>
        <family val="2"/>
      </rPr>
      <t>Corpo de BSCC 2,00x2,00m projeto DNIT p/ 2,50&lt; H &lt;5,00m em Vias Urbanas</t>
    </r>
  </si>
  <si>
    <r>
      <rPr>
        <sz val="7"/>
        <rFont val="Arial"/>
        <family val="2"/>
      </rPr>
      <t>6.366,76</t>
    </r>
  </si>
  <si>
    <r>
      <rPr>
        <sz val="7"/>
        <rFont val="Arial"/>
        <family val="2"/>
      </rPr>
      <t>Corpo de BSCC 2,00x3,00m projeto DNIT p/ H&lt;=2,50m em Vias Urbanas</t>
    </r>
  </si>
  <si>
    <r>
      <rPr>
        <sz val="7"/>
        <rFont val="Arial"/>
        <family val="2"/>
      </rPr>
      <t>8.144,13</t>
    </r>
  </si>
  <si>
    <r>
      <rPr>
        <sz val="7"/>
        <rFont val="Arial"/>
        <family val="2"/>
      </rPr>
      <t>Corpo de BSCC 2,00x3,00m projeto DNIT p/ 2,50&lt; H &lt;5,00m em Vias Urbanas</t>
    </r>
  </si>
  <si>
    <r>
      <rPr>
        <sz val="7"/>
        <rFont val="Arial"/>
        <family val="2"/>
      </rPr>
      <t>10.422,80</t>
    </r>
  </si>
  <si>
    <r>
      <rPr>
        <sz val="7"/>
        <rFont val="Arial"/>
        <family val="2"/>
      </rPr>
      <t>Corpo de BSCC 2,50 x 2,50 m, para H &lt; = 2,50 m em Vias Urbanas</t>
    </r>
  </si>
  <si>
    <r>
      <rPr>
        <sz val="7"/>
        <rFont val="Arial"/>
        <family val="2"/>
      </rPr>
      <t>9.136,28</t>
    </r>
  </si>
  <si>
    <r>
      <rPr>
        <sz val="7"/>
        <rFont val="Arial"/>
        <family val="2"/>
      </rPr>
      <t>Corpo de BSCC 2,50x2,50m projeto DNIT para 2,50&lt; H &lt;5,00m em Vias Urbanas</t>
    </r>
  </si>
  <si>
    <r>
      <rPr>
        <sz val="7"/>
        <rFont val="Arial"/>
        <family val="2"/>
      </rPr>
      <t>9.100,46</t>
    </r>
  </si>
  <si>
    <r>
      <rPr>
        <sz val="7"/>
        <rFont val="Arial"/>
        <family val="2"/>
      </rPr>
      <t>Corpo de BSCC 2,50x3,00m projeto DNIT para H&lt;=2,50m em Vias Urbanas</t>
    </r>
  </si>
  <si>
    <r>
      <rPr>
        <sz val="7"/>
        <rFont val="Arial"/>
        <family val="2"/>
      </rPr>
      <t>10.207,22</t>
    </r>
  </si>
  <si>
    <r>
      <rPr>
        <sz val="7"/>
        <rFont val="Arial"/>
        <family val="2"/>
      </rPr>
      <t>Corpo de BSCC 2,50x3,00m projeto DNIT para 2,50&lt; H &lt;5,00m em Vias Urbanas</t>
    </r>
  </si>
  <si>
    <r>
      <rPr>
        <sz val="7"/>
        <rFont val="Arial"/>
        <family val="2"/>
      </rPr>
      <t>12.471,45</t>
    </r>
  </si>
  <si>
    <r>
      <rPr>
        <sz val="7"/>
        <rFont val="Arial"/>
        <family val="2"/>
      </rPr>
      <t>Corpo de BSCC 3,00x1,50 para 2,50m&lt; H &lt; 5,00m , em Vias Urbanas</t>
    </r>
  </si>
  <si>
    <r>
      <rPr>
        <sz val="7"/>
        <rFont val="Arial"/>
        <family val="2"/>
      </rPr>
      <t>10.270,00</t>
    </r>
  </si>
  <si>
    <r>
      <rPr>
        <sz val="7"/>
        <rFont val="Arial"/>
        <family val="2"/>
      </rPr>
      <t>Corpo de BSCC 3,00x3,00m projeto DNIT para H&lt;=2,50m em Vias Urbanas</t>
    </r>
  </si>
  <si>
    <r>
      <rPr>
        <sz val="7"/>
        <rFont val="Arial"/>
        <family val="2"/>
      </rPr>
      <t>10.997,01</t>
    </r>
  </si>
  <si>
    <r>
      <rPr>
        <sz val="7"/>
        <rFont val="Arial"/>
        <family val="2"/>
      </rPr>
      <t>Corpo de BSCC 3,00x3,00m projeto DNIT para 2,50&lt; H &lt;5,00m em Vias Urbanas</t>
    </r>
  </si>
  <si>
    <r>
      <rPr>
        <sz val="7"/>
        <rFont val="Arial"/>
        <family val="2"/>
      </rPr>
      <t>12.726,84</t>
    </r>
  </si>
  <si>
    <r>
      <rPr>
        <sz val="7"/>
        <rFont val="Arial"/>
        <family val="2"/>
      </rPr>
      <t>Corpo de BTCC 1,50 x 1,50 m projeto DNIT para H &lt;= 2,50 m em Vias Urbanas</t>
    </r>
  </si>
  <si>
    <r>
      <rPr>
        <sz val="7"/>
        <rFont val="Arial"/>
        <family val="2"/>
      </rPr>
      <t>9.012,20</t>
    </r>
  </si>
  <si>
    <r>
      <rPr>
        <sz val="7"/>
        <rFont val="Arial"/>
        <family val="2"/>
      </rPr>
      <t>Corpo de BTCC 1,50 x 1,50 m projeto DNIT para 2,50 &lt; H &lt; 5,00 m em Vias Urbanas</t>
    </r>
  </si>
  <si>
    <r>
      <rPr>
        <sz val="7"/>
        <rFont val="Arial"/>
        <family val="2"/>
      </rPr>
      <t>9.777,84</t>
    </r>
  </si>
  <si>
    <r>
      <rPr>
        <sz val="7"/>
        <rFont val="Arial"/>
        <family val="2"/>
      </rPr>
      <t>Corpo de BTCC 2,00 x 2,00 m projeto DNIT para H &lt;= 2,50 m em Vias Urbanas</t>
    </r>
  </si>
  <si>
    <r>
      <rPr>
        <sz val="7"/>
        <rFont val="Arial"/>
        <family val="2"/>
      </rPr>
      <t>13.416,50</t>
    </r>
  </si>
  <si>
    <r>
      <rPr>
        <sz val="7"/>
        <rFont val="Arial"/>
        <family val="2"/>
      </rPr>
      <t>Corpo de BTCC 2,00 x 2,00 m projeto DNIT para 2,50 &lt; H &lt; 5,00 m em Vias Urbanas</t>
    </r>
  </si>
  <si>
    <r>
      <rPr>
        <sz val="7"/>
        <rFont val="Arial"/>
        <family val="2"/>
      </rPr>
      <t>14.693,23</t>
    </r>
  </si>
  <si>
    <r>
      <rPr>
        <sz val="7"/>
        <rFont val="Arial"/>
        <family val="2"/>
      </rPr>
      <t>Corpo de BTCC 2,00 x 3,00 m projeto DNIT para H &lt; = 2,50 m em Vias Urbanas</t>
    </r>
  </si>
  <si>
    <r>
      <rPr>
        <sz val="7"/>
        <rFont val="Arial"/>
        <family val="2"/>
      </rPr>
      <t>19.322,86</t>
    </r>
  </si>
  <si>
    <r>
      <rPr>
        <sz val="7"/>
        <rFont val="Arial"/>
        <family val="2"/>
      </rPr>
      <t>Corpo de BTCC 2,00 x 3,00 m projeto DNIT para 2,50 &lt; H &lt; 5,00 m em Vias Urbanas</t>
    </r>
  </si>
  <si>
    <r>
      <rPr>
        <sz val="7"/>
        <rFont val="Arial"/>
        <family val="2"/>
      </rPr>
      <t>22.129,05</t>
    </r>
  </si>
  <si>
    <r>
      <rPr>
        <sz val="7"/>
        <rFont val="Arial"/>
        <family val="2"/>
      </rPr>
      <t>Corpo de BTCC 2,50 x 2,50 m projeto DNIT para H &lt; = 2,50 m em Vias Urbanas</t>
    </r>
  </si>
  <si>
    <r>
      <rPr>
        <sz val="7"/>
        <rFont val="Arial"/>
        <family val="2"/>
      </rPr>
      <t>17.493,45</t>
    </r>
  </si>
  <si>
    <r>
      <rPr>
        <sz val="7"/>
        <rFont val="Arial"/>
        <family val="2"/>
      </rPr>
      <t>Corpo de BTCC 2,50 x 2,50 m projeto DNIT para 2,50 &lt; H &lt; 5,00 m em Vias Urbanas</t>
    </r>
  </si>
  <si>
    <r>
      <rPr>
        <sz val="7"/>
        <rFont val="Arial"/>
        <family val="2"/>
      </rPr>
      <t>19.636,40</t>
    </r>
  </si>
  <si>
    <r>
      <rPr>
        <sz val="7"/>
        <rFont val="Arial"/>
        <family val="2"/>
      </rPr>
      <t>Corpo de BTCC 2,50 x 3,00 m projeto DNIT para H &lt; = 2,50 m em Vias Urbanas</t>
    </r>
  </si>
  <si>
    <r>
      <rPr>
        <sz val="7"/>
        <rFont val="Arial"/>
        <family val="2"/>
      </rPr>
      <t>21.581,94</t>
    </r>
  </si>
  <si>
    <r>
      <rPr>
        <sz val="7"/>
        <rFont val="Arial"/>
        <family val="2"/>
      </rPr>
      <t>Corpo de BTCC 2,50 x 3,00 m projeto DNIT para H &lt; = 2,50 m em vias Urbanas</t>
    </r>
  </si>
  <si>
    <r>
      <rPr>
        <sz val="7"/>
        <rFont val="Arial"/>
        <family val="2"/>
      </rPr>
      <t>Corpo de BTCC 2,50 x 3,00 m projeto DNIT para 2,50 &lt; H &lt; 5,00 m em Vias Urbanas</t>
    </r>
  </si>
  <si>
    <r>
      <rPr>
        <sz val="7"/>
        <rFont val="Arial"/>
        <family val="2"/>
      </rPr>
      <t>24.720,22</t>
    </r>
  </si>
  <si>
    <r>
      <rPr>
        <sz val="7"/>
        <rFont val="Arial"/>
        <family val="2"/>
      </rPr>
      <t>Corpo de BTCC 3,00 x 3,00 m projeto DNIT para H &lt; = 2,50 m em Vias Urbanas</t>
    </r>
  </si>
  <si>
    <r>
      <rPr>
        <sz val="7"/>
        <rFont val="Arial"/>
        <family val="2"/>
      </rPr>
      <t>22.937,69</t>
    </r>
  </si>
  <si>
    <r>
      <rPr>
        <sz val="7"/>
        <rFont val="Arial"/>
        <family val="2"/>
      </rPr>
      <t>Corpo de BTCC 3,00 x 3,00 m projeto DNIT para 2,50 &lt; H &lt; 5,00 m em Vias Urbanas</t>
    </r>
  </si>
  <si>
    <r>
      <rPr>
        <sz val="7"/>
        <rFont val="Arial"/>
        <family val="2"/>
      </rPr>
      <t>25.878,61</t>
    </r>
  </si>
  <si>
    <r>
      <rPr>
        <sz val="7"/>
        <rFont val="Arial"/>
        <family val="2"/>
      </rPr>
      <t>Corta-rio (escavação mecânica em material de 1ª cat.) H=1,50 a 3,00 m em Vias Urbanas</t>
    </r>
  </si>
  <si>
    <r>
      <rPr>
        <sz val="7"/>
        <rFont val="Arial"/>
        <family val="2"/>
      </rPr>
      <t>30,09</t>
    </r>
  </si>
  <si>
    <r>
      <rPr>
        <sz val="7"/>
        <rFont val="Arial"/>
        <family val="2"/>
      </rPr>
      <t>Corta-rio (escavação mecânica em material de 2ª cat.) H=1,50 a 3,00m em Vias Urbanas</t>
    </r>
  </si>
  <si>
    <r>
      <rPr>
        <sz val="7"/>
        <rFont val="Arial"/>
        <family val="2"/>
      </rPr>
      <t>60,18</t>
    </r>
  </si>
  <si>
    <r>
      <rPr>
        <sz val="7"/>
        <rFont val="Arial"/>
        <family val="2"/>
      </rPr>
      <t>Corta-rio (escavação mecânica em material de 3º cat.) H=0,00 a 1,50m em Vias Urbanas</t>
    </r>
  </si>
  <si>
    <r>
      <rPr>
        <sz val="7"/>
        <rFont val="Arial"/>
        <family val="2"/>
      </rPr>
      <t>228,78</t>
    </r>
  </si>
  <si>
    <r>
      <rPr>
        <sz val="7"/>
        <rFont val="Arial"/>
        <family val="2"/>
      </rPr>
      <t xml:space="preserve">Corte e esmerilhamento de pontas de tubo de ferro fundido DN 500 a 200mm em Vias
</t>
    </r>
    <r>
      <rPr>
        <sz val="7"/>
        <rFont val="Arial"/>
        <family val="2"/>
      </rPr>
      <t>Urbanas</t>
    </r>
  </si>
  <si>
    <r>
      <rPr>
        <sz val="7"/>
        <rFont val="Arial"/>
        <family val="2"/>
      </rPr>
      <t>29,72</t>
    </r>
  </si>
  <si>
    <r>
      <rPr>
        <sz val="7"/>
        <rFont val="Arial"/>
        <family val="2"/>
      </rPr>
      <t>Demolição manual alvenaria tijolo furado assentado com argamassa em Vias Urbanas</t>
    </r>
  </si>
  <si>
    <r>
      <rPr>
        <sz val="7"/>
        <rFont val="Arial"/>
        <family val="2"/>
      </rPr>
      <t>270,46</t>
    </r>
  </si>
  <si>
    <r>
      <rPr>
        <sz val="7"/>
        <rFont val="Arial"/>
        <family val="2"/>
      </rPr>
      <t>Demolição manual de concreto armado em Vias Urbanas</t>
    </r>
  </si>
  <si>
    <r>
      <rPr>
        <sz val="7"/>
        <rFont val="Arial"/>
        <family val="2"/>
      </rPr>
      <t>399,16</t>
    </r>
  </si>
  <si>
    <r>
      <rPr>
        <sz val="7"/>
        <rFont val="Arial"/>
        <family val="2"/>
      </rPr>
      <t>Demolição manual de concreto simples ou ciclópico em Vias Urbanas</t>
    </r>
  </si>
  <si>
    <r>
      <rPr>
        <sz val="7"/>
        <rFont val="Arial"/>
        <family val="2"/>
      </rPr>
      <t>352,18</t>
    </r>
  </si>
  <si>
    <r>
      <rPr>
        <sz val="7"/>
        <rFont val="Arial"/>
        <family val="2"/>
      </rPr>
      <t>Demolição mecânica de concreto em Vias Urbanas</t>
    </r>
  </si>
  <si>
    <r>
      <rPr>
        <sz val="7"/>
        <rFont val="Arial"/>
        <family val="2"/>
      </rPr>
      <t>328,25</t>
    </r>
  </si>
  <si>
    <r>
      <rPr>
        <sz val="7"/>
        <rFont val="Arial"/>
        <family val="2"/>
      </rPr>
      <t>Descida d'água concreto simples (degraus) c/ caiação (DSA-03) apoio em Vias Urbanas</t>
    </r>
  </si>
  <si>
    <r>
      <rPr>
        <sz val="7"/>
        <rFont val="Arial"/>
        <family val="2"/>
      </rPr>
      <t>Deslocamento de cerca de tela galvanizada fio 12 malha 3" x 3", em Vias Urbanas</t>
    </r>
  </si>
  <si>
    <r>
      <rPr>
        <sz val="7"/>
        <rFont val="Arial"/>
        <family val="2"/>
      </rPr>
      <t>54,26</t>
    </r>
  </si>
  <si>
    <r>
      <rPr>
        <sz val="7"/>
        <rFont val="Arial"/>
        <family val="2"/>
      </rPr>
      <t xml:space="preserve">Dreno de alívio de pavimento (DP - DAP - 01), com tubo PVC d=50mm, geotêxtil não tecido
</t>
    </r>
    <r>
      <rPr>
        <sz val="7"/>
        <rFont val="Arial"/>
        <family val="2"/>
      </rPr>
      <t>RT 07 kN/m inclusive transporte da brita em Vias Urbanas</t>
    </r>
  </si>
  <si>
    <r>
      <rPr>
        <sz val="7"/>
        <rFont val="Arial"/>
        <family val="2"/>
      </rPr>
      <t>93,36</t>
    </r>
  </si>
  <si>
    <r>
      <rPr>
        <sz val="7"/>
        <rFont val="Arial"/>
        <family val="2"/>
      </rPr>
      <t>Dreno de PVC  D = 100 mm em Vias Urbanas</t>
    </r>
  </si>
  <si>
    <r>
      <rPr>
        <sz val="7"/>
        <rFont val="Arial"/>
        <family val="2"/>
      </rPr>
      <t>76,49</t>
    </r>
  </si>
  <si>
    <r>
      <rPr>
        <sz val="7"/>
        <rFont val="Arial"/>
        <family val="2"/>
      </rPr>
      <t>Dreno de PVC  D = 50 mm em Vias Urbanas</t>
    </r>
  </si>
  <si>
    <r>
      <rPr>
        <sz val="7"/>
        <rFont val="Arial"/>
        <family val="2"/>
      </rPr>
      <t>46,19</t>
    </r>
  </si>
  <si>
    <r>
      <rPr>
        <sz val="7"/>
        <rFont val="Arial"/>
        <family val="2"/>
      </rPr>
      <t>Dreno em PEAD perfurado diâm. = 100 mm,  inclusive transporte do tubo, em Vias Urbanas</t>
    </r>
  </si>
  <si>
    <r>
      <rPr>
        <sz val="7"/>
        <rFont val="Arial"/>
        <family val="2"/>
      </rPr>
      <t>14,46</t>
    </r>
  </si>
  <si>
    <r>
      <rPr>
        <sz val="7"/>
        <rFont val="Arial"/>
        <family val="2"/>
      </rPr>
      <t xml:space="preserve">Dreno Longitudinal tipo Trincheira Drenante, H = 0,90 m com tubo poroso tipo PEAD d =100
</t>
    </r>
    <r>
      <rPr>
        <sz val="7"/>
        <rFont val="Arial"/>
        <family val="2"/>
      </rPr>
      <t>mm, incluindo esc. mat. 3ª cat. e transporte do tubo em Vias Urbanas</t>
    </r>
  </si>
  <si>
    <r>
      <rPr>
        <sz val="7"/>
        <rFont val="Arial"/>
        <family val="2"/>
      </rPr>
      <t>188,44</t>
    </r>
  </si>
  <si>
    <r>
      <rPr>
        <sz val="7"/>
        <rFont val="Arial"/>
        <family val="2"/>
      </rPr>
      <t>Dreno Longitudinal tipo Trincheira Drenante, H = 0,90 m com tubo poroso tipo PEAD d=100 mm, inclusive esc. em mat. 1ª cat. e transporte do tubo em Vias Urbanas</t>
    </r>
  </si>
  <si>
    <r>
      <rPr>
        <sz val="7"/>
        <rFont val="Arial"/>
        <family val="2"/>
      </rPr>
      <t>126,89</t>
    </r>
  </si>
  <si>
    <r>
      <rPr>
        <sz val="7"/>
        <rFont val="Arial"/>
        <family val="2"/>
      </rPr>
      <t>Dreno Longitudinal tipo Trincheira Drenante, H=0,40m c/tubo poroso PEAD d = 65 mm, incl. esc. mat. 1ª cat., geotêxtil não tecido RT 07kN/m, V. Urbanas</t>
    </r>
  </si>
  <si>
    <r>
      <rPr>
        <sz val="7"/>
        <rFont val="Arial"/>
        <family val="2"/>
      </rPr>
      <t>135,41</t>
    </r>
  </si>
  <si>
    <r>
      <rPr>
        <sz val="7"/>
        <rFont val="Arial"/>
        <family val="2"/>
      </rPr>
      <t>Dreno ou Barbacã em tubo PVC, diâmetro de 2" em Vias Urbanas</t>
    </r>
  </si>
  <si>
    <r>
      <rPr>
        <sz val="7"/>
        <rFont val="Arial"/>
        <family val="2"/>
      </rPr>
      <t>43,48</t>
    </r>
  </si>
  <si>
    <r>
      <rPr>
        <sz val="7"/>
        <rFont val="Arial"/>
        <family val="2"/>
      </rPr>
      <t xml:space="preserve">Dreno profundo com enchimento de areia, escavação em material 1ª categoria, inclusive
</t>
    </r>
    <r>
      <rPr>
        <sz val="7"/>
        <rFont val="Arial"/>
        <family val="2"/>
      </rPr>
      <t>transporte da areia, em vias Urbanas</t>
    </r>
  </si>
  <si>
    <r>
      <rPr>
        <sz val="7"/>
        <rFont val="Arial"/>
        <family val="2"/>
      </rPr>
      <t>139,09</t>
    </r>
  </si>
  <si>
    <r>
      <rPr>
        <sz val="7"/>
        <rFont val="Arial"/>
        <family val="2"/>
      </rPr>
      <t xml:space="preserve">Dreno profundo com enchimento de brita e areia (1:1) escavação em material 1ª categoria,
</t>
    </r>
    <r>
      <rPr>
        <sz val="7"/>
        <rFont val="Arial"/>
        <family val="2"/>
      </rPr>
      <t>inclusive transporte da areia e da brita em Vias Urbanas</t>
    </r>
  </si>
  <si>
    <r>
      <rPr>
        <sz val="7"/>
        <rFont val="Arial"/>
        <family val="2"/>
      </rPr>
      <t>155,90</t>
    </r>
  </si>
  <si>
    <r>
      <rPr>
        <sz val="7"/>
        <rFont val="Arial"/>
        <family val="2"/>
      </rPr>
      <t xml:space="preserve">Dreno profundo com enchimento de brita e areia (1:1) escavação em material 2ª categoria,
</t>
    </r>
    <r>
      <rPr>
        <sz val="7"/>
        <rFont val="Arial"/>
        <family val="2"/>
      </rPr>
      <t>inclusive transporte da areia e da brita em Vias Urbanas</t>
    </r>
  </si>
  <si>
    <r>
      <rPr>
        <sz val="7"/>
        <rFont val="Arial"/>
        <family val="2"/>
      </rPr>
      <t>170,09</t>
    </r>
  </si>
  <si>
    <r>
      <rPr>
        <sz val="7"/>
        <rFont val="Arial"/>
        <family val="2"/>
      </rPr>
      <t xml:space="preserve">Dreno profundo com enchimento de brita, escavação em material 1ª categoria,  inclusive
</t>
    </r>
    <r>
      <rPr>
        <sz val="7"/>
        <rFont val="Arial"/>
        <family val="2"/>
      </rPr>
      <t>transporte da brita em Vias Urbanas</t>
    </r>
  </si>
  <si>
    <r>
      <rPr>
        <sz val="7"/>
        <rFont val="Arial"/>
        <family val="2"/>
      </rPr>
      <t>161,83</t>
    </r>
  </si>
  <si>
    <r>
      <rPr>
        <sz val="7"/>
        <rFont val="Arial"/>
        <family val="2"/>
      </rPr>
      <t>Dreno profundo com tubo poroso, D=0,20 m com enchim. de brita, escav. material 3ª categoria (DPR-01),  inclus. transporte brita e  tubo,  Vias Urbanas</t>
    </r>
  </si>
  <si>
    <r>
      <rPr>
        <sz val="7"/>
        <rFont val="Arial"/>
        <family val="2"/>
      </rPr>
      <t>160,41</t>
    </r>
  </si>
  <si>
    <r>
      <rPr>
        <sz val="7"/>
        <rFont val="Arial"/>
        <family val="2"/>
      </rPr>
      <t xml:space="preserve">Dreno profundo com tubo poroso, D=0,20m com enchim. de brita e areia, escav. material 2ª
</t>
    </r>
    <r>
      <rPr>
        <sz val="7"/>
        <rFont val="Arial"/>
        <family val="2"/>
      </rPr>
      <t>categoria, inclusi. transp. areia,brita e  tubo Vias Urbanas</t>
    </r>
  </si>
  <si>
    <r>
      <rPr>
        <sz val="7"/>
        <rFont val="Arial"/>
        <family val="2"/>
      </rPr>
      <t>196,05</t>
    </r>
  </si>
  <si>
    <r>
      <rPr>
        <sz val="7"/>
        <rFont val="Arial"/>
        <family val="2"/>
      </rPr>
      <t xml:space="preserve">Dreno profundo D=0,10m c/ enchim.brita, areia (1:1) escav. em mat. 3ª categoria, incl.geotêxtil
</t>
    </r>
    <r>
      <rPr>
        <sz val="7"/>
        <rFont val="Arial"/>
        <family val="2"/>
      </rPr>
      <t>não tecido RT 16kn/m, e transp. brita, areia V.Urbanas</t>
    </r>
  </si>
  <si>
    <r>
      <rPr>
        <sz val="7"/>
        <rFont val="Arial"/>
        <family val="2"/>
      </rPr>
      <t>369,78</t>
    </r>
  </si>
  <si>
    <r>
      <rPr>
        <sz val="7"/>
        <rFont val="Arial"/>
        <family val="2"/>
      </rPr>
      <t xml:space="preserve">Dreno profundo D=0,10m c/ enchim.brita,areia (1:1) escav.mat. 1ª categoria, incl. geotêxtil não
</t>
    </r>
    <r>
      <rPr>
        <sz val="7"/>
        <rFont val="Arial"/>
        <family val="2"/>
      </rPr>
      <t>tecido RT16 kn/m e transp. areia,brita- Vias Urbanas</t>
    </r>
  </si>
  <si>
    <r>
      <rPr>
        <sz val="7"/>
        <rFont val="Arial"/>
        <family val="2"/>
      </rPr>
      <t>240,52</t>
    </r>
  </si>
  <si>
    <r>
      <rPr>
        <sz val="7"/>
        <rFont val="Arial"/>
        <family val="2"/>
      </rPr>
      <t xml:space="preserve">Dreno profundo D=0,20m com enchimento de areia, escavação em material 1ª categoria (DPS
</t>
    </r>
    <r>
      <rPr>
        <sz val="7"/>
        <rFont val="Arial"/>
        <family val="2"/>
      </rPr>
      <t>-01), inclusive transporte da areia e do tubo em Vias Urbanas</t>
    </r>
  </si>
  <si>
    <r>
      <rPr>
        <sz val="7"/>
        <rFont val="Arial"/>
        <family val="2"/>
      </rPr>
      <t>177,02</t>
    </r>
  </si>
  <si>
    <r>
      <rPr>
        <sz val="7"/>
        <rFont val="Arial"/>
        <family val="2"/>
      </rPr>
      <t xml:space="preserve">Dreno profundo D=0,20m com enchimento de brita e areia, escavação em material 1ª
</t>
    </r>
    <r>
      <rPr>
        <sz val="7"/>
        <rFont val="Arial"/>
        <family val="2"/>
      </rPr>
      <t>categoria, inclusive transporte da brita e da areia, em Vias Urbanas</t>
    </r>
  </si>
  <si>
    <r>
      <rPr>
        <sz val="7"/>
        <rFont val="Arial"/>
        <family val="2"/>
      </rPr>
      <t>181,86</t>
    </r>
  </si>
  <si>
    <r>
      <rPr>
        <sz val="7"/>
        <rFont val="Arial"/>
        <family val="2"/>
      </rPr>
      <t>Dreno profundo para corte em solo, com enchimento em brita revestido com geotêxtil não tecido RT-16, inclusive transporte da brita em Vias Urbanas</t>
    </r>
  </si>
  <si>
    <r>
      <rPr>
        <sz val="7"/>
        <rFont val="Arial"/>
        <family val="2"/>
      </rPr>
      <t>212,59</t>
    </r>
  </si>
  <si>
    <r>
      <rPr>
        <sz val="7"/>
        <rFont val="Arial"/>
        <family val="2"/>
      </rPr>
      <t>Dreno profundo solo c/tubo PEAD perfur. D=100mm envolto geotêxtil não tecido RT16kn, preench.c/brita, inclus.transp.tubo exclus transp.brita V Urbanas</t>
    </r>
  </si>
  <si>
    <r>
      <rPr>
        <sz val="7"/>
        <rFont val="Arial"/>
        <family val="2"/>
      </rPr>
      <t>155,43</t>
    </r>
  </si>
  <si>
    <r>
      <rPr>
        <sz val="7"/>
        <rFont val="Arial"/>
        <family val="2"/>
      </rPr>
      <t xml:space="preserve">Dreno sub-horizontal D = 50 mm em PVC inclus. escavação em alteração de rocha, geotêxtil
</t>
    </r>
    <r>
      <rPr>
        <sz val="7"/>
        <rFont val="Arial"/>
        <family val="2"/>
      </rPr>
      <t>não tecido RT-16 exclusive transp. em Vias Urbanas</t>
    </r>
  </si>
  <si>
    <r>
      <rPr>
        <sz val="7"/>
        <rFont val="Arial"/>
        <family val="2"/>
      </rPr>
      <t>1.193,49</t>
    </r>
  </si>
  <si>
    <r>
      <rPr>
        <sz val="7"/>
        <rFont val="Arial"/>
        <family val="2"/>
      </rPr>
      <t xml:space="preserve">Dreno sub-horizontal D = 50 mm em PVC inclus.escavação em rocha sã,  geotêxtil não tecido
</t>
    </r>
    <r>
      <rPr>
        <sz val="7"/>
        <rFont val="Arial"/>
        <family val="2"/>
      </rPr>
      <t>RT-16, exclusive transportes em Vias Urbanas</t>
    </r>
  </si>
  <si>
    <r>
      <rPr>
        <sz val="7"/>
        <rFont val="Arial"/>
        <family val="2"/>
      </rPr>
      <t>1.547,19</t>
    </r>
  </si>
  <si>
    <r>
      <rPr>
        <sz val="7"/>
        <rFont val="Arial"/>
        <family val="2"/>
      </rPr>
      <t xml:space="preserve">Dreno sub-horizontal D=50 mm inclusive geotêxtil não tecido RT 16 kn/m, em PVC, exclusive
</t>
    </r>
    <r>
      <rPr>
        <sz val="7"/>
        <rFont val="Arial"/>
        <family val="2"/>
      </rPr>
      <t>transportes em Vias Urbanas</t>
    </r>
  </si>
  <si>
    <r>
      <rPr>
        <sz val="7"/>
        <rFont val="Arial"/>
        <family val="2"/>
      </rPr>
      <t>902,60</t>
    </r>
  </si>
  <si>
    <r>
      <rPr>
        <sz val="7"/>
        <rFont val="Arial"/>
        <family val="2"/>
      </rPr>
      <t xml:space="preserve">Dreno sub-superficial rocha (h=0,55m) c/tubo PEAD perfur.d=100mm, env. geotêxtil RT-16,
</t>
    </r>
    <r>
      <rPr>
        <sz val="7"/>
        <rFont val="Arial"/>
        <family val="2"/>
      </rPr>
      <t>preenc.c/ brita, incl. transp. tubo, excl. transp brita-Vias Urb</t>
    </r>
  </si>
  <si>
    <r>
      <rPr>
        <sz val="7"/>
        <rFont val="Arial"/>
        <family val="2"/>
      </rPr>
      <t>117,81</t>
    </r>
  </si>
  <si>
    <r>
      <rPr>
        <sz val="7"/>
        <rFont val="Arial"/>
        <family val="2"/>
      </rPr>
      <t xml:space="preserve">Dreno vertical D = 75 mm em PVC, inclusive geotêxtil não tecido RT-16, exclusive transportes,
</t>
    </r>
    <r>
      <rPr>
        <sz val="7"/>
        <rFont val="Arial"/>
        <family val="2"/>
      </rPr>
      <t>em Vias Urbanas</t>
    </r>
  </si>
  <si>
    <r>
      <rPr>
        <sz val="7"/>
        <rFont val="Arial"/>
        <family val="2"/>
      </rPr>
      <t>914,15</t>
    </r>
  </si>
  <si>
    <r>
      <rPr>
        <sz val="7"/>
        <rFont val="Arial"/>
        <family val="2"/>
      </rPr>
      <t>Eletroduto de ferro galvanizado DN 4" , inclusive conexões, exclusive escavação e reaterro, fornecimento e assentamento, em Vias Urbanas</t>
    </r>
  </si>
  <si>
    <r>
      <rPr>
        <sz val="7"/>
        <rFont val="Arial"/>
        <family val="2"/>
      </rPr>
      <t>253,61</t>
    </r>
  </si>
  <si>
    <r>
      <rPr>
        <sz val="7"/>
        <rFont val="Arial"/>
        <family val="2"/>
      </rPr>
      <t>Eletroduto para rede de lógica, inclusive conexões, em Vias Urbanas</t>
    </r>
  </si>
  <si>
    <r>
      <rPr>
        <sz val="7"/>
        <rFont val="Arial"/>
        <family val="2"/>
      </rPr>
      <t>42,73</t>
    </r>
  </si>
  <si>
    <r>
      <rPr>
        <sz val="7"/>
        <rFont val="Arial"/>
        <family val="2"/>
      </rPr>
      <t>Eletroduto PVC diâmetro 75mm, fornecimento e assentamento em Vias Urbanas</t>
    </r>
  </si>
  <si>
    <r>
      <rPr>
        <sz val="7"/>
        <rFont val="Arial"/>
        <family val="2"/>
      </rPr>
      <t>46,52</t>
    </r>
  </si>
  <si>
    <r>
      <rPr>
        <sz val="7"/>
        <rFont val="Arial"/>
        <family val="2"/>
      </rPr>
      <t>Eletroduto PVC rígido roscável diâm. 50 mm, fornecimento e assentamento em Vias Urbanas</t>
    </r>
  </si>
  <si>
    <r>
      <rPr>
        <sz val="7"/>
        <rFont val="Arial"/>
        <family val="2"/>
      </rPr>
      <t>29,67</t>
    </r>
  </si>
  <si>
    <r>
      <rPr>
        <sz val="7"/>
        <rFont val="Arial"/>
        <family val="2"/>
      </rPr>
      <t>Eletroduto tipo Kanaflex  diâmetro 1 1/4", fornecimento e assentamento em Vias Urbanas</t>
    </r>
  </si>
  <si>
    <r>
      <rPr>
        <sz val="7"/>
        <rFont val="Arial"/>
        <family val="2"/>
      </rPr>
      <t>Eletroduto tipo Kanaflex diâmetro 1 1/2", fornecimento e assentamento em Vias Urbanas</t>
    </r>
  </si>
  <si>
    <r>
      <rPr>
        <sz val="7"/>
        <rFont val="Arial"/>
        <family val="2"/>
      </rPr>
      <t>11,96</t>
    </r>
  </si>
  <si>
    <r>
      <rPr>
        <sz val="7"/>
        <rFont val="Arial"/>
        <family val="2"/>
      </rPr>
      <t>Eletroduto tipo Kanaflex diâmetro 2", fornecimento e assentamento em Vias Urbanas</t>
    </r>
  </si>
  <si>
    <r>
      <rPr>
        <sz val="7"/>
        <rFont val="Arial"/>
        <family val="2"/>
      </rPr>
      <t>12,59</t>
    </r>
  </si>
  <si>
    <r>
      <rPr>
        <sz val="7"/>
        <rFont val="Arial"/>
        <family val="2"/>
      </rPr>
      <t>Eletroduto tipo Kanaflex diâmetro 4", fornecimento e assentamento em Vias Urbanas</t>
    </r>
  </si>
  <si>
    <r>
      <rPr>
        <sz val="7"/>
        <rFont val="Arial"/>
        <family val="2"/>
      </rPr>
      <t>25,90</t>
    </r>
  </si>
  <si>
    <r>
      <rPr>
        <sz val="7"/>
        <rFont val="Arial"/>
        <family val="2"/>
      </rPr>
      <t xml:space="preserve">Escada de madeira executada sobre terreno inclinado, com 80 cm de largura mínima em Vias
</t>
    </r>
    <r>
      <rPr>
        <sz val="7"/>
        <rFont val="Arial"/>
        <family val="2"/>
      </rPr>
      <t>Urbanas</t>
    </r>
  </si>
  <si>
    <r>
      <rPr>
        <sz val="7"/>
        <rFont val="Arial"/>
        <family val="2"/>
      </rPr>
      <t>136,58</t>
    </r>
  </si>
  <si>
    <r>
      <rPr>
        <sz val="7"/>
        <rFont val="Arial"/>
        <family val="2"/>
      </rPr>
      <t>Escavação manual em mat. 1ª cat. H= 0,00 a 1,50 m c/ esgotamento em Vias Urbanas</t>
    </r>
  </si>
  <si>
    <r>
      <rPr>
        <sz val="7"/>
        <rFont val="Arial"/>
        <family val="2"/>
      </rPr>
      <t>92,90</t>
    </r>
  </si>
  <si>
    <r>
      <rPr>
        <sz val="7"/>
        <rFont val="Arial"/>
        <family val="2"/>
      </rPr>
      <t>Escavação manual em mat. 1ª cat. H= 0,00 a 1,50 m em Vias Urbanas</t>
    </r>
  </si>
  <si>
    <r>
      <rPr>
        <sz val="7"/>
        <rFont val="Arial"/>
        <family val="2"/>
      </rPr>
      <t>86,02</t>
    </r>
  </si>
  <si>
    <r>
      <rPr>
        <sz val="7"/>
        <rFont val="Arial"/>
        <family val="2"/>
      </rPr>
      <t>Escavação manual em mat. 1ª cat. H= 1,50 a 3,00 m c/ esgotamento em Vias Urbanas</t>
    </r>
  </si>
  <si>
    <r>
      <rPr>
        <sz val="7"/>
        <rFont val="Arial"/>
        <family val="2"/>
      </rPr>
      <t>130,41</t>
    </r>
  </si>
  <si>
    <r>
      <rPr>
        <sz val="7"/>
        <rFont val="Arial"/>
        <family val="2"/>
      </rPr>
      <t>Escavação manual em mat. 1ª cat. H= 1,50 a 3,00 m em Vias Urbanas</t>
    </r>
  </si>
  <si>
    <r>
      <rPr>
        <sz val="7"/>
        <rFont val="Arial"/>
        <family val="2"/>
      </rPr>
      <t>126,78</t>
    </r>
  </si>
  <si>
    <r>
      <rPr>
        <sz val="7"/>
        <rFont val="Arial"/>
        <family val="2"/>
      </rPr>
      <t>Escavação manual em mat. 1ª cat. H= 3,00 a 4,50 m c/ esgotamento, em Vias Urbanas</t>
    </r>
  </si>
  <si>
    <r>
      <rPr>
        <sz val="7"/>
        <rFont val="Arial"/>
        <family val="2"/>
      </rPr>
      <t>186,65</t>
    </r>
  </si>
  <si>
    <r>
      <rPr>
        <sz val="7"/>
        <rFont val="Arial"/>
        <family val="2"/>
      </rPr>
      <t>Escavação manual em mat. 1ª cat. H= 3,00 a 4,50 m, em Vias Urbanas</t>
    </r>
  </si>
  <si>
    <r>
      <rPr>
        <sz val="7"/>
        <rFont val="Arial"/>
        <family val="2"/>
      </rPr>
      <t>187,92</t>
    </r>
  </si>
  <si>
    <r>
      <rPr>
        <sz val="7"/>
        <rFont val="Arial"/>
        <family val="2"/>
      </rPr>
      <t>Escavação manual em mat. 2ª cat. H= 0,00 a 1,50 m c/ esgotamento, em Vias Urbanas</t>
    </r>
  </si>
  <si>
    <r>
      <rPr>
        <sz val="7"/>
        <rFont val="Arial"/>
        <family val="2"/>
      </rPr>
      <t>192,23</t>
    </r>
  </si>
  <si>
    <r>
      <rPr>
        <sz val="7"/>
        <rFont val="Arial"/>
        <family val="2"/>
      </rPr>
      <t>Escavação manual em mat. 2ª cat. H= 0,00 a 1,50 m s/ detonação, em Vias Urbanas</t>
    </r>
  </si>
  <si>
    <r>
      <rPr>
        <sz val="7"/>
        <rFont val="Arial"/>
        <family val="2"/>
      </rPr>
      <t>193,98</t>
    </r>
  </si>
  <si>
    <r>
      <rPr>
        <sz val="7"/>
        <rFont val="Arial"/>
        <family val="2"/>
      </rPr>
      <t>Escavação manual em mat. 2ª cat. H= 1,50 a 3,00 m c/ esgotamento, em Vias Urbanas</t>
    </r>
  </si>
  <si>
    <r>
      <rPr>
        <sz val="7"/>
        <rFont val="Arial"/>
        <family val="2"/>
      </rPr>
      <t>235,84</t>
    </r>
  </si>
  <si>
    <r>
      <rPr>
        <sz val="7"/>
        <rFont val="Arial"/>
        <family val="2"/>
      </rPr>
      <t>Escavação manual em mat. 2ª cat. H= 1,50 a 3,00 m s/ detonação, em Vias Urbanas</t>
    </r>
  </si>
  <si>
    <r>
      <rPr>
        <sz val="7"/>
        <rFont val="Arial"/>
        <family val="2"/>
      </rPr>
      <t>241,39</t>
    </r>
  </si>
  <si>
    <r>
      <rPr>
        <sz val="7"/>
        <rFont val="Arial"/>
        <family val="2"/>
      </rPr>
      <t>Escavação manual em mat. 2ª cat. H= 3,00 a 4,50 m c/ esgotamento, em Vias Urbanas</t>
    </r>
  </si>
  <si>
    <r>
      <rPr>
        <sz val="7"/>
        <rFont val="Arial"/>
        <family val="2"/>
      </rPr>
      <t>408,20</t>
    </r>
  </si>
  <si>
    <r>
      <rPr>
        <sz val="7"/>
        <rFont val="Arial"/>
        <family val="2"/>
      </rPr>
      <t>Escavação manual em mat. 2ª cat. H= 3,00 a 4,50 m s/ detonação, em Vias Urbanas</t>
    </r>
  </si>
  <si>
    <r>
      <rPr>
        <sz val="7"/>
        <rFont val="Arial"/>
        <family val="2"/>
      </rPr>
      <t>428,73</t>
    </r>
  </si>
  <si>
    <r>
      <rPr>
        <sz val="7"/>
        <rFont val="Arial"/>
        <family val="2"/>
      </rPr>
      <t>Escavação manual em mat. 3ª cat. H= 0,00 a 1,50 m, a fogo, em Vias Urbanas</t>
    </r>
  </si>
  <si>
    <r>
      <rPr>
        <sz val="7"/>
        <rFont val="Arial"/>
        <family val="2"/>
      </rPr>
      <t>353,74</t>
    </r>
  </si>
  <si>
    <r>
      <rPr>
        <sz val="7"/>
        <rFont val="Arial"/>
        <family val="2"/>
      </rPr>
      <t>Escavação manual furos, valetas mat. 1ª cat. H= 0,00 a 1,50 m (dim. reduz.), em Vias Urbanas</t>
    </r>
  </si>
  <si>
    <r>
      <rPr>
        <sz val="7"/>
        <rFont val="Arial"/>
        <family val="2"/>
      </rPr>
      <t xml:space="preserve">Escavação manual furos, valetas mat. 2ª cat. H= 0,00 a 1,50 m s/detonação (dim. reduz.), em
</t>
    </r>
    <r>
      <rPr>
        <sz val="7"/>
        <rFont val="Arial"/>
        <family val="2"/>
      </rPr>
      <t>Vias Urbanas</t>
    </r>
  </si>
  <si>
    <r>
      <rPr>
        <sz val="7"/>
        <rFont val="Arial"/>
        <family val="2"/>
      </rPr>
      <t>288,70</t>
    </r>
  </si>
  <si>
    <r>
      <rPr>
        <sz val="7"/>
        <rFont val="Arial"/>
        <family val="2"/>
      </rPr>
      <t xml:space="preserve">Escavação mecânica de valas em material de 1ª categoria, 3,00 a 4,50 m, c/ esgotamento,
</t>
    </r>
    <r>
      <rPr>
        <sz val="7"/>
        <rFont val="Arial"/>
        <family val="2"/>
      </rPr>
      <t>carga do material, transp. material p/ bota-fora -Vias Urbanas</t>
    </r>
  </si>
  <si>
    <r>
      <rPr>
        <sz val="7"/>
        <rFont val="Arial"/>
        <family val="2"/>
      </rPr>
      <t>356,99</t>
    </r>
  </si>
  <si>
    <r>
      <rPr>
        <sz val="7"/>
        <rFont val="Arial"/>
        <family val="2"/>
      </rPr>
      <t xml:space="preserve">Escavação mecânica de valas em 1ª categoria, profundidade de 4,50 a 6,00 m com
</t>
    </r>
    <r>
      <rPr>
        <sz val="7"/>
        <rFont val="Arial"/>
        <family val="2"/>
      </rPr>
      <t>esgotamento, transp. DMT=20km, descarga e espalhamento, em Vias Urbanas</t>
    </r>
  </si>
  <si>
    <r>
      <rPr>
        <sz val="7"/>
        <rFont val="Arial"/>
        <family val="2"/>
      </rPr>
      <t>360,43</t>
    </r>
  </si>
  <si>
    <r>
      <rPr>
        <sz val="7"/>
        <rFont val="Arial"/>
        <family val="2"/>
      </rPr>
      <t xml:space="preserve">Escavação mecânica em material de 1ª cat. H= 0,00 a 1,50 m c/ esgotamento, em Vias
</t>
    </r>
    <r>
      <rPr>
        <sz val="7"/>
        <rFont val="Arial"/>
        <family val="2"/>
      </rPr>
      <t>Urbanas</t>
    </r>
  </si>
  <si>
    <r>
      <rPr>
        <sz val="7"/>
        <rFont val="Arial"/>
        <family val="2"/>
      </rPr>
      <t>36,46</t>
    </r>
  </si>
  <si>
    <r>
      <rPr>
        <sz val="7"/>
        <rFont val="Arial"/>
        <family val="2"/>
      </rPr>
      <t>Escavação mecânica em material de 1ª cat. H= 0,00 a 1,50 m c/ esgotamento, em Vias Urbanas</t>
    </r>
  </si>
  <si>
    <r>
      <rPr>
        <sz val="7"/>
        <rFont val="Arial"/>
        <family val="2"/>
      </rPr>
      <t>Escavação mecânica em material de 1ª cat. H= 0,00 a 1,50 m, em Vias Urbanas</t>
    </r>
  </si>
  <si>
    <r>
      <rPr>
        <sz val="7"/>
        <rFont val="Arial"/>
        <family val="2"/>
      </rPr>
      <t xml:space="preserve">Escavação mecânica em material de 1ª cat. H= 1,50 a 3,00 m c/ esgotamento, em Vias
</t>
    </r>
    <r>
      <rPr>
        <sz val="7"/>
        <rFont val="Arial"/>
        <family val="2"/>
      </rPr>
      <t>Urbanas</t>
    </r>
  </si>
  <si>
    <r>
      <rPr>
        <sz val="7"/>
        <rFont val="Arial"/>
        <family val="2"/>
      </rPr>
      <t>38,73</t>
    </r>
  </si>
  <si>
    <r>
      <rPr>
        <sz val="7"/>
        <rFont val="Arial"/>
        <family val="2"/>
      </rPr>
      <t>Escavação mecânica em material de 1ª cat. H= 1,50 a 3,00 m, em Vias Urbanas</t>
    </r>
  </si>
  <si>
    <r>
      <rPr>
        <sz val="7"/>
        <rFont val="Arial"/>
        <family val="2"/>
      </rPr>
      <t>27,14</t>
    </r>
  </si>
  <si>
    <r>
      <rPr>
        <sz val="7"/>
        <rFont val="Arial"/>
        <family val="2"/>
      </rPr>
      <t xml:space="preserve">Escavação mecânica em material de 1º cat. H= 3,00 a 4,50 m c/ esgotamento, em Vias
</t>
    </r>
    <r>
      <rPr>
        <sz val="7"/>
        <rFont val="Arial"/>
        <family val="2"/>
      </rPr>
      <t>Urbanas</t>
    </r>
  </si>
  <si>
    <r>
      <rPr>
        <sz val="7"/>
        <rFont val="Arial"/>
        <family val="2"/>
      </rPr>
      <t>43,13</t>
    </r>
  </si>
  <si>
    <r>
      <rPr>
        <sz val="7"/>
        <rFont val="Arial"/>
        <family val="2"/>
      </rPr>
      <t>Escavação mecânica em material de 1ª cat. H= 3,00 a 4,50 m, em Vias Urbanas</t>
    </r>
  </si>
  <si>
    <r>
      <rPr>
        <sz val="7"/>
        <rFont val="Arial"/>
        <family val="2"/>
      </rPr>
      <t>31,50</t>
    </r>
  </si>
  <si>
    <r>
      <rPr>
        <sz val="7"/>
        <rFont val="Arial"/>
        <family val="2"/>
      </rPr>
      <t xml:space="preserve">Escavação mecânica em material de 2ª cat. H= 0,00 a 1,50 m c/ esgotamento, em Vias
</t>
    </r>
    <r>
      <rPr>
        <sz val="7"/>
        <rFont val="Arial"/>
        <family val="2"/>
      </rPr>
      <t>Urbanas</t>
    </r>
  </si>
  <si>
    <r>
      <rPr>
        <sz val="7"/>
        <rFont val="Arial"/>
        <family val="2"/>
      </rPr>
      <t>55,38</t>
    </r>
  </si>
  <si>
    <r>
      <rPr>
        <sz val="7"/>
        <rFont val="Arial"/>
        <family val="2"/>
      </rPr>
      <t>Escavação mecânica em material de 2ª cat. H= 0,00 a 1,50 m, em Vias Urbanas</t>
    </r>
  </si>
  <si>
    <r>
      <rPr>
        <sz val="7"/>
        <rFont val="Arial"/>
        <family val="2"/>
      </rPr>
      <t>45,40</t>
    </r>
  </si>
  <si>
    <r>
      <rPr>
        <sz val="7"/>
        <rFont val="Arial"/>
        <family val="2"/>
      </rPr>
      <t>Escavação mecânica em material de 2ª cat. H= 1,50 a 3,00 m c/ esgotamento, em Vias Urbanas</t>
    </r>
  </si>
  <si>
    <r>
      <rPr>
        <sz val="7"/>
        <rFont val="Arial"/>
        <family val="2"/>
      </rPr>
      <t>63,70</t>
    </r>
  </si>
  <si>
    <r>
      <rPr>
        <sz val="7"/>
        <rFont val="Arial"/>
        <family val="2"/>
      </rPr>
      <t>Escavação mecânica em material de 2ª cat. H= 1,50 a 3,00 m, em Vias Urbanas</t>
    </r>
  </si>
  <si>
    <r>
      <rPr>
        <sz val="7"/>
        <rFont val="Arial"/>
        <family val="2"/>
      </rPr>
      <t>54,28</t>
    </r>
  </si>
  <si>
    <r>
      <rPr>
        <sz val="7"/>
        <rFont val="Arial"/>
        <family val="2"/>
      </rPr>
      <t xml:space="preserve">Escavação mecânica em material de 2ª cat. H= 3,00 a 4,50 m c/ esgotamento, em Vias
</t>
    </r>
    <r>
      <rPr>
        <sz val="7"/>
        <rFont val="Arial"/>
        <family val="2"/>
      </rPr>
      <t>Urbanas</t>
    </r>
  </si>
  <si>
    <r>
      <rPr>
        <sz val="7"/>
        <rFont val="Arial"/>
        <family val="2"/>
      </rPr>
      <t>76,19</t>
    </r>
  </si>
  <si>
    <r>
      <rPr>
        <sz val="7"/>
        <rFont val="Arial"/>
        <family val="2"/>
      </rPr>
      <t xml:space="preserve">Escavação mecânica em material de 2º cat. H= 3,00 a 4,50 m c/ esgotamento em Vias
</t>
    </r>
    <r>
      <rPr>
        <sz val="7"/>
        <rFont val="Arial"/>
        <family val="2"/>
      </rPr>
      <t>Urbanas</t>
    </r>
  </si>
  <si>
    <r>
      <rPr>
        <sz val="7"/>
        <rFont val="Arial"/>
        <family val="2"/>
      </rPr>
      <t>Escavação mecânica em material de 2ª cat. H= 3,00 a 4,50 m, em Vias Urbanas</t>
    </r>
  </si>
  <si>
    <r>
      <rPr>
        <sz val="7"/>
        <rFont val="Arial"/>
        <family val="2"/>
      </rPr>
      <t>67,94</t>
    </r>
  </si>
  <si>
    <r>
      <rPr>
        <sz val="7"/>
        <rFont val="Arial"/>
        <family val="2"/>
      </rPr>
      <t xml:space="preserve">Escoramento de cavas e valas, inclusive fornecimento e transporte das madeiras, em Vias
</t>
    </r>
    <r>
      <rPr>
        <sz val="7"/>
        <rFont val="Arial"/>
        <family val="2"/>
      </rPr>
      <t>Urbanas</t>
    </r>
  </si>
  <si>
    <r>
      <rPr>
        <sz val="7"/>
        <rFont val="Arial"/>
        <family val="2"/>
      </rPr>
      <t>261,54</t>
    </r>
  </si>
  <si>
    <r>
      <rPr>
        <sz val="7"/>
        <rFont val="Arial"/>
        <family val="2"/>
      </rPr>
      <t xml:space="preserve">Escoramento e cimbramento (bueiro celular), inclusive fornecimento e transporte das madeiras
</t>
    </r>
    <r>
      <rPr>
        <sz val="7"/>
        <rFont val="Arial"/>
        <family val="2"/>
      </rPr>
      <t>,  em Vias Urbanas</t>
    </r>
  </si>
  <si>
    <r>
      <rPr>
        <sz val="7"/>
        <rFont val="Arial"/>
        <family val="2"/>
      </rPr>
      <t>Forma especial de madeira para meio fio, inclusive fornecimento e transporte das madeiras em Vias Urbanas</t>
    </r>
  </si>
  <si>
    <r>
      <rPr>
        <sz val="7"/>
        <rFont val="Arial"/>
        <family val="2"/>
      </rPr>
      <t>116,68</t>
    </r>
  </si>
  <si>
    <r>
      <rPr>
        <sz val="7"/>
        <rFont val="Arial"/>
        <family val="2"/>
      </rPr>
      <t>Forma especial de madeira para sarjeta (gabarito), inclusive fornecimento e transporte das madeiras, em Vias Urbanas</t>
    </r>
  </si>
  <si>
    <r>
      <rPr>
        <sz val="7"/>
        <rFont val="Arial"/>
        <family val="2"/>
      </rPr>
      <t>102,02</t>
    </r>
  </si>
  <si>
    <r>
      <rPr>
        <sz val="7"/>
        <rFont val="Arial"/>
        <family val="2"/>
      </rPr>
      <t>Forma metálica para meio fio, em Vias Urbanas</t>
    </r>
  </si>
  <si>
    <r>
      <rPr>
        <sz val="7"/>
        <rFont val="Arial"/>
        <family val="2"/>
      </rPr>
      <t>12,86</t>
    </r>
  </si>
  <si>
    <r>
      <rPr>
        <sz val="7"/>
        <rFont val="Arial"/>
        <family val="2"/>
      </rPr>
      <t xml:space="preserve">Formas planas de madeira com 01 (um) reaproveitamento, inclusive fornecimento e transporte
</t>
    </r>
    <r>
      <rPr>
        <sz val="7"/>
        <rFont val="Arial"/>
        <family val="2"/>
      </rPr>
      <t>das madeiras, em Vias Urbanas</t>
    </r>
  </si>
  <si>
    <r>
      <rPr>
        <sz val="7"/>
        <rFont val="Arial"/>
        <family val="2"/>
      </rPr>
      <t>153,64</t>
    </r>
  </si>
  <si>
    <r>
      <rPr>
        <sz val="7"/>
        <rFont val="Arial"/>
        <family val="2"/>
      </rPr>
      <t xml:space="preserve">Formas planas de madeira com 02 (dois) reaproveitamentos, inclusive fornecimento e
</t>
    </r>
    <r>
      <rPr>
        <sz val="7"/>
        <rFont val="Arial"/>
        <family val="2"/>
      </rPr>
      <t>transporte das madeiras, em Vias Urbanas</t>
    </r>
  </si>
  <si>
    <r>
      <rPr>
        <sz val="7"/>
        <rFont val="Arial"/>
        <family val="2"/>
      </rPr>
      <t xml:space="preserve">Formas planas de madeira com 04 (quatro) reaproveitamentos, inclusive fornecimento e
</t>
    </r>
    <r>
      <rPr>
        <sz val="7"/>
        <rFont val="Arial"/>
        <family val="2"/>
      </rPr>
      <t>transporte das madeiras, em Vias Urbanas</t>
    </r>
  </si>
  <si>
    <r>
      <rPr>
        <sz val="7"/>
        <rFont val="Arial"/>
        <family val="2"/>
      </rPr>
      <t>109,59</t>
    </r>
  </si>
  <si>
    <r>
      <rPr>
        <sz val="7"/>
        <rFont val="Arial"/>
        <family val="2"/>
      </rPr>
      <t xml:space="preserve">Formas planas de madeira sem reaproveitamento (forma perdida), inclusive fornecimento e
</t>
    </r>
    <r>
      <rPr>
        <sz val="7"/>
        <rFont val="Arial"/>
        <family val="2"/>
      </rPr>
      <t>transporte das madeiras em Vias Urbanas</t>
    </r>
  </si>
  <si>
    <r>
      <rPr>
        <sz val="7"/>
        <rFont val="Arial"/>
        <family val="2"/>
      </rPr>
      <t>221,97</t>
    </r>
  </si>
  <si>
    <r>
      <rPr>
        <sz val="7"/>
        <rFont val="Arial"/>
        <family val="2"/>
      </rPr>
      <t>Gabião manta/colchão, p/ revest. canal em malha hex 6x8mm Zn-Al/PVC, e=2,8mm,h=0,23m, inclus.aquis./assentam. pedra mão, exclus. transp., Vias Urbanas</t>
    </r>
  </si>
  <si>
    <r>
      <rPr>
        <sz val="7"/>
        <rFont val="Arial"/>
        <family val="2"/>
      </rPr>
      <t>334,12</t>
    </r>
  </si>
  <si>
    <r>
      <rPr>
        <sz val="7"/>
        <rFont val="Arial"/>
        <family val="2"/>
      </rPr>
      <t>Gabiões com caixas galvanizadas, sem manta, em Vias Urbanas</t>
    </r>
  </si>
  <si>
    <r>
      <rPr>
        <sz val="7"/>
        <rFont val="Arial"/>
        <family val="2"/>
      </rPr>
      <t>683,35</t>
    </r>
  </si>
  <si>
    <r>
      <rPr>
        <sz val="7"/>
        <rFont val="Arial"/>
        <family val="2"/>
      </rPr>
      <t>Geotêxtil não tecido RT-16 kn/m, fornecimento e aplicação em Vias Urbanas</t>
    </r>
  </si>
  <si>
    <r>
      <rPr>
        <sz val="7"/>
        <rFont val="Arial"/>
        <family val="2"/>
      </rPr>
      <t>18,95</t>
    </r>
  </si>
  <si>
    <r>
      <rPr>
        <sz val="7"/>
        <rFont val="Arial"/>
        <family val="2"/>
      </rPr>
      <t xml:space="preserve">Geotêxtil não-tecido com resistência longitudinal a tração 10kN/m, fornecimento e aplicação
</t>
    </r>
    <r>
      <rPr>
        <sz val="7"/>
        <rFont val="Arial"/>
        <family val="2"/>
      </rPr>
      <t>em Vias Urbanas</t>
    </r>
  </si>
  <si>
    <r>
      <rPr>
        <sz val="7"/>
        <rFont val="Arial"/>
        <family val="2"/>
      </rPr>
      <t>Lastro de brita, inclusive transporte da brita em Vias Urbanas</t>
    </r>
  </si>
  <si>
    <r>
      <rPr>
        <sz val="7"/>
        <rFont val="Arial"/>
        <family val="2"/>
      </rPr>
      <t>200,93</t>
    </r>
  </si>
  <si>
    <r>
      <rPr>
        <sz val="7"/>
        <rFont val="Arial"/>
        <family val="2"/>
      </rPr>
      <t>Limpeza e apicoamento manual de superfície de rocha em Vias Urbanas</t>
    </r>
  </si>
  <si>
    <r>
      <rPr>
        <sz val="7"/>
        <rFont val="Arial"/>
        <family val="2"/>
      </rPr>
      <t>52,21</t>
    </r>
  </si>
  <si>
    <r>
      <rPr>
        <sz val="7"/>
        <rFont val="Arial"/>
        <family val="2"/>
      </rPr>
      <t>Limpeza e desobstrução de BDTC e BDCC em Vias Urbanas</t>
    </r>
  </si>
  <si>
    <r>
      <rPr>
        <sz val="7"/>
        <rFont val="Arial"/>
        <family val="2"/>
      </rPr>
      <t>46,79</t>
    </r>
  </si>
  <si>
    <r>
      <rPr>
        <sz val="7"/>
        <rFont val="Arial"/>
        <family val="2"/>
      </rPr>
      <t>Limpeza e desobstrução de BQTC em Vias Urbanas</t>
    </r>
  </si>
  <si>
    <r>
      <rPr>
        <sz val="7"/>
        <rFont val="Arial"/>
        <family val="2"/>
      </rPr>
      <t>Limpeza e desobstrução de BSTC e BSCC em Vias Urbanas</t>
    </r>
  </si>
  <si>
    <r>
      <rPr>
        <sz val="7"/>
        <rFont val="Arial"/>
        <family val="2"/>
      </rPr>
      <t>24,63</t>
    </r>
  </si>
  <si>
    <r>
      <rPr>
        <sz val="7"/>
        <rFont val="Arial"/>
        <family val="2"/>
      </rPr>
      <t>Limpeza e desobstrução de BTTC e BTCC em Vias Urbanas</t>
    </r>
  </si>
  <si>
    <r>
      <rPr>
        <sz val="7"/>
        <rFont val="Arial"/>
        <family val="2"/>
      </rPr>
      <t>68,94</t>
    </r>
  </si>
  <si>
    <r>
      <rPr>
        <sz val="7"/>
        <rFont val="Arial"/>
        <family val="2"/>
      </rPr>
      <t>Limpeza e preparo de superfície de aço em Vias Urbanas</t>
    </r>
  </si>
  <si>
    <r>
      <rPr>
        <sz val="7"/>
        <rFont val="Arial"/>
        <family val="2"/>
      </rPr>
      <t>155,67</t>
    </r>
  </si>
  <si>
    <r>
      <rPr>
        <sz val="7"/>
        <rFont val="Arial"/>
        <family val="2"/>
      </rPr>
      <t xml:space="preserve">Meio fio de concreto pré-moldado (12 x 30 x 15) cm, inclusive caiação e transporte do meio fio
</t>
    </r>
    <r>
      <rPr>
        <sz val="7"/>
        <rFont val="Arial"/>
        <family val="2"/>
      </rPr>
      <t>em Vias Urbanas</t>
    </r>
  </si>
  <si>
    <r>
      <rPr>
        <sz val="7"/>
        <rFont val="Arial"/>
        <family val="2"/>
      </rPr>
      <t>90,76</t>
    </r>
  </si>
  <si>
    <r>
      <rPr>
        <sz val="7"/>
        <rFont val="Arial"/>
        <family val="2"/>
      </rPr>
      <t xml:space="preserve">Montagem e desmontagem de escoramento tubular normal, em obras de arte na densidade de
</t>
    </r>
    <r>
      <rPr>
        <sz val="7"/>
        <rFont val="Arial"/>
        <family val="2"/>
      </rPr>
      <t>5m de tubo por m³ de escoramento em Vias Urbanas</t>
    </r>
  </si>
  <si>
    <r>
      <rPr>
        <sz val="7"/>
        <rFont val="Arial"/>
        <family val="2"/>
      </rPr>
      <t>34,11</t>
    </r>
  </si>
  <si>
    <r>
      <rPr>
        <sz val="7"/>
        <rFont val="Arial"/>
        <family val="2"/>
      </rPr>
      <t xml:space="preserve">Muro de testa em concreto para saída de dreno profundo em rocha, inclusive transporte do
</t>
    </r>
    <r>
      <rPr>
        <sz val="7"/>
        <rFont val="Arial"/>
        <family val="2"/>
      </rPr>
      <t>tubo em Vias Urbanas</t>
    </r>
  </si>
  <si>
    <r>
      <rPr>
        <sz val="7"/>
        <rFont val="Arial"/>
        <family val="2"/>
      </rPr>
      <t>1.456,97</t>
    </r>
  </si>
  <si>
    <r>
      <rPr>
        <sz val="7"/>
        <rFont val="Arial"/>
        <family val="2"/>
      </rPr>
      <t>Pedra de mão p/ (concreto ciclópico ou alvenaria) rocha paga em medição em Vias Urbanas</t>
    </r>
  </si>
  <si>
    <r>
      <rPr>
        <sz val="7"/>
        <rFont val="Arial"/>
        <family val="2"/>
      </rPr>
      <t>110,60</t>
    </r>
  </si>
  <si>
    <r>
      <rPr>
        <sz val="7"/>
        <rFont val="Arial"/>
        <family val="2"/>
      </rPr>
      <t>Pescoço de poço de visita H=0,30m, diâm. = 0,60 m, fornecimento, assentamento e transporte em Vias Urbanas</t>
    </r>
  </si>
  <si>
    <r>
      <rPr>
        <sz val="7"/>
        <rFont val="Arial"/>
        <family val="2"/>
      </rPr>
      <t>169,01</t>
    </r>
  </si>
  <si>
    <r>
      <rPr>
        <sz val="7"/>
        <rFont val="Arial"/>
        <family val="2"/>
      </rPr>
      <t>Pintura com nata de cimento em Vias Urbanas</t>
    </r>
  </si>
  <si>
    <r>
      <rPr>
        <sz val="7"/>
        <rFont val="Arial"/>
        <family val="2"/>
      </rPr>
      <t>6,68</t>
    </r>
  </si>
  <si>
    <r>
      <rPr>
        <sz val="7"/>
        <rFont val="Arial"/>
        <family val="2"/>
      </rPr>
      <t xml:space="preserve">Pintura interna ou externa sobre ferro, com tinta a base de resina de borracha clorada em Vias
</t>
    </r>
    <r>
      <rPr>
        <sz val="7"/>
        <rFont val="Arial"/>
        <family val="2"/>
      </rPr>
      <t>Urbanas</t>
    </r>
  </si>
  <si>
    <r>
      <rPr>
        <sz val="7"/>
        <rFont val="Arial"/>
        <family val="2"/>
      </rPr>
      <t>73,11</t>
    </r>
  </si>
  <si>
    <r>
      <rPr>
        <sz val="7"/>
        <rFont val="Arial"/>
        <family val="2"/>
      </rPr>
      <t>Plataforma ou passarela de pinho de 1ª ou similar, 1" x 12", em Vias Urbanas</t>
    </r>
  </si>
  <si>
    <r>
      <rPr>
        <sz val="7"/>
        <rFont val="Arial"/>
        <family val="2"/>
      </rPr>
      <t>5,33</t>
    </r>
  </si>
  <si>
    <r>
      <rPr>
        <sz val="7"/>
        <rFont val="Arial"/>
        <family val="2"/>
      </rPr>
      <t>Poço de visita em bloco pré-moldado para d=0,30 e 0,40 m (0,80 x 0,8 0m), em Vias Urbanas</t>
    </r>
  </si>
  <si>
    <r>
      <rPr>
        <sz val="7"/>
        <rFont val="Arial"/>
        <family val="2"/>
      </rPr>
      <t>3.765,44</t>
    </r>
  </si>
  <si>
    <r>
      <rPr>
        <sz val="7"/>
        <rFont val="Arial"/>
        <family val="2"/>
      </rPr>
      <t>Poço de visita em bloco pré-moldado para d=0,60 m (1,00 x 1,00 m), em Vias Urbanas</t>
    </r>
  </si>
  <si>
    <r>
      <rPr>
        <sz val="7"/>
        <rFont val="Arial"/>
        <family val="2"/>
      </rPr>
      <t>4.355,30</t>
    </r>
  </si>
  <si>
    <r>
      <rPr>
        <sz val="7"/>
        <rFont val="Arial"/>
        <family val="2"/>
      </rPr>
      <t>Poço de visita em bloco pré-moldado para d=0,80m (1,20x1,20m), em Vias Urbanas</t>
    </r>
  </si>
  <si>
    <r>
      <rPr>
        <sz val="7"/>
        <rFont val="Arial"/>
        <family val="2"/>
      </rPr>
      <t>5.139,43</t>
    </r>
  </si>
  <si>
    <r>
      <rPr>
        <sz val="7"/>
        <rFont val="Arial"/>
        <family val="2"/>
      </rPr>
      <t>Poço de visita em bloco pré-moldado para d=1,00m (1,30x1,30m) (Vias Urbanas)</t>
    </r>
  </si>
  <si>
    <r>
      <rPr>
        <sz val="7"/>
        <rFont val="Arial"/>
        <family val="2"/>
      </rPr>
      <t>5.647,26</t>
    </r>
  </si>
  <si>
    <r>
      <rPr>
        <sz val="7"/>
        <rFont val="Arial"/>
        <family val="2"/>
      </rPr>
      <t>Poço de visita em bloco pré-moldado para d=1,20m (1,50x1,50m), em Vias Urbanas</t>
    </r>
  </si>
  <si>
    <r>
      <rPr>
        <sz val="7"/>
        <rFont val="Arial"/>
        <family val="2"/>
      </rPr>
      <t>6.734,22</t>
    </r>
  </si>
  <si>
    <r>
      <rPr>
        <sz val="7"/>
        <rFont val="Arial"/>
        <family val="2"/>
      </rPr>
      <t>Poço de Visita para BSTC diâm. 0,40 m em blocos de concreto, em Vias Urbanas</t>
    </r>
  </si>
  <si>
    <r>
      <rPr>
        <sz val="7"/>
        <rFont val="Arial"/>
        <family val="2"/>
      </rPr>
      <t>2.294,84</t>
    </r>
  </si>
  <si>
    <r>
      <rPr>
        <sz val="7"/>
        <rFont val="Arial"/>
        <family val="2"/>
      </rPr>
      <t>Poço de visita para BSTC diâm. 0,60 m em blocos de concreto, em Vias Urbanas</t>
    </r>
  </si>
  <si>
    <r>
      <rPr>
        <sz val="7"/>
        <rFont val="Arial"/>
        <family val="2"/>
      </rPr>
      <t>2.925,96</t>
    </r>
  </si>
  <si>
    <r>
      <rPr>
        <sz val="7"/>
        <rFont val="Arial"/>
        <family val="2"/>
      </rPr>
      <t>Poço de visita para BSTC diâm. 0,80 m em blocos de concreto, em Vias Urbanas</t>
    </r>
  </si>
  <si>
    <r>
      <rPr>
        <sz val="7"/>
        <rFont val="Arial"/>
        <family val="2"/>
      </rPr>
      <t>3.570,50</t>
    </r>
  </si>
  <si>
    <r>
      <rPr>
        <sz val="7"/>
        <rFont val="Arial"/>
        <family val="2"/>
      </rPr>
      <t>Poço de visita (tubo D=0,40 m) H=1,50 m com tampão F.F.A.P., inclusive escavação e transporte do tampão, em Vias Urbanas</t>
    </r>
  </si>
  <si>
    <r>
      <rPr>
        <sz val="7"/>
        <rFont val="Arial"/>
        <family val="2"/>
      </rPr>
      <t>5.330,75</t>
    </r>
  </si>
  <si>
    <r>
      <rPr>
        <sz val="7"/>
        <rFont val="Arial"/>
        <family val="2"/>
      </rPr>
      <t xml:space="preserve">Poço de visita (tubo D=0,60 m) H=1,70 m com tampão F.F.A.P., inclusive escavação e
</t>
    </r>
    <r>
      <rPr>
        <sz val="7"/>
        <rFont val="Arial"/>
        <family val="2"/>
      </rPr>
      <t>transporte do tampão, em Vias Urbanas</t>
    </r>
  </si>
  <si>
    <r>
      <rPr>
        <sz val="7"/>
        <rFont val="Arial"/>
        <family val="2"/>
      </rPr>
      <t>5.885,49</t>
    </r>
  </si>
  <si>
    <r>
      <rPr>
        <sz val="7"/>
        <rFont val="Arial"/>
        <family val="2"/>
      </rPr>
      <t xml:space="preserve">Poço de visita (tubo D=0,80 m) H=1,90 m com tampão F.F.A.P., inclusive escavação e
</t>
    </r>
    <r>
      <rPr>
        <sz val="7"/>
        <rFont val="Arial"/>
        <family val="2"/>
      </rPr>
      <t>transporte do tampão, em Vias Urbanas</t>
    </r>
  </si>
  <si>
    <r>
      <rPr>
        <sz val="7"/>
        <rFont val="Arial"/>
        <family val="2"/>
      </rPr>
      <t>6.440,23</t>
    </r>
  </si>
  <si>
    <r>
      <rPr>
        <sz val="7"/>
        <rFont val="Arial"/>
        <family val="2"/>
      </rPr>
      <t xml:space="preserve">Poço de visita (tubo D=1,00 m) H=2,10 m com tampão F.F.A.P., inclusive escavação e
</t>
    </r>
    <r>
      <rPr>
        <sz val="7"/>
        <rFont val="Arial"/>
        <family val="2"/>
      </rPr>
      <t>transporte do tampão, em Vias Urbanas</t>
    </r>
  </si>
  <si>
    <r>
      <rPr>
        <sz val="7"/>
        <rFont val="Arial"/>
        <family val="2"/>
      </rPr>
      <t>6.994,96</t>
    </r>
  </si>
  <si>
    <r>
      <rPr>
        <sz val="7"/>
        <rFont val="Arial"/>
        <family val="2"/>
      </rPr>
      <t xml:space="preserve">Preparo manual de talude, compreendendo acerto, raspagem eventual de até 0,30 m de prof.
</t>
    </r>
    <r>
      <rPr>
        <sz val="7"/>
        <rFont val="Arial"/>
        <family val="2"/>
      </rPr>
      <t>e afastamento lateral, em Vias Urbanas</t>
    </r>
  </si>
  <si>
    <r>
      <rPr>
        <sz val="7"/>
        <rFont val="Arial"/>
        <family val="2"/>
      </rPr>
      <t>14,23</t>
    </r>
  </si>
  <si>
    <r>
      <rPr>
        <sz val="7"/>
        <rFont val="Arial"/>
        <family val="2"/>
      </rPr>
      <t xml:space="preserve">Preparo manual de terreno, compreendendo acerto raspagem até 25 cm de profundidade e
</t>
    </r>
    <r>
      <rPr>
        <sz val="7"/>
        <rFont val="Arial"/>
        <family val="2"/>
      </rPr>
      <t>afastamento lateral do material excedente, em Vias Urbanas</t>
    </r>
  </si>
  <si>
    <r>
      <rPr>
        <sz val="7"/>
        <rFont val="Arial"/>
        <family val="2"/>
      </rPr>
      <t>11,41</t>
    </r>
  </si>
  <si>
    <r>
      <rPr>
        <sz val="7"/>
        <rFont val="Arial"/>
        <family val="2"/>
      </rPr>
      <t>Reaterro com areia, tudo incluído, em Vias Urbanas</t>
    </r>
  </si>
  <si>
    <r>
      <rPr>
        <sz val="7"/>
        <rFont val="Arial"/>
        <family val="2"/>
      </rPr>
      <t>81,95</t>
    </r>
  </si>
  <si>
    <r>
      <rPr>
        <sz val="7"/>
        <rFont val="Arial"/>
        <family val="2"/>
      </rPr>
      <t>Reaterro de cavas c/ compactação manual (apiloamento) (dim. reduz.), em Vias Urbanas</t>
    </r>
  </si>
  <si>
    <r>
      <rPr>
        <sz val="7"/>
        <rFont val="Arial"/>
        <family val="2"/>
      </rPr>
      <t>131,29</t>
    </r>
  </si>
  <si>
    <r>
      <rPr>
        <sz val="7"/>
        <rFont val="Arial"/>
        <family val="2"/>
      </rPr>
      <t>Reaterro de cavas c/ compactação manual (apiloamento) em Vias Urbanas</t>
    </r>
  </si>
  <si>
    <r>
      <rPr>
        <sz val="7"/>
        <rFont val="Arial"/>
        <family val="2"/>
      </rPr>
      <t>90,54</t>
    </r>
  </si>
  <si>
    <r>
      <rPr>
        <sz val="7"/>
        <rFont val="Arial"/>
        <family val="2"/>
      </rPr>
      <t>Reaterro de cavas c/ compactação mecânica (compactador manual), em Vias Urbanas</t>
    </r>
  </si>
  <si>
    <r>
      <rPr>
        <sz val="7"/>
        <rFont val="Arial"/>
        <family val="2"/>
      </rPr>
      <t>57,13</t>
    </r>
  </si>
  <si>
    <r>
      <rPr>
        <sz val="7"/>
        <rFont val="Arial"/>
        <family val="2"/>
      </rPr>
      <t>Recuperação de poço de visita inclusive fornecimento tampão F.F.A.P., em Vias Urbanas</t>
    </r>
  </si>
  <si>
    <r>
      <rPr>
        <sz val="7"/>
        <rFont val="Arial"/>
        <family val="2"/>
      </rPr>
      <t>1.231,00</t>
    </r>
  </si>
  <si>
    <r>
      <rPr>
        <sz val="7"/>
        <rFont val="Arial"/>
        <family val="2"/>
      </rPr>
      <t>Religação de rede de água em PVC DN 20 mm, inclusive conexões, em Vias Urbanas</t>
    </r>
  </si>
  <si>
    <r>
      <rPr>
        <sz val="7"/>
        <rFont val="Arial"/>
        <family val="2"/>
      </rPr>
      <t>29,54</t>
    </r>
  </si>
  <si>
    <r>
      <rPr>
        <sz val="7"/>
        <rFont val="Arial"/>
        <family val="2"/>
      </rPr>
      <t>Religação de rede de água em PVC DN 25 mm, inclusive conexões, em Vias Urbanas</t>
    </r>
  </si>
  <si>
    <r>
      <rPr>
        <sz val="7"/>
        <rFont val="Arial"/>
        <family val="2"/>
      </rPr>
      <t>35,03</t>
    </r>
  </si>
  <si>
    <r>
      <rPr>
        <sz val="7"/>
        <rFont val="Arial"/>
        <family val="2"/>
      </rPr>
      <t>Religação de rede de água em PVC DN 32 mm, inclusive conexões, em Vias Urbanas</t>
    </r>
  </si>
  <si>
    <r>
      <rPr>
        <sz val="7"/>
        <rFont val="Arial"/>
        <family val="2"/>
      </rPr>
      <t>50,48</t>
    </r>
  </si>
  <si>
    <r>
      <rPr>
        <sz val="7"/>
        <rFont val="Arial"/>
        <family val="2"/>
      </rPr>
      <t>Religação de rede de água em PVC DN 75 mm, inclusive conexões, em Vias Urbanas</t>
    </r>
  </si>
  <si>
    <r>
      <rPr>
        <sz val="7"/>
        <rFont val="Arial"/>
        <family val="2"/>
      </rPr>
      <t>104,52</t>
    </r>
  </si>
  <si>
    <r>
      <rPr>
        <sz val="7"/>
        <rFont val="Arial"/>
        <family val="2"/>
      </rPr>
      <t xml:space="preserve">Religação de rede de água em PVC PBA CL 15 DN 100 mm, inclusive conexões, em Vias
</t>
    </r>
    <r>
      <rPr>
        <sz val="7"/>
        <rFont val="Arial"/>
        <family val="2"/>
      </rPr>
      <t>Urbanas</t>
    </r>
  </si>
  <si>
    <r>
      <rPr>
        <sz val="7"/>
        <rFont val="Arial"/>
        <family val="2"/>
      </rPr>
      <t>174,55</t>
    </r>
  </si>
  <si>
    <r>
      <rPr>
        <sz val="7"/>
        <rFont val="Arial"/>
        <family val="2"/>
      </rPr>
      <t>Remanejamento de ligação e religação de redes de esgoto, em Vias Urbanas</t>
    </r>
  </si>
  <si>
    <r>
      <rPr>
        <sz val="7"/>
        <rFont val="Arial"/>
        <family val="2"/>
      </rPr>
      <t>107,37</t>
    </r>
  </si>
  <si>
    <r>
      <rPr>
        <sz val="7"/>
        <rFont val="Arial"/>
        <family val="2"/>
      </rPr>
      <t>Remoção de bueiros existentes, em Vias Urbanas</t>
    </r>
  </si>
  <si>
    <r>
      <rPr>
        <sz val="7"/>
        <rFont val="Arial"/>
        <family val="2"/>
      </rPr>
      <t>225,25</t>
    </r>
  </si>
  <si>
    <r>
      <rPr>
        <sz val="7"/>
        <rFont val="Arial"/>
        <family val="2"/>
      </rPr>
      <t>Rip-rap c/ argamassa cimento areia 1:6, inclusive aquisição e transporte dos materiais, em Vias Urbanas</t>
    </r>
  </si>
  <si>
    <r>
      <rPr>
        <sz val="7"/>
        <rFont val="Arial"/>
        <family val="2"/>
      </rPr>
      <t>451,38</t>
    </r>
  </si>
  <si>
    <r>
      <rPr>
        <sz val="7"/>
        <rFont val="Arial"/>
        <family val="2"/>
      </rPr>
      <t>Sarjeta de concreto DP-1 (0,081 m³/m) calha triangular, inclusive caiação, em Vias Urbanas</t>
    </r>
  </si>
  <si>
    <r>
      <rPr>
        <sz val="7"/>
        <rFont val="Arial"/>
        <family val="2"/>
      </rPr>
      <t>115,13</t>
    </r>
  </si>
  <si>
    <r>
      <rPr>
        <sz val="7"/>
        <rFont val="Arial"/>
        <family val="2"/>
      </rPr>
      <t>Sarjeta de concreto DP-2 (0,085 m³/m) calha triangular, inclusive caiação, em Vias Urbanas</t>
    </r>
  </si>
  <si>
    <r>
      <rPr>
        <sz val="7"/>
        <rFont val="Arial"/>
        <family val="2"/>
      </rPr>
      <t>120,18</t>
    </r>
  </si>
  <si>
    <r>
      <rPr>
        <sz val="7"/>
        <rFont val="Arial"/>
        <family val="2"/>
      </rPr>
      <t>Sarjeta de concreto SCA 40/10 - em Vias Urbanas</t>
    </r>
  </si>
  <si>
    <r>
      <rPr>
        <sz val="7"/>
        <rFont val="Arial"/>
        <family val="2"/>
      </rPr>
      <t>Sarjeta de concreto (SCA 70/15) calha triangular, inclusive caiação, em Vias Urbanas</t>
    </r>
  </si>
  <si>
    <r>
      <rPr>
        <sz val="7"/>
        <rFont val="Arial"/>
        <family val="2"/>
      </rPr>
      <t>137,02</t>
    </r>
  </si>
  <si>
    <r>
      <rPr>
        <sz val="7"/>
        <rFont val="Arial"/>
        <family val="2"/>
      </rPr>
      <t>Sarjeta de concreto (SCA 90/10) calha triangular, inclusive caiação, em Vias Urbanas</t>
    </r>
  </si>
  <si>
    <r>
      <rPr>
        <sz val="7"/>
        <rFont val="Arial"/>
        <family val="2"/>
      </rPr>
      <t>255,23</t>
    </r>
  </si>
  <si>
    <r>
      <rPr>
        <sz val="7"/>
        <rFont val="Arial"/>
        <family val="2"/>
      </rPr>
      <t xml:space="preserve">Sarjeta de concreto (STC - 02) calha triangular em corte/aterro, inclusive caiação, em Vias
</t>
    </r>
    <r>
      <rPr>
        <sz val="7"/>
        <rFont val="Arial"/>
        <family val="2"/>
      </rPr>
      <t>Urbanas</t>
    </r>
  </si>
  <si>
    <r>
      <rPr>
        <sz val="7"/>
        <rFont val="Arial"/>
        <family val="2"/>
      </rPr>
      <t>112,62</t>
    </r>
  </si>
  <si>
    <r>
      <rPr>
        <sz val="7"/>
        <rFont val="Arial"/>
        <family val="2"/>
      </rPr>
      <t xml:space="preserve">Sarjeta de concreto (STC - 04) calha triangular de bancada em corte, inclusive caiação, em
</t>
    </r>
    <r>
      <rPr>
        <sz val="7"/>
        <rFont val="Arial"/>
        <family val="2"/>
      </rPr>
      <t>Vias Urbanas</t>
    </r>
  </si>
  <si>
    <r>
      <rPr>
        <sz val="7"/>
        <rFont val="Arial"/>
        <family val="2"/>
      </rPr>
      <t>85,07</t>
    </r>
  </si>
  <si>
    <r>
      <rPr>
        <sz val="7"/>
        <rFont val="Arial"/>
        <family val="2"/>
      </rPr>
      <t>Tampa de concreto em grelha, fornecimento, assentamento e transporte, em Vias Urbanas</t>
    </r>
  </si>
  <si>
    <r>
      <rPr>
        <sz val="7"/>
        <rFont val="Arial"/>
        <family val="2"/>
      </rPr>
      <t>357,87</t>
    </r>
  </si>
  <si>
    <r>
      <rPr>
        <sz val="7"/>
        <rFont val="Arial"/>
        <family val="2"/>
      </rPr>
      <t>Tampão F.F.A.P. com 100 kg, fornecimento, assentamento e transporte em Vias Urbanas</t>
    </r>
  </si>
  <si>
    <r>
      <rPr>
        <sz val="7"/>
        <rFont val="Arial"/>
        <family val="2"/>
      </rPr>
      <t>774,56</t>
    </r>
  </si>
  <si>
    <r>
      <rPr>
        <sz val="7"/>
        <rFont val="Arial"/>
        <family val="2"/>
      </rPr>
      <t xml:space="preserve">Tapume de vedação e proteção, executado com chapas de compensado resinado com 6 mm
</t>
    </r>
    <r>
      <rPr>
        <sz val="7"/>
        <rFont val="Arial"/>
        <family val="2"/>
      </rPr>
      <t>de espessura, exclusive pintura, em Vias Urbanas</t>
    </r>
  </si>
  <si>
    <r>
      <rPr>
        <sz val="7"/>
        <rFont val="Arial"/>
        <family val="2"/>
      </rPr>
      <t>73,49</t>
    </r>
  </si>
  <si>
    <r>
      <rPr>
        <sz val="7"/>
        <rFont val="Arial"/>
        <family val="2"/>
      </rPr>
      <t>Tela de aço soldada Telcon Q-138 ou similar, fornecimento e assentamento em Vias Urbanas</t>
    </r>
  </si>
  <si>
    <r>
      <rPr>
        <sz val="7"/>
        <rFont val="Arial"/>
        <family val="2"/>
      </rPr>
      <t>70,62</t>
    </r>
  </si>
  <si>
    <r>
      <rPr>
        <sz val="7"/>
        <rFont val="Arial"/>
        <family val="2"/>
      </rPr>
      <t xml:space="preserve">Tela de proteção de segurança de PVC cor laranja com suporte  para sinalização de obras
</t>
    </r>
    <r>
      <rPr>
        <sz val="7"/>
        <rFont val="Arial"/>
        <family val="2"/>
      </rPr>
      <t>em Vias Urbanas</t>
    </r>
  </si>
  <si>
    <r>
      <rPr>
        <sz val="7"/>
        <rFont val="Arial"/>
        <family val="2"/>
      </rPr>
      <t>22,87</t>
    </r>
  </si>
  <si>
    <r>
      <rPr>
        <sz val="7"/>
        <rFont val="Arial"/>
        <family val="2"/>
      </rPr>
      <t>Terminal de dreno de alívio de pavimento (DP - TDA - 01) em Vias Urbanas</t>
    </r>
  </si>
  <si>
    <r>
      <rPr>
        <sz val="7"/>
        <rFont val="Arial"/>
        <family val="2"/>
      </rPr>
      <t>506,77</t>
    </r>
  </si>
  <si>
    <r>
      <rPr>
        <sz val="7"/>
        <rFont val="Arial"/>
        <family val="2"/>
      </rPr>
      <t xml:space="preserve">Transporte de materiais encosta abaixo, serviço manual, inclusive carga e descarga em Vias
</t>
    </r>
    <r>
      <rPr>
        <sz val="7"/>
        <rFont val="Arial"/>
        <family val="2"/>
      </rPr>
      <t>Urbanas</t>
    </r>
  </si>
  <si>
    <r>
      <rPr>
        <sz val="7"/>
        <rFont val="Arial"/>
        <family val="2"/>
      </rPr>
      <t>32,34</t>
    </r>
  </si>
  <si>
    <r>
      <rPr>
        <sz val="7"/>
        <rFont val="Arial"/>
        <family val="2"/>
      </rPr>
      <t xml:space="preserve">Transporte de materiais encosta acima, serviço manual, inclusive carga e descarga em Vias
</t>
    </r>
    <r>
      <rPr>
        <sz val="7"/>
        <rFont val="Arial"/>
        <family val="2"/>
      </rPr>
      <t>Urbanas</t>
    </r>
  </si>
  <si>
    <r>
      <rPr>
        <sz val="7"/>
        <rFont val="Arial"/>
        <family val="2"/>
      </rPr>
      <t>43,77</t>
    </r>
  </si>
  <si>
    <r>
      <rPr>
        <sz val="7"/>
        <rFont val="Arial"/>
        <family val="2"/>
      </rPr>
      <t xml:space="preserve">Transposição de segmento de sarjeta - TSS 01, inclusive transporte do tubo de concreto em
</t>
    </r>
    <r>
      <rPr>
        <sz val="7"/>
        <rFont val="Arial"/>
        <family val="2"/>
      </rPr>
      <t>Vias Urbanas</t>
    </r>
  </si>
  <si>
    <r>
      <rPr>
        <sz val="7"/>
        <rFont val="Arial"/>
        <family val="2"/>
      </rPr>
      <t>451,63</t>
    </r>
  </si>
  <si>
    <r>
      <rPr>
        <sz val="7"/>
        <rFont val="Arial"/>
        <family val="2"/>
      </rPr>
      <t xml:space="preserve">Trincheira drenante cega (0,50 x 1,70) m, com utilização de geotêxtil não tecido Rt-16 kn/m,
</t>
    </r>
    <r>
      <rPr>
        <sz val="7"/>
        <rFont val="Arial"/>
        <family val="2"/>
      </rPr>
      <t>inclusive transporte da brita em Vias Urbanas</t>
    </r>
  </si>
  <si>
    <r>
      <rPr>
        <sz val="7"/>
        <rFont val="Arial"/>
        <family val="2"/>
      </rPr>
      <t>758,93</t>
    </r>
  </si>
  <si>
    <r>
      <rPr>
        <sz val="7"/>
        <rFont val="Arial"/>
        <family val="2"/>
      </rPr>
      <t>Trincheira drenante em madeira em Vias Urbanas</t>
    </r>
  </si>
  <si>
    <r>
      <rPr>
        <sz val="7"/>
        <rFont val="Arial"/>
        <family val="2"/>
      </rPr>
      <t>738,57</t>
    </r>
  </si>
  <si>
    <r>
      <rPr>
        <sz val="7"/>
        <rFont val="Arial"/>
        <family val="2"/>
      </rPr>
      <t>Tubo de PVC NBR 5648 diâmetro 50 mm, fornecimento e assentamento em Vias Urbanas</t>
    </r>
  </si>
  <si>
    <r>
      <rPr>
        <sz val="7"/>
        <rFont val="Arial"/>
        <family val="2"/>
      </rPr>
      <t>Tubo de PVC NBR 5648 diâmetro 75 mm, fornecimento e assentamento em Vias Urbanas</t>
    </r>
  </si>
  <si>
    <r>
      <rPr>
        <sz val="7"/>
        <rFont val="Arial"/>
        <family val="2"/>
      </rPr>
      <t>92,84</t>
    </r>
  </si>
  <si>
    <r>
      <rPr>
        <sz val="7"/>
        <rFont val="Arial"/>
        <family val="2"/>
      </rPr>
      <t>Tubo de PVC rígido série R diâmetro 100 mm, fornecimento e assentamento em Vias Urbanas</t>
    </r>
  </si>
  <si>
    <r>
      <rPr>
        <sz val="7"/>
        <rFont val="Arial"/>
        <family val="2"/>
      </rPr>
      <t>77,59</t>
    </r>
  </si>
  <si>
    <r>
      <rPr>
        <sz val="7"/>
        <rFont val="Arial"/>
        <family val="2"/>
      </rPr>
      <t>Tubo irrifort agropecuário diâmetro 32 mm, fornecimento e assentamento em Vias Urbanas</t>
    </r>
  </si>
  <si>
    <r>
      <rPr>
        <sz val="7"/>
        <rFont val="Arial"/>
        <family val="2"/>
      </rPr>
      <t>13,98</t>
    </r>
  </si>
  <si>
    <r>
      <rPr>
        <sz val="7"/>
        <rFont val="Arial"/>
        <family val="2"/>
      </rPr>
      <t>Tubo para irrigação linha fixa PN40 50 mm, fornecimento e assentamento em Vias Urbanas</t>
    </r>
  </si>
  <si>
    <r>
      <rPr>
        <sz val="7"/>
        <rFont val="Arial"/>
        <family val="2"/>
      </rPr>
      <t>16,98</t>
    </r>
  </si>
  <si>
    <r>
      <rPr>
        <sz val="7"/>
        <rFont val="Arial"/>
        <family val="2"/>
      </rPr>
      <t>Tubos de ferro fundido diâmetro 0,90 m, assentamento em Vias Urbanas</t>
    </r>
  </si>
  <si>
    <r>
      <rPr>
        <sz val="7"/>
        <rFont val="Arial"/>
        <family val="2"/>
      </rPr>
      <t>311,01</t>
    </r>
  </si>
  <si>
    <r>
      <rPr>
        <sz val="7"/>
        <rFont val="Arial"/>
        <family val="2"/>
      </rPr>
      <t xml:space="preserve">Tubos para irrigação Linha fixa PN40, diâmetro 75 mm, fornecimento e assentamento em Vias
</t>
    </r>
    <r>
      <rPr>
        <sz val="7"/>
        <rFont val="Arial"/>
        <family val="2"/>
      </rPr>
      <t>Urbanas</t>
    </r>
  </si>
  <si>
    <r>
      <rPr>
        <sz val="7"/>
        <rFont val="Arial"/>
        <family val="2"/>
      </rPr>
      <t>25,29</t>
    </r>
  </si>
  <si>
    <r>
      <rPr>
        <sz val="7"/>
        <rFont val="Arial"/>
        <family val="2"/>
      </rPr>
      <t>Valeta de pedra argamassada VPAR em Vias Urbanas</t>
    </r>
  </si>
  <si>
    <r>
      <rPr>
        <sz val="7"/>
        <rFont val="Arial"/>
        <family val="2"/>
      </rPr>
      <t>Valeta de pedra jogada VPJ, inclusive transporte da pedra em Vias Urbanas</t>
    </r>
  </si>
  <si>
    <r>
      <rPr>
        <sz val="7"/>
        <rFont val="Arial"/>
        <family val="2"/>
      </rPr>
      <t>251,32</t>
    </r>
  </si>
  <si>
    <r>
      <rPr>
        <sz val="7"/>
        <rFont val="Arial"/>
        <family val="2"/>
      </rPr>
      <t>Valeta de proteção de corte - desobstrução e limpeza em Vias Urbanas</t>
    </r>
  </si>
  <si>
    <r>
      <rPr>
        <sz val="7"/>
        <rFont val="Arial"/>
        <family val="2"/>
      </rPr>
      <t>4,96</t>
    </r>
  </si>
  <si>
    <r>
      <rPr>
        <sz val="7"/>
        <rFont val="Arial"/>
        <family val="2"/>
      </rPr>
      <t>Grupo de serviço: INSTALAÇÃO DE CANTEIRO, MOBILIZAÇÃO E DESMOBILIZAÇ</t>
    </r>
  </si>
  <si>
    <r>
      <rPr>
        <sz val="7"/>
        <rFont val="Arial"/>
        <family val="2"/>
      </rPr>
      <t xml:space="preserve">Aluguel de container p/ escritório c/ ar condicionado e banheiro, isolam.térmico e acústico, 2
</t>
    </r>
    <r>
      <rPr>
        <sz val="7"/>
        <rFont val="Arial"/>
        <family val="2"/>
      </rPr>
      <t>luminárias, janela de vidro, tomada p/ comput. e telef.</t>
    </r>
  </si>
  <si>
    <r>
      <rPr>
        <sz val="7"/>
        <rFont val="Arial"/>
        <family val="2"/>
      </rPr>
      <t>1.274,30</t>
    </r>
  </si>
  <si>
    <r>
      <rPr>
        <sz val="7"/>
        <rFont val="Arial"/>
        <family val="2"/>
      </rPr>
      <t xml:space="preserve">Aluguel de container p/ escritório com ar condicionado, isolamento term/acust., 2 luminárias,
</t>
    </r>
    <r>
      <rPr>
        <sz val="7"/>
        <rFont val="Arial"/>
        <family val="2"/>
      </rPr>
      <t>janela de vidro, tomadas computador e telefone</t>
    </r>
  </si>
  <si>
    <r>
      <rPr>
        <sz val="7"/>
        <rFont val="Arial"/>
        <family val="2"/>
      </rPr>
      <t>1.188,49</t>
    </r>
  </si>
  <si>
    <r>
      <rPr>
        <sz val="7"/>
        <rFont val="Arial"/>
        <family val="2"/>
      </rPr>
      <t>Aluguel de container para almoxarifado</t>
    </r>
  </si>
  <si>
    <r>
      <rPr>
        <sz val="7"/>
        <rFont val="Arial"/>
        <family val="2"/>
      </rPr>
      <t>872,36</t>
    </r>
  </si>
  <si>
    <r>
      <rPr>
        <sz val="7"/>
        <rFont val="Arial"/>
        <family val="2"/>
      </rPr>
      <t xml:space="preserve">Aluguel de container tipo cozinha com isolamento térmico e acústico, 2 luminárias, piso
</t>
    </r>
    <r>
      <rPr>
        <sz val="7"/>
        <rFont val="Arial"/>
        <family val="2"/>
      </rPr>
      <t>especial e janela</t>
    </r>
  </si>
  <si>
    <r>
      <rPr>
        <sz val="7"/>
        <rFont val="Arial"/>
        <family val="2"/>
      </rPr>
      <t>1.417,72</t>
    </r>
  </si>
  <si>
    <r>
      <rPr>
        <sz val="7"/>
        <rFont val="Arial"/>
        <family val="2"/>
      </rPr>
      <t xml:space="preserve">Aluguel de container tipo refeitório simples, c/ 1 aparelho de ar condicionado, 2 luminárias e 2
</t>
    </r>
    <r>
      <rPr>
        <sz val="7"/>
        <rFont val="Arial"/>
        <family val="2"/>
      </rPr>
      <t>janelas de vidro</t>
    </r>
  </si>
  <si>
    <r>
      <rPr>
        <sz val="7"/>
        <rFont val="Arial"/>
        <family val="2"/>
      </rPr>
      <t>1.202,37</t>
    </r>
  </si>
  <si>
    <r>
      <rPr>
        <sz val="7"/>
        <rFont val="Arial"/>
        <family val="2"/>
      </rPr>
      <t xml:space="preserve">Aluguel de container tipo refeitório (2 unidades acopladas), c/ 2 aparelhos de ar condicionado,
</t>
    </r>
    <r>
      <rPr>
        <sz val="7"/>
        <rFont val="Arial"/>
        <family val="2"/>
      </rPr>
      <t>4 lumináriase 4 janelas de vidro</t>
    </r>
  </si>
  <si>
    <r>
      <rPr>
        <sz val="7"/>
        <rFont val="Arial"/>
        <family val="2"/>
      </rPr>
      <t>2.404,74</t>
    </r>
  </si>
  <si>
    <r>
      <rPr>
        <sz val="7"/>
        <rFont val="Arial"/>
        <family val="2"/>
      </rPr>
      <t xml:space="preserve">Aluguel de container tipo refeitório (3 unidades acopladas), c/ 3 aparelhos de ar condiocionado
</t>
    </r>
    <r>
      <rPr>
        <sz val="7"/>
        <rFont val="Arial"/>
        <family val="2"/>
      </rPr>
      <t>, 6 luminárias e 6 janelas de vidro</t>
    </r>
  </si>
  <si>
    <r>
      <rPr>
        <sz val="7"/>
        <rFont val="Arial"/>
        <family val="2"/>
      </rPr>
      <t>3.607,11</t>
    </r>
  </si>
  <si>
    <r>
      <rPr>
        <sz val="7"/>
        <rFont val="Arial"/>
        <family val="2"/>
      </rPr>
      <t xml:space="preserve">Aluguel de container tipo sanitário com 3 vasos sanitários, lavatório, mictório, 5 chuveiros, 2
</t>
    </r>
    <r>
      <rPr>
        <sz val="7"/>
        <rFont val="Arial"/>
        <family val="2"/>
      </rPr>
      <t>venezianas e piso especial</t>
    </r>
  </si>
  <si>
    <r>
      <rPr>
        <sz val="7"/>
        <rFont val="Arial"/>
        <family val="2"/>
      </rPr>
      <t>1.254,65</t>
    </r>
  </si>
  <si>
    <r>
      <rPr>
        <sz val="7"/>
        <rFont val="Arial"/>
        <family val="2"/>
      </rPr>
      <t>Aluguel de container tipo vestiário, 2 luminárias, piso especial e janela</t>
    </r>
  </si>
  <si>
    <r>
      <rPr>
        <sz val="7"/>
        <rFont val="Arial"/>
        <family val="2"/>
      </rPr>
      <t>886,67</t>
    </r>
  </si>
  <si>
    <r>
      <rPr>
        <sz val="7"/>
        <rFont val="Arial"/>
        <family val="2"/>
      </rPr>
      <t xml:space="preserve">Barracão com sanitário, em chapa compensada 12 mm e pont. 8x8cm, piso cimentado e
</t>
    </r>
    <r>
      <rPr>
        <sz val="7"/>
        <rFont val="Arial"/>
        <family val="2"/>
      </rPr>
      <t>cobertura em telha de fibroc. 6mm, incl. ponto de luz e cx. inspeção</t>
    </r>
  </si>
  <si>
    <r>
      <rPr>
        <sz val="7"/>
        <rFont val="Arial"/>
        <family val="2"/>
      </rPr>
      <t>1.106,92</t>
    </r>
  </si>
  <si>
    <r>
      <rPr>
        <sz val="7"/>
        <rFont val="Arial"/>
        <family val="2"/>
      </rPr>
      <t xml:space="preserve">Barracão em chapa compensada 12mm e pont. 8x8cm, piso cimentado e cobertura de telhas
</t>
    </r>
    <r>
      <rPr>
        <sz val="7"/>
        <rFont val="Arial"/>
        <family val="2"/>
      </rPr>
      <t>fibrocimento 6mm, incl. ponto de luz</t>
    </r>
  </si>
  <si>
    <r>
      <rPr>
        <sz val="7"/>
        <rFont val="Arial"/>
        <family val="2"/>
      </rPr>
      <t>832,29</t>
    </r>
  </si>
  <si>
    <r>
      <rPr>
        <sz val="7"/>
        <rFont val="Arial"/>
        <family val="2"/>
      </rPr>
      <t>Canaleta de concreto retangular com grelha em barra de aço</t>
    </r>
  </si>
  <si>
    <r>
      <rPr>
        <sz val="7"/>
        <rFont val="Arial"/>
        <family val="2"/>
      </rPr>
      <t>235,18</t>
    </r>
  </si>
  <si>
    <r>
      <rPr>
        <sz val="7"/>
        <rFont val="Arial"/>
        <family val="2"/>
      </rPr>
      <t xml:space="preserve">Cobertura nova de telhas onduladas de fibrocimento 6,0mm, inclusive cumeeiras e acessórios
</t>
    </r>
    <r>
      <rPr>
        <sz val="7"/>
        <rFont val="Arial"/>
        <family val="2"/>
      </rPr>
      <t>de fixação</t>
    </r>
  </si>
  <si>
    <r>
      <rPr>
        <sz val="7"/>
        <rFont val="Arial"/>
        <family val="2"/>
      </rPr>
      <t>74,10</t>
    </r>
  </si>
  <si>
    <r>
      <rPr>
        <sz val="7"/>
        <rFont val="Arial"/>
        <family val="2"/>
      </rPr>
      <t>Estrutura de madeira lei para telhado de telha ondulada de fibroc. esp. 6mm, c/ pontaletes e caibros, incl. com cupinicida, excl. telhas</t>
    </r>
  </si>
  <si>
    <r>
      <rPr>
        <sz val="7"/>
        <rFont val="Arial"/>
        <family val="2"/>
      </rPr>
      <t xml:space="preserve">Galpão em peças de madeira 8x8cm e contravent. de 5x7cm, cobertura de telhas de fibroc. de
</t>
    </r>
    <r>
      <rPr>
        <sz val="7"/>
        <rFont val="Arial"/>
        <family val="2"/>
      </rPr>
      <t>6mm, incl. ponto e cabo de alimentação da máquina</t>
    </r>
  </si>
  <si>
    <r>
      <rPr>
        <sz val="7"/>
        <rFont val="Arial"/>
        <family val="2"/>
      </rPr>
      <t>302,83</t>
    </r>
  </si>
  <si>
    <r>
      <rPr>
        <sz val="7"/>
        <rFont val="Arial"/>
        <family val="2"/>
      </rPr>
      <t>Mobilização e desmobilização de caminhão basculante (máximo)</t>
    </r>
  </si>
  <si>
    <r>
      <rPr>
        <sz val="7"/>
        <rFont val="Arial"/>
        <family val="2"/>
      </rPr>
      <t>h</t>
    </r>
  </si>
  <si>
    <r>
      <rPr>
        <sz val="7"/>
        <rFont val="Arial"/>
        <family val="2"/>
      </rPr>
      <t>419,26</t>
    </r>
  </si>
  <si>
    <r>
      <rPr>
        <sz val="7"/>
        <rFont val="Arial"/>
        <family val="2"/>
      </rPr>
      <t>Mobilização e desmobilização de caminhão carroceria (máximo)</t>
    </r>
  </si>
  <si>
    <r>
      <rPr>
        <sz val="7"/>
        <rFont val="Arial"/>
        <family val="2"/>
      </rPr>
      <t>353,37</t>
    </r>
  </si>
  <si>
    <r>
      <rPr>
        <sz val="7"/>
        <rFont val="Arial"/>
        <family val="2"/>
      </rPr>
      <t>Mobilização e desmobilização de caminhão tanque (6.000 L) (máximo)</t>
    </r>
  </si>
  <si>
    <r>
      <rPr>
        <sz val="7"/>
        <rFont val="Arial"/>
        <family val="2"/>
      </rPr>
      <t>334,16</t>
    </r>
  </si>
  <si>
    <r>
      <rPr>
        <sz val="7"/>
        <rFont val="Arial"/>
        <family val="2"/>
      </rPr>
      <t>Mobilização e desmobilização de container acima de 150 km</t>
    </r>
  </si>
  <si>
    <r>
      <rPr>
        <sz val="7"/>
        <rFont val="Arial"/>
        <family val="2"/>
      </rPr>
      <t>4.868,09</t>
    </r>
  </si>
  <si>
    <r>
      <rPr>
        <sz val="7"/>
        <rFont val="Arial"/>
        <family val="2"/>
      </rPr>
      <t>Mobilização e desmobilização de container até 50 km</t>
    </r>
  </si>
  <si>
    <r>
      <rPr>
        <sz val="7"/>
        <rFont val="Arial"/>
        <family val="2"/>
      </rPr>
      <t>1.536,45</t>
    </r>
  </si>
  <si>
    <r>
      <rPr>
        <sz val="7"/>
        <rFont val="Arial"/>
        <family val="2"/>
      </rPr>
      <t>Mobilização e desmobilização de container de 51 km até 150 km</t>
    </r>
  </si>
  <si>
    <r>
      <rPr>
        <sz val="7"/>
        <rFont val="Arial"/>
        <family val="2"/>
      </rPr>
      <t>2.301,97</t>
    </r>
  </si>
  <si>
    <r>
      <rPr>
        <sz val="7"/>
        <rFont val="Arial"/>
        <family val="2"/>
      </rPr>
      <t>Mobilização e desmobilização de equipamentos com carreta prancha (máximo)</t>
    </r>
  </si>
  <si>
    <r>
      <rPr>
        <sz val="7"/>
        <rFont val="Arial"/>
        <family val="2"/>
      </rPr>
      <t>684,64</t>
    </r>
  </si>
  <si>
    <r>
      <rPr>
        <sz val="7"/>
        <rFont val="Arial"/>
        <family val="2"/>
      </rPr>
      <t>Placa de obra nas dimensões de 3,0 x 6,0 m, padrão DER-ES</t>
    </r>
  </si>
  <si>
    <r>
      <rPr>
        <sz val="7"/>
        <rFont val="Arial"/>
        <family val="2"/>
      </rPr>
      <t>340,06</t>
    </r>
  </si>
  <si>
    <r>
      <rPr>
        <sz val="7"/>
        <rFont val="Arial"/>
        <family val="2"/>
      </rPr>
      <t>Rede de água c/ padrão de entrada d'água diâm. 3/4" conf. CESAN, incl. tubos e conexões p/ aliment., distrib., extravas. e limp., cons. o padrão a 25m</t>
    </r>
  </si>
  <si>
    <r>
      <rPr>
        <sz val="7"/>
        <rFont val="Arial"/>
        <family val="2"/>
      </rPr>
      <t>63,52</t>
    </r>
  </si>
  <si>
    <r>
      <rPr>
        <sz val="7"/>
        <rFont val="Arial"/>
        <family val="2"/>
      </rPr>
      <t>Rede de esgoto, contendo fossa e filtro, incl. tubos e conexões de ligação entre caixas, considerando distância de 25m</t>
    </r>
  </si>
  <si>
    <r>
      <rPr>
        <sz val="7"/>
        <rFont val="Arial"/>
        <family val="2"/>
      </rPr>
      <t>498,68</t>
    </r>
  </si>
  <si>
    <r>
      <rPr>
        <sz val="7"/>
        <rFont val="Arial"/>
        <family val="2"/>
      </rPr>
      <t xml:space="preserve">Rede de luz, incl. padrão entr. energia trifás. cabo ligação até barracões, quadro distrib., disj. e
</t>
    </r>
    <r>
      <rPr>
        <sz val="7"/>
        <rFont val="Arial"/>
        <family val="2"/>
      </rPr>
      <t>chave de força, cons. 20m entre padrão entr.e QDG</t>
    </r>
  </si>
  <si>
    <r>
      <rPr>
        <sz val="7"/>
        <rFont val="Arial"/>
        <family val="2"/>
      </rPr>
      <t>616,20</t>
    </r>
  </si>
  <si>
    <r>
      <rPr>
        <sz val="7"/>
        <rFont val="Arial"/>
        <family val="2"/>
      </rPr>
      <t xml:space="preserve">Refeitório c/ paredes chapa de comp. 12mm e pont. 8x8cm, piso ciment. e cob. telhas fibroc.
</t>
    </r>
    <r>
      <rPr>
        <sz val="7"/>
        <rFont val="Arial"/>
        <family val="2"/>
      </rPr>
      <t>6mm, incl. ponto de luz e cx. de insp. (1,21m²/func/turno)</t>
    </r>
  </si>
  <si>
    <r>
      <rPr>
        <sz val="7"/>
        <rFont val="Arial"/>
        <family val="2"/>
      </rPr>
      <t>638,26</t>
    </r>
  </si>
  <si>
    <r>
      <rPr>
        <sz val="7"/>
        <rFont val="Arial"/>
        <family val="2"/>
      </rPr>
      <t>Reservatório de fibra de vidro de 1000 L, incl. suporte em madeira de 7x12cm, elevado de 4m</t>
    </r>
  </si>
  <si>
    <r>
      <rPr>
        <sz val="7"/>
        <rFont val="Arial"/>
        <family val="2"/>
      </rPr>
      <t>3.161,72</t>
    </r>
  </si>
  <si>
    <r>
      <rPr>
        <sz val="7"/>
        <rFont val="Arial"/>
        <family val="2"/>
      </rPr>
      <t xml:space="preserve">Sanitário e vestiário de 40/60 func., c/ 33,90m², paredes chapa compens. 12mm e pont. 8x8cm
</t>
    </r>
    <r>
      <rPr>
        <sz val="7"/>
        <rFont val="Arial"/>
        <family val="2"/>
      </rPr>
      <t>, piso ciment., cobert. telha fibroc., incl. luz e cx. insp</t>
    </r>
  </si>
  <si>
    <r>
      <rPr>
        <sz val="7"/>
        <rFont val="Arial"/>
        <family val="2"/>
      </rPr>
      <t>39.304,35</t>
    </r>
  </si>
  <si>
    <r>
      <rPr>
        <sz val="7"/>
        <rFont val="Arial"/>
        <family val="2"/>
      </rPr>
      <t>Sistema separador de água e óleo</t>
    </r>
  </si>
  <si>
    <r>
      <rPr>
        <sz val="7"/>
        <rFont val="Arial"/>
        <family val="2"/>
      </rPr>
      <t>8.847,85</t>
    </r>
  </si>
  <si>
    <r>
      <rPr>
        <sz val="7"/>
        <rFont val="Arial"/>
        <family val="2"/>
      </rPr>
      <t>Tapume madeira compensada resinada e= 12mm h=2,20m, estr. c/ mad reflorest., incl montagem e pintura esmalte sintético (Custo adotado IOPES - código 020351)</t>
    </r>
  </si>
  <si>
    <r>
      <rPr>
        <sz val="7"/>
        <rFont val="Arial"/>
        <family val="2"/>
      </rPr>
      <t>348,74</t>
    </r>
  </si>
  <si>
    <r>
      <rPr>
        <sz val="7"/>
        <rFont val="Arial"/>
        <family val="2"/>
      </rPr>
      <t xml:space="preserve">Tapume Telha Metálica Ondulada 0,50mm Branca h=2,20m, incl. montagem estr. mad. 8"x8",
</t>
    </r>
    <r>
      <rPr>
        <sz val="7"/>
        <rFont val="Arial"/>
        <family val="2"/>
      </rPr>
      <t>incl. faixas pint. esmalte sintético c/ h=40cm (Reaproveitamento 2x)</t>
    </r>
  </si>
  <si>
    <r>
      <rPr>
        <sz val="7"/>
        <rFont val="Arial"/>
        <family val="2"/>
      </rPr>
      <t>244,72</t>
    </r>
  </si>
  <si>
    <r>
      <rPr>
        <sz val="7"/>
        <rFont val="Arial"/>
        <family val="2"/>
      </rPr>
      <t>Grupo de serviço: ADMINISTRAÇÃO LOCAL</t>
    </r>
  </si>
  <si>
    <r>
      <rPr>
        <sz val="7"/>
        <rFont val="Arial"/>
        <family val="2"/>
      </rPr>
      <t>Administração Local  (valor mensal a calcular de acordo com a obra)</t>
    </r>
  </si>
  <si>
    <r>
      <rPr>
        <sz val="7"/>
        <rFont val="Arial"/>
        <family val="2"/>
      </rPr>
      <t>vb</t>
    </r>
  </si>
  <si>
    <t xml:space="preserve">GOVERNO DO ESTADO DO ESPÍRITO SANTO </t>
  </si>
  <si>
    <t>Secretaria de Estado de Mobilidade e Infraestrutura - SEMOBI</t>
  </si>
  <si>
    <t>Departamento de Edificações e de Rodovias do Estado do Espírito Santo - DER-ES</t>
  </si>
  <si>
    <t>Planilha Orçamentária</t>
  </si>
  <si>
    <r>
      <t>Orçamento:</t>
    </r>
    <r>
      <rPr>
        <sz val="11"/>
        <color theme="1"/>
        <rFont val="Liberation Sans"/>
        <family val="2"/>
      </rPr>
      <t> 1351101 - TABELA CUSTOS LABOR/CT-UFES PADRÃO DER-ES MAIO/2023(LS=157,27; BDI=0%)</t>
    </r>
  </si>
  <si>
    <r>
      <t>Leis Sociais:</t>
    </r>
    <r>
      <rPr>
        <sz val="11"/>
        <color theme="1"/>
        <rFont val="Liberation Sans"/>
        <family val="2"/>
      </rPr>
      <t> 157,27</t>
    </r>
  </si>
  <si>
    <r>
      <t>Orgão Cliente:</t>
    </r>
    <r>
      <rPr>
        <sz val="11"/>
        <color theme="1"/>
        <rFont val="Liberation Sans"/>
        <family val="2"/>
      </rPr>
      <t> DEPARTAMENTO DE EDIFICAÇÕES E DE RODOVIAS DO ESTADO DO ESPÍRITO SANTO</t>
    </r>
  </si>
  <si>
    <r>
      <t>BDI:</t>
    </r>
    <r>
      <rPr>
        <sz val="11"/>
        <color theme="1"/>
        <rFont val="Liberation Sans"/>
        <family val="2"/>
      </rPr>
      <t> 0</t>
    </r>
  </si>
  <si>
    <r>
      <t>Planilha:</t>
    </r>
    <r>
      <rPr>
        <sz val="11"/>
        <color theme="1"/>
        <rFont val="Liberation Sans"/>
        <family val="2"/>
      </rPr>
      <t> TABELA CUSTOS LABOR/CT-UFES PADRÃO DER-ES MAIO/2023(LS=157,27; BDI=0%)</t>
    </r>
  </si>
  <si>
    <r>
      <t>Data Base:</t>
    </r>
    <r>
      <rPr>
        <sz val="11"/>
        <color theme="1"/>
        <rFont val="Liberation Sans"/>
        <family val="2"/>
      </rPr>
      <t> Maio/2023</t>
    </r>
  </si>
  <si>
    <r>
      <t>Local:</t>
    </r>
    <r>
      <rPr>
        <sz val="11"/>
        <color theme="1"/>
        <rFont val="Liberation Sans"/>
        <family val="2"/>
      </rPr>
      <t> </t>
    </r>
  </si>
  <si>
    <t>Item</t>
  </si>
  <si>
    <t>Especificação do Serviço</t>
  </si>
  <si>
    <t>Quant.</t>
  </si>
  <si>
    <t>Preço Unitário</t>
  </si>
  <si>
    <t>Preço Total</t>
  </si>
  <si>
    <t>01</t>
  </si>
  <si>
    <t>0102</t>
  </si>
  <si>
    <t>010201</t>
  </si>
  <si>
    <t>010202</t>
  </si>
  <si>
    <t>010203</t>
  </si>
  <si>
    <t>010204</t>
  </si>
  <si>
    <t>010205</t>
  </si>
  <si>
    <t>010206</t>
  </si>
  <si>
    <t>010207</t>
  </si>
  <si>
    <t>010208</t>
  </si>
  <si>
    <t>010209</t>
  </si>
  <si>
    <t>010210</t>
  </si>
  <si>
    <t>010212</t>
  </si>
  <si>
    <t>010213</t>
  </si>
  <si>
    <t>010214</t>
  </si>
  <si>
    <t>010215</t>
  </si>
  <si>
    <t>010216</t>
  </si>
  <si>
    <t>010218</t>
  </si>
  <si>
    <t>010219</t>
  </si>
  <si>
    <t>010220</t>
  </si>
  <si>
    <t>010221</t>
  </si>
  <si>
    <t>010222</t>
  </si>
  <si>
    <t>010223</t>
  </si>
  <si>
    <t>010224</t>
  </si>
  <si>
    <t>010225</t>
  </si>
  <si>
    <t>010226</t>
  </si>
  <si>
    <t>010227</t>
  </si>
  <si>
    <t>010228</t>
  </si>
  <si>
    <t>010229</t>
  </si>
  <si>
    <t>010230</t>
  </si>
  <si>
    <t>010234</t>
  </si>
  <si>
    <t>010238</t>
  </si>
  <si>
    <t>010239</t>
  </si>
  <si>
    <t>010240</t>
  </si>
  <si>
    <t>010242</t>
  </si>
  <si>
    <t>010244</t>
  </si>
  <si>
    <t>010246</t>
  </si>
  <si>
    <t>010253</t>
  </si>
  <si>
    <t>010254</t>
  </si>
  <si>
    <t>010255</t>
  </si>
  <si>
    <t>010256</t>
  </si>
  <si>
    <t>010259</t>
  </si>
  <si>
    <t>010264</t>
  </si>
  <si>
    <t>010271</t>
  </si>
  <si>
    <t>010279</t>
  </si>
  <si>
    <t>010280</t>
  </si>
  <si>
    <t>010286</t>
  </si>
  <si>
    <t>010292</t>
  </si>
  <si>
    <t>0103</t>
  </si>
  <si>
    <t>010315</t>
  </si>
  <si>
    <t>010317</t>
  </si>
  <si>
    <t>010318</t>
  </si>
  <si>
    <t>010319</t>
  </si>
  <si>
    <t>010320</t>
  </si>
  <si>
    <t>010323</t>
  </si>
  <si>
    <t>010324</t>
  </si>
  <si>
    <t>010325</t>
  </si>
  <si>
    <t>010326</t>
  </si>
  <si>
    <t>010327</t>
  </si>
  <si>
    <t>010329</t>
  </si>
  <si>
    <t>010331</t>
  </si>
  <si>
    <t>010332</t>
  </si>
  <si>
    <t>010333</t>
  </si>
  <si>
    <t>0104</t>
  </si>
  <si>
    <t>010401</t>
  </si>
  <si>
    <t>010402</t>
  </si>
  <si>
    <t>010403</t>
  </si>
  <si>
    <t>010404</t>
  </si>
  <si>
    <t>0105</t>
  </si>
  <si>
    <t>010501</t>
  </si>
  <si>
    <t>010512</t>
  </si>
  <si>
    <t>02</t>
  </si>
  <si>
    <t>0203</t>
  </si>
  <si>
    <t>020305</t>
  </si>
  <si>
    <t>020339</t>
  </si>
  <si>
    <t>020343</t>
  </si>
  <si>
    <t>020344</t>
  </si>
  <si>
    <t>020346</t>
  </si>
  <si>
    <t>020348</t>
  </si>
  <si>
    <t>020350</t>
  </si>
  <si>
    <t>020351</t>
  </si>
  <si>
    <t>020352</t>
  </si>
  <si>
    <t>020353</t>
  </si>
  <si>
    <t>020354</t>
  </si>
  <si>
    <t>020355</t>
  </si>
  <si>
    <t>020356</t>
  </si>
  <si>
    <t>0207</t>
  </si>
  <si>
    <t>020701</t>
  </si>
  <si>
    <t>020702</t>
  </si>
  <si>
    <t>020703</t>
  </si>
  <si>
    <t>020704</t>
  </si>
  <si>
    <t>020705</t>
  </si>
  <si>
    <t>020706</t>
  </si>
  <si>
    <t>020707</t>
  </si>
  <si>
    <t>020708</t>
  </si>
  <si>
    <t>020709</t>
  </si>
  <si>
    <t>020710</t>
  </si>
  <si>
    <t>020711</t>
  </si>
  <si>
    <t>020712</t>
  </si>
  <si>
    <t>020713</t>
  </si>
  <si>
    <t>020714</t>
  </si>
  <si>
    <t>0208</t>
  </si>
  <si>
    <t>020801</t>
  </si>
  <si>
    <t>020802</t>
  </si>
  <si>
    <t>020803</t>
  </si>
  <si>
    <t>020804</t>
  </si>
  <si>
    <t>020805</t>
  </si>
  <si>
    <t>020806</t>
  </si>
  <si>
    <t>020807</t>
  </si>
  <si>
    <t>020808</t>
  </si>
  <si>
    <t>020809</t>
  </si>
  <si>
    <t>020810</t>
  </si>
  <si>
    <t>020811</t>
  </si>
  <si>
    <t>020812</t>
  </si>
  <si>
    <t>03</t>
  </si>
  <si>
    <t>0301</t>
  </si>
  <si>
    <t>030101</t>
  </si>
  <si>
    <t>030102</t>
  </si>
  <si>
    <t>030103</t>
  </si>
  <si>
    <t>030104</t>
  </si>
  <si>
    <t>030119</t>
  </si>
  <si>
    <t>0302</t>
  </si>
  <si>
    <t>030201</t>
  </si>
  <si>
    <t>030202</t>
  </si>
  <si>
    <t>030203</t>
  </si>
  <si>
    <t>030204</t>
  </si>
  <si>
    <t>030206</t>
  </si>
  <si>
    <t>030208</t>
  </si>
  <si>
    <t>030209</t>
  </si>
  <si>
    <t>030210</t>
  </si>
  <si>
    <t>030211</t>
  </si>
  <si>
    <t>0303</t>
  </si>
  <si>
    <t>030304</t>
  </si>
  <si>
    <t>030305</t>
  </si>
  <si>
    <t>030306</t>
  </si>
  <si>
    <t>04</t>
  </si>
  <si>
    <t>0402</t>
  </si>
  <si>
    <t>040202</t>
  </si>
  <si>
    <t>040206</t>
  </si>
  <si>
    <t>040224</t>
  </si>
  <si>
    <t>040231</t>
  </si>
  <si>
    <t>040233</t>
  </si>
  <si>
    <t>040235</t>
  </si>
  <si>
    <t>040237</t>
  </si>
  <si>
    <t>040238</t>
  </si>
  <si>
    <t>040239</t>
  </si>
  <si>
    <t>040240</t>
  </si>
  <si>
    <t>040243</t>
  </si>
  <si>
    <t>040245</t>
  </si>
  <si>
    <t>040246</t>
  </si>
  <si>
    <t>040249</t>
  </si>
  <si>
    <t>040250</t>
  </si>
  <si>
    <t>040253</t>
  </si>
  <si>
    <t>0403</t>
  </si>
  <si>
    <t>040315</t>
  </si>
  <si>
    <t>040320</t>
  </si>
  <si>
    <t>040322</t>
  </si>
  <si>
    <t>040324</t>
  </si>
  <si>
    <t>040328</t>
  </si>
  <si>
    <t>040329</t>
  </si>
  <si>
    <t>040330</t>
  </si>
  <si>
    <t>040331</t>
  </si>
  <si>
    <t>040332</t>
  </si>
  <si>
    <t>040333</t>
  </si>
  <si>
    <t>040337</t>
  </si>
  <si>
    <t>040339</t>
  </si>
  <si>
    <t>0404</t>
  </si>
  <si>
    <t>040405</t>
  </si>
  <si>
    <t>0406</t>
  </si>
  <si>
    <t>040601</t>
  </si>
  <si>
    <t>040602</t>
  </si>
  <si>
    <t>0407</t>
  </si>
  <si>
    <t>040705</t>
  </si>
  <si>
    <t>0408</t>
  </si>
  <si>
    <t>040801</t>
  </si>
  <si>
    <t>040802</t>
  </si>
  <si>
    <t>040803</t>
  </si>
  <si>
    <t>040806</t>
  </si>
  <si>
    <t>040807</t>
  </si>
  <si>
    <t>040808</t>
  </si>
  <si>
    <t>040809</t>
  </si>
  <si>
    <t>040810</t>
  </si>
  <si>
    <t>040813</t>
  </si>
  <si>
    <t>040816</t>
  </si>
  <si>
    <t>040817</t>
  </si>
  <si>
    <t>040818</t>
  </si>
  <si>
    <t>0409</t>
  </si>
  <si>
    <t>040901</t>
  </si>
  <si>
    <t>040902</t>
  </si>
  <si>
    <t>040903</t>
  </si>
  <si>
    <t>040904</t>
  </si>
  <si>
    <t>05</t>
  </si>
  <si>
    <t>0501</t>
  </si>
  <si>
    <t>050115</t>
  </si>
  <si>
    <t>050122</t>
  </si>
  <si>
    <t>0502</t>
  </si>
  <si>
    <t>050202</t>
  </si>
  <si>
    <t>050203</t>
  </si>
  <si>
    <t>050205</t>
  </si>
  <si>
    <t>050206</t>
  </si>
  <si>
    <t>050208</t>
  </si>
  <si>
    <t>0503</t>
  </si>
  <si>
    <t>050301</t>
  </si>
  <si>
    <t>050303</t>
  </si>
  <si>
    <t>0505</t>
  </si>
  <si>
    <t>050502</t>
  </si>
  <si>
    <t>050503</t>
  </si>
  <si>
    <t>0506</t>
  </si>
  <si>
    <t>050601</t>
  </si>
  <si>
    <t>050602</t>
  </si>
  <si>
    <t>050603</t>
  </si>
  <si>
    <t>050605</t>
  </si>
  <si>
    <t>050606</t>
  </si>
  <si>
    <t>050607</t>
  </si>
  <si>
    <t>050608</t>
  </si>
  <si>
    <t>06</t>
  </si>
  <si>
    <t>0601</t>
  </si>
  <si>
    <t>060101</t>
  </si>
  <si>
    <t>060102</t>
  </si>
  <si>
    <t>060103</t>
  </si>
  <si>
    <t>060107</t>
  </si>
  <si>
    <t>060108</t>
  </si>
  <si>
    <t>060110</t>
  </si>
  <si>
    <t>060112</t>
  </si>
  <si>
    <t>060113</t>
  </si>
  <si>
    <t>0611</t>
  </si>
  <si>
    <t>061101</t>
  </si>
  <si>
    <t>061102</t>
  </si>
  <si>
    <t>061103</t>
  </si>
  <si>
    <t>061104</t>
  </si>
  <si>
    <t>061106</t>
  </si>
  <si>
    <t>061107</t>
  </si>
  <si>
    <t>061108</t>
  </si>
  <si>
    <t>061112</t>
  </si>
  <si>
    <t>0613</t>
  </si>
  <si>
    <t>061301</t>
  </si>
  <si>
    <t>061302</t>
  </si>
  <si>
    <t>061303</t>
  </si>
  <si>
    <t>061304</t>
  </si>
  <si>
    <t>0614</t>
  </si>
  <si>
    <t>061401</t>
  </si>
  <si>
    <t>061402</t>
  </si>
  <si>
    <t>061403</t>
  </si>
  <si>
    <t>061404</t>
  </si>
  <si>
    <t>0617</t>
  </si>
  <si>
    <t>061701</t>
  </si>
  <si>
    <t>061702</t>
  </si>
  <si>
    <t>061703</t>
  </si>
  <si>
    <t>0619</t>
  </si>
  <si>
    <t>061901</t>
  </si>
  <si>
    <t>061902</t>
  </si>
  <si>
    <t>061903</t>
  </si>
  <si>
    <t>0622</t>
  </si>
  <si>
    <t>062201</t>
  </si>
  <si>
    <t>062202</t>
  </si>
  <si>
    <t>062203</t>
  </si>
  <si>
    <t>062204</t>
  </si>
  <si>
    <t>062205</t>
  </si>
  <si>
    <t>062206</t>
  </si>
  <si>
    <t>062207</t>
  </si>
  <si>
    <t>062208</t>
  </si>
  <si>
    <t>062211</t>
  </si>
  <si>
    <t>062212</t>
  </si>
  <si>
    <t>0623</t>
  </si>
  <si>
    <t>062301</t>
  </si>
  <si>
    <t>062302</t>
  </si>
  <si>
    <t>0625</t>
  </si>
  <si>
    <t>062501</t>
  </si>
  <si>
    <t>062502</t>
  </si>
  <si>
    <t>062503</t>
  </si>
  <si>
    <t>062504</t>
  </si>
  <si>
    <t>062505</t>
  </si>
  <si>
    <t>07</t>
  </si>
  <si>
    <t>0711</t>
  </si>
  <si>
    <t>071101</t>
  </si>
  <si>
    <t>071103</t>
  </si>
  <si>
    <t>071104</t>
  </si>
  <si>
    <t>071105</t>
  </si>
  <si>
    <t>071106</t>
  </si>
  <si>
    <t>071107</t>
  </si>
  <si>
    <t>0717</t>
  </si>
  <si>
    <t>071701</t>
  </si>
  <si>
    <t>071702</t>
  </si>
  <si>
    <t>071703</t>
  </si>
  <si>
    <t>071704</t>
  </si>
  <si>
    <t>071706</t>
  </si>
  <si>
    <t>0718</t>
  </si>
  <si>
    <t>071801</t>
  </si>
  <si>
    <t>08</t>
  </si>
  <si>
    <t>0801</t>
  </si>
  <si>
    <t>080102</t>
  </si>
  <si>
    <t>080103</t>
  </si>
  <si>
    <t>080107</t>
  </si>
  <si>
    <t>0802</t>
  </si>
  <si>
    <t>080201</t>
  </si>
  <si>
    <t>080202</t>
  </si>
  <si>
    <t>080203</t>
  </si>
  <si>
    <t>09</t>
  </si>
  <si>
    <t>0901</t>
  </si>
  <si>
    <t>090101</t>
  </si>
  <si>
    <t>090102</t>
  </si>
  <si>
    <t>090103</t>
  </si>
  <si>
    <t>090104</t>
  </si>
  <si>
    <t>090105</t>
  </si>
  <si>
    <t>0902</t>
  </si>
  <si>
    <t>090202</t>
  </si>
  <si>
    <t>090203</t>
  </si>
  <si>
    <t>090206</t>
  </si>
  <si>
    <t>090211</t>
  </si>
  <si>
    <t>090212</t>
  </si>
  <si>
    <t>090215</t>
  </si>
  <si>
    <t>090216</t>
  </si>
  <si>
    <t>090219</t>
  </si>
  <si>
    <t>090228</t>
  </si>
  <si>
    <t>0903</t>
  </si>
  <si>
    <t>090301</t>
  </si>
  <si>
    <t>090302</t>
  </si>
  <si>
    <t>090305</t>
  </si>
  <si>
    <t>090312</t>
  </si>
  <si>
    <t>090314</t>
  </si>
  <si>
    <t>0904</t>
  </si>
  <si>
    <t>090403</t>
  </si>
  <si>
    <t>0905</t>
  </si>
  <si>
    <t>090501</t>
  </si>
  <si>
    <t>090502</t>
  </si>
  <si>
    <t>090506</t>
  </si>
  <si>
    <t>090509</t>
  </si>
  <si>
    <t>090511</t>
  </si>
  <si>
    <t>090512</t>
  </si>
  <si>
    <t>10</t>
  </si>
  <si>
    <t>1001</t>
  </si>
  <si>
    <t>100102</t>
  </si>
  <si>
    <t>100105</t>
  </si>
  <si>
    <t>1002</t>
  </si>
  <si>
    <t>100202</t>
  </si>
  <si>
    <t>100203</t>
  </si>
  <si>
    <t>100204</t>
  </si>
  <si>
    <t>100208</t>
  </si>
  <si>
    <t>1003</t>
  </si>
  <si>
    <t>100301</t>
  </si>
  <si>
    <t>11</t>
  </si>
  <si>
    <t>1101</t>
  </si>
  <si>
    <t>110101</t>
  </si>
  <si>
    <t>1102</t>
  </si>
  <si>
    <t>110201</t>
  </si>
  <si>
    <t>110210</t>
  </si>
  <si>
    <t>1103</t>
  </si>
  <si>
    <t>110301</t>
  </si>
  <si>
    <t>110302</t>
  </si>
  <si>
    <t>1104</t>
  </si>
  <si>
    <t>110401</t>
  </si>
  <si>
    <t>12</t>
  </si>
  <si>
    <t>1201</t>
  </si>
  <si>
    <t>120101</t>
  </si>
  <si>
    <t>1202</t>
  </si>
  <si>
    <t>120201</t>
  </si>
  <si>
    <t>120205</t>
  </si>
  <si>
    <t>120207</t>
  </si>
  <si>
    <t>120208</t>
  </si>
  <si>
    <t>120216</t>
  </si>
  <si>
    <t>120220</t>
  </si>
  <si>
    <t>120221</t>
  </si>
  <si>
    <t>120224</t>
  </si>
  <si>
    <t>120227</t>
  </si>
  <si>
    <t>120232</t>
  </si>
  <si>
    <t>1203</t>
  </si>
  <si>
    <t>120301</t>
  </si>
  <si>
    <t>120303</t>
  </si>
  <si>
    <t>120304</t>
  </si>
  <si>
    <t>120308</t>
  </si>
  <si>
    <t>13</t>
  </si>
  <si>
    <t>1301</t>
  </si>
  <si>
    <t>130103</t>
  </si>
  <si>
    <t>130104</t>
  </si>
  <si>
    <t>130109</t>
  </si>
  <si>
    <t>130110</t>
  </si>
  <si>
    <t>130111</t>
  </si>
  <si>
    <t>1302</t>
  </si>
  <si>
    <t>130202</t>
  </si>
  <si>
    <t>130205</t>
  </si>
  <si>
    <t>130208</t>
  </si>
  <si>
    <t>130209</t>
  </si>
  <si>
    <t>130210</t>
  </si>
  <si>
    <t>130211</t>
  </si>
  <si>
    <t>130222</t>
  </si>
  <si>
    <t>130223</t>
  </si>
  <si>
    <t>130225</t>
  </si>
  <si>
    <t>130226</t>
  </si>
  <si>
    <t>130228</t>
  </si>
  <si>
    <t>130230</t>
  </si>
  <si>
    <t>130231</t>
  </si>
  <si>
    <t>130233</t>
  </si>
  <si>
    <t>130234</t>
  </si>
  <si>
    <t>130236</t>
  </si>
  <si>
    <t>130237</t>
  </si>
  <si>
    <t>1303</t>
  </si>
  <si>
    <t>130301</t>
  </si>
  <si>
    <t>130303</t>
  </si>
  <si>
    <t>130304</t>
  </si>
  <si>
    <t>130307</t>
  </si>
  <si>
    <t>130308</t>
  </si>
  <si>
    <t>130311</t>
  </si>
  <si>
    <t>130315</t>
  </si>
  <si>
    <t>130317</t>
  </si>
  <si>
    <t>130320</t>
  </si>
  <si>
    <t>130321</t>
  </si>
  <si>
    <t>130322</t>
  </si>
  <si>
    <t>130323</t>
  </si>
  <si>
    <t>1304</t>
  </si>
  <si>
    <t>130403</t>
  </si>
  <si>
    <t>14</t>
  </si>
  <si>
    <t>1401</t>
  </si>
  <si>
    <t>140102</t>
  </si>
  <si>
    <t>140103</t>
  </si>
  <si>
    <t>140108</t>
  </si>
  <si>
    <t>140109</t>
  </si>
  <si>
    <t>1402</t>
  </si>
  <si>
    <t>140201</t>
  </si>
  <si>
    <t>140207</t>
  </si>
  <si>
    <t>140208</t>
  </si>
  <si>
    <t>140209</t>
  </si>
  <si>
    <t>1407</t>
  </si>
  <si>
    <t>140701</t>
  </si>
  <si>
    <t>140702</t>
  </si>
  <si>
    <t>140703</t>
  </si>
  <si>
    <t>140704</t>
  </si>
  <si>
    <t>140705</t>
  </si>
  <si>
    <t>140706</t>
  </si>
  <si>
    <t>140707</t>
  </si>
  <si>
    <t>140708</t>
  </si>
  <si>
    <t>140709</t>
  </si>
  <si>
    <t>140710</t>
  </si>
  <si>
    <t>140711</t>
  </si>
  <si>
    <t>140712</t>
  </si>
  <si>
    <t>140713</t>
  </si>
  <si>
    <t>140714</t>
  </si>
  <si>
    <t>1409</t>
  </si>
  <si>
    <t>140901</t>
  </si>
  <si>
    <t>140902</t>
  </si>
  <si>
    <t>140903</t>
  </si>
  <si>
    <t>140904</t>
  </si>
  <si>
    <t>140905</t>
  </si>
  <si>
    <t>140906</t>
  </si>
  <si>
    <t>1411</t>
  </si>
  <si>
    <t>141101</t>
  </si>
  <si>
    <t>141102</t>
  </si>
  <si>
    <t>141103</t>
  </si>
  <si>
    <t>141104</t>
  </si>
  <si>
    <t>141105</t>
  </si>
  <si>
    <t>141107</t>
  </si>
  <si>
    <t>141108</t>
  </si>
  <si>
    <t>141109</t>
  </si>
  <si>
    <t>141110</t>
  </si>
  <si>
    <t>141111</t>
  </si>
  <si>
    <t>141112</t>
  </si>
  <si>
    <t>141113</t>
  </si>
  <si>
    <t>141114</t>
  </si>
  <si>
    <t>1412</t>
  </si>
  <si>
    <t>141210</t>
  </si>
  <si>
    <t>141211</t>
  </si>
  <si>
    <t>141212</t>
  </si>
  <si>
    <t>141213</t>
  </si>
  <si>
    <t>141214</t>
  </si>
  <si>
    <t>141215</t>
  </si>
  <si>
    <t>141216</t>
  </si>
  <si>
    <t>141217</t>
  </si>
  <si>
    <t>141218</t>
  </si>
  <si>
    <t>1414</t>
  </si>
  <si>
    <t>141409</t>
  </si>
  <si>
    <t>141410</t>
  </si>
  <si>
    <t>141411</t>
  </si>
  <si>
    <t>141412</t>
  </si>
  <si>
    <t>141413</t>
  </si>
  <si>
    <t>141414</t>
  </si>
  <si>
    <t>141415</t>
  </si>
  <si>
    <t>141416</t>
  </si>
  <si>
    <t>1415</t>
  </si>
  <si>
    <t>141522</t>
  </si>
  <si>
    <t>141524</t>
  </si>
  <si>
    <t>141525</t>
  </si>
  <si>
    <t>141526</t>
  </si>
  <si>
    <t>141527</t>
  </si>
  <si>
    <t>141529</t>
  </si>
  <si>
    <t>1419</t>
  </si>
  <si>
    <t>141906</t>
  </si>
  <si>
    <t>141907</t>
  </si>
  <si>
    <t>141908</t>
  </si>
  <si>
    <t>141909</t>
  </si>
  <si>
    <t>141910</t>
  </si>
  <si>
    <t>1421</t>
  </si>
  <si>
    <t>142103</t>
  </si>
  <si>
    <t>142104</t>
  </si>
  <si>
    <t>142106</t>
  </si>
  <si>
    <t>142107</t>
  </si>
  <si>
    <t>142109</t>
  </si>
  <si>
    <t>142111</t>
  </si>
  <si>
    <t>142112</t>
  </si>
  <si>
    <t>142114</t>
  </si>
  <si>
    <t>142115</t>
  </si>
  <si>
    <t>142116</t>
  </si>
  <si>
    <t>142117</t>
  </si>
  <si>
    <t>142118</t>
  </si>
  <si>
    <t>142119</t>
  </si>
  <si>
    <t>142120</t>
  </si>
  <si>
    <t>142121</t>
  </si>
  <si>
    <t>142122</t>
  </si>
  <si>
    <t>142123</t>
  </si>
  <si>
    <t>142124</t>
  </si>
  <si>
    <t>142125</t>
  </si>
  <si>
    <t>1422</t>
  </si>
  <si>
    <t>142201</t>
  </si>
  <si>
    <t>142202</t>
  </si>
  <si>
    <t>142203</t>
  </si>
  <si>
    <t>142204</t>
  </si>
  <si>
    <t>142205</t>
  </si>
  <si>
    <t>142206</t>
  </si>
  <si>
    <t>1423</t>
  </si>
  <si>
    <t>142301</t>
  </si>
  <si>
    <t>142302</t>
  </si>
  <si>
    <t>142303</t>
  </si>
  <si>
    <t>142304</t>
  </si>
  <si>
    <t>15</t>
  </si>
  <si>
    <t>1501</t>
  </si>
  <si>
    <t>150122</t>
  </si>
  <si>
    <t>150123</t>
  </si>
  <si>
    <t>1503</t>
  </si>
  <si>
    <t>150302</t>
  </si>
  <si>
    <t>150306</t>
  </si>
  <si>
    <t>150307</t>
  </si>
  <si>
    <t>150308</t>
  </si>
  <si>
    <t>150309</t>
  </si>
  <si>
    <t>150310</t>
  </si>
  <si>
    <t>150311</t>
  </si>
  <si>
    <t>150312</t>
  </si>
  <si>
    <t>150313</t>
  </si>
  <si>
    <t>150315</t>
  </si>
  <si>
    <t>150316</t>
  </si>
  <si>
    <t>150317</t>
  </si>
  <si>
    <t>1506</t>
  </si>
  <si>
    <t>150609</t>
  </si>
  <si>
    <t>150610</t>
  </si>
  <si>
    <t>150612</t>
  </si>
  <si>
    <t>150614</t>
  </si>
  <si>
    <t>150615</t>
  </si>
  <si>
    <t>150616</t>
  </si>
  <si>
    <t>150626</t>
  </si>
  <si>
    <t>150628</t>
  </si>
  <si>
    <t>150629</t>
  </si>
  <si>
    <t>150632</t>
  </si>
  <si>
    <t>150633</t>
  </si>
  <si>
    <t>150634</t>
  </si>
  <si>
    <t>150635</t>
  </si>
  <si>
    <t>150636</t>
  </si>
  <si>
    <t>1507</t>
  </si>
  <si>
    <t>150701</t>
  </si>
  <si>
    <t>150702</t>
  </si>
  <si>
    <t>150703</t>
  </si>
  <si>
    <t>150704</t>
  </si>
  <si>
    <t>1508</t>
  </si>
  <si>
    <t>150801</t>
  </si>
  <si>
    <t>150802</t>
  </si>
  <si>
    <t>150803</t>
  </si>
  <si>
    <t>150804</t>
  </si>
  <si>
    <t>150805</t>
  </si>
  <si>
    <t>150806</t>
  </si>
  <si>
    <t>150807</t>
  </si>
  <si>
    <t>150835</t>
  </si>
  <si>
    <t>150836</t>
  </si>
  <si>
    <t>150837</t>
  </si>
  <si>
    <t>150838</t>
  </si>
  <si>
    <t>150843</t>
  </si>
  <si>
    <t>150844</t>
  </si>
  <si>
    <t>150845</t>
  </si>
  <si>
    <t>150850</t>
  </si>
  <si>
    <t>150851</t>
  </si>
  <si>
    <t>150852</t>
  </si>
  <si>
    <t>150860</t>
  </si>
  <si>
    <t>150861</t>
  </si>
  <si>
    <t>150862</t>
  </si>
  <si>
    <t>150863</t>
  </si>
  <si>
    <t>150866</t>
  </si>
  <si>
    <t>150867</t>
  </si>
  <si>
    <t>150870</t>
  </si>
  <si>
    <t>150871</t>
  </si>
  <si>
    <t>150875</t>
  </si>
  <si>
    <t>150876</t>
  </si>
  <si>
    <t>150880</t>
  </si>
  <si>
    <t>150881</t>
  </si>
  <si>
    <t>150882</t>
  </si>
  <si>
    <t>150883</t>
  </si>
  <si>
    <t>150884</t>
  </si>
  <si>
    <t>150885</t>
  </si>
  <si>
    <t>150886</t>
  </si>
  <si>
    <t>1509</t>
  </si>
  <si>
    <t>150906</t>
  </si>
  <si>
    <t>150910</t>
  </si>
  <si>
    <t>150916</t>
  </si>
  <si>
    <t>150918</t>
  </si>
  <si>
    <t>150932</t>
  </si>
  <si>
    <t>150934</t>
  </si>
  <si>
    <t>150937</t>
  </si>
  <si>
    <t>150964</t>
  </si>
  <si>
    <t>150967</t>
  </si>
  <si>
    <t>1510</t>
  </si>
  <si>
    <t>151001</t>
  </si>
  <si>
    <t>151002</t>
  </si>
  <si>
    <t>151003</t>
  </si>
  <si>
    <t>151015</t>
  </si>
  <si>
    <t>151016</t>
  </si>
  <si>
    <t>151017</t>
  </si>
  <si>
    <t>1511</t>
  </si>
  <si>
    <t>151125</t>
  </si>
  <si>
    <t>151126</t>
  </si>
  <si>
    <t>151127</t>
  </si>
  <si>
    <t>151128</t>
  </si>
  <si>
    <t>151129</t>
  </si>
  <si>
    <t>151130</t>
  </si>
  <si>
    <t>151131</t>
  </si>
  <si>
    <t>151132</t>
  </si>
  <si>
    <t>151133</t>
  </si>
  <si>
    <t>151135</t>
  </si>
  <si>
    <t>151136</t>
  </si>
  <si>
    <t>151137</t>
  </si>
  <si>
    <t>151138</t>
  </si>
  <si>
    <t>151139</t>
  </si>
  <si>
    <t>151140</t>
  </si>
  <si>
    <t>151141</t>
  </si>
  <si>
    <t>151142</t>
  </si>
  <si>
    <t>1513</t>
  </si>
  <si>
    <t>151301</t>
  </si>
  <si>
    <t>151302</t>
  </si>
  <si>
    <t>151303</t>
  </si>
  <si>
    <t>151304</t>
  </si>
  <si>
    <t>151305</t>
  </si>
  <si>
    <t>151306</t>
  </si>
  <si>
    <t>151307</t>
  </si>
  <si>
    <t>151308</t>
  </si>
  <si>
    <t>151309</t>
  </si>
  <si>
    <t>151310</t>
  </si>
  <si>
    <t>151311</t>
  </si>
  <si>
    <t>151313</t>
  </si>
  <si>
    <t>151314</t>
  </si>
  <si>
    <t>151316</t>
  </si>
  <si>
    <t>151317</t>
  </si>
  <si>
    <t>151318</t>
  </si>
  <si>
    <t>151319</t>
  </si>
  <si>
    <t>151320</t>
  </si>
  <si>
    <t>151321</t>
  </si>
  <si>
    <t>151322</t>
  </si>
  <si>
    <t>151323</t>
  </si>
  <si>
    <t>151324</t>
  </si>
  <si>
    <t>151325</t>
  </si>
  <si>
    <t>151326</t>
  </si>
  <si>
    <t>151327</t>
  </si>
  <si>
    <t>151328</t>
  </si>
  <si>
    <t>151329</t>
  </si>
  <si>
    <t>151330</t>
  </si>
  <si>
    <t>151331</t>
  </si>
  <si>
    <t>151332</t>
  </si>
  <si>
    <t>151333</t>
  </si>
  <si>
    <t>151334</t>
  </si>
  <si>
    <t>151335</t>
  </si>
  <si>
    <t>151337</t>
  </si>
  <si>
    <t>151338</t>
  </si>
  <si>
    <t>151339</t>
  </si>
  <si>
    <t>151344</t>
  </si>
  <si>
    <t>151345</t>
  </si>
  <si>
    <t>151346</t>
  </si>
  <si>
    <t>151347</t>
  </si>
  <si>
    <t>151348</t>
  </si>
  <si>
    <t>151349</t>
  </si>
  <si>
    <t>151350</t>
  </si>
  <si>
    <t>151357</t>
  </si>
  <si>
    <t>151359</t>
  </si>
  <si>
    <t>1514</t>
  </si>
  <si>
    <t>151401</t>
  </si>
  <si>
    <t>151402</t>
  </si>
  <si>
    <t>151403</t>
  </si>
  <si>
    <t>151404</t>
  </si>
  <si>
    <t>151405</t>
  </si>
  <si>
    <t>151406</t>
  </si>
  <si>
    <t>151407</t>
  </si>
  <si>
    <t>151413</t>
  </si>
  <si>
    <t>151414</t>
  </si>
  <si>
    <t>151417</t>
  </si>
  <si>
    <t>151418</t>
  </si>
  <si>
    <t>151419</t>
  </si>
  <si>
    <t>151420</t>
  </si>
  <si>
    <t>151421</t>
  </si>
  <si>
    <t>151422</t>
  </si>
  <si>
    <t>151423</t>
  </si>
  <si>
    <t>151425</t>
  </si>
  <si>
    <t>151426</t>
  </si>
  <si>
    <t>151427</t>
  </si>
  <si>
    <t>151428</t>
  </si>
  <si>
    <t>151429</t>
  </si>
  <si>
    <t>151430</t>
  </si>
  <si>
    <t>151431</t>
  </si>
  <si>
    <t>151432</t>
  </si>
  <si>
    <t>151433</t>
  </si>
  <si>
    <t>151434</t>
  </si>
  <si>
    <t>151438</t>
  </si>
  <si>
    <t>151439</t>
  </si>
  <si>
    <t>151440</t>
  </si>
  <si>
    <t>1515</t>
  </si>
  <si>
    <t>151503</t>
  </si>
  <si>
    <t>151504</t>
  </si>
  <si>
    <t>151507</t>
  </si>
  <si>
    <t>151508</t>
  </si>
  <si>
    <t>151509</t>
  </si>
  <si>
    <t>151510</t>
  </si>
  <si>
    <t>151511</t>
  </si>
  <si>
    <t>151512</t>
  </si>
  <si>
    <t>151513</t>
  </si>
  <si>
    <t>1516</t>
  </si>
  <si>
    <t>151601</t>
  </si>
  <si>
    <t>151602</t>
  </si>
  <si>
    <t>151603</t>
  </si>
  <si>
    <t>151604</t>
  </si>
  <si>
    <t>151605</t>
  </si>
  <si>
    <t>151606</t>
  </si>
  <si>
    <t>1517</t>
  </si>
  <si>
    <t>151701</t>
  </si>
  <si>
    <t>151702</t>
  </si>
  <si>
    <t>151703</t>
  </si>
  <si>
    <t>151704</t>
  </si>
  <si>
    <t>151705</t>
  </si>
  <si>
    <t>151706</t>
  </si>
  <si>
    <t>151707</t>
  </si>
  <si>
    <t>151710</t>
  </si>
  <si>
    <t>151711</t>
  </si>
  <si>
    <t>151712</t>
  </si>
  <si>
    <t>151713</t>
  </si>
  <si>
    <t>151714</t>
  </si>
  <si>
    <t>151715</t>
  </si>
  <si>
    <t>1518</t>
  </si>
  <si>
    <t>151801</t>
  </si>
  <si>
    <t>151802</t>
  </si>
  <si>
    <t>151803</t>
  </si>
  <si>
    <t>151805</t>
  </si>
  <si>
    <t>151806</t>
  </si>
  <si>
    <t>151807</t>
  </si>
  <si>
    <t>151809</t>
  </si>
  <si>
    <t>151810</t>
  </si>
  <si>
    <t>151811</t>
  </si>
  <si>
    <t>151812</t>
  </si>
  <si>
    <t>151813</t>
  </si>
  <si>
    <t>151814</t>
  </si>
  <si>
    <t>151815</t>
  </si>
  <si>
    <t>151816</t>
  </si>
  <si>
    <t>151817</t>
  </si>
  <si>
    <t>151819</t>
  </si>
  <si>
    <t>151820</t>
  </si>
  <si>
    <t>1519</t>
  </si>
  <si>
    <t>151901</t>
  </si>
  <si>
    <t>151902</t>
  </si>
  <si>
    <t>151903</t>
  </si>
  <si>
    <t>151904</t>
  </si>
  <si>
    <t>151905</t>
  </si>
  <si>
    <t>1520</t>
  </si>
  <si>
    <t>152001</t>
  </si>
  <si>
    <t>152002</t>
  </si>
  <si>
    <t>152003</t>
  </si>
  <si>
    <t>152004</t>
  </si>
  <si>
    <t>152005</t>
  </si>
  <si>
    <t>152006</t>
  </si>
  <si>
    <t>152007</t>
  </si>
  <si>
    <t>152010</t>
  </si>
  <si>
    <t>152011</t>
  </si>
  <si>
    <t>152012</t>
  </si>
  <si>
    <t>152013</t>
  </si>
  <si>
    <t>152014</t>
  </si>
  <si>
    <t>152015</t>
  </si>
  <si>
    <t>152016</t>
  </si>
  <si>
    <t>152025</t>
  </si>
  <si>
    <t>152026</t>
  </si>
  <si>
    <t>152027</t>
  </si>
  <si>
    <t>152030</t>
  </si>
  <si>
    <t>152031</t>
  </si>
  <si>
    <t>152033</t>
  </si>
  <si>
    <t>152034</t>
  </si>
  <si>
    <t>152035</t>
  </si>
  <si>
    <t>152040</t>
  </si>
  <si>
    <t>152041</t>
  </si>
  <si>
    <t>152042</t>
  </si>
  <si>
    <t>1522</t>
  </si>
  <si>
    <t>152201</t>
  </si>
  <si>
    <t>152202</t>
  </si>
  <si>
    <t>152203</t>
  </si>
  <si>
    <t>152204</t>
  </si>
  <si>
    <t>152205</t>
  </si>
  <si>
    <t>152206</t>
  </si>
  <si>
    <t>152207</t>
  </si>
  <si>
    <t>152208</t>
  </si>
  <si>
    <t>152209</t>
  </si>
  <si>
    <t>152210</t>
  </si>
  <si>
    <t>152211</t>
  </si>
  <si>
    <t>152212</t>
  </si>
  <si>
    <t>152213</t>
  </si>
  <si>
    <t>152214</t>
  </si>
  <si>
    <t>152215</t>
  </si>
  <si>
    <t>152216</t>
  </si>
  <si>
    <t>152217</t>
  </si>
  <si>
    <t>152218</t>
  </si>
  <si>
    <t>152219</t>
  </si>
  <si>
    <t>152220</t>
  </si>
  <si>
    <t>152221</t>
  </si>
  <si>
    <t>152222</t>
  </si>
  <si>
    <t>152223</t>
  </si>
  <si>
    <t>152224</t>
  </si>
  <si>
    <t>152225</t>
  </si>
  <si>
    <t>152226</t>
  </si>
  <si>
    <t>152227</t>
  </si>
  <si>
    <t>152228</t>
  </si>
  <si>
    <t>152229</t>
  </si>
  <si>
    <t>152230</t>
  </si>
  <si>
    <t>152231</t>
  </si>
  <si>
    <t>152232</t>
  </si>
  <si>
    <t>152233</t>
  </si>
  <si>
    <t>152234</t>
  </si>
  <si>
    <t>152235</t>
  </si>
  <si>
    <t>152236</t>
  </si>
  <si>
    <t>152238</t>
  </si>
  <si>
    <t>16</t>
  </si>
  <si>
    <t>1601</t>
  </si>
  <si>
    <t>160105</t>
  </si>
  <si>
    <t>160106</t>
  </si>
  <si>
    <t>160108</t>
  </si>
  <si>
    <t>160110</t>
  </si>
  <si>
    <t>160111</t>
  </si>
  <si>
    <t>160115</t>
  </si>
  <si>
    <t>160120</t>
  </si>
  <si>
    <t>160121</t>
  </si>
  <si>
    <t>160122</t>
  </si>
  <si>
    <t>160123</t>
  </si>
  <si>
    <t>160124</t>
  </si>
  <si>
    <t>160125</t>
  </si>
  <si>
    <t>160126</t>
  </si>
  <si>
    <t>1602</t>
  </si>
  <si>
    <t>160207</t>
  </si>
  <si>
    <t>160208</t>
  </si>
  <si>
    <t>1603</t>
  </si>
  <si>
    <t>160303</t>
  </si>
  <si>
    <t>160304</t>
  </si>
  <si>
    <t>160305</t>
  </si>
  <si>
    <t>160308</t>
  </si>
  <si>
    <t>160309</t>
  </si>
  <si>
    <t>160311</t>
  </si>
  <si>
    <t>160312</t>
  </si>
  <si>
    <t>160313</t>
  </si>
  <si>
    <t>160314</t>
  </si>
  <si>
    <t>160315</t>
  </si>
  <si>
    <t>160316</t>
  </si>
  <si>
    <t>160317</t>
  </si>
  <si>
    <t>160318</t>
  </si>
  <si>
    <t>160319</t>
  </si>
  <si>
    <t>160321</t>
  </si>
  <si>
    <t>160322</t>
  </si>
  <si>
    <t>160323</t>
  </si>
  <si>
    <t>160324</t>
  </si>
  <si>
    <t>160325</t>
  </si>
  <si>
    <t>160326</t>
  </si>
  <si>
    <t>160327</t>
  </si>
  <si>
    <t>160328</t>
  </si>
  <si>
    <t>160329</t>
  </si>
  <si>
    <t>160330</t>
  </si>
  <si>
    <t>160331</t>
  </si>
  <si>
    <t>160332</t>
  </si>
  <si>
    <t>160333</t>
  </si>
  <si>
    <t>160334</t>
  </si>
  <si>
    <t>160335</t>
  </si>
  <si>
    <t>1606</t>
  </si>
  <si>
    <t>160602</t>
  </si>
  <si>
    <t>160603</t>
  </si>
  <si>
    <t>160604</t>
  </si>
  <si>
    <t>160605</t>
  </si>
  <si>
    <t>160606</t>
  </si>
  <si>
    <t>160607</t>
  </si>
  <si>
    <t>160608</t>
  </si>
  <si>
    <t>160612</t>
  </si>
  <si>
    <t>160613</t>
  </si>
  <si>
    <t>160625</t>
  </si>
  <si>
    <t>160626</t>
  </si>
  <si>
    <t>160627</t>
  </si>
  <si>
    <t>160628</t>
  </si>
  <si>
    <t>160629</t>
  </si>
  <si>
    <t>160630</t>
  </si>
  <si>
    <t>160631</t>
  </si>
  <si>
    <t>160632</t>
  </si>
  <si>
    <t>160633</t>
  </si>
  <si>
    <t>160634</t>
  </si>
  <si>
    <t>160635</t>
  </si>
  <si>
    <t>160636</t>
  </si>
  <si>
    <t>160637</t>
  </si>
  <si>
    <t>160638</t>
  </si>
  <si>
    <t>160639</t>
  </si>
  <si>
    <t>160640</t>
  </si>
  <si>
    <t>160641</t>
  </si>
  <si>
    <t>160642</t>
  </si>
  <si>
    <t>160643</t>
  </si>
  <si>
    <t>160644</t>
  </si>
  <si>
    <t>160645</t>
  </si>
  <si>
    <t>160646</t>
  </si>
  <si>
    <t>160647</t>
  </si>
  <si>
    <t>160648</t>
  </si>
  <si>
    <t>160649</t>
  </si>
  <si>
    <t>160650</t>
  </si>
  <si>
    <t>160651</t>
  </si>
  <si>
    <t>160652</t>
  </si>
  <si>
    <t>160653</t>
  </si>
  <si>
    <t>160654</t>
  </si>
  <si>
    <t>160655</t>
  </si>
  <si>
    <t>160656</t>
  </si>
  <si>
    <t>160657</t>
  </si>
  <si>
    <t>160658</t>
  </si>
  <si>
    <t>160659</t>
  </si>
  <si>
    <t>160660</t>
  </si>
  <si>
    <t>160661</t>
  </si>
  <si>
    <t>160662</t>
  </si>
  <si>
    <t>160663</t>
  </si>
  <si>
    <t>160665</t>
  </si>
  <si>
    <t>160671</t>
  </si>
  <si>
    <t>160673</t>
  </si>
  <si>
    <t>160674</t>
  </si>
  <si>
    <t>160675</t>
  </si>
  <si>
    <t>160676</t>
  </si>
  <si>
    <t>1607</t>
  </si>
  <si>
    <t>160702</t>
  </si>
  <si>
    <t>160704</t>
  </si>
  <si>
    <t>160707</t>
  </si>
  <si>
    <t>160708</t>
  </si>
  <si>
    <t>160709</t>
  </si>
  <si>
    <t>160710</t>
  </si>
  <si>
    <t>160711</t>
  </si>
  <si>
    <t>160712</t>
  </si>
  <si>
    <t>160713</t>
  </si>
  <si>
    <t>160714</t>
  </si>
  <si>
    <t>160715</t>
  </si>
  <si>
    <t>160716</t>
  </si>
  <si>
    <t>160718</t>
  </si>
  <si>
    <t>1608</t>
  </si>
  <si>
    <t>160806</t>
  </si>
  <si>
    <t>160807</t>
  </si>
  <si>
    <t>160808</t>
  </si>
  <si>
    <t>160809</t>
  </si>
  <si>
    <t>160810</t>
  </si>
  <si>
    <t>160811</t>
  </si>
  <si>
    <t>160812</t>
  </si>
  <si>
    <t>160813</t>
  </si>
  <si>
    <t>160814</t>
  </si>
  <si>
    <t>160815</t>
  </si>
  <si>
    <t>160816</t>
  </si>
  <si>
    <t>160822</t>
  </si>
  <si>
    <t>160823</t>
  </si>
  <si>
    <t>160825</t>
  </si>
  <si>
    <t>160826</t>
  </si>
  <si>
    <t>160827</t>
  </si>
  <si>
    <t>160828</t>
  </si>
  <si>
    <t>160829</t>
  </si>
  <si>
    <t>160830</t>
  </si>
  <si>
    <t>160831</t>
  </si>
  <si>
    <t>160832</t>
  </si>
  <si>
    <t>160833</t>
  </si>
  <si>
    <t>160834</t>
  </si>
  <si>
    <t>160835</t>
  </si>
  <si>
    <t>160836</t>
  </si>
  <si>
    <t>160837</t>
  </si>
  <si>
    <t>160838</t>
  </si>
  <si>
    <t>160839</t>
  </si>
  <si>
    <t>160840</t>
  </si>
  <si>
    <t>160841</t>
  </si>
  <si>
    <t>160842</t>
  </si>
  <si>
    <t>160844</t>
  </si>
  <si>
    <t>160845</t>
  </si>
  <si>
    <t>160846</t>
  </si>
  <si>
    <t>160847</t>
  </si>
  <si>
    <t>160848</t>
  </si>
  <si>
    <t>160851</t>
  </si>
  <si>
    <t>160864</t>
  </si>
  <si>
    <t>160865</t>
  </si>
  <si>
    <t>160866</t>
  </si>
  <si>
    <t>160867</t>
  </si>
  <si>
    <t>160869</t>
  </si>
  <si>
    <t>160870</t>
  </si>
  <si>
    <t>160871</t>
  </si>
  <si>
    <t>160872</t>
  </si>
  <si>
    <t>160873</t>
  </si>
  <si>
    <t>1610</t>
  </si>
  <si>
    <t>161001</t>
  </si>
  <si>
    <t>161002</t>
  </si>
  <si>
    <t>161003</t>
  </si>
  <si>
    <t>161004</t>
  </si>
  <si>
    <t>161005</t>
  </si>
  <si>
    <t>161006</t>
  </si>
  <si>
    <t>161007</t>
  </si>
  <si>
    <t>161008</t>
  </si>
  <si>
    <t>161009</t>
  </si>
  <si>
    <t>161010</t>
  </si>
  <si>
    <t>161011</t>
  </si>
  <si>
    <t>161012</t>
  </si>
  <si>
    <t>161013</t>
  </si>
  <si>
    <t>161014</t>
  </si>
  <si>
    <t>161015</t>
  </si>
  <si>
    <t>161016</t>
  </si>
  <si>
    <t>161017</t>
  </si>
  <si>
    <t>161018</t>
  </si>
  <si>
    <t>161019</t>
  </si>
  <si>
    <t>17</t>
  </si>
  <si>
    <t>1701</t>
  </si>
  <si>
    <t>170101</t>
  </si>
  <si>
    <t>170107</t>
  </si>
  <si>
    <t>170110</t>
  </si>
  <si>
    <t>170114</t>
  </si>
  <si>
    <t>170115</t>
  </si>
  <si>
    <t>170116</t>
  </si>
  <si>
    <t>170117</t>
  </si>
  <si>
    <t>170119</t>
  </si>
  <si>
    <t>170120</t>
  </si>
  <si>
    <t>170121</t>
  </si>
  <si>
    <t>170122</t>
  </si>
  <si>
    <t>170123</t>
  </si>
  <si>
    <t>170124</t>
  </si>
  <si>
    <t>170126</t>
  </si>
  <si>
    <t>170128</t>
  </si>
  <si>
    <t>170129</t>
  </si>
  <si>
    <t>170130</t>
  </si>
  <si>
    <t>170131</t>
  </si>
  <si>
    <t>170132</t>
  </si>
  <si>
    <t>170133</t>
  </si>
  <si>
    <t>170134</t>
  </si>
  <si>
    <t>170135</t>
  </si>
  <si>
    <t>170136</t>
  </si>
  <si>
    <t>1702</t>
  </si>
  <si>
    <t>170205</t>
  </si>
  <si>
    <t>170221</t>
  </si>
  <si>
    <t>170222</t>
  </si>
  <si>
    <t>1703</t>
  </si>
  <si>
    <t>170304</t>
  </si>
  <si>
    <t>170306</t>
  </si>
  <si>
    <t>170309</t>
  </si>
  <si>
    <t>170310</t>
  </si>
  <si>
    <t>170311</t>
  </si>
  <si>
    <t>170313</t>
  </si>
  <si>
    <t>170315</t>
  </si>
  <si>
    <t>170316</t>
  </si>
  <si>
    <t>170317</t>
  </si>
  <si>
    <t>170318</t>
  </si>
  <si>
    <t>170319</t>
  </si>
  <si>
    <t>170320</t>
  </si>
  <si>
    <t>170321</t>
  </si>
  <si>
    <t>170322</t>
  </si>
  <si>
    <t>170323</t>
  </si>
  <si>
    <t>170324</t>
  </si>
  <si>
    <t>170325</t>
  </si>
  <si>
    <t>170326</t>
  </si>
  <si>
    <t>170327</t>
  </si>
  <si>
    <t>170328</t>
  </si>
  <si>
    <t>170329</t>
  </si>
  <si>
    <t>170330</t>
  </si>
  <si>
    <t>170331</t>
  </si>
  <si>
    <t>170332</t>
  </si>
  <si>
    <t>170333</t>
  </si>
  <si>
    <t>170334</t>
  </si>
  <si>
    <t>170335</t>
  </si>
  <si>
    <t>170336</t>
  </si>
  <si>
    <t>170337</t>
  </si>
  <si>
    <t>170338</t>
  </si>
  <si>
    <t>170339</t>
  </si>
  <si>
    <t>170345</t>
  </si>
  <si>
    <t>170346</t>
  </si>
  <si>
    <t>170347</t>
  </si>
  <si>
    <t>170348</t>
  </si>
  <si>
    <t>170349</t>
  </si>
  <si>
    <t>170350</t>
  </si>
  <si>
    <t>170351</t>
  </si>
  <si>
    <t>170352</t>
  </si>
  <si>
    <t>170353</t>
  </si>
  <si>
    <t>170354</t>
  </si>
  <si>
    <t>170357</t>
  </si>
  <si>
    <t>1705</t>
  </si>
  <si>
    <t>170502</t>
  </si>
  <si>
    <t>170506</t>
  </si>
  <si>
    <t>170507</t>
  </si>
  <si>
    <t>170508</t>
  </si>
  <si>
    <t>170509</t>
  </si>
  <si>
    <t>170510</t>
  </si>
  <si>
    <t>170511</t>
  </si>
  <si>
    <t>170512</t>
  </si>
  <si>
    <t>170514</t>
  </si>
  <si>
    <t>170515</t>
  </si>
  <si>
    <t>170516</t>
  </si>
  <si>
    <t>170524</t>
  </si>
  <si>
    <t>170528</t>
  </si>
  <si>
    <t>170530</t>
  </si>
  <si>
    <t>170533</t>
  </si>
  <si>
    <t>170534</t>
  </si>
  <si>
    <t>170535</t>
  </si>
  <si>
    <t>170536</t>
  </si>
  <si>
    <t>170537</t>
  </si>
  <si>
    <t>170538</t>
  </si>
  <si>
    <t>170539</t>
  </si>
  <si>
    <t>170540</t>
  </si>
  <si>
    <t>170541</t>
  </si>
  <si>
    <t>170545</t>
  </si>
  <si>
    <t>170546</t>
  </si>
  <si>
    <t>170547</t>
  </si>
  <si>
    <t>170548</t>
  </si>
  <si>
    <t>170549</t>
  </si>
  <si>
    <t>170550</t>
  </si>
  <si>
    <t>170555</t>
  </si>
  <si>
    <t>170557</t>
  </si>
  <si>
    <t>170561</t>
  </si>
  <si>
    <t>170562</t>
  </si>
  <si>
    <t>1706</t>
  </si>
  <si>
    <t>170601</t>
  </si>
  <si>
    <t>170602</t>
  </si>
  <si>
    <t>170603</t>
  </si>
  <si>
    <t>170604</t>
  </si>
  <si>
    <t>170607</t>
  </si>
  <si>
    <t>170608</t>
  </si>
  <si>
    <t>170609</t>
  </si>
  <si>
    <t>170610</t>
  </si>
  <si>
    <t>170611</t>
  </si>
  <si>
    <t>170612</t>
  </si>
  <si>
    <t>170613</t>
  </si>
  <si>
    <t>170614</t>
  </si>
  <si>
    <t>170615</t>
  </si>
  <si>
    <t>18</t>
  </si>
  <si>
    <t>1801</t>
  </si>
  <si>
    <t>180107</t>
  </si>
  <si>
    <t>180110</t>
  </si>
  <si>
    <t>180115</t>
  </si>
  <si>
    <t>1802</t>
  </si>
  <si>
    <t>180201</t>
  </si>
  <si>
    <t>180202</t>
  </si>
  <si>
    <t>180204</t>
  </si>
  <si>
    <t>180205</t>
  </si>
  <si>
    <t>180206</t>
  </si>
  <si>
    <t>180207</t>
  </si>
  <si>
    <t>180208</t>
  </si>
  <si>
    <t>180209</t>
  </si>
  <si>
    <t>180210</t>
  </si>
  <si>
    <t>180211</t>
  </si>
  <si>
    <t>180212</t>
  </si>
  <si>
    <t>180217</t>
  </si>
  <si>
    <t>180218</t>
  </si>
  <si>
    <t>180220</t>
  </si>
  <si>
    <t>1803</t>
  </si>
  <si>
    <t>180301</t>
  </si>
  <si>
    <t>180302</t>
  </si>
  <si>
    <t>180303</t>
  </si>
  <si>
    <t>180304</t>
  </si>
  <si>
    <t>180305</t>
  </si>
  <si>
    <t>1804</t>
  </si>
  <si>
    <t>180405</t>
  </si>
  <si>
    <t>1806</t>
  </si>
  <si>
    <t>180602</t>
  </si>
  <si>
    <t>180603</t>
  </si>
  <si>
    <t>180604</t>
  </si>
  <si>
    <t>180605</t>
  </si>
  <si>
    <t>180606</t>
  </si>
  <si>
    <t>180607</t>
  </si>
  <si>
    <t>180608</t>
  </si>
  <si>
    <t>180609</t>
  </si>
  <si>
    <t>1807</t>
  </si>
  <si>
    <t>180702</t>
  </si>
  <si>
    <t>1808</t>
  </si>
  <si>
    <t>180803</t>
  </si>
  <si>
    <t>180804</t>
  </si>
  <si>
    <t>180809</t>
  </si>
  <si>
    <t>1810</t>
  </si>
  <si>
    <t>181001</t>
  </si>
  <si>
    <t>181003</t>
  </si>
  <si>
    <t>181004</t>
  </si>
  <si>
    <t>181005</t>
  </si>
  <si>
    <t>181007</t>
  </si>
  <si>
    <t>19</t>
  </si>
  <si>
    <t>1901</t>
  </si>
  <si>
    <t>Emassamento de paredes e forros, com duas demãos de massa corrida, referência Suvinil, Coral, Metalatex ou equivalente, inclusive uma demão de liquido selador PVA, referência Suvinil, Coral ou Metalatex ou equivalente</t>
  </si>
  <si>
    <t>190102</t>
  </si>
  <si>
    <t>190103</t>
  </si>
  <si>
    <t>190104</t>
  </si>
  <si>
    <t>Pintura em paredes e forros, aplicação manual, com três demãos de tinta látex premium, referência Suvinil, Coral e Metalatex, inclusive uma demão de liquido selador PVA, referência Suvinil, Coral ou Metalatex ou equivalente</t>
  </si>
  <si>
    <t>190105</t>
  </si>
  <si>
    <t>Pintura em paredes e forros, aplicação manual, com três demãos de tinta esmalte sintético premium, acabamento fosco, referência Suvinil, Coral ou Metalatex, inclusive uma demão de liquido selador acrílico, referência Suvinil, Coral ou Metalatex ou equivalente</t>
  </si>
  <si>
    <t>190106</t>
  </si>
  <si>
    <t>Pintura em paredes e forros, aplicação manual, com três demão de tinta látex acrílico premium, referência Coral e Metalatex, inclusive uma demão de liquido selador acrílico, referência Suvinil, Coral ou Metalatex ou equivalente</t>
  </si>
  <si>
    <t>190107</t>
  </si>
  <si>
    <t>190108</t>
  </si>
  <si>
    <t>Pintura a cal (tipo caiação), sobre paredes e forros, a três demãos</t>
  </si>
  <si>
    <t>190109</t>
  </si>
  <si>
    <t>Pintura de letra, aplicação manual, em parede, dim. 20x30cm com tinta látex acrílica, marcas de referência Suvinil, Coral ou Metalatex ou equivalente</t>
  </si>
  <si>
    <t>190114</t>
  </si>
  <si>
    <t>Preparo em paredes e forros, aplicação manual, com uma demão de líquido selador acrílico, referência Suvinil, Coral ou Metalatex ou equivalente</t>
  </si>
  <si>
    <t>190115</t>
  </si>
  <si>
    <t>Pintura, sobre paredes e forros, aplicação manual, com duas demãos de tinta látex PVA premium, referência Suvinil, Coral e Metalatex, inclusive uma demão de liquido selador PVA, referência Suvinil, Coral ou Metalatex ou equivalente</t>
  </si>
  <si>
    <t>190116</t>
  </si>
  <si>
    <t>Pintura, sobre paredes e forros, aplicação manual, com duas demãos de tinta esmalte sintético, referência Suvinil, Coral e Metalatex, inclusive uma demão de liquido selador PVA, referência Suvinil, Coral ou Metalatex ou equivalente</t>
  </si>
  <si>
    <t>190117</t>
  </si>
  <si>
    <t>Pintura sobre paredes e forros, aplicação manual, com duas demãos de tinta látex acrílico premium, acabamento fosco, referência Suvinil, Coral e Metalatex, inclusive uma demão de liquido selador acrílico, referência Suvinil, Coral ou Metalatex</t>
  </si>
  <si>
    <t>190121</t>
  </si>
  <si>
    <t>Preparo em paredes e forros, aplicação manual, com uma demão de líquido selador PVA, referência Suvinil, Coral ou Metalatex ou equivalente</t>
  </si>
  <si>
    <t>1902</t>
  </si>
  <si>
    <t>190201</t>
  </si>
  <si>
    <t>Pintura sobre concreto ou blocos cerâmicos aparentes, aplicação manual, com duas demãos de verniz acrílico a base de água, acabamento fosco, referência Suvinil, Coral, Metalatex ou equivalente</t>
  </si>
  <si>
    <t>190202</t>
  </si>
  <si>
    <t>Pintura sobre concreto ou blocos cerâmicos aparentes, aplicação manual, com uma demão de silicone incolor, referência Suvinil, Sika, Vedacit ou equivalente</t>
  </si>
  <si>
    <t>190203</t>
  </si>
  <si>
    <t>Pintura sobre concreto ou blocos de concreto, aplicação manual, com três demãos de tinta látex acrílico premium, referência Suvinil, Coral e Metalatex, inclusive uma demão de liquido selador acrílico, referência Suvinil, Coral ou Metalatex ou equivalente</t>
  </si>
  <si>
    <t>190204</t>
  </si>
  <si>
    <t>Pintura sobre cobogós de concreto, aplicação manual, com duas demãos de tinta látex acrílico premium, referência Suvinil, Coral e Metalatex, inclusive uma demão de liquido selador acrílico, referência Suvinil, Coral ou Metalatex ou equivalente</t>
  </si>
  <si>
    <t>190205</t>
  </si>
  <si>
    <t>Pintura a cal de meio-fio (tipo a caiação), aplicação manual, a três demãos</t>
  </si>
  <si>
    <t>190211</t>
  </si>
  <si>
    <t>Pintura sobre concreto ou blocos de concreto, aplicação manual, com duas demãos de tinta látex PVA premium, referência Suvinil, Coral e Metalatex, inclusive uma demão de liquido selador PVA, referência Suvinil, Coral ou Metalatex ou equivalente</t>
  </si>
  <si>
    <t>1903</t>
  </si>
  <si>
    <t>190301</t>
  </si>
  <si>
    <t>Emassamento de esquadrias e elementos de madeira, com duas demãos de massa à base água, referência Suvinil, Coral, Sherwin Williams ou equivalente, inclusive uma demão de fundo nivelador alquídico branco, referência Suvinil, Coral ou Metalatex ou equivalente</t>
  </si>
  <si>
    <t>190302</t>
  </si>
  <si>
    <t>Pintura de esquadrias e elementos de madeira, aplicação manual, com duas demãos de tinta esmalte sintético referência Suvinil, Coral ou Metalatex, inclusive fundo branco nivelador, referência Suvinil, Coral e Metalatex ou equivalente</t>
  </si>
  <si>
    <t>190303</t>
  </si>
  <si>
    <t>Pintura de esquadrias e elementos de madeira, aplicação manual, com três demão de verniz brilhante incolor, linha Premium Copal, referência Suvinil, Eucatex, Montana ou equivalente</t>
  </si>
  <si>
    <t>190306</t>
  </si>
  <si>
    <t>Pintura de esquadrias e elementos de madeira, aplicação manual, com três demãos de verniz fosco incolor, linha Tripla Proteção Premium, referência Suvinil, Coral, Metalatex ou equivalente</t>
  </si>
  <si>
    <t>190307</t>
  </si>
  <si>
    <t>Pintura fundo nivelador alquídico branco, aplicada a rolo, pincel ou trincha, em madeira, a uma demão, referência Suvinil, Coral ou equivalente</t>
  </si>
  <si>
    <t>1904</t>
  </si>
  <si>
    <t>Pintura sobre metal, aplicação manual, com duas demãos de tinta esmalte sintético, referência Suvinil, Coral ou Metalatex, inclusive uma demão de fundo anticorrosivo</t>
  </si>
  <si>
    <t>190418</t>
  </si>
  <si>
    <t>1905</t>
  </si>
  <si>
    <t>190501</t>
  </si>
  <si>
    <t>Pintura de letras em chapas de ferro, dimensões 20x30cm, aplicação manual, com duas demãos de tinta esmalte sintético, referência Suvinil, Coral, Metalatex ou equivalente, inclusive uma demão de fundo anti-corrosivo</t>
  </si>
  <si>
    <t>1906</t>
  </si>
  <si>
    <t>Pintura sobre piso, aplicação manual, para execução de faixa demarcatória L=5cm, com três demãos de tinta à base de epóxi, marcas de referência Suvinil, Coral ou Metalatex ou equivalente</t>
  </si>
  <si>
    <t>190602</t>
  </si>
  <si>
    <t>Pintura sobre piso, aplicação manual, com duas demãos de tinta à base de resinas acrílicas, marcas de referência Suvinil, Coral, Sherwin Williams NovaCor, Metalatex ou equivalente</t>
  </si>
  <si>
    <t>190603</t>
  </si>
  <si>
    <t>190604</t>
  </si>
  <si>
    <t>Pintura sobre piso, aplicação manual, para execução de faixa demarcatória L=8cm, com três demãos de tinta à base de epóxi, marcas de referência Suvinil, Coral ou Metalatex ou equivalente</t>
  </si>
  <si>
    <t>190605</t>
  </si>
  <si>
    <t>20</t>
  </si>
  <si>
    <t>2001</t>
  </si>
  <si>
    <t>200104</t>
  </si>
  <si>
    <t>200105</t>
  </si>
  <si>
    <t>200107</t>
  </si>
  <si>
    <t>200108</t>
  </si>
  <si>
    <t>200120</t>
  </si>
  <si>
    <t>200124</t>
  </si>
  <si>
    <t>200128</t>
  </si>
  <si>
    <t>200129</t>
  </si>
  <si>
    <t>200130</t>
  </si>
  <si>
    <t>200131</t>
  </si>
  <si>
    <t>2002</t>
  </si>
  <si>
    <t>200202</t>
  </si>
  <si>
    <t>200206</t>
  </si>
  <si>
    <t>200209</t>
  </si>
  <si>
    <t>200214</t>
  </si>
  <si>
    <t>200223</t>
  </si>
  <si>
    <t>200229</t>
  </si>
  <si>
    <t>200237</t>
  </si>
  <si>
    <t>200243</t>
  </si>
  <si>
    <t>200254</t>
  </si>
  <si>
    <t>2003</t>
  </si>
  <si>
    <t>200303</t>
  </si>
  <si>
    <t>200305</t>
  </si>
  <si>
    <t>200306</t>
  </si>
  <si>
    <t>200307</t>
  </si>
  <si>
    <t>200323</t>
  </si>
  <si>
    <t>200326</t>
  </si>
  <si>
    <t>2004</t>
  </si>
  <si>
    <t>200401</t>
  </si>
  <si>
    <t>200402</t>
  </si>
  <si>
    <t>200404</t>
  </si>
  <si>
    <t>2005</t>
  </si>
  <si>
    <t>200511</t>
  </si>
  <si>
    <t>200512</t>
  </si>
  <si>
    <t>200513</t>
  </si>
  <si>
    <t>200562</t>
  </si>
  <si>
    <t>200563</t>
  </si>
  <si>
    <t>200572</t>
  </si>
  <si>
    <t>200573</t>
  </si>
  <si>
    <t>200576</t>
  </si>
  <si>
    <t>2007</t>
  </si>
  <si>
    <t>200702</t>
  </si>
  <si>
    <t>200703</t>
  </si>
  <si>
    <t>200704</t>
  </si>
  <si>
    <t>200705</t>
  </si>
  <si>
    <t>200708</t>
  </si>
  <si>
    <t>200711</t>
  </si>
  <si>
    <t>200713</t>
  </si>
  <si>
    <t>200714</t>
  </si>
  <si>
    <t>200715</t>
  </si>
  <si>
    <t>200716</t>
  </si>
  <si>
    <t>200717</t>
  </si>
  <si>
    <t>200720</t>
  </si>
  <si>
    <t>200721</t>
  </si>
  <si>
    <t>200725</t>
  </si>
  <si>
    <t>200728</t>
  </si>
  <si>
    <t>200738</t>
  </si>
  <si>
    <t>21</t>
  </si>
  <si>
    <t>2101</t>
  </si>
  <si>
    <t>210105</t>
  </si>
  <si>
    <t>210109</t>
  </si>
  <si>
    <t>210114</t>
  </si>
  <si>
    <t>2102</t>
  </si>
  <si>
    <t>210210</t>
  </si>
  <si>
    <t>2103</t>
  </si>
  <si>
    <t>210301</t>
  </si>
  <si>
    <t>210302</t>
  </si>
  <si>
    <t>210304</t>
  </si>
  <si>
    <t>210316</t>
  </si>
  <si>
    <t>210321</t>
  </si>
  <si>
    <t>22</t>
  </si>
  <si>
    <t>2208</t>
  </si>
  <si>
    <t>220803</t>
  </si>
  <si>
    <t>(Gol 1.0 total flex - gasolina - preço LABOR) Seguro total, manutenção, combustível, eventuais taxas e emolumentos, bem como eventual substituição do veículo (se necessário), sem motorista, utilização até 2.000 (dois mil) km/mês</t>
  </si>
  <si>
    <t>31</t>
  </si>
  <si>
    <t>3106</t>
  </si>
  <si>
    <t>310601</t>
  </si>
  <si>
    <t>3108</t>
  </si>
  <si>
    <t>310801</t>
  </si>
  <si>
    <t>310802</t>
  </si>
  <si>
    <t>310803</t>
  </si>
  <si>
    <t>310804</t>
  </si>
  <si>
    <t>310805</t>
  </si>
  <si>
    <t>310806</t>
  </si>
  <si>
    <t>310807</t>
  </si>
  <si>
    <t>310808</t>
  </si>
  <si>
    <t>310809</t>
  </si>
  <si>
    <t>3109</t>
  </si>
  <si>
    <t>310901</t>
  </si>
  <si>
    <t>310902</t>
  </si>
  <si>
    <t>310903</t>
  </si>
  <si>
    <t>310904</t>
  </si>
  <si>
    <t>310905</t>
  </si>
  <si>
    <t>310906</t>
  </si>
  <si>
    <t>310907</t>
  </si>
  <si>
    <t>310908</t>
  </si>
  <si>
    <t>310909</t>
  </si>
  <si>
    <t>310910</t>
  </si>
  <si>
    <t>310911</t>
  </si>
  <si>
    <t>310912</t>
  </si>
  <si>
    <t>310913</t>
  </si>
  <si>
    <t>310914</t>
  </si>
  <si>
    <t>3130</t>
  </si>
  <si>
    <t>MÃO DE OBRA (MENSALISTAS - NÃO DESONERADO - LEIS SOCIAIS=72,58%)</t>
  </si>
  <si>
    <t>313001</t>
  </si>
  <si>
    <t>Tecnico Segundo Grau -A-(Leis Sociais = 72,58%)</t>
  </si>
  <si>
    <t>mes</t>
  </si>
  <si>
    <t>313002</t>
  </si>
  <si>
    <t>Engenheiro Senior(Leis Sociais = 72,58%)</t>
  </si>
  <si>
    <t>313003</t>
  </si>
  <si>
    <t>Programador (Leis Sociais = 72,58%)</t>
  </si>
  <si>
    <t>313004</t>
  </si>
  <si>
    <t>Digitador - 6 Horas(Leis Sociais = 72,58%)</t>
  </si>
  <si>
    <t>313005</t>
  </si>
  <si>
    <t>Engenheiro Junior (Leis Sociais = 72,58%)</t>
  </si>
  <si>
    <t>313006</t>
  </si>
  <si>
    <t>Tecnico Segundo Grau -B (Leis Sociais = 72,58%)</t>
  </si>
  <si>
    <t>313007</t>
  </si>
  <si>
    <t>Tecnico Segundo Grau-C - (Leis Sociais = 72,58%)</t>
  </si>
  <si>
    <t>313008</t>
  </si>
  <si>
    <t>Gerente de Projeto (Leis Sociais = 72,58%)</t>
  </si>
  <si>
    <t>313009</t>
  </si>
  <si>
    <t>Analista de Sistemas (Leis Sociais = 72,58%)</t>
  </si>
  <si>
    <t>313010</t>
  </si>
  <si>
    <t>Analista de Desenvolvimento (Leis Sociais = 72,58%)</t>
  </si>
  <si>
    <t>313011</t>
  </si>
  <si>
    <t>Gerente Bd/Servidores/Redes (Leis Sociais = 72,58%)</t>
  </si>
  <si>
    <t>313012</t>
  </si>
  <si>
    <t>Designer Gráfico (Leis Sociais = 72,58%)</t>
  </si>
  <si>
    <t>313013</t>
  </si>
  <si>
    <t>Analista Sistemas/Suporte(Leis Sociais = 72,58%)</t>
  </si>
  <si>
    <t>313014</t>
  </si>
  <si>
    <t>Coordenador Tecnico Especialista(Leis Sociais = 72,58%)</t>
  </si>
  <si>
    <t>313015</t>
  </si>
  <si>
    <t>Cotador(Leis Sociais = 72,58%)</t>
  </si>
  <si>
    <t>313016</t>
  </si>
  <si>
    <t>Tecnico Nivel Superior (Leis Sociais = 72,58%)</t>
  </si>
  <si>
    <t>313017</t>
  </si>
  <si>
    <t>Engenheiro Pleno(Leis Sociais = 72,58%)</t>
  </si>
  <si>
    <t>313018</t>
  </si>
  <si>
    <t>Almoxarife(Leis Sociais = 72,58%)</t>
  </si>
  <si>
    <t>313019</t>
  </si>
  <si>
    <t>Mestre Obras Senior (Leis Sociais = 72,58%)</t>
  </si>
  <si>
    <t>313020</t>
  </si>
  <si>
    <t>Vigia (Leis Sociais = 72,58%)</t>
  </si>
  <si>
    <t>313021</t>
  </si>
  <si>
    <t>Auxiliar de Almoxarife (Leis Sociais = 72,58%)</t>
  </si>
  <si>
    <t>3131</t>
  </si>
  <si>
    <t>MÃO DE OBRA (MENSALISTAS - DESONERADO - LEIS SOCIAIS=48,87%)</t>
  </si>
  <si>
    <t>313101</t>
  </si>
  <si>
    <t>Tecnico Segundo Grau -A-(Leis Sociais = 48,87%)</t>
  </si>
  <si>
    <t>313102</t>
  </si>
  <si>
    <t>Engenheiro Senior(Leis Sociais = 48,87%)</t>
  </si>
  <si>
    <t>313103</t>
  </si>
  <si>
    <t>Programador (Leis Sociais = 48,87%)</t>
  </si>
  <si>
    <t>313104</t>
  </si>
  <si>
    <t>Digitador - 6 Horas(Leis Sociais = 48,87%)</t>
  </si>
  <si>
    <t>313105</t>
  </si>
  <si>
    <t>Engenheiro Junior (Leis Sociais = 48,87%)</t>
  </si>
  <si>
    <t>313106</t>
  </si>
  <si>
    <t>Tecnico Segundo Grau -B (Leis Sociais = 48,87%)</t>
  </si>
  <si>
    <t>313107</t>
  </si>
  <si>
    <t>Tecnico Segundo Grau-C - (Leis Sociais = 48,87%)</t>
  </si>
  <si>
    <t>313108</t>
  </si>
  <si>
    <t>Gerente de Projeto (Leis Sociais = 48,87%)</t>
  </si>
  <si>
    <t>313109</t>
  </si>
  <si>
    <t>Analista de Sistemas (Leis Sociais = 48,87%)</t>
  </si>
  <si>
    <t>313110</t>
  </si>
  <si>
    <t>Analista de Desenvolvimento (Leis Sociais = 48,87%)</t>
  </si>
  <si>
    <t>313111</t>
  </si>
  <si>
    <t>Gerente Bd/Servidores/Redes (Leis Sociais = 48,87%)</t>
  </si>
  <si>
    <t>313112</t>
  </si>
  <si>
    <t>Designer Gráfico (Leis Sociais = 48,87%)</t>
  </si>
  <si>
    <t>313113</t>
  </si>
  <si>
    <t>Analista Sistemas/Suporte(Leis Sociais = 48,87%)</t>
  </si>
  <si>
    <t>313114</t>
  </si>
  <si>
    <t>Coordenador Tecnico Especialista(Leis Sociais = 48,87%)</t>
  </si>
  <si>
    <t>313115</t>
  </si>
  <si>
    <t>Cotador(Leis Sociais = 48,87%)</t>
  </si>
  <si>
    <t>313116</t>
  </si>
  <si>
    <t>Tecnico Nivel Superior (Leis Sociais = 48,87%)</t>
  </si>
  <si>
    <t>313117</t>
  </si>
  <si>
    <t>Engenheiro Pleno(Leis Sociais = 48,87%)</t>
  </si>
  <si>
    <t>313118</t>
  </si>
  <si>
    <t>Almoxarife(Leis Sociais = 48,87%)</t>
  </si>
  <si>
    <t>313119</t>
  </si>
  <si>
    <t>Mestre Obras Senior (Leis Sociais = 48,87%)</t>
  </si>
  <si>
    <t>313120</t>
  </si>
  <si>
    <t>Vigia (Leis Sociais = 48,87%)</t>
  </si>
  <si>
    <t>313121</t>
  </si>
  <si>
    <t>Auxiliar de Almoxarife (Leis Sociais = 48,87%)</t>
  </si>
  <si>
    <t>313122</t>
  </si>
  <si>
    <t>Encarregado de Turma (Leis Sociais = 48,87%)</t>
  </si>
  <si>
    <t xml:space="preserve">        PRECOS DE INSUMOS - BANCO NACIONAL</t>
  </si>
  <si>
    <t>MES DE COLETA: 06/2023</t>
  </si>
  <si>
    <t>LOCALIDADE: 2680 - VITORIA</t>
  </si>
  <si>
    <t>ENCARGOS SOCIAIS (%) HORISTA 116,32  MENSALISTA  72,58</t>
  </si>
  <si>
    <t xml:space="preserve">CODIGO  </t>
  </si>
  <si>
    <t>DESCRICAO DO INSUMO</t>
  </si>
  <si>
    <t>UNIDADE DE MEDIDA</t>
  </si>
  <si>
    <t>ORIGEM DO PRECO</t>
  </si>
  <si>
    <t>PRECO MEDIANO R$</t>
  </si>
  <si>
    <t>68,59</t>
  </si>
  <si>
    <t>2,91</t>
  </si>
  <si>
    <t>1,18</t>
  </si>
  <si>
    <t>0,07</t>
  </si>
  <si>
    <t>0,18</t>
  </si>
  <si>
    <t>0,23</t>
  </si>
  <si>
    <t>1,14</t>
  </si>
  <si>
    <t>3,71</t>
  </si>
  <si>
    <t>3,75</t>
  </si>
  <si>
    <t>3,38</t>
  </si>
  <si>
    <t>3,61</t>
  </si>
  <si>
    <t>1,78</t>
  </si>
  <si>
    <t>1,83</t>
  </si>
  <si>
    <t>2,08</t>
  </si>
  <si>
    <t>2,18</t>
  </si>
  <si>
    <t>4,87</t>
  </si>
  <si>
    <t>5,38</t>
  </si>
  <si>
    <t>3,89</t>
  </si>
  <si>
    <t>4,17</t>
  </si>
  <si>
    <t>7,79</t>
  </si>
  <si>
    <t>1,94</t>
  </si>
  <si>
    <t>1,90</t>
  </si>
  <si>
    <t>6,49</t>
  </si>
  <si>
    <t>5,98</t>
  </si>
  <si>
    <t>8,76</t>
  </si>
  <si>
    <t>7,72</t>
  </si>
  <si>
    <t>20,73</t>
  </si>
  <si>
    <t>1,50</t>
  </si>
  <si>
    <t>1,36</t>
  </si>
  <si>
    <t>0,78</t>
  </si>
  <si>
    <t>1,13</t>
  </si>
  <si>
    <t>3,10</t>
  </si>
  <si>
    <t>2,22</t>
  </si>
  <si>
    <t>0,83</t>
  </si>
  <si>
    <t>0,55</t>
  </si>
  <si>
    <t>5,96</t>
  </si>
  <si>
    <t xml:space="preserve">ABRACADEIRA PVC, PARA CALHA PLUVIAL, DIAMETRO ENTRE *80 E 100* MM, PARA DRENAGEM PLUVIAL PREDIAL                                                                                                                                                                                                                                                                                                                                                                                                          </t>
  </si>
  <si>
    <t>18,67</t>
  </si>
  <si>
    <t>8,70</t>
  </si>
  <si>
    <t>9,97</t>
  </si>
  <si>
    <t>15,42</t>
  </si>
  <si>
    <t>27,31</t>
  </si>
  <si>
    <t>3,83</t>
  </si>
  <si>
    <t>107,57</t>
  </si>
  <si>
    <t>100,12</t>
  </si>
  <si>
    <t>94,50</t>
  </si>
  <si>
    <t>15,49</t>
  </si>
  <si>
    <t>12,34</t>
  </si>
  <si>
    <t>11,79</t>
  </si>
  <si>
    <t>15,13</t>
  </si>
  <si>
    <t>15,05</t>
  </si>
  <si>
    <t>16,03</t>
  </si>
  <si>
    <t>13,91</t>
  </si>
  <si>
    <t>11,02</t>
  </si>
  <si>
    <t>11,43</t>
  </si>
  <si>
    <t>11,49</t>
  </si>
  <si>
    <t>9,95</t>
  </si>
  <si>
    <t>11,47</t>
  </si>
  <si>
    <t>12,61</t>
  </si>
  <si>
    <t>13,48</t>
  </si>
  <si>
    <t>12,12</t>
  </si>
  <si>
    <t>12,19</t>
  </si>
  <si>
    <t>11,39</t>
  </si>
  <si>
    <t>10,87</t>
  </si>
  <si>
    <t>12,05</t>
  </si>
  <si>
    <t>9,47</t>
  </si>
  <si>
    <t>23,71</t>
  </si>
  <si>
    <t>25,73</t>
  </si>
  <si>
    <t>28,88</t>
  </si>
  <si>
    <t xml:space="preserve">ADAPTADOR CPVC, ROSCAVEL, COM FLANGES E ANEL DE VEDACAO, 15 MM, CAIXA D'AGUA PARA AGUA QUENTE                                                                                                                                                                                                                                                                                                                                                                                                             </t>
  </si>
  <si>
    <t>30,62</t>
  </si>
  <si>
    <t xml:space="preserve">ADAPTADOR CPVC, ROSCAVEL, COM FLANGES E ANEL DE VEDACAO, 22 MM, CAIXA D'AGUA PARA AGUA QUENTE                                                                                                                                                                                                                                                                                                                                                                                                             </t>
  </si>
  <si>
    <t>33,94</t>
  </si>
  <si>
    <t xml:space="preserve">ADAPTADOR CPVC, ROSCAVEL, COM FLANGES E ANEL DE VEDACAO, 28 MM, CAIXA D'AGUA PARA AGUA QUENTE                                                                                                                                                                                                                                                                                                                                                                                                             </t>
  </si>
  <si>
    <t>38,33</t>
  </si>
  <si>
    <t xml:space="preserve">ADAPTADOR CPVC, ROSCAVEL, COM FLANGES E ANEL DE VEDACAO, 35 MM, CAIXA D'AGUA PARA AGUA QUENTE                                                                                                                                                                                                                                                                                                                                                                                                             </t>
  </si>
  <si>
    <t>60,64</t>
  </si>
  <si>
    <t xml:space="preserve">ADAPTADOR CPVC, ROSCAVEL, COM FLANGES E ANEL DE VEDACAO, 42 MM, CAIXA D'AGUA PARA AGUA QUENTE                                                                                                                                                                                                                                                                                                                                                                                                             </t>
  </si>
  <si>
    <t>69,30</t>
  </si>
  <si>
    <t xml:space="preserve">ADAPTADOR CPVC, ROSCAVEL, COM FLANGES E ANEL DE VEDACAO, 54 MM, CAIXA D'AGUA PARA AGUA QUENTE                                                                                                                                                                                                                                                                                                                                                                                                             </t>
  </si>
  <si>
    <t>95,13</t>
  </si>
  <si>
    <t xml:space="preserve">ADAPTADOR CPVC, SOLDAVEL, 15 MM, PARA AGUA QUENTE                                                                                                                                                                                                                                                                                                                                                                                                                                                         </t>
  </si>
  <si>
    <t>18,24</t>
  </si>
  <si>
    <t xml:space="preserve">ADAPTADOR CPVC, SOLDAVEL, 22 MM, PARA AGUA QUENTE                                                                                                                                                                                                                                                                                                                                                                                                                                                         </t>
  </si>
  <si>
    <t>24,42</t>
  </si>
  <si>
    <t>4,48</t>
  </si>
  <si>
    <t>4,23</t>
  </si>
  <si>
    <t>8,78</t>
  </si>
  <si>
    <t xml:space="preserve">ADAPTADOR EM LATAO, ENGATE RAPIDO 2 1/2" X ROSCA INTERNA 5 FIOS 2 1/2", PARA INSTALACAO PREDIAL DE COMBATE A INCENDIO                                                                                                                                                                                                                                                                                                                                                                                     </t>
  </si>
  <si>
    <t>83,23</t>
  </si>
  <si>
    <t xml:space="preserve">ADAPTADOR EM LATAO, ENGATE RAPIDO1 1/2" X ROSCA INTERNA 5 FIOS 2 1/2", PARA INSTALACAO PREDIAL DE COMBATE A INCENDIO                                                                                                                                                                                                                                                                                                                                                                                      </t>
  </si>
  <si>
    <t>65,14</t>
  </si>
  <si>
    <t>62,28</t>
  </si>
  <si>
    <t>1,17</t>
  </si>
  <si>
    <t>1,28</t>
  </si>
  <si>
    <t>2,58</t>
  </si>
  <si>
    <t>8,96</t>
  </si>
  <si>
    <t>5,34</t>
  </si>
  <si>
    <t>6,42</t>
  </si>
  <si>
    <t>16,08</t>
  </si>
  <si>
    <t>27,99</t>
  </si>
  <si>
    <t>38,59</t>
  </si>
  <si>
    <t>16,31</t>
  </si>
  <si>
    <t>17,74</t>
  </si>
  <si>
    <t>26,69</t>
  </si>
  <si>
    <t>39,95</t>
  </si>
  <si>
    <t>37,76</t>
  </si>
  <si>
    <t>65,97</t>
  </si>
  <si>
    <t>384,64</t>
  </si>
  <si>
    <t>307,50</t>
  </si>
  <si>
    <t>439,65</t>
  </si>
  <si>
    <t>555,95</t>
  </si>
  <si>
    <t>15,62</t>
  </si>
  <si>
    <t>292,57</t>
  </si>
  <si>
    <t>414,56</t>
  </si>
  <si>
    <t>5,81</t>
  </si>
  <si>
    <t>72,42</t>
  </si>
  <si>
    <t xml:space="preserve">ADAPTADOR PVC, ROSCAVEL, COM FLANGES E ANEL DE VEDACAO, 1/2", PARA CAIXA D' AGUA                                                                                                                                                                                                                                                                                                                                                                                                                          </t>
  </si>
  <si>
    <t>23,41</t>
  </si>
  <si>
    <t xml:space="preserve">ADAPTADOR PVC, ROSCAVEL, COM FLANGES E ANEL DE VEDACAO, 1", PARA CAIXA D' AGUA                                                                                                                                                                                                                                                                                                                                                                                                                            </t>
  </si>
  <si>
    <t>44,73</t>
  </si>
  <si>
    <t xml:space="preserve">ADAPTADOR PVC, ROSCAVEL, COM FLANGES E ANEL DE VEDACAO, 3/4", PARA CAIXA D' AGUA                                                                                                                                                                                                                                                                                                                                                                                                                          </t>
  </si>
  <si>
    <t>22,41</t>
  </si>
  <si>
    <t>44,92</t>
  </si>
  <si>
    <t>76,81</t>
  </si>
  <si>
    <t>20,03</t>
  </si>
  <si>
    <t>15,22</t>
  </si>
  <si>
    <t>51,37</t>
  </si>
  <si>
    <t>190,15</t>
  </si>
  <si>
    <t>42,77</t>
  </si>
  <si>
    <t>54,11</t>
  </si>
  <si>
    <t>139,88</t>
  </si>
  <si>
    <t>49,80</t>
  </si>
  <si>
    <t>42,59</t>
  </si>
  <si>
    <t>37,48</t>
  </si>
  <si>
    <t>9,50</t>
  </si>
  <si>
    <t>73,09</t>
  </si>
  <si>
    <t>23,85</t>
  </si>
  <si>
    <t>16,42</t>
  </si>
  <si>
    <t>13,38</t>
  </si>
  <si>
    <t>6,72</t>
  </si>
  <si>
    <t>16,04</t>
  </si>
  <si>
    <t>22,35</t>
  </si>
  <si>
    <t>6,66</t>
  </si>
  <si>
    <t>7,44</t>
  </si>
  <si>
    <t>6,91</t>
  </si>
  <si>
    <t>17,39</t>
  </si>
  <si>
    <t>3.500,77</t>
  </si>
  <si>
    <t>4.384,80</t>
  </si>
  <si>
    <t>5.940,70</t>
  </si>
  <si>
    <t>7.045,74</t>
  </si>
  <si>
    <t>2,19</t>
  </si>
  <si>
    <t>10,95</t>
  </si>
  <si>
    <t>51,00</t>
  </si>
  <si>
    <t>12,54</t>
  </si>
  <si>
    <t>2.204,76</t>
  </si>
  <si>
    <t>19,70</t>
  </si>
  <si>
    <t>3.460,29</t>
  </si>
  <si>
    <t>2.916,18</t>
  </si>
  <si>
    <t>16,61</t>
  </si>
  <si>
    <t>14,49</t>
  </si>
  <si>
    <t>2.544,48</t>
  </si>
  <si>
    <t>18,34</t>
  </si>
  <si>
    <t>3.220,01</t>
  </si>
  <si>
    <t>16,98</t>
  </si>
  <si>
    <t>2.982,90</t>
  </si>
  <si>
    <t>16,28</t>
  </si>
  <si>
    <t>2.860,16</t>
  </si>
  <si>
    <t>10,26</t>
  </si>
  <si>
    <t>4,83</t>
  </si>
  <si>
    <t>15,00</t>
  </si>
  <si>
    <t>9,06</t>
  </si>
  <si>
    <t>3,63</t>
  </si>
  <si>
    <t>2,77</t>
  </si>
  <si>
    <t>52,00</t>
  </si>
  <si>
    <t>141,90</t>
  </si>
  <si>
    <t>152,58</t>
  </si>
  <si>
    <t>85,85</t>
  </si>
  <si>
    <t>94,47</t>
  </si>
  <si>
    <t>122,68</t>
  </si>
  <si>
    <t xml:space="preserve">ALIMENTACAO - HORISTA (COLETADO CAIXA - ENCARGOS COMPLEMENTARES)                                                                                                                                                                                                                                                                                                                                                                                                                                          </t>
  </si>
  <si>
    <t>3,09</t>
  </si>
  <si>
    <t xml:space="preserve">ALIMENTACAO - MENSALISTA (COLETADO CAIXA - ENCARGOS COMPLEMENTARES)                                                                                                                                                                                                                                                                                                                                                                                                                                       </t>
  </si>
  <si>
    <t>583,53</t>
  </si>
  <si>
    <t>8.189,50</t>
  </si>
  <si>
    <t>26,73</t>
  </si>
  <si>
    <t>4.692,79</t>
  </si>
  <si>
    <t>2.271,00</t>
  </si>
  <si>
    <t>37,13</t>
  </si>
  <si>
    <t>3,41</t>
  </si>
  <si>
    <t>1,92</t>
  </si>
  <si>
    <t>2,83</t>
  </si>
  <si>
    <t>4,00</t>
  </si>
  <si>
    <t>13,84</t>
  </si>
  <si>
    <t>2,53</t>
  </si>
  <si>
    <t>3,07</t>
  </si>
  <si>
    <t>11,41</t>
  </si>
  <si>
    <t>22,99</t>
  </si>
  <si>
    <t>36,04</t>
  </si>
  <si>
    <t>3,78</t>
  </si>
  <si>
    <t>11,88</t>
  </si>
  <si>
    <t>18,02</t>
  </si>
  <si>
    <t>45,53</t>
  </si>
  <si>
    <t>74,59</t>
  </si>
  <si>
    <t>103,38</t>
  </si>
  <si>
    <t>9,04</t>
  </si>
  <si>
    <t>2,66</t>
  </si>
  <si>
    <t>4,88</t>
  </si>
  <si>
    <t>7,56</t>
  </si>
  <si>
    <t>101,62</t>
  </si>
  <si>
    <t>3,35</t>
  </si>
  <si>
    <t>2,94</t>
  </si>
  <si>
    <t>3,93</t>
  </si>
  <si>
    <t>6,09</t>
  </si>
  <si>
    <t>6,68</t>
  </si>
  <si>
    <t>649,48</t>
  </si>
  <si>
    <t>1.023,71</t>
  </si>
  <si>
    <t>1.437,43</t>
  </si>
  <si>
    <t>134,37</t>
  </si>
  <si>
    <t>175,03</t>
  </si>
  <si>
    <t>423,45</t>
  </si>
  <si>
    <t>1,37</t>
  </si>
  <si>
    <t>13,05</t>
  </si>
  <si>
    <t>19,72</t>
  </si>
  <si>
    <t>25,08</t>
  </si>
  <si>
    <t>29,93</t>
  </si>
  <si>
    <t>35,70</t>
  </si>
  <si>
    <t>42,35</t>
  </si>
  <si>
    <t>57,73</t>
  </si>
  <si>
    <t>71,14</t>
  </si>
  <si>
    <t>82,52</t>
  </si>
  <si>
    <t>103,68</t>
  </si>
  <si>
    <t>12,33</t>
  </si>
  <si>
    <t>544,15</t>
  </si>
  <si>
    <t>1.876,80</t>
  </si>
  <si>
    <t>658,17</t>
  </si>
  <si>
    <t>884,03</t>
  </si>
  <si>
    <t>1.237,64</t>
  </si>
  <si>
    <t>159,12</t>
  </si>
  <si>
    <t>74,25</t>
  </si>
  <si>
    <t>114,52</t>
  </si>
  <si>
    <t>384,55</t>
  </si>
  <si>
    <t>274,36</t>
  </si>
  <si>
    <t>212,16</t>
  </si>
  <si>
    <t>278,47</t>
  </si>
  <si>
    <t>150,28</t>
  </si>
  <si>
    <t>202,12</t>
  </si>
  <si>
    <t>530,42</t>
  </si>
  <si>
    <t>379,49</t>
  </si>
  <si>
    <t>238,68</t>
  </si>
  <si>
    <t>503,89</t>
  </si>
  <si>
    <t>618,82</t>
  </si>
  <si>
    <t>866,35</t>
  </si>
  <si>
    <t>2.365,56</t>
  </si>
  <si>
    <t>88,44</t>
  </si>
  <si>
    <t>2.623,10</t>
  </si>
  <si>
    <t>27,19</t>
  </si>
  <si>
    <t>4.776,04</t>
  </si>
  <si>
    <t>3.563,75</t>
  </si>
  <si>
    <t>3.800,00</t>
  </si>
  <si>
    <t>8.271,64</t>
  </si>
  <si>
    <t>10.386,17</t>
  </si>
  <si>
    <t>13.454,13</t>
  </si>
  <si>
    <t>5.144,35</t>
  </si>
  <si>
    <t>318.204,48</t>
  </si>
  <si>
    <t>10.372,16</t>
  </si>
  <si>
    <t>5.409,52</t>
  </si>
  <si>
    <t>7.179,48</t>
  </si>
  <si>
    <t>6.705,24</t>
  </si>
  <si>
    <t>3.191,19</t>
  </si>
  <si>
    <t>2.148,49</t>
  </si>
  <si>
    <t>3.189,50</t>
  </si>
  <si>
    <t xml:space="preserve">AR CONDICIONADO SPLIT INVERTER, HI-WALL (PAREDE), 24000 BTU/H, CICLO FRIO, 60HZ, CLASSIFICACAO A (SELO PROCEL), GAS HFC, CONTROLE S/FIO                                                                                                                                                                                                                                                                                                                                                                   </t>
  </si>
  <si>
    <t>4.408,19</t>
  </si>
  <si>
    <t>1.918,78</t>
  </si>
  <si>
    <t>17.470,33</t>
  </si>
  <si>
    <t>8.271,66</t>
  </si>
  <si>
    <t>9.273,21</t>
  </si>
  <si>
    <t>10.476,76</t>
  </si>
  <si>
    <t>14.399,53</t>
  </si>
  <si>
    <t>5.070,28</t>
  </si>
  <si>
    <t>6.283,88</t>
  </si>
  <si>
    <t>9.337,70</t>
  </si>
  <si>
    <t>9.679,86</t>
  </si>
  <si>
    <t>11.108,35</t>
  </si>
  <si>
    <t>6.067,05</t>
  </si>
  <si>
    <t>6.532,89</t>
  </si>
  <si>
    <t>9.654,36</t>
  </si>
  <si>
    <t>11.169,15</t>
  </si>
  <si>
    <t>11.684,36</t>
  </si>
  <si>
    <t>1.724,30</t>
  </si>
  <si>
    <t>1.865,25</t>
  </si>
  <si>
    <t>2.481,04</t>
  </si>
  <si>
    <t>2.766,74</t>
  </si>
  <si>
    <t>3.249,94</t>
  </si>
  <si>
    <t>3.658,60</t>
  </si>
  <si>
    <t>1.477,16</t>
  </si>
  <si>
    <t>1.626,51</t>
  </si>
  <si>
    <t>4.622,24</t>
  </si>
  <si>
    <t>4.875,54</t>
  </si>
  <si>
    <t>6.469,88</t>
  </si>
  <si>
    <t>7.839,12</t>
  </si>
  <si>
    <t>8.817,71</t>
  </si>
  <si>
    <t>69.487,14</t>
  </si>
  <si>
    <t>21.749,33</t>
  </si>
  <si>
    <t>28.067,94</t>
  </si>
  <si>
    <t>40.836,65</t>
  </si>
  <si>
    <t>5.015,48</t>
  </si>
  <si>
    <t>26.017,56</t>
  </si>
  <si>
    <t>37,17</t>
  </si>
  <si>
    <t>32,92</t>
  </si>
  <si>
    <t>1,91</t>
  </si>
  <si>
    <t>1,73</t>
  </si>
  <si>
    <t>31,38</t>
  </si>
  <si>
    <t>41,25</t>
  </si>
  <si>
    <t>44,76</t>
  </si>
  <si>
    <t>36,45</t>
  </si>
  <si>
    <t>42,37</t>
  </si>
  <si>
    <t>80,84</t>
  </si>
  <si>
    <t>81,89</t>
  </si>
  <si>
    <t>40,42</t>
  </si>
  <si>
    <t>927,79</t>
  </si>
  <si>
    <t>1,45</t>
  </si>
  <si>
    <t>2,39</t>
  </si>
  <si>
    <t>2,75</t>
  </si>
  <si>
    <t>0,85</t>
  </si>
  <si>
    <t>1,59</t>
  </si>
  <si>
    <t>2,56</t>
  </si>
  <si>
    <t>2,60</t>
  </si>
  <si>
    <t>2,24</t>
  </si>
  <si>
    <t>3,08</t>
  </si>
  <si>
    <t>0,80</t>
  </si>
  <si>
    <t xml:space="preserve">ARGAMASSA USINADA AUTOADENSAVEL E AUTONIVELANTE PARA CONTRAPISO, COM BOMBEAMENTO (DISPONIBILIZACAO DE BOMBA), SEM O LANCAMENTO                                                                                                                                                                                                                                                                                                                                                                            </t>
  </si>
  <si>
    <t>545,57</t>
  </si>
  <si>
    <t>730,33</t>
  </si>
  <si>
    <t>51,12</t>
  </si>
  <si>
    <t>36,51</t>
  </si>
  <si>
    <t>40,86</t>
  </si>
  <si>
    <t>28,58</t>
  </si>
  <si>
    <t>60,74</t>
  </si>
  <si>
    <t>47,00</t>
  </si>
  <si>
    <t>109,76</t>
  </si>
  <si>
    <t>78,59</t>
  </si>
  <si>
    <t>141,43</t>
  </si>
  <si>
    <t>120,05</t>
  </si>
  <si>
    <t>20,13</t>
  </si>
  <si>
    <t>3.534,78</t>
  </si>
  <si>
    <t>81,31</t>
  </si>
  <si>
    <t>14.272,83</t>
  </si>
  <si>
    <t>84,84</t>
  </si>
  <si>
    <t>14.894,30</t>
  </si>
  <si>
    <t>115,49</t>
  </si>
  <si>
    <t>20.273,35</t>
  </si>
  <si>
    <t>152,70</t>
  </si>
  <si>
    <t>26.803,17</t>
  </si>
  <si>
    <t>1,79</t>
  </si>
  <si>
    <t>1,68</t>
  </si>
  <si>
    <t>1,87</t>
  </si>
  <si>
    <t>0,51</t>
  </si>
  <si>
    <t>0,94</t>
  </si>
  <si>
    <t>3,47</t>
  </si>
  <si>
    <t>2,45</t>
  </si>
  <si>
    <t>0,61</t>
  </si>
  <si>
    <t>6,31</t>
  </si>
  <si>
    <t>8,81</t>
  </si>
  <si>
    <t>1,56</t>
  </si>
  <si>
    <t>1,57</t>
  </si>
  <si>
    <t>14,09</t>
  </si>
  <si>
    <t>16,70</t>
  </si>
  <si>
    <t>18,74</t>
  </si>
  <si>
    <t>24,83</t>
  </si>
  <si>
    <t>4.360,63</t>
  </si>
  <si>
    <t>86,74</t>
  </si>
  <si>
    <t>40,76</t>
  </si>
  <si>
    <t>46,00</t>
  </si>
  <si>
    <t>22,23</t>
  </si>
  <si>
    <t>3.906,67</t>
  </si>
  <si>
    <t>14,03</t>
  </si>
  <si>
    <t>2.466,42</t>
  </si>
  <si>
    <t>19,53</t>
  </si>
  <si>
    <t>3.430,68</t>
  </si>
  <si>
    <t>32,59</t>
  </si>
  <si>
    <t>5.721,85</t>
  </si>
  <si>
    <t>17,04</t>
  </si>
  <si>
    <t>2.993,27</t>
  </si>
  <si>
    <t>14,19</t>
  </si>
  <si>
    <t>2.490,67</t>
  </si>
  <si>
    <t>12,93</t>
  </si>
  <si>
    <t>2.274,20</t>
  </si>
  <si>
    <t>41,90</t>
  </si>
  <si>
    <t>7.357,89</t>
  </si>
  <si>
    <t>44,25</t>
  </si>
  <si>
    <t>3.535,30</t>
  </si>
  <si>
    <t>378,61</t>
  </si>
  <si>
    <t>524,08</t>
  </si>
  <si>
    <t>637,23</t>
  </si>
  <si>
    <t>570,99</t>
  </si>
  <si>
    <t>202,55</t>
  </si>
  <si>
    <t>222,58</t>
  </si>
  <si>
    <t>448,80</t>
  </si>
  <si>
    <t>13,28</t>
  </si>
  <si>
    <t>6,25</t>
  </si>
  <si>
    <t>160,00</t>
  </si>
  <si>
    <t>200,56</t>
  </si>
  <si>
    <t>451,96</t>
  </si>
  <si>
    <t>454,92</t>
  </si>
  <si>
    <t xml:space="preserve">BANCADA/ BANCA/ BALCAO/ TAMPO EM MARMORE BRANCO COMUM, POLIDO, LISO, ACABAMENTO RETO, E= *3* CM (SEM FUROS)                                                                                                                                                                                                                                                                                                                                                                                               </t>
  </si>
  <si>
    <t>232,14</t>
  </si>
  <si>
    <t>269,90</t>
  </si>
  <si>
    <t>358,90</t>
  </si>
  <si>
    <t>519,98</t>
  </si>
  <si>
    <t>263,83</t>
  </si>
  <si>
    <t>313,72</t>
  </si>
  <si>
    <t>733,13</t>
  </si>
  <si>
    <t>1.168,10</t>
  </si>
  <si>
    <t>1.463,56</t>
  </si>
  <si>
    <t>177,40</t>
  </si>
  <si>
    <t>964,69</t>
  </si>
  <si>
    <t>1.207,84</t>
  </si>
  <si>
    <t>10,93</t>
  </si>
  <si>
    <t>999,73</t>
  </si>
  <si>
    <t>1.102,81</t>
  </si>
  <si>
    <t>445,64</t>
  </si>
  <si>
    <t>680,61</t>
  </si>
  <si>
    <t>728,99</t>
  </si>
  <si>
    <t>14,24</t>
  </si>
  <si>
    <t>6,76</t>
  </si>
  <si>
    <t>24,63</t>
  </si>
  <si>
    <t>17,46</t>
  </si>
  <si>
    <t>54,79</t>
  </si>
  <si>
    <t>27,18</t>
  </si>
  <si>
    <t>40,85</t>
  </si>
  <si>
    <t>73,52</t>
  </si>
  <si>
    <t>145,57</t>
  </si>
  <si>
    <t>36,39</t>
  </si>
  <si>
    <t>54,52</t>
  </si>
  <si>
    <t>427,29</t>
  </si>
  <si>
    <t>490,38</t>
  </si>
  <si>
    <t>530,58</t>
  </si>
  <si>
    <t>188,12</t>
  </si>
  <si>
    <t>208,93</t>
  </si>
  <si>
    <t>222,77</t>
  </si>
  <si>
    <t>233,39</t>
  </si>
  <si>
    <t>153,18</t>
  </si>
  <si>
    <t>175,65</t>
  </si>
  <si>
    <t>189,99</t>
  </si>
  <si>
    <t>198,95</t>
  </si>
  <si>
    <t>347,77</t>
  </si>
  <si>
    <t>42,87</t>
  </si>
  <si>
    <t>47,02</t>
  </si>
  <si>
    <t>19,61</t>
  </si>
  <si>
    <t>8,10</t>
  </si>
  <si>
    <t>632.675,78</t>
  </si>
  <si>
    <t>195,00</t>
  </si>
  <si>
    <t>120,77</t>
  </si>
  <si>
    <t>260,41</t>
  </si>
  <si>
    <t>150,96</t>
  </si>
  <si>
    <t>347,65</t>
  </si>
  <si>
    <t>1,54</t>
  </si>
  <si>
    <t>4.820,00</t>
  </si>
  <si>
    <t>6.573,17</t>
  </si>
  <si>
    <t>6.029,08</t>
  </si>
  <si>
    <t>26.224,06</t>
  </si>
  <si>
    <t>5.514,40</t>
  </si>
  <si>
    <t>19.606,77</t>
  </si>
  <si>
    <t>23.830,40</t>
  </si>
  <si>
    <t>22,60</t>
  </si>
  <si>
    <t>3.968,85</t>
  </si>
  <si>
    <t>23,75</t>
  </si>
  <si>
    <t>26,86</t>
  </si>
  <si>
    <t>0,75</t>
  </si>
  <si>
    <t>1,84</t>
  </si>
  <si>
    <t>2,29</t>
  </si>
  <si>
    <t>0,64</t>
  </si>
  <si>
    <t>0,50</t>
  </si>
  <si>
    <t>0,56</t>
  </si>
  <si>
    <t>0,77</t>
  </si>
  <si>
    <t>107,44</t>
  </si>
  <si>
    <t>63,51</t>
  </si>
  <si>
    <t>4,32</t>
  </si>
  <si>
    <t>4,40</t>
  </si>
  <si>
    <t>4,61</t>
  </si>
  <si>
    <t>3,60</t>
  </si>
  <si>
    <t>4,01</t>
  </si>
  <si>
    <t>3,64</t>
  </si>
  <si>
    <t>4,74</t>
  </si>
  <si>
    <t>5,29</t>
  </si>
  <si>
    <t>3,98</t>
  </si>
  <si>
    <t>4,02</t>
  </si>
  <si>
    <t>5,58</t>
  </si>
  <si>
    <t>6,16</t>
  </si>
  <si>
    <t>6,43</t>
  </si>
  <si>
    <t>6,97</t>
  </si>
  <si>
    <t>4,98</t>
  </si>
  <si>
    <t>5,56</t>
  </si>
  <si>
    <t>23,13</t>
  </si>
  <si>
    <t>9,13</t>
  </si>
  <si>
    <t>59,38</t>
  </si>
  <si>
    <t>43,54</t>
  </si>
  <si>
    <t>776,35</t>
  </si>
  <si>
    <t>2,84</t>
  </si>
  <si>
    <t>3,16</t>
  </si>
  <si>
    <t>3,62</t>
  </si>
  <si>
    <t>4,60</t>
  </si>
  <si>
    <t>76,56</t>
  </si>
  <si>
    <t>112,45</t>
  </si>
  <si>
    <t>172,26</t>
  </si>
  <si>
    <t>3,49</t>
  </si>
  <si>
    <t>2,79</t>
  </si>
  <si>
    <t>23,47</t>
  </si>
  <si>
    <t>22,80</t>
  </si>
  <si>
    <t>2,05</t>
  </si>
  <si>
    <t>2,54</t>
  </si>
  <si>
    <t>57,74</t>
  </si>
  <si>
    <t>129,92</t>
  </si>
  <si>
    <t>83,00</t>
  </si>
  <si>
    <t>68,87</t>
  </si>
  <si>
    <t>81,20</t>
  </si>
  <si>
    <t>63,15</t>
  </si>
  <si>
    <t>75,79</t>
  </si>
  <si>
    <t>55,66</t>
  </si>
  <si>
    <t>54,91</t>
  </si>
  <si>
    <t>69,16</t>
  </si>
  <si>
    <t xml:space="preserve">BOCAL PVC, PARA CALHA PLUVIAL, DIAMETRO DA SAIDA ENTRE *75 E 120* MM, PARA DRENAGEM PLUVIAL PREDIAL                                                                                                                                                                                                                                                                                                                                                                                                       </t>
  </si>
  <si>
    <t>80,48</t>
  </si>
  <si>
    <t>319,00</t>
  </si>
  <si>
    <t>2.679,17</t>
  </si>
  <si>
    <t>2.252,70</t>
  </si>
  <si>
    <t>918,00</t>
  </si>
  <si>
    <t>13.265,01</t>
  </si>
  <si>
    <t>893,44</t>
  </si>
  <si>
    <t>1.394,28</t>
  </si>
  <si>
    <t>1.526,57</t>
  </si>
  <si>
    <t>1.506,04</t>
  </si>
  <si>
    <t>8.445,45</t>
  </si>
  <si>
    <t>3.916,09</t>
  </si>
  <si>
    <t>7.944,94</t>
  </si>
  <si>
    <t>1.614,47</t>
  </si>
  <si>
    <t>58.757,27</t>
  </si>
  <si>
    <t>62.951,13</t>
  </si>
  <si>
    <t>3.506,00</t>
  </si>
  <si>
    <t>5.040,94</t>
  </si>
  <si>
    <t>8.544,82</t>
  </si>
  <si>
    <t>8.112,63</t>
  </si>
  <si>
    <t>33.290,30</t>
  </si>
  <si>
    <t>12.243,55</t>
  </si>
  <si>
    <t>36.307,52</t>
  </si>
  <si>
    <t>16.485,93</t>
  </si>
  <si>
    <t>3.639,68</t>
  </si>
  <si>
    <t>4.396,25</t>
  </si>
  <si>
    <t>5.906,08</t>
  </si>
  <si>
    <t>32.971,87</t>
  </si>
  <si>
    <t>5.193,07</t>
  </si>
  <si>
    <t>8.242,96</t>
  </si>
  <si>
    <t>228.214,39</t>
  </si>
  <si>
    <t>90.255,41</t>
  </si>
  <si>
    <t>26,54</t>
  </si>
  <si>
    <t>42,91</t>
  </si>
  <si>
    <t>71,52</t>
  </si>
  <si>
    <t>28,55</t>
  </si>
  <si>
    <t>18,86</t>
  </si>
  <si>
    <t>25,58</t>
  </si>
  <si>
    <t>37,71</t>
  </si>
  <si>
    <t>0,37</t>
  </si>
  <si>
    <t>0,93</t>
  </si>
  <si>
    <t>0,06</t>
  </si>
  <si>
    <t>0,10</t>
  </si>
  <si>
    <t>0,20</t>
  </si>
  <si>
    <t>0,19</t>
  </si>
  <si>
    <t>0,41</t>
  </si>
  <si>
    <t>0,71</t>
  </si>
  <si>
    <t xml:space="preserve">BUCHA DE REDUCAO CPVC, SOLDAVEL, 54 X 28 MM, PARA AGUA QUENTE                                                                                                                                                                                                                                                                                                                                                                                                                                             </t>
  </si>
  <si>
    <t>33,81</t>
  </si>
  <si>
    <t>5,82</t>
  </si>
  <si>
    <t>8,73</t>
  </si>
  <si>
    <t>19,97</t>
  </si>
  <si>
    <t>34,08</t>
  </si>
  <si>
    <t>48,06</t>
  </si>
  <si>
    <t>149,81</t>
  </si>
  <si>
    <t>22,57</t>
  </si>
  <si>
    <t>17,73</t>
  </si>
  <si>
    <t>17,35</t>
  </si>
  <si>
    <t>6,26</t>
  </si>
  <si>
    <t>10,91</t>
  </si>
  <si>
    <t>48,73</t>
  </si>
  <si>
    <t>30,29</t>
  </si>
  <si>
    <t>7,53</t>
  </si>
  <si>
    <t>71,84</t>
  </si>
  <si>
    <t>69,84</t>
  </si>
  <si>
    <t>70,19</t>
  </si>
  <si>
    <t>132,74</t>
  </si>
  <si>
    <t>363,29</t>
  </si>
  <si>
    <t>383,85</t>
  </si>
  <si>
    <t>411,77</t>
  </si>
  <si>
    <t>3,03</t>
  </si>
  <si>
    <t>5,26</t>
  </si>
  <si>
    <t>9,82</t>
  </si>
  <si>
    <t>4,05</t>
  </si>
  <si>
    <t>5,25</t>
  </si>
  <si>
    <t>6,11</t>
  </si>
  <si>
    <t>8,22</t>
  </si>
  <si>
    <t>14,65</t>
  </si>
  <si>
    <t>18,20</t>
  </si>
  <si>
    <t>23,76</t>
  </si>
  <si>
    <t>19,68</t>
  </si>
  <si>
    <t>20,56</t>
  </si>
  <si>
    <t>21,76</t>
  </si>
  <si>
    <t>19,47</t>
  </si>
  <si>
    <t>16,02</t>
  </si>
  <si>
    <t>16,79</t>
  </si>
  <si>
    <t>5,76</t>
  </si>
  <si>
    <t>64,57</t>
  </si>
  <si>
    <t>67,45</t>
  </si>
  <si>
    <t>69,56</t>
  </si>
  <si>
    <t>62,14</t>
  </si>
  <si>
    <t>35,87</t>
  </si>
  <si>
    <t>38,38</t>
  </si>
  <si>
    <t>42,07</t>
  </si>
  <si>
    <t>43,76</t>
  </si>
  <si>
    <t>5,30</t>
  </si>
  <si>
    <t>77,20</t>
  </si>
  <si>
    <t>77,82</t>
  </si>
  <si>
    <t>62,84</t>
  </si>
  <si>
    <t>73,81</t>
  </si>
  <si>
    <t>123,15</t>
  </si>
  <si>
    <t>126,13</t>
  </si>
  <si>
    <t>119,66</t>
  </si>
  <si>
    <t>1,69</t>
  </si>
  <si>
    <t xml:space="preserve">BUCHA DE REDUCAO PVC, ROSCAVEL 1 1/2" X 1"                                                                                                                                                                                                                                                                                                                                                                                                                                                                </t>
  </si>
  <si>
    <t>12,30</t>
  </si>
  <si>
    <t xml:space="preserve">BUCHA DE REDUCAO PVC, ROSCAVEL, 1 1/2" X 3/4"                                                                                                                                                                                                                                                                                                                                                                                                                                                             </t>
  </si>
  <si>
    <t>10,45</t>
  </si>
  <si>
    <t xml:space="preserve">BUCHA DE REDUCAO PVC, ROSCAVEL, 1" X 1/2"                                                                                                                                                                                                                                                                                                                                                                                                                                                                 </t>
  </si>
  <si>
    <t>5,05</t>
  </si>
  <si>
    <t xml:space="preserve">BUCHA DE REDUCAO PVC, ROSCAVEL, 1" X 3/4"                                                                                                                                                                                                                                                                                                                                                                                                                                                                 </t>
  </si>
  <si>
    <t>4,90</t>
  </si>
  <si>
    <t>1,25</t>
  </si>
  <si>
    <t>4,36</t>
  </si>
  <si>
    <t>29,81</t>
  </si>
  <si>
    <t>34,29</t>
  </si>
  <si>
    <t xml:space="preserve">BUCHA DE REDUCAO, CPVC, SOLDAVEL, 54 X 35 MM, PARA AGUA QUENTE                                                                                                                                                                                                                                                                                                                                                                                                                                            </t>
  </si>
  <si>
    <t>61,55</t>
  </si>
  <si>
    <t>4,56</t>
  </si>
  <si>
    <t>11,85</t>
  </si>
  <si>
    <t xml:space="preserve">BUCHA DE REDUCAO, PPR, DN 50 X 25 MM, PARA AGUA QUENTE E FRIA PREDIAL                                                                                                                                                                                                                                                                                                                                                                                                                                     </t>
  </si>
  <si>
    <t>20,68</t>
  </si>
  <si>
    <t xml:space="preserve">BUCHA DE REDUCAO, PPR, DN 50 X 32 MM, PARA AGUA QUENTE E FRIA PREDIAL                                                                                                                                                                                                                                                                                                                                                                                                                                     </t>
  </si>
  <si>
    <t>15,45</t>
  </si>
  <si>
    <t xml:space="preserve">BUCHA DE REDUCAO, PVC, LONGA, SERIE R, DN 50 X 40 MM, PARA ESGOTO PREDIAL                                                                                                                                                                                                                                                                                                                                                                                                                                 </t>
  </si>
  <si>
    <t>7,91</t>
  </si>
  <si>
    <t>2,13</t>
  </si>
  <si>
    <t>0,96</t>
  </si>
  <si>
    <t>1,26</t>
  </si>
  <si>
    <t>5,78</t>
  </si>
  <si>
    <t>5,11</t>
  </si>
  <si>
    <t>0,91</t>
  </si>
  <si>
    <t>7,75</t>
  </si>
  <si>
    <t>10,90</t>
  </si>
  <si>
    <t xml:space="preserve">CABECEIRA DIREITA OU ESQUERDA, PVC, PARA CALHA PLUVIAL, DIAMETRO ENTRE *119 E 170* MM, PARA DRENAGEM PLUVIAL PREDIAL                                                                                                                                                                                                                                                                                                                                                                                      </t>
  </si>
  <si>
    <t>24,41</t>
  </si>
  <si>
    <t>9,12</t>
  </si>
  <si>
    <t>6,98</t>
  </si>
  <si>
    <t>2,81</t>
  </si>
  <si>
    <t>4,77</t>
  </si>
  <si>
    <t>30,09</t>
  </si>
  <si>
    <t>15,53</t>
  </si>
  <si>
    <t>59,98</t>
  </si>
  <si>
    <t>3,72</t>
  </si>
  <si>
    <t>44,87</t>
  </si>
  <si>
    <t>65,22</t>
  </si>
  <si>
    <t>18,95</t>
  </si>
  <si>
    <t xml:space="preserve">CABO COAXIAL RG11 95% DE MALHA                                                                                                                                                                                                                                                                                                                                                                                                                                                                            </t>
  </si>
  <si>
    <t>12,82</t>
  </si>
  <si>
    <t xml:space="preserve">CABO COAXIAL RG59 95% DE MALHA                                                                                                                                                                                                                                                                                                                                                                                                                                                                            </t>
  </si>
  <si>
    <t>1,15</t>
  </si>
  <si>
    <t xml:space="preserve">CABO COAXIAL RG6 95% DE MALHA                                                                                                                                                                                                                                                                                                                                                                                                                                                                             </t>
  </si>
  <si>
    <t>1,19</t>
  </si>
  <si>
    <t>105,03</t>
  </si>
  <si>
    <t>100,23</t>
  </si>
  <si>
    <t>99,27</t>
  </si>
  <si>
    <t>43,33</t>
  </si>
  <si>
    <t>43,86</t>
  </si>
  <si>
    <t>47,54</t>
  </si>
  <si>
    <t>48,26</t>
  </si>
  <si>
    <t>48,22</t>
  </si>
  <si>
    <t>102,75</t>
  </si>
  <si>
    <t>204,59</t>
  </si>
  <si>
    <t>43,35</t>
  </si>
  <si>
    <t>5,12</t>
  </si>
  <si>
    <t>9,37</t>
  </si>
  <si>
    <t>119,13</t>
  </si>
  <si>
    <t>144,21</t>
  </si>
  <si>
    <t>15,68</t>
  </si>
  <si>
    <t>166,85</t>
  </si>
  <si>
    <t>46,89</t>
  </si>
  <si>
    <t>61,94</t>
  </si>
  <si>
    <t>89,10</t>
  </si>
  <si>
    <t>8,64</t>
  </si>
  <si>
    <t>105,94</t>
  </si>
  <si>
    <t>128,35</t>
  </si>
  <si>
    <t>13,76</t>
  </si>
  <si>
    <t>157,65</t>
  </si>
  <si>
    <t>2,36</t>
  </si>
  <si>
    <t>209,50</t>
  </si>
  <si>
    <t>21,34</t>
  </si>
  <si>
    <t>271,82</t>
  </si>
  <si>
    <t>30,16</t>
  </si>
  <si>
    <t>365,48</t>
  </si>
  <si>
    <t>44,60</t>
  </si>
  <si>
    <t>437,19</t>
  </si>
  <si>
    <t>5,27</t>
  </si>
  <si>
    <t>62,39</t>
  </si>
  <si>
    <t>81,01</t>
  </si>
  <si>
    <t>0,58</t>
  </si>
  <si>
    <t>1,04</t>
  </si>
  <si>
    <t>96,45</t>
  </si>
  <si>
    <t>121,64</t>
  </si>
  <si>
    <t>12,95</t>
  </si>
  <si>
    <t>146,95</t>
  </si>
  <si>
    <t>1,99</t>
  </si>
  <si>
    <t>193,28</t>
  </si>
  <si>
    <t>20,28</t>
  </si>
  <si>
    <t>29,56</t>
  </si>
  <si>
    <t>3,30</t>
  </si>
  <si>
    <t>41,15</t>
  </si>
  <si>
    <t>60,70</t>
  </si>
  <si>
    <t>80,44</t>
  </si>
  <si>
    <t>142,74</t>
  </si>
  <si>
    <t>14,05</t>
  </si>
  <si>
    <t>177,71</t>
  </si>
  <si>
    <t>232,77</t>
  </si>
  <si>
    <t>22,20</t>
  </si>
  <si>
    <t>30,39</t>
  </si>
  <si>
    <t>58,01</t>
  </si>
  <si>
    <t>80,07</t>
  </si>
  <si>
    <t>107,35</t>
  </si>
  <si>
    <t>3,46</t>
  </si>
  <si>
    <t>4,99</t>
  </si>
  <si>
    <t>13,14</t>
  </si>
  <si>
    <t>3,67</t>
  </si>
  <si>
    <t>9,00</t>
  </si>
  <si>
    <t>13,09</t>
  </si>
  <si>
    <t>5,01</t>
  </si>
  <si>
    <t>12,41</t>
  </si>
  <si>
    <t>18,43</t>
  </si>
  <si>
    <t>16,12</t>
  </si>
  <si>
    <t>28,70</t>
  </si>
  <si>
    <t>448,54</t>
  </si>
  <si>
    <t>45,69</t>
  </si>
  <si>
    <t>7,55</t>
  </si>
  <si>
    <t>79,02</t>
  </si>
  <si>
    <t>109,46</t>
  </si>
  <si>
    <t>11,63</t>
  </si>
  <si>
    <t>148,61</t>
  </si>
  <si>
    <t>17,81</t>
  </si>
  <si>
    <t>224,25</t>
  </si>
  <si>
    <t>280,37</t>
  </si>
  <si>
    <t>0,45</t>
  </si>
  <si>
    <t>0,86</t>
  </si>
  <si>
    <t>1,38</t>
  </si>
  <si>
    <t>2,14</t>
  </si>
  <si>
    <t>3,92</t>
  </si>
  <si>
    <t>7,45</t>
  </si>
  <si>
    <t>62,56</t>
  </si>
  <si>
    <t>17,63</t>
  </si>
  <si>
    <t>25,81</t>
  </si>
  <si>
    <t>5,36</t>
  </si>
  <si>
    <t>38,67</t>
  </si>
  <si>
    <t>9,45</t>
  </si>
  <si>
    <t>11,21</t>
  </si>
  <si>
    <t>68.643,35</t>
  </si>
  <si>
    <t>77.948,71</t>
  </si>
  <si>
    <t>51.468,53</t>
  </si>
  <si>
    <t>62.019,58</t>
  </si>
  <si>
    <t>19,48</t>
  </si>
  <si>
    <t>29,00</t>
  </si>
  <si>
    <t>41,43</t>
  </si>
  <si>
    <t>1.075,70</t>
  </si>
  <si>
    <t>30,88</t>
  </si>
  <si>
    <t>25,85</t>
  </si>
  <si>
    <t xml:space="preserve">CAIBRO NAO APARELHADO *6 X 6* CM, EM MACARANDUBA, ANGELIM OU EQUIVALENTE DA REGIAO - BRUTA                                                                                                                                                                                                                                                                                                                                                                                                                </t>
  </si>
  <si>
    <t>29,58</t>
  </si>
  <si>
    <t>24,08</t>
  </si>
  <si>
    <t>24,74</t>
  </si>
  <si>
    <t>5,51</t>
  </si>
  <si>
    <t xml:space="preserve">CAIXA D'AGUA / RESERVATORIO EM POLIESTER REFORCADO COM FIBRA DE VIDRO, 10000 LITROS, COM TAMPA                                                                                                                                                                                                                                                                                                                                                                                                            </t>
  </si>
  <si>
    <t>4.992,25</t>
  </si>
  <si>
    <t xml:space="preserve">CAIXA D'AGUA / RESERVATORIO EM POLIESTER REFORCADO COM FIBRA DE VIDRO, 1500 LITROS, COM TAMPA                                                                                                                                                                                                                                                                                                                                                                                                             </t>
  </si>
  <si>
    <t>998,45</t>
  </si>
  <si>
    <t xml:space="preserve">CAIXA D'AGUA / RESERVATORIO EM POLIESTER REFORCADO COM FIBRA DE VIDRO, 15000 LITROS, COM TAMPA                                                                                                                                                                                                                                                                                                                                                                                                            </t>
  </si>
  <si>
    <t>7.523,27</t>
  </si>
  <si>
    <t xml:space="preserve">CAIXA D'AGUA / RESERVATORIO EM POLIESTER REFORCADO COM FIBRA DE VIDRO, 2000 LITROS, COM TAMPA                                                                                                                                                                                                                                                                                                                                                                                                             </t>
  </si>
  <si>
    <t>1.253,07</t>
  </si>
  <si>
    <t xml:space="preserve">CAIXA D'AGUA / RESERVATORIO EM POLIESTER REFORCADO COM FIBRA DE VIDRO, 20000 LITROS, COM TAMPA                                                                                                                                                                                                                                                                                                                                                                                                            </t>
  </si>
  <si>
    <t>11.884,88</t>
  </si>
  <si>
    <t xml:space="preserve">CAIXA D'AGUA / RESERVATORIO EM POLIESTER REFORCADO COM FIBRA DE VIDRO, 3000 LITROS, COM TAMPA                                                                                                                                                                                                                                                                                                                                                                                                             </t>
  </si>
  <si>
    <t>1.857,03</t>
  </si>
  <si>
    <t xml:space="preserve">CAIXA D'AGUA / RESERVATORIO EM POLIESTER REFORCADO COM FIBRA DE VIDRO, 500 LITROS, COM TAMPA                                                                                                                                                                                                                                                                                                                                                                                                              </t>
  </si>
  <si>
    <t>465,43</t>
  </si>
  <si>
    <t xml:space="preserve">CAIXA D'AGUA / RESERVATORIO EM POLIESTER REFORCADO COM FIBRA DE VIDRO, 5000 LITROS, COM TAMPA                                                                                                                                                                                                                                                                                                                                                                                                             </t>
  </si>
  <si>
    <t>2.863,75</t>
  </si>
  <si>
    <t xml:space="preserve">CAIXA D'AGUA / RESERVATORIO EM POLIESTER REFORCADO COM FIBRA DE VIDRO, 7000 LITROS, COM TAMPA                                                                                                                                                                                                                                                                                                                                                                                                             </t>
  </si>
  <si>
    <t>3.566,50</t>
  </si>
  <si>
    <t xml:space="preserve">CAIXA D'AGUA / RESERVATORIO EM POLIESTER REFORCADO COM FIBRA DE VIDRO, 750 LITROS, COM TAMPA                                                                                                                                                                                                                                                                                                                                                                                                              </t>
  </si>
  <si>
    <t>670,11</t>
  </si>
  <si>
    <t xml:space="preserve">CAIXA D'AGUA / RESERVATORIO EM POLIESTER REFORCADO COM FIBRA DE VIDRO,1000 LITROS, COM TAMPA                                                                                                                                                                                                                                                                                                                                                                                                              </t>
  </si>
  <si>
    <t>648,06</t>
  </si>
  <si>
    <t xml:space="preserve">CAIXA D'AGUA / RESERVATORIO EM POLIETILENO, 1000 LITROS, COM TAMPA                                                                                                                                                                                                                                                                                                                                                                                                                                        </t>
  </si>
  <si>
    <t>460,21</t>
  </si>
  <si>
    <t xml:space="preserve">CAIXA D'AGUA / RESERVATORIO EM POLIETILENO, 1500 LITROS, COM TAMPA                                                                                                                                                                                                                                                                                                                                                                                                                                        </t>
  </si>
  <si>
    <t>1.062,24</t>
  </si>
  <si>
    <t xml:space="preserve">CAIXA D'AGUA / RESERVATORIO EM POLIETILENO, 2000 LITROS, COM TAMPA                                                                                                                                                                                                                                                                                                                                                                                                                                        </t>
  </si>
  <si>
    <t>1.204,95</t>
  </si>
  <si>
    <t xml:space="preserve">CAIXA D'AGUA / RESERVATORIO EM POLIETILENO, 3000 LITROS, COM TAMPA                                                                                                                                                                                                                                                                                                                                                                                                                                        </t>
  </si>
  <si>
    <t>2.077,26</t>
  </si>
  <si>
    <t xml:space="preserve">CAIXA D'AGUA / RESERVATORIO EM POLIETILENO, 500 LITROS, COM TAMPA                                                                                                                                                                                                                                                                                                                                                                                                                                         </t>
  </si>
  <si>
    <t>278,31</t>
  </si>
  <si>
    <t xml:space="preserve">CAIXA D'AGUA / RESERVATORIO EM POLIETILENO, 750 LITROS, COM TAMPA                                                                                                                                                                                                                                                                                                                                                                                                                                         </t>
  </si>
  <si>
    <t>430,49</t>
  </si>
  <si>
    <t xml:space="preserve">CAIXA DE ATERRAMENTO EM CONCRETO PRE-MOLDADO, DIAMETRO DE 0,30 M E ALTURA DE 0,35 M, SEM FUNDO E COM TAMPA                                                                                                                                                                                                                                                                                                                                                                                                </t>
  </si>
  <si>
    <t>98,11</t>
  </si>
  <si>
    <t>106,08</t>
  </si>
  <si>
    <t>194,48</t>
  </si>
  <si>
    <t>340,35</t>
  </si>
  <si>
    <t>617,05</t>
  </si>
  <si>
    <t>1.105,04</t>
  </si>
  <si>
    <t>163,54</t>
  </si>
  <si>
    <t>300,57</t>
  </si>
  <si>
    <t>381,90</t>
  </si>
  <si>
    <t>84,61</t>
  </si>
  <si>
    <t>140,56</t>
  </si>
  <si>
    <t>272,28</t>
  </si>
  <si>
    <t>565,78</t>
  </si>
  <si>
    <t>891,98</t>
  </si>
  <si>
    <t>218,38</t>
  </si>
  <si>
    <t>232,07</t>
  </si>
  <si>
    <t>44,75</t>
  </si>
  <si>
    <t>989,21</t>
  </si>
  <si>
    <t>404,55</t>
  </si>
  <si>
    <t>400,90</t>
  </si>
  <si>
    <t>507,10</t>
  </si>
  <si>
    <t>420,00</t>
  </si>
  <si>
    <t>513,06</t>
  </si>
  <si>
    <t>46,59</t>
  </si>
  <si>
    <t>54,02</t>
  </si>
  <si>
    <t>86,29</t>
  </si>
  <si>
    <t>73,63</t>
  </si>
  <si>
    <t>161,22</t>
  </si>
  <si>
    <t>1,85</t>
  </si>
  <si>
    <t>3,91</t>
  </si>
  <si>
    <t>29,47</t>
  </si>
  <si>
    <t>36,05</t>
  </si>
  <si>
    <t>59,27</t>
  </si>
  <si>
    <t>196,47</t>
  </si>
  <si>
    <t>119,46</t>
  </si>
  <si>
    <t>175,91</t>
  </si>
  <si>
    <t>66,55</t>
  </si>
  <si>
    <t>39,43</t>
  </si>
  <si>
    <t>466,40</t>
  </si>
  <si>
    <t>37,54</t>
  </si>
  <si>
    <t>73,79</t>
  </si>
  <si>
    <t>118,61</t>
  </si>
  <si>
    <t>177,41</t>
  </si>
  <si>
    <t>236,78</t>
  </si>
  <si>
    <t>286,16</t>
  </si>
  <si>
    <t>362,69</t>
  </si>
  <si>
    <t>26,32</t>
  </si>
  <si>
    <t>86,44</t>
  </si>
  <si>
    <t>1.662,23</t>
  </si>
  <si>
    <t>71,56</t>
  </si>
  <si>
    <t>3.246,92</t>
  </si>
  <si>
    <t>158,51</t>
  </si>
  <si>
    <t>262,67</t>
  </si>
  <si>
    <t>392,69</t>
  </si>
  <si>
    <t>789,95</t>
  </si>
  <si>
    <t>491,88</t>
  </si>
  <si>
    <t>2,52</t>
  </si>
  <si>
    <t>5,00</t>
  </si>
  <si>
    <t>3.089,25</t>
  </si>
  <si>
    <t>988,49</t>
  </si>
  <si>
    <t>313,27</t>
  </si>
  <si>
    <t>507,25</t>
  </si>
  <si>
    <t>129,46</t>
  </si>
  <si>
    <t>4,50</t>
  </si>
  <si>
    <t>6,51</t>
  </si>
  <si>
    <t>107,85</t>
  </si>
  <si>
    <t>2.066,34</t>
  </si>
  <si>
    <t>3.466,63</t>
  </si>
  <si>
    <t>4.360,05</t>
  </si>
  <si>
    <t>67,59</t>
  </si>
  <si>
    <t>160,32</t>
  </si>
  <si>
    <t>495,05</t>
  </si>
  <si>
    <t>25,61</t>
  </si>
  <si>
    <t>107,72</t>
  </si>
  <si>
    <t>73,38</t>
  </si>
  <si>
    <t>47,92</t>
  </si>
  <si>
    <t>57,77</t>
  </si>
  <si>
    <t>1,09</t>
  </si>
  <si>
    <t>1,82</t>
  </si>
  <si>
    <t>0,92</t>
  </si>
  <si>
    <t>0,21</t>
  </si>
  <si>
    <t>2.999,19</t>
  </si>
  <si>
    <t>17,06</t>
  </si>
  <si>
    <t xml:space="preserve">CALHA / PERFIL PLUVIAL DE PVC, DIAMETRO ENTRE *119 E 170* MM, COMPRIMENTO DE 3 M, PARA DRENAGEM PLUVIAL PREDIAL                                                                                                                                                                                                                                                                                                                                                                                           </t>
  </si>
  <si>
    <t>249,06</t>
  </si>
  <si>
    <t>33,69</t>
  </si>
  <si>
    <t>33,96</t>
  </si>
  <si>
    <t>40,14</t>
  </si>
  <si>
    <t>110,71</t>
  </si>
  <si>
    <t>43,45</t>
  </si>
  <si>
    <t>56,59</t>
  </si>
  <si>
    <t>21,72</t>
  </si>
  <si>
    <t>24,32</t>
  </si>
  <si>
    <t>29,72</t>
  </si>
  <si>
    <t>38,87</t>
  </si>
  <si>
    <t>63,06</t>
  </si>
  <si>
    <t>81,56</t>
  </si>
  <si>
    <t>152,43</t>
  </si>
  <si>
    <t>2,26</t>
  </si>
  <si>
    <t>448.082,67</t>
  </si>
  <si>
    <t>478.242,11</t>
  </si>
  <si>
    <t>494.442,03</t>
  </si>
  <si>
    <t>551.486,41</t>
  </si>
  <si>
    <t>521.326,98</t>
  </si>
  <si>
    <t>542.869,40</t>
  </si>
  <si>
    <t>429.125,35</t>
  </si>
  <si>
    <t>429.987,05</t>
  </si>
  <si>
    <t>684.187,79</t>
  </si>
  <si>
    <t>661.783,68</t>
  </si>
  <si>
    <t>706.591,95</t>
  </si>
  <si>
    <t>648.858,23</t>
  </si>
  <si>
    <t>277.545,83</t>
  </si>
  <si>
    <t>154,39</t>
  </si>
  <si>
    <t>20,98</t>
  </si>
  <si>
    <t>24,78</t>
  </si>
  <si>
    <t>5,37</t>
  </si>
  <si>
    <t>4,46</t>
  </si>
  <si>
    <t>5,69</t>
  </si>
  <si>
    <t>1,74</t>
  </si>
  <si>
    <t>6,53</t>
  </si>
  <si>
    <t>18,06</t>
  </si>
  <si>
    <t>47,48</t>
  </si>
  <si>
    <t>100,04</t>
  </si>
  <si>
    <t>30,13</t>
  </si>
  <si>
    <t>10,43</t>
  </si>
  <si>
    <t>32,29</t>
  </si>
  <si>
    <t>31,21</t>
  </si>
  <si>
    <t>18,98</t>
  </si>
  <si>
    <t>30,02</t>
  </si>
  <si>
    <t>50,75</t>
  </si>
  <si>
    <t>32,07</t>
  </si>
  <si>
    <t>20,92</t>
  </si>
  <si>
    <t>16,94</t>
  </si>
  <si>
    <t>5,89</t>
  </si>
  <si>
    <t>5,72</t>
  </si>
  <si>
    <t>11,10</t>
  </si>
  <si>
    <t>54,50</t>
  </si>
  <si>
    <t>30,22</t>
  </si>
  <si>
    <t>7,61</t>
  </si>
  <si>
    <t>77,70</t>
  </si>
  <si>
    <t>129,96</t>
  </si>
  <si>
    <t>2,21</t>
  </si>
  <si>
    <t>3,32</t>
  </si>
  <si>
    <t>7,16</t>
  </si>
  <si>
    <t>3,31</t>
  </si>
  <si>
    <t xml:space="preserve">CAP PVC, SERIE R, DN 100 MM, PARA ESGOTO PREDIAL                                                                                                                                                                                                                                                                                                                                                                                                                                                          </t>
  </si>
  <si>
    <t>19,16</t>
  </si>
  <si>
    <t xml:space="preserve">CAP PVC, SERIE R, DN 150 MM, PARA ESGOTO PREDIAL                                                                                                                                                                                                                                                                                                                                                                                                                                                          </t>
  </si>
  <si>
    <t>93,94</t>
  </si>
  <si>
    <t xml:space="preserve">CAP PVC, SERIE R, DN 75 MM, PARA ESGOTO PREDIAL                                                                                                                                                                                                                                                                                                                                                                                                                                                           </t>
  </si>
  <si>
    <t>15,85</t>
  </si>
  <si>
    <t>14,40</t>
  </si>
  <si>
    <t>12,00</t>
  </si>
  <si>
    <t>1,80</t>
  </si>
  <si>
    <t>5,66</t>
  </si>
  <si>
    <t>10,22</t>
  </si>
  <si>
    <t>17,19</t>
  </si>
  <si>
    <t>30,08</t>
  </si>
  <si>
    <t>31,46</t>
  </si>
  <si>
    <t>7,89</t>
  </si>
  <si>
    <t>20,55</t>
  </si>
  <si>
    <t>97,35</t>
  </si>
  <si>
    <t>107,22</t>
  </si>
  <si>
    <t>19,37</t>
  </si>
  <si>
    <t>14,90</t>
  </si>
  <si>
    <t>135,52</t>
  </si>
  <si>
    <t>230,27</t>
  </si>
  <si>
    <t>45,67</t>
  </si>
  <si>
    <t>60,59</t>
  </si>
  <si>
    <t>54,93</t>
  </si>
  <si>
    <t>106,25</t>
  </si>
  <si>
    <t>95,61</t>
  </si>
  <si>
    <t xml:space="preserve">CARENAGEM /TAMPA, EM PLASTICO, COR BRANCA, UTILIZADO EM KIT CHASSI METALICO PARA INSTAL. HIDRAULICA DE CUBA SIMPLES SEM MAQUINA DE LAVAR ROUPA, *355* X *670* MM (L X H) (COM FUROS E DEMAIS ENCAIXES)                                                                                                                                                                                                                                                                                                    </t>
  </si>
  <si>
    <t>31,90</t>
  </si>
  <si>
    <t xml:space="preserve">CARENAGEM /TAMPA, EM PLASTICO, COR BRANCA, UTILIZADO EM KIT CHASSI METALICO PARA INSTAL. HIDRAULICA DE TANQUE COM MAQUINA DE LAVAR ROUPA, *360* X *470* MM (L X H) (COM FUROS E DEMAIS ENCAIXES)                                                                                                                                                                                                                                                                                                          </t>
  </si>
  <si>
    <t>196,57</t>
  </si>
  <si>
    <t>200,72</t>
  </si>
  <si>
    <t>105,45</t>
  </si>
  <si>
    <t>19,01</t>
  </si>
  <si>
    <t>3.338,56</t>
  </si>
  <si>
    <t>22,54</t>
  </si>
  <si>
    <t>3.956,22</t>
  </si>
  <si>
    <t>19,02</t>
  </si>
  <si>
    <t>3.697,70</t>
  </si>
  <si>
    <t>258,15</t>
  </si>
  <si>
    <t>16.000,00</t>
  </si>
  <si>
    <t>21.706,29</t>
  </si>
  <si>
    <t>23.496,50</t>
  </si>
  <si>
    <t>25.286,71</t>
  </si>
  <si>
    <t>27.076,92</t>
  </si>
  <si>
    <t>30.881,11</t>
  </si>
  <si>
    <t>10,54</t>
  </si>
  <si>
    <t>4.742,90</t>
  </si>
  <si>
    <t>81,22</t>
  </si>
  <si>
    <t>155,87</t>
  </si>
  <si>
    <t>9.388,39</t>
  </si>
  <si>
    <t>829.564,84</t>
  </si>
  <si>
    <t>711.467,21</t>
  </si>
  <si>
    <t>720.108,39</t>
  </si>
  <si>
    <t>818.619,33</t>
  </si>
  <si>
    <t>1.003.831,13</t>
  </si>
  <si>
    <t>16,00</t>
  </si>
  <si>
    <t>2.813,01</t>
  </si>
  <si>
    <t>5.407,57</t>
  </si>
  <si>
    <t>7.210,09</t>
  </si>
  <si>
    <t>1.256,56</t>
  </si>
  <si>
    <t>2.773,11</t>
  </si>
  <si>
    <t>21,29</t>
  </si>
  <si>
    <t>1.569,46</t>
  </si>
  <si>
    <t>1.046,29</t>
  </si>
  <si>
    <t>43,82</t>
  </si>
  <si>
    <t>11,13</t>
  </si>
  <si>
    <t>12,98</t>
  </si>
  <si>
    <t>12,22</t>
  </si>
  <si>
    <t>11,32</t>
  </si>
  <si>
    <t>11,33</t>
  </si>
  <si>
    <t>11,97</t>
  </si>
  <si>
    <t>10,08</t>
  </si>
  <si>
    <t>13,87</t>
  </si>
  <si>
    <t>14,44</t>
  </si>
  <si>
    <t>13,83</t>
  </si>
  <si>
    <t>15,07</t>
  </si>
  <si>
    <t>13,30</t>
  </si>
  <si>
    <t>14,41</t>
  </si>
  <si>
    <t>14,50</t>
  </si>
  <si>
    <t>18,15</t>
  </si>
  <si>
    <t>13,19</t>
  </si>
  <si>
    <t>10,99</t>
  </si>
  <si>
    <t>10,88</t>
  </si>
  <si>
    <t>12,55</t>
  </si>
  <si>
    <t>11,16</t>
  </si>
  <si>
    <t>12,38</t>
  </si>
  <si>
    <t>12,79</t>
  </si>
  <si>
    <t>46,02</t>
  </si>
  <si>
    <t>53,20</t>
  </si>
  <si>
    <t>51,24</t>
  </si>
  <si>
    <t>37,26</t>
  </si>
  <si>
    <t>41,27</t>
  </si>
  <si>
    <t>52,37</t>
  </si>
  <si>
    <t>75,22</t>
  </si>
  <si>
    <t>27,24</t>
  </si>
  <si>
    <t>35,60</t>
  </si>
  <si>
    <t>39,17</t>
  </si>
  <si>
    <t>42,74</t>
  </si>
  <si>
    <t>53,06</t>
  </si>
  <si>
    <t>80,14</t>
  </si>
  <si>
    <t>29,38</t>
  </si>
  <si>
    <t>35,94</t>
  </si>
  <si>
    <t>30,00</t>
  </si>
  <si>
    <t>31,63</t>
  </si>
  <si>
    <t>38,60</t>
  </si>
  <si>
    <t>51,32</t>
  </si>
  <si>
    <t>62,57</t>
  </si>
  <si>
    <t>18,01</t>
  </si>
  <si>
    <t>24,22</t>
  </si>
  <si>
    <t>115,19</t>
  </si>
  <si>
    <t>134,50</t>
  </si>
  <si>
    <t>174,44</t>
  </si>
  <si>
    <t>122,22</t>
  </si>
  <si>
    <t>38,00</t>
  </si>
  <si>
    <t>106,63</t>
  </si>
  <si>
    <t>62,02</t>
  </si>
  <si>
    <t>76,85</t>
  </si>
  <si>
    <t>89,15</t>
  </si>
  <si>
    <t>128,42</t>
  </si>
  <si>
    <t>45,07</t>
  </si>
  <si>
    <t>51,29</t>
  </si>
  <si>
    <t>62,96</t>
  </si>
  <si>
    <t>39,67</t>
  </si>
  <si>
    <t>78,12</t>
  </si>
  <si>
    <t>23,95</t>
  </si>
  <si>
    <t>18,09</t>
  </si>
  <si>
    <t>23,24</t>
  </si>
  <si>
    <t>12,04</t>
  </si>
  <si>
    <t>26,39</t>
  </si>
  <si>
    <t>293,66</t>
  </si>
  <si>
    <t>1,35</t>
  </si>
  <si>
    <t>79,90</t>
  </si>
  <si>
    <t>258,45</t>
  </si>
  <si>
    <t xml:space="preserve">CIMENTO BRANCO NAO ESTRUTURAL (CPB - NAO ESTRUTURAL)                                                                                                                                                                                                                                                                                                                                                                                                                                                      </t>
  </si>
  <si>
    <t>4,95</t>
  </si>
  <si>
    <t>15,83</t>
  </si>
  <si>
    <t>0,74</t>
  </si>
  <si>
    <t>0,67</t>
  </si>
  <si>
    <t xml:space="preserve">CIMENTO PORTLAND ESTRUTURAL BRANCO CPB - 32 ou CPB - 40                                                                                                                                                                                                                                                                                                                                                                                                                                                   </t>
  </si>
  <si>
    <t>3,94</t>
  </si>
  <si>
    <t>0,72</t>
  </si>
  <si>
    <t>42,62</t>
  </si>
  <si>
    <t>50,77</t>
  </si>
  <si>
    <t>113,37</t>
  </si>
  <si>
    <t>46,14</t>
  </si>
  <si>
    <t>48,91</t>
  </si>
  <si>
    <t>166,34</t>
  </si>
  <si>
    <t>17,83</t>
  </si>
  <si>
    <t>18,31</t>
  </si>
  <si>
    <t>18,50</t>
  </si>
  <si>
    <t>6,40</t>
  </si>
  <si>
    <t>8,23</t>
  </si>
  <si>
    <t>9,94</t>
  </si>
  <si>
    <t>9,73</t>
  </si>
  <si>
    <t>14,37</t>
  </si>
  <si>
    <t>12,18</t>
  </si>
  <si>
    <t>14,69</t>
  </si>
  <si>
    <t xml:space="preserve">COMPACTADOR DE SOLO A PERCUSSAO (SOQUETE), A GASOLINA 4 TEMPOS, PESO 55 A 65 KG, FORCA DE IMPACTO 1.000 A 1.500 KGF, FREQ. 600 A 700 GOLPES P/ MINUTO, VELOCIDADE TRABALHO DE 10 A 15 M/MIN, POT. DE 2,00 A 3,00 HP                                                                                                                                                                                                                                                                                       </t>
  </si>
  <si>
    <t>10.199,00</t>
  </si>
  <si>
    <t xml:space="preserve">COMPACTADOR DE SOLO TIPO PLACA VIBRATORIA REVERSIVEL, A GASOLINA 4 TEMPOS, PESO 125 A 150 KG, FORCA CENTRIF. 2500 A 2800 KGF, LARG. TRABALHO 400 A 450 MM, FREQ. VIBRACAO 4300 A 4500 RPM, VELOC. TRABALHO 15 A 20 M/MIN, POT. 5,5 A 6,0 HP                                                                                                                                                                                                                                                               </t>
  </si>
  <si>
    <t>8.561,98</t>
  </si>
  <si>
    <t xml:space="preserve">COMPACTADOR DE SOLO TIPO PLACA VIBRATORIA REVERSIVEL, A GASOLINA 4 TEMPOS, PESO 150 A 175 KG, FORCA CENTRIF. 2800 A 3100 KGF, LARG. TRABALHO DE 450 A 520 MM, FREQ. VIBRACAO 4000 A 4300 RPM, VELOC. TRABALHO DE 15 A 20 M/MIN, POT. DE 6,0 A 7,0 HP                                                                                                                                                                                                                                                      </t>
  </si>
  <si>
    <t>7.390,57</t>
  </si>
  <si>
    <t xml:space="preserve">COMPACTADOR DE SOLO, TIPO PLACA VIBRATORIA NAO REVERSIVEL, A GASOLINA 4 TEMPOS, PESO 80 A 120 KG, FORCA CENTRIF. DE 1300 A 2000 KGF, LARG. TRABALHO DE 400 A 500 MM, FREQ. VIBRACAO DE 4800 A 6000 RPM, VELOCIDADE TRABALHO DE 20 A 30 M/MIN, POT. DE 5,0 A 6,0 HP                                                                                                                                                                                                                                        </t>
  </si>
  <si>
    <t>5.713,20</t>
  </si>
  <si>
    <t xml:space="preserve">COMPACTADOR DE SOLO, TIPO PLACA VIBRATORIA REVERSIVEL, A DIESEL, PESO 700 A 820 KG, FORCA CENTRIF. DE 6.200 A 10.000 KGF, LARG. TRABALHO DE 650 A 720 MM, FREQ. VIBRACAO DE 3.000 A 3.500 RPM, VELOCIDADE TRABALHO DE 25 A 30 M/MIN, POT. DE 13,0 A 15,0 HP                                                                                                                                                                                                                                               </t>
  </si>
  <si>
    <t>101.017,17</t>
  </si>
  <si>
    <t xml:space="preserve">COMPACTADOR DE SOLO, TIPO PLACA VIBRATORIA REVERSIVEL, A GASOLINA 4 TEMPOS, PESO 160 A 265 KG, FORCA CENTRIF. DE 2750 A 4000 KGF, LARG. TRABALHO DE 430 A 550 MM, FREQ. VIBRACAO DE 4000 A 5500 RPM, VELOCIDADE TRABALHO DE 20 A 25 M/MIN, POT. DE 7,5 A 9,0 HP                                                                                                                                                                                                                                           </t>
  </si>
  <si>
    <t>13.299,58</t>
  </si>
  <si>
    <t>12.637,89</t>
  </si>
  <si>
    <t>88,36</t>
  </si>
  <si>
    <t>95,40</t>
  </si>
  <si>
    <t>109,23</t>
  </si>
  <si>
    <t>131,80</t>
  </si>
  <si>
    <t>149,69</t>
  </si>
  <si>
    <t>178,01</t>
  </si>
  <si>
    <t>48,55</t>
  </si>
  <si>
    <t>56,64</t>
  </si>
  <si>
    <t>168.486,83</t>
  </si>
  <si>
    <t>135.773,55</t>
  </si>
  <si>
    <t>290.672,85</t>
  </si>
  <si>
    <t>315.730,59</t>
  </si>
  <si>
    <t>73.510,18</t>
  </si>
  <si>
    <t>85.491,46</t>
  </si>
  <si>
    <t>114.493,03</t>
  </si>
  <si>
    <t xml:space="preserve">COMPRESSOR DE AR REBOCAVEL, VAZAO 89 PCM, PRESSAO EFETIVA DE TRABALHO *102* PSI, MOTOR DIESEL, POTENCIA *20* CV                                                                                                                                                                                                                                                                                                                                                                                           </t>
  </si>
  <si>
    <t>114.165,43</t>
  </si>
  <si>
    <t>32,87</t>
  </si>
  <si>
    <t>23,50</t>
  </si>
  <si>
    <t xml:space="preserve">CONCRETO AUTOADENSAVEL (CAA) CLASSE DE RESISTENCIA C15, ESPALHAMENTO SF2, COM BOMBEAMENTO (DISPONIBILIZACAO DE BOMBA), SEM O LANCAMENTO (NBR 15823)                                                                                                                                                                                                                                                                                                                                                       </t>
  </si>
  <si>
    <t>562,62</t>
  </si>
  <si>
    <t xml:space="preserve">CONCRETO AUTOADENSAVEL (CAA) CLASSE DE RESISTENCIA C20, ESPALHAMENTO SF2, COM BOMBEAMENTO (DISPONIBILIZACAO DE BOMBA), SEM O LANCAMENTO (NBR 15823)                                                                                                                                                                                                                                                                                                                                                       </t>
  </si>
  <si>
    <t>584,64</t>
  </si>
  <si>
    <t xml:space="preserve">CONCRETO AUTOADENSAVEL (CAA) CLASSE DE RESISTENCIA C25, ESPALHAMENTO SF2, COM BOMBEAMENTO (DISPONIBILIZACAO DE BOMBA), SEM O LANCAMENTO (NBR 15823)                                                                                                                                                                                                                                                                                                                                                       </t>
  </si>
  <si>
    <t>591,20</t>
  </si>
  <si>
    <t xml:space="preserve">CONCRETO AUTOADENSAVEL (CAA) CLASSE DE RESISTENCIA C30, ESPALHAMENTO SF2, COM BOMBEAMENTO (DISPONIBILIZACAO DE BOMBA), SEM O LANCAMENTO (NBR 15823)                                                                                                                                                                                                                                                                                                                                                       </t>
  </si>
  <si>
    <t>608,34</t>
  </si>
  <si>
    <t>564,01</t>
  </si>
  <si>
    <t>575,00</t>
  </si>
  <si>
    <t>504,18</t>
  </si>
  <si>
    <t xml:space="preserve">CONCRETO USINADO BOMBEAVEL, CLASSE DE RESISTENCIA C20, BRITA 0 E 1, SLUMP = 100 +/- 20 MM, COM BOMBEAMENTO (DISPONIBILIZACAO DE BOMBA), SEM O LANCAMENTO (NBR 8953)                                                                                                                                                                                                                                                                                                                                       </t>
  </si>
  <si>
    <t>539,79</t>
  </si>
  <si>
    <t>500,00</t>
  </si>
  <si>
    <t>517,90</t>
  </si>
  <si>
    <t xml:space="preserve">CONCRETO USINADO BOMBEAVEL, CLASSE DE RESISTENCIA C20, COM BRITA 0 E 1, SLUMP = 190 +/- 20 MM, COM BOMBEAMENTO (DISPONIBILIZACAO DE BOMBA), SEM O LANCAMENTO (NBR 8953)                                                                                                                                                                                                                                                                                                                                   </t>
  </si>
  <si>
    <t>593,52</t>
  </si>
  <si>
    <t xml:space="preserve">CONCRETO USINADO BOMBEAVEL, CLASSE DE RESISTENCIA C20, COM BRITA 0, SLUMP = 220 +/- 20 MM, COM BOMBEAMENTO (DISPONIBILIZACAO DE BOMBA), SEM O LANCAMENTO (NBR 8953)                                                                                                                                                                                                                                                                                                                                       </t>
  </si>
  <si>
    <t>602,13</t>
  </si>
  <si>
    <t xml:space="preserve">CONCRETO USINADO BOMBEAVEL, CLASSE DE RESISTENCIA C25, BRITA 0 E 1, SLUMP = 100 +/- 20 MM, COM BOMBEAMENTO (DISPONIBILIZACAO DE BOMBA), SEM O LANCAMENTO (NBR 8953)                                                                                                                                                                                                                                                                                                                                       </t>
  </si>
  <si>
    <t>556,93</t>
  </si>
  <si>
    <t>514,09</t>
  </si>
  <si>
    <t>533,87</t>
  </si>
  <si>
    <t>590,95</t>
  </si>
  <si>
    <t xml:space="preserve">CONCRETO USINADO BOMBEAVEL, CLASSE DE RESISTENCIA C30, BRITA 0 E 1, SLUMP = 100 +/- 20 MM, COM BOMBEAMENTO (DISPONIBILIZACAO DE BOMBA), SEM O LANCAMENTO (NBR 8953)                                                                                                                                                                                                                                                                                                                                       </t>
  </si>
  <si>
    <t>574,07</t>
  </si>
  <si>
    <t>531,23</t>
  </si>
  <si>
    <t>563,73</t>
  </si>
  <si>
    <t>594,97</t>
  </si>
  <si>
    <t>620,39</t>
  </si>
  <si>
    <t xml:space="preserve">CONCRETO USINADO BOMBEAVEL, CLASSE DE RESISTENCIA C35, BRITA 0 E 1, SLUMP = 100 +/- 20 MM, COM BOMBEAMENTO (DISPONIBILIZACAO DE BOMBA), SEM O LANCAMENTO (NBR 8953)                                                                                                                                                                                                                                                                                                                                       </t>
  </si>
  <si>
    <t>548,36</t>
  </si>
  <si>
    <t xml:space="preserve">CONCRETO USINADO BOMBEAVEL, CLASSE DE RESISTENCIA C40, BRITA 0 E 1, SLUMP = 100 +/- 20 MM, COM BOMBEAMENTO (DISPONIBILIZACAO DE BOMBA), SEM O LANCAMENTO (NBR 8953)                                                                                                                                                                                                                                                                                                                                       </t>
  </si>
  <si>
    <t>572,04</t>
  </si>
  <si>
    <t xml:space="preserve">CONCRETO USINADO BOMBEAVEL, CLASSE DE RESISTENCIA C45, BRITA 0 E 1, SLUMP = 100 +/- 20 MM, COM BOMBEAMENTO (DISPONIBILIZACAO DE BOMBA), SEM O LANCAMENTO (NBR 8953)                                                                                                                                                                                                                                                                                                                                       </t>
  </si>
  <si>
    <t>635,64</t>
  </si>
  <si>
    <t xml:space="preserve">CONCRETO USINADO BOMBEAVEL, CLASSE DE RESISTENCIA C50, BRITA 0 E 1, SLUMP = 100 +/- 20 MM, COM BOMBEAMENTO (DISPONIBILIZACAO DE BOMBA), SEM O LANCAMENTO (NBR 8953)                                                                                                                                                                                                                                                                                                                                       </t>
  </si>
  <si>
    <t>679,14</t>
  </si>
  <si>
    <t xml:space="preserve">CONCRETO USINADO BOMBEAVEL, CLASSE DE RESISTENCIA C60, COM BRITA 0 E 1, SLUMP = 100 +/- 20 MM, COM BOMBEAMENTO (DISPONIBILIZACAO DE BOMBA), SEM O LANCAMENTO (NBR 8953)                                                                                                                                                                                                                                                                                                                                   </t>
  </si>
  <si>
    <t>726,26</t>
  </si>
  <si>
    <t>472,10</t>
  </si>
  <si>
    <t>479,82</t>
  </si>
  <si>
    <t>12,60</t>
  </si>
  <si>
    <t>16,38</t>
  </si>
  <si>
    <t>9,63</t>
  </si>
  <si>
    <t>16,95</t>
  </si>
  <si>
    <t>13,56</t>
  </si>
  <si>
    <t>224,79</t>
  </si>
  <si>
    <t>22,62</t>
  </si>
  <si>
    <t>30,07</t>
  </si>
  <si>
    <t>10,96</t>
  </si>
  <si>
    <t>18,45</t>
  </si>
  <si>
    <t>44,10</t>
  </si>
  <si>
    <t>10,98</t>
  </si>
  <si>
    <t>122,47</t>
  </si>
  <si>
    <t>204,03</t>
  </si>
  <si>
    <t>34,77</t>
  </si>
  <si>
    <t>27,62</t>
  </si>
  <si>
    <t>10,64</t>
  </si>
  <si>
    <t>17,84</t>
  </si>
  <si>
    <t>52,96</t>
  </si>
  <si>
    <t>11,35</t>
  </si>
  <si>
    <t>156,62</t>
  </si>
  <si>
    <t>244,36</t>
  </si>
  <si>
    <t>41,66</t>
  </si>
  <si>
    <t>31,31</t>
  </si>
  <si>
    <t>13,00</t>
  </si>
  <si>
    <t>21,08</t>
  </si>
  <si>
    <t>56,44</t>
  </si>
  <si>
    <t>176,23</t>
  </si>
  <si>
    <t>241,83</t>
  </si>
  <si>
    <t>129,75</t>
  </si>
  <si>
    <t>38,64</t>
  </si>
  <si>
    <t>33,11</t>
  </si>
  <si>
    <t>15,76</t>
  </si>
  <si>
    <t>20,17</t>
  </si>
  <si>
    <t>59,66</t>
  </si>
  <si>
    <t>17,28</t>
  </si>
  <si>
    <t>145,12</t>
  </si>
  <si>
    <t>241,58</t>
  </si>
  <si>
    <t>10,58</t>
  </si>
  <si>
    <t>11,06</t>
  </si>
  <si>
    <t>11,64</t>
  </si>
  <si>
    <t>13,01</t>
  </si>
  <si>
    <t>10,35</t>
  </si>
  <si>
    <t>10,10</t>
  </si>
  <si>
    <t>11,68</t>
  </si>
  <si>
    <t>9,29</t>
  </si>
  <si>
    <t>11,66</t>
  </si>
  <si>
    <t>13,57</t>
  </si>
  <si>
    <t>16,96</t>
  </si>
  <si>
    <t>12,45</t>
  </si>
  <si>
    <t>12,86</t>
  </si>
  <si>
    <t>14,32</t>
  </si>
  <si>
    <t>19,38</t>
  </si>
  <si>
    <t xml:space="preserve">CONDUTOR PLUVIAL, PVC, CIRCULAR, DIAMETRO ENTRE 80 E 100 MM, PARA DRENAGEM PLUVIAL PREDIAL                                                                                                                                                                                                                                                                                                                                                                                                                </t>
  </si>
  <si>
    <t>65,66</t>
  </si>
  <si>
    <t>173,18</t>
  </si>
  <si>
    <t>72,90</t>
  </si>
  <si>
    <t xml:space="preserve">CONECTOR / ADAPTADOR F/F, COM INSERTO METALICO, PPR, DN 25 MM X 1/2", PARA AGUA QUENTE E FRIA PREDIAL                                                                                                                                                                                                                                                                                                                                                                                                     </t>
  </si>
  <si>
    <t xml:space="preserve">CONECTOR / ADAPTADOR F/F, COM INSERTO METALICO, PPR, DN 32 MM X 3/4", PARA AGUA QUENTE E FRIA PREDIAL                                                                                                                                                                                                                                                                                                                                                                                                     </t>
  </si>
  <si>
    <t>25,20</t>
  </si>
  <si>
    <t xml:space="preserve">CONECTOR / ADAPTADOR F/M, COM INSERTO METALICO, PPR, DN 25 MM X 1/2", PARA AGUA QUENTE E FRIA PREDIAL                                                                                                                                                                                                                                                                                                                                                                                                     </t>
  </si>
  <si>
    <t xml:space="preserve">CONECTOR / ADAPTADOR F/M, COM INSERTO METALICO, PPR, DN 25 MM X 3/4", PARA AGUA QUENTE E FRIA PREDIAL                                                                                                                                                                                                                                                                                                                                                                                                     </t>
  </si>
  <si>
    <t>17,32</t>
  </si>
  <si>
    <t xml:space="preserve">CONECTOR / ADAPTADOR F/M, COM INSERTO METALICO, PPR, DN 32 MM X 1", PARA AGUA QUENTE E FRIA PREDIAL                                                                                                                                                                                                                                                                                                                                                                                                       </t>
  </si>
  <si>
    <t>28,36</t>
  </si>
  <si>
    <t xml:space="preserve">CONECTOR / ADAPTADOR F/M, COM INSERTO METALICO, PPR, DN 32 MM X 3/4", PARA AGUA QUENTE E FRIA PREDIAL                                                                                                                                                                                                                                                                                                                                                                                                     </t>
  </si>
  <si>
    <t>25,48</t>
  </si>
  <si>
    <t>9,80</t>
  </si>
  <si>
    <t>20,80</t>
  </si>
  <si>
    <t>13,61</t>
  </si>
  <si>
    <t>13,80</t>
  </si>
  <si>
    <t>17,12</t>
  </si>
  <si>
    <t>24,13</t>
  </si>
  <si>
    <t>24,07</t>
  </si>
  <si>
    <t>15,55</t>
  </si>
  <si>
    <t>9,57</t>
  </si>
  <si>
    <t>12,49</t>
  </si>
  <si>
    <t>114,57</t>
  </si>
  <si>
    <t>48,77</t>
  </si>
  <si>
    <t>10,39</t>
  </si>
  <si>
    <t>138,15</t>
  </si>
  <si>
    <t>254,26</t>
  </si>
  <si>
    <t>50,58</t>
  </si>
  <si>
    <t>45,08</t>
  </si>
  <si>
    <t>13,34</t>
  </si>
  <si>
    <t>19,69</t>
  </si>
  <si>
    <t>76,37</t>
  </si>
  <si>
    <t>15,48</t>
  </si>
  <si>
    <t>10,30</t>
  </si>
  <si>
    <t>16,87</t>
  </si>
  <si>
    <t>22,64</t>
  </si>
  <si>
    <t>6,75</t>
  </si>
  <si>
    <t>35,52</t>
  </si>
  <si>
    <t>44,09</t>
  </si>
  <si>
    <t>7,93</t>
  </si>
  <si>
    <t>8,37</t>
  </si>
  <si>
    <t>14,67</t>
  </si>
  <si>
    <t>5,92</t>
  </si>
  <si>
    <t>21,89</t>
  </si>
  <si>
    <t>33,10</t>
  </si>
  <si>
    <t>8,61</t>
  </si>
  <si>
    <t>5,52</t>
  </si>
  <si>
    <t>1,88</t>
  </si>
  <si>
    <t>21,68</t>
  </si>
  <si>
    <t>9,55</t>
  </si>
  <si>
    <t>2,20</t>
  </si>
  <si>
    <t>31,49</t>
  </si>
  <si>
    <t>49,35</t>
  </si>
  <si>
    <t xml:space="preserve">CONECTOR/ADAPTADOR FIXO, ROSCA FEMEA, EM PLASTICO, DN 16 MM X 1/2", PARA CONEXAO COM CRIMPAGEM, EM TUBO PEX PARA INST. AGUA QUENTE/FRIA                                                                                                                                                                                                                                                                                                                                                                   </t>
  </si>
  <si>
    <t>7,92</t>
  </si>
  <si>
    <t xml:space="preserve">CONECTOR/ADAPTADOR FIXO, ROSCA FEMEA, EM PLASTICO, DN 20 MM X 1/2", PARA CONEXAO COM CRIMPAGEM, EM TUBO PEX PARA INST. AGUA QUENTE/FRIA                                                                                                                                                                                                                                                                                                                                                                   </t>
  </si>
  <si>
    <t>8,87</t>
  </si>
  <si>
    <t xml:space="preserve">CONECTOR/ADAPTADOR FIXO, ROSCA FEMEA, EM PLASTICO, DN 20 MM X 3/4", PARA CONEXAO COM CRIMPAGEM, EM TUBO PEX PARA INST. AGUA QUENTE/FRIA                                                                                                                                                                                                                                                                                                                                                                   </t>
  </si>
  <si>
    <t>11,72</t>
  </si>
  <si>
    <t xml:space="preserve">CONECTOR/ADAPTADOR FIXO, ROSCA FEMEA, EM PLASTICO, DN 25 MM X 3/4", PARA CONEXAO COM CRIMPAGEM, EM TUBO PEX PARA INST. AGUA QUENTE/FRIA                                                                                                                                                                                                                                                                                                                                                                   </t>
  </si>
  <si>
    <t>16,37</t>
  </si>
  <si>
    <t xml:space="preserve">CONECTOR/ADAPTADOR FIXO, ROSCA FEMEA, METALICA, COM ANEL DESLIZANTE, DN 16 MM X 1/2", PARA TUBO PEX PARA INST. AGUA QUENTE/FRIA                                                                                                                                                                                                                                                                                                                                                                           </t>
  </si>
  <si>
    <t>8,03</t>
  </si>
  <si>
    <t xml:space="preserve">CONECTOR/ADAPTADOR FIXO, ROSCA FEMEA, METALICA, COM ANEL DESLIZANTE, DN 20 MM X 1/2", PARA TUBO PEX PARA INST. AGUA QUENTE/FRIA                                                                                                                                                                                                                                                                                                                                                                           </t>
  </si>
  <si>
    <t>8,17</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</si>
  <si>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</si>
  <si>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</si>
  <si>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</si>
  <si>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</si>
  <si>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19,54</t>
  </si>
  <si>
    <t xml:space="preserve">CONECTOR/ADAPTADOR MOVEL, ROSCA FEMEA, METALICA, COM ANEL DESLIZANTE, DN 16 MM X 3/4", PARA TUBO PEX PARA INST. AGUA QUENTE/FRIA                                                                                                                                                                                                                                                                                                                                                                          </t>
  </si>
  <si>
    <t>8,49</t>
  </si>
  <si>
    <t xml:space="preserve">CONECTOR, CPVC, SOLDAVEL, 114 MM X 4"â, PARA AGUA QUENTE                                                                                                                                                                                                                                                                                                                                                                                                                                                </t>
  </si>
  <si>
    <t>1.681,64</t>
  </si>
  <si>
    <t>19,99</t>
  </si>
  <si>
    <t>26,57</t>
  </si>
  <si>
    <t>23,79</t>
  </si>
  <si>
    <t>30,66</t>
  </si>
  <si>
    <t>49,05</t>
  </si>
  <si>
    <t>60,05</t>
  </si>
  <si>
    <t xml:space="preserve">CONECTOR, CPVC, SOLDAVEL, 54 MM X 2"â, PARA AGUA QUENTE                                                                                                                                                                                                                                                                                                                                                                                                                                                 </t>
  </si>
  <si>
    <t>97,89</t>
  </si>
  <si>
    <t xml:space="preserve">CONECTOR, CPVC, SOLDAVEL, 73 MM X 2 1/2"â, PARA AGUA QUENTE                                                                                                                                                                                                                                                                                                                                                                                                                                             </t>
  </si>
  <si>
    <t>377,67</t>
  </si>
  <si>
    <t xml:space="preserve">CONECTOR, CPVC, SOLDAVEL, 89 MM X 3"â, PARA AGUA QUENTE                                                                                                                                                                                                                                                                                                                                                                                                                                                 </t>
  </si>
  <si>
    <t>548,46</t>
  </si>
  <si>
    <t>132,64</t>
  </si>
  <si>
    <t>0,32</t>
  </si>
  <si>
    <t>76,99</t>
  </si>
  <si>
    <t>8,46</t>
  </si>
  <si>
    <t>11,75</t>
  </si>
  <si>
    <t>39,09</t>
  </si>
  <si>
    <t xml:space="preserve">CONJUNTO PARA FUTSAL COM PAR DE TRAVES OFICIAIS DE 3,00 X 2,00 M EM TUBO DE ACO GALVANIZADO 3" COM REQUADROS EM TUBO DE 1", PINTURA EM PRIMER COM TINTA ESMALTE SINTETICO E REDES DE POLIETILENO FIO 4 MM                                                                                                                                                                                                                                                                                                 </t>
  </si>
  <si>
    <t>4.452,67</t>
  </si>
  <si>
    <t>2.703,16</t>
  </si>
  <si>
    <t>426,98</t>
  </si>
  <si>
    <t>19.404,00</t>
  </si>
  <si>
    <t>1.360,22</t>
  </si>
  <si>
    <t>2.034,38</t>
  </si>
  <si>
    <t>142,09</t>
  </si>
  <si>
    <t>4.590,76</t>
  </si>
  <si>
    <t>299,32</t>
  </si>
  <si>
    <t>11.172,83</t>
  </si>
  <si>
    <t>572,15</t>
  </si>
  <si>
    <t>115,88</t>
  </si>
  <si>
    <t>159,40</t>
  </si>
  <si>
    <t>3.509,73</t>
  </si>
  <si>
    <t>5.398,03</t>
  </si>
  <si>
    <t>246,71</t>
  </si>
  <si>
    <t>6.444,08</t>
  </si>
  <si>
    <t>441,23</t>
  </si>
  <si>
    <t>15.839,87</t>
  </si>
  <si>
    <t>828,56</t>
  </si>
  <si>
    <t>109,13</t>
  </si>
  <si>
    <t>1.138,57</t>
  </si>
  <si>
    <t>50,29</t>
  </si>
  <si>
    <t>6,38</t>
  </si>
  <si>
    <t>161,72</t>
  </si>
  <si>
    <t>28.385,09</t>
  </si>
  <si>
    <t>635,97</t>
  </si>
  <si>
    <t>1,64</t>
  </si>
  <si>
    <t>2,90</t>
  </si>
  <si>
    <t>4,70</t>
  </si>
  <si>
    <t>7,69</t>
  </si>
  <si>
    <t>8,68</t>
  </si>
  <si>
    <t>8,97</t>
  </si>
  <si>
    <t>31,87</t>
  </si>
  <si>
    <t>11.846,15</t>
  </si>
  <si>
    <t>97.655,62</t>
  </si>
  <si>
    <t>13,51</t>
  </si>
  <si>
    <t>20,66</t>
  </si>
  <si>
    <t>23,16</t>
  </si>
  <si>
    <t>775,20</t>
  </si>
  <si>
    <t>5,06</t>
  </si>
  <si>
    <t>11,42</t>
  </si>
  <si>
    <t>19,62</t>
  </si>
  <si>
    <t>38,56</t>
  </si>
  <si>
    <t>59,19</t>
  </si>
  <si>
    <t>93,96</t>
  </si>
  <si>
    <t>327,16</t>
  </si>
  <si>
    <t>46,28</t>
  </si>
  <si>
    <t>46,27</t>
  </si>
  <si>
    <t>32,98</t>
  </si>
  <si>
    <t>19,27</t>
  </si>
  <si>
    <t>117,51</t>
  </si>
  <si>
    <t>66,37</t>
  </si>
  <si>
    <t>12,71</t>
  </si>
  <si>
    <t>39,13</t>
  </si>
  <si>
    <t>31,94</t>
  </si>
  <si>
    <t>9,01</t>
  </si>
  <si>
    <t>19,66</t>
  </si>
  <si>
    <t>109,98</t>
  </si>
  <si>
    <t>56,90</t>
  </si>
  <si>
    <t>160,79</t>
  </si>
  <si>
    <t>281,74</t>
  </si>
  <si>
    <t>243,40</t>
  </si>
  <si>
    <t>1.591,32</t>
  </si>
  <si>
    <t>28,60</t>
  </si>
  <si>
    <t>33,76</t>
  </si>
  <si>
    <t>48,82</t>
  </si>
  <si>
    <t>44,24</t>
  </si>
  <si>
    <t>36,46</t>
  </si>
  <si>
    <t>10,57</t>
  </si>
  <si>
    <t>22,68</t>
  </si>
  <si>
    <t>129,12</t>
  </si>
  <si>
    <t>63,73</t>
  </si>
  <si>
    <t>12,64</t>
  </si>
  <si>
    <t>196,39</t>
  </si>
  <si>
    <t>35,46</t>
  </si>
  <si>
    <t>26,62</t>
  </si>
  <si>
    <t>99,01</t>
  </si>
  <si>
    <t>54,40</t>
  </si>
  <si>
    <t>11,31</t>
  </si>
  <si>
    <t>139,65</t>
  </si>
  <si>
    <t>265,59</t>
  </si>
  <si>
    <t>387,53</t>
  </si>
  <si>
    <t>990,51</t>
  </si>
  <si>
    <t>30,50</t>
  </si>
  <si>
    <t>2.269,44</t>
  </si>
  <si>
    <t>41,38</t>
  </si>
  <si>
    <t>76,32</t>
  </si>
  <si>
    <t>4,08</t>
  </si>
  <si>
    <t>4,63</t>
  </si>
  <si>
    <t>8,43</t>
  </si>
  <si>
    <t>3,82</t>
  </si>
  <si>
    <t>5,49</t>
  </si>
  <si>
    <t>148,17</t>
  </si>
  <si>
    <t>26,81</t>
  </si>
  <si>
    <t>79,00</t>
  </si>
  <si>
    <t>83,62</t>
  </si>
  <si>
    <t>65,50</t>
  </si>
  <si>
    <t>23,45</t>
  </si>
  <si>
    <t>45,04</t>
  </si>
  <si>
    <t>208,92</t>
  </si>
  <si>
    <t>115,48</t>
  </si>
  <si>
    <t>32,19</t>
  </si>
  <si>
    <t>299,86</t>
  </si>
  <si>
    <t>128,13</t>
  </si>
  <si>
    <t>215,29</t>
  </si>
  <si>
    <t>149,12</t>
  </si>
  <si>
    <t>195,82</t>
  </si>
  <si>
    <t>11,92</t>
  </si>
  <si>
    <t>64,06</t>
  </si>
  <si>
    <t>51,50</t>
  </si>
  <si>
    <t>2,07</t>
  </si>
  <si>
    <t>55,49</t>
  </si>
  <si>
    <t xml:space="preserve">CURVA CPVC, 90 GRAUS, SOLDAVEL, 15 MM, PARA AGUA QUENTE                                                                                                                                                                                                                                                                                                                                                                                                                                                   </t>
  </si>
  <si>
    <t>5,43</t>
  </si>
  <si>
    <t>7,71</t>
  </si>
  <si>
    <t>14,48</t>
  </si>
  <si>
    <t xml:space="preserve">CURVA DE PVC 45 GRAUS, SOLDAVEL, 20 MM, COR MARROM, PARA AGUA FRIA PREDIAL                                                                                                                                                                                                                                                                                                                                                                                                                                </t>
  </si>
  <si>
    <t>3,15</t>
  </si>
  <si>
    <t xml:space="preserve">CURVA DE PVC 45 GRAUS, SOLDAVEL, 25 MM, COR MARROM, PARA AGUA FRIA PREDIAL                                                                                                                                                                                                                                                                                                                                                                                                                                </t>
  </si>
  <si>
    <t>3,53</t>
  </si>
  <si>
    <t xml:space="preserve">CURVA DE PVC 45 GRAUS, SOLDAVEL, 32 MM, COR MARROM, PARA AGUA FRIA PREDIAL                                                                                                                                                                                                                                                                                                                                                                                                                                </t>
  </si>
  <si>
    <t>6,44</t>
  </si>
  <si>
    <t xml:space="preserve">CURVA DE PVC 45 GRAUS, SOLDAVEL, 40 MM, COR MARROM, PARA AGUA FRIA PREDIAL                                                                                                                                                                                                                                                                                                                                                                                                                                </t>
  </si>
  <si>
    <t>7,80</t>
  </si>
  <si>
    <t xml:space="preserve">CURVA DE PVC 45 GRAUS, SOLDAVEL, 50 MM, COR MARROM, PARA AGUA FRIA PREDIAL                                                                                                                                                                                                                                                                                                                                                                                                                                </t>
  </si>
  <si>
    <t>13,36</t>
  </si>
  <si>
    <t xml:space="preserve">CURVA DE PVC 45 GRAUS, SOLDAVEL, 60 MM, COR MARROM, PARA AGUA FRIA PREDIAL                                                                                                                                                                                                                                                                                                                                                                                                                                </t>
  </si>
  <si>
    <t>21,55</t>
  </si>
  <si>
    <t xml:space="preserve">CURVA DE PVC 45 GRAUS, SOLDAVEL, 75 MM, COR MARROM, PARA AGUA FRIA PREDIAL                                                                                                                                                                                                                                                                                                                                                                                                                                </t>
  </si>
  <si>
    <t>44,57</t>
  </si>
  <si>
    <t xml:space="preserve">CURVA DE PVC 45 GRAUS, SOLDAVEL, 85 MM, COR MARROM, PARA AGUA FRIA PREDIAL                                                                                                                                                                                                                                                                                                                                                                                                                                </t>
  </si>
  <si>
    <t>54,41</t>
  </si>
  <si>
    <t xml:space="preserve">CURVA DE PVC 90 GRAUS, SOLDAVEL, 110 MM, COR MARROM, PARA AGUA FRIA PREDIAL                                                                                                                                                                                                                                                                                                                                                                                                                               </t>
  </si>
  <si>
    <t>264,35</t>
  </si>
  <si>
    <t xml:space="preserve">CURVA DE PVC 90 GRAUS, SOLDAVEL, 20 MM, COR MARROM, PARA AGUA FRIA PREDIAL                                                                                                                                                                                                                                                                                                                                                                                                                                </t>
  </si>
  <si>
    <t>3,04</t>
  </si>
  <si>
    <t xml:space="preserve">CURVA DE PVC 90 GRAUS, SOLDAVEL, 25 MM, COR MARROM, PARA AGUA FRIA PREDIAL                                                                                                                                                                                                                                                                                                                                                                                                                                </t>
  </si>
  <si>
    <t>4,30</t>
  </si>
  <si>
    <t xml:space="preserve">CURVA DE PVC 90 GRAUS, SOLDAVEL, 32 MM, COR MARROM, PARA AGUA FRIA PREDIAL                                                                                                                                                                                                                                                                                                                                                                                                                                </t>
  </si>
  <si>
    <t>9,30</t>
  </si>
  <si>
    <t xml:space="preserve">CURVA DE PVC 90 GRAUS, SOLDAVEL, 40 MM, COR MARROM, PARA AGUA FRIA PREDIAL                                                                                                                                                                                                                                                                                                                                                                                                                                </t>
  </si>
  <si>
    <t>17,31</t>
  </si>
  <si>
    <t xml:space="preserve">CURVA DE PVC 90 GRAUS, SOLDAVEL, 50 MM, COR MARROM, PARA AGUA FRIA PREDIAL                                                                                                                                                                                                                                                                                                                                                                                                                                </t>
  </si>
  <si>
    <t>18,78</t>
  </si>
  <si>
    <t xml:space="preserve">CURVA DE PVC 90 GRAUS, SOLDAVEL, 60 MM, COR MARROM, PARA AGUA FRIA PREDIAL                                                                                                                                                                                                                                                                                                                                                                                                                                </t>
  </si>
  <si>
    <t>49,09</t>
  </si>
  <si>
    <t xml:space="preserve">CURVA DE PVC 90 GRAUS, SOLDAVEL, 75 MM, COR MARROM, PARA AGUA FRIA PREDIAL                                                                                                                                                                                                                                                                                                                                                                                                                                </t>
  </si>
  <si>
    <t>75,38</t>
  </si>
  <si>
    <t xml:space="preserve">CURVA DE PVC 90 GRAUS, SOLDAVEL, 85 MM, COR MARROM, PARA AGUA FRIA PREDIAL                                                                                                                                                                                                                                                                                                                                                                                                                                </t>
  </si>
  <si>
    <t>96,57</t>
  </si>
  <si>
    <t xml:space="preserve">CURVA DE PVC, 90 GRAUS, SERIE R, DN 100 MM, PARA ESGOTO PREDIAL                                                                                                                                                                                                                                                                                                                                                                                                                                           </t>
  </si>
  <si>
    <t>52,90</t>
  </si>
  <si>
    <t>17,89</t>
  </si>
  <si>
    <t>39,78</t>
  </si>
  <si>
    <t>71,67</t>
  </si>
  <si>
    <t>9,16</t>
  </si>
  <si>
    <t>10,69</t>
  </si>
  <si>
    <t xml:space="preserve">CURVA DE TRANSPOSICAO, PVC SOLDAVEL, 20 MM, COR MARROM, PARA AGUA FRIA PREDIAL                                                                                                                                                                                                                                                                                                                                                                                                                            </t>
  </si>
  <si>
    <t>7,09</t>
  </si>
  <si>
    <t xml:space="preserve">CURVA DE TRANSPOSICAO, PVC, SOLDAVEL, 25 MM, COR MARROM, PARA AGUA FRIA PREDIAL                                                                                                                                                                                                                                                                                                                                                                                                                           </t>
  </si>
  <si>
    <t>9,62</t>
  </si>
  <si>
    <t xml:space="preserve">CURVA DE TRANSPOSICAO, PVC, SOLDAVEL, 32 MM, COR MARROM, PARA AGUA FRIA PREDIAL                                                                                                                                                                                                                                                                                                                                                                                                                           </t>
  </si>
  <si>
    <t xml:space="preserve">CURVA LONGA PVC, PB, JE, 45 GRAUS, DN 100 MM, PARA REDE COLETORA ESGOTO                                                                                                                                                                                                                                                                                                                                                                                                                                   </t>
  </si>
  <si>
    <t>81,96</t>
  </si>
  <si>
    <t xml:space="preserve">CURVA LONGA PVC, PB, JE, 45 GRAUS, DN 150 MM, PARA REDE COLETORA ESGOTO                                                                                                                                                                                                                                                                                                                                                                                                                                   </t>
  </si>
  <si>
    <t>187,71</t>
  </si>
  <si>
    <t xml:space="preserve">CURVA LONGA PVC, PB, JE, 90 GRAUS, DN 100 MM, PARA REDE COLETORA ESGOTO                                                                                                                                                                                                                                                                                                                                                                                                                                   </t>
  </si>
  <si>
    <t>87,22</t>
  </si>
  <si>
    <t xml:space="preserve">CURVA LONGA PVC, PB, JE, 90 GRAUS, DN 150 MM, PARA REDE COLETORA ESGOTO                                                                                                                                                                                                                                                                                                                                                                                                                                   </t>
  </si>
  <si>
    <t>227,26</t>
  </si>
  <si>
    <t xml:space="preserve">CURVA PPR 90 GRAUS, F/F, DN 20 MM, PARA AGUA QUENTE PREDIAL                                                                                                                                                                                                                                                                                                                                                                                                                                               </t>
  </si>
  <si>
    <t>9,46</t>
  </si>
  <si>
    <t xml:space="preserve">CURVA PPR 90 GRAUS, F/F, DN 25 MM, PARA AGUA QUENTE PREDIAL                                                                                                                                                                                                                                                                                                                                                                                                                                               </t>
  </si>
  <si>
    <t xml:space="preserve">CURVA PVC CURTA 90 GRAUS, DN 100 MM, PARA ESGOTO PREDIAL                                                                                                                                                                                                                                                                                                                                                                                                                                                  </t>
  </si>
  <si>
    <t>34,78</t>
  </si>
  <si>
    <t>7,50</t>
  </si>
  <si>
    <t xml:space="preserve">CURVA PVC CURTA 90 GRAUS, DN 50 MM, PARA ESGOTO PREDIAL                                                                                                                                                                                                                                                                                                                                                                                                                                                   </t>
  </si>
  <si>
    <t>17,16</t>
  </si>
  <si>
    <t>35,79</t>
  </si>
  <si>
    <t xml:space="preserve">CURVA PVC LONGA 90 GRAUS, DN 100 MM, PARA ESGOTO PREDIAL                                                                                                                                                                                                                                                                                                                                                                                                                                                  </t>
  </si>
  <si>
    <t>86,94</t>
  </si>
  <si>
    <t xml:space="preserve">CURVA PVC LONGA 90 GRAUS, DN 40 MM, PARA ESGOTO PREDIAL                                                                                                                                                                                                                                                                                                                                                                                                                                                   </t>
  </si>
  <si>
    <t>10,32</t>
  </si>
  <si>
    <t xml:space="preserve">CURVA PVC LONGA 90 GRAUS, DN 50 MM, PARA ESGOTO PREDIAL                                                                                                                                                                                                                                                                                                                                                                                                                                                   </t>
  </si>
  <si>
    <t>20,41</t>
  </si>
  <si>
    <t xml:space="preserve">CURVA PVC LONGA 90 GRAUS, DN 75 MM, PARA ESGOTO PREDIAL                                                                                                                                                                                                                                                                                                                                                                                                                                                   </t>
  </si>
  <si>
    <t>66,43</t>
  </si>
  <si>
    <t>131,32</t>
  </si>
  <si>
    <t>28,67</t>
  </si>
  <si>
    <t>70,75</t>
  </si>
  <si>
    <t>160,25</t>
  </si>
  <si>
    <t>35,92</t>
  </si>
  <si>
    <t>84,81</t>
  </si>
  <si>
    <t xml:space="preserve">CURVA PVC 90 GRAUS, ROSCAVEL, 1 1/4", COR BRANCA, AGUA FRIA PREDIAL                                                                                                                                                                                                                                                                                                                                                                                                                                       </t>
  </si>
  <si>
    <t>47,97</t>
  </si>
  <si>
    <t xml:space="preserve">CURVA PVC 90 GRAUS, ROSCAVEL, 1/2", COR BRANCA, AGUA FRIA PREDIAL                                                                                                                                                                                                                                                                                                                                                                                                                                         </t>
  </si>
  <si>
    <t xml:space="preserve">CURVA PVC 90 GRAUS, ROSCAVEL, 1", COR BRANCA, AGUA FRIA PREDIAL                                                                                                                                                                                                                                                                                                                                                                                                                                           </t>
  </si>
  <si>
    <t>13,16</t>
  </si>
  <si>
    <t xml:space="preserve">CURVA PVC 90 GRAUS, ROSCAVEL, 3/4", COR BRANCA, AGUA FRIA PREDIAL                                                                                                                                                                                                                                                                                                                                                                                                                                         </t>
  </si>
  <si>
    <t>9,21</t>
  </si>
  <si>
    <t xml:space="preserve">CURVA PVC, BB, JE, 45 GRAUS, DN 250 MM, PARA TUBO CORRUGADO E/OU LISO, REDE COLETORA ESGOTO                                                                                                                                                                                                                                                                                                                                                                                                               </t>
  </si>
  <si>
    <t>638,40</t>
  </si>
  <si>
    <t xml:space="preserve">CURVA PVC, BB, JE, 90 GRAUS, DN 200 MM, PARA TUBO CORRUGADO E/OU LISO, REDE COLETORA ESGOTO                                                                                                                                                                                                                                                                                                                                                                                                               </t>
  </si>
  <si>
    <t>446,02</t>
  </si>
  <si>
    <t xml:space="preserve">CURVA PVC, BB, JE, 90 GRAUS, DN 250 MM, PARA TUBO CORRUGADO E/OU LISO, REDE COLETORA ESGOTO                                                                                                                                                                                                                                                                                                                                                                                                               </t>
  </si>
  <si>
    <t>854,32</t>
  </si>
  <si>
    <t xml:space="preserve">CURVA PVC, SERIE R, 87.30 GRAUS, CURTA, PARA PE-DE-COLUNA, DN 100 MM, PARA ESGOTO PREDIAL                                                                                                                                                                                                                                                                                                                                                                                                                 </t>
  </si>
  <si>
    <t>37,04</t>
  </si>
  <si>
    <t xml:space="preserve">CURVA PVC, SERIE R, 87.30 GRAUS, CURTA, PARA PE-DE-COLUNA, DN 150 MM, PARA ESGOTO PREDIAL                                                                                                                                                                                                                                                                                                                                                                                                                 </t>
  </si>
  <si>
    <t>151,39</t>
  </si>
  <si>
    <t xml:space="preserve">CURVA PVC, SERIE R, 87.30 GRAUS, CURTA, PARA PE-DE-COLUNA, DN 75 MM, PARA ESGOTO PREDIAL                                                                                                                                                                                                                                                                                                                                                                                                                  </t>
  </si>
  <si>
    <t>38,34</t>
  </si>
  <si>
    <t>2,68</t>
  </si>
  <si>
    <t>226,20</t>
  </si>
  <si>
    <t>6,46</t>
  </si>
  <si>
    <t>10,28</t>
  </si>
  <si>
    <t>21,70</t>
  </si>
  <si>
    <t>31,80</t>
  </si>
  <si>
    <t>48,37</t>
  </si>
  <si>
    <t>85,20</t>
  </si>
  <si>
    <t>115,24</t>
  </si>
  <si>
    <t>11,05</t>
  </si>
  <si>
    <t>7,26</t>
  </si>
  <si>
    <t>2,57</t>
  </si>
  <si>
    <t>6,54</t>
  </si>
  <si>
    <t>17,66</t>
  </si>
  <si>
    <t>5,03</t>
  </si>
  <si>
    <t>11,14</t>
  </si>
  <si>
    <t>17,88</t>
  </si>
  <si>
    <t>47,09</t>
  </si>
  <si>
    <t>75,20</t>
  </si>
  <si>
    <t>111,70</t>
  </si>
  <si>
    <t>265,46</t>
  </si>
  <si>
    <t>90,16</t>
  </si>
  <si>
    <t>65,60</t>
  </si>
  <si>
    <t>53,37</t>
  </si>
  <si>
    <t>218,24</t>
  </si>
  <si>
    <t>144,86</t>
  </si>
  <si>
    <t>28,33</t>
  </si>
  <si>
    <t>317,39</t>
  </si>
  <si>
    <t>654,31</t>
  </si>
  <si>
    <t>69,18</t>
  </si>
  <si>
    <t>54,70</t>
  </si>
  <si>
    <t>16,30</t>
  </si>
  <si>
    <t>35,64</t>
  </si>
  <si>
    <t>195,35</t>
  </si>
  <si>
    <t>108,35</t>
  </si>
  <si>
    <t>23,44</t>
  </si>
  <si>
    <t>273,53</t>
  </si>
  <si>
    <t>77,62</t>
  </si>
  <si>
    <t>26,83</t>
  </si>
  <si>
    <t>50,78</t>
  </si>
  <si>
    <t>322,02</t>
  </si>
  <si>
    <t>161,18</t>
  </si>
  <si>
    <t>35,78</t>
  </si>
  <si>
    <t>835,81</t>
  </si>
  <si>
    <t>20,76</t>
  </si>
  <si>
    <t>28,69</t>
  </si>
  <si>
    <t>34,22</t>
  </si>
  <si>
    <t>5,04</t>
  </si>
  <si>
    <t>6,63</t>
  </si>
  <si>
    <t>18,68</t>
  </si>
  <si>
    <t>86,53</t>
  </si>
  <si>
    <t>69,36</t>
  </si>
  <si>
    <t>17,22</t>
  </si>
  <si>
    <t>41,24</t>
  </si>
  <si>
    <t>250,08</t>
  </si>
  <si>
    <t>144,11</t>
  </si>
  <si>
    <t>27,33</t>
  </si>
  <si>
    <t>337,57</t>
  </si>
  <si>
    <t>682,13</t>
  </si>
  <si>
    <t>81,13</t>
  </si>
  <si>
    <t>66,65</t>
  </si>
  <si>
    <t>16,84</t>
  </si>
  <si>
    <t>38,68</t>
  </si>
  <si>
    <t>228,49</t>
  </si>
  <si>
    <t>136,00</t>
  </si>
  <si>
    <t>23,97</t>
  </si>
  <si>
    <t>326,78</t>
  </si>
  <si>
    <t>655,13</t>
  </si>
  <si>
    <t>98,26</t>
  </si>
  <si>
    <t>75,37</t>
  </si>
  <si>
    <t>17,99</t>
  </si>
  <si>
    <t>40,57</t>
  </si>
  <si>
    <t>311,54</t>
  </si>
  <si>
    <t>139,40</t>
  </si>
  <si>
    <t>24,92</t>
  </si>
  <si>
    <t>405,75</t>
  </si>
  <si>
    <t>774,65</t>
  </si>
  <si>
    <t>1.937,70</t>
  </si>
  <si>
    <t>345,93</t>
  </si>
  <si>
    <t>176,13</t>
  </si>
  <si>
    <t>728,56</t>
  </si>
  <si>
    <t>22,55</t>
  </si>
  <si>
    <t>32,13</t>
  </si>
  <si>
    <t>37,90</t>
  </si>
  <si>
    <t>2,73</t>
  </si>
  <si>
    <t>6,04</t>
  </si>
  <si>
    <t>2,88</t>
  </si>
  <si>
    <t>4,42</t>
  </si>
  <si>
    <t>25,04</t>
  </si>
  <si>
    <t>9,81</t>
  </si>
  <si>
    <t>2,92</t>
  </si>
  <si>
    <t>25,07</t>
  </si>
  <si>
    <t>50,37</t>
  </si>
  <si>
    <t>159,82</t>
  </si>
  <si>
    <t>4,52</t>
  </si>
  <si>
    <t>6,95</t>
  </si>
  <si>
    <t>19,31</t>
  </si>
  <si>
    <t>28,35</t>
  </si>
  <si>
    <t>71,77</t>
  </si>
  <si>
    <t>94,23</t>
  </si>
  <si>
    <t>59,30</t>
  </si>
  <si>
    <t>25,84</t>
  </si>
  <si>
    <t>22,13</t>
  </si>
  <si>
    <t>10,23</t>
  </si>
  <si>
    <t>1.798,49</t>
  </si>
  <si>
    <t>4.980,36</t>
  </si>
  <si>
    <t>18,10</t>
  </si>
  <si>
    <t>3.179,18</t>
  </si>
  <si>
    <t>13,54</t>
  </si>
  <si>
    <t>2.379,36</t>
  </si>
  <si>
    <t>35,12</t>
  </si>
  <si>
    <t>12,62</t>
  </si>
  <si>
    <t>20,40</t>
  </si>
  <si>
    <t>46,50</t>
  </si>
  <si>
    <t>378,81</t>
  </si>
  <si>
    <t>16,86</t>
  </si>
  <si>
    <t>15,92</t>
  </si>
  <si>
    <t>4,15</t>
  </si>
  <si>
    <t>1.277,97</t>
  </si>
  <si>
    <t>1.005,32</t>
  </si>
  <si>
    <t>1.556,56</t>
  </si>
  <si>
    <t>3.636,61</t>
  </si>
  <si>
    <t>295,77</t>
  </si>
  <si>
    <t>335,55</t>
  </si>
  <si>
    <t>470,91</t>
  </si>
  <si>
    <t>788,60</t>
  </si>
  <si>
    <t>689,74</t>
  </si>
  <si>
    <t>1.278,10</t>
  </si>
  <si>
    <t>1.083,24</t>
  </si>
  <si>
    <t>1.784,10</t>
  </si>
  <si>
    <t>3.814,08</t>
  </si>
  <si>
    <t>11,45</t>
  </si>
  <si>
    <t>44,26</t>
  </si>
  <si>
    <t>43,58</t>
  </si>
  <si>
    <t>62,42</t>
  </si>
  <si>
    <t>13,99</t>
  </si>
  <si>
    <t>54,22</t>
  </si>
  <si>
    <t>64,76</t>
  </si>
  <si>
    <t>53,82</t>
  </si>
  <si>
    <t>82,55</t>
  </si>
  <si>
    <t>26,28</t>
  </si>
  <si>
    <t>10,00</t>
  </si>
  <si>
    <t>16,77</t>
  </si>
  <si>
    <t>67,13</t>
  </si>
  <si>
    <t>94,58</t>
  </si>
  <si>
    <t>65,00</t>
  </si>
  <si>
    <t>83,14</t>
  </si>
  <si>
    <t>147,78</t>
  </si>
  <si>
    <t>60,20</t>
  </si>
  <si>
    <t>73,96</t>
  </si>
  <si>
    <t>88,88</t>
  </si>
  <si>
    <t>154,44</t>
  </si>
  <si>
    <t>99,77</t>
  </si>
  <si>
    <t>106,36</t>
  </si>
  <si>
    <t>120,67</t>
  </si>
  <si>
    <t>227,16</t>
  </si>
  <si>
    <t>111,30</t>
  </si>
  <si>
    <t>114,75</t>
  </si>
  <si>
    <t>135,20</t>
  </si>
  <si>
    <t>278,97</t>
  </si>
  <si>
    <t>118,88</t>
  </si>
  <si>
    <t>121,00</t>
  </si>
  <si>
    <t>129,40</t>
  </si>
  <si>
    <t>220,65</t>
  </si>
  <si>
    <t>134,62</t>
  </si>
  <si>
    <t>146,83</t>
  </si>
  <si>
    <t>147,71</t>
  </si>
  <si>
    <t>247,18</t>
  </si>
  <si>
    <t>273,74</t>
  </si>
  <si>
    <t>135,45</t>
  </si>
  <si>
    <t>135,55</t>
  </si>
  <si>
    <t>147,77</t>
  </si>
  <si>
    <t>275,76</t>
  </si>
  <si>
    <t>443,44</t>
  </si>
  <si>
    <t>168,18</t>
  </si>
  <si>
    <t>197,07</t>
  </si>
  <si>
    <t>189,93</t>
  </si>
  <si>
    <t>440,00</t>
  </si>
  <si>
    <t>391.246,87</t>
  </si>
  <si>
    <t>89.991,11</t>
  </si>
  <si>
    <t xml:space="preserve">DISTRIBUIDOR METALICO, COM ROSCA, 2 SAIDAS, DN 1" X 1/2", PARA CONEXAO COM ANEL DESLIZANTE EM TUBO PEX PARA INST. AGUA QUENTE/FRIA                                                                                                                                                                                                                                                                                                                                                                        </t>
  </si>
  <si>
    <t>27,97</t>
  </si>
  <si>
    <t xml:space="preserve">DISTRIBUIDOR METALICO, COM ROSCA, 2 SAIDAS, DN 3/4" X 1/2", PARA CONEXAO COM ANEL DESLIZANTE EM TUBO PEX PARA INST. AGUA QUENTE/FRIA                                                                                                                                                                                                                                                                                                                                                                      </t>
  </si>
  <si>
    <t>18,88</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</si>
  <si>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</si>
  <si>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</si>
  <si>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24,64</t>
  </si>
  <si>
    <t xml:space="preserve">DISTRIBUIDOR, PLASTICO, 2 SAIDAS, DN 32 X 16 MM, PARA CONEXAO COM CRIMPAGEM, EM TUBO PEX PARA INST. AGUA QUENTE/FRIA                                                                                                                                                                                                                                                                                                                                                                                      </t>
  </si>
  <si>
    <t>115,44</t>
  </si>
  <si>
    <t xml:space="preserve">DISTRIBUIDOR, PLASTICO, 2 SAIDAS, DN 32 X 25 MM, PARA CONEXAO COM CRIMPAGEM, EM TUBO PEX PARA INST. AGUA QUENTE/FRIA                                                                                                                                                                                                                                                                                                                                                                                      </t>
  </si>
  <si>
    <t>131,93</t>
  </si>
  <si>
    <t xml:space="preserve">DISTRIBUIDOR, PLASTICO, 3 SAIDAS, DN 32 X 16 MM, PARA CONEXAO COM CRIMPAGEM, EM TUBO PEX PARA INST. AGUA QUENTE/FRIA                                                                                                                                                                                                                                                                                                                                                                                      </t>
  </si>
  <si>
    <t>126,44</t>
  </si>
  <si>
    <t xml:space="preserve">DISTRIBUIDOR, PLASTICO, 3 SAIDAS, DN 32 X 25 MM, PARA CONEXAO COM CRIMPAGEM, EM TUBO PEX PARA INST. AGUA QUENTE/FRIA                                                                                                                                                                                                                                                                                                                                                                                      </t>
  </si>
  <si>
    <t>153,91</t>
  </si>
  <si>
    <t>363,03</t>
  </si>
  <si>
    <t>294,18</t>
  </si>
  <si>
    <t>207,56</t>
  </si>
  <si>
    <t>103.499,25</t>
  </si>
  <si>
    <t>16,75</t>
  </si>
  <si>
    <t>5,67</t>
  </si>
  <si>
    <t>7,77</t>
  </si>
  <si>
    <t>9,74</t>
  </si>
  <si>
    <t>19,26</t>
  </si>
  <si>
    <t>51,63</t>
  </si>
  <si>
    <t>957,14</t>
  </si>
  <si>
    <t>1.596,91</t>
  </si>
  <si>
    <t>135,57</t>
  </si>
  <si>
    <t>285,60</t>
  </si>
  <si>
    <t>13,11</t>
  </si>
  <si>
    <t>108,80</t>
  </si>
  <si>
    <t>145.210,25</t>
  </si>
  <si>
    <t>1,76</t>
  </si>
  <si>
    <t>11,38</t>
  </si>
  <si>
    <t>15,65</t>
  </si>
  <si>
    <t>18,90</t>
  </si>
  <si>
    <t>22,01</t>
  </si>
  <si>
    <t>24,48</t>
  </si>
  <si>
    <t>32,73</t>
  </si>
  <si>
    <t>29,03</t>
  </si>
  <si>
    <t>15,08</t>
  </si>
  <si>
    <t>26,29</t>
  </si>
  <si>
    <t>23,36</t>
  </si>
  <si>
    <t>4.100,50</t>
  </si>
  <si>
    <t>22,67</t>
  </si>
  <si>
    <t>3.982,33</t>
  </si>
  <si>
    <t>31,97</t>
  </si>
  <si>
    <t>29,29</t>
  </si>
  <si>
    <t>28,14</t>
  </si>
  <si>
    <t>6,57</t>
  </si>
  <si>
    <t>8,75</t>
  </si>
  <si>
    <t>15,73</t>
  </si>
  <si>
    <t>22,94</t>
  </si>
  <si>
    <t>28,77</t>
  </si>
  <si>
    <t>4,21</t>
  </si>
  <si>
    <t>45,34</t>
  </si>
  <si>
    <t>1,96</t>
  </si>
  <si>
    <t>2,46</t>
  </si>
  <si>
    <t>3,79</t>
  </si>
  <si>
    <t>5,28</t>
  </si>
  <si>
    <t>6,86</t>
  </si>
  <si>
    <t>9,31</t>
  </si>
  <si>
    <t>13,53</t>
  </si>
  <si>
    <t>10,47</t>
  </si>
  <si>
    <t>26,44</t>
  </si>
  <si>
    <t>26,03</t>
  </si>
  <si>
    <t>3,90</t>
  </si>
  <si>
    <t>2,06</t>
  </si>
  <si>
    <t>11,62</t>
  </si>
  <si>
    <t>15,23</t>
  </si>
  <si>
    <t>39,41</t>
  </si>
  <si>
    <t>61,41</t>
  </si>
  <si>
    <t>24,81</t>
  </si>
  <si>
    <t>7,39</t>
  </si>
  <si>
    <t>54,76</t>
  </si>
  <si>
    <t>33,44</t>
  </si>
  <si>
    <t>61,67</t>
  </si>
  <si>
    <t>10,72</t>
  </si>
  <si>
    <t>1,71</t>
  </si>
  <si>
    <t>2,04</t>
  </si>
  <si>
    <t>2,49</t>
  </si>
  <si>
    <t>3,37</t>
  </si>
  <si>
    <t>9,71</t>
  </si>
  <si>
    <t>17,96</t>
  </si>
  <si>
    <t>12,37</t>
  </si>
  <si>
    <t>7,58</t>
  </si>
  <si>
    <t>10,62</t>
  </si>
  <si>
    <t>14,80</t>
  </si>
  <si>
    <t>26,84</t>
  </si>
  <si>
    <t>4.715,07</t>
  </si>
  <si>
    <t>70.127,20</t>
  </si>
  <si>
    <t>330.157,49</t>
  </si>
  <si>
    <t xml:space="preserve">EMENDA PARA CALHA PLUVIAL, PVC, DIAMETRO ENTRE 119 E 170 MM, PARA DRENAGEM PLUVIAL PREDIAL                                                                                                                                                                                                                                                                                                                                                                                                                </t>
  </si>
  <si>
    <t>47,83</t>
  </si>
  <si>
    <t>13,13</t>
  </si>
  <si>
    <t>19,12</t>
  </si>
  <si>
    <t>3.356,33</t>
  </si>
  <si>
    <t>36,10</t>
  </si>
  <si>
    <t>6.336,79</t>
  </si>
  <si>
    <t>8,27</t>
  </si>
  <si>
    <t>0,89</t>
  </si>
  <si>
    <t>40,49</t>
  </si>
  <si>
    <t>44,32</t>
  </si>
  <si>
    <t>5,80</t>
  </si>
  <si>
    <t>110,32</t>
  </si>
  <si>
    <t>19.363,47</t>
  </si>
  <si>
    <t>125,55</t>
  </si>
  <si>
    <t>22.039,62</t>
  </si>
  <si>
    <t>171,64</t>
  </si>
  <si>
    <t>30.127,56</t>
  </si>
  <si>
    <t>111,92</t>
  </si>
  <si>
    <t>19.645,95</t>
  </si>
  <si>
    <t>126,26</t>
  </si>
  <si>
    <t>22.164,51</t>
  </si>
  <si>
    <t>173,05</t>
  </si>
  <si>
    <t>30.374,35</t>
  </si>
  <si>
    <t>117,24</t>
  </si>
  <si>
    <t>20.578,45</t>
  </si>
  <si>
    <t>113,41</t>
  </si>
  <si>
    <t>19.910,03</t>
  </si>
  <si>
    <t>63,95</t>
  </si>
  <si>
    <t>140,69</t>
  </si>
  <si>
    <t>1,34</t>
  </si>
  <si>
    <t>253,46</t>
  </si>
  <si>
    <t>214,40</t>
  </si>
  <si>
    <t>1,01</t>
  </si>
  <si>
    <t>189,52</t>
  </si>
  <si>
    <t>221,51</t>
  </si>
  <si>
    <t>133,45</t>
  </si>
  <si>
    <t>0,82</t>
  </si>
  <si>
    <t>154,53</t>
  </si>
  <si>
    <t>220,75</t>
  </si>
  <si>
    <t>316,25</t>
  </si>
  <si>
    <t>235,50</t>
  </si>
  <si>
    <t>317,67</t>
  </si>
  <si>
    <t>126,70</t>
  </si>
  <si>
    <t>450.184,09</t>
  </si>
  <si>
    <t xml:space="preserve">EQUIPAMENTO P/ DEMARCACAO DE FAIXAS DE TRAFEGO A QUENTE, A SER MONTADO SOBRE CAMINHAO DE PBT MIN. DE 17 T, DIST. MIN. ENTRE EIXOS 5,2 M, CAPACIDADE PARA 1.000 KG DE MATERIAL TERMOPLASTICO (INCLUI MONTAGEM, NAO INCLUI CAMINHAO, NEM COMPRESSOR DE AR)                                                                                                                                                                                                                                                  </t>
  </si>
  <si>
    <t>2.437.500,00</t>
  </si>
  <si>
    <t>1.637.500,00</t>
  </si>
  <si>
    <t>480,63</t>
  </si>
  <si>
    <t>1.361,16</t>
  </si>
  <si>
    <t>964.395,71</t>
  </si>
  <si>
    <t>873.896,99</t>
  </si>
  <si>
    <t>915.021,56</t>
  </si>
  <si>
    <t>784.758,43</t>
  </si>
  <si>
    <t>937.640,07</t>
  </si>
  <si>
    <t>719.679,87</t>
  </si>
  <si>
    <t>858.475,28</t>
  </si>
  <si>
    <t>822.491,29</t>
  </si>
  <si>
    <t>928.411,71</t>
  </si>
  <si>
    <t>62,86</t>
  </si>
  <si>
    <t>223,13</t>
  </si>
  <si>
    <t>271,42</t>
  </si>
  <si>
    <t>68,11</t>
  </si>
  <si>
    <t>68,74</t>
  </si>
  <si>
    <t>74,01</t>
  </si>
  <si>
    <t>112,19</t>
  </si>
  <si>
    <t>123,04</t>
  </si>
  <si>
    <t>857,45</t>
  </si>
  <si>
    <t>0,22</t>
  </si>
  <si>
    <t>0,35</t>
  </si>
  <si>
    <t>0,36</t>
  </si>
  <si>
    <t>1,48</t>
  </si>
  <si>
    <t>1,53</t>
  </si>
  <si>
    <t>116.000,00</t>
  </si>
  <si>
    <t>246.246,87</t>
  </si>
  <si>
    <t>25,82</t>
  </si>
  <si>
    <t>8,60</t>
  </si>
  <si>
    <t>2,76</t>
  </si>
  <si>
    <t>5,84</t>
  </si>
  <si>
    <t>2,62</t>
  </si>
  <si>
    <t>2,71</t>
  </si>
  <si>
    <t>6,29</t>
  </si>
  <si>
    <t>6,74</t>
  </si>
  <si>
    <t>427,13</t>
  </si>
  <si>
    <t>13,96</t>
  </si>
  <si>
    <t>35,35</t>
  </si>
  <si>
    <t>9,93</t>
  </si>
  <si>
    <t>34,50</t>
  </si>
  <si>
    <t>41,03</t>
  </si>
  <si>
    <t>6.025,10</t>
  </si>
  <si>
    <t>554,50</t>
  </si>
  <si>
    <t>1.005,77</t>
  </si>
  <si>
    <t>1.377,49</t>
  </si>
  <si>
    <t>220,26</t>
  </si>
  <si>
    <t>321,34</t>
  </si>
  <si>
    <t>81,80</t>
  </si>
  <si>
    <t>111,23</t>
  </si>
  <si>
    <t>285,07</t>
  </si>
  <si>
    <t>22,30</t>
  </si>
  <si>
    <t>20,01</t>
  </si>
  <si>
    <t>40,30</t>
  </si>
  <si>
    <t xml:space="preserve">EXAMES - HORISTA (COLETADO CAIXA - ENCARGOS COMPLEMENTARES)                                                                                                                                                                                                                                                                                                                                                                                                                                               </t>
  </si>
  <si>
    <t xml:space="preserve">EXAMES - MENSALISTA (COLETADO CAIXA - ENCARGOS COMPLEMENTARES)                                                                                                                                                                                                                                                                                                                                                                                                                                            </t>
  </si>
  <si>
    <t>215,56</t>
  </si>
  <si>
    <t>39,20</t>
  </si>
  <si>
    <t>48,46</t>
  </si>
  <si>
    <t>192,50</t>
  </si>
  <si>
    <t>609,23</t>
  </si>
  <si>
    <t>660,00</t>
  </si>
  <si>
    <t>304,61</t>
  </si>
  <si>
    <t>186,15</t>
  </si>
  <si>
    <t>220,00</t>
  </si>
  <si>
    <t>262,30</t>
  </si>
  <si>
    <t>193,14</t>
  </si>
  <si>
    <t>121,93</t>
  </si>
  <si>
    <t>158,78</t>
  </si>
  <si>
    <t>100,34</t>
  </si>
  <si>
    <t>13,60</t>
  </si>
  <si>
    <t>83,78</t>
  </si>
  <si>
    <t>106,44</t>
  </si>
  <si>
    <t>11,36</t>
  </si>
  <si>
    <t>11,37</t>
  </si>
  <si>
    <t>49,94</t>
  </si>
  <si>
    <t>77,53</t>
  </si>
  <si>
    <t>17,71</t>
  </si>
  <si>
    <t>45,25</t>
  </si>
  <si>
    <t>85,59</t>
  </si>
  <si>
    <t>57,55</t>
  </si>
  <si>
    <t>113,86</t>
  </si>
  <si>
    <t>51,36</t>
  </si>
  <si>
    <t>85,23</t>
  </si>
  <si>
    <t>64,43</t>
  </si>
  <si>
    <t>103,17</t>
  </si>
  <si>
    <t>74,80</t>
  </si>
  <si>
    <t>120,66</t>
  </si>
  <si>
    <t>63,93</t>
  </si>
  <si>
    <t>67,18</t>
  </si>
  <si>
    <t>19,96</t>
  </si>
  <si>
    <t>23,83</t>
  </si>
  <si>
    <t>101,31</t>
  </si>
  <si>
    <t>132,50</t>
  </si>
  <si>
    <t>21,96</t>
  </si>
  <si>
    <t>47,59</t>
  </si>
  <si>
    <t>82,73</t>
  </si>
  <si>
    <t>10,60</t>
  </si>
  <si>
    <t>0,49</t>
  </si>
  <si>
    <t>92,90</t>
  </si>
  <si>
    <t>161,79</t>
  </si>
  <si>
    <t>60,76</t>
  </si>
  <si>
    <t>0,11</t>
  </si>
  <si>
    <t>21,49</t>
  </si>
  <si>
    <t>0,01</t>
  </si>
  <si>
    <t>0,84</t>
  </si>
  <si>
    <t>158,88</t>
  </si>
  <si>
    <t>315,88</t>
  </si>
  <si>
    <t>0,59</t>
  </si>
  <si>
    <t>110,64</t>
  </si>
  <si>
    <t>0,08</t>
  </si>
  <si>
    <t>15,18</t>
  </si>
  <si>
    <t>5,95</t>
  </si>
  <si>
    <t>11,28</t>
  </si>
  <si>
    <t>19,50</t>
  </si>
  <si>
    <t>9,28</t>
  </si>
  <si>
    <t>9,51</t>
  </si>
  <si>
    <t>10,36</t>
  </si>
  <si>
    <t>11,95</t>
  </si>
  <si>
    <t>15,17</t>
  </si>
  <si>
    <t>2,48</t>
  </si>
  <si>
    <t>1,40</t>
  </si>
  <si>
    <t>10,53</t>
  </si>
  <si>
    <t>1.973,49</t>
  </si>
  <si>
    <t>2.994,12</t>
  </si>
  <si>
    <t>5.130,22</t>
  </si>
  <si>
    <t>40,79</t>
  </si>
  <si>
    <t>8,01</t>
  </si>
  <si>
    <t>3,51</t>
  </si>
  <si>
    <t>5,07</t>
  </si>
  <si>
    <t>93,03</t>
  </si>
  <si>
    <t>1,02</t>
  </si>
  <si>
    <t>5,55</t>
  </si>
  <si>
    <t>104,50</t>
  </si>
  <si>
    <t>51,66</t>
  </si>
  <si>
    <t>4,12</t>
  </si>
  <si>
    <t>47,15</t>
  </si>
  <si>
    <t>53,30</t>
  </si>
  <si>
    <t>40,91</t>
  </si>
  <si>
    <t>143,21</t>
  </si>
  <si>
    <t>2,85</t>
  </si>
  <si>
    <t>6,48</t>
  </si>
  <si>
    <t>10,51</t>
  </si>
  <si>
    <t>3,85</t>
  </si>
  <si>
    <t>57,65</t>
  </si>
  <si>
    <t>45,81</t>
  </si>
  <si>
    <t>20,05</t>
  </si>
  <si>
    <t>32,94</t>
  </si>
  <si>
    <t>68,44</t>
  </si>
  <si>
    <t>27,39</t>
  </si>
  <si>
    <t>145,44</t>
  </si>
  <si>
    <t>215,02</t>
  </si>
  <si>
    <t>361,24</t>
  </si>
  <si>
    <t>114,34</t>
  </si>
  <si>
    <t>142,36</t>
  </si>
  <si>
    <t>155,28</t>
  </si>
  <si>
    <t>166,55</t>
  </si>
  <si>
    <t>89,33</t>
  </si>
  <si>
    <t>135,00</t>
  </si>
  <si>
    <t>78,40</t>
  </si>
  <si>
    <t>31,85</t>
  </si>
  <si>
    <t>23,40</t>
  </si>
  <si>
    <t>22,86</t>
  </si>
  <si>
    <t xml:space="preserve">FOSSA SEPTICA, SEM FILTRO, EM POLIETILENO DE ALTA DENSIDADE (PEAD), PARA 15 A 30 CONTRIBUINTES, CILINDRICA, COM TAMPA, CAPACIDADE APROXIMADA DE *5500* LITROS (NBR 7229)                                                                                                                                                                                                                                                                                                                                  </t>
  </si>
  <si>
    <t>5.817,19</t>
  </si>
  <si>
    <t xml:space="preserve">FOSSA SEPTICA, SEM FILTRO, EM POLIETILENO DE ALTA DENSIDADE (PEAD), PARA 4 A 7 CONTRIBUINTES, CILINDRICA, COM TAMPA, CAPACIDADE APROXIMADA DE *1100* LITROS (NBR 7229)                                                                                                                                                                                                                                                                                                                                    </t>
  </si>
  <si>
    <t>1.777,19</t>
  </si>
  <si>
    <t xml:space="preserve">FOSSA SEPTICA, SEM FILTRO, EM POLIETILENO DE ALTA DENSIDADE (PEAD), PARA 8 A 14 CONTRIBUINTES, CILINDRICA, COM TAMPA, CAPACIDADE APROXIMADA DE *3000* LITROS (NBR 7229)                                                                                                                                                                                                                                                                                                                                   </t>
  </si>
  <si>
    <t>3.139,50</t>
  </si>
  <si>
    <t xml:space="preserve">FOSSA SEPTICA,SEM FILTRO, EM POLIETILENO DE ALTA DENSIDADE (PEAD), PARA 40 A 52 CONTRIBUINTES, CILINDRICA, COM TAMPA, CAPACIDADE APROXIMADA DE *10000* LITROS (NBR 7229)                                                                                                                                                                                                                                                                                                                                  </t>
  </si>
  <si>
    <t>12.270,00</t>
  </si>
  <si>
    <t>6.490.831,24</t>
  </si>
  <si>
    <t>2.778.628,04</t>
  </si>
  <si>
    <t>46,66</t>
  </si>
  <si>
    <t>22,48</t>
  </si>
  <si>
    <t>51,35</t>
  </si>
  <si>
    <t>3,28</t>
  </si>
  <si>
    <t>5,09</t>
  </si>
  <si>
    <t>17,80</t>
  </si>
  <si>
    <t>18,61</t>
  </si>
  <si>
    <t>19,87</t>
  </si>
  <si>
    <t>44,41</t>
  </si>
  <si>
    <t>666,19</t>
  </si>
  <si>
    <t>1.829,59</t>
  </si>
  <si>
    <t>1.973,83</t>
  </si>
  <si>
    <t>2.171,36</t>
  </si>
  <si>
    <t>175,52</t>
  </si>
  <si>
    <t>189,91</t>
  </si>
  <si>
    <t>208,31</t>
  </si>
  <si>
    <t>629,12</t>
  </si>
  <si>
    <t>836,65</t>
  </si>
  <si>
    <t>1.172,94</t>
  </si>
  <si>
    <t>838,89</t>
  </si>
  <si>
    <t>975,52</t>
  </si>
  <si>
    <t>1.206,55</t>
  </si>
  <si>
    <t>1.551,57</t>
  </si>
  <si>
    <t>1.710,24</t>
  </si>
  <si>
    <t>873,79</t>
  </si>
  <si>
    <t>557,86</t>
  </si>
  <si>
    <t>468,98</t>
  </si>
  <si>
    <t>586,46</t>
  </si>
  <si>
    <t>390,71</t>
  </si>
  <si>
    <t>487,19</t>
  </si>
  <si>
    <t>7,40</t>
  </si>
  <si>
    <t>70,82</t>
  </si>
  <si>
    <t>7,37</t>
  </si>
  <si>
    <t>10,27</t>
  </si>
  <si>
    <t>16,52</t>
  </si>
  <si>
    <t>7.927,13</t>
  </si>
  <si>
    <t>14,42</t>
  </si>
  <si>
    <t>2.533,54</t>
  </si>
  <si>
    <t>17,09</t>
  </si>
  <si>
    <t>17,48</t>
  </si>
  <si>
    <t>71.681,64</t>
  </si>
  <si>
    <t>56.198,41</t>
  </si>
  <si>
    <t>9,92</t>
  </si>
  <si>
    <t>13,90</t>
  </si>
  <si>
    <t>21,26</t>
  </si>
  <si>
    <t>23,49</t>
  </si>
  <si>
    <t>74,88</t>
  </si>
  <si>
    <t>6,79</t>
  </si>
  <si>
    <t>30,70</t>
  </si>
  <si>
    <t>11,24</t>
  </si>
  <si>
    <t>38,37</t>
  </si>
  <si>
    <t>37,47</t>
  </si>
  <si>
    <t>14,30</t>
  </si>
  <si>
    <t>15,74</t>
  </si>
  <si>
    <t>158,34</t>
  </si>
  <si>
    <t>137,59</t>
  </si>
  <si>
    <t>164,24</t>
  </si>
  <si>
    <t>185,00</t>
  </si>
  <si>
    <t>0,27</t>
  </si>
  <si>
    <t>327,54</t>
  </si>
  <si>
    <t>1,58</t>
  </si>
  <si>
    <t>42,89</t>
  </si>
  <si>
    <t>10,94</t>
  </si>
  <si>
    <t>28,68</t>
  </si>
  <si>
    <t>278,66</t>
  </si>
  <si>
    <t>385,43</t>
  </si>
  <si>
    <t>212,65</t>
  </si>
  <si>
    <t>270,24</t>
  </si>
  <si>
    <t>719.505,07</t>
  </si>
  <si>
    <t>815.170,02</t>
  </si>
  <si>
    <t>1.514.276,75</t>
  </si>
  <si>
    <t>4.280,65</t>
  </si>
  <si>
    <t>196.226,94</t>
  </si>
  <si>
    <t>219.520,50</t>
  </si>
  <si>
    <t>141.744,38</t>
  </si>
  <si>
    <t>166.256,56</t>
  </si>
  <si>
    <t>202.491,97</t>
  </si>
  <si>
    <t>234.464,38</t>
  </si>
  <si>
    <t>126.227,10</t>
  </si>
  <si>
    <t>123.200,38</t>
  </si>
  <si>
    <t>177.041,92</t>
  </si>
  <si>
    <t>115.100,70</t>
  </si>
  <si>
    <t>96.118,26</t>
  </si>
  <si>
    <t>164.757,45</t>
  </si>
  <si>
    <t>146.690,91</t>
  </si>
  <si>
    <t>176.350,58</t>
  </si>
  <si>
    <t>103.662,46</t>
  </si>
  <si>
    <t>272,09</t>
  </si>
  <si>
    <t>239,08</t>
  </si>
  <si>
    <t>272,67</t>
  </si>
  <si>
    <t>2.413,53</t>
  </si>
  <si>
    <t>2.755,30</t>
  </si>
  <si>
    <t>4.797,40</t>
  </si>
  <si>
    <t>1.258.165,24</t>
  </si>
  <si>
    <t>2.419.548,54</t>
  </si>
  <si>
    <t>4.113.232,50</t>
  </si>
  <si>
    <t>252.088,58</t>
  </si>
  <si>
    <t>397.058,59</t>
  </si>
  <si>
    <t>1.470.425,78</t>
  </si>
  <si>
    <t>99.264,64</t>
  </si>
  <si>
    <t>139.625,00</t>
  </si>
  <si>
    <t>326.373,43</t>
  </si>
  <si>
    <t>88,65</t>
  </si>
  <si>
    <t>40,24</t>
  </si>
  <si>
    <t>108,68</t>
  </si>
  <si>
    <t>76,08</t>
  </si>
  <si>
    <t>73,45</t>
  </si>
  <si>
    <t>85,28</t>
  </si>
  <si>
    <t>2,41</t>
  </si>
  <si>
    <t>2,44</t>
  </si>
  <si>
    <t>3,50</t>
  </si>
  <si>
    <t>4,66</t>
  </si>
  <si>
    <t>5.965,00</t>
  </si>
  <si>
    <t>5.402,94</t>
  </si>
  <si>
    <t>3.193,37</t>
  </si>
  <si>
    <t>3.363,24</t>
  </si>
  <si>
    <t>273.236,33</t>
  </si>
  <si>
    <t>290.679,93</t>
  </si>
  <si>
    <t>798,23</t>
  </si>
  <si>
    <t>480,29</t>
  </si>
  <si>
    <t>351,76</t>
  </si>
  <si>
    <t>1.122,94</t>
  </si>
  <si>
    <t>92,00</t>
  </si>
  <si>
    <t>98,76</t>
  </si>
  <si>
    <t>121,76</t>
  </si>
  <si>
    <t>1.812,94</t>
  </si>
  <si>
    <t>2.367,64</t>
  </si>
  <si>
    <t>55,90</t>
  </si>
  <si>
    <t>32,63</t>
  </si>
  <si>
    <t>3.241,00</t>
  </si>
  <si>
    <t>17,67</t>
  </si>
  <si>
    <t>26,07</t>
  </si>
  <si>
    <t>24,97</t>
  </si>
  <si>
    <t>21,91</t>
  </si>
  <si>
    <t>3.848,05</t>
  </si>
  <si>
    <t xml:space="preserve">INSUMO TESTE UNIDADE NOVA                                                                                                                                                                                                                                                                                                                                                                                                                                                                                 </t>
  </si>
  <si>
    <t>M2XPVM</t>
  </si>
  <si>
    <t>20,29</t>
  </si>
  <si>
    <t>21,66</t>
  </si>
  <si>
    <t>32,18</t>
  </si>
  <si>
    <t>18,77</t>
  </si>
  <si>
    <t>10,20</t>
  </si>
  <si>
    <t>32,60</t>
  </si>
  <si>
    <t>17,43</t>
  </si>
  <si>
    <t>26,55</t>
  </si>
  <si>
    <t>7,83</t>
  </si>
  <si>
    <t>8,04</t>
  </si>
  <si>
    <t>10,74</t>
  </si>
  <si>
    <t>14,20</t>
  </si>
  <si>
    <t>27,66</t>
  </si>
  <si>
    <t>19,06</t>
  </si>
  <si>
    <t>28,98</t>
  </si>
  <si>
    <t>24,87</t>
  </si>
  <si>
    <t>23,90</t>
  </si>
  <si>
    <t>16,50</t>
  </si>
  <si>
    <t>19,73</t>
  </si>
  <si>
    <t>900,00</t>
  </si>
  <si>
    <t>124,63</t>
  </si>
  <si>
    <t>657,91</t>
  </si>
  <si>
    <t>1.120,17</t>
  </si>
  <si>
    <t>38,15</t>
  </si>
  <si>
    <t>160,93</t>
  </si>
  <si>
    <t>7,65</t>
  </si>
  <si>
    <t>348,79</t>
  </si>
  <si>
    <t>968,87</t>
  </si>
  <si>
    <t>178,13</t>
  </si>
  <si>
    <t xml:space="preserve">JANELA BASCULANTE, EM ALUMINIO PERFIL 20, 80 X 60 CM (A X L), 4 FLS (1 FIXA E 3 MOVEIS), ACABAMENTO BRANCO OU BRILHANTE, BATENTE DE 3 A 4 CM, COM VIDRO 4 MM, SEM GUARNICAO                                                                                                                                                                                                                                                                                                                               </t>
  </si>
  <si>
    <t>171,25</t>
  </si>
  <si>
    <t>1.437,16</t>
  </si>
  <si>
    <t>821,11</t>
  </si>
  <si>
    <t>983,78</t>
  </si>
  <si>
    <t xml:space="preserve">JANELA DE CORRER, EM ALUMINIO PEFIL 25, 100 X 200 CM (A X L), 4 FLS, SEM BANDEIRA, ACABAMENTO BRANCO OU BRILHANTE, BATENTE DE 6 A 7 CM, COM VIDRO 4 MM, SEM GUARNICAO/ALIZAR                                                                                                                                                                                                                                                                                                                              </t>
  </si>
  <si>
    <t>595,65</t>
  </si>
  <si>
    <t xml:space="preserve">JANELA DE CORRER, EM ALUMINIO PERFIL 25, 100 X 120 CM (A X L), 2 FLS MOVEIS, SEM BANDEIRA, ACABAMENTO BRANCO OU BRILHANTE, BATENTE DE 6 A 7 CM, COM VIDRO 4 MM, SEM GUARNICAO                                                                                                                                                                                                                                                                                                                             </t>
  </si>
  <si>
    <t>331,69</t>
  </si>
  <si>
    <t xml:space="preserve">JANELA DE CORRER, EM ALUMINIO PERFIL 25, 100 X 150 CM (A X L), 2 FLS MOVEIS, SEM BANDEIRA, ACABAMENTO BRANCO OU BRILHANTE, BATENTE DE 6 A 7 CM, COM VIDRO 4 MM, SEM GUARNICAO                                                                                                                                                                                                                                                                                                                             </t>
  </si>
  <si>
    <t>427,49</t>
  </si>
  <si>
    <t xml:space="preserve">JANELA DE CORRER, EM ALUMINIO PERFIL 25, 100 X 150 CM (A X L), 4 FLS MOVEIS, SEM BANDEIRA, ACABAMENTO BRANCO OU BRILHANTE, BATENTE DE 6 A 7 CM, COM VIDRO 4 MM, SEM GUARNICAO/ALIZAR                                                                                                                                                                                                                                                                                                                      </t>
  </si>
  <si>
    <t>517,59</t>
  </si>
  <si>
    <t xml:space="preserve">JANELA DE CORRER, EM ALUMINIO PERFIL 25, 120 X 150 CM (A X L), 4 FLS, BANDEIRA COM BASCULA, ACABAMENTO BRANCO OU BRILHANTE, BATENTE/REQUADRO DE 6 A 14 CM, COM VIDRO 4 MM, SEM GUARNICAO/ALIZAR                                                                                                                                                                                                                                                                                                           </t>
  </si>
  <si>
    <t>561,93</t>
  </si>
  <si>
    <t>1.370,82</t>
  </si>
  <si>
    <t>1.737,35</t>
  </si>
  <si>
    <t>1.068,17</t>
  </si>
  <si>
    <t>1.076,34</t>
  </si>
  <si>
    <t>604,93</t>
  </si>
  <si>
    <t xml:space="preserve">JANELA INTEGRADA VENEZIANA EM ALUMINIO PERFIL 25, 120 X 120 CM (A X L), 2 FLS ( 2 VIDROS) E VENEZIANA COM ACIONAMENTO MANUAL, SEM BANDEIRA, ACABAMENTO BRILHANTE, BATENTE DE 11,50 A 12,50 CM, COM VIDRO 4 MM, INCLUSO GUARNICAO                                                                                                                                                                                                                                                                          </t>
  </si>
  <si>
    <t>1.342,66</t>
  </si>
  <si>
    <t>1.517,90</t>
  </si>
  <si>
    <t xml:space="preserve">JANELA MAXIM AR, EM ALUMINIO PERFIL 25, 60 X 80 CM (A X L), ACABAMENTO BRANCO OU BRILHANTE, BATENTE DE 4 A 5 CM, COM VIDRO 4 MM, SEM GUARNICAO/ALIZAR                                                                                                                                                                                                                                                                                                                                                     </t>
  </si>
  <si>
    <t>244,26</t>
  </si>
  <si>
    <t>387,99</t>
  </si>
  <si>
    <t xml:space="preserve">JANELA VENEZIANA DE CORRER, EM ALUMINIO PERFIL 25, 100 X 120 CM (A X L), 3 FLS (2 VENEZIANAS E 1 VIDRO), SEM BANDEIRA, ACABAMENTO BRANCO OU BRILHANTE, BATENTE DE 8 A 9 CM, COM VIDRO 4 MM, SEM GUARNICAO/ALIZAR                                                                                                                                                                                                                                                                                          </t>
  </si>
  <si>
    <t>481,66</t>
  </si>
  <si>
    <t xml:space="preserve">JANELA VENEZIANA DE CORRER, EM ALUMINIO PERFIL 25, 100 X 150 CM (A X L), 6 FLS (4 VENEZIANAS E 2 VIDROS), SEM BANDEIRA, ACABAMENTO BRANCO OU BRILHANTE, BATENTE DE 8 A 9 CM, COM VIDRO 4 MM, SEM GUARNICAO / ALIZAR                                                                                                                                                                                                                                                                                       </t>
  </si>
  <si>
    <t>658,11</t>
  </si>
  <si>
    <t>16,22</t>
  </si>
  <si>
    <t>2.849,03</t>
  </si>
  <si>
    <t>6,34</t>
  </si>
  <si>
    <t>9,15</t>
  </si>
  <si>
    <t>16,07</t>
  </si>
  <si>
    <t>27,00</t>
  </si>
  <si>
    <t>57,33</t>
  </si>
  <si>
    <t>209,58</t>
  </si>
  <si>
    <t xml:space="preserve">JOELHO CPVC, SOLDAVEL, 90 GRAUS, 114 MM, PARA AGUA QUENTE                                                                                                                                                                                                                                                                                                                                                                                                                                                 </t>
  </si>
  <si>
    <t>242,08</t>
  </si>
  <si>
    <t>3,77</t>
  </si>
  <si>
    <t>9,86</t>
  </si>
  <si>
    <t>17,82</t>
  </si>
  <si>
    <t>27,43</t>
  </si>
  <si>
    <t>70,09</t>
  </si>
  <si>
    <t>150,64</t>
  </si>
  <si>
    <t>173,66</t>
  </si>
  <si>
    <t xml:space="preserve">JOELHO DE REDUCAO, PVC SOLDAVEL, 90 GRAUS, 25 MM X 20 MM, COR MARROM, PARA AGUA FRIA PREDIAL                                                                                                                                                                                                                                                                                                                                                                                                              </t>
  </si>
  <si>
    <t xml:space="preserve">JOELHO DE REDUCAO, PVC SOLDAVEL, 90 GRAUS, 32 MM X 25 MM, COR MARROM, PARA AGUA FRIA PREDIAL                                                                                                                                                                                                                                                                                                                                                                                                              </t>
  </si>
  <si>
    <t>7,46</t>
  </si>
  <si>
    <t xml:space="preserve">JOELHO DE REDUCAO, PVC, ROSCAVEL, 90 GRAUS, 1" X 3/4", COR BRANCA, PARA AGUA FRIA PREDIAL                                                                                                                                                                                                                                                                                                                                                                                                                 </t>
  </si>
  <si>
    <t>7,23</t>
  </si>
  <si>
    <t xml:space="preserve">JOELHO DE REDUCAO, PVC, ROSCAVEL, 90 GRAUS, 3/4" X 1/2", COR BRANCA, PARA AGUA FRIA PREDIAL                                                                                                                                                                                                                                                                                                                                                                                                               </t>
  </si>
  <si>
    <t>4,84</t>
  </si>
  <si>
    <t>12,83</t>
  </si>
  <si>
    <t>16,09</t>
  </si>
  <si>
    <t>24,94</t>
  </si>
  <si>
    <t xml:space="preserve">JOELHO PPR 45 GRAUS, SOLDAVEL, F/F, DN 20 MM, PARA AGUA QUENTE PREDIAL                                                                                                                                                                                                                                                                                                                                                                                                                                    </t>
  </si>
  <si>
    <t xml:space="preserve">JOELHO PPR 45 GRAUS, SOLDAVEL, F/F, DN 25 MM, PARA AGUA QUENTE PREDIAL                                                                                                                                                                                                                                                                                                                                                                                                                                    </t>
  </si>
  <si>
    <t>2,70</t>
  </si>
  <si>
    <t xml:space="preserve">JOELHO PPR 45 GRAUS, SOLDAVEL, F/F, DN 40 MM, PARA AQUA QUENTE E FRIA PREDIAL                                                                                                                                                                                                                                                                                                                                                                                                                             </t>
  </si>
  <si>
    <t xml:space="preserve">JOELHO PPR 45 GRAUS, SOLDAVEL, F/F, DN 50 MM, PARA AQUA QUENTE E FRIA PREDIAL                                                                                                                                                                                                                                                                                                                                                                                                                             </t>
  </si>
  <si>
    <t>21,15</t>
  </si>
  <si>
    <t xml:space="preserve">JOELHO PPR 45 GRAUS, SOLDAVEL, F/F, DN 63 MM, PARA AQUA QUENTE E FRIA PREDIAL                                                                                                                                                                                                                                                                                                                                                                                                                             </t>
  </si>
  <si>
    <t>35,59</t>
  </si>
  <si>
    <t xml:space="preserve">JOELHO PPR 45 GRAUS, SOLDAVEL, F/F, DN 75 MM, PARA AQUA QUENTE E FRIA PREDIAL                                                                                                                                                                                                                                                                                                                                                                                                                             </t>
  </si>
  <si>
    <t>71,12</t>
  </si>
  <si>
    <t xml:space="preserve">JOELHO PPR 45 GRAUS, SOLDAVEL, F/F, DN 90 MM, PARA AQUA QUENTE E FRIA PREDIAL                                                                                                                                                                                                                                                                                                                                                                                                                             </t>
  </si>
  <si>
    <t>127,97</t>
  </si>
  <si>
    <t xml:space="preserve">JOELHO PPR, 45 GRAUS, SOLDAVEL, F/F, DN 32 MM, PARA AGUA QUENTE PREDIAL                                                                                                                                                                                                                                                                                                                                                                                                                                   </t>
  </si>
  <si>
    <t>6,61</t>
  </si>
  <si>
    <t xml:space="preserve">JOELHO PPR, 90 GRAUS, SOLDAVEL, F/F, DN 110 MM, PARA AGUA QUENTE PREDIAL                                                                                                                                                                                                                                                                                                                                                                                                                                  </t>
  </si>
  <si>
    <t>278,90</t>
  </si>
  <si>
    <t xml:space="preserve">JOELHO PPR, 90 GRAUS, SOLDAVEL, F/F, DN 20 MM, PARA AGUA QUENTE PREDIAL                                                                                                                                                                                                                                                                                                                                                                                                                                   </t>
  </si>
  <si>
    <t xml:space="preserve">JOELHO PPR, 90 GRAUS, SOLDAVEL, F/F, DN 25 MM, PARA AGUA QUENTE PREDIAL                                                                                                                                                                                                                                                                                                                                                                                                                                   </t>
  </si>
  <si>
    <t>2,34</t>
  </si>
  <si>
    <t xml:space="preserve">JOELHO PPR, 90 GRAUS, SOLDAVEL, F/F, DN 32 MM, PARA AGUA QUENTE PREDIAL                                                                                                                                                                                                                                                                                                                                                                                                                                   </t>
  </si>
  <si>
    <t>3,56</t>
  </si>
  <si>
    <t xml:space="preserve">JOELHO PPR, 90 GRAUS, SOLDAVEL, F/F, DN 40 MM, PARA AGUA QUENTE PREDIAL                                                                                                                                                                                                                                                                                                                                                                                                                                   </t>
  </si>
  <si>
    <t>8,02</t>
  </si>
  <si>
    <t xml:space="preserve">JOELHO PPR, 90 GRAUS, SOLDAVEL, F/F, DN 50 MM, PARA AGUA QUENTE PREDIAL                                                                                                                                                                                                                                                                                                                                                                                                                                   </t>
  </si>
  <si>
    <t xml:space="preserve">JOELHO PPR, 90 GRAUS, SOLDAVEL, F/F, DN 63 MM, PARA AGUA QUENTE PREDIAL                                                                                                                                                                                                                                                                                                                                                                                                                                   </t>
  </si>
  <si>
    <t>21,57</t>
  </si>
  <si>
    <t xml:space="preserve">JOELHO PPR, 90 GRAUS, SOLDAVEL, F/F, DN 75 MM, PARA AGUA QUENTE PREDIAL                                                                                                                                                                                                                                                                                                                                                                                                                                   </t>
  </si>
  <si>
    <t xml:space="preserve">JOELHO PPR, 90 GRAUS, SOLDAVEL, F/F, DN 90 MM, PARA AGUA QUENTE PREDIAL                                                                                                                                                                                                                                                                                                                                                                                                                                   </t>
  </si>
  <si>
    <t>79,50</t>
  </si>
  <si>
    <t xml:space="preserve">JOELHO PVC, ROSCAVEL, 45 GRAUS, 1/2", COR BRANCA, PARA AGUA FRIA PREDIAL                                                                                                                                                                                                                                                                                                                                                                                                                                  </t>
  </si>
  <si>
    <t xml:space="preserve">JOELHO PVC, ROSCAVEL, 45 GRAUS, 1", COR BRANCA, PARA AGUA FRIA PREDIAL                                                                                                                                                                                                                                                                                                                                                                                                                                    </t>
  </si>
  <si>
    <t>19,09</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</si>
  <si>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</si>
  <si>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</si>
  <si>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</si>
  <si>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</si>
  <si>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</si>
  <si>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</si>
  <si>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5,42</t>
  </si>
  <si>
    <t xml:space="preserve">JOELHO PVC, SOLDAVEL COM ROSCA, 90 GRAUS, 25 MM X 3/4", COR MARROM, PARA AGUA FRIA PREDIAL                                                                                                                                                                                                                                                                                                                                                                                                                </t>
  </si>
  <si>
    <t xml:space="preserve">JOELHO PVC, SOLDAVEL COM ROSCA, 90 GRAUS, 32 MM X 3/4", COR MARROM, PARA AGUA FRIA PREDIAL                                                                                                                                                                                                                                                                                                                                                                                                                </t>
  </si>
  <si>
    <t>18,39</t>
  </si>
  <si>
    <t xml:space="preserve">JOELHO PVC, SOLDAVEL, BB, 90 GRAUS, SEM ANEL, DN 40 MM, PARA ESGOTO PREDIAL SECUNDARIO                                                                                                                                                                                                                                                                                                                                                                                                                    </t>
  </si>
  <si>
    <t>9,38</t>
  </si>
  <si>
    <t>11,61</t>
  </si>
  <si>
    <t>26,82</t>
  </si>
  <si>
    <t>13,64</t>
  </si>
  <si>
    <t>97,73</t>
  </si>
  <si>
    <t>3,68</t>
  </si>
  <si>
    <t>5,65</t>
  </si>
  <si>
    <t>11,83</t>
  </si>
  <si>
    <t>12,39</t>
  </si>
  <si>
    <t>89,97</t>
  </si>
  <si>
    <t>4,57</t>
  </si>
  <si>
    <t>10,37</t>
  </si>
  <si>
    <t xml:space="preserve">JOELHO PVC, SOLDAVEL, 90 GRAUS, 110 MM, COR MARROM, PARA AGUA FRIA PREDIAL                                                                                                                                                                                                                                                                                                                                                                                                                                </t>
  </si>
  <si>
    <t>297,80</t>
  </si>
  <si>
    <t xml:space="preserve">JOELHO PVC, SOLDAVEL, 90 GRAUS, 20 MM, COR MARROM, PARA AGUA FRIA PREDIAL                                                                                                                                                                                                                                                                                                                                                                                                                                 </t>
  </si>
  <si>
    <t xml:space="preserve">JOELHO PVC, SOLDAVEL, 90 GRAUS, 25 MM, COR MARROM, PARA AGUA FRIA PREDIAL                                                                                                                                                                                                                                                                                                                                                                                                                                 </t>
  </si>
  <si>
    <t>1,05</t>
  </si>
  <si>
    <t xml:space="preserve">JOELHO PVC, SOLDAVEL, 90 GRAUS, 32 MM, COR MARROM, PARA AGUA FRIA PREDIAL                                                                                                                                                                                                                                                                                                                                                                                                                                 </t>
  </si>
  <si>
    <t xml:space="preserve">JOELHO PVC, SOLDAVEL, 90 GRAUS, 40 MM, COR MARROM, PARA AGUA FRIA PREDIAL                                                                                                                                                                                                                                                                                                                                                                                                                                 </t>
  </si>
  <si>
    <t>8,50</t>
  </si>
  <si>
    <t xml:space="preserve">JOELHO PVC, SOLDAVEL, 90 GRAUS, 50 MM, COR MARROM, PARA AGUA FRIA PREDIAL                                                                                                                                                                                                                                                                                                                                                                                                                                 </t>
  </si>
  <si>
    <t>7,19</t>
  </si>
  <si>
    <t xml:space="preserve">JOELHO PVC, SOLDAVEL, 90 GRAUS, 60 MM, COR MARROM, PARA AGUA FRIA PREDIAL                                                                                                                                                                                                                                                                                                                                                                                                                                 </t>
  </si>
  <si>
    <t>41,68</t>
  </si>
  <si>
    <t xml:space="preserve">JOELHO PVC, SOLDAVEL, 90 GRAUS, 85 MM, COR MARROM, PARA AGUA FRIA PREDIAL                                                                                                                                                                                                                                                                                                                                                                                                                                 </t>
  </si>
  <si>
    <t>146,97</t>
  </si>
  <si>
    <t xml:space="preserve">JOELHO PVC, 90 GRAUS, ROSCAVEL, 1 1/4", COR BRANCA, AGUA FRIA PREDIAL                                                                                                                                                                                                                                                                                                                                                                                                                                     </t>
  </si>
  <si>
    <t xml:space="preserve">JOELHO/COTOVELO 90 GRAUS, METALICO, PARA CONEXAO COM ANEL DESLIZANTE, DN 16 MM, EM TUBO PEX PARA INST. AGUA QUENTE/FRIA                                                                                                                                                                                                                                                                                                                                                                                   </t>
  </si>
  <si>
    <t>8,93</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</si>
  <si>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</si>
  <si>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</si>
  <si>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21,13</t>
  </si>
  <si>
    <t xml:space="preserve">JOELHO/COTOVELO 90 GRAUS, METALICO, PARA CONEXAO COM ANEL DESLIZANTE, DN 32 MM, EM TUBO PEX PARA INST. AGUA QUENTE/FRIA                                                                                                                                                                                                                                                                                                                                                                                   </t>
  </si>
  <si>
    <t>29,25</t>
  </si>
  <si>
    <t xml:space="preserve">JOELHO/COTOVELO 90 GRAUS, PLASTICO, PARA CONEXAO COM CRIMPAGEM, DN 16 MM, EM TUBO PEX PARA INST. AGUA QUENTE/FRIA                                                                                                                                                                                                                                                                                                                                                                                         </t>
  </si>
  <si>
    <t>7,97</t>
  </si>
  <si>
    <t xml:space="preserve">JOELHO/COTOVELO 90 GRAUS, PLASTICO, PARA CONEXAO COM CRIMPAGEM, DN 20 MM, EM TUBO PEX PARA INST. AGUA QUENTE/FRIA                                                                                                                                                                                                                                                                                                                                                                                         </t>
  </si>
  <si>
    <t>10,68</t>
  </si>
  <si>
    <t xml:space="preserve">JOELHO/COTOVELO 90 GRAUS, PLASTICO, PARA CONEXAO COM CRIMPAGEM, DN 25 MM, EM TUBO PEX PARA INST. AGUA QUENTE/FRIA                                                                                                                                                                                                                                                                                                                                                                                         </t>
  </si>
  <si>
    <t>19,41</t>
  </si>
  <si>
    <t xml:space="preserve">JOELHO/COTOVELO 90 GRAUS, ROSCA FEMEA TERMINAL, METALICO, PARA CONEXAO COM ANEL DESLIZANTE, DN 16 MM X 1/2", EM TUBO PEX PARA INST. AGUA QUENTE/FRIA                                                                                                                                                                                                                                                                                                                                                      </t>
  </si>
  <si>
    <t>9,56</t>
  </si>
  <si>
    <t xml:space="preserve">JOELHO/COTOVELO 90 GRAUS, ROSCA FEMEA TERMINAL, METALICO, PARA CONEXAO COM ANEL DESLIZANTE, DN 20 MM X 1/2", EM TUBO PEX PARA INST. AGUA QUENTE/FRIA                                                                                                                                                                                                                                                                                                                                                      </t>
  </si>
  <si>
    <t>11,09</t>
  </si>
  <si>
    <t xml:space="preserve">JOELHO/COTOVELO 90 GRAUS, ROSCA FEMEA TERMINAL, METALICO, PARA CONEXAO COM ANEL DESLIZANTE, DN 20 MM X 3/4", EM TUBO PEX PARA INST. AGUA QUENTE/FRIA                                                                                                                                                                                                                                                                                                                                                      </t>
  </si>
  <si>
    <t>13,15</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</si>
  <si>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</si>
  <si>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</si>
  <si>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9,44</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</si>
  <si>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</si>
  <si>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</si>
  <si>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</si>
  <si>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</si>
  <si>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</si>
  <si>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</si>
  <si>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12,06</t>
  </si>
  <si>
    <t xml:space="preserve">JOELHO/COTOVELO, ROSCA FEMEA, COM BASE FIXA, METALICO, PARA CONEXAO COM ANEL DESLIZANTE, DN 25 MM X 3/4", EM TUBO PEX PARA INST. AGUA QUENTE/FRIA                                                                                                                                                                                                                                                                                                                                                         </t>
  </si>
  <si>
    <t>16,18</t>
  </si>
  <si>
    <t xml:space="preserve">JOELHO, PVC SERIE R, 45 GRAUS, DN 100 MM, PARA ESGOTO PREDIAL                                                                                                                                                                                                                                                                                                                                                                                                                                             </t>
  </si>
  <si>
    <t>30,48</t>
  </si>
  <si>
    <t xml:space="preserve">JOELHO, PVC SERIE R, 45 GRAUS, DN 150 MM, PARA ESGOTO PREDIAL                                                                                                                                                                                                                                                                                                                                                                                                                                             </t>
  </si>
  <si>
    <t>110,28</t>
  </si>
  <si>
    <t xml:space="preserve">JOELHO, PVC SERIE R, 45 GRAUS, DN 40 MM, PARA ESGOTO PREDIAL                                                                                                                                                                                                                                                                                                                                                                                                                                              </t>
  </si>
  <si>
    <t>5,99</t>
  </si>
  <si>
    <t xml:space="preserve">JOELHO, PVC SERIE R, 45 GRAUS, DN 50 MM, PARA ESGOTO PREDIAL                                                                                                                                                                                                                                                                                                                                                                                                                                              </t>
  </si>
  <si>
    <t>10,01</t>
  </si>
  <si>
    <t xml:space="preserve">JOELHO, PVC SERIE R, 45 GRAUS, DN 75 MM, PARA ESGOTO PREDIAL                                                                                                                                                                                                                                                                                                                                                                                                                                              </t>
  </si>
  <si>
    <t>25,79</t>
  </si>
  <si>
    <t xml:space="preserve">JOELHO, PVC SERIE R, 90 GRAUS, DN 100 MM, PARA ESGOTO PREDIAL                                                                                                                                                                                                                                                                                                                                                                                                                                             </t>
  </si>
  <si>
    <t>28,95</t>
  </si>
  <si>
    <t xml:space="preserve">JOELHO, PVC SERIE R, 90 GRAUS, DN 150 MM, PARA ESGOTO PREDIAL                                                                                                                                                                                                                                                                                                                                                                                                                                             </t>
  </si>
  <si>
    <t>114,96</t>
  </si>
  <si>
    <t xml:space="preserve">JOELHO, PVC SERIE R, 90 GRAUS, DN 40 MM, PARA ESGOTO PREDIAL                                                                                                                                                                                                                                                                                                                                                                                                                                              </t>
  </si>
  <si>
    <t>5,87</t>
  </si>
  <si>
    <t xml:space="preserve">JOELHO, PVC SERIE R, 90 GRAUS, DN 50 MM, PARA ESGOTO PREDIAL                                                                                                                                                                                                                                                                                                                                                                                                                                              </t>
  </si>
  <si>
    <t xml:space="preserve">JOELHO, PVC SERIE R, 90 GRAUS, DN 75 MM, PARA ESGOTO PREDIAL                                                                                                                                                                                                                                                                                                                                                                                                                                              </t>
  </si>
  <si>
    <t>25,11</t>
  </si>
  <si>
    <t xml:space="preserve">JOELHO, PVC SOLDAVEL, 45 GRAUS, 20 MM, COR MARROM, PARA AGUA FRIA PREDIAL                                                                                                                                                                                                                                                                                                                                                                                                                                 </t>
  </si>
  <si>
    <t>1,63</t>
  </si>
  <si>
    <t xml:space="preserve">JOELHO, PVC SOLDAVEL, 45 GRAUS, 25 MM, COR MARROM, PARA AGUA FRIA PREDIAL                                                                                                                                                                                                                                                                                                                                                                                                                                 </t>
  </si>
  <si>
    <t>2,16</t>
  </si>
  <si>
    <t xml:space="preserve">JOELHO, PVC SOLDAVEL, 45 GRAUS, 32 MM, COR MARROM, PARA AGUA FRIA PREDIAL                                                                                                                                                                                                                                                                                                                                                                                                                                 </t>
  </si>
  <si>
    <t xml:space="preserve">JOELHO, PVC SOLDAVEL, 45 GRAUS, 40 MM, COR MARROM, PARA AGUA FRIA PREDIAL                                                                                                                                                                                                                                                                                                                                                                                                                                 </t>
  </si>
  <si>
    <t>8,58</t>
  </si>
  <si>
    <t xml:space="preserve">JOELHO, PVC SOLDAVEL, 45 GRAUS, 50 MM, COR MARROM, PARA AGUA FRIA PREDIAL                                                                                                                                                                                                                                                                                                                                                                                                                                 </t>
  </si>
  <si>
    <t>10,78</t>
  </si>
  <si>
    <t xml:space="preserve">JOELHO, PVC SOLDAVEL, 45 GRAUS, 60 MM, COR MARROM, PARA AGUA FRIA PREDIAL                                                                                                                                                                                                                                                                                                                                                                                                                                 </t>
  </si>
  <si>
    <t xml:space="preserve">JOELHO, PVC SOLDAVEL, 45 GRAUS, 75 MM, COR MARROM, PARA AGUA FRIA PREDIAL                                                                                                                                                                                                                                                                                                                                                                                                                                 </t>
  </si>
  <si>
    <t>93,91</t>
  </si>
  <si>
    <t xml:space="preserve">JOELHO, PVC SOLDAVEL, 45 GRAUS, 85 MM, COR MARROM, PARA AGUA FRIA PREDIAL                                                                                                                                                                                                                                                                                                                                                                                                                                 </t>
  </si>
  <si>
    <t>115,89</t>
  </si>
  <si>
    <t xml:space="preserve">JOELHO, PVC SOLDAVEL, 90 GRAUS, 75 MM, COR MARROM, PARA AGUA FRIA PREDIAL                                                                                                                                                                                                                                                                                                                                                                                                                                 </t>
  </si>
  <si>
    <t>122,93</t>
  </si>
  <si>
    <t>53,19</t>
  </si>
  <si>
    <t>49,98</t>
  </si>
  <si>
    <t>28,46</t>
  </si>
  <si>
    <t>20,34</t>
  </si>
  <si>
    <t xml:space="preserve">JUNCAO DUPLA, PVC SERIE R, DN 100 X 100 X 100 MM, PARA ESGOTO PREDIAL                                                                                                                                                                                                                                                                                                                                                                                                                                     </t>
  </si>
  <si>
    <t>174,89</t>
  </si>
  <si>
    <t>62,47</t>
  </si>
  <si>
    <t xml:space="preserve">JUNCAO SIMPLES DE REDUCAO, PVC, DN 100 X 50 MM, SERIE NORMAL PARA ESGOTO PREDIAL                                                                                                                                                                                                                                                                                                                                                                                                                          </t>
  </si>
  <si>
    <t>27,91</t>
  </si>
  <si>
    <t xml:space="preserve">JUNCAO SIMPLES DE REDUCAO, PVC, DN 100 X 75 MM, SERIE NORMAL PARA ESGOTO PREDIAL                                                                                                                                                                                                                                                                                                                                                                                                                          </t>
  </si>
  <si>
    <t>36,08</t>
  </si>
  <si>
    <t xml:space="preserve">JUNCAO SIMPLES, PVC SERIE R, DN 100 X 100 MM, PARA ESGOTO PREDIAL                                                                                                                                                                                                                                                                                                                                                                                                                                         </t>
  </si>
  <si>
    <t>80,81</t>
  </si>
  <si>
    <t xml:space="preserve">JUNCAO SIMPLES, PVC SERIE R, DN 100 X 75 MM, PARA ESGOTO PREDIAL                                                                                                                                                                                                                                                                                                                                                                                                                                          </t>
  </si>
  <si>
    <t>103,39</t>
  </si>
  <si>
    <t xml:space="preserve">JUNCAO SIMPLES, PVC SERIE R, DN 150 X 100 MM, PARA ESGOTO PREDIAL                                                                                                                                                                                                                                                                                                                                                                                                                                         </t>
  </si>
  <si>
    <t>199,43</t>
  </si>
  <si>
    <t xml:space="preserve">JUNCAO SIMPLES, PVC SERIE R, DN 150 X 150 MM, PARA ESGOTO PREDIAL                                                                                                                                                                                                                                                                                                                                                                                                                                         </t>
  </si>
  <si>
    <t>272,61</t>
  </si>
  <si>
    <t xml:space="preserve">JUNCAO SIMPLES, PVC SERIE R, DN 40 X 40 MM, PARA ESGOTO PREDIAL                                                                                                                                                                                                                                                                                                                                                                                                                                           </t>
  </si>
  <si>
    <t xml:space="preserve">JUNCAO SIMPLES, PVC SERIE R, DN 50 X 50 MM, PARA ESGOTO PREDIAL                                                                                                                                                                                                                                                                                                                                                                                                                                           </t>
  </si>
  <si>
    <t>31,32</t>
  </si>
  <si>
    <t xml:space="preserve">JUNCAO SIMPLES, PVC SERIE R, DN 75 X 75 MM, PARA ESGOTO PREDIAL                                                                                                                                                                                                                                                                                                                                                                                                                                           </t>
  </si>
  <si>
    <t>55,10</t>
  </si>
  <si>
    <t>35,83</t>
  </si>
  <si>
    <t>5,64</t>
  </si>
  <si>
    <t xml:space="preserve">JUNCAO SIMPLES, PVC, 45 GRAUS, DN 50 X 50 MM, SERIE NORMAL PARA ESGOTO PREDIAL                                                                                                                                                                                                                                                                                                                                                                                                                            </t>
  </si>
  <si>
    <t>14,71</t>
  </si>
  <si>
    <t xml:space="preserve">JUNCAO SIMPLES, PVC, 45 GRAUS, DN 75 X 75 MM, SERIE NORMAL PARA ESGOTO PREDIAL                                                                                                                                                                                                                                                                                                                                                                                                                            </t>
  </si>
  <si>
    <t>27,86</t>
  </si>
  <si>
    <t>1,22</t>
  </si>
  <si>
    <t xml:space="preserve">JUNCAO, PVC, 45 GRAUS, JE, BBB, DN 150 MM, PARA TUBO CORRUGADO E/OU LISO, REDE COLETORA DE ESGOTO                                                                                                                                                                                                                                                                                                                                                                                                         </t>
  </si>
  <si>
    <t>220,91</t>
  </si>
  <si>
    <t>636,32</t>
  </si>
  <si>
    <t>796,67</t>
  </si>
  <si>
    <t>1.104,95</t>
  </si>
  <si>
    <t>1.459,46</t>
  </si>
  <si>
    <t>436,37</t>
  </si>
  <si>
    <t>506,17</t>
  </si>
  <si>
    <t>555,96</t>
  </si>
  <si>
    <t>86,56</t>
  </si>
  <si>
    <t>128,78</t>
  </si>
  <si>
    <t>484,67</t>
  </si>
  <si>
    <t>400,97</t>
  </si>
  <si>
    <t>1,29</t>
  </si>
  <si>
    <t>2,02</t>
  </si>
  <si>
    <t>351,91</t>
  </si>
  <si>
    <t>199,68</t>
  </si>
  <si>
    <t xml:space="preserve">KIT CHASSI COZINHA, CUBA SIMPLES SEM MAQUINA LAVAR LOUCA, INSTAL. PEX, QUADRO METALICO C/ TRAVESSA C/ FURO P/ESGOTO DN 50 MM E FUROS SUPERIORES P/AGUA, *340* X *650* MM (L X H), P/ CONEXAO COM ANEL DESLIZANTE (CONJUNTO COMPLETO)                                                                                                                                                                                                                                                                      </t>
  </si>
  <si>
    <t>49,50</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</si>
  <si>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</si>
  <si>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</si>
  <si>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72,12</t>
  </si>
  <si>
    <t xml:space="preserve">KIT CHASSI TANQUE E MAQUINA LAVAR ROUPA, INSTAL. PEX, QUADRO METALICO C/ TRAVESSA C/ FURO P/ ESGOTO DN 50 MM, FURO LATERAL P/MAQUINA E FUROS SUPERIORES P/AGUA, *344* X *442* MM (L X H), P/ CONEXAO COM CRIMPAGEM (CONJUNTO COMPLETO)                                                                                                                                                                                                                                                                    </t>
  </si>
  <si>
    <t>68,83</t>
  </si>
  <si>
    <t xml:space="preserve">KIT CHUVEIRO, INSTAL. PEX, QUADRO METALICO C/ 2 TRAVESSAS, SUPERIOR C/ ESPERA P/ CHUVEIRO, INFERIOR C/ 2 REGISTROS DE PRESSAO 1/2 ", *390* X *900* MM (L X H), CONEXAO COM ANEL DESLIZANTE (CONJUNTO COMPLETO)                                                                                                                                                                                                                                                                                            </t>
  </si>
  <si>
    <t>158,00</t>
  </si>
  <si>
    <t xml:space="preserve">KIT CHUVEIRO, INSTAL. PEX, QUADRO METALICO C/2 TRAVESSAS, SUPERIOR C/ ESPERA P/ CHUVEIRO E INFERIOR C/2 REGISTROS DE PRESSAO 1/2 ", *390* X *900* MM (L X H), CONEXAO COM CRIMPAGEM (CONJUNTO COMPLETO)                                                                                                                                                                                                                                                                                                   </t>
  </si>
  <si>
    <t>333,36</t>
  </si>
  <si>
    <t>73,55</t>
  </si>
  <si>
    <t>50,07</t>
  </si>
  <si>
    <t>25,77</t>
  </si>
  <si>
    <t>552,05</t>
  </si>
  <si>
    <t>450,55</t>
  </si>
  <si>
    <t>457,93</t>
  </si>
  <si>
    <t>465,69</t>
  </si>
  <si>
    <t>693,94</t>
  </si>
  <si>
    <t>498,31</t>
  </si>
  <si>
    <t>561,53</t>
  </si>
  <si>
    <t>617,68</t>
  </si>
  <si>
    <t>715,10</t>
  </si>
  <si>
    <t>645,92</t>
  </si>
  <si>
    <t>767,01</t>
  </si>
  <si>
    <t>836,88</t>
  </si>
  <si>
    <t>1.032,15</t>
  </si>
  <si>
    <t>813,55</t>
  </si>
  <si>
    <t>859,54</t>
  </si>
  <si>
    <t>1.046,80</t>
  </si>
  <si>
    <t>864,40</t>
  </si>
  <si>
    <t>76,92</t>
  </si>
  <si>
    <t>71,40</t>
  </si>
  <si>
    <t>71,82</t>
  </si>
  <si>
    <t>91,04</t>
  </si>
  <si>
    <t>70,53</t>
  </si>
  <si>
    <t>45,00</t>
  </si>
  <si>
    <t>46,90</t>
  </si>
  <si>
    <t>46,74</t>
  </si>
  <si>
    <t>51,45</t>
  </si>
  <si>
    <t>54,06</t>
  </si>
  <si>
    <t>56,68</t>
  </si>
  <si>
    <t>65,40</t>
  </si>
  <si>
    <t>373,25</t>
  </si>
  <si>
    <t>636,19</t>
  </si>
  <si>
    <t>67,84</t>
  </si>
  <si>
    <t>79,22</t>
  </si>
  <si>
    <t>37,56</t>
  </si>
  <si>
    <t>21,04</t>
  </si>
  <si>
    <t>28,29</t>
  </si>
  <si>
    <t>52,86</t>
  </si>
  <si>
    <t>156,58</t>
  </si>
  <si>
    <t>44,91</t>
  </si>
  <si>
    <t>81,26</t>
  </si>
  <si>
    <t>7,11</t>
  </si>
  <si>
    <t>9,26</t>
  </si>
  <si>
    <t>9,84</t>
  </si>
  <si>
    <t>15,34</t>
  </si>
  <si>
    <t>8,00</t>
  </si>
  <si>
    <t>40,64</t>
  </si>
  <si>
    <t>46,99</t>
  </si>
  <si>
    <t>18,76</t>
  </si>
  <si>
    <t>45,63</t>
  </si>
  <si>
    <t>38,47</t>
  </si>
  <si>
    <t>75,28</t>
  </si>
  <si>
    <t>2.300,00</t>
  </si>
  <si>
    <t>95,29</t>
  </si>
  <si>
    <t>105,29</t>
  </si>
  <si>
    <t>168,55</t>
  </si>
  <si>
    <t>471,67</t>
  </si>
  <si>
    <t>485,97</t>
  </si>
  <si>
    <t>151,63</t>
  </si>
  <si>
    <t>161,42</t>
  </si>
  <si>
    <t>180,76</t>
  </si>
  <si>
    <t>91,70</t>
  </si>
  <si>
    <t>313,95</t>
  </si>
  <si>
    <t>154,88</t>
  </si>
  <si>
    <t>3.630,65</t>
  </si>
  <si>
    <t>109,93</t>
  </si>
  <si>
    <t>16,90</t>
  </si>
  <si>
    <t>50,25</t>
  </si>
  <si>
    <t>235.000,00</t>
  </si>
  <si>
    <t>199.554,62</t>
  </si>
  <si>
    <t>334.079,57</t>
  </si>
  <si>
    <t>566.986,33</t>
  </si>
  <si>
    <t>12,80</t>
  </si>
  <si>
    <t>5.345,23</t>
  </si>
  <si>
    <t>884,02</t>
  </si>
  <si>
    <t>1.235,91</t>
  </si>
  <si>
    <t xml:space="preserve">LOCACAO DE ANDAIME METALICO TIPO FACHADEIRO, PECAS COM APROXIMADAMENTE 1,20 M DE LARGURA E 2,0 M DE ALTURA, INCLUINDO DIAGONAIS EM X, BARRAS DE LIGACAO, SAPATAS E DEMAIS ITENS NECESSARIOS A MONTAGEM (NAO INCLUI INSTALACAO)                                                                                                                                                                                                                                                                            </t>
  </si>
  <si>
    <t>22,50</t>
  </si>
  <si>
    <t>646,87</t>
  </si>
  <si>
    <t>3,12</t>
  </si>
  <si>
    <t>1.404,37</t>
  </si>
  <si>
    <t>1.275,64</t>
  </si>
  <si>
    <t>1.123,50</t>
  </si>
  <si>
    <t>877,73</t>
  </si>
  <si>
    <t>10,80</t>
  </si>
  <si>
    <t>17,33</t>
  </si>
  <si>
    <t>28,39</t>
  </si>
  <si>
    <t>2,25</t>
  </si>
  <si>
    <t>562,50</t>
  </si>
  <si>
    <t>18,00</t>
  </si>
  <si>
    <t>1,61</t>
  </si>
  <si>
    <t>1,16</t>
  </si>
  <si>
    <t>63,11</t>
  </si>
  <si>
    <t>255,42</t>
  </si>
  <si>
    <t>271,07</t>
  </si>
  <si>
    <t>20,10</t>
  </si>
  <si>
    <t>685,99</t>
  </si>
  <si>
    <t>796,83</t>
  </si>
  <si>
    <t>1.320,06</t>
  </si>
  <si>
    <t>206,15</t>
  </si>
  <si>
    <t>380,42</t>
  </si>
  <si>
    <t>421,10</t>
  </si>
  <si>
    <t>507,77</t>
  </si>
  <si>
    <t>64,71</t>
  </si>
  <si>
    <t>67,44</t>
  </si>
  <si>
    <t>99,50</t>
  </si>
  <si>
    <t>28,85</t>
  </si>
  <si>
    <t>93,46</t>
  </si>
  <si>
    <t>132,18</t>
  </si>
  <si>
    <t>39,57</t>
  </si>
  <si>
    <t>353,90</t>
  </si>
  <si>
    <t>377,11</t>
  </si>
  <si>
    <t>167,55</t>
  </si>
  <si>
    <t>206,38</t>
  </si>
  <si>
    <t>18,38</t>
  </si>
  <si>
    <t>19,94</t>
  </si>
  <si>
    <t>41,80</t>
  </si>
  <si>
    <t>46,93</t>
  </si>
  <si>
    <t>59,84</t>
  </si>
  <si>
    <t>69,29</t>
  </si>
  <si>
    <t>203,06</t>
  </si>
  <si>
    <t>57,48</t>
  </si>
  <si>
    <t>103,93</t>
  </si>
  <si>
    <t>73,68</t>
  </si>
  <si>
    <t>153,51</t>
  </si>
  <si>
    <t xml:space="preserve">LUVA CPVC, SOLDAVEL, 114 MM, PARA AGUA QUENTE PREDIAL                                                                                                                                                                                                                                                                                                                                                                                                                                                     </t>
  </si>
  <si>
    <t>198,12</t>
  </si>
  <si>
    <t>12,74</t>
  </si>
  <si>
    <t>34,95</t>
  </si>
  <si>
    <t>148,32</t>
  </si>
  <si>
    <t>170,38</t>
  </si>
  <si>
    <t>385,55</t>
  </si>
  <si>
    <t>363,14</t>
  </si>
  <si>
    <t>5,41</t>
  </si>
  <si>
    <t>10,85</t>
  </si>
  <si>
    <t>23,96</t>
  </si>
  <si>
    <t>30,38</t>
  </si>
  <si>
    <t>49,63</t>
  </si>
  <si>
    <t>162,66</t>
  </si>
  <si>
    <t>249,04</t>
  </si>
  <si>
    <t>112,06</t>
  </si>
  <si>
    <t>199,88</t>
  </si>
  <si>
    <t>364,07</t>
  </si>
  <si>
    <t>499,70</t>
  </si>
  <si>
    <t>67,14</t>
  </si>
  <si>
    <t>26,78</t>
  </si>
  <si>
    <t>15,27</t>
  </si>
  <si>
    <t>17,77</t>
  </si>
  <si>
    <t>31,55</t>
  </si>
  <si>
    <t xml:space="preserve">LUVA DE CORRER PARA TUBO SOLDAVEL, PVC, 40 MM, PARA AGUA FRIA PREDIAL                                                                                                                                                                                                                                                                                                                                                                                                                                     </t>
  </si>
  <si>
    <t>40,78</t>
  </si>
  <si>
    <t>41,12</t>
  </si>
  <si>
    <t>56,52</t>
  </si>
  <si>
    <t xml:space="preserve">LUVA DE CORRER PVC, JE, DN 250 MM, PARA REDE COLETORA DE ESGOTO                                                                                                                                                                                                                                                                                                                                                                                                                                           </t>
  </si>
  <si>
    <t>294,85</t>
  </si>
  <si>
    <t>7,42</t>
  </si>
  <si>
    <t>10,77</t>
  </si>
  <si>
    <t>22,36</t>
  </si>
  <si>
    <t>31,77</t>
  </si>
  <si>
    <t>50,38</t>
  </si>
  <si>
    <t>31,65</t>
  </si>
  <si>
    <t xml:space="preserve">LUVA DE CORRER, PVC SERIE R, 100 MM, PARA ESGOTO PREDIAL                                                                                                                                                                                                                                                                                                                                                                                                                                                  </t>
  </si>
  <si>
    <t>36,55</t>
  </si>
  <si>
    <t xml:space="preserve">LUVA DE CORRER, PVC SERIE R, 150 MM, PARA ESGOTO PREDIAL                                                                                                                                                                                                                                                                                                                                                                                                                                                  </t>
  </si>
  <si>
    <t>111,63</t>
  </si>
  <si>
    <t xml:space="preserve">LUVA DE CORRER, PVC SERIE R, 75 MM, PARA ESGOTO PREDIAL                                                                                                                                                                                                                                                                                                                                                                                                                                                   </t>
  </si>
  <si>
    <t>17,56</t>
  </si>
  <si>
    <t>27,52</t>
  </si>
  <si>
    <t>16,78</t>
  </si>
  <si>
    <t>18,64</t>
  </si>
  <si>
    <t>12,14</t>
  </si>
  <si>
    <t>25,01</t>
  </si>
  <si>
    <t>20,43</t>
  </si>
  <si>
    <t>14,62</t>
  </si>
  <si>
    <t>69,87</t>
  </si>
  <si>
    <t>38,30</t>
  </si>
  <si>
    <t>8,99</t>
  </si>
  <si>
    <t>105,40</t>
  </si>
  <si>
    <t>166,21</t>
  </si>
  <si>
    <t>302,80</t>
  </si>
  <si>
    <t>499,43</t>
  </si>
  <si>
    <t>1,00</t>
  </si>
  <si>
    <t>37,81</t>
  </si>
  <si>
    <t>14,70</t>
  </si>
  <si>
    <t>26,56</t>
  </si>
  <si>
    <t>24,43</t>
  </si>
  <si>
    <t>21,93</t>
  </si>
  <si>
    <t>14,45</t>
  </si>
  <si>
    <t>14,73</t>
  </si>
  <si>
    <t>74,60</t>
  </si>
  <si>
    <t>42,53</t>
  </si>
  <si>
    <t>10,44</t>
  </si>
  <si>
    <t>113,66</t>
  </si>
  <si>
    <t>196,26</t>
  </si>
  <si>
    <t>75,30</t>
  </si>
  <si>
    <t>58,88</t>
  </si>
  <si>
    <t>22,44</t>
  </si>
  <si>
    <t>238,92</t>
  </si>
  <si>
    <t>118,75</t>
  </si>
  <si>
    <t>323,08</t>
  </si>
  <si>
    <t>7,73</t>
  </si>
  <si>
    <t>5,50</t>
  </si>
  <si>
    <t>4,47</t>
  </si>
  <si>
    <t>7,63</t>
  </si>
  <si>
    <t>17,61</t>
  </si>
  <si>
    <t xml:space="preserve">LUVA DE REDUCAO, SOLDAVEL, PVC, 50 X 25 MM, PARA AGUA FRIA PREDIAL                                                                                                                                                                                                                                                                                                                                                                                                                                        </t>
  </si>
  <si>
    <t>126,39</t>
  </si>
  <si>
    <t>200,83</t>
  </si>
  <si>
    <t>12,02</t>
  </si>
  <si>
    <t>58,74</t>
  </si>
  <si>
    <t>45,94</t>
  </si>
  <si>
    <t>20,00</t>
  </si>
  <si>
    <t>30,12</t>
  </si>
  <si>
    <t>185,98</t>
  </si>
  <si>
    <t>92,56</t>
  </si>
  <si>
    <t>251,77</t>
  </si>
  <si>
    <t>2,74</t>
  </si>
  <si>
    <t>12,13</t>
  </si>
  <si>
    <t>5,45</t>
  </si>
  <si>
    <t>16,29</t>
  </si>
  <si>
    <t>28,63</t>
  </si>
  <si>
    <t>1,81</t>
  </si>
  <si>
    <t>1,93</t>
  </si>
  <si>
    <t>3,97</t>
  </si>
  <si>
    <t>5,75</t>
  </si>
  <si>
    <t>11,71</t>
  </si>
  <si>
    <t>6,71</t>
  </si>
  <si>
    <t>37,12</t>
  </si>
  <si>
    <t>56,97</t>
  </si>
  <si>
    <t>107,23</t>
  </si>
  <si>
    <t>1,11</t>
  </si>
  <si>
    <t>6,13</t>
  </si>
  <si>
    <t>6,28</t>
  </si>
  <si>
    <t>19,23</t>
  </si>
  <si>
    <t>28,13</t>
  </si>
  <si>
    <t xml:space="preserve">LUVA PVC, ROSCAVEL, 1/2", AGUA FRIA PREDIAL                                                                                                                                                                                                                                                                                                                                                                                                                                                               </t>
  </si>
  <si>
    <t xml:space="preserve">LUVA PVC, ROSCAVEL, 1", AGUA FRIA PREDIAL                                                                                                                                                                                                                                                                                                                                                                                                                                                                 </t>
  </si>
  <si>
    <t>6,85</t>
  </si>
  <si>
    <t xml:space="preserve">LUVA PVC, ROSCAVEL, 3/4", AGUA FRIA PREDIAL                                                                                                                                                                                                                                                                                                                                                                                                                                                               </t>
  </si>
  <si>
    <t>13,41</t>
  </si>
  <si>
    <t xml:space="preserve">LUVA SIMPLES PPR, F/F, SOLDAVEL, DN 110 MM, PARA AGUA QUENTE PREDIAL                                                                                                                                                                                                                                                                                                                                                                                                                                      </t>
  </si>
  <si>
    <t>81,65</t>
  </si>
  <si>
    <t xml:space="preserve">LUVA SIMPLES PPR, F/F, SOLDAVEL, DN 20 MM, PARA AGUA QUENTE PREDIAL                                                                                                                                                                                                                                                                                                                                                                                                                                       </t>
  </si>
  <si>
    <t xml:space="preserve">LUVA SIMPLES PPR, F/F, SOLDAVEL, DN 25 MM, PARA AGUA QUENTE PREDIAL                                                                                                                                                                                                                                                                                                                                                                                                                                       </t>
  </si>
  <si>
    <t>2,00</t>
  </si>
  <si>
    <t xml:space="preserve">LUVA SIMPLES PPR, F/F, SOLDAVEL, DN 32 MM, PARA AGUA QUENTE PREDIAL                                                                                                                                                                                                                                                                                                                                                                                                                                       </t>
  </si>
  <si>
    <t>3,59</t>
  </si>
  <si>
    <t xml:space="preserve">LUVA SIMPLES PPR, F/F, SOLDAVEL, DN 40 MM, PARA AGUA QUENTE PREDIAL                                                                                                                                                                                                                                                                                                                                                                                                                                       </t>
  </si>
  <si>
    <t xml:space="preserve">LUVA SIMPLES PPR, F/F, SOLDAVEL, DN 50 MM, PARA AGUA QUENTE PREDIAL                                                                                                                                                                                                                                                                                                                                                                                                                                       </t>
  </si>
  <si>
    <t xml:space="preserve">LUVA SIMPLES PPR, F/F, SOLDAVEL, DN 63 MM, PARA AGUA QUENTE PREDIAL                                                                                                                                                                                                                                                                                                                                                                                                                                       </t>
  </si>
  <si>
    <t>20,79</t>
  </si>
  <si>
    <t xml:space="preserve">LUVA SIMPLES PPR, F/F, SOLDAVEL, DN 75 MM, PARA AGUA QUENTE PREDIAL                                                                                                                                                                                                                                                                                                                                                                                                                                       </t>
  </si>
  <si>
    <t>38,54</t>
  </si>
  <si>
    <t xml:space="preserve">LUVA SIMPLES PPR, F/F, SOLDAVEL, DN 90 MM, PARA AGUA QUENTE PREDIAL                                                                                                                                                                                                                                                                                                                                                                                                                                       </t>
  </si>
  <si>
    <t>63,08</t>
  </si>
  <si>
    <t>43,73</t>
  </si>
  <si>
    <t>15,98</t>
  </si>
  <si>
    <t>30,82</t>
  </si>
  <si>
    <t xml:space="preserve">LUVA SIMPLES, PVC SERIE R, 100 MM, PARA ESGOTO PREDIAL                                                                                                                                                                                                                                                                                                                                                                                                                                                    </t>
  </si>
  <si>
    <t>20,25</t>
  </si>
  <si>
    <t xml:space="preserve">LUVA SIMPLES, PVC SERIE R, 150 MM, PARA ESGOTO PREDIAL                                                                                                                                                                                                                                                                                                                                                                                                                                                    </t>
  </si>
  <si>
    <t>58,38</t>
  </si>
  <si>
    <t xml:space="preserve">LUVA SIMPLES, PVC SERIE R, 40 MM, PARA ESGOTO PREDIAL                                                                                                                                                                                                                                                                                                                                                                                                                                                     </t>
  </si>
  <si>
    <t>7,34</t>
  </si>
  <si>
    <t xml:space="preserve">LUVA SIMPLES, PVC SERIE R, 50 MM, PARA ESGOTO PREDIAL                                                                                                                                                                                                                                                                                                                                                                                                                                                     </t>
  </si>
  <si>
    <t>15,11</t>
  </si>
  <si>
    <t xml:space="preserve">LUVA SIMPLES, PVC SERIE R, 75 MM, PARA ESGOTO PREDIAL                                                                                                                                                                                                                                                                                                                                                                                                                                                     </t>
  </si>
  <si>
    <t>17,64</t>
  </si>
  <si>
    <t>9,78</t>
  </si>
  <si>
    <t>48,92</t>
  </si>
  <si>
    <t>4,93</t>
  </si>
  <si>
    <t>8,62</t>
  </si>
  <si>
    <t>25,02</t>
  </si>
  <si>
    <t>2,64</t>
  </si>
  <si>
    <t>14,87</t>
  </si>
  <si>
    <t>26,31</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</si>
  <si>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</si>
  <si>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</si>
  <si>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11,17</t>
  </si>
  <si>
    <t xml:space="preserve">LUVA/UNIAO DE REDUCAO METALICA, PARA CONEXAO COM ANEL DESLIZANTE, DN 25 X 20 MM, EM TUBO PEX PARA INST. AGUA QUENTE/FRIA                                                                                                                                                                                                                                                                                                                                                                                  </t>
  </si>
  <si>
    <t>11,94</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</si>
  <si>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</si>
  <si>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</si>
  <si>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</si>
  <si>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</si>
  <si>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21,78</t>
  </si>
  <si>
    <t xml:space="preserve">LUVA/UNIAO METALICA, PARA CONEXAO COM ANEL DESLIZANTE, DN 16 MM, EM TUBO PEX PARA INST. AGUA QUENTE/FRIA                                                                                                                                                                                                                                                                                                                                                                                                  </t>
  </si>
  <si>
    <t>6,55</t>
  </si>
  <si>
    <t xml:space="preserve">LUVA/UNIAO METALICA, PARA CONEXAO COM ANEL DESLIZANTE, DN 20 MM, EM TUBO PEX PARA INST. AGUA QUENTE/FRIA                                                                                                                                                                                                                                                                                                                                                                                                  </t>
  </si>
  <si>
    <t>8,88</t>
  </si>
  <si>
    <t xml:space="preserve">LUVA/UNIAO METALICA, PARA CONEXAO COM ANEL DESLIZANTE, DN 25 MM, EM TUBO PEX PARA INST. AGUA QUENTE/FRIA                                                                                                                                                                                                                                                                                                                                                                                                  </t>
  </si>
  <si>
    <t xml:space="preserve">LUVA/UNIAO METALICA, PARA CONEXAO COM ANEL DESLIZANTE, DN 32 MM, EM TUBO PEX PARA INST. AGUA QUENTE/FRIA                                                                                                                                                                                                                                                                                                                                                                                                  </t>
  </si>
  <si>
    <t>20,22</t>
  </si>
  <si>
    <t xml:space="preserve">LUVA/UNIAO, PLASTICA, PARA CONEXAO COM CRIMPAGEM, DN 16 MM, EM TUBO PEX PARA INST. AGUA QUENTE/FRIA                                                                                                                                                                                                                                                                                                                                                                                                       </t>
  </si>
  <si>
    <t>5,46</t>
  </si>
  <si>
    <t xml:space="preserve">LUVA/UNIAO, PLASTICA, PARA CONEXAO COM CRIMPAGEM, DN 20 MM, EM TUBO PEX PARA INST. AGUA QUENTE/FRIA                                                                                                                                                                                                                                                                                                                                                                                                       </t>
  </si>
  <si>
    <t>6,23</t>
  </si>
  <si>
    <t xml:space="preserve">LUVA/UNIAO, PLASTICA, PARA CONEXAO COM CRIMPAGEM, DN 25 MM, EM TUBO PEX PARA INST. AGUA QUENTE/FRIA                                                                                                                                                                                                                                                                                                                                                                                                       </t>
  </si>
  <si>
    <t xml:space="preserve">LUVA/UNIAO, PLASTICA, PARA CONEXAO COM CRIMPAGEM, DN 32 MM, EM TUBO PEX PARA INST. AGUA QUENTE/FRIA                                                                                                                                                                                                                                                                                                                                                                                                       </t>
  </si>
  <si>
    <t>16,47</t>
  </si>
  <si>
    <t>2.794,13</t>
  </si>
  <si>
    <t>26,88</t>
  </si>
  <si>
    <t>64,11</t>
  </si>
  <si>
    <t>12,35</t>
  </si>
  <si>
    <t>220,95</t>
  </si>
  <si>
    <t>13,31</t>
  </si>
  <si>
    <t>43,07</t>
  </si>
  <si>
    <t>19,91</t>
  </si>
  <si>
    <t>72,40</t>
  </si>
  <si>
    <t>163,12</t>
  </si>
  <si>
    <t>3.852,96</t>
  </si>
  <si>
    <t>24,21</t>
  </si>
  <si>
    <t>48,90</t>
  </si>
  <si>
    <t>129,73</t>
  </si>
  <si>
    <t>188,99</t>
  </si>
  <si>
    <t>1.764,64</t>
  </si>
  <si>
    <t>29,80</t>
  </si>
  <si>
    <t>4,16</t>
  </si>
  <si>
    <t>15,46</t>
  </si>
  <si>
    <t>21,12</t>
  </si>
  <si>
    <t>6,19</t>
  </si>
  <si>
    <t>1,62</t>
  </si>
  <si>
    <t>8,69</t>
  </si>
  <si>
    <t>380,66</t>
  </si>
  <si>
    <t>469,22</t>
  </si>
  <si>
    <t>584,18</t>
  </si>
  <si>
    <t>623,75</t>
  </si>
  <si>
    <t>563,45</t>
  </si>
  <si>
    <t>671,80</t>
  </si>
  <si>
    <t>678,40</t>
  </si>
  <si>
    <t>885,69</t>
  </si>
  <si>
    <t>755,66</t>
  </si>
  <si>
    <t>951,65</t>
  </si>
  <si>
    <t>1.157,05</t>
  </si>
  <si>
    <t>1.319,11</t>
  </si>
  <si>
    <t>25,14</t>
  </si>
  <si>
    <t>584.893,24</t>
  </si>
  <si>
    <t>520.000,00</t>
  </si>
  <si>
    <t>114,55</t>
  </si>
  <si>
    <t>181,71</t>
  </si>
  <si>
    <t xml:space="preserve">MANTA / LENCOL DE BORRACHA, SBR, ANTIRRUIDO, E = 5 MM                                                                                                                                                                                                                                                                                                                                                                                                                                                     </t>
  </si>
  <si>
    <t>17,20</t>
  </si>
  <si>
    <t>6,92</t>
  </si>
  <si>
    <t>28,31</t>
  </si>
  <si>
    <t>56,34</t>
  </si>
  <si>
    <t>58,29</t>
  </si>
  <si>
    <t>71,58</t>
  </si>
  <si>
    <t>104,16</t>
  </si>
  <si>
    <t>41,14</t>
  </si>
  <si>
    <t>10,55</t>
  </si>
  <si>
    <t>6,78</t>
  </si>
  <si>
    <t>18,30</t>
  </si>
  <si>
    <t>25,88</t>
  </si>
  <si>
    <t>14,10</t>
  </si>
  <si>
    <t>21,28</t>
  </si>
  <si>
    <t>22,58</t>
  </si>
  <si>
    <t>28,23</t>
  </si>
  <si>
    <t>42,34</t>
  </si>
  <si>
    <t>56,71</t>
  </si>
  <si>
    <t>70,43</t>
  </si>
  <si>
    <t>15,72</t>
  </si>
  <si>
    <t>22,19</t>
  </si>
  <si>
    <t>25,15</t>
  </si>
  <si>
    <t>45,72</t>
  </si>
  <si>
    <t>61,78</t>
  </si>
  <si>
    <t>77,06</t>
  </si>
  <si>
    <t>30,24</t>
  </si>
  <si>
    <t>27,36</t>
  </si>
  <si>
    <t>51,89</t>
  </si>
  <si>
    <t>39,59</t>
  </si>
  <si>
    <t>793.072,01</t>
  </si>
  <si>
    <t>68.281,71</t>
  </si>
  <si>
    <t>28.584,53</t>
  </si>
  <si>
    <t>15.109,51</t>
  </si>
  <si>
    <t>283.704,22</t>
  </si>
  <si>
    <t xml:space="preserve">MAQUINA TIPO VASO/TANQUE/JATO DE PRESSAO PORTATIL P/ JATEAMENTO, CONTROLE AUTOMATICO E REMOTO, CAMARA DE 1 SAIDA, 280 L, DIAM. *670* MM, BICO JATO CURTO VENTURI 5/16", MANGUEIRA 1" DE 10 M, COMPLETA (VALVULAS POP UP E DOSADORA, FUNDO CONICO ETC)                                                                                                                                                                                                                                                     </t>
  </si>
  <si>
    <t>33.767,23</t>
  </si>
  <si>
    <t>436,80</t>
  </si>
  <si>
    <t>22,02</t>
  </si>
  <si>
    <t>3.866,70</t>
  </si>
  <si>
    <t>3.561,53</t>
  </si>
  <si>
    <t>39,63</t>
  </si>
  <si>
    <t>8.567,84</t>
  </si>
  <si>
    <t>15.973,68</t>
  </si>
  <si>
    <t>18.381,62</t>
  </si>
  <si>
    <t>17.361,17</t>
  </si>
  <si>
    <t>19.533,68</t>
  </si>
  <si>
    <t>35.943,31</t>
  </si>
  <si>
    <t>20.102,18</t>
  </si>
  <si>
    <t>19.723,31</t>
  </si>
  <si>
    <t>40,23</t>
  </si>
  <si>
    <t>9,39</t>
  </si>
  <si>
    <t>5,22</t>
  </si>
  <si>
    <t>2,86</t>
  </si>
  <si>
    <t>104,77</t>
  </si>
  <si>
    <t>117,56</t>
  </si>
  <si>
    <t>9,48</t>
  </si>
  <si>
    <t>44,06</t>
  </si>
  <si>
    <t>6,58</t>
  </si>
  <si>
    <t>6,77</t>
  </si>
  <si>
    <t>42,23</t>
  </si>
  <si>
    <t>50,66</t>
  </si>
  <si>
    <t>337,09</t>
  </si>
  <si>
    <t>353,14</t>
  </si>
  <si>
    <t>341,82</t>
  </si>
  <si>
    <t>463,95</t>
  </si>
  <si>
    <t>577,33</t>
  </si>
  <si>
    <t>2.901,52</t>
  </si>
  <si>
    <t>5.232,28</t>
  </si>
  <si>
    <t>3.489,96</t>
  </si>
  <si>
    <t>2.451,57</t>
  </si>
  <si>
    <t>4,07</t>
  </si>
  <si>
    <t>2,17</t>
  </si>
  <si>
    <t>2,99</t>
  </si>
  <si>
    <t>2,27</t>
  </si>
  <si>
    <t>4,72</t>
  </si>
  <si>
    <t>2,23</t>
  </si>
  <si>
    <t>1,70</t>
  </si>
  <si>
    <t>2,12</t>
  </si>
  <si>
    <t>1,67</t>
  </si>
  <si>
    <t>1,03</t>
  </si>
  <si>
    <t>38,93</t>
  </si>
  <si>
    <t>28,64</t>
  </si>
  <si>
    <t>35,25</t>
  </si>
  <si>
    <t>24,12</t>
  </si>
  <si>
    <t>55,09</t>
  </si>
  <si>
    <t>48,47</t>
  </si>
  <si>
    <t>82,35</t>
  </si>
  <si>
    <t>55,89</t>
  </si>
  <si>
    <t>21,65</t>
  </si>
  <si>
    <t>9.767,99</t>
  </si>
  <si>
    <t>10.336,83</t>
  </si>
  <si>
    <t>21.460,25</t>
  </si>
  <si>
    <t>752,18</t>
  </si>
  <si>
    <t>897,31</t>
  </si>
  <si>
    <t>352,65</t>
  </si>
  <si>
    <t>991,74</t>
  </si>
  <si>
    <t>870,04</t>
  </si>
  <si>
    <t>8,59</t>
  </si>
  <si>
    <t>11,73</t>
  </si>
  <si>
    <t>6,00</t>
  </si>
  <si>
    <t>10,83</t>
  </si>
  <si>
    <t>6,32</t>
  </si>
  <si>
    <t>8,57</t>
  </si>
  <si>
    <t>23,14</t>
  </si>
  <si>
    <t>275.000,00</t>
  </si>
  <si>
    <t>424.405,68</t>
  </si>
  <si>
    <t>417.448,21</t>
  </si>
  <si>
    <t>509.286,82</t>
  </si>
  <si>
    <t>524.609,11</t>
  </si>
  <si>
    <t>12.078,77</t>
  </si>
  <si>
    <t>12.775,33</t>
  </si>
  <si>
    <t>15.200,93</t>
  </si>
  <si>
    <t>690,28</t>
  </si>
  <si>
    <t>305,05</t>
  </si>
  <si>
    <t>373,65</t>
  </si>
  <si>
    <t>60.460,95</t>
  </si>
  <si>
    <t>52,48</t>
  </si>
  <si>
    <t>183,30</t>
  </si>
  <si>
    <t>402,70</t>
  </si>
  <si>
    <t>225,57</t>
  </si>
  <si>
    <t>120,25</t>
  </si>
  <si>
    <t>174,10</t>
  </si>
  <si>
    <t>714,83</t>
  </si>
  <si>
    <t>3.867,63</t>
  </si>
  <si>
    <t>3.975,53</t>
  </si>
  <si>
    <t>4.394,14</t>
  </si>
  <si>
    <t>3.037,62</t>
  </si>
  <si>
    <t>8.115,95</t>
  </si>
  <si>
    <t>4.033,91</t>
  </si>
  <si>
    <t>3.791,40</t>
  </si>
  <si>
    <t>4.675,24</t>
  </si>
  <si>
    <t>1.190.000,00</t>
  </si>
  <si>
    <t>1.478.723,39</t>
  </si>
  <si>
    <t>1.556.547,13</t>
  </si>
  <si>
    <t>4.562,56</t>
  </si>
  <si>
    <t>2.262,43</t>
  </si>
  <si>
    <t>1.863,81</t>
  </si>
  <si>
    <t>1.823,27</t>
  </si>
  <si>
    <t xml:space="preserve">MOTORISTA DE CAMINHAO (HORISTA)                                                                                                                                                                                                                                                                                                                                                                                                                                                                           </t>
  </si>
  <si>
    <t>20,39</t>
  </si>
  <si>
    <t>3.580,34</t>
  </si>
  <si>
    <t xml:space="preserve">MOTORISTA DE CAMINHAO-BASCULANTE (HORISTA)                                                                                                                                                                                                                                                                                                                                                                                                                                                                </t>
  </si>
  <si>
    <t>21,17</t>
  </si>
  <si>
    <t>3.720,70</t>
  </si>
  <si>
    <t xml:space="preserve">MOTORISTA DE CAMINHAO-CARRETA (HORISTA)                                                                                                                                                                                                                                                                                                                                                                                                                                                                   </t>
  </si>
  <si>
    <t>25,35</t>
  </si>
  <si>
    <t>4.453,30</t>
  </si>
  <si>
    <t xml:space="preserve">MOTORISTA DE CARRO DE PASSEIO (HORISTA)                                                                                                                                                                                                                                                                                                                                                                                                                                                                   </t>
  </si>
  <si>
    <t>2.982,33</t>
  </si>
  <si>
    <t xml:space="preserve">MOTORISTA DE ONIBUS / MICRO-ONIBUS (HORISTA)                                                                                                                                                                                                                                                                                                                                                                                                                                                              </t>
  </si>
  <si>
    <t>3.315,45</t>
  </si>
  <si>
    <t xml:space="preserve">MOTORISTA OPERADOR DE CAMINHAO COM MUNCK (HORISTA)                                                                                                                                                                                                                                                                                                                                                                                                                                                        </t>
  </si>
  <si>
    <t>22,10</t>
  </si>
  <si>
    <t>3.882,91</t>
  </si>
  <si>
    <t>89,24</t>
  </si>
  <si>
    <t>79,46</t>
  </si>
  <si>
    <t>74,92</t>
  </si>
  <si>
    <t>91,45</t>
  </si>
  <si>
    <t>77,12</t>
  </si>
  <si>
    <t>27,44</t>
  </si>
  <si>
    <t>71,83</t>
  </si>
  <si>
    <t>44,54</t>
  </si>
  <si>
    <t>172,41</t>
  </si>
  <si>
    <t>53,16</t>
  </si>
  <si>
    <t>109,19</t>
  </si>
  <si>
    <t>107,75</t>
  </si>
  <si>
    <t>2,50</t>
  </si>
  <si>
    <t>6.434,22</t>
  </si>
  <si>
    <t>18,55</t>
  </si>
  <si>
    <t>58,66</t>
  </si>
  <si>
    <t>8,54</t>
  </si>
  <si>
    <t>95,43</t>
  </si>
  <si>
    <t>153,63</t>
  </si>
  <si>
    <t>339,13</t>
  </si>
  <si>
    <t>563,48</t>
  </si>
  <si>
    <t>32,54</t>
  </si>
  <si>
    <t>26,18</t>
  </si>
  <si>
    <t>25,43</t>
  </si>
  <si>
    <t>7,52</t>
  </si>
  <si>
    <t>81,25</t>
  </si>
  <si>
    <t>49,10</t>
  </si>
  <si>
    <t>148,39</t>
  </si>
  <si>
    <t>131,06</t>
  </si>
  <si>
    <t>71,96</t>
  </si>
  <si>
    <t>48,54</t>
  </si>
  <si>
    <t>16,58</t>
  </si>
  <si>
    <t>32,15</t>
  </si>
  <si>
    <t>188,06</t>
  </si>
  <si>
    <t>118,38</t>
  </si>
  <si>
    <t>21,42</t>
  </si>
  <si>
    <t>2.901,69</t>
  </si>
  <si>
    <t>76.804,57</t>
  </si>
  <si>
    <t>112.110,71</t>
  </si>
  <si>
    <t>135.672,30</t>
  </si>
  <si>
    <t>212.533,72</t>
  </si>
  <si>
    <t>61.412,12</t>
  </si>
  <si>
    <t>3,36</t>
  </si>
  <si>
    <t>29,22</t>
  </si>
  <si>
    <t>19,77</t>
  </si>
  <si>
    <t>26,45</t>
  </si>
  <si>
    <t>4.646,57</t>
  </si>
  <si>
    <t>19,49</t>
  </si>
  <si>
    <t>3.424,31</t>
  </si>
  <si>
    <t>18,81</t>
  </si>
  <si>
    <t>3.304,59</t>
  </si>
  <si>
    <t>22,77</t>
  </si>
  <si>
    <t>3.998,73</t>
  </si>
  <si>
    <t>4.214,55</t>
  </si>
  <si>
    <t>24,01</t>
  </si>
  <si>
    <t>26,30</t>
  </si>
  <si>
    <t>4.616,86</t>
  </si>
  <si>
    <t>20,85</t>
  </si>
  <si>
    <t>3.661,09</t>
  </si>
  <si>
    <t>38,91</t>
  </si>
  <si>
    <t>6.831,33</t>
  </si>
  <si>
    <t>23,53</t>
  </si>
  <si>
    <t>4.133,13</t>
  </si>
  <si>
    <t>4.368,12</t>
  </si>
  <si>
    <t>12,26</t>
  </si>
  <si>
    <t>2.155,11</t>
  </si>
  <si>
    <t>24,40</t>
  </si>
  <si>
    <t>4.286,38</t>
  </si>
  <si>
    <t>29,96</t>
  </si>
  <si>
    <t>5.258,61</t>
  </si>
  <si>
    <t>4.134,39</t>
  </si>
  <si>
    <t>4.425,27</t>
  </si>
  <si>
    <t>18,97</t>
  </si>
  <si>
    <t>3.332,45</t>
  </si>
  <si>
    <t>27,47</t>
  </si>
  <si>
    <t>4.822,93</t>
  </si>
  <si>
    <t>21,63</t>
  </si>
  <si>
    <t>3.800,28</t>
  </si>
  <si>
    <t>20,71</t>
  </si>
  <si>
    <t>692.640,00</t>
  </si>
  <si>
    <t>780.000,00</t>
  </si>
  <si>
    <t>1.081.599,94</t>
  </si>
  <si>
    <t>1.231.359,94</t>
  </si>
  <si>
    <t>718.639,97</t>
  </si>
  <si>
    <t>12,58</t>
  </si>
  <si>
    <t>16,01</t>
  </si>
  <si>
    <t>59,08</t>
  </si>
  <si>
    <t>91,43</t>
  </si>
  <si>
    <t>103,45</t>
  </si>
  <si>
    <t>156,09</t>
  </si>
  <si>
    <t>253,62</t>
  </si>
  <si>
    <t>300,68</t>
  </si>
  <si>
    <t>28,62</t>
  </si>
  <si>
    <t>72,77</t>
  </si>
  <si>
    <t>3.873,69</t>
  </si>
  <si>
    <t>159,96</t>
  </si>
  <si>
    <t>290,43</t>
  </si>
  <si>
    <t>0,29</t>
  </si>
  <si>
    <t>0,05</t>
  </si>
  <si>
    <t>0,16</t>
  </si>
  <si>
    <t>2,28</t>
  </si>
  <si>
    <t>0,25</t>
  </si>
  <si>
    <t>0,17</t>
  </si>
  <si>
    <t>0,28</t>
  </si>
  <si>
    <t>2,43</t>
  </si>
  <si>
    <t>21,97</t>
  </si>
  <si>
    <t>23,03</t>
  </si>
  <si>
    <t>13,25</t>
  </si>
  <si>
    <t>3,65</t>
  </si>
  <si>
    <t>21,21</t>
  </si>
  <si>
    <t>5,21</t>
  </si>
  <si>
    <t>15,75</t>
  </si>
  <si>
    <t>17,38</t>
  </si>
  <si>
    <t>23,43</t>
  </si>
  <si>
    <t>23,31</t>
  </si>
  <si>
    <t>30,97</t>
  </si>
  <si>
    <t>35,13</t>
  </si>
  <si>
    <t>38,20</t>
  </si>
  <si>
    <t>25,25</t>
  </si>
  <si>
    <t>18,72</t>
  </si>
  <si>
    <t>0,09</t>
  </si>
  <si>
    <t>0,42</t>
  </si>
  <si>
    <t>0,54</t>
  </si>
  <si>
    <t>2,33</t>
  </si>
  <si>
    <t>3,14</t>
  </si>
  <si>
    <t>1,42</t>
  </si>
  <si>
    <t>4,31</t>
  </si>
  <si>
    <t>2,10</t>
  </si>
  <si>
    <t>30,68</t>
  </si>
  <si>
    <t>0,76</t>
  </si>
  <si>
    <t>52,82</t>
  </si>
  <si>
    <t>127,11</t>
  </si>
  <si>
    <t>52,59</t>
  </si>
  <si>
    <t>208,19</t>
  </si>
  <si>
    <t>5.198,70</t>
  </si>
  <si>
    <t>30,17</t>
  </si>
  <si>
    <t>52,22</t>
  </si>
  <si>
    <t>63,78</t>
  </si>
  <si>
    <t>224,08</t>
  </si>
  <si>
    <t>144,31</t>
  </si>
  <si>
    <t>243,75</t>
  </si>
  <si>
    <t>172,56</t>
  </si>
  <si>
    <t>8,28</t>
  </si>
  <si>
    <t>21,32</t>
  </si>
  <si>
    <t>352,92</t>
  </si>
  <si>
    <t>945,15</t>
  </si>
  <si>
    <t>2.123,61</t>
  </si>
  <si>
    <t>3.331,18</t>
  </si>
  <si>
    <t>37,38</t>
  </si>
  <si>
    <t>33,73</t>
  </si>
  <si>
    <t>36,14</t>
  </si>
  <si>
    <t>140,36</t>
  </si>
  <si>
    <t>160,83</t>
  </si>
  <si>
    <t>139,30</t>
  </si>
  <si>
    <t>140,04</t>
  </si>
  <si>
    <t>131,59</t>
  </si>
  <si>
    <t>130,45</t>
  </si>
  <si>
    <t>119,40</t>
  </si>
  <si>
    <t>128,66</t>
  </si>
  <si>
    <t>130,94</t>
  </si>
  <si>
    <t>151,08</t>
  </si>
  <si>
    <t>117,47</t>
  </si>
  <si>
    <t>69,88</t>
  </si>
  <si>
    <t>135,54</t>
  </si>
  <si>
    <t>66,26</t>
  </si>
  <si>
    <t>212,50</t>
  </si>
  <si>
    <t>97,80</t>
  </si>
  <si>
    <t>45,57</t>
  </si>
  <si>
    <t>49,00</t>
  </si>
  <si>
    <t>94,34</t>
  </si>
  <si>
    <t>67,83</t>
  </si>
  <si>
    <t>23,25</t>
  </si>
  <si>
    <t>14.144,07</t>
  </si>
  <si>
    <t>14,18</t>
  </si>
  <si>
    <t>11,86</t>
  </si>
  <si>
    <t>11,93</t>
  </si>
  <si>
    <t>11,26</t>
  </si>
  <si>
    <t>23,10</t>
  </si>
  <si>
    <t>37,67</t>
  </si>
  <si>
    <t>12,90</t>
  </si>
  <si>
    <t>197,44</t>
  </si>
  <si>
    <t>5,90</t>
  </si>
  <si>
    <t>7,94</t>
  </si>
  <si>
    <t>4,80</t>
  </si>
  <si>
    <t>6,99</t>
  </si>
  <si>
    <t>8,16</t>
  </si>
  <si>
    <t>21,30</t>
  </si>
  <si>
    <t>5,13</t>
  </si>
  <si>
    <t>4,44</t>
  </si>
  <si>
    <t>4,71</t>
  </si>
  <si>
    <t>4,65</t>
  </si>
  <si>
    <t>15,04</t>
  </si>
  <si>
    <t>4,81</t>
  </si>
  <si>
    <t>4.036.700,64</t>
  </si>
  <si>
    <t>6.276.907,17</t>
  </si>
  <si>
    <t>1.536.760,08</t>
  </si>
  <si>
    <t>57.697,83</t>
  </si>
  <si>
    <t>8.314,85</t>
  </si>
  <si>
    <t>26.029,10</t>
  </si>
  <si>
    <t>14.235,68</t>
  </si>
  <si>
    <t>843.053,57</t>
  </si>
  <si>
    <t>879.609,85</t>
  </si>
  <si>
    <t>101.696,95</t>
  </si>
  <si>
    <t>57,58</t>
  </si>
  <si>
    <t>122,23</t>
  </si>
  <si>
    <t>212,67</t>
  </si>
  <si>
    <t>5,63</t>
  </si>
  <si>
    <t>45,05</t>
  </si>
  <si>
    <t>38,74</t>
  </si>
  <si>
    <t>51,39</t>
  </si>
  <si>
    <t>31,70</t>
  </si>
  <si>
    <t>33,21</t>
  </si>
  <si>
    <t>8,36</t>
  </si>
  <si>
    <t>37,60</t>
  </si>
  <si>
    <t>51,46</t>
  </si>
  <si>
    <t>21,74</t>
  </si>
  <si>
    <t>3.815,74</t>
  </si>
  <si>
    <t>3.518,88</t>
  </si>
  <si>
    <t>373,29</t>
  </si>
  <si>
    <t>226,73</t>
  </si>
  <si>
    <t>62,35</t>
  </si>
  <si>
    <t>363,38</t>
  </si>
  <si>
    <t>367,53</t>
  </si>
  <si>
    <t>79,30</t>
  </si>
  <si>
    <t>38,90</t>
  </si>
  <si>
    <t>32,27</t>
  </si>
  <si>
    <t>108,50</t>
  </si>
  <si>
    <t>217,00</t>
  </si>
  <si>
    <t>163,77</t>
  </si>
  <si>
    <t>209,26</t>
  </si>
  <si>
    <t>236,56</t>
  </si>
  <si>
    <t>105,69</t>
  </si>
  <si>
    <t>182,55</t>
  </si>
  <si>
    <t>208,32</t>
  </si>
  <si>
    <t>121,34</t>
  </si>
  <si>
    <t>156,24</t>
  </si>
  <si>
    <t>288,17</t>
  </si>
  <si>
    <t>154,50</t>
  </si>
  <si>
    <t>170,12</t>
  </si>
  <si>
    <t>130,20</t>
  </si>
  <si>
    <t>14,43</t>
  </si>
  <si>
    <t>124,83</t>
  </si>
  <si>
    <t>249,20</t>
  </si>
  <si>
    <t>237,38</t>
  </si>
  <si>
    <t>617,03</t>
  </si>
  <si>
    <t>549,37</t>
  </si>
  <si>
    <t>202,24</t>
  </si>
  <si>
    <t>172,87</t>
  </si>
  <si>
    <t>187,76</t>
  </si>
  <si>
    <t>193,00</t>
  </si>
  <si>
    <t>46,12</t>
  </si>
  <si>
    <t>28,11</t>
  </si>
  <si>
    <t>27,42</t>
  </si>
  <si>
    <t>29,57</t>
  </si>
  <si>
    <t>22,95</t>
  </si>
  <si>
    <t>28,02</t>
  </si>
  <si>
    <t>19,22</t>
  </si>
  <si>
    <t>20,78</t>
  </si>
  <si>
    <t>22,16</t>
  </si>
  <si>
    <t>47,58</t>
  </si>
  <si>
    <t>29,12</t>
  </si>
  <si>
    <t>82,50</t>
  </si>
  <si>
    <t>94,28</t>
  </si>
  <si>
    <t>65,95</t>
  </si>
  <si>
    <t>55,60</t>
  </si>
  <si>
    <t>34,59</t>
  </si>
  <si>
    <t>11,53</t>
  </si>
  <si>
    <t>1.200,01</t>
  </si>
  <si>
    <t>753,75</t>
  </si>
  <si>
    <t>250,00</t>
  </si>
  <si>
    <t>33,66</t>
  </si>
  <si>
    <t>24,26</t>
  </si>
  <si>
    <t>17,10</t>
  </si>
  <si>
    <t>31,88</t>
  </si>
  <si>
    <t>577,50</t>
  </si>
  <si>
    <t>720,00</t>
  </si>
  <si>
    <t>9,36</t>
  </si>
  <si>
    <t>37,50</t>
  </si>
  <si>
    <t>2.090,75</t>
  </si>
  <si>
    <t>175,24</t>
  </si>
  <si>
    <t>105,36</t>
  </si>
  <si>
    <t>94,73</t>
  </si>
  <si>
    <t>26,17</t>
  </si>
  <si>
    <t>15,37</t>
  </si>
  <si>
    <t>4,49</t>
  </si>
  <si>
    <t>8,44</t>
  </si>
  <si>
    <t>45,46</t>
  </si>
  <si>
    <t>22,73</t>
  </si>
  <si>
    <t>6,07</t>
  </si>
  <si>
    <t>63,65</t>
  </si>
  <si>
    <t>118,30</t>
  </si>
  <si>
    <t xml:space="preserve">PLUG PVC, JE, DN 100 MM, PARA REDE COLETORA ESGOTO                                                                                                                                                                                                                                                                                                                                                                                                                                                        </t>
  </si>
  <si>
    <t>31,78</t>
  </si>
  <si>
    <t xml:space="preserve">PLUG PVC, JE, DN 150 MM, PARA REDE COLETORA ESGOTO                                                                                                                                                                                                                                                                                                                                                                                                                                                        </t>
  </si>
  <si>
    <t>82,44</t>
  </si>
  <si>
    <t>3.431,32</t>
  </si>
  <si>
    <t>7.532,65</t>
  </si>
  <si>
    <t>44,95</t>
  </si>
  <si>
    <t>345,81</t>
  </si>
  <si>
    <t>2,93</t>
  </si>
  <si>
    <t>87,53</t>
  </si>
  <si>
    <t>7,84</t>
  </si>
  <si>
    <t>3,20</t>
  </si>
  <si>
    <t>106,46</t>
  </si>
  <si>
    <t>23,07</t>
  </si>
  <si>
    <t>0,87</t>
  </si>
  <si>
    <t>2,87</t>
  </si>
  <si>
    <t>0,34</t>
  </si>
  <si>
    <t>4,75</t>
  </si>
  <si>
    <t>1,33</t>
  </si>
  <si>
    <t>6,52</t>
  </si>
  <si>
    <t>1.509,43</t>
  </si>
  <si>
    <t>291,76</t>
  </si>
  <si>
    <t>273,66</t>
  </si>
  <si>
    <t>215,81</t>
  </si>
  <si>
    <t>192,13</t>
  </si>
  <si>
    <t>243,74</t>
  </si>
  <si>
    <t>238,09</t>
  </si>
  <si>
    <t>272,39</t>
  </si>
  <si>
    <t>639,34</t>
  </si>
  <si>
    <t>679,78</t>
  </si>
  <si>
    <t>608,90</t>
  </si>
  <si>
    <t>755,08</t>
  </si>
  <si>
    <t>612,24</t>
  </si>
  <si>
    <t>422,82</t>
  </si>
  <si>
    <t>774,26</t>
  </si>
  <si>
    <t>392,20</t>
  </si>
  <si>
    <t>403,48</t>
  </si>
  <si>
    <t>655,65</t>
  </si>
  <si>
    <t>552,72</t>
  </si>
  <si>
    <t>823,42</t>
  </si>
  <si>
    <t>477,42</t>
  </si>
  <si>
    <t>322,28</t>
  </si>
  <si>
    <t>788,56</t>
  </si>
  <si>
    <t>654,92</t>
  </si>
  <si>
    <t>455,80</t>
  </si>
  <si>
    <t>165,05</t>
  </si>
  <si>
    <t>171,29</t>
  </si>
  <si>
    <t>182,08</t>
  </si>
  <si>
    <t>213,88</t>
  </si>
  <si>
    <t>198,54</t>
  </si>
  <si>
    <t>180,28</t>
  </si>
  <si>
    <t>190,07</t>
  </si>
  <si>
    <t>181,87</t>
  </si>
  <si>
    <t>198,34</t>
  </si>
  <si>
    <t>263,71</t>
  </si>
  <si>
    <t>370,32</t>
  </si>
  <si>
    <t>409,50</t>
  </si>
  <si>
    <t>430,99</t>
  </si>
  <si>
    <t>464,45</t>
  </si>
  <si>
    <t>558,38</t>
  </si>
  <si>
    <t>1.231,02</t>
  </si>
  <si>
    <t>34,04</t>
  </si>
  <si>
    <t>21,86</t>
  </si>
  <si>
    <t>432,75</t>
  </si>
  <si>
    <t>703,51</t>
  </si>
  <si>
    <t>612,07</t>
  </si>
  <si>
    <t>570,84</t>
  </si>
  <si>
    <t>748,43</t>
  </si>
  <si>
    <t>2.009,86</t>
  </si>
  <si>
    <t>2.284,34</t>
  </si>
  <si>
    <t>1.942,80</t>
  </si>
  <si>
    <t>1.939,98</t>
  </si>
  <si>
    <t>1.447,50</t>
  </si>
  <si>
    <t>1.465,88</t>
  </si>
  <si>
    <t>2.030,77</t>
  </si>
  <si>
    <t>499,82</t>
  </si>
  <si>
    <t>1.008,04</t>
  </si>
  <si>
    <t>1.392,56</t>
  </si>
  <si>
    <t>1.601,11</t>
  </si>
  <si>
    <t>3.599,27</t>
  </si>
  <si>
    <t>4.765,32</t>
  </si>
  <si>
    <t>6.836,24</t>
  </si>
  <si>
    <t>8.535,19</t>
  </si>
  <si>
    <t>12.995,34</t>
  </si>
  <si>
    <t>4.819,26</t>
  </si>
  <si>
    <t>6.753,63</t>
  </si>
  <si>
    <t>9.057,18</t>
  </si>
  <si>
    <t>11.582,12</t>
  </si>
  <si>
    <t>2.456,39</t>
  </si>
  <si>
    <t>14.890,02</t>
  </si>
  <si>
    <t>5.178,23</t>
  </si>
  <si>
    <t>7.940,62</t>
  </si>
  <si>
    <t>8.278,03</t>
  </si>
  <si>
    <t>13.526,03</t>
  </si>
  <si>
    <t>16.139,62</t>
  </si>
  <si>
    <t>868,48</t>
  </si>
  <si>
    <t>1.038,59</t>
  </si>
  <si>
    <t>2.107,73</t>
  </si>
  <si>
    <t>677,29</t>
  </si>
  <si>
    <t>916,93</t>
  </si>
  <si>
    <t>1.318,25</t>
  </si>
  <si>
    <t>2.442,70</t>
  </si>
  <si>
    <t>712,79</t>
  </si>
  <si>
    <t>3.220,59</t>
  </si>
  <si>
    <t>748,44</t>
  </si>
  <si>
    <t>4.335,55</t>
  </si>
  <si>
    <t>1.141,82</t>
  </si>
  <si>
    <t>1.614,24</t>
  </si>
  <si>
    <t>2.696,55</t>
  </si>
  <si>
    <t>943,95</t>
  </si>
  <si>
    <t>3.799,40</t>
  </si>
  <si>
    <t>1.279,28</t>
  </si>
  <si>
    <t>7.875,23</t>
  </si>
  <si>
    <t>1.760,13</t>
  </si>
  <si>
    <t>3.296,96</t>
  </si>
  <si>
    <t>5.286,19</t>
  </si>
  <si>
    <t>7.088,95</t>
  </si>
  <si>
    <t>1.494,69</t>
  </si>
  <si>
    <t>2.250,46</t>
  </si>
  <si>
    <t>6.516,24</t>
  </si>
  <si>
    <t>9.324,82</t>
  </si>
  <si>
    <t>479,27</t>
  </si>
  <si>
    <t>1.872,87</t>
  </si>
  <si>
    <t>594,08</t>
  </si>
  <si>
    <t>780,00</t>
  </si>
  <si>
    <t>1.158,59</t>
  </si>
  <si>
    <t>295,85</t>
  </si>
  <si>
    <t>91,42</t>
  </si>
  <si>
    <t>1.252,80</t>
  </si>
  <si>
    <t>1.748,98</t>
  </si>
  <si>
    <t>2.439,69</t>
  </si>
  <si>
    <t>3.326,39</t>
  </si>
  <si>
    <t>327,27</t>
  </si>
  <si>
    <t>60,30</t>
  </si>
  <si>
    <t>50,11</t>
  </si>
  <si>
    <t>60,10</t>
  </si>
  <si>
    <t>138,70</t>
  </si>
  <si>
    <t>92,46</t>
  </si>
  <si>
    <t>104,02</t>
  </si>
  <si>
    <t>25,98</t>
  </si>
  <si>
    <t>40,03</t>
  </si>
  <si>
    <t>37,03</t>
  </si>
  <si>
    <t>27,73</t>
  </si>
  <si>
    <t>23,30</t>
  </si>
  <si>
    <t>23,58</t>
  </si>
  <si>
    <t>22,43</t>
  </si>
  <si>
    <t>22,18</t>
  </si>
  <si>
    <t>21,05</t>
  </si>
  <si>
    <t>21,45</t>
  </si>
  <si>
    <t>21,69</t>
  </si>
  <si>
    <t>20,69</t>
  </si>
  <si>
    <t>21,03</t>
  </si>
  <si>
    <t>21,20</t>
  </si>
  <si>
    <t>23,67</t>
  </si>
  <si>
    <t>3.957,85</t>
  </si>
  <si>
    <t>522,75</t>
  </si>
  <si>
    <t>134,38</t>
  </si>
  <si>
    <t>20,63</t>
  </si>
  <si>
    <t>78.591,73</t>
  </si>
  <si>
    <t>104.172,95</t>
  </si>
  <si>
    <t>624,93</t>
  </si>
  <si>
    <t>104,43</t>
  </si>
  <si>
    <t>62,12</t>
  </si>
  <si>
    <t>14,29</t>
  </si>
  <si>
    <t>30,54</t>
  </si>
  <si>
    <t>253,30</t>
  </si>
  <si>
    <t>0,97</t>
  </si>
  <si>
    <t>51,90</t>
  </si>
  <si>
    <t>59,17</t>
  </si>
  <si>
    <t>6,56</t>
  </si>
  <si>
    <t>15,24</t>
  </si>
  <si>
    <t>19,76</t>
  </si>
  <si>
    <t>137,94</t>
  </si>
  <si>
    <t>68,97</t>
  </si>
  <si>
    <t>418,65</t>
  </si>
  <si>
    <t>586,69</t>
  </si>
  <si>
    <t>616,55</t>
  </si>
  <si>
    <t>865,90</t>
  </si>
  <si>
    <t>707,06</t>
  </si>
  <si>
    <t>1.492,85</t>
  </si>
  <si>
    <t>710,63</t>
  </si>
  <si>
    <t>1.037,50</t>
  </si>
  <si>
    <t>1.214,26</t>
  </si>
  <si>
    <t>1.210,27</t>
  </si>
  <si>
    <t>434,56</t>
  </si>
  <si>
    <t>542,99</t>
  </si>
  <si>
    <t>502,10</t>
  </si>
  <si>
    <t>731,75</t>
  </si>
  <si>
    <t>903,71</t>
  </si>
  <si>
    <t>1.086,28</t>
  </si>
  <si>
    <t>123,02</t>
  </si>
  <si>
    <t>227,92</t>
  </si>
  <si>
    <t>493,96</t>
  </si>
  <si>
    <t>386,17</t>
  </si>
  <si>
    <t>72,23</t>
  </si>
  <si>
    <t>74,82</t>
  </si>
  <si>
    <t>117,45</t>
  </si>
  <si>
    <t>201,46</t>
  </si>
  <si>
    <t>31,76</t>
  </si>
  <si>
    <t>50,17</t>
  </si>
  <si>
    <t>37,02</t>
  </si>
  <si>
    <t>105,95</t>
  </si>
  <si>
    <t>155,30</t>
  </si>
  <si>
    <t>216,64</t>
  </si>
  <si>
    <t>1.411,42</t>
  </si>
  <si>
    <t>2.872,00</t>
  </si>
  <si>
    <t>61,13</t>
  </si>
  <si>
    <t>92,14</t>
  </si>
  <si>
    <t>141,76</t>
  </si>
  <si>
    <t>223,28</t>
  </si>
  <si>
    <t>24,36</t>
  </si>
  <si>
    <t>57,23</t>
  </si>
  <si>
    <t>131,57</t>
  </si>
  <si>
    <t>18,25</t>
  </si>
  <si>
    <t>14,16</t>
  </si>
  <si>
    <t>10,09</t>
  </si>
  <si>
    <t>12,84</t>
  </si>
  <si>
    <t>16,93</t>
  </si>
  <si>
    <t>27,74</t>
  </si>
  <si>
    <t>34,65</t>
  </si>
  <si>
    <t>69,02</t>
  </si>
  <si>
    <t>36,42</t>
  </si>
  <si>
    <t>37,65</t>
  </si>
  <si>
    <t>153,25</t>
  </si>
  <si>
    <t>236,71</t>
  </si>
  <si>
    <t>108,49</t>
  </si>
  <si>
    <t>129,37</t>
  </si>
  <si>
    <t>149,04</t>
  </si>
  <si>
    <t>30,20</t>
  </si>
  <si>
    <t>5.640.117,87</t>
  </si>
  <si>
    <t xml:space="preserve">REDUCAO EXCENTRICA PVC, DN 100 X 50 MM, PARA ESGOTO PREDIAL                                                                                                                                                                                                                                                                                                                                                                                                                                               </t>
  </si>
  <si>
    <t>13,39</t>
  </si>
  <si>
    <t xml:space="preserve">REDUCAO EXCENTRICA PVC, DN 100 X 75 MM, PARA ESGOTO PREDIAL                                                                                                                                                                                                                                                                                                                                                                                                                                               </t>
  </si>
  <si>
    <t>15,52</t>
  </si>
  <si>
    <t xml:space="preserve">REDUCAO EXCENTRICA PVC, DN 75 X 50 MM, PARA ESGOTO PREDIAL                                                                                                                                                                                                                                                                                                                                                                                                                                                </t>
  </si>
  <si>
    <t xml:space="preserve">REDUCAO EXCENTRICA PVC, SERIE R, DN 100 X 75 MM, PARA ESGOTO PREDIAL                                                                                                                                                                                                                                                                                                                                                                                                                                      </t>
  </si>
  <si>
    <t>27,48</t>
  </si>
  <si>
    <t xml:space="preserve">REDUCAO EXCENTRICA PVC, SERIE R, DN 150 X 100 MM, PARA ESGOTO PREDIAL                                                                                                                                                                                                                                                                                                                                                                                                                                     </t>
  </si>
  <si>
    <t>82,41</t>
  </si>
  <si>
    <t xml:space="preserve">REDUCAO EXCENTRICA PVC, SERIE R, DN 75 X 50 MM, PARA ESGOTO PREDIAL                                                                                                                                                                                                                                                                                                                                                                                                                                       </t>
  </si>
  <si>
    <t>135,71</t>
  </si>
  <si>
    <t>28,42</t>
  </si>
  <si>
    <t>32,69</t>
  </si>
  <si>
    <t>136,92</t>
  </si>
  <si>
    <t>16,56</t>
  </si>
  <si>
    <t>22,56</t>
  </si>
  <si>
    <t>26,51</t>
  </si>
  <si>
    <t>26,79</t>
  </si>
  <si>
    <t>35,31</t>
  </si>
  <si>
    <t>73,15</t>
  </si>
  <si>
    <t>54,78</t>
  </si>
  <si>
    <t>117,55</t>
  </si>
  <si>
    <t>33,57</t>
  </si>
  <si>
    <t>34,05</t>
  </si>
  <si>
    <t>72,30</t>
  </si>
  <si>
    <t>74,66</t>
  </si>
  <si>
    <t>136,74</t>
  </si>
  <si>
    <t>8,67</t>
  </si>
  <si>
    <t>18,05</t>
  </si>
  <si>
    <t>20,07</t>
  </si>
  <si>
    <t>64,42</t>
  </si>
  <si>
    <t>110,84</t>
  </si>
  <si>
    <t>87,79</t>
  </si>
  <si>
    <t>38,69</t>
  </si>
  <si>
    <t>154,38</t>
  </si>
  <si>
    <t>320,17</t>
  </si>
  <si>
    <t>387,62</t>
  </si>
  <si>
    <t>40,81</t>
  </si>
  <si>
    <t>807,67</t>
  </si>
  <si>
    <t>121,87</t>
  </si>
  <si>
    <t>177,23</t>
  </si>
  <si>
    <t>169,45</t>
  </si>
  <si>
    <t>88,25</t>
  </si>
  <si>
    <t>99,56</t>
  </si>
  <si>
    <t>47,55</t>
  </si>
  <si>
    <t>190,00</t>
  </si>
  <si>
    <t>90,84</t>
  </si>
  <si>
    <t>93,90</t>
  </si>
  <si>
    <t>69,43</t>
  </si>
  <si>
    <t>6.869,77</t>
  </si>
  <si>
    <t>14.878,49</t>
  </si>
  <si>
    <t>4,58</t>
  </si>
  <si>
    <t>96,46</t>
  </si>
  <si>
    <t>117,96</t>
  </si>
  <si>
    <t>30,56</t>
  </si>
  <si>
    <t>1,66</t>
  </si>
  <si>
    <t>119,98</t>
  </si>
  <si>
    <t>451.756,08</t>
  </si>
  <si>
    <t>490.000,00</t>
  </si>
  <si>
    <t>507.926,79</t>
  </si>
  <si>
    <t>256,62</t>
  </si>
  <si>
    <t>160,39</t>
  </si>
  <si>
    <t>26,72</t>
  </si>
  <si>
    <t>50,41</t>
  </si>
  <si>
    <t>36,47</t>
  </si>
  <si>
    <t>90,64</t>
  </si>
  <si>
    <t>122,65</t>
  </si>
  <si>
    <t>2,31</t>
  </si>
  <si>
    <t>4,35</t>
  </si>
  <si>
    <t>14,56</t>
  </si>
  <si>
    <t>33,32</t>
  </si>
  <si>
    <t>22,97</t>
  </si>
  <si>
    <t>33,45</t>
  </si>
  <si>
    <t>37,73</t>
  </si>
  <si>
    <t>14,98</t>
  </si>
  <si>
    <t>54,56</t>
  </si>
  <si>
    <t>45,11</t>
  </si>
  <si>
    <t>976.595,08</t>
  </si>
  <si>
    <t>920.000,00</t>
  </si>
  <si>
    <t>816.022,88</t>
  </si>
  <si>
    <t>612.036,53</t>
  </si>
  <si>
    <t>789.699,48</t>
  </si>
  <si>
    <t>588.668,34</t>
  </si>
  <si>
    <t>804.342,84</t>
  </si>
  <si>
    <t>177.691,46</t>
  </si>
  <si>
    <t>880.571,46</t>
  </si>
  <si>
    <t>722.857,15</t>
  </si>
  <si>
    <t>17,40</t>
  </si>
  <si>
    <t>22.262,38</t>
  </si>
  <si>
    <t>11,78</t>
  </si>
  <si>
    <t>2.424,64</t>
  </si>
  <si>
    <t>1.843,37</t>
  </si>
  <si>
    <t>24,05</t>
  </si>
  <si>
    <t>28,82</t>
  </si>
  <si>
    <t>31,41</t>
  </si>
  <si>
    <t>52,25</t>
  </si>
  <si>
    <t>27,90</t>
  </si>
  <si>
    <t>69,90</t>
  </si>
  <si>
    <t>5,77</t>
  </si>
  <si>
    <t>270,47</t>
  </si>
  <si>
    <t>355,96</t>
  </si>
  <si>
    <t>5,39</t>
  </si>
  <si>
    <t>10,40</t>
  </si>
  <si>
    <t xml:space="preserve">SEGURO - HORISTA (COLETADO CAIXA - ENCARGOS COMPLEMENTARES)                                                                                                                                                                                                                                                                                                                                                                                                                                               </t>
  </si>
  <si>
    <t xml:space="preserve">SEGURO - MENSALISTA (COLETADO CAIXA - ENCARGOS COMPLEMENTARES)                                                                                                                                                                                                                                                                                                                                                                                                                                            </t>
  </si>
  <si>
    <t>12,89</t>
  </si>
  <si>
    <t>457,94</t>
  </si>
  <si>
    <t>12,56</t>
  </si>
  <si>
    <t>669,10</t>
  </si>
  <si>
    <t>68,30</t>
  </si>
  <si>
    <t>34,82</t>
  </si>
  <si>
    <t>32,23</t>
  </si>
  <si>
    <t>146,39</t>
  </si>
  <si>
    <t>79,40</t>
  </si>
  <si>
    <t xml:space="preserve">SELIM PVC, COM TRAVA, JE, 90 GRAUS, DN 125 X 100 MM OU 150 X 100 MM, PARA REDE COLETORA ESGOTO                                                                                                                                                                                                                                                                                                                                                                                                            </t>
  </si>
  <si>
    <t>48,15</t>
  </si>
  <si>
    <t>199.832,16</t>
  </si>
  <si>
    <t>234.965,03</t>
  </si>
  <si>
    <t>181.706,29</t>
  </si>
  <si>
    <t>67,15</t>
  </si>
  <si>
    <t>75,74</t>
  </si>
  <si>
    <t>46,84</t>
  </si>
  <si>
    <t>52,72</t>
  </si>
  <si>
    <t>49,03</t>
  </si>
  <si>
    <t>1.290,22</t>
  </si>
  <si>
    <t>5.198,23</t>
  </si>
  <si>
    <t>23,70</t>
  </si>
  <si>
    <t>4.162,75</t>
  </si>
  <si>
    <t xml:space="preserve">SERVICO DE BOMBEAMENTO DE CONCRETO COM CONSUMO MINIMO DE 40 M3, (DISPONIBILIZACAO DE BOMBA), SEM O LANCAMENTO                                                                                                                                                                                                                                                                                                                                                                                             </t>
  </si>
  <si>
    <t>51,41</t>
  </si>
  <si>
    <t>7,60</t>
  </si>
  <si>
    <t>221,90</t>
  </si>
  <si>
    <t>224,61</t>
  </si>
  <si>
    <t>176,56</t>
  </si>
  <si>
    <t>186,99</t>
  </si>
  <si>
    <t>13,92</t>
  </si>
  <si>
    <t>10,16</t>
  </si>
  <si>
    <t>14,61</t>
  </si>
  <si>
    <t>4.789,18</t>
  </si>
  <si>
    <t>5.175,40</t>
  </si>
  <si>
    <t>2.580,78</t>
  </si>
  <si>
    <t>37,88</t>
  </si>
  <si>
    <t>25,99</t>
  </si>
  <si>
    <t>148,42</t>
  </si>
  <si>
    <t>246,88</t>
  </si>
  <si>
    <t>284,87</t>
  </si>
  <si>
    <t>22,51</t>
  </si>
  <si>
    <t>3.952,42</t>
  </si>
  <si>
    <t>4.644,59</t>
  </si>
  <si>
    <t>103,78</t>
  </si>
  <si>
    <t>82,81</t>
  </si>
  <si>
    <t>61,64</t>
  </si>
  <si>
    <t>3,87</t>
  </si>
  <si>
    <t>6,64</t>
  </si>
  <si>
    <t>60,26</t>
  </si>
  <si>
    <t>46,45</t>
  </si>
  <si>
    <t>58,67</t>
  </si>
  <si>
    <t>40,88</t>
  </si>
  <si>
    <t>55,99</t>
  </si>
  <si>
    <t>48,28</t>
  </si>
  <si>
    <t>40,00</t>
  </si>
  <si>
    <t>182,88</t>
  </si>
  <si>
    <t>1,72</t>
  </si>
  <si>
    <t>2,82</t>
  </si>
  <si>
    <t>221,37</t>
  </si>
  <si>
    <t>8,71</t>
  </si>
  <si>
    <t>4,18</t>
  </si>
  <si>
    <t>21,92</t>
  </si>
  <si>
    <t>26,35</t>
  </si>
  <si>
    <t xml:space="preserve">SUPORTE METALICO PARA CALHA PLUVIAL, ZINCADO, DOBRADO, DIAMETRO ENTRE 119 E 170 MM, PARA DRENAGEM PLUVIAL PREDIAL                                                                                                                                                                                                                                                                                                                                                                                         </t>
  </si>
  <si>
    <t>60,92</t>
  </si>
  <si>
    <t>8,95</t>
  </si>
  <si>
    <t>7,57</t>
  </si>
  <si>
    <t>2.701,34</t>
  </si>
  <si>
    <t>21,38</t>
  </si>
  <si>
    <t>5,59</t>
  </si>
  <si>
    <t>8,86</t>
  </si>
  <si>
    <t>138,20</t>
  </si>
  <si>
    <t>26,00</t>
  </si>
  <si>
    <t>35,10</t>
  </si>
  <si>
    <t>240,90</t>
  </si>
  <si>
    <t>260,00</t>
  </si>
  <si>
    <t>322,72</t>
  </si>
  <si>
    <t>31,20</t>
  </si>
  <si>
    <t>150,90</t>
  </si>
  <si>
    <t>199,28</t>
  </si>
  <si>
    <t>10.697,06</t>
  </si>
  <si>
    <t>773,97</t>
  </si>
  <si>
    <t>1.128,85</t>
  </si>
  <si>
    <t>40,40</t>
  </si>
  <si>
    <t>1.705,30</t>
  </si>
  <si>
    <t>109,62</t>
  </si>
  <si>
    <t>139,67</t>
  </si>
  <si>
    <t>215,88</t>
  </si>
  <si>
    <t>322,55</t>
  </si>
  <si>
    <t>641,36</t>
  </si>
  <si>
    <t>1.180,71</t>
  </si>
  <si>
    <t>2.073,94</t>
  </si>
  <si>
    <t>169,73</t>
  </si>
  <si>
    <t>294,38</t>
  </si>
  <si>
    <t>452,62</t>
  </si>
  <si>
    <t>848,67</t>
  </si>
  <si>
    <t>1.305,71</t>
  </si>
  <si>
    <t xml:space="preserve">TAMPAO / CAP, ROSCA MACHO, DN 1", PARA TUBO PEX PARA INST. AGUA QUENTE/FRIA                                                                                                                                                                                                                                                                                                                                                                                                                               </t>
  </si>
  <si>
    <t>7,14</t>
  </si>
  <si>
    <t xml:space="preserve">TAMPAO / CAP, ROSCA MACHO, DN 3/4", PARA TUBO PEX PARA INST. AGUA QUENTE/FRIA                                                                                                                                                                                                                                                                                                                                                                                                                             </t>
  </si>
  <si>
    <t>12,88</t>
  </si>
  <si>
    <t>15,81</t>
  </si>
  <si>
    <t>74,19</t>
  </si>
  <si>
    <t>99,52</t>
  </si>
  <si>
    <t>99,23</t>
  </si>
  <si>
    <t>248,09</t>
  </si>
  <si>
    <t>629,09</t>
  </si>
  <si>
    <t>770,86</t>
  </si>
  <si>
    <t>150,62</t>
  </si>
  <si>
    <t>230,37</t>
  </si>
  <si>
    <t>321,63</t>
  </si>
  <si>
    <t>496,18</t>
  </si>
  <si>
    <t>571,50</t>
  </si>
  <si>
    <t>756,68</t>
  </si>
  <si>
    <t>2.410,93</t>
  </si>
  <si>
    <t>816,04</t>
  </si>
  <si>
    <t>538,56</t>
  </si>
  <si>
    <t>92.450,00</t>
  </si>
  <si>
    <t>113.784,61</t>
  </si>
  <si>
    <t>64.931,43</t>
  </si>
  <si>
    <t>77.144,73</t>
  </si>
  <si>
    <t>61.375,66</t>
  </si>
  <si>
    <t>128.548,78</t>
  </si>
  <si>
    <t>134.732,73</t>
  </si>
  <si>
    <t>158.154,42</t>
  </si>
  <si>
    <t>528,37</t>
  </si>
  <si>
    <t>387,95</t>
  </si>
  <si>
    <t>295,16</t>
  </si>
  <si>
    <t>156,80</t>
  </si>
  <si>
    <t>198,43</t>
  </si>
  <si>
    <t>17,21</t>
  </si>
  <si>
    <t xml:space="preserve">TE CPVC, SOLDAVEL, 90 GRAUS, 114 MM, PARA AGUA QUENTE PREDIAL                                                                                                                                                                                                                                                                                                                                                                                                                                             </t>
  </si>
  <si>
    <t>292,67</t>
  </si>
  <si>
    <t>4,19</t>
  </si>
  <si>
    <t>5,23</t>
  </si>
  <si>
    <t>10,48</t>
  </si>
  <si>
    <t>85,71</t>
  </si>
  <si>
    <t>201,50</t>
  </si>
  <si>
    <t>234,32</t>
  </si>
  <si>
    <t>1.367,86</t>
  </si>
  <si>
    <t>6,88</t>
  </si>
  <si>
    <t>55,17</t>
  </si>
  <si>
    <t>71,07</t>
  </si>
  <si>
    <t>140,47</t>
  </si>
  <si>
    <t>399,86</t>
  </si>
  <si>
    <t>625,61</t>
  </si>
  <si>
    <t>23,55</t>
  </si>
  <si>
    <t>137,34</t>
  </si>
  <si>
    <t>72,33</t>
  </si>
  <si>
    <t>14,63</t>
  </si>
  <si>
    <t>183,95</t>
  </si>
  <si>
    <t>339,14</t>
  </si>
  <si>
    <t>484,45</t>
  </si>
  <si>
    <t>1.135,49</t>
  </si>
  <si>
    <t>61,21</t>
  </si>
  <si>
    <t xml:space="preserve">TE DE INSPECAO, PVC, SERIE R, 100 X 75 MM, PARA ESGOTO PREDIAL                                                                                                                                                                                                                                                                                                                                                                                                                                            </t>
  </si>
  <si>
    <t>75,42</t>
  </si>
  <si>
    <t xml:space="preserve">TE DE INSPECAO, PVC, SERIE R, 150 X 100 MM, PARA ESGOTO PREDIAL                                                                                                                                                                                                                                                                                                                                                                                                                                           </t>
  </si>
  <si>
    <t>342,22</t>
  </si>
  <si>
    <t xml:space="preserve">TE DE INSPECAO, PVC, SERIE R, 75 X 75 MM, PARA ESGOTO PREDIAL                                                                                                                                                                                                                                                                                                                                                                                                                                             </t>
  </si>
  <si>
    <t>43,85</t>
  </si>
  <si>
    <t>16,24</t>
  </si>
  <si>
    <t xml:space="preserve">TE DE REDUCAO COM ROSCA, PVC, 90 GRAUS, 1.1/2" X 3/4", AGUA FRIA PREDIAL                                                                                                                                                                                                                                                                                                                                                                                                                                  </t>
  </si>
  <si>
    <t>33,14</t>
  </si>
  <si>
    <t>12,46</t>
  </si>
  <si>
    <t>53,65</t>
  </si>
  <si>
    <t>40,62</t>
  </si>
  <si>
    <t>27,63</t>
  </si>
  <si>
    <t>148,45</t>
  </si>
  <si>
    <t>152,76</t>
  </si>
  <si>
    <t>80,08</t>
  </si>
  <si>
    <t>213,53</t>
  </si>
  <si>
    <t>404,31</t>
  </si>
  <si>
    <t>29,54</t>
  </si>
  <si>
    <t>88,91</t>
  </si>
  <si>
    <t>75,13</t>
  </si>
  <si>
    <t>205,03</t>
  </si>
  <si>
    <t>5,53</t>
  </si>
  <si>
    <t>14,66</t>
  </si>
  <si>
    <t>26,05</t>
  </si>
  <si>
    <t>61,33</t>
  </si>
  <si>
    <t>141,72</t>
  </si>
  <si>
    <t>43,02</t>
  </si>
  <si>
    <t>58,80</t>
  </si>
  <si>
    <t>55,03</t>
  </si>
  <si>
    <t>200,61</t>
  </si>
  <si>
    <t>204,01</t>
  </si>
  <si>
    <t>309,23</t>
  </si>
  <si>
    <t>337,11</t>
  </si>
  <si>
    <t>342,38</t>
  </si>
  <si>
    <t>469,63</t>
  </si>
  <si>
    <t>159,23</t>
  </si>
  <si>
    <t>191,78</t>
  </si>
  <si>
    <t>49,69</t>
  </si>
  <si>
    <t>72,83</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</si>
  <si>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</si>
  <si>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</si>
  <si>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</si>
  <si>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27,30</t>
  </si>
  <si>
    <t xml:space="preserve">TE METALICO, PARA CONEXAO COM ANEL DESLIZANTE, DN 32 MM, EM TUBO PEX PARA INST. AGUA QUENTE/FRIA                                                                                                                                                                                                                                                                                                                                                                                                          </t>
  </si>
  <si>
    <t>36,69</t>
  </si>
  <si>
    <t>29,79</t>
  </si>
  <si>
    <t>37,59</t>
  </si>
  <si>
    <t>7,95</t>
  </si>
  <si>
    <t>9,79</t>
  </si>
  <si>
    <t xml:space="preserve">TE MISTURADOR, PPR, F/M/M, DN 20 X 20 MM, PARA AGUA QUENTE PREDIAL                                                                                                                                                                                                                                                                                                                                                                                                                                        </t>
  </si>
  <si>
    <t xml:space="preserve">TE MISTURADOR, PPR, F/M/M, DN 25 X 25 MM, PARA AGUA QUENTE PREDIAL                                                                                                                                                                                                                                                                                                                                                                                                                                        </t>
  </si>
  <si>
    <t>14,95</t>
  </si>
  <si>
    <t xml:space="preserve">TE NORMAL, PPR, F/F/F, SOLDAVEL, 90 GRAUS, DN 110 X 110 X 110 MM, PARA AGUA QUENTE PREDIAL                                                                                                                                                                                                                                                                                                                                                                                                                </t>
  </si>
  <si>
    <t>241,08</t>
  </si>
  <si>
    <t xml:space="preserve">TE NORMAL, PPR, F/F/F, SOLDAVEL, 90 GRAUS, DN 20 X 20 X 20 MM, PARA AGUA QUENTE PREDIAL                                                                                                                                                                                                                                                                                                                                                                                                                   </t>
  </si>
  <si>
    <t>3,33</t>
  </si>
  <si>
    <t xml:space="preserve">TE NORMAL, PPR, F/F/F, SOLDAVEL, 90 GRAUS, DN 25 X 25 X 25 MM, PARA AGUA QUENTE PREDIAL                                                                                                                                                                                                                                                                                                                                                                                                                   </t>
  </si>
  <si>
    <t xml:space="preserve">TE NORMAL, PPR, F/F/F, SOLDAVEL, 90 GRAUS, DN 32 X 32 X 32 MM, PARA AGUA QUENTE PREDIAL                                                                                                                                                                                                                                                                                                                                                                                                                   </t>
  </si>
  <si>
    <t>7,13</t>
  </si>
  <si>
    <t xml:space="preserve">TE NORMAL, PPR, F/F/F, SOLDAVEL, 90 GRAUS, DN 40 X 40 X 40 MM, PARA AGUA QUENTE PREDIAL                                                                                                                                                                                                                                                                                                                                                                                                                   </t>
  </si>
  <si>
    <t>12,99</t>
  </si>
  <si>
    <t xml:space="preserve">TE NORMAL, PPR, F/F/F, SOLDAVEL, 90 GRAUS, DN 50 X 50 X 50 MM, PARA AGUA QUENTE PREDIAL                                                                                                                                                                                                                                                                                                                                                                                                                   </t>
  </si>
  <si>
    <t xml:space="preserve">TE NORMAL, PPR, F/F/F, SOLDAVEL, 90 GRAUS, DN 63 X 63 X 63 MM, PARA AGUA QUENTE PREDIAL                                                                                                                                                                                                                                                                                                                                                                                                                   </t>
  </si>
  <si>
    <t>39,34</t>
  </si>
  <si>
    <t xml:space="preserve">TE NORMAL, PPR, F/F/F, SOLDAVEL, 90 GRAUS, DN 75 X 75 X 75 MM, PARA AGUA QUENTE PREDIAL                                                                                                                                                                                                                                                                                                                                                                                                                   </t>
  </si>
  <si>
    <t>84,39</t>
  </si>
  <si>
    <t xml:space="preserve">TE NORMAL, PPR, F/F/F, SOLDAVEL, 90 GRAUS, DN 90 X 90 X 90 MM, PARA AGUA QUENTE PREDIAL                                                                                                                                                                                                                                                                                                                                                                                                                   </t>
  </si>
  <si>
    <t>113,25</t>
  </si>
  <si>
    <t>18,04</t>
  </si>
  <si>
    <t>37,10</t>
  </si>
  <si>
    <t>70,54</t>
  </si>
  <si>
    <t>6,67</t>
  </si>
  <si>
    <t>15,86</t>
  </si>
  <si>
    <t>7,49</t>
  </si>
  <si>
    <t>19,84</t>
  </si>
  <si>
    <t>36,93</t>
  </si>
  <si>
    <t>53,88</t>
  </si>
  <si>
    <t>57,36</t>
  </si>
  <si>
    <t xml:space="preserve">TE ROSCA FEMEA, METALICO, PARA CONEXAO COM ANEL DESLIZANTE, DN 16 MM X 1/2", EM TUBO PEX PARA INST. AGUA QUENTE/FRIA                                                                                                                                                                                                                                                                                                                                                                                      </t>
  </si>
  <si>
    <t>17,60</t>
  </si>
  <si>
    <t xml:space="preserve">TE ROSCA FEMEA, METALICO, PARA CONEXAO COM ANEL DESLIZANTE, DN 20 MM X 1/2", EM TUBO PEX PARA INST. AGUA QUENTE/FRIA                                                                                                                                                                                                                                                                                                                                                                                      </t>
  </si>
  <si>
    <t>16,97</t>
  </si>
  <si>
    <t xml:space="preserve">TE ROSCA FEMEA, METALICO, PARA CONEXAO COM ANEL DESLIZANTE, DN 25 MM X 3/4", EM TUBO PEX PARA INST. AGUA QUENTE/FRIA                                                                                                                                                                                                                                                                                                                                                                                      </t>
  </si>
  <si>
    <t>19,85</t>
  </si>
  <si>
    <t xml:space="preserve">TE SANITARIO DE REDUCAO, PVC, DN 100 X 50 MM, SERIE NORMAL, PARA ESGOTO PREDIAL                                                                                                                                                                                                                                                                                                                                                                                                                           </t>
  </si>
  <si>
    <t>25,37</t>
  </si>
  <si>
    <t xml:space="preserve">TE SANITARIO DE REDUCAO, PVC, DN 100 X 75 MM, SERIE NORMAL PARA ESGOTO PREDIAL                                                                                                                                                                                                                                                                                                                                                                                                                            </t>
  </si>
  <si>
    <t>29,13</t>
  </si>
  <si>
    <t>23,86</t>
  </si>
  <si>
    <t>24,77</t>
  </si>
  <si>
    <t>241,43</t>
  </si>
  <si>
    <t>82,69</t>
  </si>
  <si>
    <t>112,44</t>
  </si>
  <si>
    <t>13,89</t>
  </si>
  <si>
    <t>99,11</t>
  </si>
  <si>
    <t>76,39</t>
  </si>
  <si>
    <t>23,59</t>
  </si>
  <si>
    <t>47,40</t>
  </si>
  <si>
    <t>281,40</t>
  </si>
  <si>
    <t>151,04</t>
  </si>
  <si>
    <t>30,90</t>
  </si>
  <si>
    <t>444,81</t>
  </si>
  <si>
    <t>713,05</t>
  </si>
  <si>
    <t>167,13</t>
  </si>
  <si>
    <t>128,26</t>
  </si>
  <si>
    <t>83,51</t>
  </si>
  <si>
    <t>536,19</t>
  </si>
  <si>
    <t>274,59</t>
  </si>
  <si>
    <t>877,19</t>
  </si>
  <si>
    <t xml:space="preserve">TE, PLASTICO, DN 16 MM, PARA CONEXAO COM CRIMPAGEM, EM TUBO PEX PARA INST. AGUA QUENTE/FRIA                                                                                                                                                                                                                                                                                                                                                                                                               </t>
  </si>
  <si>
    <t xml:space="preserve">TE, PLASTICO, DN 20 MM, PARA CONEXAO COM CRIMPAGEM, EM TUBO PEX PARA INST. AGUA QUENTE/FRIA                                                                                                                                                                                                                                                                                                                                                                                                               </t>
  </si>
  <si>
    <t>15,61</t>
  </si>
  <si>
    <t xml:space="preserve">TE, PLASTICO, DN 25 MM, PARA CONEXAO COM CRIMPAGEM, EM TUBO PEX PARA INST. AGUA QUENTE/FRIA                                                                                                                                                                                                                                                                                                                                                                                                               </t>
  </si>
  <si>
    <t xml:space="preserve">TE, PLASTICO, DN 32 MM, PARA CONEXAO COM CRIMPAGEM, EM TUBO PEX PARA INST. AGUA QUENTE/FRIA                                                                                                                                                                                                                                                                                                                                                                                                               </t>
  </si>
  <si>
    <t>29,14</t>
  </si>
  <si>
    <t>111,89</t>
  </si>
  <si>
    <t>24,15</t>
  </si>
  <si>
    <t>52,81</t>
  </si>
  <si>
    <t xml:space="preserve">TE, PVC, SERIE R, 100 X 100 MM, PARA ESGOTO PREDIAL                                                                                                                                                                                                                                                                                                                                                                                                                                                       </t>
  </si>
  <si>
    <t>65,29</t>
  </si>
  <si>
    <t xml:space="preserve">TE, PVC, SERIE R, 100 X 75 MM, PARA ESGOTO PREDIAL                                                                                                                                                                                                                                                                                                                                                                                                                                                        </t>
  </si>
  <si>
    <t>78,26</t>
  </si>
  <si>
    <t xml:space="preserve">TE, PVC, SERIE R, 150 X 100 MM, PARA ESGOTO PREDIAL                                                                                                                                                                                                                                                                                                                                                                                                                                                       </t>
  </si>
  <si>
    <t>129,16</t>
  </si>
  <si>
    <t xml:space="preserve">TE, PVC, SERIE R, 150 X 150 MM, PARA ESGOTO PREDIAL                                                                                                                                                                                                                                                                                                                                                                                                                                                       </t>
  </si>
  <si>
    <t>172,94</t>
  </si>
  <si>
    <t xml:space="preserve">TE, PVC, SERIE R, 75 X 75 MM, PARA ESGOTO PREDIAL                                                                                                                                                                                                                                                                                                                                                                                                                                                         </t>
  </si>
  <si>
    <t>42,78</t>
  </si>
  <si>
    <t xml:space="preserve">TE, PVC, 90 GRAUS, BBB, JE, DN 200 MM, PARA REDE COLETORA ESGOTO                                                                                                                                                                                                                                                                                                                                                                                                                                          </t>
  </si>
  <si>
    <t>306,96</t>
  </si>
  <si>
    <t>3.992,89</t>
  </si>
  <si>
    <t>9.618,76</t>
  </si>
  <si>
    <t>38,89</t>
  </si>
  <si>
    <t>6.828,74</t>
  </si>
  <si>
    <t>28,61</t>
  </si>
  <si>
    <t>5.024,52</t>
  </si>
  <si>
    <t>95,86</t>
  </si>
  <si>
    <t>9,83</t>
  </si>
  <si>
    <t>2,59</t>
  </si>
  <si>
    <t>27,76</t>
  </si>
  <si>
    <t>15,59</t>
  </si>
  <si>
    <t>23,26</t>
  </si>
  <si>
    <t>29,86</t>
  </si>
  <si>
    <t>34,24</t>
  </si>
  <si>
    <t>42,84</t>
  </si>
  <si>
    <t>61,31</t>
  </si>
  <si>
    <t>12,94</t>
  </si>
  <si>
    <t>23,34</t>
  </si>
  <si>
    <t>16,63</t>
  </si>
  <si>
    <t>25,09</t>
  </si>
  <si>
    <t>42,55</t>
  </si>
  <si>
    <t>27,21</t>
  </si>
  <si>
    <t>66,58</t>
  </si>
  <si>
    <t>115,81</t>
  </si>
  <si>
    <t>29,77</t>
  </si>
  <si>
    <t>14,52</t>
  </si>
  <si>
    <t>1.557,96</t>
  </si>
  <si>
    <t>1,23</t>
  </si>
  <si>
    <t>800,00</t>
  </si>
  <si>
    <t>0,90</t>
  </si>
  <si>
    <t>2,89</t>
  </si>
  <si>
    <t>60,00</t>
  </si>
  <si>
    <t>145,77</t>
  </si>
  <si>
    <t>216,98</t>
  </si>
  <si>
    <t>273,55</t>
  </si>
  <si>
    <t>165,94</t>
  </si>
  <si>
    <t>306,67</t>
  </si>
  <si>
    <t>363,09</t>
  </si>
  <si>
    <t>19,40</t>
  </si>
  <si>
    <t>17,79</t>
  </si>
  <si>
    <t>52,23</t>
  </si>
  <si>
    <t>26,23</t>
  </si>
  <si>
    <t>110,73</t>
  </si>
  <si>
    <t>99,20</t>
  </si>
  <si>
    <t>111,69</t>
  </si>
  <si>
    <t>129,79</t>
  </si>
  <si>
    <t>183,24</t>
  </si>
  <si>
    <t>43,50</t>
  </si>
  <si>
    <t>117,71</t>
  </si>
  <si>
    <t>131,18</t>
  </si>
  <si>
    <t>197,95</t>
  </si>
  <si>
    <t>241,15</t>
  </si>
  <si>
    <t>258,58</t>
  </si>
  <si>
    <t>275,94</t>
  </si>
  <si>
    <t>314,09</t>
  </si>
  <si>
    <t>345,11</t>
  </si>
  <si>
    <t>218,75</t>
  </si>
  <si>
    <t>364,18</t>
  </si>
  <si>
    <t>516,62</t>
  </si>
  <si>
    <t>637,72</t>
  </si>
  <si>
    <t>713,06</t>
  </si>
  <si>
    <t>817,99</t>
  </si>
  <si>
    <t>182,25</t>
  </si>
  <si>
    <t>52,15</t>
  </si>
  <si>
    <t>205,21</t>
  </si>
  <si>
    <t>167,42</t>
  </si>
  <si>
    <t>172,89</t>
  </si>
  <si>
    <t>178,53</t>
  </si>
  <si>
    <t>54,49</t>
  </si>
  <si>
    <t>382,57</t>
  </si>
  <si>
    <t>483,32</t>
  </si>
  <si>
    <t>48,04</t>
  </si>
  <si>
    <t>3.909,19</t>
  </si>
  <si>
    <t>22,25</t>
  </si>
  <si>
    <t>3,19</t>
  </si>
  <si>
    <t>6,90</t>
  </si>
  <si>
    <t>32,71</t>
  </si>
  <si>
    <t>138,09</t>
  </si>
  <si>
    <t>26,89</t>
  </si>
  <si>
    <t>29,39</t>
  </si>
  <si>
    <t>38,78</t>
  </si>
  <si>
    <t>39,21</t>
  </si>
  <si>
    <t>7,00</t>
  </si>
  <si>
    <t>56,43</t>
  </si>
  <si>
    <t>67,71</t>
  </si>
  <si>
    <t>114,27</t>
  </si>
  <si>
    <t>23,54</t>
  </si>
  <si>
    <t>956,76</t>
  </si>
  <si>
    <t>1.342,82</t>
  </si>
  <si>
    <t>175,71</t>
  </si>
  <si>
    <t>19,35</t>
  </si>
  <si>
    <t>0,48</t>
  </si>
  <si>
    <t xml:space="preserve">TIL CONDOMINIAL, PVC, DN 100 X 100 MM, PARA REDE COLETORA DE ESGOTO                                                                                                                                                                                                                                                                                                                                                                                                                                       </t>
  </si>
  <si>
    <t>217,33</t>
  </si>
  <si>
    <t xml:space="preserve">TIL PARA LIGACAO PREDIAL, EM PVC, JE, BBB, DN 100 X 100 MM, PARA REDE COLETORA ESGOTO                                                                                                                                                                                                                                                                                                                                                                                                                     </t>
  </si>
  <si>
    <t>105,22</t>
  </si>
  <si>
    <t xml:space="preserve">TIL RADIAL, PVC, JE, BBB, DN 300 X 200 MM, PARA REDE COLETORA DE ESGOTO (NBR 10.569)                                                                                                                                                                                                                                                                                                                                                                                                                      </t>
  </si>
  <si>
    <t>2.272,44</t>
  </si>
  <si>
    <t>68,13</t>
  </si>
  <si>
    <t>23,19</t>
  </si>
  <si>
    <t>20,52</t>
  </si>
  <si>
    <t>10,52</t>
  </si>
  <si>
    <t>91,84</t>
  </si>
  <si>
    <t>89,25</t>
  </si>
  <si>
    <t>46,16</t>
  </si>
  <si>
    <t>43,62</t>
  </si>
  <si>
    <t>44,68</t>
  </si>
  <si>
    <t>43,26</t>
  </si>
  <si>
    <t>47,86</t>
  </si>
  <si>
    <t>35,41</t>
  </si>
  <si>
    <t>32,16</t>
  </si>
  <si>
    <t>31,04</t>
  </si>
  <si>
    <t>11,50</t>
  </si>
  <si>
    <t>27,58</t>
  </si>
  <si>
    <t>33,61</t>
  </si>
  <si>
    <t>2,01</t>
  </si>
  <si>
    <t xml:space="preserve">TINTA/RESINA ACRILICA PREMIUM PARA CERAMICA, PEDRAS E OUTROS                                                                                                                                                                                                                                                                                                                                                                                                                                              </t>
  </si>
  <si>
    <t>39,81</t>
  </si>
  <si>
    <t>51,55</t>
  </si>
  <si>
    <t>48,58</t>
  </si>
  <si>
    <t>12,48</t>
  </si>
  <si>
    <t>17,72</t>
  </si>
  <si>
    <t>18,73</t>
  </si>
  <si>
    <t>23,08</t>
  </si>
  <si>
    <t>36,68</t>
  </si>
  <si>
    <t>40,72</t>
  </si>
  <si>
    <t>8,91</t>
  </si>
  <si>
    <t>15,96</t>
  </si>
  <si>
    <t>18,13</t>
  </si>
  <si>
    <t>11,40</t>
  </si>
  <si>
    <t>20,33</t>
  </si>
  <si>
    <t>28,79</t>
  </si>
  <si>
    <t>5.053,48</t>
  </si>
  <si>
    <t>61,26</t>
  </si>
  <si>
    <t>73,67</t>
  </si>
  <si>
    <t>160,87</t>
  </si>
  <si>
    <t>131,98</t>
  </si>
  <si>
    <t>34,45</t>
  </si>
  <si>
    <t>77,49</t>
  </si>
  <si>
    <t>206,40</t>
  </si>
  <si>
    <t>48,11</t>
  </si>
  <si>
    <t>87,96</t>
  </si>
  <si>
    <t>257,47</t>
  </si>
  <si>
    <t>1.709,98</t>
  </si>
  <si>
    <t>56,14</t>
  </si>
  <si>
    <t>35,82</t>
  </si>
  <si>
    <t>173,25</t>
  </si>
  <si>
    <t>73,11</t>
  </si>
  <si>
    <t>109,74</t>
  </si>
  <si>
    <t>1.387,49</t>
  </si>
  <si>
    <t>115,30</t>
  </si>
  <si>
    <t>146,05</t>
  </si>
  <si>
    <t>97,22</t>
  </si>
  <si>
    <t>46,11</t>
  </si>
  <si>
    <t>39,05</t>
  </si>
  <si>
    <t>56,75</t>
  </si>
  <si>
    <t>97,53</t>
  </si>
  <si>
    <t>73,86</t>
  </si>
  <si>
    <t>8,42</t>
  </si>
  <si>
    <t>24,16</t>
  </si>
  <si>
    <t>14,54</t>
  </si>
  <si>
    <t>112.428,88</t>
  </si>
  <si>
    <t>17.379,10</t>
  </si>
  <si>
    <t>7.972,06</t>
  </si>
  <si>
    <t>21.919,19</t>
  </si>
  <si>
    <t>142.162,41</t>
  </si>
  <si>
    <t>30.749,39</t>
  </si>
  <si>
    <t>9.737,30</t>
  </si>
  <si>
    <t>35.874,29</t>
  </si>
  <si>
    <t>10.876,17</t>
  </si>
  <si>
    <t>58.541,14</t>
  </si>
  <si>
    <t>14.065,00</t>
  </si>
  <si>
    <t>80.299,19</t>
  </si>
  <si>
    <t xml:space="preserve">TRANSPORTE - HORISTA (COLETADO CAIXA - ENCARGOS COMPLEMENTARES)                                                                                                                                                                                                                                                                                                                                                                                                                                           </t>
  </si>
  <si>
    <t xml:space="preserve">TRANSPORTE - MENSALISTA (COLETADO CAIXA - ENCARGOS COMPLEMENTARES)                                                                                                                                                                                                                                                                                                                                                                                                                                        </t>
  </si>
  <si>
    <t>119,88</t>
  </si>
  <si>
    <t>914.373,05</t>
  </si>
  <si>
    <t>3.766.895,26</t>
  </si>
  <si>
    <t>887.075,50</t>
  </si>
  <si>
    <t>1.150.000,00</t>
  </si>
  <si>
    <t>1.142.966,25</t>
  </si>
  <si>
    <t>1.694.122,27</t>
  </si>
  <si>
    <t>928.440,31</t>
  </si>
  <si>
    <t>323.831,75</t>
  </si>
  <si>
    <t>375.233,62</t>
  </si>
  <si>
    <t>110.514,00</t>
  </si>
  <si>
    <t>179.215,16</t>
  </si>
  <si>
    <t>264.912,36</t>
  </si>
  <si>
    <t>295.560,73</t>
  </si>
  <si>
    <t>30,32</t>
  </si>
  <si>
    <t>175,07</t>
  </si>
  <si>
    <t>40,94</t>
  </si>
  <si>
    <t>624,94</t>
  </si>
  <si>
    <t>11,67</t>
  </si>
  <si>
    <t>75,95</t>
  </si>
  <si>
    <t>26,40</t>
  </si>
  <si>
    <t>41,74</t>
  </si>
  <si>
    <t>89,42</t>
  </si>
  <si>
    <t>89,50</t>
  </si>
  <si>
    <t>66,79</t>
  </si>
  <si>
    <t>2.068,10</t>
  </si>
  <si>
    <t>193,91</t>
  </si>
  <si>
    <t>119,68</t>
  </si>
  <si>
    <t>3.968,28</t>
  </si>
  <si>
    <t>2.199,01</t>
  </si>
  <si>
    <t>59,34</t>
  </si>
  <si>
    <t>74,77</t>
  </si>
  <si>
    <t>244,13</t>
  </si>
  <si>
    <t>355,21</t>
  </si>
  <si>
    <t>507,80</t>
  </si>
  <si>
    <t>557,19</t>
  </si>
  <si>
    <t>957,42</t>
  </si>
  <si>
    <t>627,22</t>
  </si>
  <si>
    <t>1.258,23</t>
  </si>
  <si>
    <t>727,72</t>
  </si>
  <si>
    <t>793,87</t>
  </si>
  <si>
    <t>944,38</t>
  </si>
  <si>
    <t>293,85</t>
  </si>
  <si>
    <t>34,33</t>
  </si>
  <si>
    <t>44,70</t>
  </si>
  <si>
    <t>60,01</t>
  </si>
  <si>
    <t>87,47</t>
  </si>
  <si>
    <t>96,65</t>
  </si>
  <si>
    <t>176,48</t>
  </si>
  <si>
    <t>202,76</t>
  </si>
  <si>
    <t>96,75</t>
  </si>
  <si>
    <t>83,28</t>
  </si>
  <si>
    <t>35,19</t>
  </si>
  <si>
    <t>66,04</t>
  </si>
  <si>
    <t>173,14</t>
  </si>
  <si>
    <t>139,52</t>
  </si>
  <si>
    <t>44,51</t>
  </si>
  <si>
    <t>232,99</t>
  </si>
  <si>
    <t>320,88</t>
  </si>
  <si>
    <t>480,41</t>
  </si>
  <si>
    <t>521,02</t>
  </si>
  <si>
    <t>37,78</t>
  </si>
  <si>
    <t>59,87</t>
  </si>
  <si>
    <t>199,41</t>
  </si>
  <si>
    <t>312,32</t>
  </si>
  <si>
    <t>480,72</t>
  </si>
  <si>
    <t>679,36</t>
  </si>
  <si>
    <t>791,20</t>
  </si>
  <si>
    <t>117,42</t>
  </si>
  <si>
    <t>528,50</t>
  </si>
  <si>
    <t>1.958,58</t>
  </si>
  <si>
    <t>353,65</t>
  </si>
  <si>
    <t>1.271,41</t>
  </si>
  <si>
    <t>2.706,88</t>
  </si>
  <si>
    <t>139,28</t>
  </si>
  <si>
    <t>218,21</t>
  </si>
  <si>
    <t>781,67</t>
  </si>
  <si>
    <t xml:space="preserve">TUBO CPVC, SOLDAVEL, 114 MM, AGUA QUENTE (NBR 15884)                                                                                                                                                                                                                                                                                                                                                                                                                                                      </t>
  </si>
  <si>
    <t>430,91</t>
  </si>
  <si>
    <t>12,67</t>
  </si>
  <si>
    <t>20,24</t>
  </si>
  <si>
    <t>34,86</t>
  </si>
  <si>
    <t>60,95</t>
  </si>
  <si>
    <t>89,21</t>
  </si>
  <si>
    <t>144,25</t>
  </si>
  <si>
    <t>226,42</t>
  </si>
  <si>
    <t>54,43</t>
  </si>
  <si>
    <t>73,69</t>
  </si>
  <si>
    <t>9,91</t>
  </si>
  <si>
    <t>3,58</t>
  </si>
  <si>
    <t>50,96</t>
  </si>
  <si>
    <t>88,18</t>
  </si>
  <si>
    <t>89,43</t>
  </si>
  <si>
    <t>48,93</t>
  </si>
  <si>
    <t>11,84</t>
  </si>
  <si>
    <t>39,33</t>
  </si>
  <si>
    <t>96,02</t>
  </si>
  <si>
    <t>174,48</t>
  </si>
  <si>
    <t>145,02</t>
  </si>
  <si>
    <t>46,65</t>
  </si>
  <si>
    <t>321,18</t>
  </si>
  <si>
    <t>473,18</t>
  </si>
  <si>
    <t>75,48</t>
  </si>
  <si>
    <t>717,46</t>
  </si>
  <si>
    <t>568,10</t>
  </si>
  <si>
    <t>51,83</t>
  </si>
  <si>
    <t>65,78</t>
  </si>
  <si>
    <t>95,53</t>
  </si>
  <si>
    <t>128,99</t>
  </si>
  <si>
    <t>187,07</t>
  </si>
  <si>
    <t>263,55</t>
  </si>
  <si>
    <t>385,27</t>
  </si>
  <si>
    <t>126,54</t>
  </si>
  <si>
    <t>222,40</t>
  </si>
  <si>
    <t>183,03</t>
  </si>
  <si>
    <t>56,04</t>
  </si>
  <si>
    <t>307,99</t>
  </si>
  <si>
    <t>399,60</t>
  </si>
  <si>
    <t>591,84</t>
  </si>
  <si>
    <t>91,33</t>
  </si>
  <si>
    <t>871,16</t>
  </si>
  <si>
    <t>39,70</t>
  </si>
  <si>
    <t>12,97</t>
  </si>
  <si>
    <t>59,72</t>
  </si>
  <si>
    <t>29,27</t>
  </si>
  <si>
    <t>49,38</t>
  </si>
  <si>
    <t>248,27</t>
  </si>
  <si>
    <t>210,40</t>
  </si>
  <si>
    <t>410,19</t>
  </si>
  <si>
    <t>574,62</t>
  </si>
  <si>
    <t>612,63</t>
  </si>
  <si>
    <t>887,56</t>
  </si>
  <si>
    <t>2.459,45</t>
  </si>
  <si>
    <t>96,35</t>
  </si>
  <si>
    <t>108,73</t>
  </si>
  <si>
    <t>129,95</t>
  </si>
  <si>
    <t>286,78</t>
  </si>
  <si>
    <t>350,07</t>
  </si>
  <si>
    <t>402,23</t>
  </si>
  <si>
    <t>450,85</t>
  </si>
  <si>
    <t>622,35</t>
  </si>
  <si>
    <t>661,25</t>
  </si>
  <si>
    <t>949,45</t>
  </si>
  <si>
    <t>2.758,18</t>
  </si>
  <si>
    <t>114,92</t>
  </si>
  <si>
    <t>279,35</t>
  </si>
  <si>
    <t>406,65</t>
  </si>
  <si>
    <t>755,84</t>
  </si>
  <si>
    <t>913,91</t>
  </si>
  <si>
    <t>1.387,93</t>
  </si>
  <si>
    <t>167,96</t>
  </si>
  <si>
    <t>226,31</t>
  </si>
  <si>
    <t>274,05</t>
  </si>
  <si>
    <t>472,07</t>
  </si>
  <si>
    <t>491,87</t>
  </si>
  <si>
    <t>526,88</t>
  </si>
  <si>
    <t>823,91</t>
  </si>
  <si>
    <t>172,38</t>
  </si>
  <si>
    <t>176,80</t>
  </si>
  <si>
    <t>327,09</t>
  </si>
  <si>
    <t>401,35</t>
  </si>
  <si>
    <t>524,23</t>
  </si>
  <si>
    <t>535,81</t>
  </si>
  <si>
    <t>812,42</t>
  </si>
  <si>
    <t>1.052,00</t>
  </si>
  <si>
    <t>208,63</t>
  </si>
  <si>
    <t>434,94</t>
  </si>
  <si>
    <t>460,58</t>
  </si>
  <si>
    <t>601,14</t>
  </si>
  <si>
    <t>658,60</t>
  </si>
  <si>
    <t>932,65</t>
  </si>
  <si>
    <t>35,67</t>
  </si>
  <si>
    <t>69,72</t>
  </si>
  <si>
    <t>101,35</t>
  </si>
  <si>
    <t>116,71</t>
  </si>
  <si>
    <t>43,78</t>
  </si>
  <si>
    <t>70,90</t>
  </si>
  <si>
    <t>105,52</t>
  </si>
  <si>
    <t>126,32</t>
  </si>
  <si>
    <t>77,83</t>
  </si>
  <si>
    <t>110,39</t>
  </si>
  <si>
    <t>130,37</t>
  </si>
  <si>
    <t>113,51</t>
  </si>
  <si>
    <t>137,83</t>
  </si>
  <si>
    <t>186,48</t>
  </si>
  <si>
    <t>37,29</t>
  </si>
  <si>
    <t>48,64</t>
  </si>
  <si>
    <t>21,53</t>
  </si>
  <si>
    <t>2,96</t>
  </si>
  <si>
    <t>4,11</t>
  </si>
  <si>
    <t>4,62</t>
  </si>
  <si>
    <t>2,09</t>
  </si>
  <si>
    <t>10,76</t>
  </si>
  <si>
    <t>5.355,53</t>
  </si>
  <si>
    <t>131,26</t>
  </si>
  <si>
    <t>3.942,79</t>
  </si>
  <si>
    <t>1.916,82</t>
  </si>
  <si>
    <t>1.258,28</t>
  </si>
  <si>
    <t>4.857,43</t>
  </si>
  <si>
    <t>439,20</t>
  </si>
  <si>
    <t>1.076,16</t>
  </si>
  <si>
    <t>1.733,31</t>
  </si>
  <si>
    <t>27,96</t>
  </si>
  <si>
    <t>3.043,05</t>
  </si>
  <si>
    <t>4.525,87</t>
  </si>
  <si>
    <t>2.269,61</t>
  </si>
  <si>
    <t>62,53</t>
  </si>
  <si>
    <t>2.961,08</t>
  </si>
  <si>
    <t>184,46</t>
  </si>
  <si>
    <t>227,08</t>
  </si>
  <si>
    <t>3.742,96</t>
  </si>
  <si>
    <t>4.590,37</t>
  </si>
  <si>
    <t>5.320,62</t>
  </si>
  <si>
    <t>7.027,78</t>
  </si>
  <si>
    <t>1.245,65</t>
  </si>
  <si>
    <t>1.734,86</t>
  </si>
  <si>
    <t>2.470,35</t>
  </si>
  <si>
    <t xml:space="preserve">TUBO MONOCAMADA PEX, DN 16 MM, PARA AGUA QUENTE E FRIA                                                                                                                                                                                                                                                                                                                                                                                                                                                    </t>
  </si>
  <si>
    <t>5,61</t>
  </si>
  <si>
    <t xml:space="preserve">TUBO MONOCAMADA PEX, DN 20 MM, PARA AGUA QUENTE E FRIA                                                                                                                                                                                                                                                                                                                                                                                                                                                    </t>
  </si>
  <si>
    <t>7,25</t>
  </si>
  <si>
    <t xml:space="preserve">TUBO MONOCAMADA PEX, DN 25 MM, PARA AGUA QUENTE E FRIA                                                                                                                                                                                                                                                                                                                                                                                                                                                    </t>
  </si>
  <si>
    <t>10,31</t>
  </si>
  <si>
    <t xml:space="preserve">TUBO MONOCAMADA PEX, DN 32 MM, PARA AGUA QUENTE E FRIA                                                                                                                                                                                                                                                                                                                                                                                                                                                    </t>
  </si>
  <si>
    <t>24,50</t>
  </si>
  <si>
    <t>17,70</t>
  </si>
  <si>
    <t>34,17</t>
  </si>
  <si>
    <t>8,94</t>
  </si>
  <si>
    <t>118,60</t>
  </si>
  <si>
    <t>13,42</t>
  </si>
  <si>
    <t>22,17</t>
  </si>
  <si>
    <t>36,01</t>
  </si>
  <si>
    <t>46,17</t>
  </si>
  <si>
    <t>79,38</t>
  </si>
  <si>
    <t xml:space="preserve">TUBO PPR, CLASSE PN 20, SOLDAVEL, DN 32 MM PARA AGUA FRIA OU QUENTE PREDIAL                                                                                                                                                                                                                                                                                                                                                                                                                               </t>
  </si>
  <si>
    <t>239,62</t>
  </si>
  <si>
    <t>13,59</t>
  </si>
  <si>
    <t>18,19</t>
  </si>
  <si>
    <t>26,24</t>
  </si>
  <si>
    <t>41,46</t>
  </si>
  <si>
    <t>72,96</t>
  </si>
  <si>
    <t>100,30</t>
  </si>
  <si>
    <t>172,44</t>
  </si>
  <si>
    <t>58,11</t>
  </si>
  <si>
    <t xml:space="preserve">TUBO PVC CORRUGADO, PAREDE DUPLA, JE, DN 150 MM/ DE 160 MM, REDE COLETORA ESGOTO                                                                                                                                                                                                                                                                                                                                                                                                                          </t>
  </si>
  <si>
    <t>87,84</t>
  </si>
  <si>
    <t xml:space="preserve">TUBO PVC CORRUGADO, PAREDE DUPLA, JE, DN 200 MM/ DE 200 MM, REDE COLETORA ESGOTO                                                                                                                                                                                                                                                                                                                                                                                                                          </t>
  </si>
  <si>
    <t>149,32</t>
  </si>
  <si>
    <t xml:space="preserve">TUBO PVC CORRUGADO, PAREDE DUPLA, JE, DN 250 MM/ DE 250 MM, REDE COLETORA ESGOTO                                                                                                                                                                                                                                                                                                                                                                                                                          </t>
  </si>
  <si>
    <t>233,90</t>
  </si>
  <si>
    <t xml:space="preserve">TUBO PVC CORRUGADO, PAREDE DUPLA, JE, DN 300 MM/ DE 315 MM , REDE COLETORA ESGOTO                                                                                                                                                                                                                                                                                                                                                                                                                         </t>
  </si>
  <si>
    <t>344,10</t>
  </si>
  <si>
    <t xml:space="preserve">TUBO PVC CORRUGADO, PAREDE DUPLA, JE, DN 350 MM/ DE 355 MM, REDE COLETORA ESGOTO                                                                                                                                                                                                                                                                                                                                                                                                                          </t>
  </si>
  <si>
    <t>463,55</t>
  </si>
  <si>
    <t xml:space="preserve">TUBO PVC CORRUGADO, PAREDE DUPLA, JE, DN 400 MM/ DE 400 MM, REDE COLETORA ESGOTO                                                                                                                                                                                                                                                                                                                                                                                                                          </t>
  </si>
  <si>
    <t>612,29</t>
  </si>
  <si>
    <t>147,50</t>
  </si>
  <si>
    <t>114,93</t>
  </si>
  <si>
    <t>333,32</t>
  </si>
  <si>
    <t>122,03</t>
  </si>
  <si>
    <t>206,80</t>
  </si>
  <si>
    <t>314,83</t>
  </si>
  <si>
    <t>447,06</t>
  </si>
  <si>
    <t>54,34</t>
  </si>
  <si>
    <t>16,10</t>
  </si>
  <si>
    <t>33,43</t>
  </si>
  <si>
    <t>65,19</t>
  </si>
  <si>
    <t>39,02</t>
  </si>
  <si>
    <t>81,51</t>
  </si>
  <si>
    <t>49,24</t>
  </si>
  <si>
    <t>14,64</t>
  </si>
  <si>
    <t xml:space="preserve">TUBO PVC, RIGIDO, CORRUGADO, PERFURADO DN 100 MM, PARA DRENAGEM, SISTEMA IRRIGACAO                                                                                                                                                                                                                                                                                                                                                                                                                        </t>
  </si>
  <si>
    <t>87,03</t>
  </si>
  <si>
    <t>88,46</t>
  </si>
  <si>
    <t>45,12</t>
  </si>
  <si>
    <t>35,44</t>
  </si>
  <si>
    <t>30,58</t>
  </si>
  <si>
    <t xml:space="preserve">TUBO PVC, SERIE R, DN 100 MM, PARA ESGOTO OU AGUAS PLUVIAIS PREDIAL (NBR 5688)                                                                                                                                                                                                                                                                                                                                                                                                                            </t>
  </si>
  <si>
    <t>41,86</t>
  </si>
  <si>
    <t xml:space="preserve">TUBO PVC, SERIE R, DN 150 MM, PARA ESGOTO OU AGUAS PLUVIAIS PREDIAL (NBR 5688)                                                                                                                                                                                                                                                                                                                                                                                                                            </t>
  </si>
  <si>
    <t>88,43</t>
  </si>
  <si>
    <t xml:space="preserve">TUBO PVC, SERIE R, DN 40 MM, PARA ESGOTO OU AGUAS PLUVIAIS PREDIAL (NBR 5688)                                                                                                                                                                                                                                                                                                                                                                                                                             </t>
  </si>
  <si>
    <t>13,58</t>
  </si>
  <si>
    <t xml:space="preserve">TUBO PVC, SERIE R, DN 50 MM, PARA ESGOTO OU AGUAS PLUVIAIS PREDIAL (NBR 5688)                                                                                                                                                                                                                                                                                                                                                                                                                             </t>
  </si>
  <si>
    <t xml:space="preserve">TUBO PVC, SERIE R, DN 75 MM, PARA ESGOTO OU AGUAS PLUVIAIS PREDIAL (NBR 5688)                                                                                                                                                                                                                                                                                                                                                                                                                             </t>
  </si>
  <si>
    <t>34,68</t>
  </si>
  <si>
    <t xml:space="preserve">TUBO PVC, SOLDAVEL, DE 110 MM, AGUA FRIA (NBR-5648)                                                                                                                                                                                                                                                                                                                                                                                                                                                       </t>
  </si>
  <si>
    <t>131,92</t>
  </si>
  <si>
    <t xml:space="preserve">TUBO PVC, SOLDAVEL, DE 20 MM, AGUA FRIA (NBR-5648)                                                                                                                                                                                                                                                                                                                                                                                                                                                        </t>
  </si>
  <si>
    <t xml:space="preserve">TUBO PVC, SOLDAVEL, DE 25 MM, AGUA FRIA (NBR-5648)                                                                                                                                                                                                                                                                                                                                                                                                                                                        </t>
  </si>
  <si>
    <t xml:space="preserve">TUBO PVC, SOLDAVEL, DE 32 MM, AGUA FRIA (NBR-5648)                                                                                                                                                                                                                                                                                                                                                                                                                                                        </t>
  </si>
  <si>
    <t>12,91</t>
  </si>
  <si>
    <t xml:space="preserve">TUBO PVC, SOLDAVEL, DE 40 MM, AGUA FRIA (NBR-5648)                                                                                                                                                                                                                                                                                                                                                                                                                                                        </t>
  </si>
  <si>
    <t>20,27</t>
  </si>
  <si>
    <t xml:space="preserve">TUBO PVC, SOLDAVEL, DE 50 MM, AGUA FRIA (NBR-5648)                                                                                                                                                                                                                                                                                                                                                                                                                                                        </t>
  </si>
  <si>
    <t xml:space="preserve">TUBO PVC, SOLDAVEL, DE 60 MM, AGUA FRIA (NBR-5648)                                                                                                                                                                                                                                                                                                                                                                                                                                                        </t>
  </si>
  <si>
    <t>36,57</t>
  </si>
  <si>
    <t xml:space="preserve">TUBO PVC, SOLDAVEL, DE 75 MM, AGUA FRIA (NBR-5648)                                                                                                                                                                                                                                                                                                                                                                                                                                                        </t>
  </si>
  <si>
    <t>60,60</t>
  </si>
  <si>
    <t xml:space="preserve">TUBO PVC, SOLDAVEL, DE 85 MM, AGUA FRIA (NBR-5648)                                                                                                                                                                                                                                                                                                                                                                                                                                                        </t>
  </si>
  <si>
    <t>84,30</t>
  </si>
  <si>
    <t>3.532,64</t>
  </si>
  <si>
    <t>4.503,27</t>
  </si>
  <si>
    <t>4.554,74</t>
  </si>
  <si>
    <t>49,52</t>
  </si>
  <si>
    <t>68,03</t>
  </si>
  <si>
    <t>282,38</t>
  </si>
  <si>
    <t>181,25</t>
  </si>
  <si>
    <t>60,71</t>
  </si>
  <si>
    <t>456,62</t>
  </si>
  <si>
    <t>777,08</t>
  </si>
  <si>
    <t>52,08</t>
  </si>
  <si>
    <t>101,74</t>
  </si>
  <si>
    <t>314,87</t>
  </si>
  <si>
    <t>254,30</t>
  </si>
  <si>
    <t>81,62</t>
  </si>
  <si>
    <t>460,20</t>
  </si>
  <si>
    <t>581,33</t>
  </si>
  <si>
    <t xml:space="preserve">UNIAO COM FLANGE PPR, COM PARAFUSOS, DN 40 MM, PARA AGUA QUENTE PREDIAL                                                                                                                                                                                                                                                                                                                                                                                                                                   </t>
  </si>
  <si>
    <t>132,33</t>
  </si>
  <si>
    <t>104,75</t>
  </si>
  <si>
    <t>101,25</t>
  </si>
  <si>
    <t>75,52</t>
  </si>
  <si>
    <t>60,68</t>
  </si>
  <si>
    <t>26,48</t>
  </si>
  <si>
    <t>36,27</t>
  </si>
  <si>
    <t>183,74</t>
  </si>
  <si>
    <t>111,06</t>
  </si>
  <si>
    <t>35,06</t>
  </si>
  <si>
    <t>284,66</t>
  </si>
  <si>
    <t>399,62</t>
  </si>
  <si>
    <t xml:space="preserve">UNIAO DUPLA PPR, DN 20 MM, PARA AGUA QUENTE PREDIAL                                                                                                                                                                                                                                                                                                                                                                                                                                                       </t>
  </si>
  <si>
    <t>13,85</t>
  </si>
  <si>
    <t xml:space="preserve">UNIAO DUPLA PPR, DN 25 MM, PARA AGUA QUENTE PREDIAL                                                                                                                                                                                                                                                                                                                                                                                                                                                       </t>
  </si>
  <si>
    <t>12,63</t>
  </si>
  <si>
    <t>46,96</t>
  </si>
  <si>
    <t>12,20</t>
  </si>
  <si>
    <t>548,45</t>
  </si>
  <si>
    <t>9,54</t>
  </si>
  <si>
    <t>11,51</t>
  </si>
  <si>
    <t>37,27</t>
  </si>
  <si>
    <t>39,79</t>
  </si>
  <si>
    <t>103,53</t>
  </si>
  <si>
    <t>210,84</t>
  </si>
  <si>
    <t>248,94</t>
  </si>
  <si>
    <t>116,36</t>
  </si>
  <si>
    <t>166,47</t>
  </si>
  <si>
    <t>15,87</t>
  </si>
  <si>
    <t>17,50</t>
  </si>
  <si>
    <t>23,29</t>
  </si>
  <si>
    <t>54,84</t>
  </si>
  <si>
    <t>130,59</t>
  </si>
  <si>
    <t>170,22</t>
  </si>
  <si>
    <t>259,19</t>
  </si>
  <si>
    <t>148.012,78</t>
  </si>
  <si>
    <t>184.347,95</t>
  </si>
  <si>
    <t>3.585.935,44</t>
  </si>
  <si>
    <t>9.441.641,47</t>
  </si>
  <si>
    <t>399.604,75</t>
  </si>
  <si>
    <t>537.335,18</t>
  </si>
  <si>
    <t>658.491,12</t>
  </si>
  <si>
    <t>712.400,00</t>
  </si>
  <si>
    <t>665.336,65</t>
  </si>
  <si>
    <t>2.919.355,50</t>
  </si>
  <si>
    <t>1.505.941,65</t>
  </si>
  <si>
    <t>223,73</t>
  </si>
  <si>
    <t>259,91</t>
  </si>
  <si>
    <t>210,56</t>
  </si>
  <si>
    <t>55,54</t>
  </si>
  <si>
    <t>90,38</t>
  </si>
  <si>
    <t>162,32</t>
  </si>
  <si>
    <t>134,70</t>
  </si>
  <si>
    <t>58,00</t>
  </si>
  <si>
    <t>250,30</t>
  </si>
  <si>
    <t>66,94</t>
  </si>
  <si>
    <t>103,96</t>
  </si>
  <si>
    <t>97,42</t>
  </si>
  <si>
    <t>61,37</t>
  </si>
  <si>
    <t>281,42</t>
  </si>
  <si>
    <t>157,47</t>
  </si>
  <si>
    <t>55,50</t>
  </si>
  <si>
    <t>385,79</t>
  </si>
  <si>
    <t>678,95</t>
  </si>
  <si>
    <t>201,71</t>
  </si>
  <si>
    <t>180,49</t>
  </si>
  <si>
    <t>73,20</t>
  </si>
  <si>
    <t>120,56</t>
  </si>
  <si>
    <t>404,12</t>
  </si>
  <si>
    <t>282,60</t>
  </si>
  <si>
    <t>88,71</t>
  </si>
  <si>
    <t>558,18</t>
  </si>
  <si>
    <t>865,74</t>
  </si>
  <si>
    <t>107,38</t>
  </si>
  <si>
    <t>93,21</t>
  </si>
  <si>
    <t>53,29</t>
  </si>
  <si>
    <t>62,13</t>
  </si>
  <si>
    <t>250,72</t>
  </si>
  <si>
    <t>156,46</t>
  </si>
  <si>
    <t>56,86</t>
  </si>
  <si>
    <t>594,21</t>
  </si>
  <si>
    <t>44,14</t>
  </si>
  <si>
    <t>5,57</t>
  </si>
  <si>
    <t>18,28</t>
  </si>
  <si>
    <t>20,95</t>
  </si>
  <si>
    <t>54,53</t>
  </si>
  <si>
    <t>70,13</t>
  </si>
  <si>
    <t>87,15</t>
  </si>
  <si>
    <t>91,63</t>
  </si>
  <si>
    <t>33,52</t>
  </si>
  <si>
    <t>58,41</t>
  </si>
  <si>
    <t>37,49</t>
  </si>
  <si>
    <t>60,38</t>
  </si>
  <si>
    <t>75.982,54</t>
  </si>
  <si>
    <t>20,96</t>
  </si>
  <si>
    <t>36,40</t>
  </si>
  <si>
    <t>32,37</t>
  </si>
  <si>
    <t xml:space="preserve">VEU DE POLIESTER PARA IMPERMEABILIZACAO                                                                                                                                                                                                                                                                                                                                                                                                                                                                   </t>
  </si>
  <si>
    <t>7,64</t>
  </si>
  <si>
    <t>35,91</t>
  </si>
  <si>
    <t>1.486,74</t>
  </si>
  <si>
    <t>1.616,02</t>
  </si>
  <si>
    <t>1.812,78</t>
  </si>
  <si>
    <t>3.900,00</t>
  </si>
  <si>
    <t>3.498,64</t>
  </si>
  <si>
    <t>4.261,76</t>
  </si>
  <si>
    <t>4.527.009,44</t>
  </si>
  <si>
    <t>1.905.818,43</t>
  </si>
  <si>
    <t>1.919.628,84</t>
  </si>
  <si>
    <t>2.325.651,00</t>
  </si>
  <si>
    <t>2.060.493,52</t>
  </si>
  <si>
    <t>16,72</t>
  </si>
  <si>
    <t>2.937,00</t>
  </si>
  <si>
    <t>713,33</t>
  </si>
  <si>
    <t>620,83</t>
  </si>
  <si>
    <t>1.614,16</t>
  </si>
  <si>
    <t>1.887,33</t>
  </si>
  <si>
    <t>556,26</t>
  </si>
  <si>
    <t>173,83</t>
  </si>
  <si>
    <t>247,06</t>
  </si>
  <si>
    <t>401,05</t>
  </si>
  <si>
    <t>198,66</t>
  </si>
  <si>
    <t>298,00</t>
  </si>
  <si>
    <t>214,46</t>
  </si>
  <si>
    <t>372,50</t>
  </si>
  <si>
    <t>149,00</t>
  </si>
  <si>
    <t>211,08</t>
  </si>
  <si>
    <t>307,93</t>
  </si>
  <si>
    <t>124,16</t>
  </si>
  <si>
    <t xml:space="preserve">VIDRO PLANO ARAMADO E = 7MM - SEM COLOCACAO                                                                                                                                                                                                                                                                                                                                                                                                                                                               </t>
  </si>
  <si>
    <t>384,91</t>
  </si>
  <si>
    <t>422,05</t>
  </si>
  <si>
    <t>325,10</t>
  </si>
  <si>
    <t>456,50</t>
  </si>
  <si>
    <t>531,93</t>
  </si>
  <si>
    <t>300,52</t>
  </si>
  <si>
    <t>406,01</t>
  </si>
  <si>
    <t>29,24</t>
  </si>
  <si>
    <t>38,72</t>
  </si>
  <si>
    <t>126,05</t>
  </si>
  <si>
    <t>32,00</t>
  </si>
  <si>
    <t>39,98</t>
  </si>
  <si>
    <t>57,79</t>
  </si>
  <si>
    <t>61,86</t>
  </si>
  <si>
    <t>19,44</t>
  </si>
  <si>
    <t>TOTAL DE INSUMOS : 4942</t>
  </si>
  <si>
    <t xml:space="preserve">VALVULA EM PLASTICO BRANCO COM SAIDA LISA PARA TANQUE 1.1/4 " X 1.1/2 "                                                                                                                                                                                                                                                                                                                                                                                                                                   </t>
  </si>
  <si>
    <t xml:space="preserve">VIDRACEIRO                                                                                                                                                                                                                                                                                                                                                                                                                                                                                                </t>
  </si>
  <si>
    <t>GOVERNO DO ESTADO DO ESPÍRITO SANTO</t>
  </si>
  <si>
    <t>Tabela de Custos Unitários Referenciais para Licitações de Obras Públicas</t>
  </si>
  <si>
    <r>
      <t>Tabela:</t>
    </r>
    <r>
      <rPr>
        <sz val="11"/>
        <color theme="1"/>
        <rFont val="Liberation Sans"/>
        <family val="2"/>
      </rPr>
      <t> 1351101 - TABELA CUSTOS LABOR/CT-UFES PADRÃO DER-ES MAIO/2023(LS=157,27; BDI=0%)</t>
    </r>
  </si>
  <si>
    <r>
      <t>Órgão:</t>
    </r>
    <r>
      <rPr>
        <sz val="11"/>
        <color theme="1"/>
        <rFont val="Liberation Sans"/>
        <family val="2"/>
      </rPr>
      <t> DEPARTAMENTO DE EDIFICAÇÕES E DE RODOVIAS DO ESTADO DO ESPÍRITO SANTO</t>
    </r>
  </si>
  <si>
    <r>
      <t>Leis Sociais:</t>
    </r>
    <r>
      <rPr>
        <sz val="11"/>
        <color theme="1"/>
        <rFont val="Liberation Sans"/>
        <family val="2"/>
      </rPr>
      <t> 157,27 %</t>
    </r>
  </si>
  <si>
    <r>
      <t>BDI:</t>
    </r>
    <r>
      <rPr>
        <sz val="11"/>
        <color theme="1"/>
        <rFont val="Liberation Sans"/>
        <family val="2"/>
      </rPr>
      <t> 0 %</t>
    </r>
  </si>
  <si>
    <t>0101</t>
  </si>
  <si>
    <t>010106</t>
  </si>
  <si>
    <t>010108</t>
  </si>
  <si>
    <t>010111</t>
  </si>
  <si>
    <t>010115</t>
  </si>
  <si>
    <t>010117</t>
  </si>
  <si>
    <t>010118</t>
  </si>
  <si>
    <t>ENCANADOR (OFICIAL - SINDUSCON)</t>
  </si>
  <si>
    <t>010121</t>
  </si>
  <si>
    <t>010124</t>
  </si>
  <si>
    <t>010128</t>
  </si>
  <si>
    <t>LADRILHISTA (OFICIAL - SINDUSCON)</t>
  </si>
  <si>
    <t>010130</t>
  </si>
  <si>
    <t>010132</t>
  </si>
  <si>
    <t>010138</t>
  </si>
  <si>
    <t>PASTILHEIRO (OFICIAL - SINDUSCON)</t>
  </si>
  <si>
    <t>010139</t>
  </si>
  <si>
    <t>PEDREIRO (OFICIAL - SINDUSCON)</t>
  </si>
  <si>
    <t>010140</t>
  </si>
  <si>
    <t>PINTOR (OFICIAL - SINDUSCON)</t>
  </si>
  <si>
    <t>010146</t>
  </si>
  <si>
    <t>010147</t>
  </si>
  <si>
    <t>SOLDADOR (OFICIAL - SINDUSCON)</t>
  </si>
  <si>
    <t>010150</t>
  </si>
  <si>
    <t>TELHADISTA (OFICIAL - SINDUSCON)</t>
  </si>
  <si>
    <t>010157</t>
  </si>
  <si>
    <t>OPERADOR DE MAQUINAS AUXILIARES (OPERADOR DE MAQUINAS PESADAS I - SINDICOPES)</t>
  </si>
  <si>
    <t>010233</t>
  </si>
  <si>
    <t>010235</t>
  </si>
  <si>
    <t>010237</t>
  </si>
  <si>
    <t>010260</t>
  </si>
  <si>
    <t>010278</t>
  </si>
  <si>
    <t>010281</t>
  </si>
  <si>
    <t>010282</t>
  </si>
  <si>
    <t>010285</t>
  </si>
  <si>
    <t>MOTORISTA III - VEICULO C/ CAPAC. CARGA ACIMA DE 12 TONELADAS</t>
  </si>
  <si>
    <t>OPERADOR DE MAQUINAS PESADAS II - SINDICOPES</t>
  </si>
  <si>
    <t>'</t>
  </si>
  <si>
    <t>'Categoria: Material</t>
  </si>
  <si>
    <t>'Código</t>
  </si>
  <si>
    <t>0204</t>
  </si>
  <si>
    <t>020416</t>
  </si>
  <si>
    <t>020437</t>
  </si>
  <si>
    <t>020463</t>
  </si>
  <si>
    <t>020468</t>
  </si>
  <si>
    <t>0205</t>
  </si>
  <si>
    <t>020503</t>
  </si>
  <si>
    <t>020505</t>
  </si>
  <si>
    <t>020508</t>
  </si>
  <si>
    <t>020509</t>
  </si>
  <si>
    <t>020510</t>
  </si>
  <si>
    <t>020514</t>
  </si>
  <si>
    <t>020517</t>
  </si>
  <si>
    <t>020518</t>
  </si>
  <si>
    <t>020519</t>
  </si>
  <si>
    <t>020520</t>
  </si>
  <si>
    <t>020521</t>
  </si>
  <si>
    <t>020522</t>
  </si>
  <si>
    <t>020524</t>
  </si>
  <si>
    <t>020553</t>
  </si>
  <si>
    <t>020554</t>
  </si>
  <si>
    <t>020567</t>
  </si>
  <si>
    <t>020571</t>
  </si>
  <si>
    <t>020572</t>
  </si>
  <si>
    <t>020578</t>
  </si>
  <si>
    <t>020580</t>
  </si>
  <si>
    <t>020584</t>
  </si>
  <si>
    <t>020588</t>
  </si>
  <si>
    <t>020732</t>
  </si>
  <si>
    <t>020746</t>
  </si>
  <si>
    <t>0209</t>
  </si>
  <si>
    <t>020910</t>
  </si>
  <si>
    <t>020975</t>
  </si>
  <si>
    <t>020977</t>
  </si>
  <si>
    <t>020982</t>
  </si>
  <si>
    <t>020985</t>
  </si>
  <si>
    <t>020987</t>
  </si>
  <si>
    <t>020988</t>
  </si>
  <si>
    <t>0210</t>
  </si>
  <si>
    <t>021005</t>
  </si>
  <si>
    <t>021009</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</si>
  <si>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</si>
  <si>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</si>
  <si>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</si>
  <si>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</si>
  <si>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</si>
  <si>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</si>
  <si>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</si>
  <si>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</si>
  <si>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</si>
  <si>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</si>
  <si>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</si>
  <si>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</si>
  <si>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</si>
  <si>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</si>
  <si>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</si>
  <si>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</si>
  <si>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</si>
  <si>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</si>
  <si>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</si>
  <si>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</si>
  <si>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</si>
  <si>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</si>
  <si>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</si>
  <si>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</si>
  <si>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</si>
  <si>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</si>
  <si>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</si>
  <si>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</si>
  <si>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</si>
  <si>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</si>
  <si>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</si>
  <si>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</si>
  <si>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</si>
  <si>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</si>
  <si>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</si>
  <si>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</si>
  <si>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</si>
  <si>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</si>
  <si>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</si>
  <si>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</si>
  <si>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</si>
  <si>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</si>
  <si>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</si>
  <si>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</si>
  <si>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</si>
  <si>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</si>
  <si>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</si>
  <si>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BLOCO CERÂMICO 08 FUROS 09X19X19CM - PRAÇA VITÓRIA</t>
  </si>
  <si>
    <t>022586</t>
  </si>
  <si>
    <t>BLOCO CERÂMICO 08 FUROS 09X19X19CM - DA FABRICA</t>
  </si>
  <si>
    <t>0230</t>
  </si>
  <si>
    <t>023010</t>
  </si>
  <si>
    <t>023015</t>
  </si>
  <si>
    <t>0235</t>
  </si>
  <si>
    <t>023501</t>
  </si>
  <si>
    <t>023503</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</si>
  <si>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</si>
  <si>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</si>
  <si>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</si>
  <si>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</si>
  <si>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</si>
  <si>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</si>
  <si>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</si>
  <si>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</si>
  <si>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</si>
  <si>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</si>
  <si>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</si>
  <si>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</si>
  <si>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</si>
  <si>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</si>
  <si>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</si>
  <si>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</si>
  <si>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</si>
  <si>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</si>
  <si>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</si>
  <si>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</si>
  <si>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</si>
  <si>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</si>
  <si>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</si>
  <si>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</si>
  <si>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</si>
  <si>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</si>
  <si>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</si>
  <si>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</si>
  <si>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</si>
  <si>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</si>
  <si>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</si>
  <si>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</si>
  <si>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</si>
  <si>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</si>
  <si>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</si>
  <si>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</si>
  <si>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</si>
  <si>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</si>
  <si>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</si>
  <si>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</si>
  <si>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026546</t>
  </si>
  <si>
    <t>026548</t>
  </si>
  <si>
    <t>026549</t>
  </si>
  <si>
    <t>026550</t>
  </si>
  <si>
    <t>026551</t>
  </si>
  <si>
    <t>026552</t>
  </si>
  <si>
    <t>026554</t>
  </si>
  <si>
    <t>026560</t>
  </si>
  <si>
    <t>026563</t>
  </si>
  <si>
    <t>026566</t>
  </si>
  <si>
    <t>026569</t>
  </si>
  <si>
    <t>026570</t>
  </si>
  <si>
    <t>026573</t>
  </si>
  <si>
    <t>026581</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</si>
  <si>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</si>
  <si>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</si>
  <si>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</si>
  <si>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</si>
  <si>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</si>
  <si>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</si>
  <si>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</si>
  <si>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</si>
  <si>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</si>
  <si>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</si>
  <si>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</si>
  <si>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</si>
  <si>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</si>
  <si>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</si>
  <si>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</si>
  <si>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</si>
  <si>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</si>
  <si>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</si>
  <si>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</si>
  <si>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</si>
  <si>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</si>
  <si>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</si>
  <si>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</si>
  <si>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</si>
  <si>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</si>
  <si>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</si>
  <si>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</si>
  <si>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</si>
  <si>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</si>
  <si>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</si>
  <si>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</si>
  <si>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</si>
  <si>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</si>
  <si>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</si>
  <si>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</si>
  <si>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</si>
  <si>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</si>
  <si>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</si>
  <si>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</si>
  <si>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</si>
  <si>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</si>
  <si>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</si>
  <si>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</si>
  <si>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</si>
  <si>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</si>
  <si>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</si>
  <si>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</si>
  <si>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</si>
  <si>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</si>
  <si>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</si>
  <si>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</si>
  <si>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</si>
  <si>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</si>
  <si>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</si>
  <si>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</si>
  <si>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</si>
  <si>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</si>
  <si>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</si>
  <si>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</si>
  <si>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</si>
  <si>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</si>
  <si>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</si>
  <si>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028270</t>
  </si>
  <si>
    <t>028273</t>
  </si>
  <si>
    <t>0290</t>
  </si>
  <si>
    <t>029028</t>
  </si>
  <si>
    <t>029050</t>
  </si>
  <si>
    <t>029093</t>
  </si>
  <si>
    <t>029094</t>
  </si>
  <si>
    <t>0291</t>
  </si>
  <si>
    <t>029156</t>
  </si>
  <si>
    <t>0292</t>
  </si>
  <si>
    <t>029204</t>
  </si>
  <si>
    <t>029220</t>
  </si>
  <si>
    <t>029221</t>
  </si>
  <si>
    <t>0293</t>
  </si>
  <si>
    <t>029337</t>
  </si>
  <si>
    <t>030106</t>
  </si>
  <si>
    <t>030152</t>
  </si>
  <si>
    <t>030172</t>
  </si>
  <si>
    <t>030173</t>
  </si>
  <si>
    <t>030174</t>
  </si>
  <si>
    <t>030175</t>
  </si>
  <si>
    <t>030191</t>
  </si>
  <si>
    <t>030212</t>
  </si>
  <si>
    <t>030213</t>
  </si>
  <si>
    <t>030217</t>
  </si>
  <si>
    <t>030233</t>
  </si>
  <si>
    <t>030257</t>
  </si>
  <si>
    <t>030261</t>
  </si>
  <si>
    <t>030263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</si>
  <si>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</si>
  <si>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</si>
  <si>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</si>
  <si>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</si>
  <si>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</si>
  <si>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</si>
  <si>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</si>
  <si>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</si>
  <si>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</si>
  <si>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</si>
  <si>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</si>
  <si>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</si>
  <si>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</si>
  <si>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</si>
  <si>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</si>
  <si>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</si>
  <si>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</si>
  <si>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</si>
  <si>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</si>
  <si>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</si>
  <si>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</si>
  <si>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</si>
  <si>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</si>
  <si>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</si>
  <si>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</si>
  <si>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</si>
  <si>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</si>
  <si>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</si>
  <si>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</si>
  <si>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</si>
  <si>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</si>
  <si>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</si>
  <si>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</si>
  <si>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</si>
  <si>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</si>
  <si>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</si>
  <si>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</si>
  <si>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</si>
  <si>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</si>
  <si>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</si>
  <si>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</si>
  <si>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</si>
  <si>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</si>
  <si>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</si>
  <si>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</si>
  <si>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</si>
  <si>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</si>
  <si>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</si>
  <si>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</si>
  <si>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</si>
  <si>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</si>
  <si>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</si>
  <si>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</si>
  <si>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</si>
  <si>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</si>
  <si>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</si>
  <si>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</si>
  <si>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</si>
  <si>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</si>
  <si>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</si>
  <si>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</si>
  <si>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</si>
  <si>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</si>
  <si>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</si>
  <si>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</si>
  <si>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</si>
  <si>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</si>
  <si>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</si>
  <si>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</si>
  <si>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</si>
  <si>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</si>
  <si>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</si>
  <si>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</si>
  <si>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</si>
  <si>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</si>
  <si>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</si>
  <si>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</si>
  <si>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</si>
  <si>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</si>
  <si>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</si>
  <si>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</si>
  <si>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</si>
  <si>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</si>
  <si>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</si>
  <si>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</si>
  <si>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</si>
  <si>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</si>
  <si>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</si>
  <si>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</si>
  <si>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</si>
  <si>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</si>
  <si>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</si>
  <si>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</si>
  <si>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</si>
  <si>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</si>
  <si>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</si>
  <si>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</si>
  <si>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</si>
  <si>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</si>
  <si>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</si>
  <si>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</si>
  <si>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</si>
  <si>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</si>
  <si>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</si>
  <si>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</si>
  <si>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</si>
  <si>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0369</t>
  </si>
  <si>
    <t>036991</t>
  </si>
  <si>
    <t>LIXA DE MADEIRA GRAO 220 - NORTON OU EQUIVALENTE</t>
  </si>
  <si>
    <t>0370</t>
  </si>
  <si>
    <t>037009</t>
  </si>
  <si>
    <t>037013</t>
  </si>
  <si>
    <t>037043</t>
  </si>
  <si>
    <t>037057</t>
  </si>
  <si>
    <t>037090</t>
  </si>
  <si>
    <t>0371</t>
  </si>
  <si>
    <t>037103</t>
  </si>
  <si>
    <t>0375</t>
  </si>
  <si>
    <t>037502</t>
  </si>
  <si>
    <t>037509</t>
  </si>
  <si>
    <t>037513</t>
  </si>
  <si>
    <t>037514</t>
  </si>
  <si>
    <t>037517</t>
  </si>
  <si>
    <t>037519</t>
  </si>
  <si>
    <t>037564</t>
  </si>
  <si>
    <t>037566</t>
  </si>
  <si>
    <t>0377</t>
  </si>
  <si>
    <t>037733</t>
  </si>
  <si>
    <t>0380</t>
  </si>
  <si>
    <t>038001</t>
  </si>
  <si>
    <t>AGUARRAS MINERAL</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</si>
  <si>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</si>
  <si>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</si>
  <si>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</si>
  <si>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</si>
  <si>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</si>
  <si>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</si>
  <si>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</si>
  <si>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</si>
  <si>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</si>
  <si>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</si>
  <si>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</si>
  <si>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</si>
  <si>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</si>
  <si>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</si>
  <si>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</si>
  <si>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</si>
  <si>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</si>
  <si>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</si>
  <si>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0381</t>
  </si>
  <si>
    <t>VERNIZES E OUTROS MATERIAIS PARA PINTURA (CONT.)</t>
  </si>
  <si>
    <t>038182</t>
  </si>
  <si>
    <t>DILUENTE P/ TINTA EPÓXI</t>
  </si>
  <si>
    <t>0385</t>
  </si>
  <si>
    <t>038509</t>
  </si>
  <si>
    <t>038511</t>
  </si>
  <si>
    <t>0390</t>
  </si>
  <si>
    <t>039002</t>
  </si>
  <si>
    <t>039013</t>
  </si>
  <si>
    <t>039021</t>
  </si>
  <si>
    <t>039075</t>
  </si>
  <si>
    <t>039089</t>
  </si>
  <si>
    <t>039090</t>
  </si>
  <si>
    <t>0391</t>
  </si>
  <si>
    <t>039113</t>
  </si>
  <si>
    <t>039114</t>
  </si>
  <si>
    <t>039115</t>
  </si>
  <si>
    <t>039123</t>
  </si>
  <si>
    <t>039125</t>
  </si>
  <si>
    <t>039165</t>
  </si>
  <si>
    <t>0395</t>
  </si>
  <si>
    <t>039515</t>
  </si>
  <si>
    <t>0398</t>
  </si>
  <si>
    <t>039841</t>
  </si>
  <si>
    <t>0401</t>
  </si>
  <si>
    <t>040102</t>
  </si>
  <si>
    <t>040140</t>
  </si>
  <si>
    <t>040211</t>
  </si>
  <si>
    <t>040264</t>
  </si>
  <si>
    <t>040303</t>
  </si>
  <si>
    <t>040304</t>
  </si>
  <si>
    <t>040305</t>
  </si>
  <si>
    <t>040306</t>
  </si>
  <si>
    <t>040401</t>
  </si>
  <si>
    <t>0405</t>
  </si>
  <si>
    <t>040504</t>
  </si>
  <si>
    <t>040522</t>
  </si>
  <si>
    <t>040523</t>
  </si>
  <si>
    <t>040524</t>
  </si>
  <si>
    <t>040612</t>
  </si>
  <si>
    <t>040761</t>
  </si>
  <si>
    <t>LUMINARIA BETA VCE40 66/44 400WVS CTSR MUN6.5 TECNOWATT OU EQUIVALENTE</t>
  </si>
  <si>
    <t>040974</t>
  </si>
  <si>
    <t>0410</t>
  </si>
  <si>
    <t>041054</t>
  </si>
  <si>
    <t>041055</t>
  </si>
  <si>
    <t>041056</t>
  </si>
  <si>
    <t>041058</t>
  </si>
  <si>
    <t>0411</t>
  </si>
  <si>
    <t>041106</t>
  </si>
  <si>
    <t>0415</t>
  </si>
  <si>
    <t>041520</t>
  </si>
  <si>
    <t>041528</t>
  </si>
  <si>
    <t>041530</t>
  </si>
  <si>
    <t>041533</t>
  </si>
  <si>
    <t>041536</t>
  </si>
  <si>
    <t>041537</t>
  </si>
  <si>
    <t>041542</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</si>
  <si>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</si>
  <si>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</si>
  <si>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</si>
  <si>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</si>
  <si>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</si>
  <si>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</si>
  <si>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</si>
  <si>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</si>
  <si>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</si>
  <si>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</si>
  <si>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</si>
  <si>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</si>
  <si>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</si>
  <si>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</si>
  <si>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</si>
  <si>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</si>
  <si>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</si>
  <si>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</si>
  <si>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</si>
  <si>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042051</t>
  </si>
  <si>
    <t>042052</t>
  </si>
  <si>
    <t>042087</t>
  </si>
  <si>
    <t>042090</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</si>
  <si>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</si>
  <si>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</si>
  <si>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</si>
  <si>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</si>
  <si>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</si>
  <si>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</si>
  <si>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</si>
  <si>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</si>
  <si>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</si>
  <si>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</si>
  <si>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</si>
  <si>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</si>
  <si>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</si>
  <si>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</si>
  <si>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</si>
  <si>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</si>
  <si>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</si>
  <si>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</si>
  <si>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</si>
  <si>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</si>
  <si>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</si>
  <si>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</si>
  <si>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</si>
  <si>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</si>
  <si>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</si>
  <si>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</si>
  <si>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</si>
  <si>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</si>
  <si>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</si>
  <si>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</si>
  <si>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</si>
  <si>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</si>
  <si>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</si>
  <si>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</si>
  <si>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</si>
  <si>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</si>
  <si>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</si>
  <si>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</si>
  <si>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</si>
  <si>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</si>
  <si>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</si>
  <si>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043015</t>
  </si>
  <si>
    <t>043016</t>
  </si>
  <si>
    <t>043023</t>
  </si>
  <si>
    <t>043036</t>
  </si>
  <si>
    <t>043038</t>
  </si>
  <si>
    <t>043039</t>
  </si>
  <si>
    <t>043040</t>
  </si>
  <si>
    <t>043041</t>
  </si>
  <si>
    <t>043044</t>
  </si>
  <si>
    <t>043055</t>
  </si>
  <si>
    <t>043059</t>
  </si>
  <si>
    <t>0431</t>
  </si>
  <si>
    <t>043113</t>
  </si>
  <si>
    <t>043127</t>
  </si>
  <si>
    <t>043137</t>
  </si>
  <si>
    <t>043149</t>
  </si>
  <si>
    <t>043150</t>
  </si>
  <si>
    <t>043160</t>
  </si>
  <si>
    <t>043174</t>
  </si>
  <si>
    <t>043175</t>
  </si>
  <si>
    <t>043180</t>
  </si>
  <si>
    <t>043188</t>
  </si>
  <si>
    <t>043190</t>
  </si>
  <si>
    <t>043193</t>
  </si>
  <si>
    <t>043194</t>
  </si>
  <si>
    <t>043199</t>
  </si>
  <si>
    <t>0432</t>
  </si>
  <si>
    <t>043204</t>
  </si>
  <si>
    <t>043205</t>
  </si>
  <si>
    <t>043206</t>
  </si>
  <si>
    <t>043236</t>
  </si>
  <si>
    <t>043243</t>
  </si>
  <si>
    <t>043253</t>
  </si>
  <si>
    <t>043287</t>
  </si>
  <si>
    <t>0433</t>
  </si>
  <si>
    <t>043387</t>
  </si>
  <si>
    <t>0434</t>
  </si>
  <si>
    <t>043406</t>
  </si>
  <si>
    <t>043441</t>
  </si>
  <si>
    <t>043496</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</si>
  <si>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</si>
  <si>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</si>
  <si>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</si>
  <si>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</si>
  <si>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</si>
  <si>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</si>
  <si>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</si>
  <si>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</si>
  <si>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</si>
  <si>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</si>
  <si>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</si>
  <si>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</si>
  <si>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</si>
  <si>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</si>
  <si>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</si>
  <si>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</si>
  <si>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</si>
  <si>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</si>
  <si>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</si>
  <si>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</si>
  <si>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</si>
  <si>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</si>
  <si>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044562</t>
  </si>
  <si>
    <t>044582</t>
  </si>
  <si>
    <t>0446</t>
  </si>
  <si>
    <t>044624</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</si>
  <si>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</si>
  <si>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</si>
  <si>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</si>
  <si>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</si>
  <si>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</si>
  <si>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</si>
  <si>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</si>
  <si>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</si>
  <si>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</si>
  <si>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</si>
  <si>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</si>
  <si>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</si>
  <si>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</si>
  <si>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</si>
  <si>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</si>
  <si>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</si>
  <si>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</si>
  <si>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</si>
  <si>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</si>
  <si>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0447</t>
  </si>
  <si>
    <t>044711</t>
  </si>
  <si>
    <t>044712</t>
  </si>
  <si>
    <t>044714</t>
  </si>
  <si>
    <t>044715</t>
  </si>
  <si>
    <t>044734</t>
  </si>
  <si>
    <t>044740</t>
  </si>
  <si>
    <t>044760</t>
  </si>
  <si>
    <t>044781</t>
  </si>
  <si>
    <t>044793</t>
  </si>
  <si>
    <t>0448</t>
  </si>
  <si>
    <t>044805</t>
  </si>
  <si>
    <t>044808</t>
  </si>
  <si>
    <t>044833</t>
  </si>
  <si>
    <t>044851</t>
  </si>
  <si>
    <t>044852</t>
  </si>
  <si>
    <t>044871</t>
  </si>
  <si>
    <t>0449</t>
  </si>
  <si>
    <t>044905</t>
  </si>
  <si>
    <t>044924</t>
  </si>
  <si>
    <t>044951</t>
  </si>
  <si>
    <t>044960</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</si>
  <si>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</si>
  <si>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</si>
  <si>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</si>
  <si>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</si>
  <si>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</si>
  <si>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</si>
  <si>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</si>
  <si>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</si>
  <si>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</si>
  <si>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</si>
  <si>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</si>
  <si>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</si>
  <si>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</si>
  <si>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</si>
  <si>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</si>
  <si>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</si>
  <si>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</si>
  <si>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</si>
  <si>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</si>
  <si>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</si>
  <si>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</si>
  <si>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</si>
  <si>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</si>
  <si>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</si>
  <si>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</si>
  <si>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</si>
  <si>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</si>
  <si>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</si>
  <si>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</si>
  <si>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</si>
  <si>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</si>
  <si>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</si>
  <si>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</si>
  <si>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</si>
  <si>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046027</t>
  </si>
  <si>
    <t>RELE FOTOCONTROLADOR T2 AN2000 LN PP TECNOWATT/EQUIV</t>
  </si>
  <si>
    <t>046028</t>
  </si>
  <si>
    <t>0465</t>
  </si>
  <si>
    <t>046504</t>
  </si>
  <si>
    <t>046506</t>
  </si>
  <si>
    <t>046509</t>
  </si>
  <si>
    <t>046513</t>
  </si>
  <si>
    <t>046524</t>
  </si>
  <si>
    <t>046525</t>
  </si>
  <si>
    <t>0466</t>
  </si>
  <si>
    <t>046636</t>
  </si>
  <si>
    <t>046656</t>
  </si>
  <si>
    <t>046689</t>
  </si>
  <si>
    <t>0469</t>
  </si>
  <si>
    <t>046947</t>
  </si>
  <si>
    <t>046986</t>
  </si>
  <si>
    <t>0471</t>
  </si>
  <si>
    <t>047160</t>
  </si>
  <si>
    <t>0472</t>
  </si>
  <si>
    <t>047239</t>
  </si>
  <si>
    <t>047270</t>
  </si>
  <si>
    <t>047271</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</si>
  <si>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</si>
  <si>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</si>
  <si>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</si>
  <si>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</si>
  <si>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</si>
  <si>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</si>
  <si>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</si>
  <si>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</si>
  <si>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</si>
  <si>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</si>
  <si>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</si>
  <si>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</si>
  <si>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</si>
  <si>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</si>
  <si>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</si>
  <si>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</si>
  <si>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</si>
  <si>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</si>
  <si>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</si>
  <si>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</si>
  <si>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</si>
  <si>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</si>
  <si>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</si>
  <si>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</si>
  <si>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</si>
  <si>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</si>
  <si>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</si>
  <si>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</si>
  <si>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</si>
  <si>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</si>
  <si>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048053</t>
  </si>
  <si>
    <t>048054</t>
  </si>
  <si>
    <t>048055</t>
  </si>
  <si>
    <t>048056</t>
  </si>
  <si>
    <t>048057</t>
  </si>
  <si>
    <t>048064</t>
  </si>
  <si>
    <t>048067</t>
  </si>
  <si>
    <t>FIXADOR OMEGA EM LATAO PARA CABOS 35 MM² FURO DE 5MM</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</si>
  <si>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</si>
  <si>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</si>
  <si>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</si>
  <si>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</si>
  <si>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</si>
  <si>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</si>
  <si>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</si>
  <si>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</si>
  <si>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</si>
  <si>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</si>
  <si>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</si>
  <si>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</si>
  <si>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</si>
  <si>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</si>
  <si>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</si>
  <si>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</si>
  <si>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</si>
  <si>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</si>
  <si>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</si>
  <si>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</si>
  <si>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</si>
  <si>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</si>
  <si>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</si>
  <si>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</si>
  <si>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</si>
  <si>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</si>
  <si>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</si>
  <si>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</si>
  <si>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</si>
  <si>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</si>
  <si>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</si>
  <si>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</si>
  <si>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</si>
  <si>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</si>
  <si>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</si>
  <si>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</si>
  <si>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</si>
  <si>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</si>
  <si>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</si>
  <si>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</si>
  <si>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</si>
  <si>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</si>
  <si>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</si>
  <si>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</si>
  <si>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</si>
  <si>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</si>
  <si>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</si>
  <si>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</si>
  <si>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</si>
  <si>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</si>
  <si>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</si>
  <si>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</si>
  <si>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</si>
  <si>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</si>
  <si>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</si>
  <si>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</si>
  <si>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</si>
  <si>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</si>
  <si>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</si>
  <si>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</si>
  <si>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</si>
  <si>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</si>
  <si>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</si>
  <si>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</si>
  <si>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</si>
  <si>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</si>
  <si>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</si>
  <si>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</si>
  <si>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</si>
  <si>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</si>
  <si>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</si>
  <si>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049028</t>
  </si>
  <si>
    <t>049064</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</si>
  <si>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</si>
  <si>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</si>
  <si>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</si>
  <si>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</si>
  <si>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</si>
  <si>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</si>
  <si>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</si>
  <si>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</si>
  <si>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</si>
  <si>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</si>
  <si>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</si>
  <si>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</si>
  <si>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</si>
  <si>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</si>
  <si>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</si>
  <si>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</si>
  <si>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</si>
  <si>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</si>
  <si>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</si>
  <si>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</si>
  <si>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</si>
  <si>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</si>
  <si>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</si>
  <si>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</si>
  <si>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</si>
  <si>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</si>
  <si>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</si>
  <si>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</si>
  <si>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</si>
  <si>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049493</t>
  </si>
  <si>
    <t>0495</t>
  </si>
  <si>
    <t>049502</t>
  </si>
  <si>
    <t>049503</t>
  </si>
  <si>
    <t>049505</t>
  </si>
  <si>
    <t>049507</t>
  </si>
  <si>
    <t>049510</t>
  </si>
  <si>
    <t>049514</t>
  </si>
  <si>
    <t>049521</t>
  </si>
  <si>
    <t>049524</t>
  </si>
  <si>
    <t>049537</t>
  </si>
  <si>
    <t>049565</t>
  </si>
  <si>
    <t>049566</t>
  </si>
  <si>
    <t>049568</t>
  </si>
  <si>
    <t>049570</t>
  </si>
  <si>
    <t>0496</t>
  </si>
  <si>
    <t>049606</t>
  </si>
  <si>
    <t>049626</t>
  </si>
  <si>
    <t>049633</t>
  </si>
  <si>
    <t>049645</t>
  </si>
  <si>
    <t>049654</t>
  </si>
  <si>
    <t>049666</t>
  </si>
  <si>
    <t>049674</t>
  </si>
  <si>
    <t>049679</t>
  </si>
  <si>
    <t>049681</t>
  </si>
  <si>
    <t>049686</t>
  </si>
  <si>
    <t>049694</t>
  </si>
  <si>
    <t>049695</t>
  </si>
  <si>
    <t>049696</t>
  </si>
  <si>
    <t>0497</t>
  </si>
  <si>
    <t>049709</t>
  </si>
  <si>
    <t>049729</t>
  </si>
  <si>
    <t>049774</t>
  </si>
  <si>
    <t>049791</t>
  </si>
  <si>
    <t>0498</t>
  </si>
  <si>
    <t>049803</t>
  </si>
  <si>
    <t>049804</t>
  </si>
  <si>
    <t>049805</t>
  </si>
  <si>
    <t>049806</t>
  </si>
  <si>
    <t>049807</t>
  </si>
  <si>
    <t>049809</t>
  </si>
  <si>
    <t>049811</t>
  </si>
  <si>
    <t>049812</t>
  </si>
  <si>
    <t>049818</t>
  </si>
  <si>
    <t>049860</t>
  </si>
  <si>
    <t>049861</t>
  </si>
  <si>
    <t>049897</t>
  </si>
  <si>
    <t>0499</t>
  </si>
  <si>
    <t>049905</t>
  </si>
  <si>
    <t>049959</t>
  </si>
  <si>
    <t>049967</t>
  </si>
  <si>
    <t>CONSUMO DE ENERGIA ELETRICA COMERCIAL, BAIXA TENSAO CONSUMO ATE 100KWH, INCLUIDO ICMS, PIS/PASEP E CONFINS</t>
  </si>
  <si>
    <t>KWH</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</si>
  <si>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</si>
  <si>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</si>
  <si>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</si>
  <si>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</si>
  <si>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</si>
  <si>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</si>
  <si>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</si>
  <si>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</si>
  <si>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</si>
  <si>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</si>
  <si>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</si>
  <si>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</si>
  <si>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</si>
  <si>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</si>
  <si>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</si>
  <si>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</si>
  <si>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</si>
  <si>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</si>
  <si>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</si>
  <si>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</si>
  <si>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</si>
  <si>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</si>
  <si>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</si>
  <si>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</si>
  <si>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</si>
  <si>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</si>
  <si>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</si>
  <si>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</si>
  <si>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</si>
  <si>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</si>
  <si>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</si>
  <si>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</si>
  <si>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</si>
  <si>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</si>
  <si>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</si>
  <si>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</si>
  <si>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</si>
  <si>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</si>
  <si>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</si>
  <si>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</si>
  <si>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</si>
  <si>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</si>
  <si>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</si>
  <si>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</si>
  <si>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</si>
  <si>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</si>
  <si>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</si>
  <si>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060104</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</si>
  <si>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</si>
  <si>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</si>
  <si>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</si>
  <si>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</si>
  <si>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</si>
  <si>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</si>
  <si>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</si>
  <si>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</si>
  <si>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</si>
  <si>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</si>
  <si>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</si>
  <si>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</si>
  <si>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</si>
  <si>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</si>
  <si>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</si>
  <si>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</si>
  <si>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</si>
  <si>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</si>
  <si>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</si>
  <si>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</si>
  <si>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</si>
  <si>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</si>
  <si>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</si>
  <si>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</si>
  <si>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</si>
  <si>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</si>
  <si>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</si>
  <si>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</si>
  <si>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</si>
  <si>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</si>
  <si>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</si>
  <si>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</si>
  <si>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</si>
  <si>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0621</t>
  </si>
  <si>
    <t>062101</t>
  </si>
  <si>
    <t>062102</t>
  </si>
  <si>
    <t>062103</t>
  </si>
  <si>
    <t>062104</t>
  </si>
  <si>
    <t>062105</t>
  </si>
  <si>
    <t>062106</t>
  </si>
  <si>
    <t>062107</t>
  </si>
  <si>
    <t>062111</t>
  </si>
  <si>
    <t>062112</t>
  </si>
  <si>
    <t>062116</t>
  </si>
  <si>
    <t>062122</t>
  </si>
  <si>
    <t>062129</t>
  </si>
  <si>
    <t>062187</t>
  </si>
  <si>
    <t>062319</t>
  </si>
  <si>
    <t>062321</t>
  </si>
  <si>
    <t>062324</t>
  </si>
  <si>
    <t>062375</t>
  </si>
  <si>
    <t>0624</t>
  </si>
  <si>
    <t>062419</t>
  </si>
  <si>
    <t>062420</t>
  </si>
  <si>
    <t>062423</t>
  </si>
  <si>
    <t>062430</t>
  </si>
  <si>
    <t>062440</t>
  </si>
  <si>
    <t>062472</t>
  </si>
  <si>
    <t>062482</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</si>
  <si>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</si>
  <si>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</si>
  <si>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</si>
  <si>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</si>
  <si>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</si>
  <si>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</si>
  <si>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</si>
  <si>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</si>
  <si>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</si>
  <si>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</si>
  <si>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</si>
  <si>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</si>
  <si>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</si>
  <si>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</si>
  <si>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</si>
  <si>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</si>
  <si>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</si>
  <si>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</si>
  <si>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</si>
  <si>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</si>
  <si>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</si>
  <si>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</si>
  <si>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</si>
  <si>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</si>
  <si>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</si>
  <si>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</si>
  <si>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</si>
  <si>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</si>
  <si>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</si>
  <si>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</si>
  <si>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</si>
  <si>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</si>
  <si>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</si>
  <si>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</si>
  <si>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</si>
  <si>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</si>
  <si>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</si>
  <si>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</si>
  <si>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</si>
  <si>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</si>
  <si>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</si>
  <si>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</si>
  <si>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</si>
  <si>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</si>
  <si>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</si>
  <si>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</si>
  <si>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</si>
  <si>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</si>
  <si>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</si>
  <si>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</si>
  <si>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</si>
  <si>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</si>
  <si>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</si>
  <si>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</si>
  <si>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</si>
  <si>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</si>
  <si>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</si>
  <si>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</si>
  <si>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</si>
  <si>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</si>
  <si>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</si>
  <si>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</si>
  <si>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</si>
  <si>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</si>
  <si>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</si>
  <si>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</si>
  <si>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</si>
  <si>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</si>
  <si>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</si>
  <si>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</si>
  <si>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</si>
  <si>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</si>
  <si>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</si>
  <si>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</si>
  <si>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</si>
  <si>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</si>
  <si>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</si>
  <si>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</si>
  <si>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</si>
  <si>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</si>
  <si>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</si>
  <si>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</si>
  <si>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</si>
  <si>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</si>
  <si>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</si>
  <si>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</si>
  <si>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</si>
  <si>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</si>
  <si>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</si>
  <si>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</si>
  <si>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</si>
  <si>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</si>
  <si>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</si>
  <si>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</si>
  <si>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</si>
  <si>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</si>
  <si>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</si>
  <si>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</si>
  <si>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</si>
  <si>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</si>
  <si>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</si>
  <si>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</si>
  <si>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</si>
  <si>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</si>
  <si>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</si>
  <si>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</si>
  <si>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</si>
  <si>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</si>
  <si>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</si>
  <si>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</si>
  <si>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</si>
  <si>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</si>
  <si>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</si>
  <si>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</si>
  <si>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</si>
  <si>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</si>
  <si>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</si>
  <si>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</si>
  <si>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</si>
  <si>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</si>
  <si>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</si>
  <si>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</si>
  <si>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</si>
  <si>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</si>
  <si>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</si>
  <si>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</si>
  <si>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</si>
  <si>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</si>
  <si>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</si>
  <si>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</si>
  <si>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</si>
  <si>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</si>
  <si>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</si>
  <si>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</si>
  <si>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</si>
  <si>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</si>
  <si>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</si>
  <si>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</si>
  <si>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</si>
  <si>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</si>
  <si>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</si>
  <si>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</si>
  <si>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</si>
  <si>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</si>
  <si>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</si>
  <si>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</si>
  <si>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</si>
  <si>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</si>
  <si>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</si>
  <si>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</si>
  <si>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</si>
  <si>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</si>
  <si>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</si>
  <si>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</si>
  <si>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</si>
  <si>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</si>
  <si>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</si>
  <si>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</si>
  <si>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</si>
  <si>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</si>
  <si>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</si>
  <si>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</si>
  <si>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</si>
  <si>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</si>
  <si>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</si>
  <si>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</si>
  <si>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</si>
  <si>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</si>
  <si>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</si>
  <si>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</si>
  <si>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</si>
  <si>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</si>
  <si>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</si>
  <si>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</si>
  <si>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</si>
  <si>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</si>
  <si>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</si>
  <si>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</si>
  <si>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</si>
  <si>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</si>
  <si>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</si>
  <si>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</si>
  <si>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</si>
  <si>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</si>
  <si>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</si>
  <si>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</si>
  <si>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</si>
  <si>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</si>
  <si>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</si>
  <si>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</si>
  <si>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</si>
  <si>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</si>
  <si>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</si>
  <si>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</si>
  <si>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</si>
  <si>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</si>
  <si>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</si>
  <si>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</si>
  <si>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</si>
  <si>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</si>
  <si>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</si>
  <si>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</si>
  <si>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</si>
  <si>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</si>
  <si>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</si>
  <si>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</si>
  <si>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ADAPTADOR LATAO ROSCA PARA ENGATE RAPIDO 63X63MM</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</si>
  <si>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</si>
  <si>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</si>
  <si>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</si>
  <si>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</si>
  <si>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</si>
  <si>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</si>
  <si>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</si>
  <si>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</si>
  <si>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</si>
  <si>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</si>
  <si>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</si>
  <si>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</si>
  <si>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</si>
  <si>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</si>
  <si>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</si>
  <si>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</si>
  <si>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</si>
  <si>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</si>
  <si>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</si>
  <si>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</si>
  <si>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</si>
  <si>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</si>
  <si>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</si>
  <si>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</si>
  <si>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</si>
  <si>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</si>
  <si>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</si>
  <si>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</si>
  <si>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</si>
  <si>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</si>
  <si>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</si>
  <si>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</si>
  <si>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SUPORTE EM BARRA CHATA GALVANIZADA PARA CALHA</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</si>
  <si>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</si>
  <si>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</si>
  <si>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</si>
  <si>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</si>
  <si>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</si>
  <si>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</si>
  <si>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</si>
  <si>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</si>
  <si>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</si>
  <si>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</si>
  <si>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</si>
  <si>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</si>
  <si>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</si>
  <si>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</si>
  <si>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</si>
  <si>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</si>
  <si>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</si>
  <si>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</si>
  <si>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</si>
  <si>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</si>
  <si>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</si>
  <si>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</si>
  <si>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</si>
  <si>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</si>
  <si>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</si>
  <si>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</si>
  <si>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</si>
  <si>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</si>
  <si>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</si>
  <si>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</si>
  <si>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</si>
  <si>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</si>
  <si>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</si>
  <si>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</si>
  <si>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</si>
  <si>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</si>
  <si>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</si>
  <si>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</si>
  <si>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</si>
  <si>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</si>
  <si>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</si>
  <si>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</si>
  <si>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</si>
  <si>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</si>
  <si>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</si>
  <si>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</si>
  <si>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</si>
  <si>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</si>
  <si>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</si>
  <si>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</si>
  <si>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0701</t>
  </si>
  <si>
    <t>070114</t>
  </si>
  <si>
    <t>0702</t>
  </si>
  <si>
    <t>070276</t>
  </si>
  <si>
    <t>0703</t>
  </si>
  <si>
    <t>070328</t>
  </si>
  <si>
    <t>070350</t>
  </si>
  <si>
    <t>0706</t>
  </si>
  <si>
    <t>070674</t>
  </si>
  <si>
    <t>0710</t>
  </si>
  <si>
    <t>071096</t>
  </si>
  <si>
    <t>0712</t>
  </si>
  <si>
    <t>071268</t>
  </si>
  <si>
    <t>071270</t>
  </si>
  <si>
    <t>0716</t>
  </si>
  <si>
    <t>071637</t>
  </si>
  <si>
    <t>071707</t>
  </si>
  <si>
    <t>071711</t>
  </si>
  <si>
    <t>071820</t>
  </si>
  <si>
    <t>071874</t>
  </si>
  <si>
    <t>071894</t>
  </si>
  <si>
    <t>0719</t>
  </si>
  <si>
    <t>071911</t>
  </si>
  <si>
    <t>071963</t>
  </si>
  <si>
    <t>0720</t>
  </si>
  <si>
    <t>072054</t>
  </si>
  <si>
    <t>0722</t>
  </si>
  <si>
    <t>072280</t>
  </si>
  <si>
    <t>072282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</si>
  <si>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</si>
  <si>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</si>
  <si>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</si>
  <si>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</si>
  <si>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</si>
  <si>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</si>
  <si>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</si>
  <si>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</si>
  <si>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</si>
  <si>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</si>
  <si>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</si>
  <si>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</si>
  <si>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</si>
  <si>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</si>
  <si>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</si>
  <si>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</si>
  <si>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</si>
  <si>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</si>
  <si>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</si>
  <si>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</si>
  <si>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</si>
  <si>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</si>
  <si>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</si>
  <si>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</si>
  <si>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</si>
  <si>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</si>
  <si>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</si>
  <si>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</si>
  <si>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</si>
  <si>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</si>
  <si>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</si>
  <si>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</si>
  <si>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</si>
  <si>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</si>
  <si>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</si>
  <si>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</si>
  <si>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</si>
  <si>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</si>
  <si>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</si>
  <si>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</si>
  <si>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100150</t>
  </si>
  <si>
    <t>100151</t>
  </si>
  <si>
    <t>100189</t>
  </si>
  <si>
    <t>100190</t>
  </si>
  <si>
    <t>100192</t>
  </si>
  <si>
    <t>100194</t>
  </si>
  <si>
    <t>100195</t>
  </si>
  <si>
    <t>100196</t>
  </si>
  <si>
    <t>100197</t>
  </si>
  <si>
    <t>100198</t>
  </si>
  <si>
    <t>100205</t>
  </si>
  <si>
    <t>100209</t>
  </si>
  <si>
    <t>130401</t>
  </si>
  <si>
    <t>1305</t>
  </si>
  <si>
    <t>130561</t>
  </si>
  <si>
    <t>1306</t>
  </si>
  <si>
    <t>130627</t>
  </si>
  <si>
    <t>130628</t>
  </si>
  <si>
    <t>1307</t>
  </si>
  <si>
    <t>130701</t>
  </si>
  <si>
    <t>1502</t>
  </si>
  <si>
    <t>150266</t>
  </si>
  <si>
    <t>150706</t>
  </si>
  <si>
    <t>TINTAS E VERNIZES</t>
  </si>
  <si>
    <t>LIXA EM FOLHA D'ÁGUA GRANA Nº 240 - NORTON OU EQUIVALENTE</t>
  </si>
  <si>
    <t>60</t>
  </si>
  <si>
    <t>6003</t>
  </si>
  <si>
    <t>600327</t>
  </si>
  <si>
    <t>80</t>
  </si>
  <si>
    <t>8001</t>
  </si>
  <si>
    <t>800102</t>
  </si>
  <si>
    <t>800103</t>
  </si>
  <si>
    <t>OLEO DIESEL</t>
  </si>
  <si>
    <t>8005</t>
  </si>
  <si>
    <t>800502</t>
  </si>
  <si>
    <t>800560</t>
  </si>
  <si>
    <t>FITA CREPE 24 MM X 50 M - 3M OU EQUIVALENTE</t>
  </si>
  <si>
    <t>RL</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</si>
  <si>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</si>
  <si>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</si>
  <si>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</si>
  <si>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</si>
  <si>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</si>
  <si>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</si>
  <si>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</si>
  <si>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</si>
  <si>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</si>
  <si>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</si>
  <si>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</si>
  <si>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</si>
  <si>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</si>
  <si>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</si>
  <si>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</si>
  <si>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</si>
  <si>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</si>
  <si>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</si>
  <si>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</si>
  <si>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</si>
  <si>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</si>
  <si>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</si>
  <si>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</si>
  <si>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</si>
  <si>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</si>
  <si>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</si>
  <si>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</si>
  <si>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</si>
  <si>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</si>
  <si>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</si>
  <si>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9206</t>
  </si>
  <si>
    <t>MAO DE OBRA (SALARIO MENSAL)</t>
  </si>
  <si>
    <t>920610</t>
  </si>
  <si>
    <t>TECNICO SEGUNDO GRAU -A-(INCL.L SOCIAIS DE 72,58%)</t>
  </si>
  <si>
    <t>920611</t>
  </si>
  <si>
    <t>ENGENHEIRO SENIOR (INCL.L SOCIAIS DE 72,58%)</t>
  </si>
  <si>
    <t>920612</t>
  </si>
  <si>
    <t>PROGRAMADOR (INCL.L SOCIAIS DE 72,58%)</t>
  </si>
  <si>
    <t>920613</t>
  </si>
  <si>
    <t>DIGITADOR - 6 HORAS (INCL.L SOCIAIS DE 72,58%)</t>
  </si>
  <si>
    <t>920614</t>
  </si>
  <si>
    <t>ENGENHEIRO JUNIOR (INCL.L SOCIAIS DE 72,58%)</t>
  </si>
  <si>
    <t>920615</t>
  </si>
  <si>
    <t>TECNICO SEGUNDO GRAU -B - (INCL.L SOCIAIS DE 72,58%)</t>
  </si>
  <si>
    <t>920616</t>
  </si>
  <si>
    <t>TECNICO SEGUNDO GRAU-C- (INCL.L SOCIAIS DE 72,58%)</t>
  </si>
  <si>
    <t>920617</t>
  </si>
  <si>
    <t>GERENTE DE PROJETO (INCL.L SOCIAIS DE 72,58%)</t>
  </si>
  <si>
    <t>920618</t>
  </si>
  <si>
    <t>ANALISTA DE SISTEMAS (INCL.L SOCIAIS DE 72,58%)</t>
  </si>
  <si>
    <t>920619</t>
  </si>
  <si>
    <t>ANALISTA DESENVOLVIMENTO (INCL.L SOCIAIS DE 72,58%)</t>
  </si>
  <si>
    <t>920620</t>
  </si>
  <si>
    <t>GERENTE BD/SERVIDORES/REDES (INCL.L SOCIAIS DE 72,58%)</t>
  </si>
  <si>
    <t>920621</t>
  </si>
  <si>
    <t>DESIGNER GRÁFICO (INCL.L SOCIAIS DE 72,58%)</t>
  </si>
  <si>
    <t>920622</t>
  </si>
  <si>
    <t>ANALISTA SISTEMAS/SUPORTE (INCL.L SOCIAIS DE 72,58%)</t>
  </si>
  <si>
    <t>920623</t>
  </si>
  <si>
    <t>COORDENADOR TECNICO ESPECIALISTA(INCL.L SOCIAIS DE 72,58</t>
  </si>
  <si>
    <t>920624</t>
  </si>
  <si>
    <t>COTADOR (INCL.L SOCIAIS DE 72,58%)</t>
  </si>
  <si>
    <t>920625</t>
  </si>
  <si>
    <t>TECNICO NIVEL SUPERIOR(INCL.L SOCIAIS DE 72,58%)</t>
  </si>
  <si>
    <t>920626</t>
  </si>
  <si>
    <t>ENGENHEIRO PLENO (INCL.L SOCIAIS DE 72,58%)</t>
  </si>
  <si>
    <t>920627</t>
  </si>
  <si>
    <t>ALMOXARIFE (INCL.L SOCIAIS DE 72,58%)</t>
  </si>
  <si>
    <t>920628</t>
  </si>
  <si>
    <t>MESTRE OBRAS SENIOR (INCL.L SOCIAIS DE 72,58%)</t>
  </si>
  <si>
    <t>920629</t>
  </si>
  <si>
    <t>VIGIA(INCL.L SOCIAIS DE 72,58%)</t>
  </si>
  <si>
    <t>920630</t>
  </si>
  <si>
    <t>AUX ALMOXARIFE (INCL.L SOCIAIS DE 72,58%)</t>
  </si>
  <si>
    <t>920632</t>
  </si>
  <si>
    <t>TECNICO SEGUNDO GRAU -A-(INCL.L SOCIAIS DE 48,87%)</t>
  </si>
  <si>
    <t>920633</t>
  </si>
  <si>
    <t>ENGENHEIRO SENIOR (INCL.L SOCIAIS DE 48,87%)</t>
  </si>
  <si>
    <t>920634</t>
  </si>
  <si>
    <t>PROGRAMADOR (INCL.L SOCIAIS DE 48,87%)</t>
  </si>
  <si>
    <t>920635</t>
  </si>
  <si>
    <t>DIGITADOR - 6 HORAS(INCL.L SOCIAIS DE 48,87%)</t>
  </si>
  <si>
    <t>920636</t>
  </si>
  <si>
    <t>ENGENHEIRO JUNIOR(INCL.L SOCIAIS DE 48,87%)</t>
  </si>
  <si>
    <t>920637</t>
  </si>
  <si>
    <t>TECNICO SEGUNDO GRAU -B - (INCL.L SOCIAIS DE 48,87%)</t>
  </si>
  <si>
    <t>920638</t>
  </si>
  <si>
    <t>TECNICO SEGUNDO GRAU -C - (INCL.L SOCIAIS DE 48,87%)</t>
  </si>
  <si>
    <t>920639</t>
  </si>
  <si>
    <t>GERENTE DE PROJETO (INCL.L SOCIAIS DE 48,87%)</t>
  </si>
  <si>
    <t>920640</t>
  </si>
  <si>
    <t>ANALISTA DE SISTEMAS (INCL.L SOCIAIS DE 48,87%)</t>
  </si>
  <si>
    <t>920641</t>
  </si>
  <si>
    <t>ANALISTA DESENVOLVIMENTO (INCL.L SOCIAIS DE 48,87%)</t>
  </si>
  <si>
    <t>920642</t>
  </si>
  <si>
    <t>GERENTE BD/SERVIDORES/REDES (INCL.L SOCIAIS DE 48,87%)</t>
  </si>
  <si>
    <t>920643</t>
  </si>
  <si>
    <t>DESIGNER GRÁFICO (INCL.L SOCIAIS DE 48,87%)</t>
  </si>
  <si>
    <t>920644</t>
  </si>
  <si>
    <t>ANALISTA SISTEMAS/SUPORTE(INCL.L SOCIAIS DE 48,87%)</t>
  </si>
  <si>
    <t>920645</t>
  </si>
  <si>
    <t>COORDENADOR TECNICO ESPECIALISTA(INCL.L SOCIAIS DE 48,87%)</t>
  </si>
  <si>
    <t>920646</t>
  </si>
  <si>
    <t>COTADOR(INCL.L SOCIAIS DE 48,87%)</t>
  </si>
  <si>
    <t>920647</t>
  </si>
  <si>
    <t>TECNICO NIVEL SUPERIOR(INCL.L SOCIAIS DE 48,87%)</t>
  </si>
  <si>
    <t>920648</t>
  </si>
  <si>
    <t>ENGENHEIRO PLENO (INCL.L SOCIAIS DE 48,87%)</t>
  </si>
  <si>
    <t>920649</t>
  </si>
  <si>
    <t>ALMOXARIFE (INCL.L SOCIAIS DE 48,87%)</t>
  </si>
  <si>
    <t>920650</t>
  </si>
  <si>
    <t>MESTRE OBRAS SENIOR (INCL.L SOCIAIS DE 48,87%)</t>
  </si>
  <si>
    <t>920651</t>
  </si>
  <si>
    <t>VIGIA (INCL.L SOCIAIS DE 48,87%)</t>
  </si>
  <si>
    <t>920652</t>
  </si>
  <si>
    <t>AUX ALMOXARIFE (INCL.L SOCIAIS DE 48,87%)</t>
  </si>
  <si>
    <t>920653</t>
  </si>
  <si>
    <t>ENCARREGADO DE TURMA(INCL.L SOCIAIS DE 48,87%)</t>
  </si>
  <si>
    <t>93</t>
  </si>
  <si>
    <t>9302</t>
  </si>
  <si>
    <t>930213</t>
  </si>
  <si>
    <t>930214</t>
  </si>
  <si>
    <t>930218</t>
  </si>
  <si>
    <t>930219</t>
  </si>
  <si>
    <t>930220</t>
  </si>
  <si>
    <t>930226</t>
  </si>
  <si>
    <t>930235</t>
  </si>
  <si>
    <t>95</t>
  </si>
  <si>
    <t>9501</t>
  </si>
  <si>
    <t>950101</t>
  </si>
  <si>
    <t>950102</t>
  </si>
  <si>
    <t>'Categoria: Equipamento</t>
  </si>
  <si>
    <t>080125</t>
  </si>
  <si>
    <t>0804</t>
  </si>
  <si>
    <t>080425</t>
  </si>
  <si>
    <t>0807</t>
  </si>
  <si>
    <t>080731</t>
  </si>
  <si>
    <t>GOL 1.0 TOTAL FLEX 12V 5 PORTAS BASICO GASOLINA (PRECO AQUIS)</t>
  </si>
  <si>
    <t>0811</t>
  </si>
  <si>
    <t>EQUIPAMENTOS (CUSTO SINAPI / TCPO)</t>
  </si>
  <si>
    <t>081115</t>
  </si>
  <si>
    <t>BETONEIRA CAPACIDADE NOMINAL 400L, CAPACIDADE DE MISTURA 280L, MOTOR ELETRICO TRIFASICO 220/380V POTENCIA 2CV, SEM CARREGADOR</t>
  </si>
  <si>
    <t>081116</t>
  </si>
  <si>
    <t>CAMINHAO TOCO, PESO BRUTO TOTAL 16000 KG, CARGA UTIL MAXIMA 11130 KG, DISTANCIA ENTRE EIXOS 5,36 M, POTENCIA 185 CV (INCLUI CABINE E CHASSI, NAO INCLUI CARROCERIA)</t>
  </si>
  <si>
    <t>081117</t>
  </si>
  <si>
    <t>CACAMBA METALICA BASCULANTE COM CAPACIDADE DE 6 M3 (INCLUI MONTAGEM, NAO INCLUI CAMINHAO)</t>
  </si>
  <si>
    <t>081121</t>
  </si>
  <si>
    <t>VIBRADOR DE IMERSAO, DIAMETRO DA PONTEIRA DE *45* MM, COM MOTOR ELETRICO TRIFASICO DE 2 HP (2 CV)</t>
  </si>
  <si>
    <t>081124</t>
  </si>
  <si>
    <t>GUINDAUTO HIDRAULICO, CAPACIDADE MAXIMA DE CARGA 6200 KG, MOMENTO MAXIMO DE CARGA 11,7 TM , ALCANCE MAXIMO HORIZONTAL 9,70 M, PARA MONTAGEM SOBRE CHASSI DE CAMINHAO PBT MINIMO 13000 KG (INCLUI MONTAGEM, NAO INCLUI CAMINHAO)</t>
  </si>
  <si>
    <t>081126</t>
  </si>
  <si>
    <t>PA CARREGADEIRA SOBRE RODAS, POTENCIA LIQUIDA 128 HP, CAPACIDADE DA CACAMBA DE 1,7 A 2,8 M3, PESO OPERACIONAL MAXIMO DE 11632 KG</t>
  </si>
  <si>
    <t>081129</t>
  </si>
  <si>
    <t>COMPACTADOR DE SOLOS DE PERCURSAO (SOQUETE) COM MOTOR A GASOLINA 4 TEMPOS DE 4 HP (4 CV)</t>
  </si>
  <si>
    <t>081133</t>
  </si>
  <si>
    <t>RETROESCAVADEIRA SOBRE RODAS COM CARREGADEIRA, TRACAO 4 X 2, POTENCIA LIQUIDA 79 HP, PESO OPERACIONAL MINIMO DE 6570 KG, CAPACIDADE DA CARREGADEIRA DE 1,00 M3 E DA RETROESCAVADEIRA MINIMA DE 0,20 M3, PROFUNDIDADE DE ESCAVACAO MAXIMA DE 4,37 M</t>
  </si>
  <si>
    <t>081134</t>
  </si>
  <si>
    <t>TANQUE DE ACO PARA TRANSPORTE DE AGUA COM CAPACIDADE DE 6 M3 (INCLUI MONTAGEM, NAO INCLUI CAMINHAO)</t>
  </si>
  <si>
    <t>081135</t>
  </si>
  <si>
    <t>CAMINHAO TOCO, PESO BRUTO TOTAL 13200 KG, CARGA UTIL MAXIMA 9200 KG, DISTANCIA ENTRE EIXOS 3,31 M, POTENCIA 175 CV (INCLUI CABINE E CHASSI, NAO INCLUI CARROCERIA)</t>
  </si>
  <si>
    <r>
      <rPr>
        <b/>
        <sz val="7"/>
        <rFont val="Arial"/>
        <family val="2"/>
      </rPr>
      <t>Descrição da mão de obra</t>
    </r>
  </si>
  <si>
    <r>
      <rPr>
        <b/>
        <sz val="7"/>
        <rFont val="Arial"/>
        <family val="2"/>
      </rPr>
      <t>Qt. sal</t>
    </r>
  </si>
  <si>
    <r>
      <rPr>
        <b/>
        <sz val="7"/>
        <rFont val="Arial"/>
        <family val="2"/>
      </rPr>
      <t>Valor sem encargos</t>
    </r>
  </si>
  <si>
    <r>
      <rPr>
        <b/>
        <sz val="7"/>
        <rFont val="Arial"/>
        <family val="2"/>
      </rPr>
      <t>Encargos</t>
    </r>
  </si>
  <si>
    <r>
      <rPr>
        <b/>
        <sz val="7"/>
        <rFont val="Arial"/>
        <family val="2"/>
      </rPr>
      <t>Valor com encargos</t>
    </r>
  </si>
  <si>
    <r>
      <rPr>
        <b/>
        <sz val="7"/>
        <rFont val="Arial"/>
        <family val="2"/>
      </rPr>
      <t>003 - ENCARGOS SOCIAIS E COMPLEMENTARES</t>
    </r>
  </si>
  <si>
    <r>
      <rPr>
        <sz val="7"/>
        <rFont val="Arial"/>
        <family val="2"/>
      </rPr>
      <t>Ajudante de carpinteiro</t>
    </r>
  </si>
  <si>
    <r>
      <rPr>
        <sz val="7"/>
        <rFont val="Arial"/>
        <family val="2"/>
      </rPr>
      <t>1,01</t>
    </r>
  </si>
  <si>
    <r>
      <rPr>
        <sz val="7"/>
        <rFont val="Arial"/>
        <family val="2"/>
      </rPr>
      <t>5,57</t>
    </r>
  </si>
  <si>
    <r>
      <rPr>
        <sz val="7"/>
        <rFont val="Arial"/>
        <family val="2"/>
      </rPr>
      <t>157,27</t>
    </r>
  </si>
  <si>
    <r>
      <rPr>
        <sz val="7"/>
        <rFont val="Arial"/>
        <family val="2"/>
      </rPr>
      <t>14,34</t>
    </r>
  </si>
  <si>
    <r>
      <rPr>
        <sz val="7"/>
        <rFont val="Arial"/>
        <family val="2"/>
      </rPr>
      <t>Ajudante de carpinteiro de O.A.C.</t>
    </r>
  </si>
  <si>
    <r>
      <rPr>
        <sz val="7"/>
        <rFont val="Arial"/>
        <family val="2"/>
      </rPr>
      <t>Ajudante de eletricista</t>
    </r>
  </si>
  <si>
    <r>
      <rPr>
        <sz val="7"/>
        <rFont val="Arial"/>
        <family val="2"/>
      </rPr>
      <t>Ajudante de máquina</t>
    </r>
  </si>
  <si>
    <r>
      <rPr>
        <sz val="7"/>
        <rFont val="Arial"/>
        <family val="2"/>
      </rPr>
      <t>Ajudante de pedreiro O.A.C.</t>
    </r>
  </si>
  <si>
    <r>
      <rPr>
        <sz val="7"/>
        <rFont val="Arial"/>
        <family val="2"/>
      </rPr>
      <t>Ajudante de pedreiro O.A.E.</t>
    </r>
  </si>
  <si>
    <r>
      <rPr>
        <sz val="7"/>
        <rFont val="Arial"/>
        <family val="2"/>
      </rPr>
      <t>Almoxarife</t>
    </r>
  </si>
  <si>
    <r>
      <rPr>
        <sz val="7"/>
        <rFont val="Arial"/>
        <family val="2"/>
      </rPr>
      <t>1,65</t>
    </r>
  </si>
  <si>
    <r>
      <rPr>
        <sz val="7"/>
        <rFont val="Arial"/>
        <family val="2"/>
      </rPr>
      <t>9,10</t>
    </r>
  </si>
  <si>
    <r>
      <rPr>
        <sz val="7"/>
        <rFont val="Arial"/>
        <family val="2"/>
      </rPr>
      <t>23,43</t>
    </r>
  </si>
  <si>
    <r>
      <rPr>
        <sz val="7"/>
        <rFont val="Arial"/>
        <family val="2"/>
      </rPr>
      <t>Apontador</t>
    </r>
  </si>
  <si>
    <r>
      <rPr>
        <sz val="7"/>
        <rFont val="Arial"/>
        <family val="2"/>
      </rPr>
      <t>Armador</t>
    </r>
  </si>
  <si>
    <r>
      <rPr>
        <sz val="7"/>
        <rFont val="Arial"/>
        <family val="2"/>
      </rPr>
      <t>1,24</t>
    </r>
  </si>
  <si>
    <r>
      <rPr>
        <sz val="7"/>
        <rFont val="Arial"/>
        <family val="2"/>
      </rPr>
      <t>6,84</t>
    </r>
  </si>
  <si>
    <r>
      <rPr>
        <sz val="7"/>
        <rFont val="Arial"/>
        <family val="2"/>
      </rPr>
      <t>17,61</t>
    </r>
  </si>
  <si>
    <r>
      <rPr>
        <sz val="7"/>
        <rFont val="Arial"/>
        <family val="2"/>
      </rPr>
      <t>Auxiliar de almoxarife</t>
    </r>
  </si>
  <si>
    <r>
      <rPr>
        <sz val="7"/>
        <rFont val="Arial"/>
        <family val="2"/>
      </rPr>
      <t>Auxiliar de serviços gerais</t>
    </r>
  </si>
  <si>
    <r>
      <rPr>
        <sz val="7"/>
        <rFont val="Arial"/>
        <family val="2"/>
      </rPr>
      <t>Blaster</t>
    </r>
  </si>
  <si>
    <r>
      <rPr>
        <sz val="7"/>
        <rFont val="Arial"/>
        <family val="2"/>
      </rPr>
      <t>1,96</t>
    </r>
  </si>
  <si>
    <r>
      <rPr>
        <sz val="7"/>
        <rFont val="Arial"/>
        <family val="2"/>
      </rPr>
      <t>10,82</t>
    </r>
  </si>
  <si>
    <r>
      <rPr>
        <sz val="7"/>
        <rFont val="Arial"/>
        <family val="2"/>
      </rPr>
      <t>27,83</t>
    </r>
  </si>
  <si>
    <r>
      <rPr>
        <sz val="7"/>
        <rFont val="Arial"/>
        <family val="2"/>
      </rPr>
      <t>Cabo de fogo</t>
    </r>
  </si>
  <si>
    <r>
      <rPr>
        <sz val="7"/>
        <rFont val="Arial"/>
        <family val="2"/>
      </rPr>
      <t>Calceteiro</t>
    </r>
  </si>
  <si>
    <r>
      <rPr>
        <sz val="7"/>
        <rFont val="Arial"/>
        <family val="2"/>
      </rPr>
      <t>Capataz de ar comprimido</t>
    </r>
  </si>
  <si>
    <r>
      <rPr>
        <sz val="7"/>
        <rFont val="Arial"/>
        <family val="2"/>
      </rPr>
      <t>33,37</t>
    </r>
  </si>
  <si>
    <r>
      <rPr>
        <sz val="7"/>
        <rFont val="Arial"/>
        <family val="2"/>
      </rPr>
      <t>Carpinteiro de O.A.C.</t>
    </r>
  </si>
  <si>
    <r>
      <rPr>
        <sz val="7"/>
        <rFont val="Arial"/>
        <family val="2"/>
      </rPr>
      <t>Carpinteiro de O.A.E.</t>
    </r>
  </si>
  <si>
    <r>
      <rPr>
        <sz val="7"/>
        <rFont val="Arial"/>
        <family val="2"/>
      </rPr>
      <t>Cavouqueiro</t>
    </r>
  </si>
  <si>
    <r>
      <rPr>
        <sz val="7"/>
        <rFont val="Arial"/>
        <family val="2"/>
      </rPr>
      <t>Compressorista</t>
    </r>
  </si>
  <si>
    <r>
      <rPr>
        <sz val="7"/>
        <rFont val="Arial"/>
        <family val="2"/>
      </rPr>
      <t>Eletricista</t>
    </r>
  </si>
  <si>
    <r>
      <rPr>
        <sz val="7"/>
        <rFont val="Arial"/>
        <family val="2"/>
      </rPr>
      <t>Encarregado de britador</t>
    </r>
  </si>
  <si>
    <r>
      <rPr>
        <sz val="7"/>
        <rFont val="Arial"/>
        <family val="2"/>
      </rPr>
      <t>Encarregado de escritório</t>
    </r>
  </si>
  <si>
    <r>
      <rPr>
        <sz val="7"/>
        <rFont val="Arial"/>
        <family val="2"/>
      </rPr>
      <t>Encarregado de fundação</t>
    </r>
  </si>
  <si>
    <r>
      <rPr>
        <sz val="7"/>
        <rFont val="Arial"/>
        <family val="2"/>
      </rPr>
      <t>2,26</t>
    </r>
  </si>
  <si>
    <r>
      <rPr>
        <sz val="7"/>
        <rFont val="Arial"/>
        <family val="2"/>
      </rPr>
      <t>12,47</t>
    </r>
  </si>
  <si>
    <r>
      <rPr>
        <sz val="7"/>
        <rFont val="Arial"/>
        <family val="2"/>
      </rPr>
      <t>32,10</t>
    </r>
  </si>
  <si>
    <r>
      <rPr>
        <sz val="7"/>
        <rFont val="Arial"/>
        <family val="2"/>
      </rPr>
      <t>Encarregado de O.A.C.</t>
    </r>
  </si>
  <si>
    <r>
      <rPr>
        <sz val="7"/>
        <rFont val="Arial"/>
        <family val="2"/>
      </rPr>
      <t>Encarregado de pavimentação</t>
    </r>
  </si>
  <si>
    <r>
      <rPr>
        <sz val="7"/>
        <rFont val="Arial"/>
        <family val="2"/>
      </rPr>
      <t>Encarregado de pesagem</t>
    </r>
  </si>
  <si>
    <r>
      <rPr>
        <sz val="7"/>
        <rFont val="Arial"/>
        <family val="2"/>
      </rPr>
      <t>Encarregado de pista</t>
    </r>
  </si>
  <si>
    <r>
      <rPr>
        <sz val="7"/>
        <rFont val="Arial"/>
        <family val="2"/>
      </rPr>
      <t>Encarregado de protensao</t>
    </r>
  </si>
  <si>
    <r>
      <rPr>
        <sz val="7"/>
        <rFont val="Arial"/>
        <family val="2"/>
      </rPr>
      <t>Encarregado de terraplenagem</t>
    </r>
  </si>
  <si>
    <r>
      <rPr>
        <sz val="7"/>
        <rFont val="Arial"/>
        <family val="2"/>
      </rPr>
      <t>Encarregado de usina</t>
    </r>
  </si>
  <si>
    <r>
      <rPr>
        <sz val="7"/>
        <rFont val="Arial"/>
        <family val="2"/>
      </rPr>
      <t>Encarregado Geral</t>
    </r>
  </si>
  <si>
    <r>
      <rPr>
        <sz val="7"/>
        <rFont val="Arial"/>
        <family val="2"/>
      </rPr>
      <t>Encarregado O.A.E.</t>
    </r>
  </si>
  <si>
    <r>
      <rPr>
        <sz val="7"/>
        <rFont val="Arial"/>
        <family val="2"/>
      </rPr>
      <t>Escavadeirista</t>
    </r>
  </si>
  <si>
    <r>
      <rPr>
        <sz val="7"/>
        <rFont val="Arial"/>
        <family val="2"/>
      </rPr>
      <t>Feitor</t>
    </r>
  </si>
  <si>
    <r>
      <rPr>
        <sz val="7"/>
        <rFont val="Arial"/>
        <family val="2"/>
      </rPr>
      <t>Greidista</t>
    </r>
  </si>
  <si>
    <r>
      <rPr>
        <sz val="7"/>
        <rFont val="Arial"/>
        <family val="2"/>
      </rPr>
      <t>Laboratorista de Usina</t>
    </r>
  </si>
  <si>
    <r>
      <rPr>
        <sz val="7"/>
        <rFont val="Arial"/>
        <family val="2"/>
      </rPr>
      <t>5,00</t>
    </r>
  </si>
  <si>
    <r>
      <rPr>
        <sz val="7"/>
        <rFont val="Arial"/>
        <family val="2"/>
      </rPr>
      <t>27,60</t>
    </r>
  </si>
  <si>
    <r>
      <rPr>
        <sz val="7"/>
        <rFont val="Arial"/>
        <family val="2"/>
      </rPr>
      <t>71,01</t>
    </r>
  </si>
  <si>
    <r>
      <rPr>
        <sz val="7"/>
        <rFont val="Arial"/>
        <family val="2"/>
      </rPr>
      <t>Marroeiro</t>
    </r>
  </si>
  <si>
    <r>
      <rPr>
        <sz val="7"/>
        <rFont val="Arial"/>
        <family val="2"/>
      </rPr>
      <t>Marteleteiro</t>
    </r>
  </si>
  <si>
    <r>
      <rPr>
        <sz val="7"/>
        <rFont val="Arial"/>
        <family val="2"/>
      </rPr>
      <t>Meio Oficial</t>
    </r>
  </si>
  <si>
    <r>
      <rPr>
        <sz val="7"/>
        <rFont val="Arial"/>
        <family val="2"/>
      </rPr>
      <t>Montador</t>
    </r>
  </si>
  <si>
    <r>
      <rPr>
        <sz val="7"/>
        <rFont val="Arial"/>
        <family val="2"/>
      </rPr>
      <t>Motorista</t>
    </r>
  </si>
  <si>
    <r>
      <rPr>
        <sz val="7"/>
        <rFont val="Arial"/>
        <family val="2"/>
      </rPr>
      <t>2,00</t>
    </r>
  </si>
  <si>
    <r>
      <rPr>
        <sz val="7"/>
        <rFont val="Arial"/>
        <family val="2"/>
      </rPr>
      <t>11,04</t>
    </r>
  </si>
  <si>
    <r>
      <rPr>
        <sz val="7"/>
        <rFont val="Arial"/>
        <family val="2"/>
      </rPr>
      <t>28,40</t>
    </r>
  </si>
  <si>
    <r>
      <rPr>
        <sz val="7"/>
        <rFont val="Arial"/>
        <family val="2"/>
      </rPr>
      <t>Oficial</t>
    </r>
  </si>
  <si>
    <r>
      <rPr>
        <sz val="7"/>
        <rFont val="Arial"/>
        <family val="2"/>
      </rPr>
      <t>Operador de bate-estacas</t>
    </r>
  </si>
  <si>
    <r>
      <rPr>
        <sz val="7"/>
        <rFont val="Arial"/>
        <family val="2"/>
      </rPr>
      <t>Operador de betoneira</t>
    </r>
  </si>
  <si>
    <r>
      <rPr>
        <sz val="7"/>
        <rFont val="Arial"/>
        <family val="2"/>
      </rPr>
      <t>1,55</t>
    </r>
  </si>
  <si>
    <r>
      <rPr>
        <sz val="7"/>
        <rFont val="Arial"/>
        <family val="2"/>
      </rPr>
      <t>8,55</t>
    </r>
  </si>
  <si>
    <r>
      <rPr>
        <sz val="7"/>
        <rFont val="Arial"/>
        <family val="2"/>
      </rPr>
      <t>22,01</t>
    </r>
  </si>
  <si>
    <r>
      <rPr>
        <sz val="7"/>
        <rFont val="Arial"/>
        <family val="2"/>
      </rPr>
      <t>Operador de campânula p/ tubulaçao</t>
    </r>
  </si>
  <si>
    <r>
      <rPr>
        <sz val="7"/>
        <rFont val="Arial"/>
        <family val="2"/>
      </rPr>
      <t>Operador de máquina</t>
    </r>
  </si>
  <si>
    <r>
      <rPr>
        <sz val="7"/>
        <rFont val="Arial"/>
        <family val="2"/>
      </rPr>
      <t>Operador de protensão</t>
    </r>
  </si>
  <si>
    <r>
      <rPr>
        <sz val="7"/>
        <rFont val="Arial"/>
        <family val="2"/>
      </rPr>
      <t>Operador de roçadeira</t>
    </r>
  </si>
  <si>
    <r>
      <rPr>
        <sz val="7"/>
        <rFont val="Arial"/>
        <family val="2"/>
      </rPr>
      <t>Operador de usina</t>
    </r>
  </si>
  <si>
    <r>
      <rPr>
        <sz val="7"/>
        <rFont val="Arial"/>
        <family val="2"/>
      </rPr>
      <t>Operário braçal</t>
    </r>
  </si>
  <si>
    <r>
      <rPr>
        <sz val="7"/>
        <rFont val="Arial"/>
        <family val="2"/>
      </rPr>
      <t>5,63</t>
    </r>
  </si>
  <si>
    <r>
      <rPr>
        <sz val="7"/>
        <rFont val="Arial"/>
        <family val="2"/>
      </rPr>
      <t>14,48</t>
    </r>
  </si>
  <si>
    <r>
      <rPr>
        <sz val="7"/>
        <rFont val="Arial"/>
        <family val="2"/>
      </rPr>
      <t>Patrolista</t>
    </r>
  </si>
  <si>
    <r>
      <rPr>
        <sz val="7"/>
        <rFont val="Arial"/>
        <family val="2"/>
      </rPr>
      <t>Pedreiro de O.A.C.</t>
    </r>
  </si>
  <si>
    <r>
      <rPr>
        <sz val="7"/>
        <rFont val="Arial"/>
        <family val="2"/>
      </rPr>
      <t>Pedreiro de O.A.E.</t>
    </r>
  </si>
  <si>
    <r>
      <rPr>
        <sz val="7"/>
        <rFont val="Arial"/>
        <family val="2"/>
      </rPr>
      <t>Pintor</t>
    </r>
  </si>
  <si>
    <r>
      <rPr>
        <sz val="7"/>
        <rFont val="Arial"/>
        <family val="2"/>
      </rPr>
      <t>Poceiro</t>
    </r>
  </si>
  <si>
    <r>
      <rPr>
        <sz val="7"/>
        <rFont val="Arial"/>
        <family val="2"/>
      </rPr>
      <t>Rasteleiro</t>
    </r>
  </si>
  <si>
    <r>
      <rPr>
        <sz val="7"/>
        <rFont val="Arial"/>
        <family val="2"/>
      </rPr>
      <t>Serralheiro</t>
    </r>
  </si>
  <si>
    <r>
      <rPr>
        <sz val="7"/>
        <rFont val="Arial"/>
        <family val="2"/>
      </rPr>
      <t>Servente</t>
    </r>
  </si>
  <si>
    <r>
      <rPr>
        <sz val="7"/>
        <rFont val="Arial"/>
        <family val="2"/>
      </rPr>
      <t>1,00</t>
    </r>
  </si>
  <si>
    <r>
      <rPr>
        <sz val="7"/>
        <rFont val="Arial"/>
        <family val="2"/>
      </rPr>
      <t>5,52</t>
    </r>
  </si>
  <si>
    <r>
      <rPr>
        <sz val="7"/>
        <rFont val="Arial"/>
        <family val="2"/>
      </rPr>
      <t>14,20</t>
    </r>
  </si>
  <si>
    <r>
      <rPr>
        <sz val="7"/>
        <rFont val="Arial"/>
        <family val="2"/>
      </rPr>
      <t>Servente de usina</t>
    </r>
  </si>
  <si>
    <r>
      <rPr>
        <sz val="7"/>
        <rFont val="Arial"/>
        <family val="2"/>
      </rPr>
      <t>Sinaleiro</t>
    </r>
  </si>
  <si>
    <r>
      <rPr>
        <sz val="7"/>
        <rFont val="Arial"/>
        <family val="2"/>
      </rPr>
      <t>Soldador</t>
    </r>
  </si>
  <si>
    <r>
      <rPr>
        <sz val="7"/>
        <rFont val="Arial"/>
        <family val="2"/>
      </rPr>
      <t>Sondador</t>
    </r>
  </si>
  <si>
    <r>
      <rPr>
        <sz val="7"/>
        <rFont val="Arial"/>
        <family val="2"/>
      </rPr>
      <t>Supervisor Técnico de Montagem</t>
    </r>
  </si>
  <si>
    <r>
      <rPr>
        <sz val="7"/>
        <rFont val="Arial"/>
        <family val="2"/>
      </rPr>
      <t>5,14</t>
    </r>
  </si>
  <si>
    <r>
      <rPr>
        <sz val="7"/>
        <rFont val="Arial"/>
        <family val="2"/>
      </rPr>
      <t>28,37</t>
    </r>
  </si>
  <si>
    <r>
      <rPr>
        <sz val="7"/>
        <rFont val="Arial"/>
        <family val="2"/>
      </rPr>
      <t>73,00</t>
    </r>
  </si>
  <si>
    <r>
      <rPr>
        <sz val="7"/>
        <rFont val="Arial"/>
        <family val="2"/>
      </rPr>
      <t>Trabalhador sob ar comprimido</t>
    </r>
  </si>
  <si>
    <r>
      <rPr>
        <sz val="7"/>
        <rFont val="Arial"/>
        <family val="2"/>
      </rPr>
      <t>Tratorista</t>
    </r>
  </si>
  <si>
    <r>
      <rPr>
        <sz val="7"/>
        <rFont val="Arial"/>
        <family val="2"/>
      </rPr>
      <t>Vigia</t>
    </r>
  </si>
  <si>
    <r>
      <rPr>
        <b/>
        <sz val="7"/>
        <rFont val="Arial"/>
        <family val="2"/>
      </rPr>
      <t>004 - CONSULTORIA</t>
    </r>
  </si>
  <si>
    <r>
      <rPr>
        <sz val="7"/>
        <rFont val="Arial"/>
        <family val="2"/>
      </rPr>
      <t>Advogado</t>
    </r>
  </si>
  <si>
    <r>
      <rPr>
        <sz val="7"/>
        <rFont val="Arial"/>
        <family val="2"/>
      </rPr>
      <t>5.693,16</t>
    </r>
  </si>
  <si>
    <r>
      <rPr>
        <sz val="7"/>
        <rFont val="Arial"/>
        <family val="2"/>
      </rPr>
      <t>84,04</t>
    </r>
  </si>
  <si>
    <r>
      <rPr>
        <sz val="7"/>
        <rFont val="Arial"/>
        <family val="2"/>
      </rPr>
      <t>10.477,69</t>
    </r>
  </si>
  <si>
    <r>
      <rPr>
        <sz val="7"/>
        <rFont val="Arial"/>
        <family val="2"/>
      </rPr>
      <t>Analista de sistemas (júnior)</t>
    </r>
  </si>
  <si>
    <r>
      <rPr>
        <sz val="7"/>
        <rFont val="Arial"/>
        <family val="2"/>
      </rPr>
      <t>3.424,95</t>
    </r>
  </si>
  <si>
    <r>
      <rPr>
        <sz val="7"/>
        <rFont val="Arial"/>
        <family val="2"/>
      </rPr>
      <t>6.303,27</t>
    </r>
  </si>
  <si>
    <r>
      <rPr>
        <sz val="7"/>
        <rFont val="Arial"/>
        <family val="2"/>
      </rPr>
      <t>Analista de sistemas (sênior)</t>
    </r>
  </si>
  <si>
    <r>
      <rPr>
        <sz val="7"/>
        <rFont val="Arial"/>
        <family val="2"/>
      </rPr>
      <t>8.252,52</t>
    </r>
  </si>
  <si>
    <r>
      <rPr>
        <sz val="7"/>
        <rFont val="Arial"/>
        <family val="2"/>
      </rPr>
      <t>15.187,93</t>
    </r>
  </si>
  <si>
    <r>
      <rPr>
        <sz val="7"/>
        <rFont val="Arial"/>
        <family val="2"/>
      </rPr>
      <t>Arqueólogo (Pleno)</t>
    </r>
  </si>
  <si>
    <r>
      <rPr>
        <sz val="7"/>
        <rFont val="Arial"/>
        <family val="2"/>
      </rPr>
      <t>4.036,47</t>
    </r>
  </si>
  <si>
    <r>
      <rPr>
        <sz val="7"/>
        <rFont val="Arial"/>
        <family val="2"/>
      </rPr>
      <t>7.428,71</t>
    </r>
  </si>
  <si>
    <r>
      <rPr>
        <sz val="7"/>
        <rFont val="Arial"/>
        <family val="2"/>
      </rPr>
      <t>Assistente Social (Pleno)</t>
    </r>
  </si>
  <si>
    <r>
      <rPr>
        <sz val="7"/>
        <rFont val="Arial"/>
        <family val="2"/>
      </rPr>
      <t>4.772,64</t>
    </r>
  </si>
  <si>
    <r>
      <rPr>
        <sz val="7"/>
        <rFont val="Arial"/>
        <family val="2"/>
      </rPr>
      <t>8.783,56</t>
    </r>
  </si>
  <si>
    <r>
      <rPr>
        <sz val="7"/>
        <rFont val="Arial"/>
        <family val="2"/>
      </rPr>
      <t>Auxiliar de administraçao</t>
    </r>
  </si>
  <si>
    <r>
      <rPr>
        <sz val="7"/>
        <rFont val="Arial"/>
        <family val="2"/>
      </rPr>
      <t>1.611,52</t>
    </r>
  </si>
  <si>
    <r>
      <rPr>
        <sz val="7"/>
        <rFont val="Arial"/>
        <family val="2"/>
      </rPr>
      <t>2.965,84</t>
    </r>
  </si>
  <si>
    <r>
      <rPr>
        <sz val="7"/>
        <rFont val="Arial"/>
        <family val="2"/>
      </rPr>
      <t>Auxiliar de engenharia</t>
    </r>
  </si>
  <si>
    <r>
      <rPr>
        <sz val="7"/>
        <rFont val="Arial"/>
        <family val="2"/>
      </rPr>
      <t>4.734,64</t>
    </r>
  </si>
  <si>
    <r>
      <rPr>
        <sz val="7"/>
        <rFont val="Arial"/>
        <family val="2"/>
      </rPr>
      <t>8.713,63</t>
    </r>
  </si>
  <si>
    <r>
      <rPr>
        <sz val="7"/>
        <rFont val="Arial"/>
        <family val="2"/>
      </rPr>
      <t>Auxiliar de escritório</t>
    </r>
  </si>
  <si>
    <r>
      <rPr>
        <sz val="7"/>
        <rFont val="Arial"/>
        <family val="2"/>
      </rPr>
      <t>Auxiliar de laboratório</t>
    </r>
  </si>
  <si>
    <r>
      <rPr>
        <sz val="7"/>
        <rFont val="Arial"/>
        <family val="2"/>
      </rPr>
      <t>1.515,66</t>
    </r>
  </si>
  <si>
    <r>
      <rPr>
        <sz val="7"/>
        <rFont val="Arial"/>
        <family val="2"/>
      </rPr>
      <t>2.789,42</t>
    </r>
  </si>
  <si>
    <r>
      <rPr>
        <sz val="7"/>
        <rFont val="Arial"/>
        <family val="2"/>
      </rPr>
      <t>Auxiliar de Serviços Gerais</t>
    </r>
  </si>
  <si>
    <r>
      <rPr>
        <sz val="7"/>
        <rFont val="Arial"/>
        <family val="2"/>
      </rPr>
      <t>1.340,27</t>
    </r>
  </si>
  <si>
    <r>
      <rPr>
        <sz val="7"/>
        <rFont val="Arial"/>
        <family val="2"/>
      </rPr>
      <t>2.466,63</t>
    </r>
  </si>
  <si>
    <r>
      <rPr>
        <sz val="7"/>
        <rFont val="Arial"/>
        <family val="2"/>
      </rPr>
      <t>Auxiliar de topografia</t>
    </r>
  </si>
  <si>
    <r>
      <rPr>
        <sz val="7"/>
        <rFont val="Arial"/>
        <family val="2"/>
      </rPr>
      <t>Auxiliar técnico</t>
    </r>
  </si>
  <si>
    <r>
      <rPr>
        <sz val="7"/>
        <rFont val="Arial"/>
        <family val="2"/>
      </rPr>
      <t>1.825,23</t>
    </r>
  </si>
  <si>
    <r>
      <rPr>
        <sz val="7"/>
        <rFont val="Arial"/>
        <family val="2"/>
      </rPr>
      <t>3.359,15</t>
    </r>
  </si>
  <si>
    <r>
      <rPr>
        <sz val="7"/>
        <rFont val="Arial"/>
        <family val="2"/>
      </rPr>
      <t>Biólogo (Pleno)</t>
    </r>
  </si>
  <si>
    <r>
      <rPr>
        <sz val="7"/>
        <rFont val="Arial"/>
        <family val="2"/>
      </rPr>
      <t>3.839,66</t>
    </r>
  </si>
  <si>
    <r>
      <rPr>
        <sz val="7"/>
        <rFont val="Arial"/>
        <family val="2"/>
      </rPr>
      <t>7.066,51</t>
    </r>
  </si>
  <si>
    <r>
      <rPr>
        <sz val="7"/>
        <rFont val="Arial"/>
        <family val="2"/>
      </rPr>
      <t>Contador de nível superior</t>
    </r>
  </si>
  <si>
    <r>
      <rPr>
        <sz val="7"/>
        <rFont val="Arial"/>
        <family val="2"/>
      </rPr>
      <t>4.835,41</t>
    </r>
  </si>
  <si>
    <r>
      <rPr>
        <sz val="7"/>
        <rFont val="Arial"/>
        <family val="2"/>
      </rPr>
      <t>8.899,08</t>
    </r>
  </si>
  <si>
    <r>
      <rPr>
        <sz val="7"/>
        <rFont val="Arial"/>
        <family val="2"/>
      </rPr>
      <t>Desenhista</t>
    </r>
  </si>
  <si>
    <r>
      <rPr>
        <sz val="7"/>
        <rFont val="Arial"/>
        <family val="2"/>
      </rPr>
      <t>3.254,34</t>
    </r>
  </si>
  <si>
    <r>
      <rPr>
        <sz val="7"/>
        <rFont val="Arial"/>
        <family val="2"/>
      </rPr>
      <t>5.989,28</t>
    </r>
  </si>
  <si>
    <r>
      <rPr>
        <sz val="7"/>
        <rFont val="Arial"/>
        <family val="2"/>
      </rPr>
      <t>Desenhista projetista</t>
    </r>
  </si>
  <si>
    <r>
      <rPr>
        <sz val="7"/>
        <rFont val="Arial"/>
        <family val="2"/>
      </rPr>
      <t>7.029,31</t>
    </r>
  </si>
  <si>
    <r>
      <rPr>
        <sz val="7"/>
        <rFont val="Arial"/>
        <family val="2"/>
      </rPr>
      <t>12.936,74</t>
    </r>
  </si>
  <si>
    <r>
      <rPr>
        <sz val="7"/>
        <rFont val="Arial"/>
        <family val="2"/>
      </rPr>
      <t>Digitador</t>
    </r>
  </si>
  <si>
    <r>
      <rPr>
        <sz val="7"/>
        <rFont val="Arial"/>
        <family val="2"/>
      </rPr>
      <t>Economista</t>
    </r>
  </si>
  <si>
    <r>
      <rPr>
        <sz val="7"/>
        <rFont val="Arial"/>
        <family val="2"/>
      </rPr>
      <t>5.983,41</t>
    </r>
  </si>
  <si>
    <r>
      <rPr>
        <sz val="7"/>
        <rFont val="Arial"/>
        <family val="2"/>
      </rPr>
      <t>11.011,86</t>
    </r>
  </si>
  <si>
    <r>
      <rPr>
        <sz val="7"/>
        <rFont val="Arial"/>
        <family val="2"/>
      </rPr>
      <t>Engenheiro auxiliar</t>
    </r>
  </si>
  <si>
    <r>
      <rPr>
        <sz val="7"/>
        <rFont val="Arial"/>
        <family val="2"/>
      </rPr>
      <t>9.350,00</t>
    </r>
  </si>
  <si>
    <r>
      <rPr>
        <sz val="7"/>
        <rFont val="Arial"/>
        <family val="2"/>
      </rPr>
      <t>17.207,74</t>
    </r>
  </si>
  <si>
    <r>
      <rPr>
        <sz val="7"/>
        <rFont val="Arial"/>
        <family val="2"/>
      </rPr>
      <t>Engenheiro coordenador</t>
    </r>
  </si>
  <si>
    <r>
      <rPr>
        <sz val="7"/>
        <rFont val="Arial"/>
        <family val="2"/>
      </rPr>
      <t>16.889,91</t>
    </r>
  </si>
  <si>
    <r>
      <rPr>
        <sz val="7"/>
        <rFont val="Arial"/>
        <family val="2"/>
      </rPr>
      <t>31.084,19</t>
    </r>
  </si>
  <si>
    <r>
      <rPr>
        <sz val="7"/>
        <rFont val="Arial"/>
        <family val="2"/>
      </rPr>
      <t>Engenheiro junior</t>
    </r>
  </si>
  <si>
    <r>
      <rPr>
        <sz val="7"/>
        <rFont val="Arial"/>
        <family val="2"/>
      </rPr>
      <t>10.302,00</t>
    </r>
  </si>
  <si>
    <r>
      <rPr>
        <sz val="7"/>
        <rFont val="Arial"/>
        <family val="2"/>
      </rPr>
      <t>18.959,80</t>
    </r>
  </si>
  <si>
    <r>
      <rPr>
        <sz val="7"/>
        <rFont val="Arial"/>
        <family val="2"/>
      </rPr>
      <t>Engenheiro pleno</t>
    </r>
  </si>
  <si>
    <r>
      <rPr>
        <sz val="7"/>
        <rFont val="Arial"/>
        <family val="2"/>
      </rPr>
      <t>10.987,76</t>
    </r>
  </si>
  <si>
    <r>
      <rPr>
        <sz val="7"/>
        <rFont val="Arial"/>
        <family val="2"/>
      </rPr>
      <t>20.221,87</t>
    </r>
  </si>
  <si>
    <r>
      <rPr>
        <sz val="7"/>
        <rFont val="Arial"/>
        <family val="2"/>
      </rPr>
      <t>Engenheiro sênior</t>
    </r>
  </si>
  <si>
    <r>
      <rPr>
        <sz val="7"/>
        <rFont val="Arial"/>
        <family val="2"/>
      </rPr>
      <t>14.253,45</t>
    </r>
  </si>
  <si>
    <r>
      <rPr>
        <sz val="7"/>
        <rFont val="Arial"/>
        <family val="2"/>
      </rPr>
      <t>26.232,04</t>
    </r>
  </si>
  <si>
    <r>
      <rPr>
        <sz val="7"/>
        <rFont val="Arial"/>
        <family val="2"/>
      </rPr>
      <t>Especialista Ambiental (Coordenador de Estudos)</t>
    </r>
  </si>
  <si>
    <r>
      <rPr>
        <sz val="7"/>
        <rFont val="Arial"/>
        <family val="2"/>
      </rPr>
      <t>14.335,68</t>
    </r>
  </si>
  <si>
    <r>
      <rPr>
        <sz val="7"/>
        <rFont val="Arial"/>
        <family val="2"/>
      </rPr>
      <t>26.383,38</t>
    </r>
  </si>
  <si>
    <r>
      <rPr>
        <sz val="7"/>
        <rFont val="Arial"/>
        <family val="2"/>
      </rPr>
      <t>Especialista em meio ambiente</t>
    </r>
  </si>
  <si>
    <r>
      <rPr>
        <sz val="7"/>
        <rFont val="Arial"/>
        <family val="2"/>
      </rPr>
      <t>13.338,64</t>
    </r>
  </si>
  <si>
    <r>
      <rPr>
        <sz val="7"/>
        <rFont val="Arial"/>
        <family val="2"/>
      </rPr>
      <t>24.548,43</t>
    </r>
  </si>
  <si>
    <r>
      <rPr>
        <sz val="7"/>
        <rFont val="Arial"/>
        <family val="2"/>
      </rPr>
      <t>Historiador (Pleno)</t>
    </r>
  </si>
  <si>
    <r>
      <rPr>
        <sz val="7"/>
        <rFont val="Arial"/>
        <family val="2"/>
      </rPr>
      <t>4.059,76</t>
    </r>
  </si>
  <si>
    <r>
      <rPr>
        <sz val="7"/>
        <rFont val="Arial"/>
        <family val="2"/>
      </rPr>
      <t>7.471,58</t>
    </r>
  </si>
  <si>
    <r>
      <rPr>
        <sz val="7"/>
        <rFont val="Arial"/>
        <family val="2"/>
      </rPr>
      <t>Laboratorista</t>
    </r>
  </si>
  <si>
    <r>
      <rPr>
        <sz val="7"/>
        <rFont val="Arial"/>
        <family val="2"/>
      </rPr>
      <t>3.370,27</t>
    </r>
  </si>
  <si>
    <r>
      <rPr>
        <sz val="7"/>
        <rFont val="Arial"/>
        <family val="2"/>
      </rPr>
      <t>6.202,64</t>
    </r>
  </si>
  <si>
    <r>
      <rPr>
        <sz val="7"/>
        <rFont val="Arial"/>
        <family val="2"/>
      </rPr>
      <t>Laboratorista auxiliar</t>
    </r>
  </si>
  <si>
    <r>
      <rPr>
        <sz val="7"/>
        <rFont val="Arial"/>
        <family val="2"/>
      </rPr>
      <t>2.020,88</t>
    </r>
  </si>
  <si>
    <r>
      <rPr>
        <sz val="7"/>
        <rFont val="Arial"/>
        <family val="2"/>
      </rPr>
      <t>3.719,22</t>
    </r>
  </si>
  <si>
    <r>
      <rPr>
        <sz val="7"/>
        <rFont val="Arial"/>
        <family val="2"/>
      </rPr>
      <t>Laboratorista chefe</t>
    </r>
  </si>
  <si>
    <r>
      <rPr>
        <sz val="7"/>
        <rFont val="Arial"/>
        <family val="2"/>
      </rPr>
      <t>5.842,96</t>
    </r>
  </si>
  <si>
    <r>
      <rPr>
        <sz val="7"/>
        <rFont val="Arial"/>
        <family val="2"/>
      </rPr>
      <t>10.753,38</t>
    </r>
  </si>
  <si>
    <r>
      <rPr>
        <sz val="7"/>
        <rFont val="Arial"/>
        <family val="2"/>
      </rPr>
      <t>Nivelador</t>
    </r>
  </si>
  <si>
    <r>
      <rPr>
        <sz val="7"/>
        <rFont val="Arial"/>
        <family val="2"/>
      </rPr>
      <t>2.161,15</t>
    </r>
  </si>
  <si>
    <r>
      <rPr>
        <sz val="7"/>
        <rFont val="Arial"/>
        <family val="2"/>
      </rPr>
      <t>3.977,38</t>
    </r>
  </si>
  <si>
    <r>
      <rPr>
        <sz val="7"/>
        <rFont val="Arial"/>
        <family val="2"/>
      </rPr>
      <t>Pedagogo (Pleno)</t>
    </r>
  </si>
  <si>
    <r>
      <rPr>
        <sz val="7"/>
        <rFont val="Arial"/>
        <family val="2"/>
      </rPr>
      <t>3.420,04</t>
    </r>
  </si>
  <si>
    <r>
      <rPr>
        <sz val="7"/>
        <rFont val="Arial"/>
        <family val="2"/>
      </rPr>
      <t>6.294,24</t>
    </r>
  </si>
  <si>
    <r>
      <rPr>
        <sz val="7"/>
        <rFont val="Arial"/>
        <family val="2"/>
      </rPr>
      <t>Secretária</t>
    </r>
  </si>
  <si>
    <r>
      <rPr>
        <sz val="7"/>
        <rFont val="Arial"/>
        <family val="2"/>
      </rPr>
      <t>2.254,20</t>
    </r>
  </si>
  <si>
    <r>
      <rPr>
        <sz val="7"/>
        <rFont val="Arial"/>
        <family val="2"/>
      </rPr>
      <t>4.148,62</t>
    </r>
  </si>
  <si>
    <r>
      <rPr>
        <sz val="7"/>
        <rFont val="Arial"/>
        <family val="2"/>
      </rPr>
      <t>Servente consultoria</t>
    </r>
  </si>
  <si>
    <r>
      <rPr>
        <sz val="7"/>
        <rFont val="Arial"/>
        <family val="2"/>
      </rPr>
      <t>Técnico de campo</t>
    </r>
  </si>
  <si>
    <r>
      <rPr>
        <sz val="7"/>
        <rFont val="Arial"/>
        <family val="2"/>
      </rPr>
      <t>3.002,66</t>
    </r>
  </si>
  <si>
    <r>
      <rPr>
        <sz val="7"/>
        <rFont val="Arial"/>
        <family val="2"/>
      </rPr>
      <t>5.526,09</t>
    </r>
  </si>
  <si>
    <r>
      <rPr>
        <sz val="7"/>
        <rFont val="Arial"/>
        <family val="2"/>
      </rPr>
      <t>Técnico de estradas I</t>
    </r>
  </si>
  <si>
    <r>
      <rPr>
        <sz val="7"/>
        <rFont val="Arial"/>
        <family val="2"/>
      </rPr>
      <t>3.800,19</t>
    </r>
  </si>
  <si>
    <r>
      <rPr>
        <sz val="7"/>
        <rFont val="Arial"/>
        <family val="2"/>
      </rPr>
      <t>6.993,86</t>
    </r>
  </si>
  <si>
    <r>
      <rPr>
        <sz val="7"/>
        <rFont val="Arial"/>
        <family val="2"/>
      </rPr>
      <t>Técnico de Estradas II</t>
    </r>
  </si>
  <si>
    <r>
      <rPr>
        <sz val="7"/>
        <rFont val="Arial"/>
        <family val="2"/>
      </rPr>
      <t>Técnico de Estradas III</t>
    </r>
  </si>
  <si>
    <r>
      <rPr>
        <sz val="7"/>
        <rFont val="Arial"/>
        <family val="2"/>
      </rPr>
      <t>6.260,67</t>
    </r>
  </si>
  <si>
    <r>
      <rPr>
        <sz val="7"/>
        <rFont val="Arial"/>
        <family val="2"/>
      </rPr>
      <t>11.522,13</t>
    </r>
  </si>
  <si>
    <r>
      <rPr>
        <sz val="7"/>
        <rFont val="Arial"/>
        <family val="2"/>
      </rPr>
      <t>Técnico de nível médio</t>
    </r>
  </si>
  <si>
    <r>
      <rPr>
        <sz val="7"/>
        <rFont val="Arial"/>
        <family val="2"/>
      </rPr>
      <t>2.838,98</t>
    </r>
  </si>
  <si>
    <r>
      <rPr>
        <sz val="7"/>
        <rFont val="Arial"/>
        <family val="2"/>
      </rPr>
      <t>5.224,85</t>
    </r>
  </si>
  <si>
    <r>
      <rPr>
        <sz val="7"/>
        <rFont val="Arial"/>
        <family val="2"/>
      </rPr>
      <t>Técnico de Segurança</t>
    </r>
  </si>
  <si>
    <r>
      <rPr>
        <sz val="7"/>
        <rFont val="Arial"/>
        <family val="2"/>
      </rPr>
      <t>4.012,52</t>
    </r>
  </si>
  <si>
    <r>
      <rPr>
        <sz val="7"/>
        <rFont val="Arial"/>
        <family val="2"/>
      </rPr>
      <t>7.384,64</t>
    </r>
  </si>
  <si>
    <r>
      <rPr>
        <sz val="7"/>
        <rFont val="Arial"/>
        <family val="2"/>
      </rPr>
      <t>Técnico em meio ambiente</t>
    </r>
  </si>
  <si>
    <r>
      <rPr>
        <sz val="7"/>
        <rFont val="Arial"/>
        <family val="2"/>
      </rPr>
      <t>Técnico Especial</t>
    </r>
  </si>
  <si>
    <r>
      <rPr>
        <sz val="7"/>
        <rFont val="Arial"/>
        <family val="2"/>
      </rPr>
      <t>8.208,33</t>
    </r>
  </si>
  <si>
    <r>
      <rPr>
        <sz val="7"/>
        <rFont val="Arial"/>
        <family val="2"/>
      </rPr>
      <t>15.106,61</t>
    </r>
  </si>
  <si>
    <r>
      <rPr>
        <sz val="7"/>
        <rFont val="Arial"/>
        <family val="2"/>
      </rPr>
      <t>Topógrafo</t>
    </r>
  </si>
  <si>
    <r>
      <rPr>
        <sz val="7"/>
        <rFont val="Arial"/>
        <family val="2"/>
      </rPr>
      <t>3.604,21</t>
    </r>
  </si>
  <si>
    <r>
      <rPr>
        <sz val="7"/>
        <rFont val="Arial"/>
        <family val="2"/>
      </rPr>
      <t>6.633,18</t>
    </r>
  </si>
  <si>
    <r>
      <rPr>
        <sz val="7"/>
        <rFont val="Arial"/>
        <family val="2"/>
      </rPr>
      <t>Topógrafo auxiliar (nivelador)</t>
    </r>
  </si>
  <si>
    <r>
      <rPr>
        <sz val="7"/>
        <rFont val="Arial"/>
        <family val="2"/>
      </rPr>
      <t>Topógrafo chefe</t>
    </r>
  </si>
  <si>
    <r>
      <rPr>
        <sz val="7"/>
        <rFont val="Arial"/>
        <family val="2"/>
      </rPr>
      <t>6.248,52</t>
    </r>
  </si>
  <si>
    <r>
      <rPr>
        <sz val="7"/>
        <rFont val="Arial"/>
        <family val="2"/>
      </rPr>
      <t>11.499,77</t>
    </r>
  </si>
  <si>
    <r>
      <rPr>
        <sz val="7"/>
        <rFont val="Arial"/>
        <family val="2"/>
      </rPr>
      <t>Veterinário</t>
    </r>
  </si>
  <si>
    <t xml:space="preserve">PCI.817.01 - CUSTO DE COMPOSIÇÕES - SINTÉTICO </t>
  </si>
  <si>
    <t xml:space="preserve"> DATA DE EMISSÃO: 14/07/2023 00:02:21  </t>
  </si>
  <si>
    <t xml:space="preserve"> DATA DE RT:  13/07/2023</t>
  </si>
  <si>
    <t>ENCARGOS SOCIAIS SOBRE PREÇOS DA MÃO-DE-OBRA: 116,32%(HORA)   72,58%(MÊS)</t>
  </si>
  <si>
    <t xml:space="preserve">ABRANGÊNCIA : NACIONAL      </t>
  </si>
  <si>
    <t xml:space="preserve"> LOCALIDADE  : VITORIA   </t>
  </si>
  <si>
    <t xml:space="preserve"> DATA DE PREÇO: 06/2023</t>
  </si>
  <si>
    <t>REFERÊNCIA COLETA : MEDIANO</t>
  </si>
  <si>
    <t>CODIGO DA COMPOSICAO</t>
  </si>
  <si>
    <t>DESCRICAO DA COMPOSICAO</t>
  </si>
  <si>
    <t>CUSTO TOTAL</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</si>
  <si>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</si>
  <si>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</si>
  <si>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</si>
  <si>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</si>
  <si>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</si>
  <si>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</si>
  <si>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</si>
  <si>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</si>
  <si>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</si>
  <si>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</si>
  <si>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</si>
  <si>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</si>
  <si>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</si>
  <si>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</si>
  <si>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</si>
  <si>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</si>
  <si>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</si>
  <si>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</si>
  <si>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</si>
  <si>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</si>
  <si>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</si>
  <si>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</si>
  <si>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</si>
  <si>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</si>
  <si>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</si>
  <si>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</si>
  <si>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</si>
  <si>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</si>
  <si>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</si>
  <si>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</si>
  <si>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</si>
  <si>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</si>
  <si>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</si>
  <si>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</si>
  <si>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</si>
  <si>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</si>
  <si>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</si>
  <si>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</si>
  <si>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</si>
  <si>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</si>
  <si>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</si>
  <si>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</si>
  <si>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</si>
  <si>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</si>
  <si>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</si>
  <si>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</si>
  <si>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</si>
  <si>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</si>
  <si>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</si>
  <si>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</si>
  <si>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</si>
  <si>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</si>
  <si>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</si>
  <si>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</si>
  <si>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</si>
  <si>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</si>
  <si>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</si>
  <si>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</si>
  <si>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</si>
  <si>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</si>
  <si>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</si>
  <si>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</si>
  <si>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</si>
  <si>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</si>
  <si>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</si>
  <si>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</si>
  <si>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</si>
  <si>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</si>
  <si>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</si>
  <si>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</si>
  <si>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</si>
  <si>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</si>
  <si>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</si>
  <si>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</si>
  <si>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</si>
  <si>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</si>
  <si>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</si>
  <si>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</si>
  <si>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</si>
  <si>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</si>
  <si>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</si>
  <si>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</si>
  <si>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</si>
  <si>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</si>
  <si>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</si>
  <si>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</si>
  <si>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</si>
  <si>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</si>
  <si>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</si>
  <si>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</si>
  <si>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</si>
  <si>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</si>
  <si>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</si>
  <si>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</si>
  <si>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</si>
  <si>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</si>
  <si>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</si>
  <si>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</si>
  <si>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</si>
  <si>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</si>
  <si>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</si>
  <si>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</si>
  <si>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</si>
  <si>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</si>
  <si>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</si>
  <si>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</si>
  <si>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</si>
  <si>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</si>
  <si>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</si>
  <si>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</si>
  <si>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</si>
  <si>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</si>
  <si>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</si>
  <si>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</si>
  <si>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</si>
  <si>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</si>
  <si>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</si>
  <si>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</si>
  <si>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</si>
  <si>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</si>
  <si>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</si>
  <si>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</si>
  <si>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</si>
  <si>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</si>
  <si>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</si>
  <si>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</si>
  <si>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</si>
  <si>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</si>
  <si>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</si>
  <si>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</si>
  <si>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</si>
  <si>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</si>
  <si>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</si>
  <si>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</si>
  <si>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</si>
  <si>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</si>
  <si>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</si>
  <si>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</si>
  <si>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</si>
  <si>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</si>
  <si>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</si>
  <si>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</si>
  <si>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</si>
  <si>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</si>
  <si>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</si>
  <si>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</si>
  <si>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</si>
  <si>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</si>
  <si>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</si>
  <si>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</si>
  <si>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</si>
  <si>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</si>
  <si>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</si>
  <si>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</si>
  <si>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</si>
  <si>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</si>
  <si>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</si>
  <si>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</si>
  <si>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</si>
  <si>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</si>
  <si>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</si>
  <si>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</si>
  <si>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</si>
  <si>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</si>
  <si>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</si>
  <si>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</si>
  <si>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</si>
  <si>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</si>
  <si>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</si>
  <si>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</si>
  <si>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</si>
  <si>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</si>
  <si>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</si>
  <si>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</si>
  <si>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</si>
  <si>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</si>
  <si>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</si>
  <si>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</si>
  <si>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</si>
  <si>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</si>
  <si>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FABRICAÇÃO E INSTALAÇÃO DE TESOURA INTEIRA EM AÇO, VÃO DE 3 M, PARA TELHA ONDULADA DE FIBROCIMENTO, METÁLICA, PLÁSTICA OU TERMOACÚSTICA, INCLUSO IÇAMENTO. AF_12/2015</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</si>
  <si>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</si>
  <si>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</si>
  <si>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</si>
  <si>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</si>
  <si>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</si>
  <si>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</si>
  <si>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</si>
  <si>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</si>
  <si>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</si>
  <si>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</si>
  <si>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</si>
  <si>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</si>
  <si>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</si>
  <si>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</si>
  <si>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</si>
  <si>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</si>
  <si>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</si>
  <si>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</si>
  <si>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</si>
  <si>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</si>
  <si>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</si>
  <si>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</si>
  <si>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</si>
  <si>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</si>
  <si>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</si>
  <si>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</si>
  <si>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</si>
  <si>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</si>
  <si>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</si>
  <si>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</si>
  <si>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</si>
  <si>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</si>
  <si>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</si>
  <si>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</si>
  <si>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</si>
  <si>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</si>
  <si>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</si>
  <si>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</si>
  <si>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</si>
  <si>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</si>
  <si>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</si>
  <si>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</si>
  <si>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</si>
  <si>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</si>
  <si>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</si>
  <si>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</si>
  <si>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</si>
  <si>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</si>
  <si>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</si>
  <si>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</si>
  <si>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</si>
  <si>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</si>
  <si>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</si>
  <si>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</si>
  <si>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</si>
  <si>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</si>
  <si>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</si>
  <si>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</si>
  <si>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</si>
  <si>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</si>
  <si>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</si>
  <si>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</si>
  <si>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</si>
  <si>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</si>
  <si>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</si>
  <si>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</si>
  <si>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</si>
  <si>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</si>
  <si>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</si>
  <si>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</si>
  <si>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</si>
  <si>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</si>
  <si>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</si>
  <si>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</si>
  <si>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</si>
  <si>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</si>
  <si>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</si>
  <si>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</si>
  <si>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</si>
  <si>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</si>
  <si>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</si>
  <si>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</si>
  <si>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</si>
  <si>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</si>
  <si>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</si>
  <si>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</si>
  <si>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</si>
  <si>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</si>
  <si>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</si>
  <si>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</si>
  <si>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</si>
  <si>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</si>
  <si>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</si>
  <si>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</si>
  <si>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</si>
  <si>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</si>
  <si>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</si>
  <si>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</si>
  <si>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</si>
  <si>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</si>
  <si>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</si>
  <si>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</si>
  <si>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</si>
  <si>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</si>
  <si>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</si>
  <si>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</si>
  <si>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</si>
  <si>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</si>
  <si>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</si>
  <si>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</si>
  <si>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</si>
  <si>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</si>
  <si>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</si>
  <si>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</si>
  <si>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</si>
  <si>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</si>
  <si>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</si>
  <si>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</si>
  <si>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</si>
  <si>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</si>
  <si>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</si>
  <si>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</si>
  <si>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</si>
  <si>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</si>
  <si>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</si>
  <si>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</si>
  <si>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</si>
  <si>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</si>
  <si>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</si>
  <si>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</si>
  <si>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</si>
  <si>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</si>
  <si>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</si>
  <si>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</si>
  <si>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</si>
  <si>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</si>
  <si>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</si>
  <si>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</si>
  <si>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</si>
  <si>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</si>
  <si>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</si>
  <si>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</si>
  <si>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</si>
  <si>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</si>
  <si>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</si>
  <si>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</si>
  <si>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</si>
  <si>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</si>
  <si>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</si>
  <si>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</si>
  <si>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</si>
  <si>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</si>
  <si>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</si>
  <si>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</si>
  <si>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</si>
  <si>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</si>
  <si>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</si>
  <si>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</si>
  <si>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</si>
  <si>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</si>
  <si>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</si>
  <si>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</si>
  <si>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</si>
  <si>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</si>
  <si>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</si>
  <si>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</si>
  <si>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</si>
  <si>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</si>
  <si>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</si>
  <si>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</si>
  <si>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</si>
  <si>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</si>
  <si>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</si>
  <si>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</si>
  <si>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</si>
  <si>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</si>
  <si>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</si>
  <si>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</si>
  <si>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</si>
  <si>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</si>
  <si>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</si>
  <si>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</si>
  <si>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</si>
  <si>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</si>
  <si>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</si>
  <si>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</si>
  <si>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</si>
  <si>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</si>
  <si>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</si>
  <si>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</si>
  <si>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</si>
  <si>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</si>
  <si>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</si>
  <si>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</si>
  <si>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</si>
  <si>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</si>
  <si>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</si>
  <si>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</si>
  <si>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</si>
  <si>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</si>
  <si>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</si>
  <si>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</si>
  <si>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</si>
  <si>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</si>
  <si>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</si>
  <si>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</si>
  <si>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</si>
  <si>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</si>
  <si>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</si>
  <si>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</si>
  <si>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</si>
  <si>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</si>
  <si>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</si>
  <si>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</si>
  <si>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</si>
  <si>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</si>
  <si>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</si>
  <si>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</si>
  <si>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</si>
  <si>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</si>
  <si>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</si>
  <si>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</si>
  <si>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</si>
  <si>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</si>
  <si>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</si>
  <si>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</si>
  <si>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</si>
  <si>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</si>
  <si>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</si>
  <si>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</si>
  <si>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</si>
  <si>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</si>
  <si>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</si>
  <si>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</si>
  <si>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</si>
  <si>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</si>
  <si>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</si>
  <si>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</si>
  <si>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</si>
  <si>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</si>
  <si>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</si>
  <si>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</si>
  <si>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</si>
  <si>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</si>
  <si>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</si>
  <si>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</si>
  <si>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</si>
  <si>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</si>
  <si>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</si>
  <si>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</si>
  <si>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</si>
  <si>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</si>
  <si>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</si>
  <si>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</si>
  <si>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</si>
  <si>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</si>
  <si>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</si>
  <si>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</si>
  <si>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</si>
  <si>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</si>
  <si>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</si>
  <si>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</si>
  <si>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</si>
  <si>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</si>
  <si>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</si>
  <si>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</si>
  <si>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</si>
  <si>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</si>
  <si>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</si>
  <si>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</si>
  <si>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</si>
  <si>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</si>
  <si>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</si>
  <si>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</si>
  <si>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</si>
  <si>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</si>
  <si>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</si>
  <si>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</si>
  <si>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</si>
  <si>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</si>
  <si>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</si>
  <si>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</si>
  <si>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</si>
  <si>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</si>
  <si>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</si>
  <si>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</si>
  <si>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</si>
  <si>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</si>
  <si>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</si>
  <si>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</si>
  <si>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</si>
  <si>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</si>
  <si>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</si>
  <si>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</si>
  <si>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</si>
  <si>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</si>
  <si>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</si>
  <si>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</si>
  <si>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</si>
  <si>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</si>
  <si>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</si>
  <si>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</si>
  <si>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</si>
  <si>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</si>
  <si>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</si>
  <si>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</si>
  <si>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</si>
  <si>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</si>
  <si>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</si>
  <si>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</si>
  <si>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</si>
  <si>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</si>
  <si>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</si>
  <si>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</si>
  <si>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</si>
  <si>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</si>
  <si>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</si>
  <si>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</si>
  <si>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</si>
  <si>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</si>
  <si>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</si>
  <si>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</si>
  <si>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</si>
  <si>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</si>
  <si>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</si>
  <si>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</si>
  <si>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</si>
  <si>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</si>
  <si>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</si>
  <si>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</si>
  <si>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</si>
  <si>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</si>
  <si>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</si>
  <si>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</si>
  <si>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</si>
  <si>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</si>
  <si>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</si>
  <si>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</si>
  <si>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</si>
  <si>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</si>
  <si>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</si>
  <si>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</si>
  <si>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</si>
  <si>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</si>
  <si>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</si>
  <si>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</si>
  <si>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</si>
  <si>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</si>
  <si>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</si>
  <si>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</si>
  <si>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</si>
  <si>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</si>
  <si>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</si>
  <si>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</si>
  <si>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</si>
  <si>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</si>
  <si>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</si>
  <si>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</si>
  <si>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</si>
  <si>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</si>
  <si>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</si>
  <si>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</si>
  <si>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</si>
  <si>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</si>
  <si>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</si>
  <si>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</si>
  <si>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</si>
  <si>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</si>
  <si>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</si>
  <si>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</si>
  <si>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</si>
  <si>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</si>
  <si>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</si>
  <si>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</si>
  <si>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</si>
  <si>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</si>
  <si>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</si>
  <si>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</si>
  <si>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</si>
  <si>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</si>
  <si>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</si>
  <si>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</si>
  <si>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</si>
  <si>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</si>
  <si>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</si>
  <si>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</si>
  <si>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</si>
  <si>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</si>
  <si>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</si>
  <si>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</si>
  <si>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</si>
  <si>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</si>
  <si>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</si>
  <si>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</si>
  <si>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</si>
  <si>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</si>
  <si>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</si>
  <si>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</si>
  <si>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</si>
  <si>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</si>
  <si>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</si>
  <si>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</si>
  <si>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</si>
  <si>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</si>
  <si>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</si>
  <si>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</si>
  <si>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</si>
  <si>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</si>
  <si>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</si>
  <si>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</si>
  <si>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</si>
  <si>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</si>
  <si>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</si>
  <si>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</si>
  <si>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</si>
  <si>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</si>
  <si>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</si>
  <si>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</si>
  <si>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</si>
  <si>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</si>
  <si>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</si>
  <si>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</si>
  <si>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</si>
  <si>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</si>
  <si>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</si>
  <si>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</si>
  <si>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</si>
  <si>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</si>
  <si>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</si>
  <si>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</si>
  <si>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</si>
  <si>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</si>
  <si>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</si>
  <si>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</si>
  <si>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</si>
  <si>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</si>
  <si>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</si>
  <si>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</si>
  <si>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</si>
  <si>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</si>
  <si>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</si>
  <si>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</si>
  <si>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</si>
  <si>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</si>
  <si>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</si>
  <si>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</si>
  <si>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</si>
  <si>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</si>
  <si>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</si>
  <si>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</si>
  <si>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</si>
  <si>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</si>
  <si>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</si>
  <si>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</si>
  <si>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</si>
  <si>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</si>
  <si>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</si>
  <si>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</si>
  <si>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</si>
  <si>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</si>
  <si>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</si>
  <si>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</si>
  <si>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</si>
  <si>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</si>
  <si>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</si>
  <si>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</si>
  <si>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</si>
  <si>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</si>
  <si>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</si>
  <si>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</si>
  <si>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</si>
  <si>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</si>
  <si>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</si>
  <si>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</si>
  <si>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</si>
  <si>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</si>
  <si>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</si>
  <si>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</si>
  <si>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</si>
  <si>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</si>
  <si>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</si>
  <si>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</si>
  <si>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</si>
  <si>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</si>
  <si>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COAXIAL RG6 95% - FORNECIMENTO E INSTALAÇÃO. AF_11/2019</t>
  </si>
  <si>
    <t>CABO COAXIAL RG11 95% - FORNECIMENTO E INSTALAÇÃO. AF_11/2019</t>
  </si>
  <si>
    <t>CABO COAXIAL RG59 95% - FORNECIMENTO E INSTALAÇÃO. AF_11/2019</t>
  </si>
  <si>
    <t>TUBO, CPVC, SOLDÁVEL, DN 114 MM,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</si>
  <si>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</si>
  <si>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</si>
  <si>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</si>
  <si>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</si>
  <si>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LUVA DE CORRER, PVC, SOLDÁVEL, DN 40MM, INSTALADO EM PRUMADA DE ÁGUA   FORNECIMENTO E INSTALAÇÃO. AF_06/2022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</si>
  <si>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</si>
  <si>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</si>
  <si>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</si>
  <si>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</si>
  <si>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</si>
  <si>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</si>
  <si>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</si>
  <si>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</si>
  <si>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</si>
  <si>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</si>
  <si>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</si>
  <si>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</si>
  <si>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</si>
  <si>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</si>
  <si>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</si>
  <si>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</si>
  <si>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</si>
  <si>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</si>
  <si>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</si>
  <si>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</si>
  <si>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</si>
  <si>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</si>
  <si>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</si>
  <si>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</si>
  <si>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</si>
  <si>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</si>
  <si>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</si>
  <si>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</si>
  <si>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</si>
  <si>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</si>
  <si>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</si>
  <si>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</si>
  <si>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</si>
  <si>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</si>
  <si>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</si>
  <si>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</si>
  <si>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</si>
  <si>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</si>
  <si>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</si>
  <si>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</si>
  <si>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</si>
  <si>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</si>
  <si>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</si>
  <si>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</si>
  <si>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</si>
  <si>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</si>
  <si>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</si>
  <si>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</si>
  <si>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</si>
  <si>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</si>
  <si>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</si>
  <si>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</si>
  <si>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</si>
  <si>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</si>
  <si>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</si>
  <si>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</si>
  <si>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</si>
  <si>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</si>
  <si>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</si>
  <si>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</si>
  <si>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</si>
  <si>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</si>
  <si>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</si>
  <si>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</si>
  <si>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</si>
  <si>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</si>
  <si>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</si>
  <si>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</si>
  <si>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</si>
  <si>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</si>
  <si>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</si>
  <si>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</si>
  <si>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</si>
  <si>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</si>
  <si>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</si>
  <si>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</si>
  <si>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</si>
  <si>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</si>
  <si>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</si>
  <si>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</si>
  <si>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</si>
  <si>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</si>
  <si>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</si>
  <si>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</si>
  <si>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</si>
  <si>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</si>
  <si>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</si>
  <si>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</si>
  <si>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</si>
  <si>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LUVA DE CORRER, PVC, SOLDÁVEL, DN 40MM, INSTALADO EM RAMAL DE DISTRIBUIÇÃO DE ÁGUA  FORNECIMENTO E INSTALAÇÃO. AF_06/2022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</si>
  <si>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</si>
  <si>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</si>
  <si>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</si>
  <si>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</si>
  <si>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</si>
  <si>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</si>
  <si>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</si>
  <si>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</si>
  <si>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</si>
  <si>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</si>
  <si>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</si>
  <si>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</si>
  <si>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</si>
  <si>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</si>
  <si>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</si>
  <si>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</si>
  <si>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</si>
  <si>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</si>
  <si>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</si>
  <si>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</si>
  <si>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</si>
  <si>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</si>
  <si>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</si>
  <si>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</si>
  <si>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</si>
  <si>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</si>
  <si>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</si>
  <si>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</si>
  <si>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</si>
  <si>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</si>
  <si>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</si>
  <si>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</si>
  <si>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</si>
  <si>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</si>
  <si>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</si>
  <si>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</si>
  <si>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</si>
  <si>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</si>
  <si>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</si>
  <si>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</si>
  <si>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</si>
  <si>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</si>
  <si>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</si>
  <si>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</si>
  <si>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</si>
  <si>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</si>
  <si>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</si>
  <si>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</si>
  <si>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</si>
  <si>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</si>
  <si>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</si>
  <si>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</si>
  <si>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</si>
  <si>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</si>
  <si>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</si>
  <si>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</si>
  <si>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</si>
  <si>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</si>
  <si>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</si>
  <si>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</si>
  <si>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</si>
  <si>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</si>
  <si>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</si>
  <si>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</si>
  <si>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</si>
  <si>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</si>
  <si>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</si>
  <si>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</si>
  <si>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</si>
  <si>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</si>
  <si>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</si>
  <si>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</si>
  <si>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</si>
  <si>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</si>
  <si>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</si>
  <si>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</si>
  <si>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</si>
  <si>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</si>
  <si>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</si>
  <si>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</si>
  <si>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</si>
  <si>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</si>
  <si>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</si>
  <si>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</si>
  <si>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</si>
  <si>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</si>
  <si>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</si>
  <si>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</si>
  <si>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</si>
  <si>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</si>
  <si>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</si>
  <si>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</si>
  <si>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</si>
  <si>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</si>
  <si>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</si>
  <si>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</si>
  <si>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</si>
  <si>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</si>
  <si>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</si>
  <si>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</si>
  <si>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</si>
  <si>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</si>
  <si>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</si>
  <si>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</si>
  <si>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</si>
  <si>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</si>
  <si>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</si>
  <si>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</si>
  <si>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</si>
  <si>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</si>
  <si>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</si>
  <si>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</si>
  <si>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</si>
  <si>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</si>
  <si>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</si>
  <si>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</si>
  <si>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</si>
  <si>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</si>
  <si>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</si>
  <si>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</si>
  <si>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</si>
  <si>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</si>
  <si>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</si>
  <si>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</si>
  <si>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</si>
  <si>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</si>
  <si>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</si>
  <si>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</si>
  <si>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</si>
  <si>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</si>
  <si>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</si>
  <si>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</si>
  <si>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</si>
  <si>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</si>
  <si>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</si>
  <si>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</si>
  <si>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</si>
  <si>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</si>
  <si>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</si>
  <si>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</si>
  <si>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</si>
  <si>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</si>
  <si>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</si>
  <si>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</si>
  <si>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</si>
  <si>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</si>
  <si>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</si>
  <si>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</si>
  <si>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</si>
  <si>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</si>
  <si>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</si>
  <si>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</si>
  <si>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</si>
  <si>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DIVISÓRIA FIXA EM VIDRO TEMPERADO 10 MM, SEM ABERTURA. AF_01/2021_PS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</si>
  <si>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</si>
  <si>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</si>
  <si>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</si>
  <si>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</si>
  <si>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</si>
  <si>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</si>
  <si>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</si>
  <si>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</si>
  <si>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</si>
  <si>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</si>
  <si>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</si>
  <si>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</si>
  <si>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</si>
  <si>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</si>
  <si>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</si>
  <si>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</si>
  <si>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</si>
  <si>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</si>
  <si>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</si>
  <si>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</si>
  <si>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</si>
  <si>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</si>
  <si>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</si>
  <si>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</si>
  <si>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</si>
  <si>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</si>
  <si>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</si>
  <si>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</si>
  <si>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</si>
  <si>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</si>
  <si>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</si>
  <si>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</si>
  <si>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</si>
  <si>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</si>
  <si>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</si>
  <si>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</si>
  <si>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</si>
  <si>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</si>
  <si>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</si>
  <si>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</si>
  <si>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</si>
  <si>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</si>
  <si>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</si>
  <si>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</si>
  <si>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</si>
  <si>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</si>
  <si>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</si>
  <si>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</si>
  <si>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</si>
  <si>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</si>
  <si>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</si>
  <si>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</si>
  <si>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</si>
  <si>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</si>
  <si>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</si>
  <si>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</si>
  <si>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</si>
  <si>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</si>
  <si>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</si>
  <si>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</si>
  <si>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</si>
  <si>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</si>
  <si>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</si>
  <si>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</si>
  <si>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</si>
  <si>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</si>
  <si>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</si>
  <si>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</si>
  <si>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</si>
  <si>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</si>
  <si>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</si>
  <si>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</si>
  <si>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</si>
  <si>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</si>
  <si>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</si>
  <si>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</si>
  <si>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</si>
  <si>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</si>
  <si>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</si>
  <si>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</si>
  <si>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</si>
  <si>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</si>
  <si>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</si>
  <si>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</si>
  <si>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</si>
  <si>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</si>
  <si>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</si>
  <si>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</si>
  <si>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</si>
  <si>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</si>
  <si>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</si>
  <si>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</si>
  <si>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</si>
  <si>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</si>
  <si>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</si>
  <si>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</si>
  <si>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</si>
  <si>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</si>
  <si>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</si>
  <si>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</si>
  <si>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</si>
  <si>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</si>
  <si>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</si>
  <si>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</si>
  <si>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</si>
  <si>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</si>
  <si>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</si>
  <si>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</si>
  <si>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</si>
  <si>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</si>
  <si>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</si>
  <si>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</si>
  <si>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</si>
  <si>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</si>
  <si>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</si>
  <si>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</si>
  <si>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</si>
  <si>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</si>
  <si>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</si>
  <si>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</si>
  <si>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</si>
  <si>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</si>
  <si>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</si>
  <si>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</si>
  <si>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</si>
  <si>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</si>
  <si>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</si>
  <si>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</si>
  <si>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</si>
  <si>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</si>
  <si>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</si>
  <si>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</si>
  <si>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</si>
  <si>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</si>
  <si>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</si>
  <si>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</si>
  <si>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</si>
  <si>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</si>
  <si>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</si>
  <si>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</si>
  <si>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</si>
  <si>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</si>
  <si>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</si>
  <si>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</si>
  <si>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</si>
  <si>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</si>
  <si>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</si>
  <si>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</si>
  <si>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</si>
  <si>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</si>
  <si>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</si>
  <si>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</si>
  <si>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</si>
  <si>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</si>
  <si>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</si>
  <si>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</si>
  <si>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</si>
  <si>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</si>
  <si>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</si>
  <si>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</si>
  <si>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</si>
  <si>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</si>
  <si>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</si>
  <si>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</si>
  <si>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</si>
  <si>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</si>
  <si>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</si>
  <si>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</si>
  <si>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</si>
  <si>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</si>
  <si>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</si>
  <si>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</si>
  <si>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</si>
  <si>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</si>
  <si>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</si>
  <si>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</si>
  <si>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</si>
  <si>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</si>
  <si>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</si>
  <si>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</si>
  <si>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</si>
  <si>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</si>
  <si>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</si>
  <si>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</si>
  <si>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</si>
  <si>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</si>
  <si>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</si>
  <si>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</si>
  <si>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</si>
  <si>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CGCIT</t>
  </si>
  <si>
    <t>SISTEMA DE CUSTOS REFERENCIAIS DE OBRAS - SICRO</t>
  </si>
  <si>
    <t>DNIT</t>
  </si>
  <si>
    <t>Espírito Santo - Abril/2023</t>
  </si>
  <si>
    <t>Descrição do Serviço</t>
  </si>
  <si>
    <t>Custo Unitário (R$)</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</si>
  <si>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</si>
  <si>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</si>
  <si>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</si>
  <si>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</si>
  <si>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</si>
  <si>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</si>
  <si>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</si>
  <si>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</si>
  <si>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</si>
  <si>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</si>
  <si>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</si>
  <si>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</si>
  <si>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</si>
  <si>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</si>
  <si>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</si>
  <si>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</si>
  <si>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</si>
  <si>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</si>
  <si>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</si>
  <si>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</si>
  <si>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</si>
  <si>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</si>
  <si>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</si>
  <si>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</si>
  <si>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</si>
  <si>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</si>
  <si>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</si>
  <si>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</si>
  <si>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</si>
  <si>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</si>
  <si>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</si>
  <si>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</si>
  <si>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</si>
  <si>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</si>
  <si>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</si>
  <si>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</si>
  <si>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</si>
  <si>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</si>
  <si>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</si>
  <si>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</si>
  <si>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</si>
  <si>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</si>
  <si>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</si>
  <si>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</si>
  <si>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</si>
  <si>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</si>
  <si>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</si>
  <si>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</si>
  <si>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</si>
  <si>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</si>
  <si>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</si>
  <si>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</si>
  <si>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</si>
  <si>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</si>
  <si>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</si>
  <si>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</si>
  <si>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</si>
  <si>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</si>
  <si>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</si>
  <si>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</si>
  <si>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</si>
  <si>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</si>
  <si>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</si>
  <si>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</si>
  <si>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</si>
  <si>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</si>
  <si>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</si>
  <si>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</si>
  <si>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</si>
  <si>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</si>
  <si>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</si>
  <si>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</si>
  <si>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</si>
  <si>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</si>
  <si>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</si>
  <si>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</si>
  <si>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</si>
  <si>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</si>
  <si>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</si>
  <si>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</si>
  <si>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</si>
  <si>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</si>
  <si>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</si>
  <si>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</si>
  <si>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</si>
  <si>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</si>
  <si>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</si>
  <si>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</si>
  <si>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</si>
  <si>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</si>
  <si>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</si>
  <si>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</si>
  <si>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</si>
  <si>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</si>
  <si>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</si>
  <si>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</si>
  <si>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</si>
  <si>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</si>
  <si>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</si>
  <si>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</si>
  <si>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</si>
  <si>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</si>
  <si>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</si>
  <si>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</si>
  <si>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</si>
  <si>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</si>
  <si>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</si>
  <si>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</si>
  <si>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</si>
  <si>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</si>
  <si>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</si>
  <si>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</si>
  <si>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</si>
  <si>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</si>
  <si>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</si>
  <si>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</si>
  <si>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</si>
  <si>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</si>
  <si>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</si>
  <si>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</si>
  <si>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</si>
  <si>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</si>
  <si>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</si>
  <si>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</si>
  <si>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</si>
  <si>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</si>
  <si>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</si>
  <si>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</si>
  <si>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</si>
  <si>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</si>
  <si>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</si>
  <si>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</si>
  <si>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</si>
  <si>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</si>
  <si>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</si>
  <si>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</si>
  <si>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</si>
  <si>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</si>
  <si>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</si>
  <si>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</si>
  <si>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</si>
  <si>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</si>
  <si>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</si>
  <si>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</si>
  <si>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</si>
  <si>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</si>
  <si>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</si>
  <si>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</si>
  <si>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</si>
  <si>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</si>
  <si>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</si>
  <si>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</si>
  <si>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</si>
  <si>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</si>
  <si>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</si>
  <si>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</si>
  <si>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</si>
  <si>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</si>
  <si>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</si>
  <si>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</si>
  <si>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</si>
  <si>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</si>
  <si>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</si>
  <si>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</si>
  <si>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</si>
  <si>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</si>
  <si>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</si>
  <si>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</si>
  <si>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</si>
  <si>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</si>
  <si>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</si>
  <si>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</si>
  <si>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</si>
  <si>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</si>
  <si>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</si>
  <si>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</si>
  <si>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</si>
  <si>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</si>
  <si>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</si>
  <si>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</si>
  <si>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</si>
  <si>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</si>
  <si>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</si>
  <si>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</si>
  <si>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</si>
  <si>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</si>
  <si>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</si>
  <si>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</si>
  <si>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</si>
  <si>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</si>
  <si>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</si>
  <si>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</si>
  <si>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</si>
  <si>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</si>
  <si>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</si>
  <si>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</si>
  <si>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</si>
  <si>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</si>
  <si>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</si>
  <si>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</si>
  <si>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</si>
  <si>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</si>
  <si>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</si>
  <si>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</si>
  <si>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</si>
  <si>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</si>
  <si>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</si>
  <si>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</si>
  <si>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</si>
  <si>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</si>
  <si>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</si>
  <si>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</si>
  <si>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</si>
  <si>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</si>
  <si>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</si>
  <si>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</si>
  <si>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</si>
  <si>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</si>
  <si>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</si>
  <si>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</si>
  <si>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</si>
  <si>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</si>
  <si>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</si>
  <si>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</si>
  <si>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</si>
  <si>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</si>
  <si>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</si>
  <si>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</si>
  <si>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</si>
  <si>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</si>
  <si>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</si>
  <si>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</si>
  <si>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</si>
  <si>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</si>
  <si>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</si>
  <si>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</si>
  <si>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</si>
  <si>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</si>
  <si>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</si>
  <si>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</si>
  <si>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</si>
  <si>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</si>
  <si>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</si>
  <si>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</si>
  <si>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</si>
  <si>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</si>
  <si>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</si>
  <si>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</si>
  <si>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</si>
  <si>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</si>
  <si>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</si>
  <si>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</si>
  <si>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</si>
  <si>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</si>
  <si>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</si>
  <si>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</si>
  <si>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</si>
  <si>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</si>
  <si>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</si>
  <si>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</si>
  <si>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</si>
  <si>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</si>
  <si>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</si>
  <si>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</si>
  <si>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</si>
  <si>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</si>
  <si>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</si>
  <si>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</si>
  <si>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</si>
  <si>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</si>
  <si>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</si>
  <si>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</si>
  <si>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</si>
  <si>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</si>
  <si>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</si>
  <si>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</si>
  <si>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</si>
  <si>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</si>
  <si>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</si>
  <si>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</si>
  <si>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</si>
  <si>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</si>
  <si>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</si>
  <si>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</si>
  <si>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</si>
  <si>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</si>
  <si>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</si>
  <si>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</si>
  <si>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</si>
  <si>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</si>
  <si>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</si>
  <si>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</si>
  <si>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</si>
  <si>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</si>
  <si>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</si>
  <si>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</si>
  <si>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</si>
  <si>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</si>
  <si>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</si>
  <si>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</si>
  <si>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</si>
  <si>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</si>
  <si>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</si>
  <si>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</si>
  <si>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</si>
  <si>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</si>
  <si>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</si>
  <si>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</si>
  <si>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</si>
  <si>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</si>
  <si>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</si>
  <si>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</si>
  <si>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</si>
  <si>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</si>
  <si>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</si>
  <si>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</si>
  <si>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</si>
  <si>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</si>
  <si>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</si>
  <si>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</si>
  <si>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</si>
  <si>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</si>
  <si>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</si>
  <si>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</si>
  <si>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</si>
  <si>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</si>
  <si>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</si>
  <si>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</si>
  <si>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</si>
  <si>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</si>
  <si>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</si>
  <si>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</si>
  <si>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</si>
  <si>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</si>
  <si>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</si>
  <si>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</si>
  <si>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</si>
  <si>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</si>
  <si>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</si>
  <si>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</si>
  <si>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</si>
  <si>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</si>
  <si>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</si>
  <si>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</si>
  <si>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</si>
  <si>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</si>
  <si>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</si>
  <si>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</si>
  <si>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</si>
  <si>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</si>
  <si>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</si>
  <si>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</si>
  <si>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</si>
  <si>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</si>
  <si>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</si>
  <si>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</si>
  <si>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</si>
  <si>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</si>
  <si>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</si>
  <si>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</si>
  <si>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</si>
  <si>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</si>
  <si>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</si>
  <si>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</si>
  <si>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</si>
  <si>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</si>
  <si>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</si>
  <si>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</si>
  <si>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</si>
  <si>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</si>
  <si>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</si>
  <si>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</si>
  <si>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</si>
  <si>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</si>
  <si>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</si>
  <si>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</si>
  <si>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</si>
  <si>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</si>
  <si>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</si>
  <si>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</si>
  <si>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</si>
  <si>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</si>
  <si>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</si>
  <si>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</si>
  <si>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</si>
  <si>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</si>
  <si>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</si>
  <si>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</si>
  <si>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</si>
  <si>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</si>
  <si>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</si>
  <si>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</si>
  <si>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</si>
  <si>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</si>
  <si>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</si>
  <si>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</si>
  <si>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</si>
  <si>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</si>
  <si>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</si>
  <si>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</si>
  <si>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</si>
  <si>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</si>
  <si>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</si>
  <si>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</si>
  <si>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</si>
  <si>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</si>
  <si>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</si>
  <si>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</si>
  <si>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</si>
  <si>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</si>
  <si>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</si>
  <si>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</si>
  <si>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</si>
  <si>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</si>
  <si>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</si>
  <si>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</si>
  <si>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</si>
  <si>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</si>
  <si>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</si>
  <si>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</si>
  <si>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</si>
  <si>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</si>
  <si>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</si>
  <si>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</si>
  <si>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</si>
  <si>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</si>
  <si>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</si>
  <si>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</si>
  <si>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</si>
  <si>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</si>
  <si>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</si>
  <si>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</si>
  <si>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</si>
  <si>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</si>
  <si>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</si>
  <si>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</si>
  <si>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</si>
  <si>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</si>
  <si>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</si>
  <si>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</si>
  <si>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</si>
  <si>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</si>
  <si>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</si>
  <si>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</si>
  <si>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</si>
  <si>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</si>
  <si>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</si>
  <si>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</si>
  <si>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</si>
  <si>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</si>
  <si>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</si>
  <si>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</si>
  <si>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</si>
  <si>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</si>
  <si>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</si>
  <si>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</si>
  <si>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</si>
  <si>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</si>
  <si>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</si>
  <si>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</si>
  <si>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</si>
  <si>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</si>
  <si>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</si>
  <si>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</si>
  <si>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</si>
  <si>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</si>
  <si>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</si>
  <si>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</si>
  <si>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</si>
  <si>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</si>
  <si>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</si>
  <si>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</si>
  <si>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</si>
  <si>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</si>
  <si>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</si>
  <si>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</si>
  <si>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</si>
  <si>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</si>
  <si>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</si>
  <si>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</si>
  <si>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</si>
  <si>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</si>
  <si>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</si>
  <si>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</si>
  <si>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</si>
  <si>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</si>
  <si>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</si>
  <si>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</si>
  <si>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</si>
  <si>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</si>
  <si>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</si>
  <si>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</si>
  <si>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</si>
  <si>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</si>
  <si>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</si>
  <si>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</si>
  <si>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</si>
  <si>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</si>
  <si>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</si>
  <si>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</si>
  <si>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</si>
  <si>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</si>
  <si>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</si>
  <si>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</si>
  <si>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</si>
  <si>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</si>
  <si>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</si>
  <si>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</si>
  <si>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</si>
  <si>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</si>
  <si>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</si>
  <si>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</si>
  <si>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</si>
  <si>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</si>
  <si>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</si>
  <si>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</si>
  <si>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</si>
  <si>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</si>
  <si>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</si>
  <si>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</si>
  <si>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</si>
  <si>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</si>
  <si>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</si>
  <si>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</si>
  <si>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</si>
  <si>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</si>
  <si>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</si>
  <si>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</si>
  <si>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</si>
  <si>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</si>
  <si>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</si>
  <si>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</si>
  <si>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</si>
  <si>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</si>
  <si>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</si>
  <si>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</si>
  <si>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</si>
  <si>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</si>
  <si>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</si>
  <si>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</si>
  <si>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</si>
  <si>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</si>
  <si>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</si>
  <si>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</si>
  <si>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</si>
  <si>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</si>
  <si>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</si>
  <si>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</si>
  <si>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</si>
  <si>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</si>
  <si>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</si>
  <si>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</si>
  <si>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</si>
  <si>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</si>
  <si>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</si>
  <si>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</si>
  <si>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</si>
  <si>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</si>
  <si>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</si>
  <si>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</si>
  <si>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</si>
  <si>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</si>
  <si>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</si>
  <si>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</si>
  <si>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</si>
  <si>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</si>
  <si>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</si>
  <si>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</si>
  <si>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</si>
  <si>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</si>
  <si>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</si>
  <si>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</si>
  <si>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</si>
  <si>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</si>
  <si>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</si>
  <si>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</si>
  <si>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</si>
  <si>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</si>
  <si>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</si>
  <si>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</si>
  <si>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</si>
  <si>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</si>
  <si>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</si>
  <si>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</si>
  <si>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</si>
  <si>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</si>
  <si>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</si>
  <si>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</si>
  <si>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</si>
  <si>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</si>
  <si>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</si>
  <si>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</si>
  <si>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</si>
  <si>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</si>
  <si>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</si>
  <si>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</si>
  <si>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</si>
  <si>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</si>
  <si>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</si>
  <si>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</si>
  <si>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</si>
  <si>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</si>
  <si>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</si>
  <si>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</si>
  <si>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</si>
  <si>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</si>
  <si>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</si>
  <si>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</si>
  <si>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</si>
  <si>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</si>
  <si>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</si>
  <si>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</si>
  <si>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</si>
  <si>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</si>
  <si>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</si>
  <si>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</si>
  <si>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</si>
  <si>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</si>
  <si>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</si>
  <si>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</si>
  <si>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</si>
  <si>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</si>
  <si>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</si>
  <si>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</si>
  <si>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</si>
  <si>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</si>
  <si>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</si>
  <si>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</si>
  <si>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</si>
  <si>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</si>
  <si>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</si>
  <si>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</si>
  <si>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</si>
  <si>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</si>
  <si>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</si>
  <si>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</si>
  <si>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</si>
  <si>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</si>
  <si>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</si>
  <si>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</si>
  <si>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</si>
  <si>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</si>
  <si>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</si>
  <si>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</si>
  <si>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</si>
  <si>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</si>
  <si>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</si>
  <si>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</si>
  <si>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</si>
  <si>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</si>
  <si>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</si>
  <si>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</si>
  <si>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</si>
  <si>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</si>
  <si>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</si>
  <si>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</si>
  <si>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</si>
  <si>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</si>
  <si>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</si>
  <si>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</si>
  <si>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</si>
  <si>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</si>
  <si>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</si>
  <si>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</si>
  <si>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</si>
  <si>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</si>
  <si>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</si>
  <si>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</si>
  <si>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</si>
  <si>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</si>
  <si>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</si>
  <si>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</si>
  <si>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</si>
  <si>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</si>
  <si>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</si>
  <si>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</si>
  <si>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</si>
  <si>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</si>
  <si>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</si>
  <si>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</si>
  <si>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</si>
  <si>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</si>
  <si>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</si>
  <si>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</si>
  <si>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</si>
  <si>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</si>
  <si>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</si>
  <si>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</si>
  <si>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</si>
  <si>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</si>
  <si>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</si>
  <si>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</si>
  <si>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</si>
  <si>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</si>
  <si>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</si>
  <si>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</si>
  <si>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</si>
  <si>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</si>
  <si>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</si>
  <si>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</si>
  <si>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</si>
  <si>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</si>
  <si>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</si>
  <si>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</si>
  <si>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</si>
  <si>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</si>
  <si>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</si>
  <si>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</si>
  <si>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</si>
  <si>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</si>
  <si>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</si>
  <si>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</si>
  <si>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</si>
  <si>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</si>
  <si>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</si>
  <si>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</si>
  <si>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</si>
  <si>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</si>
  <si>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</si>
  <si>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</si>
  <si>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</si>
  <si>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</si>
  <si>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</si>
  <si>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</si>
  <si>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</si>
  <si>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</si>
  <si>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</si>
  <si>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</si>
  <si>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</si>
  <si>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</si>
  <si>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</si>
  <si>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</si>
  <si>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</si>
  <si>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</si>
  <si>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</si>
  <si>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</si>
  <si>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</si>
  <si>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</si>
  <si>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</si>
  <si>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</si>
  <si>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</si>
  <si>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</si>
  <si>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</si>
  <si>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</si>
  <si>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</si>
  <si>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</si>
  <si>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</si>
  <si>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</si>
  <si>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</si>
  <si>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</si>
  <si>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</si>
  <si>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</si>
  <si>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</si>
  <si>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</si>
  <si>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</si>
  <si>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</si>
  <si>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</si>
  <si>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</si>
  <si>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</si>
  <si>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</si>
  <si>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</si>
  <si>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</si>
  <si>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</si>
  <si>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</si>
  <si>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</si>
  <si>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</si>
  <si>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</si>
  <si>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</si>
  <si>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</si>
  <si>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</si>
  <si>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</si>
  <si>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</si>
  <si>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</si>
  <si>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</si>
  <si>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</si>
  <si>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</si>
  <si>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</si>
  <si>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</si>
  <si>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</si>
  <si>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</si>
  <si>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</si>
  <si>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</si>
  <si>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</si>
  <si>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</si>
  <si>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</si>
  <si>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</si>
  <si>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</si>
  <si>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</si>
  <si>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</si>
  <si>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</si>
  <si>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</si>
  <si>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</si>
  <si>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</si>
  <si>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</si>
  <si>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</si>
  <si>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</si>
  <si>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</si>
  <si>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</si>
  <si>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</si>
  <si>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</si>
  <si>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</si>
  <si>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</si>
  <si>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</si>
  <si>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</si>
  <si>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</si>
  <si>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</si>
  <si>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</si>
  <si>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</si>
  <si>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</si>
  <si>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</si>
  <si>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</si>
  <si>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</si>
  <si>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</si>
  <si>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</si>
  <si>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</si>
  <si>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</si>
  <si>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</si>
  <si>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</si>
  <si>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</si>
  <si>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</si>
  <si>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</si>
  <si>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</si>
  <si>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</si>
  <si>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</si>
  <si>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</si>
  <si>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</si>
  <si>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</si>
  <si>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</si>
  <si>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</si>
  <si>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</si>
  <si>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</si>
  <si>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</si>
  <si>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</si>
  <si>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</si>
  <si>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</si>
  <si>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</si>
  <si>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</si>
  <si>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</si>
  <si>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</si>
  <si>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</si>
  <si>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</si>
  <si>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</si>
  <si>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</si>
  <si>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</si>
  <si>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</si>
  <si>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</si>
  <si>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</si>
  <si>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</si>
  <si>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</si>
  <si>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</si>
  <si>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</si>
  <si>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</si>
  <si>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</si>
  <si>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</si>
  <si>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</si>
  <si>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</si>
  <si>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</si>
  <si>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</si>
  <si>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</si>
  <si>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</si>
  <si>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</si>
  <si>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</si>
  <si>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</si>
  <si>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</si>
  <si>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</si>
  <si>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</si>
  <si>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</si>
  <si>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</si>
  <si>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</si>
  <si>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</si>
  <si>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</si>
  <si>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</si>
  <si>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</si>
  <si>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</si>
  <si>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</si>
  <si>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</si>
  <si>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</si>
  <si>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</si>
  <si>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</si>
  <si>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</si>
  <si>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</si>
  <si>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</si>
  <si>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</si>
  <si>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</si>
  <si>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</si>
  <si>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</si>
  <si>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</si>
  <si>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</si>
  <si>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</si>
  <si>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</si>
  <si>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</si>
  <si>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</si>
  <si>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</si>
  <si>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</si>
  <si>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</si>
  <si>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</si>
  <si>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</si>
  <si>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</si>
  <si>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</si>
  <si>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</si>
  <si>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</si>
  <si>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</si>
  <si>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</si>
  <si>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</si>
  <si>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</si>
  <si>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</si>
  <si>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</si>
  <si>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</si>
  <si>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</si>
  <si>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</si>
  <si>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</si>
  <si>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</si>
  <si>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</si>
  <si>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</si>
  <si>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</si>
  <si>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</si>
  <si>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</si>
  <si>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</si>
  <si>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</si>
  <si>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</si>
  <si>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</si>
  <si>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</si>
  <si>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</si>
  <si>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</si>
  <si>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</si>
  <si>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</si>
  <si>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</si>
  <si>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</si>
  <si>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</si>
  <si>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</si>
  <si>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</si>
  <si>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</si>
  <si>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</si>
  <si>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</si>
  <si>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</si>
  <si>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</si>
  <si>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</si>
  <si>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</si>
  <si>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</si>
  <si>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</si>
  <si>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</si>
  <si>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</si>
  <si>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</si>
  <si>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</si>
  <si>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</si>
  <si>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</si>
  <si>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</si>
  <si>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</si>
  <si>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</si>
  <si>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</si>
  <si>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</si>
  <si>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</si>
  <si>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</si>
  <si>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</si>
  <si>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</si>
  <si>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</si>
  <si>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</si>
  <si>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</si>
  <si>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</si>
  <si>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</si>
  <si>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</si>
  <si>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</si>
  <si>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</si>
  <si>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</si>
  <si>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</si>
  <si>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</si>
  <si>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</si>
  <si>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</si>
  <si>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</si>
  <si>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</si>
  <si>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</si>
  <si>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</si>
  <si>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</si>
  <si>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</si>
  <si>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</si>
  <si>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</si>
  <si>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</si>
  <si>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</si>
  <si>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</si>
  <si>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</si>
  <si>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</si>
  <si>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</si>
  <si>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</si>
  <si>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</si>
  <si>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</si>
  <si>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</si>
  <si>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</si>
  <si>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</si>
  <si>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</si>
  <si>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</si>
  <si>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</si>
  <si>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</si>
  <si>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</si>
  <si>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</si>
  <si>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</si>
  <si>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</si>
  <si>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</si>
  <si>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</si>
  <si>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</si>
  <si>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</si>
  <si>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</si>
  <si>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</si>
  <si>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</si>
  <si>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</si>
  <si>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</si>
  <si>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</si>
  <si>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</si>
  <si>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</si>
  <si>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</si>
  <si>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</si>
  <si>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</si>
  <si>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</si>
  <si>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</si>
  <si>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</si>
  <si>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</si>
  <si>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</si>
  <si>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</si>
  <si>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</si>
  <si>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</si>
  <si>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</si>
  <si>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</si>
  <si>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</si>
  <si>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</si>
  <si>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</si>
  <si>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</si>
  <si>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</si>
  <si>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</si>
  <si>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</si>
  <si>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</si>
  <si>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</si>
  <si>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</si>
  <si>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</si>
  <si>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</si>
  <si>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</si>
  <si>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</si>
  <si>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</si>
  <si>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</si>
  <si>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</si>
  <si>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</si>
  <si>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</si>
  <si>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</si>
  <si>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</si>
  <si>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</si>
  <si>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</si>
  <si>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</si>
  <si>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</si>
  <si>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</si>
  <si>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</si>
  <si>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</si>
  <si>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</si>
  <si>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</si>
  <si>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</si>
  <si>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</si>
  <si>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</si>
  <si>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</si>
  <si>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</si>
  <si>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</si>
  <si>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</si>
  <si>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</si>
  <si>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</si>
  <si>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</si>
  <si>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</si>
  <si>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</si>
  <si>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</si>
  <si>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</si>
  <si>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</si>
  <si>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</si>
  <si>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</si>
  <si>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</si>
  <si>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</si>
  <si>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</si>
  <si>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</si>
  <si>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</si>
  <si>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</si>
  <si>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</si>
  <si>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</si>
  <si>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</si>
  <si>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</si>
  <si>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</si>
  <si>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</si>
  <si>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</si>
  <si>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</si>
  <si>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</si>
  <si>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</si>
  <si>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</si>
  <si>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</si>
  <si>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</si>
  <si>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</si>
  <si>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</si>
  <si>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</si>
  <si>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</si>
  <si>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</si>
  <si>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</si>
  <si>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</si>
  <si>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</si>
  <si>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</si>
  <si>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</si>
  <si>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</si>
  <si>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</si>
  <si>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</si>
  <si>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</si>
  <si>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</si>
  <si>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</si>
  <si>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</si>
  <si>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</si>
  <si>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</si>
  <si>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</si>
  <si>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</si>
  <si>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</si>
  <si>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</si>
  <si>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</si>
  <si>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</si>
  <si>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</si>
  <si>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</si>
  <si>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</si>
  <si>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</si>
  <si>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</si>
  <si>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</si>
  <si>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</si>
  <si>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</si>
  <si>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</si>
  <si>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</si>
  <si>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</si>
  <si>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</si>
  <si>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</si>
  <si>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</si>
  <si>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</si>
  <si>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</si>
  <si>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</si>
  <si>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</si>
  <si>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</si>
  <si>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</si>
  <si>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</si>
  <si>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</si>
  <si>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</si>
  <si>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</si>
  <si>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</si>
  <si>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</si>
  <si>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</si>
  <si>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</si>
  <si>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</si>
  <si>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</si>
  <si>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</si>
  <si>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</si>
  <si>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</si>
  <si>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</si>
  <si>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</si>
  <si>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</si>
  <si>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</si>
  <si>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</si>
  <si>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</si>
  <si>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</si>
  <si>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</si>
  <si>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</si>
  <si>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</si>
  <si>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</si>
  <si>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</si>
  <si>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</si>
  <si>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</si>
  <si>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</si>
  <si>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</si>
  <si>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</si>
  <si>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</si>
  <si>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</si>
  <si>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</si>
  <si>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</si>
  <si>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</si>
  <si>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</si>
  <si>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</si>
  <si>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</si>
  <si>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</si>
  <si>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</si>
  <si>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</si>
  <si>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</si>
  <si>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</si>
  <si>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</si>
  <si>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</si>
  <si>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</si>
  <si>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</si>
  <si>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</si>
  <si>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</si>
  <si>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</si>
  <si>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</si>
  <si>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</si>
  <si>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</si>
  <si>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</si>
  <si>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</si>
  <si>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</si>
  <si>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</si>
  <si>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</si>
  <si>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</si>
  <si>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</si>
  <si>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</si>
  <si>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</si>
  <si>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</si>
  <si>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</si>
  <si>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</si>
  <si>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</si>
  <si>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</si>
  <si>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</si>
  <si>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</si>
  <si>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</si>
  <si>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</si>
  <si>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</si>
  <si>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</si>
  <si>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</si>
  <si>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</si>
  <si>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</si>
  <si>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</si>
  <si>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</si>
  <si>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</si>
  <si>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</si>
  <si>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</si>
  <si>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</si>
  <si>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</si>
  <si>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</si>
  <si>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</si>
  <si>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</si>
  <si>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</si>
  <si>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</si>
  <si>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</si>
  <si>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</si>
  <si>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</si>
  <si>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</si>
  <si>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</si>
  <si>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</si>
  <si>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</si>
  <si>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</si>
  <si>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</si>
  <si>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</si>
  <si>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</si>
  <si>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</si>
  <si>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</si>
  <si>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</si>
  <si>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</si>
  <si>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</si>
  <si>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</si>
  <si>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</si>
  <si>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</si>
  <si>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</si>
  <si>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</si>
  <si>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</si>
  <si>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</si>
  <si>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</si>
  <si>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</si>
  <si>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</si>
  <si>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</si>
  <si>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</si>
  <si>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</si>
  <si>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</si>
  <si>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</si>
  <si>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</si>
  <si>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</si>
  <si>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</si>
  <si>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</si>
  <si>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</si>
  <si>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</si>
  <si>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</si>
  <si>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</si>
  <si>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</si>
  <si>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</si>
  <si>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</si>
  <si>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</si>
  <si>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</si>
  <si>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</si>
  <si>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</si>
  <si>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</si>
  <si>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</si>
  <si>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</si>
  <si>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</si>
  <si>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</si>
  <si>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</si>
  <si>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</si>
  <si>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</si>
  <si>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</si>
  <si>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</si>
  <si>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</si>
  <si>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</si>
  <si>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</si>
  <si>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</si>
  <si>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</si>
  <si>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</si>
  <si>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</si>
  <si>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</si>
  <si>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</si>
  <si>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</si>
  <si>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</si>
  <si>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</si>
  <si>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</si>
  <si>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</si>
  <si>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</si>
  <si>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</si>
  <si>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</si>
  <si>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</si>
  <si>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</si>
  <si>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</si>
  <si>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</si>
  <si>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</si>
  <si>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</si>
  <si>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</si>
  <si>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</si>
  <si>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</si>
  <si>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</si>
  <si>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</si>
  <si>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</si>
  <si>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</si>
  <si>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</si>
  <si>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</si>
  <si>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</si>
  <si>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</si>
  <si>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</si>
  <si>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</si>
  <si>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</si>
  <si>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</si>
  <si>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</si>
  <si>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</si>
  <si>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</si>
  <si>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</si>
  <si>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</si>
  <si>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</si>
  <si>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</si>
  <si>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</si>
  <si>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</si>
  <si>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</si>
  <si>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</si>
  <si>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</si>
  <si>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</si>
  <si>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</si>
  <si>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</si>
  <si>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</si>
  <si>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</si>
  <si>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</si>
  <si>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</si>
  <si>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</si>
  <si>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</si>
  <si>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</si>
  <si>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</si>
  <si>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</si>
  <si>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</si>
  <si>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</si>
  <si>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</si>
  <si>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</si>
  <si>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</si>
  <si>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</si>
  <si>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</si>
  <si>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</si>
  <si>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</si>
  <si>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</si>
  <si>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</si>
  <si>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</si>
  <si>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</si>
  <si>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</si>
  <si>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</si>
  <si>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</si>
  <si>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</si>
  <si>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</si>
  <si>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</si>
  <si>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</si>
  <si>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</si>
  <si>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</si>
  <si>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</si>
  <si>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</si>
  <si>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</si>
  <si>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</si>
  <si>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</si>
  <si>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</si>
  <si>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</si>
  <si>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</si>
  <si>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</si>
  <si>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</si>
  <si>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</si>
  <si>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</si>
  <si>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</si>
  <si>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</si>
  <si>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</si>
  <si>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</si>
  <si>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</si>
  <si>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</si>
  <si>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</si>
  <si>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</si>
  <si>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</si>
  <si>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</si>
  <si>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</si>
  <si>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</si>
  <si>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</si>
  <si>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</si>
  <si>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</si>
  <si>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</si>
  <si>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</si>
  <si>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</si>
  <si>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</si>
  <si>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</si>
  <si>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</si>
  <si>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</si>
  <si>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</si>
  <si>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</si>
  <si>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</si>
  <si>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</si>
  <si>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</si>
  <si>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</si>
  <si>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</si>
  <si>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</si>
  <si>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</si>
  <si>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</si>
  <si>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</si>
  <si>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</si>
  <si>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</si>
  <si>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</si>
  <si>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</si>
  <si>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</si>
  <si>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</si>
  <si>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</si>
  <si>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</si>
  <si>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</si>
  <si>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</si>
  <si>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</si>
  <si>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</si>
  <si>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</si>
  <si>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</si>
  <si>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</si>
  <si>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</si>
  <si>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</si>
  <si>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</si>
  <si>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</si>
  <si>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</si>
  <si>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</si>
  <si>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</si>
  <si>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</si>
  <si>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</si>
  <si>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</si>
  <si>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</si>
  <si>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</si>
  <si>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</si>
  <si>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</si>
  <si>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</si>
  <si>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</si>
  <si>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</si>
  <si>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Canaleta perfil cartola 50 x 50 x 3 mm - aba 25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</si>
  <si>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</si>
  <si>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</si>
  <si>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</si>
  <si>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</si>
  <si>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</si>
  <si>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</si>
  <si>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</si>
  <si>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</si>
  <si>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</si>
  <si>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</si>
  <si>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</si>
  <si>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</si>
  <si>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</si>
  <si>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</si>
  <si>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</si>
  <si>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</si>
  <si>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</si>
  <si>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</si>
  <si>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</si>
  <si>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</si>
  <si>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</si>
  <si>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</si>
  <si>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</si>
  <si>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</si>
  <si>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</si>
  <si>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</si>
  <si>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</si>
  <si>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</si>
  <si>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</si>
  <si>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</si>
  <si>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</si>
  <si>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</si>
  <si>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</si>
  <si>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</si>
  <si>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</si>
  <si>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</si>
  <si>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</si>
  <si>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</si>
  <si>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</si>
  <si>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</si>
  <si>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</si>
  <si>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</si>
  <si>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</si>
  <si>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</si>
  <si>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</si>
  <si>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</si>
  <si>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</si>
  <si>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</si>
  <si>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</si>
  <si>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</si>
  <si>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</si>
  <si>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</si>
  <si>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</si>
  <si>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</si>
  <si>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</si>
  <si>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</si>
  <si>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</si>
  <si>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</si>
  <si>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</si>
  <si>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</si>
  <si>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</si>
  <si>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</si>
  <si>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</si>
  <si>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</si>
  <si>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</si>
  <si>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</si>
  <si>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</si>
  <si>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</si>
  <si>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</si>
  <si>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</si>
  <si>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</si>
  <si>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</si>
  <si>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</si>
  <si>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</si>
  <si>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</si>
  <si>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</si>
  <si>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</si>
  <si>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</si>
  <si>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</si>
  <si>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</si>
  <si>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</si>
  <si>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</si>
  <si>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</si>
  <si>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</si>
  <si>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</si>
  <si>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</si>
  <si>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</si>
  <si>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</si>
  <si>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</si>
  <si>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</si>
  <si>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</si>
  <si>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</si>
  <si>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</si>
  <si>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</si>
  <si>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</si>
  <si>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</si>
  <si>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</si>
  <si>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</si>
  <si>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</si>
  <si>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</si>
  <si>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</si>
  <si>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</si>
  <si>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</si>
  <si>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</si>
  <si>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</si>
  <si>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</si>
  <si>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</si>
  <si>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</si>
  <si>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</si>
  <si>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</si>
  <si>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</si>
  <si>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</si>
  <si>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</si>
  <si>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</si>
  <si>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</si>
  <si>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</si>
  <si>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</si>
  <si>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</si>
  <si>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</si>
  <si>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</si>
  <si>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</si>
  <si>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</si>
  <si>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</si>
  <si>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</si>
  <si>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</si>
  <si>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</si>
  <si>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</si>
  <si>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</si>
  <si>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</si>
  <si>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</si>
  <si>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</si>
  <si>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</si>
  <si>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</si>
  <si>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</si>
  <si>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</si>
  <si>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</si>
  <si>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</si>
  <si>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</si>
  <si>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</si>
  <si>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</si>
  <si>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</si>
  <si>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</si>
  <si>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</si>
  <si>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</si>
  <si>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</si>
  <si>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</si>
  <si>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</si>
  <si>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</si>
  <si>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</si>
  <si>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</si>
  <si>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</si>
  <si>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</si>
  <si>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</si>
  <si>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</si>
  <si>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</si>
  <si>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</si>
  <si>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</si>
  <si>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</si>
  <si>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</si>
  <si>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</si>
  <si>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</si>
  <si>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</si>
  <si>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</si>
  <si>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</si>
  <si>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</si>
  <si>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</si>
  <si>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</si>
  <si>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</si>
  <si>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</si>
  <si>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</si>
  <si>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</si>
  <si>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</si>
  <si>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</si>
  <si>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</si>
  <si>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</si>
  <si>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</si>
  <si>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</si>
  <si>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</si>
  <si>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</si>
  <si>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</si>
  <si>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</si>
  <si>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</si>
  <si>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</si>
  <si>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</si>
  <si>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</si>
  <si>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</si>
  <si>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</si>
  <si>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</si>
  <si>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</si>
  <si>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</si>
  <si>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</si>
  <si>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</si>
  <si>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</si>
  <si>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</si>
  <si>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</si>
  <si>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</si>
  <si>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</si>
  <si>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</si>
  <si>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</si>
  <si>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</si>
  <si>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</si>
  <si>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</si>
  <si>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</si>
  <si>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</si>
  <si>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</si>
  <si>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</si>
  <si>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</si>
  <si>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</si>
  <si>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</si>
  <si>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</si>
  <si>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</si>
  <si>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</si>
  <si>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</si>
  <si>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</si>
  <si>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</si>
  <si>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</si>
  <si>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</si>
  <si>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</si>
  <si>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</si>
  <si>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</si>
  <si>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</si>
  <si>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</si>
  <si>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</si>
  <si>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</si>
  <si>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</si>
  <si>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</si>
  <si>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</si>
  <si>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</si>
  <si>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</si>
  <si>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</si>
  <si>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</si>
  <si>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</si>
  <si>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</si>
  <si>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</si>
  <si>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</si>
  <si>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</si>
  <si>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</si>
  <si>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</si>
  <si>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</si>
  <si>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</si>
  <si>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</si>
  <si>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</si>
  <si>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</si>
  <si>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</si>
  <si>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</si>
  <si>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</si>
  <si>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</si>
  <si>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</si>
  <si>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</si>
  <si>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</si>
  <si>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</si>
  <si>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</si>
  <si>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</si>
  <si>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</si>
  <si>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</si>
  <si>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</si>
  <si>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</si>
  <si>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</si>
  <si>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</si>
  <si>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</si>
  <si>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</si>
  <si>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</si>
  <si>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</si>
  <si>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</si>
  <si>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</si>
  <si>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</si>
  <si>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</si>
  <si>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</si>
  <si>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</si>
  <si>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</si>
  <si>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</si>
  <si>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</si>
  <si>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</si>
  <si>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</si>
  <si>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</si>
  <si>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</si>
  <si>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</si>
  <si>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</si>
  <si>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</si>
  <si>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</si>
  <si>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</si>
  <si>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</si>
  <si>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</si>
  <si>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</si>
  <si>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</si>
  <si>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</si>
  <si>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</si>
  <si>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</si>
  <si>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</si>
  <si>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</si>
  <si>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</si>
  <si>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</si>
  <si>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</si>
  <si>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</si>
  <si>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</si>
  <si>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</si>
  <si>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</si>
  <si>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</si>
  <si>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</si>
  <si>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</si>
  <si>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</si>
  <si>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</si>
  <si>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</si>
  <si>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</si>
  <si>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</si>
  <si>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</si>
  <si>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</si>
  <si>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</si>
  <si>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</si>
  <si>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</si>
  <si>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</si>
  <si>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</si>
  <si>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</si>
  <si>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</si>
  <si>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</si>
  <si>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</si>
  <si>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</si>
  <si>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</si>
  <si>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</si>
  <si>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</si>
  <si>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</si>
  <si>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</si>
  <si>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</si>
  <si>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</si>
  <si>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</si>
  <si>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</si>
  <si>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</si>
  <si>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</si>
  <si>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</si>
  <si>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</si>
  <si>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</si>
  <si>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</si>
  <si>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</si>
  <si>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</si>
  <si>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</si>
  <si>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</si>
  <si>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</si>
  <si>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</si>
  <si>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</si>
  <si>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</si>
  <si>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</si>
  <si>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</si>
  <si>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</si>
  <si>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</si>
  <si>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</si>
  <si>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</si>
  <si>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</si>
  <si>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</si>
  <si>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</si>
  <si>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</si>
  <si>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</si>
  <si>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</si>
  <si>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</si>
  <si>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</si>
  <si>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</si>
  <si>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</si>
  <si>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</si>
  <si>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</si>
  <si>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</si>
  <si>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</si>
  <si>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</si>
  <si>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</si>
  <si>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</si>
  <si>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</si>
  <si>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</si>
  <si>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</si>
  <si>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</si>
  <si>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</si>
  <si>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</si>
  <si>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</si>
  <si>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</si>
  <si>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</si>
  <si>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</si>
  <si>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</si>
  <si>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</si>
  <si>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</si>
  <si>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</si>
  <si>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</si>
  <si>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</si>
  <si>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</si>
  <si>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</si>
  <si>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</si>
  <si>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</si>
  <si>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</si>
  <si>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</si>
  <si>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</si>
  <si>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</si>
  <si>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</si>
  <si>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</si>
  <si>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</si>
  <si>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</si>
  <si>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</si>
  <si>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</si>
  <si>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</si>
  <si>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</si>
  <si>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</si>
  <si>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</si>
  <si>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</si>
  <si>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</si>
  <si>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</si>
  <si>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</si>
  <si>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</si>
  <si>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</si>
  <si>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</si>
  <si>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</si>
  <si>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</si>
  <si>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</si>
  <si>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</si>
  <si>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</si>
  <si>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</si>
  <si>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</si>
  <si>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</si>
  <si>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</si>
  <si>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</si>
  <si>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</si>
  <si>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</si>
  <si>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</si>
  <si>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</si>
  <si>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</si>
  <si>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</si>
  <si>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</si>
  <si>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</si>
  <si>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</si>
  <si>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</si>
  <si>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</si>
  <si>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</si>
  <si>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</si>
  <si>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</si>
  <si>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</si>
  <si>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</si>
  <si>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</si>
  <si>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</si>
  <si>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</si>
  <si>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</si>
  <si>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</si>
  <si>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</si>
  <si>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</si>
  <si>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</si>
  <si>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</si>
  <si>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</si>
  <si>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</si>
  <si>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</si>
  <si>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</si>
  <si>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</si>
  <si>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</si>
  <si>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</si>
  <si>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</si>
  <si>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</si>
  <si>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</si>
  <si>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</si>
  <si>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</si>
  <si>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</si>
  <si>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</si>
  <si>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</si>
  <si>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</si>
  <si>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</si>
  <si>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</si>
  <si>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</si>
  <si>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</si>
  <si>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</si>
  <si>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</si>
  <si>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</si>
  <si>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</si>
  <si>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</si>
  <si>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</si>
  <si>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</si>
  <si>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</si>
  <si>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</si>
  <si>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</si>
  <si>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</si>
  <si>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</si>
  <si>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</si>
  <si>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</si>
  <si>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</si>
  <si>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</si>
  <si>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</si>
  <si>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</si>
  <si>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</si>
  <si>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</si>
  <si>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</si>
  <si>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</si>
  <si>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</si>
  <si>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</si>
  <si>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</si>
  <si>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</si>
  <si>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</si>
  <si>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</si>
  <si>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</si>
  <si>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</si>
  <si>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</si>
  <si>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</si>
  <si>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</si>
  <si>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</si>
  <si>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</si>
  <si>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</si>
  <si>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</si>
  <si>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</si>
  <si>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</si>
  <si>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</si>
  <si>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</si>
  <si>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</si>
  <si>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</si>
  <si>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</si>
  <si>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</si>
  <si>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</si>
  <si>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</si>
  <si>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</si>
  <si>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</si>
  <si>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</si>
  <si>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</si>
  <si>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</si>
  <si>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</si>
  <si>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</si>
  <si>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</si>
  <si>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</si>
  <si>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</si>
  <si>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</si>
  <si>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</si>
  <si>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</si>
  <si>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</si>
  <si>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</si>
  <si>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</si>
  <si>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</si>
  <si>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</si>
  <si>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</si>
  <si>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</si>
  <si>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</si>
  <si>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</si>
  <si>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</si>
  <si>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</si>
  <si>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</si>
  <si>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</si>
  <si>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</si>
  <si>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</si>
  <si>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</si>
  <si>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</si>
  <si>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</si>
  <si>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</si>
  <si>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</si>
  <si>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</si>
  <si>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</si>
  <si>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</si>
  <si>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</si>
  <si>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</si>
  <si>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</si>
  <si>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</si>
  <si>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</si>
  <si>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</si>
  <si>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</si>
  <si>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</si>
  <si>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</si>
  <si>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</si>
  <si>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</si>
  <si>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</si>
  <si>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</si>
  <si>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</si>
  <si>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</si>
  <si>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</si>
  <si>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</si>
  <si>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</si>
  <si>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</si>
  <si>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</si>
  <si>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</si>
  <si>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</si>
  <si>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</si>
  <si>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</si>
  <si>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</si>
  <si>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</si>
  <si>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</si>
  <si>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</si>
  <si>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</si>
  <si>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</si>
  <si>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</si>
  <si>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</si>
  <si>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</si>
  <si>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</si>
  <si>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</si>
  <si>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</si>
  <si>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</si>
  <si>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</si>
  <si>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</si>
  <si>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</si>
  <si>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</si>
  <si>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</si>
  <si>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</si>
  <si>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</si>
  <si>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</si>
  <si>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</si>
  <si>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</si>
  <si>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</si>
  <si>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</si>
  <si>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</si>
  <si>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</si>
  <si>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</si>
  <si>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</si>
  <si>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</si>
  <si>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</si>
  <si>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</si>
  <si>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</si>
  <si>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</si>
  <si>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</si>
  <si>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</si>
  <si>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</si>
  <si>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</si>
  <si>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</si>
  <si>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</si>
  <si>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</si>
  <si>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</si>
  <si>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</si>
  <si>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</si>
  <si>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</si>
  <si>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</si>
  <si>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</si>
  <si>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</si>
  <si>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</si>
  <si>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</si>
  <si>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</si>
  <si>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</si>
  <si>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</si>
  <si>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</si>
  <si>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</si>
  <si>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</si>
  <si>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</si>
  <si>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</si>
  <si>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</si>
  <si>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</si>
  <si>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</si>
  <si>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</si>
  <si>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</si>
  <si>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</si>
  <si>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</si>
  <si>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</si>
  <si>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</si>
  <si>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</si>
  <si>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</si>
  <si>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</si>
  <si>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</si>
  <si>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</si>
  <si>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</si>
  <si>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</si>
  <si>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</si>
  <si>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</si>
  <si>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</si>
  <si>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</si>
  <si>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</si>
  <si>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</si>
  <si>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</si>
  <si>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</si>
  <si>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</si>
  <si>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</si>
  <si>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</si>
  <si>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</si>
  <si>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</si>
  <si>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</si>
  <si>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</si>
  <si>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</si>
  <si>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</si>
  <si>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</si>
  <si>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</si>
  <si>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</si>
  <si>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</si>
  <si>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</si>
  <si>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</si>
  <si>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</si>
  <si>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</si>
  <si>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</si>
  <si>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</si>
  <si>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</si>
  <si>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</si>
  <si>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</si>
  <si>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</si>
  <si>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</si>
  <si>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</si>
  <si>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</si>
  <si>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</si>
  <si>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</si>
  <si>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</si>
  <si>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</si>
  <si>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</si>
  <si>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</si>
  <si>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</si>
  <si>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</si>
  <si>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</si>
  <si>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</si>
  <si>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</si>
  <si>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</si>
  <si>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</si>
  <si>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</si>
  <si>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</si>
  <si>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</si>
  <si>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</si>
  <si>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</si>
  <si>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</si>
  <si>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</si>
  <si>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</si>
  <si>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</si>
  <si>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</si>
  <si>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</si>
  <si>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</si>
  <si>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</si>
  <si>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</si>
  <si>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</si>
  <si>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</si>
  <si>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</si>
  <si>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</si>
  <si>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</si>
  <si>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</si>
  <si>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</si>
  <si>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</si>
  <si>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</si>
  <si>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</si>
  <si>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</si>
  <si>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</si>
  <si>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</si>
  <si>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</si>
  <si>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</si>
  <si>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</si>
  <si>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</si>
  <si>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</si>
  <si>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</si>
  <si>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</si>
  <si>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</si>
  <si>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</si>
  <si>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</si>
  <si>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</si>
  <si>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</si>
  <si>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</si>
  <si>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</si>
  <si>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</si>
  <si>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</si>
  <si>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</si>
  <si>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</si>
  <si>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</si>
  <si>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</si>
  <si>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</si>
  <si>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</si>
  <si>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</si>
  <si>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</si>
  <si>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</si>
  <si>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</si>
  <si>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</si>
  <si>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</si>
  <si>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</si>
  <si>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</si>
  <si>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</si>
  <si>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</si>
  <si>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</si>
  <si>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</si>
  <si>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</si>
  <si>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</si>
  <si>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</si>
  <si>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</si>
  <si>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</si>
  <si>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</si>
  <si>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</si>
  <si>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</si>
  <si>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</si>
  <si>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</si>
  <si>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</si>
  <si>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</si>
  <si>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</si>
  <si>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</si>
  <si>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</si>
  <si>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</si>
  <si>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</si>
  <si>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</si>
  <si>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</si>
  <si>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</si>
  <si>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</si>
  <si>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</si>
  <si>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</si>
  <si>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</si>
  <si>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</si>
  <si>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</si>
  <si>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</si>
  <si>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</si>
  <si>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</si>
  <si>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</si>
  <si>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</si>
  <si>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</si>
  <si>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</si>
  <si>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</si>
  <si>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</si>
  <si>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</si>
  <si>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</si>
  <si>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</si>
  <si>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</si>
  <si>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</si>
  <si>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</si>
  <si>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</si>
  <si>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</si>
  <si>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</si>
  <si>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</si>
  <si>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</si>
  <si>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</si>
  <si>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</si>
  <si>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</si>
  <si>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</si>
  <si>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</si>
  <si>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</si>
  <si>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</si>
  <si>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</si>
  <si>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</si>
  <si>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</si>
  <si>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</si>
  <si>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</si>
  <si>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</si>
  <si>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</si>
  <si>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</si>
  <si>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</si>
  <si>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</si>
  <si>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</si>
  <si>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</si>
  <si>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</si>
  <si>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</si>
  <si>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</si>
  <si>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</si>
  <si>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</si>
  <si>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</si>
  <si>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</si>
  <si>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</si>
  <si>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</si>
  <si>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</si>
  <si>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</si>
  <si>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</si>
  <si>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</si>
  <si>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</si>
  <si>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</si>
  <si>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</si>
  <si>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</si>
  <si>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</si>
  <si>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</si>
  <si>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</si>
  <si>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</si>
  <si>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</si>
  <si>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</si>
  <si>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</si>
  <si>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</si>
  <si>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</si>
  <si>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</si>
  <si>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</si>
  <si>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</si>
  <si>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</si>
  <si>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</si>
  <si>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</si>
  <si>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</si>
  <si>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</si>
  <si>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</si>
  <si>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</si>
  <si>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</si>
  <si>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</si>
  <si>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</si>
  <si>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</si>
  <si>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</si>
  <si>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</si>
  <si>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</si>
  <si>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</si>
  <si>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</si>
  <si>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</si>
  <si>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</si>
  <si>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</si>
  <si>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</si>
  <si>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</si>
  <si>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</si>
  <si>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</si>
  <si>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</si>
  <si>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</si>
  <si>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</si>
  <si>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</si>
  <si>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</si>
  <si>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</si>
  <si>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</si>
  <si>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</si>
  <si>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</si>
  <si>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</si>
  <si>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</si>
  <si>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</si>
  <si>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</si>
  <si>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</si>
  <si>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</si>
  <si>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</si>
  <si>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</si>
  <si>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</si>
  <si>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</si>
  <si>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</si>
  <si>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</si>
  <si>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</si>
  <si>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</si>
  <si>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</si>
  <si>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</si>
  <si>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</si>
  <si>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</si>
  <si>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</si>
  <si>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</si>
  <si>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</si>
  <si>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</si>
  <si>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</si>
  <si>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</si>
  <si>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</si>
  <si>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</si>
  <si>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</si>
  <si>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</si>
  <si>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</si>
  <si>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</si>
  <si>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</si>
  <si>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</si>
  <si>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</si>
  <si>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</si>
  <si>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</si>
  <si>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</si>
  <si>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</si>
  <si>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</si>
  <si>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</si>
  <si>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</si>
  <si>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</si>
  <si>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</si>
  <si>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</si>
  <si>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</si>
  <si>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</si>
  <si>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</si>
  <si>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</si>
  <si>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</si>
  <si>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</si>
  <si>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</si>
  <si>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</si>
  <si>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</si>
  <si>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</si>
  <si>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</si>
  <si>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</si>
  <si>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</si>
  <si>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</si>
  <si>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</si>
  <si>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</si>
  <si>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</si>
  <si>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</si>
  <si>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</si>
  <si>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</si>
  <si>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</si>
  <si>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</si>
  <si>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</si>
  <si>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</si>
  <si>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</si>
  <si>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</si>
  <si>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</si>
  <si>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</si>
  <si>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</si>
  <si>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</si>
  <si>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</si>
  <si>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</si>
  <si>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</si>
  <si>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</si>
  <si>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</si>
  <si>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</si>
  <si>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</si>
  <si>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</si>
  <si>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</si>
  <si>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</si>
  <si>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</si>
  <si>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</si>
  <si>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</si>
  <si>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</si>
  <si>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</si>
  <si>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</si>
  <si>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</si>
  <si>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</si>
  <si>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</si>
  <si>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</si>
  <si>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</si>
  <si>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</si>
  <si>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</si>
  <si>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</si>
  <si>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</si>
  <si>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</si>
  <si>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</si>
  <si>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</si>
  <si>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</si>
  <si>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</si>
  <si>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</si>
  <si>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</si>
  <si>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</si>
  <si>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</si>
  <si>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</si>
  <si>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</si>
  <si>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</si>
  <si>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</si>
  <si>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</si>
  <si>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</si>
  <si>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</si>
  <si>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</si>
  <si>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</si>
  <si>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</si>
  <si>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</si>
  <si>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</si>
  <si>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</si>
  <si>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</si>
  <si>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</si>
  <si>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</si>
  <si>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</si>
  <si>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</si>
  <si>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</si>
  <si>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</si>
  <si>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</si>
  <si>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</si>
  <si>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</si>
  <si>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</si>
  <si>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</si>
  <si>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</si>
  <si>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</si>
  <si>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</si>
  <si>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</si>
  <si>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</si>
  <si>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</si>
  <si>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</si>
  <si>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</si>
  <si>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</si>
  <si>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</si>
  <si>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</si>
  <si>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</si>
  <si>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</si>
  <si>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</si>
  <si>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</si>
  <si>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</si>
  <si>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</si>
  <si>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</si>
  <si>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</si>
  <si>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</si>
  <si>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</si>
  <si>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</si>
  <si>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</si>
  <si>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</si>
  <si>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</si>
  <si>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</si>
  <si>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</si>
  <si>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</si>
  <si>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</si>
  <si>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</si>
  <si>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</si>
  <si>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</si>
  <si>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</si>
  <si>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</si>
  <si>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</si>
  <si>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</si>
  <si>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</si>
  <si>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</si>
  <si>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</si>
  <si>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</si>
  <si>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</si>
  <si>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</si>
  <si>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</si>
  <si>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</si>
  <si>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</si>
  <si>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</si>
  <si>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</si>
  <si>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</si>
  <si>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</si>
  <si>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</si>
  <si>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</si>
  <si>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</si>
  <si>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</si>
  <si>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</si>
  <si>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</si>
  <si>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</si>
  <si>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</si>
  <si>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</si>
  <si>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</si>
  <si>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</si>
  <si>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</si>
  <si>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</si>
  <si>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</si>
  <si>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</si>
  <si>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</si>
  <si>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</si>
  <si>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</si>
  <si>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</si>
  <si>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</si>
  <si>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</si>
  <si>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</si>
  <si>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</si>
  <si>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</si>
  <si>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</si>
  <si>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</si>
  <si>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</si>
  <si>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</si>
  <si>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</si>
  <si>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</si>
  <si>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</si>
  <si>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</si>
  <si>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</si>
  <si>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</si>
  <si>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</si>
  <si>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</si>
  <si>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</si>
  <si>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</si>
  <si>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</si>
  <si>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</si>
  <si>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</si>
  <si>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</si>
  <si>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</si>
  <si>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</si>
  <si>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</si>
  <si>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</si>
  <si>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</si>
  <si>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</si>
  <si>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</si>
  <si>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</si>
  <si>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</si>
  <si>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</si>
  <si>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</si>
  <si>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</si>
  <si>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</si>
  <si>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</si>
  <si>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</si>
  <si>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</si>
  <si>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</si>
  <si>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</si>
  <si>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</si>
  <si>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</si>
  <si>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</si>
  <si>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</si>
  <si>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</si>
  <si>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</si>
  <si>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</si>
  <si>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</si>
  <si>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</si>
  <si>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</si>
  <si>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</si>
  <si>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</si>
  <si>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</si>
  <si>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</si>
  <si>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</si>
  <si>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</si>
  <si>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</si>
  <si>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</si>
  <si>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</si>
  <si>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</si>
  <si>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</si>
  <si>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</si>
  <si>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</si>
  <si>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</si>
  <si>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</si>
  <si>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</si>
  <si>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</si>
  <si>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</si>
  <si>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</si>
  <si>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</si>
  <si>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</si>
  <si>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</si>
  <si>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</si>
  <si>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</si>
  <si>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</si>
  <si>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</si>
  <si>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</si>
  <si>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</si>
  <si>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</si>
  <si>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</si>
  <si>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</si>
  <si>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</si>
  <si>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</si>
  <si>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</si>
  <si>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</si>
  <si>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</si>
  <si>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</si>
  <si>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</si>
  <si>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</si>
  <si>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</si>
  <si>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</si>
  <si>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</si>
  <si>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</si>
  <si>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</si>
  <si>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</si>
  <si>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</si>
  <si>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</si>
  <si>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</si>
  <si>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</si>
  <si>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</si>
  <si>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</si>
  <si>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</si>
  <si>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</si>
  <si>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</si>
  <si>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</si>
  <si>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</si>
  <si>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</si>
  <si>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</si>
  <si>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</si>
  <si>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</si>
  <si>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</si>
  <si>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</si>
  <si>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</si>
  <si>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</si>
  <si>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</si>
  <si>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</si>
  <si>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</si>
  <si>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</si>
  <si>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</si>
  <si>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</si>
  <si>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</si>
  <si>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</si>
  <si>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</si>
  <si>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</si>
  <si>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</si>
  <si>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</si>
  <si>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</si>
  <si>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</si>
  <si>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</si>
  <si>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</si>
  <si>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</si>
  <si>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</si>
  <si>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</si>
  <si>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</si>
  <si>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</si>
  <si>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</si>
  <si>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</si>
  <si>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</si>
  <si>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</si>
  <si>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</si>
  <si>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</si>
  <si>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</si>
  <si>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</si>
  <si>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</si>
  <si>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</si>
  <si>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</si>
  <si>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</si>
  <si>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</si>
  <si>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</si>
  <si>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</si>
  <si>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</si>
  <si>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</si>
  <si>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</si>
  <si>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</si>
  <si>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</si>
  <si>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</si>
  <si>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</si>
  <si>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</si>
  <si>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</si>
  <si>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</si>
  <si>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</si>
  <si>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</si>
  <si>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</si>
  <si>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</si>
  <si>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</si>
  <si>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</si>
  <si>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</si>
  <si>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</si>
  <si>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</si>
  <si>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</si>
  <si>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</si>
  <si>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</si>
  <si>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</si>
  <si>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</si>
  <si>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</si>
  <si>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</si>
  <si>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</si>
  <si>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</si>
  <si>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</si>
  <si>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</si>
  <si>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</si>
  <si>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</si>
  <si>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</si>
  <si>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</si>
  <si>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</si>
  <si>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</si>
  <si>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</si>
  <si>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</si>
  <si>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</si>
  <si>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</si>
  <si>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</si>
  <si>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</si>
  <si>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</si>
  <si>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</si>
  <si>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</si>
  <si>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</si>
  <si>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</si>
  <si>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</si>
  <si>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</si>
  <si>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</si>
  <si>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</si>
  <si>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</si>
  <si>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</si>
  <si>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</si>
  <si>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</si>
  <si>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</si>
  <si>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</si>
  <si>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</si>
  <si>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</si>
  <si>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</si>
  <si>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</si>
  <si>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</si>
  <si>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</si>
  <si>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</si>
  <si>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</si>
  <si>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</si>
  <si>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</si>
  <si>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</si>
  <si>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</si>
  <si>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</si>
  <si>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</si>
  <si>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</si>
  <si>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</si>
  <si>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</si>
  <si>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</si>
  <si>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</si>
  <si>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</si>
  <si>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</si>
  <si>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</si>
  <si>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</si>
  <si>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</si>
  <si>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</si>
  <si>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</si>
  <si>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</si>
  <si>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</si>
  <si>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</si>
  <si>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</si>
  <si>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</si>
  <si>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</si>
  <si>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</si>
  <si>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</si>
  <si>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</si>
  <si>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</si>
  <si>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</si>
  <si>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</si>
  <si>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</si>
  <si>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</si>
  <si>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</si>
  <si>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</si>
  <si>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</si>
  <si>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</si>
  <si>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</si>
  <si>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</si>
  <si>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</si>
  <si>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</si>
  <si>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</si>
  <si>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</si>
  <si>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</si>
  <si>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</si>
  <si>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</si>
  <si>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</si>
  <si>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</si>
  <si>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</si>
  <si>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</si>
  <si>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</si>
  <si>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</si>
  <si>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</si>
  <si>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</si>
  <si>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</si>
  <si>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</si>
  <si>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</si>
  <si>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</si>
  <si>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</si>
  <si>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</si>
  <si>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</si>
  <si>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</si>
  <si>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</si>
  <si>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</si>
  <si>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</si>
  <si>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</si>
  <si>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</si>
  <si>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</si>
  <si>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</si>
  <si>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</si>
  <si>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</si>
  <si>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</si>
  <si>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</si>
  <si>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</si>
  <si>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</si>
  <si>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</si>
  <si>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</si>
  <si>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</si>
  <si>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</si>
  <si>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</si>
  <si>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</si>
  <si>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</si>
  <si>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</si>
  <si>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</si>
  <si>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</si>
  <si>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</si>
  <si>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</si>
  <si>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</si>
  <si>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</si>
  <si>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</si>
  <si>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</si>
  <si>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</si>
  <si>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</si>
  <si>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</si>
  <si>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</si>
  <si>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</si>
  <si>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</si>
  <si>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</si>
  <si>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</si>
  <si>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</si>
  <si>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</si>
  <si>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</si>
  <si>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</si>
  <si>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</si>
  <si>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</si>
  <si>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</si>
  <si>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</si>
  <si>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</si>
  <si>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</si>
  <si>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</si>
  <si>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</si>
  <si>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</si>
  <si>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</si>
  <si>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</si>
  <si>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</si>
  <si>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</si>
  <si>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</si>
  <si>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</si>
  <si>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</si>
  <si>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</si>
  <si>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</si>
  <si>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</si>
  <si>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</si>
  <si>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</si>
  <si>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</si>
  <si>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</si>
  <si>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</si>
  <si>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</si>
  <si>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</si>
  <si>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</si>
  <si>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</si>
  <si>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</si>
  <si>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</si>
  <si>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</si>
  <si>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</si>
  <si>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</si>
  <si>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</si>
  <si>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</si>
  <si>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</si>
  <si>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</si>
  <si>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</si>
  <si>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</si>
  <si>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</si>
  <si>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</si>
  <si>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</si>
  <si>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</si>
  <si>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</si>
  <si>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</si>
  <si>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</si>
  <si>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</si>
  <si>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</si>
  <si>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</si>
  <si>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</si>
  <si>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</si>
  <si>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</si>
  <si>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</si>
  <si>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</si>
  <si>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</si>
  <si>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</si>
  <si>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</si>
  <si>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</si>
  <si>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</si>
  <si>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</si>
  <si>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</si>
  <si>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</si>
  <si>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</si>
  <si>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</si>
  <si>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</si>
  <si>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</si>
  <si>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</si>
  <si>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</si>
  <si>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</si>
  <si>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</si>
  <si>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</si>
  <si>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</si>
  <si>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</si>
  <si>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</si>
  <si>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</si>
  <si>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</si>
  <si>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</si>
  <si>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</si>
  <si>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</si>
  <si>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</si>
  <si>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</si>
  <si>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</si>
  <si>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</si>
  <si>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</si>
  <si>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</si>
  <si>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</si>
  <si>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</si>
  <si>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</si>
  <si>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</si>
  <si>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</si>
  <si>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</si>
  <si>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</si>
  <si>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</si>
  <si>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</si>
  <si>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</si>
  <si>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</si>
  <si>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</si>
  <si>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</si>
  <si>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</si>
  <si>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</si>
  <si>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</si>
  <si>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</si>
  <si>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</si>
  <si>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</si>
  <si>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</si>
  <si>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</si>
  <si>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</si>
  <si>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</si>
  <si>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</si>
  <si>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</si>
  <si>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</si>
  <si>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</si>
  <si>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</si>
  <si>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</si>
  <si>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</si>
  <si>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</si>
  <si>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</si>
  <si>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</si>
  <si>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</si>
  <si>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</si>
  <si>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</si>
  <si>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</si>
  <si>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</si>
  <si>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</si>
  <si>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</si>
  <si>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</si>
  <si>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</si>
  <si>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</si>
  <si>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</si>
  <si>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</si>
  <si>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</si>
  <si>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</si>
  <si>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</si>
  <si>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</si>
  <si>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</si>
  <si>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</si>
  <si>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</si>
  <si>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</si>
  <si>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</si>
  <si>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</si>
  <si>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</si>
  <si>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</si>
  <si>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</si>
  <si>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</si>
  <si>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</si>
  <si>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</si>
  <si>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</si>
  <si>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</si>
  <si>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</si>
  <si>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</si>
  <si>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</si>
  <si>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</si>
  <si>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</si>
  <si>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</si>
  <si>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</si>
  <si>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</si>
  <si>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</si>
  <si>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</si>
  <si>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</si>
  <si>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</si>
  <si>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</si>
  <si>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</si>
  <si>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</si>
  <si>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</si>
  <si>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</si>
  <si>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</si>
  <si>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</si>
  <si>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</si>
  <si>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</si>
  <si>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</si>
  <si>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</si>
  <si>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</si>
  <si>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</si>
  <si>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</si>
  <si>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</si>
  <si>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</si>
  <si>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</si>
  <si>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</si>
  <si>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</si>
  <si>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</si>
  <si>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</si>
  <si>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</si>
  <si>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</si>
  <si>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</si>
  <si>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</si>
  <si>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</si>
  <si>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</si>
  <si>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</si>
  <si>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</si>
  <si>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</si>
  <si>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</si>
  <si>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</si>
  <si>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</si>
  <si>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</si>
  <si>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</si>
  <si>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</si>
  <si>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</si>
  <si>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</si>
  <si>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</si>
  <si>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</si>
  <si>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</si>
  <si>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</si>
  <si>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</si>
  <si>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</si>
  <si>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</si>
  <si>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</si>
  <si>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</si>
  <si>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</si>
  <si>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</si>
  <si>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</si>
  <si>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</si>
  <si>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</si>
  <si>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</si>
  <si>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</si>
  <si>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</si>
  <si>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</si>
  <si>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</si>
  <si>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</si>
  <si>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</si>
  <si>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</si>
  <si>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</si>
  <si>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</si>
  <si>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</si>
  <si>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</si>
  <si>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</si>
  <si>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</si>
  <si>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</si>
  <si>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</si>
  <si>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</si>
  <si>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</si>
  <si>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</si>
  <si>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</si>
  <si>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</si>
  <si>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</si>
  <si>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</si>
  <si>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</si>
  <si>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</si>
  <si>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</si>
  <si>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</si>
  <si>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</si>
  <si>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</si>
  <si>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</si>
  <si>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</si>
  <si>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</si>
  <si>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</si>
  <si>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</si>
  <si>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</si>
  <si>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</si>
  <si>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</si>
  <si>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</si>
  <si>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</si>
  <si>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</si>
  <si>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</si>
  <si>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</si>
  <si>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</si>
  <si>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</si>
  <si>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</si>
  <si>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</si>
  <si>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</si>
  <si>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</si>
  <si>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</si>
  <si>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</si>
  <si>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</si>
  <si>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</si>
  <si>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</si>
  <si>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</si>
  <si>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</si>
  <si>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</si>
  <si>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</si>
  <si>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</si>
  <si>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</si>
  <si>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</si>
  <si>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</si>
  <si>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</si>
  <si>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</si>
  <si>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</si>
  <si>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</si>
  <si>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</si>
  <si>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</si>
  <si>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</si>
  <si>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</si>
  <si>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</si>
  <si>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</si>
  <si>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</si>
  <si>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</si>
  <si>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</si>
  <si>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</si>
  <si>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</si>
  <si>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</si>
  <si>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</si>
  <si>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</si>
  <si>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</si>
  <si>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</si>
  <si>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</si>
  <si>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</si>
  <si>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</si>
  <si>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</si>
  <si>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</si>
  <si>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</si>
  <si>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</si>
  <si>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</si>
  <si>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</si>
  <si>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</si>
  <si>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</si>
  <si>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</si>
  <si>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</si>
  <si>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</si>
  <si>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</si>
  <si>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</si>
  <si>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</si>
  <si>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</si>
  <si>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</si>
  <si>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</si>
  <si>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</si>
  <si>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</si>
  <si>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</si>
  <si>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</si>
  <si>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</si>
  <si>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</si>
  <si>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</si>
  <si>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</si>
  <si>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</si>
  <si>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</si>
  <si>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</si>
  <si>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</si>
  <si>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</si>
  <si>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</si>
  <si>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</si>
  <si>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</si>
  <si>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</si>
  <si>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</si>
  <si>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</si>
  <si>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</si>
  <si>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</si>
  <si>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</si>
  <si>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</si>
  <si>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</si>
  <si>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</si>
  <si>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</si>
  <si>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</si>
  <si>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</si>
  <si>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</si>
  <si>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</si>
  <si>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</si>
  <si>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</si>
  <si>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</si>
  <si>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</si>
  <si>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</si>
  <si>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</si>
  <si>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</si>
  <si>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</si>
  <si>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</si>
  <si>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</si>
  <si>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</si>
  <si>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</si>
  <si>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</si>
  <si>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</si>
  <si>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</si>
  <si>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</si>
  <si>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</si>
  <si>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</si>
  <si>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</si>
  <si>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</si>
  <si>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</si>
  <si>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</si>
  <si>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</si>
  <si>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</si>
  <si>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</si>
  <si>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</si>
  <si>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</si>
  <si>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</si>
  <si>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</si>
  <si>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</si>
  <si>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</si>
  <si>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</si>
  <si>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</si>
  <si>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</si>
  <si>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</si>
  <si>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</si>
  <si>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</si>
  <si>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</si>
  <si>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</si>
  <si>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</si>
  <si>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</si>
  <si>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</si>
  <si>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</si>
  <si>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</si>
  <si>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</si>
  <si>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</si>
  <si>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</si>
  <si>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</si>
  <si>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</si>
  <si>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</si>
  <si>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</si>
  <si>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</si>
  <si>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</si>
  <si>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</si>
  <si>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</si>
  <si>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</si>
  <si>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</si>
  <si>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</si>
  <si>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</si>
  <si>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</si>
  <si>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</si>
  <si>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</si>
  <si>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</si>
  <si>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</si>
  <si>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</si>
  <si>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</si>
  <si>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</si>
  <si>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</si>
  <si>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</si>
  <si>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</si>
  <si>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</si>
  <si>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</si>
  <si>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</si>
  <si>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</si>
  <si>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</si>
  <si>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</si>
  <si>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</si>
  <si>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</si>
  <si>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</si>
  <si>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</si>
  <si>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</si>
  <si>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</si>
  <si>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</si>
  <si>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</si>
  <si>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</si>
  <si>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</si>
  <si>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</si>
  <si>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</si>
  <si>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</si>
  <si>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</si>
  <si>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</si>
  <si>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</si>
  <si>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</si>
  <si>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</si>
  <si>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</si>
  <si>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</si>
  <si>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</si>
  <si>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</si>
  <si>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</si>
  <si>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</si>
  <si>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</si>
  <si>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</si>
  <si>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</si>
  <si>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</si>
  <si>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</si>
  <si>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</si>
  <si>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</si>
  <si>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</si>
  <si>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</si>
  <si>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</si>
  <si>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</si>
  <si>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</si>
  <si>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</si>
  <si>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</si>
  <si>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</si>
  <si>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</si>
  <si>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</si>
  <si>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</si>
  <si>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</si>
  <si>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</si>
  <si>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</si>
  <si>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</si>
  <si>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</si>
  <si>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</si>
  <si>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</si>
  <si>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</si>
  <si>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</si>
  <si>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</si>
  <si>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</si>
  <si>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</si>
  <si>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</si>
  <si>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</si>
  <si>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</si>
  <si>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</si>
  <si>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</si>
  <si>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</si>
  <si>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</si>
  <si>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</si>
  <si>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</si>
  <si>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</si>
  <si>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</si>
  <si>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</si>
  <si>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</si>
  <si>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</si>
  <si>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</si>
  <si>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</si>
  <si>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</si>
  <si>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</si>
  <si>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</si>
  <si>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</si>
  <si>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</si>
  <si>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</si>
  <si>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</si>
  <si>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</si>
  <si>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</si>
  <si>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</si>
  <si>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</si>
  <si>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</si>
  <si>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</si>
  <si>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</si>
  <si>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</si>
  <si>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</si>
  <si>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</si>
  <si>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</si>
  <si>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</si>
  <si>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</si>
  <si>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</si>
  <si>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</si>
  <si>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</si>
  <si>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</si>
  <si>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</si>
  <si>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</si>
  <si>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</si>
  <si>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</si>
  <si>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</si>
  <si>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</si>
  <si>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</si>
  <si>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</si>
  <si>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</si>
  <si>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</si>
  <si>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</si>
  <si>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</si>
  <si>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</si>
  <si>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</si>
  <si>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</si>
  <si>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</si>
  <si>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</si>
  <si>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</si>
  <si>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</si>
  <si>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</si>
  <si>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</si>
  <si>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</si>
  <si>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</si>
  <si>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</si>
  <si>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</si>
  <si>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</si>
  <si>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</si>
  <si>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</si>
  <si>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</si>
  <si>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</si>
  <si>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</si>
  <si>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</si>
  <si>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</si>
  <si>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</si>
  <si>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</si>
  <si>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</si>
  <si>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</si>
  <si>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</si>
  <si>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</si>
  <si>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</si>
  <si>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</si>
  <si>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</si>
  <si>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</si>
  <si>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</si>
  <si>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</si>
  <si>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</si>
  <si>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</si>
  <si>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</si>
  <si>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</si>
  <si>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</si>
  <si>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</si>
  <si>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</si>
  <si>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</si>
  <si>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</si>
  <si>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</si>
  <si>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</si>
  <si>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</si>
  <si>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</si>
  <si>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</si>
  <si>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</si>
  <si>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</si>
  <si>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</si>
  <si>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</si>
  <si>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</si>
  <si>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</si>
  <si>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</si>
  <si>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</si>
  <si>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</si>
  <si>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</si>
  <si>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</si>
  <si>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</si>
  <si>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</si>
  <si>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</si>
  <si>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</si>
  <si>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</si>
  <si>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</si>
  <si>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</si>
  <si>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</si>
  <si>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</si>
  <si>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</si>
  <si>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</si>
  <si>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</si>
  <si>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</si>
  <si>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</si>
  <si>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</si>
  <si>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</si>
  <si>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</si>
  <si>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</si>
  <si>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</si>
  <si>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</si>
  <si>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</si>
  <si>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</si>
  <si>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</si>
  <si>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</si>
  <si>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</si>
  <si>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</si>
  <si>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</si>
  <si>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</si>
  <si>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</si>
  <si>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</si>
  <si>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</si>
  <si>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</si>
  <si>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</si>
  <si>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</si>
  <si>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</si>
  <si>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</si>
  <si>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</si>
  <si>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</si>
  <si>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</si>
  <si>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</si>
  <si>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</si>
  <si>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</si>
  <si>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</si>
  <si>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</si>
  <si>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</si>
  <si>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</si>
  <si>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</si>
  <si>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</si>
  <si>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</si>
  <si>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</si>
  <si>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</si>
  <si>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</si>
  <si>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</si>
  <si>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</si>
  <si>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</si>
  <si>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</si>
  <si>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</si>
  <si>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</si>
  <si>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</si>
  <si>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</si>
  <si>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</si>
  <si>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</si>
  <si>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</si>
  <si>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</si>
  <si>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</si>
  <si>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</si>
  <si>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</si>
  <si>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</si>
  <si>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</si>
  <si>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</si>
  <si>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</si>
  <si>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</si>
  <si>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</si>
  <si>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</si>
  <si>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</si>
  <si>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</si>
  <si>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</si>
  <si>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</si>
  <si>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</si>
  <si>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</si>
  <si>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</si>
  <si>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</si>
  <si>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</si>
  <si>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</si>
  <si>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</si>
  <si>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</si>
  <si>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</si>
  <si>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</si>
  <si>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</si>
  <si>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</si>
  <si>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</si>
  <si>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</si>
  <si>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</si>
  <si>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</si>
  <si>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</si>
  <si>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</si>
  <si>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</si>
  <si>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</si>
  <si>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</si>
  <si>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</si>
  <si>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</si>
  <si>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</si>
  <si>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</si>
  <si>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</si>
  <si>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</si>
  <si>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</si>
  <si>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</si>
  <si>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</si>
  <si>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</si>
  <si>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</si>
  <si>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</si>
  <si>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</si>
  <si>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</si>
  <si>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</si>
  <si>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</si>
  <si>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</si>
  <si>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</si>
  <si>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</si>
  <si>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</si>
  <si>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</si>
  <si>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</si>
  <si>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</si>
  <si>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</si>
  <si>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</si>
  <si>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</si>
  <si>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</si>
  <si>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</si>
  <si>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</si>
  <si>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</si>
  <si>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</si>
  <si>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</si>
  <si>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</si>
  <si>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</si>
  <si>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</si>
  <si>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</si>
  <si>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</si>
  <si>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</si>
  <si>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</si>
  <si>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</si>
  <si>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</si>
  <si>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</si>
  <si>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</si>
  <si>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</si>
  <si>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</si>
  <si>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</si>
  <si>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</si>
  <si>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</si>
  <si>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</si>
  <si>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</si>
  <si>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</si>
  <si>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</si>
  <si>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</si>
  <si>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</si>
  <si>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</si>
  <si>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</si>
  <si>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</si>
  <si>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</si>
  <si>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</si>
  <si>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</si>
  <si>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</si>
  <si>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</si>
  <si>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</si>
  <si>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</si>
  <si>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</si>
  <si>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</si>
  <si>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</si>
  <si>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</si>
  <si>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</si>
  <si>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</si>
  <si>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</si>
  <si>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</si>
  <si>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</si>
  <si>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</si>
  <si>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</si>
  <si>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</si>
  <si>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</si>
  <si>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</si>
  <si>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</si>
  <si>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</si>
  <si>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</si>
  <si>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</si>
  <si>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</si>
  <si>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</si>
  <si>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</si>
  <si>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</si>
  <si>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</si>
  <si>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</si>
  <si>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</si>
  <si>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</si>
  <si>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</si>
  <si>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</si>
  <si>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</si>
  <si>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</si>
  <si>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</si>
  <si>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</si>
  <si>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</si>
  <si>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</si>
  <si>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</si>
  <si>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</si>
  <si>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</si>
  <si>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</si>
  <si>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</si>
  <si>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</si>
  <si>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</si>
  <si>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</si>
  <si>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</si>
  <si>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</si>
  <si>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</si>
  <si>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</si>
  <si>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</si>
  <si>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</si>
  <si>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</si>
  <si>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</si>
  <si>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</si>
  <si>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</si>
  <si>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</si>
  <si>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</si>
  <si>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</si>
  <si>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</si>
  <si>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</si>
  <si>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</si>
  <si>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</si>
  <si>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</si>
  <si>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</si>
  <si>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</si>
  <si>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</si>
  <si>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</si>
  <si>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</si>
  <si>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</si>
  <si>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</si>
  <si>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</si>
  <si>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</si>
  <si>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</si>
  <si>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</si>
  <si>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</si>
  <si>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</si>
  <si>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</si>
  <si>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</si>
  <si>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</si>
  <si>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</si>
  <si>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</si>
  <si>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</si>
  <si>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</si>
  <si>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</si>
  <si>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</si>
  <si>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</si>
  <si>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</si>
  <si>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</si>
  <si>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</si>
  <si>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</si>
  <si>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</si>
  <si>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</si>
  <si>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</si>
  <si>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</si>
  <si>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</si>
  <si>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</si>
  <si>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</si>
  <si>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</si>
  <si>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</si>
  <si>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</si>
  <si>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</si>
  <si>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</si>
  <si>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</si>
  <si>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</si>
  <si>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</si>
  <si>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</si>
  <si>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</si>
  <si>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</si>
  <si>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</si>
  <si>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</si>
  <si>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</si>
  <si>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</si>
  <si>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</si>
  <si>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</si>
  <si>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</si>
  <si>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</si>
  <si>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</si>
  <si>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</si>
  <si>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</si>
  <si>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</si>
  <si>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</si>
  <si>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</si>
  <si>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</si>
  <si>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</si>
  <si>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</si>
  <si>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</si>
  <si>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</si>
  <si>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</si>
  <si>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</si>
  <si>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</si>
  <si>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</si>
  <si>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</si>
  <si>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</si>
  <si>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</si>
  <si>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</si>
  <si>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</si>
  <si>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</si>
  <si>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</si>
  <si>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</si>
  <si>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</si>
  <si>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</si>
  <si>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</si>
  <si>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</si>
  <si>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</si>
  <si>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</si>
  <si>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</si>
  <si>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</si>
  <si>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</si>
  <si>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</si>
  <si>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</si>
  <si>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</si>
  <si>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</si>
  <si>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</si>
  <si>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</si>
  <si>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</si>
  <si>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</si>
  <si>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</si>
  <si>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</si>
  <si>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</si>
  <si>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</si>
  <si>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</si>
  <si>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</si>
  <si>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</si>
  <si>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</si>
  <si>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</si>
  <si>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</si>
  <si>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</si>
  <si>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</si>
  <si>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</si>
  <si>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</si>
  <si>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</si>
  <si>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</si>
  <si>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</si>
  <si>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</si>
  <si>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</si>
  <si>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</si>
  <si>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</si>
  <si>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</si>
  <si>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</si>
  <si>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</si>
  <si>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</si>
  <si>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</si>
  <si>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</si>
  <si>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</si>
  <si>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</si>
  <si>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</si>
  <si>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</si>
  <si>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</si>
  <si>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</si>
  <si>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</si>
  <si>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</si>
  <si>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</si>
  <si>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</si>
  <si>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</si>
  <si>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</si>
  <si>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</si>
  <si>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</si>
  <si>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</si>
  <si>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</si>
  <si>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</si>
  <si>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</si>
  <si>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</si>
  <si>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</si>
  <si>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</si>
  <si>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</si>
  <si>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</si>
  <si>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</si>
  <si>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</si>
  <si>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</si>
  <si>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</si>
  <si>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</si>
  <si>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</si>
  <si>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</si>
  <si>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</si>
  <si>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</si>
  <si>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</si>
  <si>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</si>
  <si>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</si>
  <si>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</si>
  <si>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</si>
  <si>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</si>
  <si>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</si>
  <si>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</si>
  <si>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</si>
  <si>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</si>
  <si>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</si>
  <si>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</si>
  <si>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</si>
  <si>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</si>
  <si>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</si>
  <si>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</si>
  <si>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</si>
  <si>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</si>
  <si>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</si>
  <si>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</si>
  <si>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</si>
  <si>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</si>
  <si>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</si>
  <si>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</si>
  <si>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</si>
  <si>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</si>
  <si>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</si>
  <si>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</si>
  <si>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</si>
  <si>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</si>
  <si>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</si>
  <si>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</si>
  <si>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</si>
  <si>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</si>
  <si>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</si>
  <si>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</si>
  <si>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</si>
  <si>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</si>
  <si>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</si>
  <si>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</si>
  <si>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</si>
  <si>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</si>
  <si>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</si>
  <si>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</si>
  <si>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</si>
  <si>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</si>
  <si>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</si>
  <si>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</si>
  <si>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</si>
  <si>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</si>
  <si>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</si>
  <si>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</si>
  <si>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</si>
  <si>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</si>
  <si>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</si>
  <si>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</si>
  <si>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</si>
  <si>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</si>
  <si>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</si>
  <si>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</si>
  <si>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</si>
  <si>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</si>
  <si>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</si>
  <si>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</si>
  <si>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</si>
  <si>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</si>
  <si>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</si>
  <si>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</si>
  <si>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</si>
  <si>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</si>
  <si>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</si>
  <si>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</si>
  <si>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</si>
  <si>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</si>
  <si>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</si>
  <si>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</si>
  <si>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</si>
  <si>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</si>
  <si>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</si>
  <si>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</si>
  <si>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</si>
  <si>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</si>
  <si>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</si>
  <si>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</si>
  <si>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</si>
  <si>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</si>
  <si>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</si>
  <si>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</si>
  <si>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</si>
  <si>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</si>
  <si>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</si>
  <si>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</si>
  <si>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</si>
  <si>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</si>
  <si>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</si>
  <si>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</si>
  <si>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</si>
  <si>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</si>
  <si>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</si>
  <si>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</si>
  <si>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</si>
  <si>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</si>
  <si>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</si>
  <si>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</si>
  <si>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</si>
  <si>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</si>
  <si>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</si>
  <si>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</si>
  <si>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</si>
  <si>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</si>
  <si>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</si>
  <si>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</si>
  <si>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</si>
  <si>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</si>
  <si>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</si>
  <si>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</si>
  <si>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</si>
  <si>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</si>
  <si>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</si>
  <si>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</si>
  <si>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</si>
  <si>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</si>
  <si>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</si>
  <si>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</si>
  <si>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</si>
  <si>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</si>
  <si>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</si>
  <si>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</si>
  <si>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</si>
  <si>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</si>
  <si>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</si>
  <si>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</si>
  <si>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</si>
  <si>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</si>
  <si>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</si>
  <si>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</si>
  <si>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</si>
  <si>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</si>
  <si>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</si>
  <si>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</si>
  <si>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</si>
  <si>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</si>
  <si>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</si>
  <si>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</si>
  <si>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</si>
  <si>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</si>
  <si>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</si>
  <si>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</si>
  <si>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</si>
  <si>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</si>
  <si>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</si>
  <si>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</si>
  <si>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</si>
  <si>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</si>
  <si>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</si>
  <si>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</si>
  <si>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</si>
  <si>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</si>
  <si>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</si>
  <si>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</si>
  <si>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</si>
  <si>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</si>
  <si>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</si>
  <si>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</si>
  <si>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</si>
  <si>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</si>
  <si>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</si>
  <si>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</si>
  <si>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</si>
  <si>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</si>
  <si>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</si>
  <si>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</si>
  <si>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</si>
  <si>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</si>
  <si>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</si>
  <si>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</si>
  <si>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</si>
  <si>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</si>
  <si>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</si>
  <si>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</si>
  <si>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</si>
  <si>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</si>
  <si>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</si>
  <si>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</si>
  <si>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</si>
  <si>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</si>
  <si>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</si>
  <si>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</si>
  <si>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</si>
  <si>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</si>
  <si>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</si>
  <si>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</si>
  <si>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</si>
  <si>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</si>
  <si>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</si>
  <si>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</si>
  <si>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</si>
  <si>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</si>
  <si>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</si>
  <si>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</si>
  <si>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</si>
  <si>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</si>
  <si>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</si>
  <si>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</si>
  <si>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</si>
  <si>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</si>
  <si>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</si>
  <si>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</si>
  <si>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</si>
  <si>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</si>
  <si>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</si>
  <si>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</si>
  <si>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</si>
  <si>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</si>
  <si>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</si>
  <si>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</si>
  <si>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</si>
  <si>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</si>
  <si>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</si>
  <si>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</si>
  <si>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</si>
  <si>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</si>
  <si>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</si>
  <si>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</si>
  <si>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</si>
  <si>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</si>
  <si>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</si>
  <si>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</si>
  <si>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</si>
  <si>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</si>
  <si>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</si>
  <si>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</si>
  <si>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</si>
  <si>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</si>
  <si>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</si>
  <si>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</si>
  <si>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</si>
  <si>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</si>
  <si>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</si>
  <si>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</si>
  <si>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</si>
  <si>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</si>
  <si>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</si>
  <si>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</si>
  <si>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</si>
  <si>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</si>
  <si>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</si>
  <si>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</si>
  <si>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</si>
  <si>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</si>
  <si>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</si>
  <si>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</si>
  <si>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</si>
  <si>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</si>
  <si>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</si>
  <si>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</si>
  <si>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</si>
  <si>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</si>
  <si>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</si>
  <si>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</si>
  <si>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</si>
  <si>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</si>
  <si>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</si>
  <si>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</si>
  <si>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</si>
  <si>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</si>
  <si>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</si>
  <si>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</si>
  <si>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</si>
  <si>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</si>
  <si>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</si>
  <si>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</si>
  <si>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</si>
  <si>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</si>
  <si>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</si>
  <si>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</si>
  <si>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</si>
  <si>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</si>
  <si>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</si>
  <si>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</si>
  <si>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</si>
  <si>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</si>
  <si>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</si>
  <si>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</si>
  <si>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</si>
  <si>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</si>
  <si>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</si>
  <si>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</si>
  <si>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</si>
  <si>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</si>
  <si>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</si>
  <si>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</si>
  <si>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</si>
  <si>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</si>
  <si>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</si>
  <si>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</si>
  <si>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</si>
  <si>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</si>
  <si>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</si>
  <si>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</si>
  <si>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</si>
  <si>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</si>
  <si>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</si>
  <si>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</si>
  <si>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</si>
  <si>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</si>
  <si>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</si>
  <si>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</si>
  <si>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</si>
  <si>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</si>
  <si>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</si>
  <si>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</si>
  <si>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</si>
  <si>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</si>
  <si>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</si>
  <si>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</si>
  <si>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</si>
  <si>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</si>
  <si>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</si>
  <si>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</si>
  <si>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</si>
  <si>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</si>
  <si>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</si>
  <si>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</si>
  <si>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</si>
  <si>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</si>
  <si>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</si>
  <si>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</si>
  <si>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</si>
  <si>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</si>
  <si>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</si>
  <si>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</si>
  <si>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</si>
  <si>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</si>
  <si>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</si>
  <si>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</si>
  <si>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</si>
  <si>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</si>
  <si>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</si>
  <si>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</si>
  <si>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</si>
  <si>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</si>
  <si>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</si>
  <si>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</si>
  <si>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</si>
  <si>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</si>
  <si>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</si>
  <si>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</si>
  <si>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</si>
  <si>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</si>
  <si>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</si>
  <si>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</si>
  <si>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</si>
  <si>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</si>
  <si>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</si>
  <si>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</si>
  <si>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</si>
  <si>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</si>
  <si>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</si>
  <si>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</si>
  <si>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</si>
  <si>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</si>
  <si>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</si>
  <si>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</si>
  <si>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</si>
  <si>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</si>
  <si>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</si>
  <si>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</si>
  <si>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</si>
  <si>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</si>
  <si>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</si>
  <si>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</si>
  <si>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</si>
  <si>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</si>
  <si>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</si>
  <si>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</si>
  <si>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</si>
  <si>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</si>
  <si>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</si>
  <si>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</si>
  <si>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</si>
  <si>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</si>
  <si>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</si>
  <si>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</si>
  <si>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</si>
  <si>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</si>
  <si>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</si>
  <si>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</si>
  <si>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</si>
  <si>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</si>
  <si>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</si>
  <si>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</si>
  <si>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</si>
  <si>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</si>
  <si>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</si>
  <si>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</si>
  <si>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</si>
  <si>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</si>
  <si>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</si>
  <si>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</si>
  <si>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</si>
  <si>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</si>
  <si>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</si>
  <si>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</si>
  <si>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</si>
  <si>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</si>
  <si>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</si>
  <si>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</si>
  <si>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</si>
  <si>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</si>
  <si>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</si>
  <si>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</si>
  <si>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</si>
  <si>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</si>
  <si>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</si>
  <si>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</si>
  <si>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</si>
  <si>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</si>
  <si>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</si>
  <si>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</si>
  <si>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</si>
  <si>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</si>
  <si>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</si>
  <si>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</si>
  <si>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</si>
  <si>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</si>
  <si>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</si>
  <si>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</si>
  <si>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</si>
  <si>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</si>
  <si>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</si>
  <si>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</si>
  <si>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</si>
  <si>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</si>
  <si>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</si>
  <si>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</si>
  <si>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</si>
  <si>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</si>
  <si>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</si>
  <si>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</si>
  <si>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</si>
  <si>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</si>
  <si>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</si>
  <si>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</si>
  <si>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</si>
  <si>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</si>
  <si>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</si>
  <si>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</si>
  <si>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</si>
  <si>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</si>
  <si>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</si>
  <si>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</si>
  <si>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</si>
  <si>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</si>
  <si>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</si>
  <si>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</si>
  <si>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</si>
  <si>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</si>
  <si>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</si>
  <si>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</si>
  <si>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</si>
  <si>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</si>
  <si>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</si>
  <si>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</si>
  <si>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</si>
  <si>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</si>
  <si>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</si>
  <si>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</si>
  <si>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</si>
  <si>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</si>
  <si>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</si>
  <si>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</si>
  <si>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</si>
  <si>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</si>
  <si>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</si>
  <si>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</si>
  <si>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</si>
  <si>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</si>
  <si>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</si>
  <si>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</si>
  <si>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</si>
  <si>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</si>
  <si>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</si>
  <si>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</si>
  <si>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</si>
  <si>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</si>
  <si>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</si>
  <si>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</si>
  <si>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</si>
  <si>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</si>
  <si>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</si>
  <si>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</si>
  <si>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</si>
  <si>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</si>
  <si>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</si>
  <si>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</si>
  <si>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</si>
  <si>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</si>
  <si>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</si>
  <si>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</si>
  <si>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</si>
  <si>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</si>
  <si>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</si>
  <si>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</si>
  <si>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</si>
  <si>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</si>
  <si>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</si>
  <si>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</si>
  <si>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</si>
  <si>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</si>
  <si>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</si>
  <si>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</si>
  <si>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</si>
  <si>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</si>
  <si>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</si>
  <si>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</si>
  <si>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</si>
  <si>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</si>
  <si>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</si>
  <si>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</si>
  <si>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</si>
  <si>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</si>
  <si>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</si>
  <si>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</si>
  <si>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</si>
  <si>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</si>
  <si>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</si>
  <si>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</si>
  <si>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</si>
  <si>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</si>
  <si>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</si>
  <si>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</si>
  <si>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</si>
  <si>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</si>
  <si>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</si>
  <si>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</si>
  <si>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</si>
  <si>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</si>
  <si>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</si>
  <si>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</si>
  <si>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</si>
  <si>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</si>
  <si>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</si>
  <si>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</si>
  <si>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</si>
  <si>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</si>
  <si>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</si>
  <si>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</si>
  <si>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</si>
  <si>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</si>
  <si>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</si>
  <si>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</si>
  <si>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</si>
  <si>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</si>
  <si>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</si>
  <si>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</si>
  <si>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</si>
  <si>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</si>
  <si>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</si>
  <si>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</si>
  <si>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</si>
  <si>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</si>
  <si>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</si>
  <si>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</si>
  <si>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</si>
  <si>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</si>
  <si>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</si>
  <si>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</si>
  <si>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</si>
  <si>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</si>
  <si>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</si>
  <si>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</si>
  <si>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</si>
  <si>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</si>
  <si>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</si>
  <si>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</si>
  <si>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</si>
  <si>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</si>
  <si>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</si>
  <si>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</si>
  <si>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</si>
  <si>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</si>
  <si>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</si>
  <si>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</si>
  <si>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</si>
  <si>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</si>
  <si>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</si>
  <si>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</si>
  <si>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</si>
  <si>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</si>
  <si>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</si>
  <si>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</si>
  <si>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</si>
  <si>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</si>
  <si>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</si>
  <si>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</si>
  <si>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</si>
  <si>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</si>
  <si>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</si>
  <si>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</si>
  <si>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</si>
  <si>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</si>
  <si>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</si>
  <si>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</si>
  <si>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</si>
  <si>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</si>
  <si>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</si>
  <si>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</si>
  <si>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</si>
  <si>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</si>
  <si>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</si>
  <si>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</si>
  <si>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</si>
  <si>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</si>
  <si>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</si>
  <si>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</si>
  <si>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</si>
  <si>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</si>
  <si>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</si>
  <si>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</si>
  <si>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</si>
  <si>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</si>
  <si>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</si>
  <si>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</si>
  <si>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</si>
  <si>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</si>
  <si>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</si>
  <si>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</si>
  <si>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</si>
  <si>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</si>
  <si>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</si>
  <si>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</si>
  <si>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</si>
  <si>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</si>
  <si>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</si>
  <si>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</si>
  <si>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</si>
  <si>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</si>
  <si>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</si>
  <si>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</si>
  <si>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de revestimento asfáltico em usina com adição de espuma asfáltica, pó de pedra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</si>
  <si>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</si>
  <si>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</si>
  <si>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</si>
  <si>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</si>
  <si>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</si>
  <si>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</si>
  <si>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</si>
  <si>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</si>
  <si>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</si>
  <si>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</si>
  <si>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</si>
  <si>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</si>
  <si>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</si>
  <si>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</si>
  <si>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</si>
  <si>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</si>
  <si>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</si>
  <si>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</si>
  <si>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</si>
  <si>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</si>
  <si>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</si>
  <si>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</si>
  <si>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</si>
  <si>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</si>
  <si>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</si>
  <si>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</si>
  <si>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</si>
  <si>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</si>
  <si>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</si>
  <si>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</si>
  <si>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</si>
  <si>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</si>
  <si>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</si>
  <si>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</si>
  <si>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</si>
  <si>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</si>
  <si>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</si>
  <si>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</si>
  <si>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</si>
  <si>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</si>
  <si>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</si>
  <si>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</si>
  <si>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</si>
  <si>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</si>
  <si>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</si>
  <si>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</si>
  <si>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</si>
  <si>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</si>
  <si>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</si>
  <si>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</si>
  <si>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</si>
  <si>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</si>
  <si>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</si>
  <si>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</si>
  <si>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</si>
  <si>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</si>
  <si>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</si>
  <si>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</si>
  <si>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</si>
  <si>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</si>
  <si>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</si>
  <si>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</si>
  <si>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</si>
  <si>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</si>
  <si>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</si>
  <si>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</si>
  <si>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</si>
  <si>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</si>
  <si>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</si>
  <si>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</si>
  <si>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</si>
  <si>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</si>
  <si>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</si>
  <si>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</si>
  <si>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</si>
  <si>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</si>
  <si>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</si>
  <si>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</si>
  <si>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</si>
  <si>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</si>
  <si>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</si>
  <si>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</si>
  <si>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</si>
  <si>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</si>
  <si>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</si>
  <si>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</si>
  <si>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</si>
  <si>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</si>
  <si>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</si>
  <si>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</si>
  <si>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</si>
  <si>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</si>
  <si>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</si>
  <si>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</si>
  <si>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</si>
  <si>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</si>
  <si>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</si>
  <si>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</si>
  <si>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</si>
  <si>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</si>
  <si>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</si>
  <si>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</si>
  <si>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</si>
  <si>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</si>
  <si>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</si>
  <si>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</si>
  <si>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</si>
  <si>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</si>
  <si>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</si>
  <si>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</si>
  <si>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</si>
  <si>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</si>
  <si>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</si>
  <si>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</si>
  <si>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</si>
  <si>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</si>
  <si>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</si>
  <si>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</si>
  <si>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</si>
  <si>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</si>
  <si>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</si>
  <si>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</si>
  <si>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</si>
  <si>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</si>
  <si>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</si>
  <si>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</si>
  <si>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</si>
  <si>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</si>
  <si>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</si>
  <si>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</si>
  <si>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</si>
  <si>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</si>
  <si>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</si>
  <si>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</si>
  <si>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</si>
  <si>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</si>
  <si>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</si>
  <si>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</si>
  <si>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</si>
  <si>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</si>
  <si>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</si>
  <si>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</si>
  <si>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</si>
  <si>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</si>
  <si>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</si>
  <si>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</si>
  <si>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</si>
  <si>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</si>
  <si>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</si>
  <si>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</si>
  <si>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</si>
  <si>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</si>
  <si>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</si>
  <si>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</si>
  <si>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</si>
  <si>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</si>
  <si>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</si>
  <si>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</si>
  <si>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</si>
  <si>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</si>
  <si>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</si>
  <si>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</si>
  <si>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</si>
  <si>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</si>
  <si>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</si>
  <si>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</si>
  <si>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</si>
  <si>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</si>
  <si>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</si>
  <si>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</si>
  <si>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</si>
  <si>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</si>
  <si>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</si>
  <si>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</si>
  <si>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</si>
  <si>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</si>
  <si>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</si>
  <si>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</si>
  <si>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</si>
  <si>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</si>
  <si>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</si>
  <si>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</si>
  <si>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</si>
  <si>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</si>
  <si>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</si>
  <si>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</si>
  <si>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</si>
  <si>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</si>
  <si>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</si>
  <si>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</si>
  <si>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</si>
  <si>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</si>
  <si>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</si>
  <si>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</si>
  <si>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</si>
  <si>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</si>
  <si>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</si>
  <si>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</si>
  <si>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</si>
  <si>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</si>
  <si>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</si>
  <si>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</si>
  <si>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</si>
  <si>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</si>
  <si>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</si>
  <si>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</si>
  <si>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</si>
  <si>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</si>
  <si>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</si>
  <si>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</si>
  <si>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</si>
  <si>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</si>
  <si>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</si>
  <si>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</si>
  <si>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</si>
  <si>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</si>
  <si>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</si>
  <si>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</si>
  <si>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</si>
  <si>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</si>
  <si>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</si>
  <si>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</si>
  <si>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</si>
  <si>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</si>
  <si>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</si>
  <si>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</si>
  <si>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</si>
  <si>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</si>
  <si>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</si>
  <si>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</si>
  <si>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</si>
  <si>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</si>
  <si>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</si>
  <si>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</si>
  <si>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</si>
  <si>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</si>
  <si>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</si>
  <si>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</si>
  <si>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</si>
  <si>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</si>
  <si>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</si>
  <si>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</si>
  <si>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</si>
  <si>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</si>
  <si>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</si>
  <si>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</si>
  <si>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</si>
  <si>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</si>
  <si>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</si>
  <si>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</si>
  <si>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</si>
  <si>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</si>
  <si>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</si>
  <si>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</si>
  <si>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</si>
  <si>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</si>
  <si>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</si>
  <si>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</si>
  <si>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</si>
  <si>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</si>
  <si>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</si>
  <si>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</si>
  <si>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</si>
  <si>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</si>
  <si>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</si>
  <si>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</si>
  <si>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</si>
  <si>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</si>
  <si>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</si>
  <si>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</si>
  <si>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</si>
  <si>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</si>
  <si>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</si>
  <si>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</si>
  <si>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</si>
  <si>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</si>
  <si>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</si>
  <si>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</si>
  <si>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</si>
  <si>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</si>
  <si>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</si>
  <si>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</si>
  <si>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</si>
  <si>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</si>
  <si>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</si>
  <si>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</si>
  <si>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</si>
  <si>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</si>
  <si>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</si>
  <si>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</si>
  <si>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</si>
  <si>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</si>
  <si>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</si>
  <si>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</si>
  <si>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</si>
  <si>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</si>
  <si>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</si>
  <si>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</si>
  <si>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</si>
  <si>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</si>
  <si>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</si>
  <si>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</si>
  <si>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</si>
  <si>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</si>
  <si>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</si>
  <si>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</si>
  <si>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</si>
  <si>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</si>
  <si>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</si>
  <si>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</si>
  <si>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</si>
  <si>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</si>
  <si>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</si>
  <si>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</si>
  <si>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</si>
  <si>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</si>
  <si>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</si>
  <si>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</si>
  <si>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</si>
  <si>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</si>
  <si>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</si>
  <si>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</si>
  <si>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</si>
  <si>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</si>
  <si>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</si>
  <si>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</si>
  <si>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</si>
  <si>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</si>
  <si>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</si>
  <si>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</si>
  <si>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</si>
  <si>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</si>
  <si>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</si>
  <si>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</si>
  <si>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</si>
  <si>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</si>
  <si>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</si>
  <si>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</si>
  <si>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</si>
  <si>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</si>
  <si>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</si>
  <si>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</si>
  <si>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</si>
  <si>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</si>
  <si>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</si>
  <si>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</si>
  <si>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</si>
  <si>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</si>
  <si>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</si>
  <si>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</si>
  <si>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</si>
  <si>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</si>
  <si>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</si>
  <si>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</si>
  <si>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</si>
  <si>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</si>
  <si>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</si>
  <si>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</si>
  <si>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</si>
  <si>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</si>
  <si>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</si>
  <si>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</si>
  <si>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</si>
  <si>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</si>
  <si>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</si>
  <si>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</si>
  <si>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</si>
  <si>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</si>
  <si>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</si>
  <si>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</si>
  <si>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</si>
  <si>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</si>
  <si>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</si>
  <si>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</si>
  <si>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</si>
  <si>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</si>
  <si>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</si>
  <si>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</si>
  <si>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</si>
  <si>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</si>
  <si>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</si>
  <si>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</si>
  <si>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</si>
  <si>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</si>
  <si>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</si>
  <si>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</si>
  <si>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</si>
  <si>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</si>
  <si>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</si>
  <si>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</si>
  <si>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</si>
  <si>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</si>
  <si>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</si>
  <si>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</si>
  <si>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</si>
  <si>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</si>
  <si>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</si>
  <si>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</si>
  <si>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</si>
  <si>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</si>
  <si>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</si>
  <si>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</si>
  <si>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</si>
  <si>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</si>
  <si>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</si>
  <si>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</si>
  <si>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</si>
  <si>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</si>
  <si>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</si>
  <si>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</si>
  <si>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</si>
  <si>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</si>
  <si>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</si>
  <si>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</si>
  <si>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</si>
  <si>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</si>
  <si>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</si>
  <si>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</si>
  <si>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</si>
  <si>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</si>
  <si>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</si>
  <si>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</si>
  <si>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</si>
  <si>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</si>
  <si>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</si>
  <si>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</si>
  <si>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</si>
  <si>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</si>
  <si>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</si>
  <si>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</si>
  <si>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</si>
  <si>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</si>
  <si>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</si>
  <si>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</si>
  <si>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</si>
  <si>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</si>
  <si>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</si>
  <si>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</si>
  <si>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</si>
  <si>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</si>
  <si>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</si>
  <si>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</si>
  <si>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</si>
  <si>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</si>
  <si>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</si>
  <si>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</si>
  <si>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</si>
  <si>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</si>
  <si>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</si>
  <si>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</si>
  <si>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</si>
  <si>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</si>
  <si>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</si>
  <si>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</si>
  <si>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</si>
  <si>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</si>
  <si>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</si>
  <si>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</si>
  <si>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</si>
  <si>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</si>
  <si>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</si>
  <si>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</si>
  <si>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</si>
  <si>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</si>
  <si>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</si>
  <si>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</si>
  <si>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</si>
  <si>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</si>
  <si>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</si>
  <si>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</si>
  <si>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</si>
  <si>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</si>
  <si>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</si>
  <si>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</si>
  <si>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</si>
  <si>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</si>
  <si>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</si>
  <si>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</si>
  <si>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</si>
  <si>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</si>
  <si>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</si>
  <si>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</si>
  <si>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</si>
  <si>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</si>
  <si>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</si>
  <si>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</si>
  <si>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</si>
  <si>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</si>
  <si>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</si>
  <si>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</si>
  <si>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</si>
  <si>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</si>
  <si>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</si>
  <si>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</si>
  <si>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</si>
  <si>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</si>
  <si>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</si>
  <si>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</si>
  <si>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</si>
  <si>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</si>
  <si>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</si>
  <si>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</si>
  <si>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</si>
  <si>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</si>
  <si>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</si>
  <si>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</si>
  <si>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</si>
  <si>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</si>
  <si>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</si>
  <si>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</si>
  <si>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</si>
  <si>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</si>
  <si>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</si>
  <si>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</si>
  <si>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</si>
  <si>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</si>
  <si>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</si>
  <si>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</si>
  <si>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</si>
  <si>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</si>
  <si>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</si>
  <si>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</si>
  <si>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</si>
  <si>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</si>
  <si>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</si>
  <si>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</si>
  <si>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</si>
  <si>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</si>
  <si>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</si>
  <si>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</si>
  <si>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</si>
  <si>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</si>
  <si>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</si>
  <si>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</si>
  <si>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</si>
  <si>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</si>
  <si>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</si>
  <si>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</si>
  <si>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</si>
  <si>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</si>
  <si>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</si>
  <si>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</si>
  <si>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</si>
  <si>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</si>
  <si>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</si>
  <si>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</si>
  <si>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</si>
  <si>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</si>
  <si>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</si>
  <si>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</si>
  <si>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</si>
  <si>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</si>
  <si>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</si>
  <si>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</si>
  <si>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</si>
  <si>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</si>
  <si>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</si>
  <si>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</si>
  <si>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</si>
  <si>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</si>
  <si>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</si>
  <si>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</si>
  <si>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</si>
  <si>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</si>
  <si>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</si>
  <si>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</si>
  <si>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</si>
  <si>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</si>
  <si>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</si>
  <si>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</si>
  <si>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</si>
  <si>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</si>
  <si>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</si>
  <si>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</si>
  <si>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</si>
  <si>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</si>
  <si>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</si>
  <si>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</si>
  <si>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</si>
  <si>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</si>
  <si>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</si>
  <si>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</si>
  <si>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</si>
  <si>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</si>
  <si>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</si>
  <si>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</si>
  <si>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</si>
  <si>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</si>
  <si>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</si>
  <si>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</si>
  <si>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</si>
  <si>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</si>
  <si>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</si>
  <si>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</si>
  <si>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</si>
  <si>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</si>
  <si>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</si>
  <si>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</si>
  <si>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</si>
  <si>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</si>
  <si>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</si>
  <si>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</si>
  <si>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</si>
  <si>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</si>
  <si>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</si>
  <si>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</si>
  <si>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</si>
  <si>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</si>
  <si>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</si>
  <si>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</si>
  <si>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</si>
  <si>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</si>
  <si>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</si>
  <si>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</si>
  <si>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</si>
  <si>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</si>
  <si>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</si>
  <si>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</si>
  <si>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</si>
  <si>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</si>
  <si>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</si>
  <si>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</si>
  <si>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</si>
  <si>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</si>
  <si>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</si>
  <si>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</si>
  <si>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</si>
  <si>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</si>
  <si>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</si>
  <si>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</si>
  <si>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</si>
  <si>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</si>
  <si>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</si>
  <si>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</si>
  <si>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</si>
  <si>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</si>
  <si>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</si>
  <si>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</si>
  <si>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</si>
  <si>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</si>
  <si>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</si>
  <si>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</si>
  <si>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</si>
  <si>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</si>
  <si>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</si>
  <si>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</si>
  <si>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</si>
  <si>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</si>
  <si>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</si>
  <si>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</si>
  <si>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</si>
  <si>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</si>
  <si>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</si>
  <si>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</si>
  <si>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</si>
  <si>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</si>
  <si>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</si>
  <si>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</si>
  <si>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</si>
  <si>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</si>
  <si>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</si>
  <si>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</si>
  <si>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</si>
  <si>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</si>
  <si>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</si>
  <si>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</si>
  <si>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</si>
  <si>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</si>
  <si>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</si>
  <si>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</si>
  <si>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</si>
  <si>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</si>
  <si>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</si>
  <si>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</si>
  <si>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</si>
  <si>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</si>
  <si>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</si>
  <si>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</si>
  <si>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</si>
  <si>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</si>
  <si>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</si>
  <si>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</si>
  <si>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</si>
  <si>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</si>
  <si>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</si>
  <si>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</si>
  <si>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</si>
  <si>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</si>
  <si>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</si>
  <si>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</si>
  <si>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</si>
  <si>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</si>
  <si>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</si>
  <si>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</si>
  <si>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</si>
  <si>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</si>
  <si>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</si>
  <si>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</si>
  <si>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</si>
  <si>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</si>
  <si>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</si>
  <si>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</si>
  <si>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</si>
  <si>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</si>
  <si>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</si>
  <si>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</si>
  <si>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</si>
  <si>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</si>
  <si>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</si>
  <si>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</si>
  <si>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</si>
  <si>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</si>
  <si>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</si>
  <si>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</si>
  <si>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</si>
  <si>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</si>
  <si>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</si>
  <si>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</si>
  <si>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</si>
  <si>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</si>
  <si>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</si>
  <si>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</si>
  <si>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</si>
  <si>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</si>
  <si>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</si>
  <si>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</si>
  <si>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</si>
  <si>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</si>
  <si>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</si>
  <si>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</si>
  <si>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</si>
  <si>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</si>
  <si>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</si>
  <si>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</si>
  <si>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</si>
  <si>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</si>
  <si>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</si>
  <si>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</si>
  <si>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</si>
  <si>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</si>
  <si>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</si>
  <si>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</si>
  <si>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</si>
  <si>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</si>
  <si>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</si>
  <si>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</si>
  <si>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</si>
  <si>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</si>
  <si>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</si>
  <si>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</si>
  <si>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</si>
  <si>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</si>
  <si>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</si>
  <si>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</si>
  <si>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</si>
  <si>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</si>
  <si>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</si>
  <si>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</si>
  <si>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</si>
  <si>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</si>
  <si>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</si>
  <si>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</si>
  <si>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</si>
  <si>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</si>
  <si>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</si>
  <si>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</si>
  <si>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</si>
  <si>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</si>
  <si>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</si>
  <si>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</si>
  <si>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</si>
  <si>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</si>
  <si>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</si>
  <si>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</si>
  <si>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</si>
  <si>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</si>
  <si>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</si>
  <si>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</si>
  <si>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</si>
  <si>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</si>
  <si>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</si>
  <si>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</si>
  <si>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</si>
  <si>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</si>
  <si>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</si>
  <si>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</si>
  <si>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</si>
  <si>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</si>
  <si>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</si>
  <si>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</si>
  <si>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</si>
  <si>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</si>
  <si>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</si>
  <si>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</si>
  <si>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</si>
  <si>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</si>
  <si>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</si>
  <si>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</si>
  <si>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</si>
  <si>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</si>
  <si>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</si>
  <si>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</si>
  <si>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</si>
  <si>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</si>
  <si>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</si>
  <si>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</si>
  <si>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</si>
  <si>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</si>
  <si>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</si>
  <si>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</si>
  <si>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</si>
  <si>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</si>
  <si>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</si>
  <si>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</si>
  <si>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</si>
  <si>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</si>
  <si>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</si>
  <si>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</si>
  <si>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</si>
  <si>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</si>
  <si>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</si>
  <si>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</si>
  <si>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</si>
  <si>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</si>
  <si>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</si>
  <si>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</si>
  <si>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</si>
  <si>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</si>
  <si>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</si>
  <si>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</si>
  <si>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</si>
  <si>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</si>
  <si>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</si>
  <si>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</si>
  <si>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</si>
  <si>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</si>
  <si>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</si>
  <si>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</si>
  <si>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</si>
  <si>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</si>
  <si>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</si>
  <si>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</si>
  <si>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</si>
  <si>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</si>
  <si>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</si>
  <si>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</si>
  <si>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</si>
  <si>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</si>
  <si>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</si>
  <si>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</si>
  <si>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</si>
  <si>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</si>
  <si>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</si>
  <si>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</si>
  <si>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</si>
  <si>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</si>
  <si>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</si>
  <si>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</si>
  <si>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</si>
  <si>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</si>
  <si>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</si>
  <si>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</si>
  <si>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</si>
  <si>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</si>
  <si>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</si>
  <si>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</si>
  <si>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</si>
  <si>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</si>
  <si>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</si>
  <si>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</si>
  <si>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</si>
  <si>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</si>
  <si>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</si>
  <si>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</si>
  <si>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</si>
  <si>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</si>
  <si>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</si>
  <si>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</si>
  <si>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</si>
  <si>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</si>
  <si>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</si>
  <si>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</si>
  <si>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</si>
  <si>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</si>
  <si>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</si>
  <si>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</si>
  <si>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</si>
  <si>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</si>
  <si>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</si>
  <si>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</si>
  <si>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</si>
  <si>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</si>
  <si>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</si>
  <si>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</si>
  <si>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</si>
  <si>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</si>
  <si>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</si>
  <si>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</si>
  <si>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</si>
  <si>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</si>
  <si>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</si>
  <si>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</si>
  <si>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</si>
  <si>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</si>
  <si>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</si>
  <si>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</si>
  <si>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</si>
  <si>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</si>
  <si>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</si>
  <si>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</si>
  <si>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</si>
  <si>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</si>
  <si>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</si>
  <si>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</si>
  <si>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</si>
  <si>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</si>
  <si>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</si>
  <si>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</si>
  <si>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</si>
  <si>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</si>
  <si>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</si>
  <si>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</si>
  <si>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</si>
  <si>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</si>
  <si>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</si>
  <si>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</si>
  <si>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</si>
  <si>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</si>
  <si>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</si>
  <si>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</si>
  <si>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</si>
  <si>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</si>
  <si>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</si>
  <si>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</si>
  <si>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</si>
  <si>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</si>
  <si>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</si>
  <si>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</si>
  <si>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</si>
  <si>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</si>
  <si>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</si>
  <si>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</si>
  <si>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</si>
  <si>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</si>
  <si>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</si>
  <si>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</si>
  <si>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</si>
  <si>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</si>
  <si>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</si>
  <si>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</si>
  <si>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</si>
  <si>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</si>
  <si>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</si>
  <si>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</si>
  <si>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</si>
  <si>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</si>
  <si>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</si>
  <si>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</si>
  <si>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</si>
  <si>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</si>
  <si>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</si>
  <si>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</si>
  <si>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</si>
  <si>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</si>
  <si>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</si>
  <si>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</si>
  <si>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</si>
  <si>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</si>
  <si>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</si>
  <si>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</si>
  <si>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</si>
  <si>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</si>
  <si>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</si>
  <si>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</si>
  <si>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</si>
  <si>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</si>
  <si>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</si>
  <si>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</si>
  <si>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</si>
  <si>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</si>
  <si>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</si>
  <si>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</si>
  <si>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</si>
  <si>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</si>
  <si>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</si>
  <si>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</si>
  <si>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</si>
  <si>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</si>
  <si>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</si>
  <si>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</si>
  <si>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</si>
  <si>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</si>
  <si>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</si>
  <si>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</si>
  <si>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</si>
  <si>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</si>
  <si>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</si>
  <si>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</si>
  <si>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</si>
  <si>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</si>
  <si>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</si>
  <si>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</si>
  <si>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</si>
  <si>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</si>
  <si>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</si>
  <si>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</si>
  <si>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</si>
  <si>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</si>
  <si>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</si>
  <si>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</si>
  <si>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</si>
  <si>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</si>
  <si>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</si>
  <si>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</si>
  <si>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</si>
  <si>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</si>
  <si>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</si>
  <si>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</si>
  <si>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</si>
  <si>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</si>
  <si>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</si>
  <si>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</si>
  <si>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</si>
  <si>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</si>
  <si>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</si>
  <si>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</si>
  <si>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</si>
  <si>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</si>
  <si>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</si>
  <si>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</si>
  <si>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</si>
  <si>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</si>
  <si>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</si>
  <si>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</si>
  <si>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</si>
  <si>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</si>
  <si>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</si>
  <si>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</si>
  <si>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</si>
  <si>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</si>
  <si>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</si>
  <si>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</si>
  <si>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</si>
  <si>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</si>
  <si>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</si>
  <si>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</si>
  <si>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</si>
  <si>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</si>
  <si>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</si>
  <si>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</si>
  <si>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</si>
  <si>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</si>
  <si>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</si>
  <si>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</si>
  <si>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</si>
  <si>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</si>
  <si>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</si>
  <si>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</si>
  <si>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</si>
  <si>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</si>
  <si>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</si>
  <si>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</si>
  <si>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</si>
  <si>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</si>
  <si>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</si>
  <si>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</si>
  <si>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</si>
  <si>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</si>
  <si>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</si>
  <si>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</si>
  <si>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</si>
  <si>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</si>
  <si>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</si>
  <si>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</si>
  <si>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</si>
  <si>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</si>
  <si>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</si>
  <si>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</si>
  <si>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</si>
  <si>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</si>
  <si>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</si>
  <si>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</si>
  <si>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</si>
  <si>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</si>
  <si>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</si>
  <si>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</si>
  <si>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</si>
  <si>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</si>
  <si>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</si>
  <si>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</si>
  <si>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</si>
  <si>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</si>
  <si>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</si>
  <si>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</si>
  <si>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</si>
  <si>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</si>
  <si>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</si>
  <si>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</si>
  <si>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</si>
  <si>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</si>
  <si>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</si>
  <si>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</si>
  <si>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</si>
  <si>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</si>
  <si>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</si>
  <si>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</si>
  <si>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</si>
  <si>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</si>
  <si>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</si>
  <si>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</si>
  <si>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</si>
  <si>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</si>
  <si>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</si>
  <si>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</si>
  <si>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</si>
  <si>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</si>
  <si>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</si>
  <si>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</si>
  <si>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</si>
  <si>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</si>
  <si>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</si>
  <si>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</si>
  <si>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</si>
  <si>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</si>
  <si>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</si>
  <si>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</si>
  <si>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</si>
  <si>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</si>
  <si>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</si>
  <si>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</si>
  <si>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</si>
  <si>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</si>
  <si>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</si>
  <si>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</si>
  <si>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</si>
  <si>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</si>
  <si>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</si>
  <si>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</si>
  <si>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</si>
  <si>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</si>
  <si>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</si>
  <si>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</si>
  <si>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</si>
  <si>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</si>
  <si>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</si>
  <si>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</si>
  <si>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</si>
  <si>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</si>
  <si>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</si>
  <si>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</si>
  <si>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</si>
  <si>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</si>
  <si>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</si>
  <si>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</si>
  <si>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</si>
  <si>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</si>
  <si>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</si>
  <si>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</si>
  <si>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</si>
  <si>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</si>
  <si>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</si>
  <si>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</si>
  <si>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</si>
  <si>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</si>
  <si>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</si>
  <si>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</si>
  <si>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</si>
  <si>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</si>
  <si>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</si>
  <si>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</si>
  <si>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</si>
  <si>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</si>
  <si>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</si>
  <si>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</si>
  <si>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</si>
  <si>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</si>
  <si>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</si>
  <si>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</si>
  <si>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</si>
  <si>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</si>
  <si>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</si>
  <si>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</si>
  <si>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</si>
  <si>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</si>
  <si>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</si>
  <si>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</si>
  <si>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</si>
  <si>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</si>
  <si>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</si>
  <si>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</si>
  <si>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</si>
  <si>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</si>
  <si>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</si>
  <si>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</si>
  <si>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</si>
  <si>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</si>
  <si>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</si>
  <si>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</si>
  <si>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</si>
  <si>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</si>
  <si>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</si>
  <si>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</si>
  <si>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</si>
  <si>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</si>
  <si>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</si>
  <si>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</si>
  <si>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</si>
  <si>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</si>
  <si>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</si>
  <si>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</si>
  <si>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</si>
  <si>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</si>
  <si>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</si>
  <si>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</si>
  <si>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</si>
  <si>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</si>
  <si>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</si>
  <si>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</si>
  <si>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</si>
  <si>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</si>
  <si>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</si>
  <si>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</si>
  <si>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</si>
  <si>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</si>
  <si>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</si>
  <si>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</si>
  <si>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</si>
  <si>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</si>
  <si>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</si>
  <si>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</si>
  <si>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</si>
  <si>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</si>
  <si>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</si>
  <si>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</si>
  <si>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</si>
  <si>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</si>
  <si>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</si>
  <si>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</si>
  <si>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</si>
  <si>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</si>
  <si>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</si>
  <si>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</si>
  <si>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</si>
  <si>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</si>
  <si>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</si>
  <si>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</si>
  <si>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</si>
  <si>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</si>
  <si>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</si>
  <si>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</si>
  <si>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</si>
  <si>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</si>
  <si>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</si>
  <si>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</si>
  <si>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</si>
  <si>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</si>
  <si>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</si>
  <si>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</si>
  <si>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</si>
  <si>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</si>
  <si>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</si>
  <si>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</si>
  <si>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</si>
  <si>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</si>
  <si>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</si>
  <si>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</si>
  <si>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</si>
  <si>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</si>
  <si>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</si>
  <si>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</si>
  <si>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</si>
  <si>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</si>
  <si>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</si>
  <si>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</si>
  <si>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</si>
  <si>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</si>
  <si>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</si>
  <si>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</si>
  <si>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</si>
  <si>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</si>
  <si>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</si>
  <si>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</si>
  <si>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</si>
  <si>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</si>
  <si>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</si>
  <si>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</si>
  <si>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</si>
  <si>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</si>
  <si>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</si>
  <si>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</si>
  <si>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</si>
  <si>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</si>
  <si>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</si>
  <si>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</si>
  <si>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</si>
  <si>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</si>
  <si>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</si>
  <si>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</si>
  <si>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</si>
  <si>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</si>
  <si>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</si>
  <si>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</si>
  <si>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</si>
  <si>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</si>
  <si>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</si>
  <si>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</si>
  <si>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</si>
  <si>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</si>
  <si>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</si>
  <si>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</si>
  <si>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</si>
  <si>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</si>
  <si>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</si>
  <si>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</si>
  <si>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</si>
  <si>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</si>
  <si>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</si>
  <si>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</si>
  <si>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</si>
  <si>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</si>
  <si>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</si>
  <si>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</si>
  <si>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</si>
  <si>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</si>
  <si>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</si>
  <si>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</si>
  <si>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</si>
  <si>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</si>
  <si>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</si>
  <si>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</si>
  <si>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</si>
  <si>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</si>
  <si>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</si>
  <si>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</si>
  <si>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</si>
  <si>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</si>
  <si>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</si>
  <si>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</si>
  <si>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</si>
  <si>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</si>
  <si>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</si>
  <si>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</si>
  <si>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</si>
  <si>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</si>
  <si>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</si>
  <si>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</si>
  <si>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</si>
  <si>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</si>
  <si>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</si>
  <si>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</si>
  <si>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</si>
  <si>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</si>
  <si>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</si>
  <si>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</si>
  <si>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</si>
  <si>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</si>
  <si>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</si>
  <si>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</si>
  <si>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</si>
  <si>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</si>
  <si>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</si>
  <si>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</si>
  <si>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</si>
  <si>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</si>
  <si>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</si>
  <si>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</si>
  <si>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</si>
  <si>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</si>
  <si>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</si>
  <si>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</si>
  <si>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</si>
  <si>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</si>
  <si>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</si>
  <si>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</si>
  <si>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</si>
  <si>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</si>
  <si>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</si>
  <si>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</si>
  <si>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</si>
  <si>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</si>
  <si>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</si>
  <si>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</si>
  <si>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</si>
  <si>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</si>
  <si>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</si>
  <si>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</si>
  <si>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</si>
  <si>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</si>
  <si>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</si>
  <si>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</si>
  <si>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</si>
  <si>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</si>
  <si>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</si>
  <si>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</si>
  <si>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</si>
  <si>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</si>
  <si>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</si>
  <si>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</si>
  <si>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</si>
  <si>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</si>
  <si>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</si>
  <si>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</si>
  <si>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</si>
  <si>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</si>
  <si>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</si>
  <si>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</si>
  <si>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</si>
  <si>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</si>
  <si>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</si>
  <si>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</si>
  <si>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</si>
  <si>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</si>
  <si>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</si>
  <si>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</si>
  <si>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</si>
  <si>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</si>
  <si>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</si>
  <si>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</si>
  <si>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</si>
  <si>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</si>
  <si>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</si>
  <si>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</si>
  <si>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</si>
  <si>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</si>
  <si>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</si>
  <si>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</si>
  <si>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</si>
  <si>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</si>
  <si>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</si>
  <si>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</si>
  <si>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</si>
  <si>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</si>
  <si>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</si>
  <si>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</si>
  <si>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</si>
  <si>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</si>
  <si>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</si>
  <si>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</si>
  <si>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</si>
  <si>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</si>
  <si>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</si>
  <si>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</si>
  <si>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</si>
  <si>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</si>
  <si>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</si>
  <si>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</si>
  <si>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</si>
  <si>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</si>
  <si>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</si>
  <si>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</si>
  <si>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</si>
  <si>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</si>
  <si>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</si>
  <si>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</si>
  <si>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</si>
  <si>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</si>
  <si>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</si>
  <si>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</si>
  <si>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</si>
  <si>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</si>
  <si>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</si>
  <si>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</si>
  <si>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</si>
  <si>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</si>
  <si>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</si>
  <si>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</si>
  <si>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</si>
  <si>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</si>
  <si>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</si>
  <si>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</si>
  <si>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</si>
  <si>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</si>
  <si>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</si>
  <si>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</si>
  <si>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</si>
  <si>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</si>
  <si>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</si>
  <si>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</si>
  <si>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</si>
  <si>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</si>
  <si>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</si>
  <si>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</si>
  <si>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</si>
  <si>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</si>
  <si>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</si>
  <si>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</si>
  <si>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</si>
  <si>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</si>
  <si>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</si>
  <si>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</si>
  <si>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</si>
  <si>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</si>
  <si>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</si>
  <si>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</si>
  <si>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</si>
  <si>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</si>
  <si>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</si>
  <si>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</si>
  <si>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</si>
  <si>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</si>
  <si>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</si>
  <si>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</si>
  <si>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</si>
  <si>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</si>
  <si>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</si>
  <si>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</si>
  <si>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</si>
  <si>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</si>
  <si>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</si>
  <si>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</si>
  <si>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</si>
  <si>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</si>
  <si>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</si>
  <si>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</si>
  <si>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</si>
  <si>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</si>
  <si>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</si>
  <si>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</si>
  <si>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</si>
  <si>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</si>
  <si>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</si>
  <si>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</si>
  <si>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</si>
  <si>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</si>
  <si>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</si>
  <si>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</si>
  <si>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</si>
  <si>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</si>
  <si>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</si>
  <si>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</si>
  <si>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</si>
  <si>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</si>
  <si>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</si>
  <si>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</si>
  <si>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</si>
  <si>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</si>
  <si>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</si>
  <si>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</si>
  <si>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</si>
  <si>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</si>
  <si>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</si>
  <si>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</si>
  <si>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</si>
  <si>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</si>
  <si>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</si>
  <si>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</si>
  <si>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</si>
  <si>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</si>
  <si>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</si>
  <si>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</si>
  <si>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</si>
  <si>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</si>
  <si>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</si>
  <si>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</si>
  <si>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</si>
  <si>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</si>
  <si>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</si>
  <si>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</si>
  <si>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</si>
  <si>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</si>
  <si>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</si>
  <si>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</si>
  <si>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</si>
  <si>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</si>
  <si>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</si>
  <si>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</si>
  <si>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</si>
  <si>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</si>
  <si>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</si>
  <si>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</si>
  <si>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</si>
  <si>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</si>
  <si>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</si>
  <si>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</si>
  <si>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</si>
  <si>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</si>
  <si>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</si>
  <si>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</si>
  <si>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</si>
  <si>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</si>
  <si>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</si>
  <si>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</si>
  <si>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</si>
  <si>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</si>
  <si>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</si>
  <si>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</si>
  <si>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</si>
  <si>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</si>
  <si>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</si>
  <si>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</si>
  <si>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</si>
  <si>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</si>
  <si>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</si>
  <si>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</si>
  <si>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</si>
  <si>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</si>
  <si>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</si>
  <si>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</si>
  <si>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</si>
  <si>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</si>
  <si>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</si>
  <si>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</si>
  <si>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</si>
  <si>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</si>
  <si>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</si>
  <si>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</si>
  <si>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</si>
  <si>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</si>
  <si>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</si>
  <si>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</si>
  <si>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</si>
  <si>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</si>
  <si>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</si>
  <si>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</si>
  <si>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</si>
  <si>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</si>
  <si>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</si>
  <si>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</si>
  <si>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</si>
  <si>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</si>
  <si>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</si>
  <si>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</si>
  <si>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</si>
  <si>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</si>
  <si>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</si>
  <si>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</si>
  <si>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</si>
  <si>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</si>
  <si>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</si>
  <si>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</si>
  <si>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</si>
  <si>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</si>
  <si>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</si>
  <si>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</si>
  <si>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</si>
  <si>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</si>
  <si>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</si>
  <si>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</si>
  <si>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</si>
  <si>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</si>
  <si>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</si>
  <si>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</si>
  <si>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</si>
  <si>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</si>
  <si>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</si>
  <si>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</si>
  <si>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</si>
  <si>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</si>
  <si>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</si>
  <si>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</si>
  <si>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</si>
  <si>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</si>
  <si>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</si>
  <si>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</si>
  <si>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</si>
  <si>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</si>
  <si>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</si>
  <si>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</si>
  <si>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</si>
  <si>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</si>
  <si>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</si>
  <si>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</si>
  <si>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</si>
  <si>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</si>
  <si>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</si>
  <si>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</si>
  <si>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</si>
  <si>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</si>
  <si>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</si>
  <si>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</si>
  <si>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</si>
  <si>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</si>
  <si>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</si>
  <si>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</si>
  <si>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</si>
  <si>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</si>
  <si>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</si>
  <si>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</si>
  <si>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</si>
  <si>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</si>
  <si>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</si>
  <si>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</si>
  <si>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</si>
  <si>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</si>
  <si>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</si>
  <si>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</si>
  <si>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</si>
  <si>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</si>
  <si>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</si>
  <si>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</si>
  <si>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</si>
  <si>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</si>
  <si>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</si>
  <si>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</si>
  <si>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</si>
  <si>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</si>
  <si>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</si>
  <si>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</si>
  <si>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</si>
  <si>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</si>
  <si>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</si>
  <si>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</si>
  <si>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</si>
  <si>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</si>
  <si>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</si>
  <si>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</si>
  <si>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</si>
  <si>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</si>
  <si>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</si>
  <si>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</si>
  <si>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</si>
  <si>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</si>
  <si>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</si>
  <si>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</si>
  <si>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</si>
  <si>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</si>
  <si>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</si>
  <si>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</si>
  <si>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</si>
  <si>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</si>
  <si>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</si>
  <si>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</si>
  <si>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</si>
  <si>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</si>
  <si>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</si>
  <si>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</si>
  <si>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</si>
  <si>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</si>
  <si>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</si>
  <si>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</si>
  <si>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</si>
  <si>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</si>
  <si>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</si>
  <si>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</si>
  <si>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</si>
  <si>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</si>
  <si>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</si>
  <si>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</si>
  <si>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</si>
  <si>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</si>
  <si>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</si>
  <si>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</si>
  <si>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</si>
  <si>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</si>
  <si>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</si>
  <si>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</si>
  <si>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</si>
  <si>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</si>
  <si>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</si>
  <si>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</si>
  <si>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</si>
  <si>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</si>
  <si>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</si>
  <si>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</si>
  <si>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</si>
  <si>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</si>
  <si>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</si>
  <si>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</si>
  <si>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</si>
  <si>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</si>
  <si>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</si>
  <si>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</si>
  <si>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</si>
  <si>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</si>
  <si>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</si>
  <si>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</si>
  <si>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</si>
  <si>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</si>
  <si>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</si>
  <si>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</si>
  <si>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</si>
  <si>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</si>
  <si>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</si>
  <si>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</si>
  <si>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</si>
  <si>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</si>
  <si>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</si>
  <si>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</si>
  <si>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</si>
  <si>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</si>
  <si>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</si>
  <si>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</si>
  <si>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</si>
  <si>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</si>
  <si>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</si>
  <si>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</si>
  <si>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</si>
  <si>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</si>
  <si>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</si>
  <si>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</si>
  <si>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</si>
  <si>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</si>
  <si>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</si>
  <si>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</si>
  <si>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</si>
  <si>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</si>
  <si>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</si>
  <si>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</si>
  <si>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</si>
  <si>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</si>
  <si>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</si>
  <si>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</si>
  <si>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</si>
  <si>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</si>
  <si>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</si>
  <si>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</si>
  <si>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</si>
  <si>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</si>
  <si>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</si>
  <si>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</si>
  <si>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</si>
  <si>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</si>
  <si>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</si>
  <si>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</si>
  <si>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</si>
  <si>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</si>
  <si>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</si>
  <si>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</si>
  <si>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</si>
  <si>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</si>
  <si>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</si>
  <si>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</si>
  <si>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</si>
  <si>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</si>
  <si>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</si>
  <si>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</si>
  <si>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</si>
  <si>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</si>
  <si>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</si>
  <si>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</si>
  <si>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</si>
  <si>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</si>
  <si>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</si>
  <si>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</si>
  <si>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</si>
  <si>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</si>
  <si>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</si>
  <si>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</si>
  <si>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</si>
  <si>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</si>
  <si>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</si>
  <si>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</si>
  <si>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</si>
  <si>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</si>
  <si>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</si>
  <si>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</si>
  <si>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</si>
  <si>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</si>
  <si>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</si>
  <si>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</si>
  <si>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</si>
  <si>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</si>
  <si>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</si>
  <si>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</si>
  <si>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</si>
  <si>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</si>
  <si>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</si>
  <si>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</si>
  <si>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</si>
  <si>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</si>
  <si>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</si>
  <si>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</si>
  <si>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</si>
  <si>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</si>
  <si>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</si>
  <si>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</si>
  <si>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</si>
  <si>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</si>
  <si>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</si>
  <si>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</si>
  <si>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</si>
  <si>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</si>
  <si>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</si>
  <si>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</si>
  <si>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</si>
  <si>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</si>
  <si>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</si>
  <si>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</si>
  <si>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</si>
  <si>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</si>
  <si>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</si>
  <si>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</si>
  <si>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</si>
  <si>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</si>
  <si>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</si>
  <si>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</si>
  <si>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</si>
  <si>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</si>
  <si>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</si>
  <si>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</si>
  <si>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</si>
  <si>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</si>
  <si>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</si>
  <si>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</si>
  <si>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</si>
  <si>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</si>
  <si>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</si>
  <si>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</si>
  <si>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</si>
  <si>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</si>
  <si>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</si>
  <si>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</si>
  <si>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</si>
  <si>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</si>
  <si>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</si>
  <si>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</si>
  <si>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</si>
  <si>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</si>
  <si>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</si>
  <si>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</si>
  <si>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</si>
  <si>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</si>
  <si>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</si>
  <si>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</si>
  <si>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</si>
  <si>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</si>
  <si>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</si>
  <si>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</si>
  <si>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</si>
  <si>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</si>
  <si>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</si>
  <si>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</si>
  <si>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</si>
  <si>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</si>
  <si>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</si>
  <si>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</si>
  <si>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</si>
  <si>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</si>
  <si>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DER-ES</t>
  </si>
  <si>
    <t>CON.PREV:</t>
  </si>
  <si>
    <t>010101</t>
  </si>
  <si>
    <t>COEFIC.</t>
  </si>
  <si>
    <t>ENC.</t>
  </si>
  <si>
    <t>VL. S/ ENC.</t>
  </si>
  <si>
    <t>TOTAL C/ ENC.</t>
  </si>
  <si>
    <t>ENC. LS</t>
  </si>
  <si>
    <t>DER-Edif Maio/2023 - DER-Rod Julho/2022 - SINAPI Junho/2023'</t>
  </si>
  <si>
    <t>PERIMETRO</t>
  </si>
  <si>
    <t>perimetro externo escola</t>
  </si>
  <si>
    <t>perimetro interno escola</t>
  </si>
  <si>
    <t>berçario</t>
  </si>
  <si>
    <t>sala de aula 01</t>
  </si>
  <si>
    <t>sala de aula 02</t>
  </si>
  <si>
    <t>sala de aula 03</t>
  </si>
  <si>
    <t>sala de aula 04</t>
  </si>
  <si>
    <t>hall</t>
  </si>
  <si>
    <t>refeitorio</t>
  </si>
  <si>
    <t>banheiro funcionario</t>
  </si>
  <si>
    <t>banheiro masc</t>
  </si>
  <si>
    <t>banheiro fem</t>
  </si>
  <si>
    <t>banheiro c/ chuveiro</t>
  </si>
  <si>
    <t>secretariia</t>
  </si>
  <si>
    <t>secretaria 2</t>
  </si>
  <si>
    <t>despensa</t>
  </si>
  <si>
    <t>almoxarifado</t>
  </si>
  <si>
    <t>lavanderia</t>
  </si>
  <si>
    <t>varanda/lavanderia</t>
  </si>
  <si>
    <t>SALA DE AULA 5</t>
  </si>
  <si>
    <t>SALA DE AULA 6</t>
  </si>
  <si>
    <t>6.3</t>
  </si>
  <si>
    <t>LETREIRO</t>
  </si>
  <si>
    <t>BRASÃO</t>
  </si>
  <si>
    <t>LOUÇAS E ACESSÓRIOS HIDRAULICOS</t>
  </si>
  <si>
    <t>6.4</t>
  </si>
  <si>
    <t>6.5</t>
  </si>
  <si>
    <t>6.6</t>
  </si>
  <si>
    <t>6.7</t>
  </si>
  <si>
    <t>6.8</t>
  </si>
  <si>
    <t>7.1</t>
  </si>
  <si>
    <t>7.2</t>
  </si>
  <si>
    <t>7.3</t>
  </si>
  <si>
    <t>BANCADA COZINHA</t>
  </si>
  <si>
    <t>QUANT.</t>
  </si>
  <si>
    <t>6.9</t>
  </si>
  <si>
    <t>ELETRICA E ACESSÓRIOS</t>
  </si>
  <si>
    <t>8.1</t>
  </si>
  <si>
    <t>8.2</t>
  </si>
  <si>
    <t>7.4</t>
  </si>
  <si>
    <t>SECRETARIA</t>
  </si>
  <si>
    <t>EXECUÇÃO DA REFORMA NO CMEI FRANCISCO JOAO ''NEGUINHO''</t>
  </si>
  <si>
    <t>IBITUBA - BAIXO GUANDU/ES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</si>
</sst>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quot;R$&quot;\ * #,##0.00_-;\-&quot;R$&quot;\ * #,##0.00_-;_-&quot;R$&quot;\ * &quot;-&quot;??_-;_-@_-"/>
    <numFmt numFmtId="43" formatCode="_-* #,##0.00_-;\-* #,##0.00_-;_-* &quot;-&quot;??_-;_-@_-"/>
    <numFmt numFmtId="164" formatCode="0.0%"/>
    <numFmt numFmtId="165" formatCode="#,##0.00&quot; &quot;;#,##0.00&quot; &quot;;&quot;-&quot;#&quot; &quot;;&quot; &quot;@&quot; &quot;"/>
    <numFmt numFmtId="166" formatCode="_-* #,##0.000_-;\-* #,##0.000_-;_-* &quot;-&quot;??_-;_-@_-"/>
    <numFmt numFmtId="167" formatCode="_-* #,##0.00000_-;\-* #,##0.00000_-;_-* &quot;-&quot;??_-;_-@_-"/>
    <numFmt numFmtId="168" formatCode="&quot;MÊS &quot;00"/>
    <numFmt numFmtId="169" formatCode="_-* #,##0.00_-;\-* #,##0.00_-;_-* \-??_-;_-@_-"/>
    <numFmt numFmtId="170" formatCode="_(* #,##0.00_);_(* \(#,##0.00\);_(* \-??_);_(@_)"/>
    <numFmt numFmtId="171" formatCode="_(&quot;R$ &quot;* #,##0.00_);_(&quot;R$ &quot;* \(#,##0.00\);_(&quot;R$ &quot;* \-??_);_(@_)"/>
    <numFmt numFmtId="172" formatCode="_(&quot;R$ &quot;* #,##0.00_);_(&quot;R$ &quot;* \(#,##0.00\);_(&quot;R$ &quot;* &quot;-&quot;??_);_(@_)"/>
    <numFmt numFmtId="173" formatCode="_(&quot;R$&quot;* #,##0.00_);_(&quot;R$&quot;* \(#,##0.00\);_(&quot;R$&quot;* \-??_);_(@_)"/>
    <numFmt numFmtId="174" formatCode="&quot;R$&quot;\ #,##0.00"/>
    <numFmt numFmtId="175" formatCode="_-&quot;R$&quot;\ * #,##0.000_-;\-&quot;R$&quot;\ * #,##0.000_-;_-&quot;R$&quot;\ * &quot;-&quot;??_-;_-@_-"/>
    <numFmt numFmtId="176" formatCode="#,##0.00_ ;\-#,##0.00\ "/>
    <numFmt numFmtId="177" formatCode="#,##0.000_ ;\-#,##0.000\ "/>
    <numFmt numFmtId="178" formatCode="#,##0.0000_ ;\-#,##0.0000\ "/>
    <numFmt numFmtId="179" formatCode="_-* #,##0.00000_-;\-* #,##0.00000_-;_-* &quot;-    &quot;??_-;_-@_-"/>
  </numFmts>
  <fonts count="117">
    <font>
      <sz val="11"/>
      <color theme="1"/>
      <name val="Liberation San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sz val="11"/>
      <color rgb="FF000000"/>
      <name val="Courier New"/>
      <family val="3"/>
    </font>
    <font>
      <b/>
      <sz val="11"/>
      <color rgb="FF000000"/>
      <name val="Courier New"/>
      <family val="3"/>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11"/>
      <color rgb="FF000000"/>
      <name val="Calibri"/>
      <family val="2"/>
    </font>
    <font>
      <u/>
      <sz val="10"/>
      <color theme="1"/>
      <name val="Arial"/>
      <family val="2"/>
    </font>
    <font>
      <b/>
      <sz val="12"/>
      <color theme="1"/>
      <name val="Arial"/>
      <family val="2"/>
    </font>
    <font>
      <sz val="10"/>
      <color rgb="FF000000"/>
      <name val="Times New Roman"/>
      <family val="1"/>
    </font>
    <font>
      <sz val="7"/>
      <name val="Arial"/>
      <family val="2"/>
    </font>
    <font>
      <b/>
      <sz val="7"/>
      <name val="Arial"/>
      <family val="2"/>
    </font>
    <font>
      <sz val="7"/>
      <color rgb="FF000000"/>
      <name val="Arial"/>
      <family val="2"/>
    </font>
    <font>
      <b/>
      <sz val="10"/>
      <name val="Courier New"/>
      <family val="3"/>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12"/>
      <color theme="1"/>
      <name val="Arial"/>
      <family val="2"/>
    </font>
    <font>
      <sz val="9"/>
      <color indexed="81"/>
      <name val="Segoe UI"/>
      <family val="2"/>
    </font>
    <font>
      <b/>
      <sz val="8"/>
      <color theme="1"/>
      <name val="Liberation Sans"/>
    </font>
    <font>
      <b/>
      <sz val="10"/>
      <name val="Arial"/>
      <family val="2"/>
    </font>
    <font>
      <sz val="9"/>
      <color rgb="FF000000"/>
      <name val="Arial1"/>
    </font>
  </fonts>
  <fills count="112">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E5E5E5"/>
      </patternFill>
    </fill>
  </fills>
  <borders count="69">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top style="thin">
        <color rgb="FF000000"/>
      </top>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bottom style="thin">
        <color indexed="64"/>
      </bottom>
      <diagonal/>
    </border>
  </borders>
  <cellStyleXfs count="269">
    <xf numFmtId="0" fontId="0" fillId="0" borderId="0"/>
    <xf numFmtId="44" fontId="10" fillId="0" borderId="0" applyFont="0" applyFill="0" applyBorder="0" applyAlignment="0" applyProtection="0"/>
    <xf numFmtId="0" fontId="12" fillId="0" borderId="0"/>
    <xf numFmtId="0" fontId="13" fillId="2" borderId="0"/>
    <xf numFmtId="0" fontId="13" fillId="3" borderId="0"/>
    <xf numFmtId="0" fontId="12" fillId="4" borderId="0"/>
    <xf numFmtId="0" fontId="14" fillId="5" borderId="0"/>
    <xf numFmtId="0" fontId="15" fillId="6" borderId="0"/>
    <xf numFmtId="165" fontId="11" fillId="0" borderId="0"/>
    <xf numFmtId="9" fontId="11" fillId="0" borderId="0"/>
    <xf numFmtId="0" fontId="16" fillId="0" borderId="0"/>
    <xf numFmtId="0" fontId="17" fillId="7" borderId="0"/>
    <xf numFmtId="0" fontId="18" fillId="0" borderId="0"/>
    <xf numFmtId="0" fontId="19" fillId="0" borderId="0"/>
    <xf numFmtId="0" fontId="20" fillId="0" borderId="0"/>
    <xf numFmtId="0" fontId="21" fillId="0" borderId="0"/>
    <xf numFmtId="0" fontId="22" fillId="8" borderId="0"/>
    <xf numFmtId="0" fontId="23" fillId="0" borderId="0"/>
    <xf numFmtId="0" fontId="24" fillId="8" borderId="1"/>
    <xf numFmtId="9" fontId="11" fillId="0" borderId="0"/>
    <xf numFmtId="0" fontId="11" fillId="9" borderId="0"/>
    <xf numFmtId="0" fontId="11" fillId="10" borderId="0"/>
    <xf numFmtId="0" fontId="25" fillId="0" borderId="0"/>
    <xf numFmtId="0" fontId="25" fillId="0" borderId="0"/>
    <xf numFmtId="0" fontId="11" fillId="0" borderId="0"/>
    <xf numFmtId="0" fontId="11" fillId="0" borderId="0"/>
    <xf numFmtId="0" fontId="14"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166" fontId="53"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58" fillId="0" borderId="0"/>
    <xf numFmtId="171" fontId="58" fillId="0" borderId="0" applyBorder="0" applyProtection="0"/>
    <xf numFmtId="9" fontId="58" fillId="0" borderId="0" applyBorder="0" applyProtection="0"/>
    <xf numFmtId="169" fontId="53" fillId="0" borderId="0" applyBorder="0" applyProtection="0"/>
    <xf numFmtId="0" fontId="6" fillId="0" borderId="0"/>
    <xf numFmtId="0" fontId="6" fillId="0" borderId="0"/>
    <xf numFmtId="0" fontId="59" fillId="27"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9"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1" borderId="0" applyNumberFormat="0" applyBorder="0" applyAlignment="0" applyProtection="0"/>
    <xf numFmtId="0" fontId="59" fillId="30" borderId="0" applyNumberFormat="0" applyBorder="0" applyAlignment="0" applyProtection="0"/>
    <xf numFmtId="0" fontId="59" fillId="31"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5" borderId="0" applyNumberFormat="0" applyBorder="0" applyAlignment="0" applyProtection="0"/>
    <xf numFmtId="0" fontId="59" fillId="34" borderId="0" applyNumberFormat="0" applyBorder="0" applyAlignment="0" applyProtection="0"/>
    <xf numFmtId="0" fontId="59" fillId="35" borderId="0" applyNumberFormat="0" applyBorder="0" applyAlignment="0" applyProtection="0"/>
    <xf numFmtId="0" fontId="59" fillId="37"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1" borderId="0" applyNumberFormat="0" applyBorder="0" applyAlignment="0" applyProtection="0"/>
    <xf numFmtId="0" fontId="59" fillId="40" borderId="0" applyNumberFormat="0" applyBorder="0" applyAlignment="0" applyProtection="0"/>
    <xf numFmtId="0" fontId="59" fillId="41" borderId="0" applyNumberFormat="0" applyBorder="0" applyAlignment="0" applyProtection="0"/>
    <xf numFmtId="0" fontId="59" fillId="43"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33"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9" borderId="0" applyNumberFormat="0" applyBorder="0" applyAlignment="0" applyProtection="0"/>
    <xf numFmtId="0" fontId="59" fillId="38" borderId="0" applyNumberFormat="0" applyBorder="0" applyAlignment="0" applyProtection="0"/>
    <xf numFmtId="0" fontId="59" fillId="39"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59" fillId="45" borderId="0" applyNumberFormat="0" applyBorder="0" applyAlignment="0" applyProtection="0"/>
    <xf numFmtId="0" fontId="63" fillId="47"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1"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63" fillId="43"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3"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4" fillId="31" borderId="0" applyNumberFormat="0" applyBorder="0" applyAlignment="0" applyProtection="0"/>
    <xf numFmtId="0" fontId="64" fillId="30" borderId="0" applyNumberFormat="0" applyBorder="0" applyAlignment="0" applyProtection="0"/>
    <xf numFmtId="0" fontId="64" fillId="31" borderId="0" applyNumberFormat="0" applyBorder="0" applyAlignment="0" applyProtection="0"/>
    <xf numFmtId="0" fontId="65" fillId="55" borderId="9" applyNumberFormat="0" applyAlignment="0" applyProtection="0"/>
    <xf numFmtId="0" fontId="65" fillId="54" borderId="9" applyNumberFormat="0" applyAlignment="0" applyProtection="0"/>
    <xf numFmtId="0" fontId="65" fillId="55" borderId="9" applyNumberFormat="0" applyAlignment="0" applyProtection="0"/>
    <xf numFmtId="0" fontId="66" fillId="57" borderId="10" applyNumberFormat="0" applyAlignment="0" applyProtection="0"/>
    <xf numFmtId="0" fontId="66" fillId="56" borderId="10" applyNumberFormat="0" applyAlignment="0" applyProtection="0"/>
    <xf numFmtId="0" fontId="66" fillId="57" borderId="10" applyNumberFormat="0" applyAlignment="0" applyProtection="0"/>
    <xf numFmtId="0" fontId="67" fillId="0" borderId="11" applyNumberFormat="0" applyFill="0" applyAlignment="0" applyProtection="0"/>
    <xf numFmtId="0" fontId="63" fillId="59"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3" fillId="61"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3"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3" fillId="49"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1"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65"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0" fontId="68" fillId="37" borderId="9" applyNumberFormat="0" applyAlignment="0" applyProtection="0"/>
    <xf numFmtId="0" fontId="68" fillId="36" borderId="9" applyNumberFormat="0" applyAlignment="0" applyProtection="0"/>
    <xf numFmtId="0" fontId="68" fillId="37" borderId="9" applyNumberFormat="0" applyAlignment="0" applyProtection="0"/>
    <xf numFmtId="0" fontId="59" fillId="0" borderId="0"/>
    <xf numFmtId="0" fontId="69" fillId="29"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44" fontId="59" fillId="0" borderId="0" applyFont="0" applyFill="0" applyBorder="0" applyAlignment="0" applyProtection="0"/>
    <xf numFmtId="173" fontId="53" fillId="0" borderId="0" applyFill="0" applyBorder="0" applyAlignment="0" applyProtection="0"/>
    <xf numFmtId="172" fontId="53" fillId="0" borderId="0" applyFont="0" applyFill="0" applyBorder="0" applyAlignment="0" applyProtection="0"/>
    <xf numFmtId="44" fontId="6" fillId="0" borderId="0" applyFont="0" applyFill="0" applyBorder="0" applyAlignment="0" applyProtection="0"/>
    <xf numFmtId="0" fontId="70" fillId="67" borderId="0" applyNumberFormat="0" applyBorder="0" applyAlignment="0" applyProtection="0"/>
    <xf numFmtId="0" fontId="70" fillId="66" borderId="0" applyNumberFormat="0" applyBorder="0" applyAlignment="0" applyProtection="0"/>
    <xf numFmtId="0" fontId="70" fillId="67" borderId="0" applyNumberFormat="0" applyBorder="0" applyAlignment="0" applyProtection="0"/>
    <xf numFmtId="0" fontId="53" fillId="0" borderId="0"/>
    <xf numFmtId="0" fontId="60" fillId="0" borderId="0" applyNumberFormat="0" applyFill="0" applyBorder="0" applyProtection="0">
      <alignment vertical="top" wrapText="1"/>
    </xf>
    <xf numFmtId="0" fontId="53" fillId="0" borderId="0"/>
    <xf numFmtId="0" fontId="53" fillId="0" borderId="0"/>
    <xf numFmtId="0" fontId="53" fillId="0" borderId="0"/>
    <xf numFmtId="0" fontId="78" fillId="0" borderId="0"/>
    <xf numFmtId="0" fontId="6" fillId="0" borderId="0"/>
    <xf numFmtId="0" fontId="53" fillId="0" borderId="0"/>
    <xf numFmtId="0" fontId="53" fillId="0" borderId="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9" borderId="12" applyNumberForma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0" fontId="53" fillId="68" borderId="12" applyNumberFormat="0" applyFont="0" applyAlignment="0" applyProtection="0"/>
    <xf numFmtId="9" fontId="59" fillId="0" borderId="0" applyFont="0" applyFill="0" applyBorder="0" applyAlignment="0" applyProtection="0"/>
    <xf numFmtId="9" fontId="53" fillId="0" borderId="0" applyFont="0" applyFill="0" applyBorder="0" applyAlignment="0" applyProtection="0"/>
    <xf numFmtId="9" fontId="53" fillId="0" borderId="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71" fillId="55" borderId="13" applyNumberFormat="0" applyAlignment="0" applyProtection="0"/>
    <xf numFmtId="0" fontId="71" fillId="54" borderId="13" applyNumberFormat="0" applyAlignment="0" applyProtection="0"/>
    <xf numFmtId="0" fontId="71" fillId="55" borderId="13" applyNumberFormat="0" applyAlignment="0" applyProtection="0"/>
    <xf numFmtId="43" fontId="53" fillId="0" borderId="0" applyFont="0" applyFill="0" applyBorder="0" applyAlignment="0" applyProtection="0"/>
    <xf numFmtId="170" fontId="53" fillId="0" borderId="0" applyFill="0" applyBorder="0" applyAlignment="0" applyProtection="0"/>
    <xf numFmtId="43" fontId="53" fillId="0" borderId="0" applyFont="0" applyFill="0" applyBorder="0" applyAlignment="0" applyProtection="0"/>
    <xf numFmtId="170" fontId="53" fillId="0" borderId="0" applyFill="0" applyBorder="0" applyAlignment="0" applyProtection="0"/>
    <xf numFmtId="0" fontId="61" fillId="0" borderId="0" applyNumberFormat="0" applyFill="0" applyBorder="0" applyAlignment="0" applyProtection="0"/>
    <xf numFmtId="0" fontId="72" fillId="0" borderId="0" applyNumberFormat="0" applyFill="0" applyBorder="0" applyAlignment="0" applyProtection="0"/>
    <xf numFmtId="0" fontId="74" fillId="0" borderId="14" applyNumberFormat="0" applyFill="0" applyAlignment="0" applyProtection="0"/>
    <xf numFmtId="0" fontId="74" fillId="0" borderId="14" applyNumberFormat="0" applyFill="0" applyAlignment="0" applyProtection="0"/>
    <xf numFmtId="0" fontId="73" fillId="0" borderId="0" applyNumberFormat="0" applyFill="0" applyBorder="0" applyAlignment="0" applyProtection="0"/>
    <xf numFmtId="0" fontId="74" fillId="0" borderId="14" applyNumberFormat="0" applyFill="0" applyAlignment="0" applyProtection="0"/>
    <xf numFmtId="0" fontId="73" fillId="0" borderId="0" applyNumberFormat="0" applyFill="0" applyBorder="0" applyAlignment="0" applyProtection="0"/>
    <xf numFmtId="0" fontId="75" fillId="0" borderId="15" applyNumberFormat="0" applyFill="0" applyAlignment="0" applyProtection="0"/>
    <xf numFmtId="0" fontId="76" fillId="0" borderId="16" applyNumberFormat="0" applyFill="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77" fillId="0" borderId="17"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170" fontId="53" fillId="0" borderId="0" applyFill="0" applyBorder="0" applyAlignment="0" applyProtection="0"/>
    <xf numFmtId="43" fontId="53" fillId="0" borderId="0" applyFont="0" applyFill="0" applyBorder="0" applyAlignment="0" applyProtection="0"/>
    <xf numFmtId="170" fontId="53" fillId="0" borderId="0" applyFill="0" applyBorder="0" applyAlignment="0" applyProtection="0"/>
    <xf numFmtId="43" fontId="53" fillId="0" borderId="0" applyFont="0" applyFill="0" applyBorder="0" applyAlignment="0" applyProtection="0"/>
    <xf numFmtId="170" fontId="53" fillId="0" borderId="0" applyFill="0" applyBorder="0" applyAlignment="0" applyProtection="0"/>
    <xf numFmtId="43" fontId="53" fillId="0" borderId="0" applyFont="0" applyFill="0" applyBorder="0" applyAlignment="0" applyProtection="0"/>
    <xf numFmtId="43" fontId="62" fillId="0" borderId="0" applyFont="0" applyFill="0" applyBorder="0" applyAlignment="0" applyProtection="0"/>
    <xf numFmtId="43" fontId="53" fillId="0" borderId="0" applyFont="0" applyFill="0" applyBorder="0" applyAlignment="0" applyProtection="0"/>
    <xf numFmtId="43" fontId="5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1" fontId="58" fillId="0" borderId="0" applyBorder="0" applyProtection="0"/>
    <xf numFmtId="0" fontId="58" fillId="0" borderId="0"/>
    <xf numFmtId="0" fontId="58" fillId="0" borderId="0"/>
    <xf numFmtId="0" fontId="58" fillId="0" borderId="0"/>
    <xf numFmtId="0" fontId="83" fillId="0" borderId="0" applyNumberFormat="0" applyFill="0" applyBorder="0" applyAlignment="0" applyProtection="0"/>
    <xf numFmtId="0" fontId="84" fillId="0" borderId="33" applyNumberFormat="0" applyFill="0" applyAlignment="0" applyProtection="0"/>
    <xf numFmtId="0" fontId="85" fillId="0" borderId="34" applyNumberFormat="0" applyFill="0" applyAlignment="0" applyProtection="0"/>
    <xf numFmtId="0" fontId="86" fillId="0" borderId="35" applyNumberFormat="0" applyFill="0" applyAlignment="0" applyProtection="0"/>
    <xf numFmtId="0" fontId="86" fillId="0" borderId="0" applyNumberFormat="0" applyFill="0" applyBorder="0" applyAlignment="0" applyProtection="0"/>
    <xf numFmtId="0" fontId="87" fillId="79" borderId="0" applyNumberFormat="0" applyBorder="0" applyAlignment="0" applyProtection="0"/>
    <xf numFmtId="0" fontId="88" fillId="80" borderId="0" applyNumberFormat="0" applyBorder="0" applyAlignment="0" applyProtection="0"/>
    <xf numFmtId="0" fontId="89" fillId="82" borderId="36" applyNumberFormat="0" applyAlignment="0" applyProtection="0"/>
    <xf numFmtId="0" fontId="90" fillId="83" borderId="37" applyNumberFormat="0" applyAlignment="0" applyProtection="0"/>
    <xf numFmtId="0" fontId="91" fillId="83" borderId="36" applyNumberFormat="0" applyAlignment="0" applyProtection="0"/>
    <xf numFmtId="0" fontId="92" fillId="0" borderId="38" applyNumberFormat="0" applyFill="0" applyAlignment="0" applyProtection="0"/>
    <xf numFmtId="0" fontId="93" fillId="84" borderId="39"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41" applyNumberFormat="0" applyFill="0" applyAlignment="0" applyProtection="0"/>
    <xf numFmtId="0" fontId="97" fillId="86" borderId="0" applyNumberFormat="0" applyBorder="0" applyAlignment="0" applyProtection="0"/>
    <xf numFmtId="0" fontId="3" fillId="87" borderId="0" applyNumberFormat="0" applyBorder="0" applyAlignment="0" applyProtection="0"/>
    <xf numFmtId="0" fontId="3" fillId="88" borderId="0" applyNumberFormat="0" applyBorder="0" applyAlignment="0" applyProtection="0"/>
    <xf numFmtId="0" fontId="97" fillId="90" borderId="0" applyNumberFormat="0" applyBorder="0" applyAlignment="0" applyProtection="0"/>
    <xf numFmtId="0" fontId="3" fillId="91" borderId="0" applyNumberFormat="0" applyBorder="0" applyAlignment="0" applyProtection="0"/>
    <xf numFmtId="0" fontId="3" fillId="92" borderId="0" applyNumberFormat="0" applyBorder="0" applyAlignment="0" applyProtection="0"/>
    <xf numFmtId="0" fontId="97" fillId="94" borderId="0" applyNumberFormat="0" applyBorder="0" applyAlignment="0" applyProtection="0"/>
    <xf numFmtId="0" fontId="3" fillId="95" borderId="0" applyNumberFormat="0" applyBorder="0" applyAlignment="0" applyProtection="0"/>
    <xf numFmtId="0" fontId="3" fillId="96" borderId="0" applyNumberFormat="0" applyBorder="0" applyAlignment="0" applyProtection="0"/>
    <xf numFmtId="0" fontId="97" fillId="98" borderId="0" applyNumberFormat="0" applyBorder="0" applyAlignment="0" applyProtection="0"/>
    <xf numFmtId="0" fontId="3" fillId="99" borderId="0" applyNumberFormat="0" applyBorder="0" applyAlignment="0" applyProtection="0"/>
    <xf numFmtId="0" fontId="3" fillId="100" borderId="0" applyNumberFormat="0" applyBorder="0" applyAlignment="0" applyProtection="0"/>
    <xf numFmtId="0" fontId="97" fillId="102" borderId="0" applyNumberFormat="0" applyBorder="0" applyAlignment="0" applyProtection="0"/>
    <xf numFmtId="0" fontId="3" fillId="103" borderId="0" applyNumberFormat="0" applyBorder="0" applyAlignment="0" applyProtection="0"/>
    <xf numFmtId="0" fontId="3" fillId="104" borderId="0" applyNumberFormat="0" applyBorder="0" applyAlignment="0" applyProtection="0"/>
    <xf numFmtId="0" fontId="97" fillId="106" borderId="0" applyNumberFormat="0" applyBorder="0" applyAlignment="0" applyProtection="0"/>
    <xf numFmtId="0" fontId="3" fillId="107" borderId="0" applyNumberFormat="0" applyBorder="0" applyAlignment="0" applyProtection="0"/>
    <xf numFmtId="0" fontId="3" fillId="108" borderId="0" applyNumberFormat="0" applyBorder="0" applyAlignment="0" applyProtection="0"/>
    <xf numFmtId="0" fontId="3" fillId="0" borderId="0"/>
    <xf numFmtId="0" fontId="99" fillId="81" borderId="0" applyNumberFormat="0" applyBorder="0" applyAlignment="0" applyProtection="0"/>
    <xf numFmtId="0" fontId="3" fillId="85" borderId="40" applyNumberFormat="0" applyFont="0" applyAlignment="0" applyProtection="0"/>
    <xf numFmtId="0" fontId="97" fillId="89" borderId="0" applyNumberFormat="0" applyBorder="0" applyAlignment="0" applyProtection="0"/>
    <xf numFmtId="0" fontId="97" fillId="93" borderId="0" applyNumberFormat="0" applyBorder="0" applyAlignment="0" applyProtection="0"/>
    <xf numFmtId="0" fontId="97" fillId="97" borderId="0" applyNumberFormat="0" applyBorder="0" applyAlignment="0" applyProtection="0"/>
    <xf numFmtId="0" fontId="97" fillId="101" borderId="0" applyNumberFormat="0" applyBorder="0" applyAlignment="0" applyProtection="0"/>
    <xf numFmtId="0" fontId="97" fillId="105" borderId="0" applyNumberFormat="0" applyBorder="0" applyAlignment="0" applyProtection="0"/>
    <xf numFmtId="0" fontId="97" fillId="109" borderId="0" applyNumberFormat="0" applyBorder="0" applyAlignment="0" applyProtection="0"/>
    <xf numFmtId="0" fontId="2" fillId="0" borderId="0"/>
    <xf numFmtId="43" fontId="2" fillId="0" borderId="0" applyFont="0" applyFill="0" applyBorder="0" applyAlignment="0" applyProtection="0"/>
    <xf numFmtId="0" fontId="53" fillId="0" borderId="0"/>
    <xf numFmtId="0" fontId="100" fillId="0" borderId="0" applyNumberFormat="0" applyBorder="0" applyProtection="0"/>
    <xf numFmtId="44" fontId="4" fillId="0" borderId="0" applyFont="0" applyFill="0" applyBorder="0" applyAlignment="0" applyProtection="0"/>
    <xf numFmtId="0" fontId="53" fillId="0" borderId="0"/>
    <xf numFmtId="43" fontId="59" fillId="0" borderId="0" applyFont="0" applyFill="0" applyBorder="0" applyAlignment="0" applyProtection="0"/>
    <xf numFmtId="9" fontId="59" fillId="0" borderId="0" applyFont="0" applyFill="0" applyBorder="0" applyAlignment="0" applyProtection="0"/>
    <xf numFmtId="0" fontId="1" fillId="0" borderId="0"/>
    <xf numFmtId="0" fontId="103" fillId="0" borderId="0"/>
  </cellStyleXfs>
  <cellXfs count="416">
    <xf numFmtId="0" fontId="0" fillId="0" borderId="0" xfId="0"/>
    <xf numFmtId="0" fontId="32" fillId="0" borderId="0" xfId="17" applyFont="1"/>
    <xf numFmtId="0" fontId="33" fillId="0" borderId="0" xfId="17" applyFont="1"/>
    <xf numFmtId="0" fontId="32" fillId="0" borderId="0" xfId="17" applyFont="1" applyAlignment="1">
      <alignment horizontal="right"/>
    </xf>
    <xf numFmtId="0" fontId="32" fillId="12" borderId="2" xfId="17" applyFont="1" applyFill="1" applyBorder="1" applyAlignment="1">
      <alignment horizontal="center" vertical="center" wrapText="1"/>
    </xf>
    <xf numFmtId="0" fontId="33" fillId="0" borderId="0" xfId="17" applyFont="1" applyAlignment="1">
      <alignment horizontal="center"/>
    </xf>
    <xf numFmtId="0" fontId="33" fillId="0" borderId="2" xfId="17" applyFont="1" applyBorder="1"/>
    <xf numFmtId="165" fontId="33" fillId="0" borderId="2" xfId="8" applyFont="1" applyBorder="1"/>
    <xf numFmtId="0" fontId="33" fillId="0" borderId="2" xfId="17" applyFont="1" applyBorder="1" applyAlignment="1">
      <alignment wrapText="1"/>
    </xf>
    <xf numFmtId="10" fontId="33" fillId="0" borderId="0" xfId="17" applyNumberFormat="1" applyFont="1"/>
    <xf numFmtId="0" fontId="33" fillId="0" borderId="0" xfId="17" applyFont="1" applyAlignment="1">
      <alignment horizontal="right"/>
    </xf>
    <xf numFmtId="0" fontId="33" fillId="0" borderId="2" xfId="17" applyFont="1" applyBorder="1" applyAlignment="1">
      <alignment horizontal="right"/>
    </xf>
    <xf numFmtId="0" fontId="48" fillId="0" borderId="0" xfId="0" applyFont="1"/>
    <xf numFmtId="43" fontId="48" fillId="0" borderId="0" xfId="27" applyFont="1" applyFill="1"/>
    <xf numFmtId="165" fontId="33" fillId="0" borderId="2" xfId="8" applyFont="1" applyBorder="1" applyAlignment="1">
      <alignment horizontal="center"/>
    </xf>
    <xf numFmtId="0" fontId="49" fillId="13" borderId="0" xfId="0" applyFont="1" applyFill="1" applyAlignment="1" applyProtection="1">
      <alignment vertical="center"/>
      <protection hidden="1"/>
    </xf>
    <xf numFmtId="0" fontId="9" fillId="0" borderId="0" xfId="0" applyFont="1" applyAlignment="1" applyProtection="1">
      <alignment vertical="center"/>
      <protection hidden="1"/>
    </xf>
    <xf numFmtId="44" fontId="49" fillId="13" borderId="0" xfId="1" applyFont="1" applyFill="1" applyAlignment="1" applyProtection="1">
      <alignment vertical="center"/>
      <protection hidden="1"/>
    </xf>
    <xf numFmtId="4" fontId="49" fillId="13" borderId="0" xfId="0" applyNumberFormat="1" applyFont="1" applyFill="1" applyAlignment="1" applyProtection="1">
      <alignment horizontal="center" vertical="center"/>
      <protection hidden="1"/>
    </xf>
    <xf numFmtId="44" fontId="49" fillId="13" borderId="0" xfId="1" applyFont="1" applyFill="1" applyAlignment="1" applyProtection="1">
      <alignment horizontal="center" vertical="center"/>
      <protection hidden="1"/>
    </xf>
    <xf numFmtId="10" fontId="49" fillId="13" borderId="0" xfId="30" applyNumberFormat="1" applyFont="1" applyFill="1" applyAlignment="1" applyProtection="1">
      <alignment horizontal="center" vertical="center"/>
      <protection hidden="1"/>
    </xf>
    <xf numFmtId="0" fontId="8" fillId="0" borderId="0" xfId="0" applyFont="1" applyAlignment="1" applyProtection="1">
      <alignment vertical="center"/>
      <protection hidden="1"/>
    </xf>
    <xf numFmtId="0" fontId="49" fillId="0" borderId="0" xfId="0" applyFont="1" applyAlignment="1" applyProtection="1">
      <alignment vertical="center"/>
      <protection hidden="1"/>
    </xf>
    <xf numFmtId="0" fontId="55" fillId="0" borderId="0" xfId="0" applyFont="1" applyProtection="1">
      <protection hidden="1"/>
    </xf>
    <xf numFmtId="0" fontId="56" fillId="0" borderId="0" xfId="0" applyFont="1" applyAlignment="1" applyProtection="1">
      <alignment horizontal="center" vertical="center"/>
      <protection hidden="1"/>
    </xf>
    <xf numFmtId="0" fontId="55" fillId="0" borderId="0" xfId="0" applyFont="1" applyAlignment="1" applyProtection="1">
      <alignment vertical="center"/>
      <protection hidden="1"/>
    </xf>
    <xf numFmtId="0" fontId="8" fillId="0" borderId="0" xfId="0" applyFont="1" applyProtection="1">
      <protection hidden="1"/>
    </xf>
    <xf numFmtId="0" fontId="0" fillId="0" borderId="0" xfId="0" applyProtection="1">
      <protection hidden="1"/>
    </xf>
    <xf numFmtId="0" fontId="43" fillId="0" borderId="0" xfId="0" applyFont="1" applyAlignment="1" applyProtection="1">
      <alignment vertical="center"/>
      <protection hidden="1"/>
    </xf>
    <xf numFmtId="0" fontId="43" fillId="0" borderId="0" xfId="0" applyFont="1" applyAlignment="1" applyProtection="1">
      <alignment horizontal="center" vertical="center"/>
      <protection hidden="1"/>
    </xf>
    <xf numFmtId="167" fontId="43" fillId="0" borderId="0" xfId="27" applyNumberFormat="1" applyFont="1" applyBorder="1" applyAlignment="1" applyProtection="1">
      <alignment vertical="center"/>
      <protection hidden="1"/>
    </xf>
    <xf numFmtId="4" fontId="43" fillId="0" borderId="0" xfId="0" applyNumberFormat="1" applyFont="1" applyAlignment="1" applyProtection="1">
      <alignment vertical="center"/>
      <protection hidden="1"/>
    </xf>
    <xf numFmtId="0" fontId="46" fillId="0" borderId="0" xfId="0" applyFont="1" applyAlignment="1" applyProtection="1">
      <alignment vertical="center"/>
      <protection hidden="1"/>
    </xf>
    <xf numFmtId="0" fontId="46" fillId="0" borderId="6" xfId="0" applyFont="1" applyBorder="1" applyAlignment="1" applyProtection="1">
      <alignment horizontal="center" vertical="center"/>
      <protection hidden="1"/>
    </xf>
    <xf numFmtId="0" fontId="46" fillId="0" borderId="6" xfId="0" applyFont="1" applyBorder="1" applyAlignment="1" applyProtection="1">
      <alignment horizontal="left" vertical="center"/>
      <protection hidden="1"/>
    </xf>
    <xf numFmtId="0" fontId="46" fillId="0" borderId="6" xfId="0" applyFont="1" applyBorder="1" applyAlignment="1" applyProtection="1">
      <alignment vertical="center"/>
      <protection hidden="1"/>
    </xf>
    <xf numFmtId="0" fontId="26" fillId="0" borderId="0" xfId="0" applyFont="1" applyProtection="1">
      <protection hidden="1"/>
    </xf>
    <xf numFmtId="0" fontId="27" fillId="0" borderId="0" xfId="0" applyFont="1" applyProtection="1">
      <protection hidden="1"/>
    </xf>
    <xf numFmtId="0" fontId="27" fillId="0" borderId="0" xfId="0" applyFont="1" applyAlignment="1" applyProtection="1">
      <alignment horizontal="left"/>
      <protection hidden="1"/>
    </xf>
    <xf numFmtId="0" fontId="28" fillId="0" borderId="0" xfId="0" applyFont="1" applyAlignment="1" applyProtection="1">
      <alignment horizontal="center"/>
      <protection hidden="1"/>
    </xf>
    <xf numFmtId="0" fontId="29" fillId="0" borderId="0" xfId="0" applyFont="1" applyProtection="1">
      <protection hidden="1"/>
    </xf>
    <xf numFmtId="0" fontId="29" fillId="0" borderId="0" xfId="0" applyFont="1" applyAlignment="1" applyProtection="1">
      <alignment horizontal="left"/>
      <protection hidden="1"/>
    </xf>
    <xf numFmtId="0" fontId="30" fillId="0" borderId="0" xfId="0" applyFont="1" applyAlignment="1" applyProtection="1">
      <alignment horizontal="right" vertical="center"/>
      <protection hidden="1"/>
    </xf>
    <xf numFmtId="0" fontId="28" fillId="0" borderId="0" xfId="0" applyFont="1" applyProtection="1">
      <protection hidden="1"/>
    </xf>
    <xf numFmtId="0" fontId="29" fillId="0" borderId="0" xfId="0" applyFont="1" applyAlignment="1" applyProtection="1">
      <alignment horizontal="right" vertical="center"/>
      <protection hidden="1"/>
    </xf>
    <xf numFmtId="10" fontId="28" fillId="0" borderId="0" xfId="0" applyNumberFormat="1" applyFont="1" applyAlignment="1" applyProtection="1">
      <alignment horizontal="left" vertical="center"/>
      <protection hidden="1"/>
    </xf>
    <xf numFmtId="0" fontId="28" fillId="0" borderId="0" xfId="0" applyFont="1" applyAlignment="1" applyProtection="1">
      <alignment horizontal="center" wrapText="1"/>
      <protection hidden="1"/>
    </xf>
    <xf numFmtId="0" fontId="28" fillId="0" borderId="0" xfId="0" applyFont="1" applyAlignment="1" applyProtection="1">
      <alignment wrapText="1"/>
      <protection hidden="1"/>
    </xf>
    <xf numFmtId="0" fontId="33" fillId="0" borderId="0" xfId="17" applyFont="1" applyProtection="1">
      <protection hidden="1"/>
    </xf>
    <xf numFmtId="0" fontId="34" fillId="0" borderId="0" xfId="17" applyFont="1" applyProtection="1">
      <protection hidden="1"/>
    </xf>
    <xf numFmtId="0" fontId="35" fillId="0" borderId="0" xfId="17" applyFont="1" applyProtection="1">
      <protection hidden="1"/>
    </xf>
    <xf numFmtId="0" fontId="32" fillId="0" borderId="0" xfId="17" applyFont="1" applyAlignment="1" applyProtection="1">
      <alignment horizontal="center"/>
      <protection hidden="1"/>
    </xf>
    <xf numFmtId="0" fontId="32" fillId="0" borderId="0" xfId="17" applyFont="1" applyProtection="1">
      <protection hidden="1"/>
    </xf>
    <xf numFmtId="0" fontId="33" fillId="8" borderId="0" xfId="17" applyFont="1" applyFill="1" applyProtection="1">
      <protection hidden="1"/>
    </xf>
    <xf numFmtId="0" fontId="35" fillId="0" borderId="0" xfId="17" applyFont="1" applyAlignment="1" applyProtection="1">
      <alignment horizontal="center"/>
      <protection hidden="1"/>
    </xf>
    <xf numFmtId="0" fontId="33" fillId="0" borderId="0" xfId="17" applyFont="1" applyAlignment="1" applyProtection="1">
      <alignment horizontal="center"/>
      <protection hidden="1"/>
    </xf>
    <xf numFmtId="0" fontId="33" fillId="0" borderId="0" xfId="17" applyFont="1" applyAlignment="1" applyProtection="1">
      <alignment horizontal="right"/>
      <protection hidden="1"/>
    </xf>
    <xf numFmtId="0" fontId="33" fillId="0" borderId="2" xfId="17" applyFont="1" applyBorder="1" applyAlignment="1" applyProtection="1">
      <alignment horizontal="justify" vertical="top" wrapText="1"/>
      <protection hidden="1"/>
    </xf>
    <xf numFmtId="2" fontId="33" fillId="8" borderId="3" xfId="17" applyNumberFormat="1" applyFont="1" applyFill="1" applyBorder="1" applyAlignment="1" applyProtection="1">
      <alignment horizontal="center" vertical="top" wrapText="1"/>
      <protection hidden="1"/>
    </xf>
    <xf numFmtId="0" fontId="33" fillId="0" borderId="4" xfId="17" applyFont="1" applyBorder="1" applyAlignment="1" applyProtection="1">
      <alignment horizontal="center" vertical="top" wrapText="1"/>
      <protection hidden="1"/>
    </xf>
    <xf numFmtId="0" fontId="29" fillId="0" borderId="0" xfId="17" applyFont="1" applyAlignment="1" applyProtection="1">
      <alignment horizontal="center" wrapText="1"/>
      <protection hidden="1"/>
    </xf>
    <xf numFmtId="0" fontId="39" fillId="0" borderId="5" xfId="17" applyFont="1" applyBorder="1" applyAlignment="1" applyProtection="1">
      <alignment horizontal="justify" vertical="top" wrapText="1"/>
      <protection hidden="1"/>
    </xf>
    <xf numFmtId="2" fontId="33" fillId="0" borderId="5" xfId="17" applyNumberFormat="1" applyFont="1" applyBorder="1" applyAlignment="1" applyProtection="1">
      <alignment horizontal="center" vertical="top" wrapText="1"/>
      <protection hidden="1"/>
    </xf>
    <xf numFmtId="0" fontId="33" fillId="0" borderId="5" xfId="17" applyFont="1" applyBorder="1" applyAlignment="1" applyProtection="1">
      <alignment horizontal="center" vertical="top" wrapText="1"/>
      <protection hidden="1"/>
    </xf>
    <xf numFmtId="0" fontId="32" fillId="0" borderId="2" xfId="17" applyFont="1" applyBorder="1" applyAlignment="1" applyProtection="1">
      <alignment horizontal="justify"/>
      <protection hidden="1"/>
    </xf>
    <xf numFmtId="2" fontId="32" fillId="0" borderId="3" xfId="17" applyNumberFormat="1" applyFont="1" applyBorder="1" applyAlignment="1" applyProtection="1">
      <alignment horizontal="center"/>
      <protection hidden="1"/>
    </xf>
    <xf numFmtId="0" fontId="32" fillId="0" borderId="4" xfId="17" applyFont="1" applyBorder="1" applyAlignment="1" applyProtection="1">
      <alignment horizontal="center" vertical="top" wrapText="1"/>
      <protection hidden="1"/>
    </xf>
    <xf numFmtId="0" fontId="39" fillId="0" borderId="2" xfId="17" applyFont="1" applyBorder="1" applyAlignment="1" applyProtection="1">
      <alignment horizontal="left" vertical="top" wrapText="1" indent="2"/>
      <protection hidden="1"/>
    </xf>
    <xf numFmtId="0" fontId="34" fillId="0" borderId="0" xfId="17" applyFont="1" applyAlignment="1" applyProtection="1">
      <alignment horizontal="center"/>
      <protection hidden="1"/>
    </xf>
    <xf numFmtId="2" fontId="33" fillId="0" borderId="3" xfId="17" applyNumberFormat="1" applyFont="1" applyBorder="1" applyAlignment="1" applyProtection="1">
      <alignment horizontal="center" vertical="top" wrapText="1"/>
      <protection hidden="1"/>
    </xf>
    <xf numFmtId="2" fontId="33" fillId="0" borderId="4" xfId="17" applyNumberFormat="1" applyFont="1" applyBorder="1" applyAlignment="1" applyProtection="1">
      <alignment horizontal="center" vertical="top" wrapText="1"/>
      <protection hidden="1"/>
    </xf>
    <xf numFmtId="10" fontId="41" fillId="0" borderId="0" xfId="19" applyNumberFormat="1" applyFont="1" applyAlignment="1" applyProtection="1">
      <alignment horizontal="left" vertical="center" wrapText="1"/>
      <protection hidden="1"/>
    </xf>
    <xf numFmtId="10" fontId="42" fillId="0" borderId="0" xfId="19" applyNumberFormat="1" applyFont="1" applyProtection="1">
      <protection hidden="1"/>
    </xf>
    <xf numFmtId="164" fontId="42" fillId="0" borderId="0" xfId="19" applyNumberFormat="1" applyFont="1" applyAlignment="1" applyProtection="1">
      <alignment horizontal="center"/>
      <protection hidden="1"/>
    </xf>
    <xf numFmtId="0" fontId="43" fillId="0" borderId="0" xfId="17" applyFont="1" applyAlignment="1" applyProtection="1">
      <alignment horizontal="left"/>
      <protection hidden="1"/>
    </xf>
    <xf numFmtId="0" fontId="32" fillId="0" borderId="0" xfId="0" applyFont="1" applyAlignment="1" applyProtection="1">
      <alignment vertical="center"/>
      <protection hidden="1"/>
    </xf>
    <xf numFmtId="0" fontId="44" fillId="0" borderId="0" xfId="0" applyFont="1" applyAlignment="1" applyProtection="1">
      <alignment vertical="center"/>
      <protection hidden="1"/>
    </xf>
    <xf numFmtId="43" fontId="46" fillId="0" borderId="6" xfId="27" applyFont="1" applyBorder="1" applyAlignment="1" applyProtection="1">
      <alignment horizontal="center" vertical="center"/>
      <protection hidden="1"/>
    </xf>
    <xf numFmtId="0" fontId="23" fillId="0" borderId="0" xfId="0" applyFont="1" applyAlignment="1" applyProtection="1">
      <alignment vertical="center"/>
      <protection hidden="1"/>
    </xf>
    <xf numFmtId="0" fontId="23" fillId="13" borderId="0" xfId="0" applyFont="1" applyFill="1" applyAlignment="1" applyProtection="1">
      <alignment vertical="center"/>
      <protection hidden="1"/>
    </xf>
    <xf numFmtId="44" fontId="23" fillId="13" borderId="0" xfId="1" applyFont="1" applyFill="1" applyAlignment="1" applyProtection="1">
      <alignment horizontal="center" vertical="center"/>
      <protection hidden="1"/>
    </xf>
    <xf numFmtId="10" fontId="23" fillId="13" borderId="0" xfId="30" applyNumberFormat="1" applyFont="1" applyFill="1" applyAlignment="1" applyProtection="1">
      <alignment horizontal="center" vertical="center"/>
      <protection hidden="1"/>
    </xf>
    <xf numFmtId="0" fontId="55" fillId="13" borderId="0" xfId="0" applyFont="1" applyFill="1" applyAlignment="1" applyProtection="1">
      <alignment vertical="center"/>
      <protection hidden="1"/>
    </xf>
    <xf numFmtId="0" fontId="56" fillId="19" borderId="6" xfId="0" applyFont="1" applyFill="1" applyBorder="1" applyAlignment="1" applyProtection="1">
      <alignment horizontal="center" vertical="center" readingOrder="1"/>
      <protection hidden="1"/>
    </xf>
    <xf numFmtId="0" fontId="56" fillId="19" borderId="6" xfId="0" applyFont="1" applyFill="1" applyBorder="1" applyAlignment="1" applyProtection="1">
      <alignment horizontal="center" vertical="center" wrapText="1" readingOrder="1"/>
      <protection hidden="1"/>
    </xf>
    <xf numFmtId="43" fontId="56" fillId="19" borderId="6" xfId="27" applyFont="1" applyFill="1" applyBorder="1" applyAlignment="1" applyProtection="1">
      <alignment horizontal="center" vertical="center" readingOrder="1"/>
      <protection hidden="1"/>
    </xf>
    <xf numFmtId="43" fontId="56" fillId="19" borderId="6" xfId="1" applyNumberFormat="1" applyFont="1" applyFill="1" applyBorder="1" applyAlignment="1" applyProtection="1">
      <alignment horizontal="center" vertical="center" wrapText="1" readingOrder="1"/>
      <protection hidden="1"/>
    </xf>
    <xf numFmtId="43" fontId="56" fillId="19" borderId="6" xfId="0" applyNumberFormat="1" applyFont="1" applyFill="1" applyBorder="1" applyAlignment="1" applyProtection="1">
      <alignment horizontal="center" vertical="center" wrapText="1" readingOrder="1"/>
      <protection hidden="1"/>
    </xf>
    <xf numFmtId="0" fontId="55" fillId="13" borderId="0" xfId="0" applyFont="1" applyFill="1" applyAlignment="1" applyProtection="1">
      <alignment horizontal="center" vertical="center"/>
      <protection hidden="1"/>
    </xf>
    <xf numFmtId="4" fontId="56" fillId="19" borderId="7" xfId="0" applyNumberFormat="1" applyFont="1" applyFill="1" applyBorder="1" applyAlignment="1" applyProtection="1">
      <alignment horizontal="center" vertical="center" readingOrder="1"/>
      <protection hidden="1"/>
    </xf>
    <xf numFmtId="44" fontId="56" fillId="19" borderId="7" xfId="1" applyFont="1" applyFill="1" applyBorder="1" applyAlignment="1" applyProtection="1">
      <alignment horizontal="center" vertical="center" readingOrder="1"/>
      <protection hidden="1"/>
    </xf>
    <xf numFmtId="10" fontId="56" fillId="19" borderId="7" xfId="30" applyNumberFormat="1" applyFont="1" applyFill="1" applyBorder="1" applyAlignment="1" applyProtection="1">
      <alignment horizontal="center" vertical="center" readingOrder="1"/>
      <protection hidden="1"/>
    </xf>
    <xf numFmtId="4" fontId="23" fillId="13" borderId="0" xfId="0" applyNumberFormat="1" applyFont="1" applyFill="1" applyAlignment="1" applyProtection="1">
      <alignment horizontal="center" vertical="center" readingOrder="1"/>
      <protection hidden="1"/>
    </xf>
    <xf numFmtId="44" fontId="50" fillId="13" borderId="6" xfId="1" applyFont="1" applyFill="1" applyBorder="1" applyAlignment="1" applyProtection="1">
      <alignment horizontal="center" vertical="center" readingOrder="1"/>
      <protection hidden="1"/>
    </xf>
    <xf numFmtId="0" fontId="49" fillId="0" borderId="6" xfId="0" applyFont="1" applyBorder="1" applyAlignment="1" applyProtection="1">
      <alignment horizontal="center" vertical="center"/>
      <protection hidden="1"/>
    </xf>
    <xf numFmtId="44" fontId="49" fillId="13" borderId="6" xfId="0" applyNumberFormat="1" applyFont="1" applyFill="1" applyBorder="1" applyAlignment="1" applyProtection="1">
      <alignment horizontal="center" vertical="center" readingOrder="1"/>
      <protection hidden="1"/>
    </xf>
    <xf numFmtId="10" fontId="49" fillId="13" borderId="6" xfId="30" applyNumberFormat="1" applyFont="1" applyFill="1" applyBorder="1" applyAlignment="1" applyProtection="1">
      <alignment horizontal="center" vertical="center" readingOrder="1"/>
      <protection hidden="1"/>
    </xf>
    <xf numFmtId="44" fontId="49" fillId="0" borderId="6" xfId="0" applyNumberFormat="1" applyFont="1" applyBorder="1" applyAlignment="1" applyProtection="1">
      <alignment horizontal="center" vertical="center"/>
      <protection hidden="1"/>
    </xf>
    <xf numFmtId="44" fontId="49" fillId="0" borderId="6" xfId="1" applyFont="1" applyBorder="1" applyAlignment="1" applyProtection="1">
      <alignment horizontal="center" vertical="center"/>
      <protection hidden="1"/>
    </xf>
    <xf numFmtId="44" fontId="49" fillId="13" borderId="6" xfId="1" applyFont="1" applyFill="1" applyBorder="1" applyAlignment="1" applyProtection="1">
      <alignment horizontal="center" vertical="center" readingOrder="1"/>
      <protection hidden="1"/>
    </xf>
    <xf numFmtId="44" fontId="80" fillId="13" borderId="6" xfId="1" applyFont="1" applyFill="1" applyBorder="1" applyAlignment="1" applyProtection="1">
      <alignment horizontal="center" vertical="center" readingOrder="1"/>
      <protection hidden="1"/>
    </xf>
    <xf numFmtId="43" fontId="23" fillId="13" borderId="0" xfId="1" applyNumberFormat="1" applyFont="1" applyFill="1" applyAlignment="1" applyProtection="1">
      <alignment horizontal="left" vertical="center" readingOrder="1"/>
      <protection hidden="1"/>
    </xf>
    <xf numFmtId="0" fontId="56" fillId="13" borderId="0" xfId="0" applyFont="1" applyFill="1" applyAlignment="1" applyProtection="1">
      <alignment horizontal="center" vertical="center" readingOrder="1"/>
      <protection hidden="1"/>
    </xf>
    <xf numFmtId="44" fontId="49" fillId="0" borderId="0" xfId="1" applyFont="1" applyFill="1" applyBorder="1" applyAlignment="1" applyProtection="1">
      <alignment horizontal="center" vertical="center"/>
      <protection hidden="1"/>
    </xf>
    <xf numFmtId="10" fontId="55" fillId="0" borderId="0" xfId="30" applyNumberFormat="1" applyFont="1" applyFill="1" applyBorder="1" applyAlignment="1" applyProtection="1">
      <alignment horizontal="center" vertical="center"/>
      <protection hidden="1"/>
    </xf>
    <xf numFmtId="0" fontId="55" fillId="0" borderId="0" xfId="0" applyFont="1" applyAlignment="1" applyProtection="1">
      <alignment horizontal="center" vertical="center"/>
      <protection hidden="1"/>
    </xf>
    <xf numFmtId="44" fontId="55" fillId="0" borderId="0" xfId="1" applyFont="1" applyFill="1" applyBorder="1" applyAlignment="1" applyProtection="1">
      <alignment horizontal="center" vertical="center"/>
      <protection hidden="1"/>
    </xf>
    <xf numFmtId="0" fontId="5" fillId="0" borderId="0" xfId="0" applyFont="1" applyAlignment="1" applyProtection="1">
      <alignment horizontal="center" vertical="center" readingOrder="1"/>
      <protection hidden="1"/>
    </xf>
    <xf numFmtId="0" fontId="49" fillId="0" borderId="0" xfId="0" applyFont="1" applyAlignment="1" applyProtection="1">
      <alignment horizontal="center" vertical="center"/>
      <protection hidden="1"/>
    </xf>
    <xf numFmtId="0" fontId="49" fillId="0" borderId="0" xfId="0" applyFont="1" applyAlignment="1" applyProtection="1">
      <alignment horizontal="center" vertical="center" readingOrder="1"/>
      <protection hidden="1"/>
    </xf>
    <xf numFmtId="44" fontId="55" fillId="0" borderId="0" xfId="0" applyNumberFormat="1" applyFont="1" applyAlignment="1" applyProtection="1">
      <alignment horizontal="center" vertical="center"/>
      <protection hidden="1"/>
    </xf>
    <xf numFmtId="10" fontId="55" fillId="0" borderId="0" xfId="0" applyNumberFormat="1" applyFont="1" applyAlignment="1" applyProtection="1">
      <alignment horizontal="center" vertical="center"/>
      <protection hidden="1"/>
    </xf>
    <xf numFmtId="0" fontId="55" fillId="0" borderId="0" xfId="0" applyFont="1" applyAlignment="1" applyProtection="1">
      <alignment horizontal="center"/>
      <protection hidden="1"/>
    </xf>
    <xf numFmtId="0" fontId="5" fillId="0" borderId="0" xfId="0" applyFont="1" applyAlignment="1" applyProtection="1">
      <alignment horizontal="center"/>
      <protection hidden="1"/>
    </xf>
    <xf numFmtId="0" fontId="23" fillId="13" borderId="6" xfId="0" applyFont="1" applyFill="1" applyBorder="1" applyAlignment="1" applyProtection="1">
      <alignment horizontal="left" vertical="center" wrapText="1" readingOrder="1"/>
      <protection hidden="1"/>
    </xf>
    <xf numFmtId="0" fontId="23" fillId="13" borderId="6" xfId="0" applyFont="1" applyFill="1" applyBorder="1" applyAlignment="1" applyProtection="1">
      <alignment horizontal="center" vertical="center" readingOrder="1"/>
      <protection hidden="1"/>
    </xf>
    <xf numFmtId="43" fontId="23" fillId="13" borderId="6" xfId="0" applyNumberFormat="1" applyFont="1" applyFill="1" applyBorder="1" applyAlignment="1" applyProtection="1">
      <alignment horizontal="center" vertical="center" readingOrder="1"/>
      <protection hidden="1"/>
    </xf>
    <xf numFmtId="0" fontId="23" fillId="0" borderId="6" xfId="0" applyFont="1" applyBorder="1" applyAlignment="1" applyProtection="1">
      <alignment horizontal="center" vertical="center"/>
      <protection hidden="1"/>
    </xf>
    <xf numFmtId="43" fontId="23" fillId="13" borderId="6" xfId="27" applyFont="1" applyFill="1" applyBorder="1" applyAlignment="1" applyProtection="1">
      <alignment horizontal="center" vertical="center" readingOrder="1"/>
      <protection hidden="1"/>
    </xf>
    <xf numFmtId="43" fontId="56" fillId="19" borderId="18" xfId="1" applyNumberFormat="1" applyFont="1" applyFill="1" applyBorder="1" applyAlignment="1" applyProtection="1">
      <alignment horizontal="center" vertical="center" wrapText="1" readingOrder="1"/>
      <protection hidden="1"/>
    </xf>
    <xf numFmtId="0" fontId="56" fillId="23" borderId="6" xfId="0" applyFont="1" applyFill="1" applyBorder="1" applyAlignment="1" applyProtection="1">
      <alignment horizontal="center" vertical="center"/>
      <protection hidden="1"/>
    </xf>
    <xf numFmtId="10" fontId="44" fillId="24" borderId="6" xfId="1" applyNumberFormat="1" applyFont="1" applyFill="1" applyBorder="1" applyAlignment="1" applyProtection="1">
      <alignment horizontal="center" vertical="center"/>
      <protection hidden="1"/>
    </xf>
    <xf numFmtId="0" fontId="43" fillId="22" borderId="0" xfId="0" applyFont="1" applyFill="1" applyAlignment="1" applyProtection="1">
      <alignment horizontal="left" vertical="center" wrapText="1"/>
      <protection hidden="1"/>
    </xf>
    <xf numFmtId="0" fontId="43" fillId="22" borderId="0" xfId="0" applyFont="1" applyFill="1" applyAlignment="1" applyProtection="1">
      <alignment horizontal="center" vertical="center" wrapText="1"/>
      <protection hidden="1"/>
    </xf>
    <xf numFmtId="44" fontId="49" fillId="13" borderId="0" xfId="1" applyFont="1" applyFill="1" applyBorder="1" applyAlignment="1" applyProtection="1">
      <alignment vertical="center"/>
      <protection hidden="1"/>
    </xf>
    <xf numFmtId="44" fontId="49" fillId="13" borderId="0" xfId="1" applyFont="1" applyFill="1" applyBorder="1" applyAlignment="1" applyProtection="1">
      <alignment horizontal="center" vertical="center"/>
      <protection hidden="1"/>
    </xf>
    <xf numFmtId="10" fontId="49" fillId="13" borderId="0" xfId="30" applyNumberFormat="1" applyFont="1" applyFill="1" applyBorder="1" applyAlignment="1" applyProtection="1">
      <alignment horizontal="center" vertical="center"/>
      <protection hidden="1"/>
    </xf>
    <xf numFmtId="0" fontId="49" fillId="14" borderId="0" xfId="0" applyFont="1" applyFill="1" applyAlignment="1" applyProtection="1">
      <alignment vertical="center" readingOrder="1"/>
      <protection hidden="1"/>
    </xf>
    <xf numFmtId="0" fontId="50" fillId="14" borderId="0" xfId="0" applyFont="1" applyFill="1" applyAlignment="1" applyProtection="1">
      <alignment vertical="center" readingOrder="1"/>
      <protection hidden="1"/>
    </xf>
    <xf numFmtId="4" fontId="51" fillId="18" borderId="0" xfId="0" applyNumberFormat="1" applyFont="1" applyFill="1" applyAlignment="1" applyProtection="1">
      <alignment horizontal="center" vertical="center"/>
      <protection hidden="1"/>
    </xf>
    <xf numFmtId="167" fontId="51" fillId="18" borderId="0" xfId="27" applyNumberFormat="1" applyFont="1" applyFill="1" applyBorder="1" applyAlignment="1" applyProtection="1">
      <alignment horizontal="center" vertical="center"/>
      <protection hidden="1"/>
    </xf>
    <xf numFmtId="0" fontId="32" fillId="25" borderId="0" xfId="0" applyFont="1" applyFill="1" applyAlignment="1" applyProtection="1">
      <alignment horizontal="center" vertical="center"/>
      <protection hidden="1"/>
    </xf>
    <xf numFmtId="44" fontId="32" fillId="25" borderId="0" xfId="1" applyFont="1" applyFill="1" applyBorder="1" applyAlignment="1" applyProtection="1">
      <alignment vertical="center"/>
      <protection hidden="1"/>
    </xf>
    <xf numFmtId="0" fontId="47" fillId="70" borderId="0" xfId="0" applyFont="1" applyFill="1" applyAlignment="1" applyProtection="1">
      <alignment horizontal="center" vertical="center"/>
      <protection hidden="1"/>
    </xf>
    <xf numFmtId="167" fontId="47" fillId="70" borderId="0" xfId="27" applyNumberFormat="1" applyFont="1" applyFill="1" applyBorder="1" applyAlignment="1" applyProtection="1">
      <alignment horizontal="center" vertical="center"/>
      <protection hidden="1"/>
    </xf>
    <xf numFmtId="4" fontId="47" fillId="70" borderId="0" xfId="0" applyNumberFormat="1" applyFont="1" applyFill="1" applyAlignment="1" applyProtection="1">
      <alignment horizontal="center" vertical="center"/>
      <protection hidden="1"/>
    </xf>
    <xf numFmtId="44" fontId="43" fillId="22" borderId="0" xfId="1" applyFont="1" applyFill="1" applyBorder="1" applyAlignment="1" applyProtection="1">
      <alignment horizontal="center" vertical="center"/>
      <protection hidden="1"/>
    </xf>
    <xf numFmtId="0" fontId="47" fillId="17" borderId="0" xfId="0" applyFont="1" applyFill="1" applyAlignment="1" applyProtection="1">
      <alignment horizontal="right" vertical="center"/>
      <protection hidden="1"/>
    </xf>
    <xf numFmtId="44" fontId="47" fillId="17" borderId="0" xfId="1" applyFont="1" applyFill="1" applyBorder="1" applyAlignment="1" applyProtection="1">
      <alignment horizontal="center" vertical="center"/>
      <protection hidden="1"/>
    </xf>
    <xf numFmtId="44" fontId="43" fillId="22" borderId="0" xfId="1" applyFont="1" applyFill="1" applyBorder="1" applyAlignment="1" applyProtection="1">
      <alignment horizontal="center" vertical="center" wrapText="1"/>
      <protection hidden="1"/>
    </xf>
    <xf numFmtId="49" fontId="48" fillId="0" borderId="0" xfId="0" applyNumberFormat="1" applyFont="1" applyAlignment="1">
      <alignment horizontal="left" vertical="center"/>
    </xf>
    <xf numFmtId="49" fontId="48" fillId="0" borderId="0" xfId="0" applyNumberFormat="1" applyFont="1" applyAlignment="1">
      <alignment horizontal="center" vertical="center"/>
    </xf>
    <xf numFmtId="0" fontId="48" fillId="0" borderId="0" xfId="0" applyFont="1" applyAlignment="1">
      <alignment horizontal="center"/>
    </xf>
    <xf numFmtId="0" fontId="48" fillId="0" borderId="0" xfId="0" applyFont="1" applyAlignment="1">
      <alignment horizontal="left"/>
    </xf>
    <xf numFmtId="0" fontId="23" fillId="0" borderId="0" xfId="0" applyFont="1" applyAlignment="1">
      <alignment horizontal="center"/>
    </xf>
    <xf numFmtId="0" fontId="37" fillId="23" borderId="19" xfId="0" applyFont="1" applyFill="1" applyBorder="1" applyAlignment="1">
      <alignment horizontal="center"/>
    </xf>
    <xf numFmtId="0" fontId="23" fillId="72" borderId="19" xfId="0" applyFont="1" applyFill="1" applyBorder="1" applyAlignment="1">
      <alignment horizontal="center"/>
    </xf>
    <xf numFmtId="0" fontId="32" fillId="73" borderId="0" xfId="0" applyFont="1" applyFill="1" applyAlignment="1" applyProtection="1">
      <alignment horizontal="center" vertical="center" wrapText="1"/>
      <protection hidden="1"/>
    </xf>
    <xf numFmtId="0" fontId="43" fillId="14" borderId="0" xfId="0" applyFont="1" applyFill="1" applyAlignment="1" applyProtection="1">
      <alignment horizontal="center" vertical="center" readingOrder="1"/>
      <protection hidden="1"/>
    </xf>
    <xf numFmtId="0" fontId="23" fillId="0" borderId="6" xfId="0" applyFont="1" applyBorder="1" applyAlignment="1" applyProtection="1">
      <alignment horizontal="center" vertical="center" readingOrder="1"/>
      <protection hidden="1"/>
    </xf>
    <xf numFmtId="0" fontId="23" fillId="0" borderId="6" xfId="0" applyFont="1" applyBorder="1" applyAlignment="1" applyProtection="1">
      <alignment horizontal="left" vertical="center" wrapText="1" readingOrder="1"/>
      <protection hidden="1"/>
    </xf>
    <xf numFmtId="0" fontId="23" fillId="0" borderId="6" xfId="0" applyFont="1" applyBorder="1" applyAlignment="1" applyProtection="1">
      <alignment horizontal="center" vertical="center" wrapText="1" readingOrder="1"/>
      <protection hidden="1"/>
    </xf>
    <xf numFmtId="43" fontId="23" fillId="0" borderId="6" xfId="27" applyFont="1" applyFill="1" applyBorder="1" applyAlignment="1" applyProtection="1">
      <alignment horizontal="center" vertical="center" readingOrder="1"/>
      <protection hidden="1"/>
    </xf>
    <xf numFmtId="0" fontId="23" fillId="0" borderId="0" xfId="0" applyFont="1" applyAlignment="1" applyProtection="1">
      <alignment horizontal="center" vertical="center"/>
      <protection hidden="1"/>
    </xf>
    <xf numFmtId="4" fontId="23" fillId="0" borderId="7" xfId="27" applyNumberFormat="1" applyFont="1" applyFill="1" applyBorder="1" applyAlignment="1" applyProtection="1">
      <alignment horizontal="center" vertical="center" readingOrder="1"/>
      <protection hidden="1"/>
    </xf>
    <xf numFmtId="44" fontId="23" fillId="0" borderId="7" xfId="1" applyFont="1" applyFill="1" applyBorder="1" applyAlignment="1" applyProtection="1">
      <alignment horizontal="center" vertical="center" readingOrder="1"/>
      <protection hidden="1"/>
    </xf>
    <xf numFmtId="10" fontId="23" fillId="0" borderId="6" xfId="30" applyNumberFormat="1" applyFont="1" applyFill="1" applyBorder="1" applyAlignment="1" applyProtection="1">
      <alignment horizontal="center"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9" fontId="49" fillId="0" borderId="6" xfId="30" applyFont="1" applyBorder="1" applyAlignment="1" applyProtection="1">
      <alignment horizontal="center" vertical="center"/>
      <protection hidden="1"/>
    </xf>
    <xf numFmtId="43" fontId="49" fillId="0" borderId="6" xfId="1" applyNumberFormat="1" applyFont="1" applyBorder="1" applyAlignment="1" applyProtection="1">
      <alignment horizontal="center" vertical="center"/>
      <protection hidden="1"/>
    </xf>
    <xf numFmtId="0" fontId="33" fillId="77" borderId="0" xfId="17" applyFont="1" applyFill="1" applyProtection="1">
      <protection hidden="1"/>
    </xf>
    <xf numFmtId="0" fontId="33" fillId="77" borderId="0" xfId="17" applyFont="1" applyFill="1" applyAlignment="1" applyProtection="1">
      <alignment horizontal="center"/>
      <protection hidden="1"/>
    </xf>
    <xf numFmtId="0" fontId="33" fillId="77" borderId="0" xfId="17" applyFont="1" applyFill="1" applyAlignment="1" applyProtection="1">
      <alignment horizontal="right"/>
      <protection hidden="1"/>
    </xf>
    <xf numFmtId="0" fontId="45" fillId="78" borderId="0" xfId="0" applyFont="1" applyFill="1" applyAlignment="1" applyProtection="1">
      <alignment horizontal="center" vertical="center"/>
      <protection hidden="1"/>
    </xf>
    <xf numFmtId="0" fontId="44" fillId="78" borderId="0" xfId="0" applyFont="1" applyFill="1" applyAlignment="1" applyProtection="1">
      <alignment horizontal="center" vertical="center"/>
      <protection hidden="1"/>
    </xf>
    <xf numFmtId="43" fontId="46" fillId="0" borderId="0" xfId="0" applyNumberFormat="1" applyFont="1" applyAlignment="1" applyProtection="1">
      <alignment vertical="center"/>
      <protection hidden="1"/>
    </xf>
    <xf numFmtId="0" fontId="52" fillId="15" borderId="19" xfId="0"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protection hidden="1"/>
    </xf>
    <xf numFmtId="0" fontId="54" fillId="20" borderId="19" xfId="0" applyFont="1" applyFill="1" applyBorder="1" applyAlignment="1" applyProtection="1">
      <alignment horizontal="center" vertical="center" wrapText="1"/>
      <protection hidden="1"/>
    </xf>
    <xf numFmtId="0" fontId="46" fillId="77" borderId="19" xfId="0" applyFont="1" applyFill="1" applyBorder="1" applyAlignment="1" applyProtection="1">
      <alignment horizontal="center" vertical="center"/>
      <protection hidden="1"/>
    </xf>
    <xf numFmtId="43" fontId="52" fillId="77" borderId="19" xfId="27" applyFont="1" applyFill="1" applyBorder="1" applyAlignment="1" applyProtection="1">
      <alignment vertical="center"/>
      <protection hidden="1"/>
    </xf>
    <xf numFmtId="0" fontId="46" fillId="77" borderId="0" xfId="0" applyFont="1" applyFill="1" applyAlignment="1" applyProtection="1">
      <alignment vertical="center"/>
      <protection hidden="1"/>
    </xf>
    <xf numFmtId="0" fontId="54" fillId="77" borderId="19" xfId="0" applyFont="1" applyFill="1" applyBorder="1" applyAlignment="1" applyProtection="1">
      <alignment horizontal="center" vertical="center"/>
      <protection hidden="1"/>
    </xf>
    <xf numFmtId="0" fontId="54" fillId="77" borderId="19" xfId="0" applyFont="1" applyFill="1" applyBorder="1" applyAlignment="1" applyProtection="1">
      <alignment horizontal="center" vertical="center" wrapText="1"/>
      <protection hidden="1"/>
    </xf>
    <xf numFmtId="0" fontId="46" fillId="0" borderId="19" xfId="0" applyFont="1" applyBorder="1" applyAlignment="1" applyProtection="1">
      <alignment vertical="center"/>
      <protection hidden="1"/>
    </xf>
    <xf numFmtId="2" fontId="29" fillId="0" borderId="0" xfId="17" applyNumberFormat="1" applyFont="1" applyAlignment="1" applyProtection="1">
      <alignment horizontal="center" wrapText="1"/>
      <protection hidden="1"/>
    </xf>
    <xf numFmtId="43" fontId="52" fillId="77" borderId="19" xfId="27" applyFont="1" applyFill="1" applyBorder="1" applyAlignment="1" applyProtection="1">
      <alignment horizontal="center" vertical="center"/>
      <protection hidden="1"/>
    </xf>
    <xf numFmtId="0" fontId="51" fillId="18" borderId="0" xfId="0" applyFont="1" applyFill="1" applyAlignment="1" applyProtection="1">
      <alignment horizontal="center" vertical="center"/>
      <protection hidden="1"/>
    </xf>
    <xf numFmtId="49" fontId="48" fillId="0" borderId="0" xfId="0" applyNumberFormat="1" applyFont="1"/>
    <xf numFmtId="0" fontId="0" fillId="0" borderId="0" xfId="0" applyAlignment="1">
      <alignment horizontal="right"/>
    </xf>
    <xf numFmtId="4" fontId="0" fillId="0" borderId="0" xfId="0" applyNumberFormat="1" applyAlignment="1">
      <alignment horizontal="right"/>
    </xf>
    <xf numFmtId="44" fontId="48" fillId="0" borderId="0" xfId="263" applyFont="1" applyAlignment="1">
      <alignment horizontal="center"/>
    </xf>
    <xf numFmtId="0" fontId="23" fillId="0" borderId="0" xfId="0" quotePrefix="1" applyFont="1" applyAlignment="1" applyProtection="1">
      <alignment vertical="center"/>
      <protection hidden="1"/>
    </xf>
    <xf numFmtId="2" fontId="54" fillId="77" borderId="19" xfId="0" applyNumberFormat="1" applyFont="1" applyFill="1" applyBorder="1" applyAlignment="1" applyProtection="1">
      <alignment horizontal="center" vertical="center"/>
      <protection hidden="1"/>
    </xf>
    <xf numFmtId="0" fontId="23" fillId="0" borderId="6" xfId="0" quotePrefix="1" applyFont="1" applyBorder="1" applyAlignment="1" applyProtection="1">
      <alignment horizontal="center" vertical="center" readingOrder="1"/>
      <protection hidden="1"/>
    </xf>
    <xf numFmtId="44" fontId="23" fillId="0" borderId="6" xfId="1" applyFont="1" applyFill="1" applyBorder="1" applyAlignment="1" applyProtection="1">
      <alignment horizontal="right" vertical="center" wrapText="1" readingOrder="1"/>
      <protection hidden="1"/>
    </xf>
    <xf numFmtId="44" fontId="53" fillId="0" borderId="6" xfId="1" applyFont="1" applyFill="1" applyBorder="1" applyAlignment="1" applyProtection="1">
      <alignment horizontal="right" vertical="center" wrapText="1" readingOrder="1"/>
      <protection hidden="1"/>
    </xf>
    <xf numFmtId="44" fontId="23" fillId="0" borderId="0" xfId="0" applyNumberFormat="1" applyFont="1" applyAlignment="1" applyProtection="1">
      <alignment vertical="center"/>
      <protection hidden="1"/>
    </xf>
    <xf numFmtId="2" fontId="46" fillId="77" borderId="19" xfId="0" applyNumberFormat="1" applyFont="1" applyFill="1" applyBorder="1" applyAlignment="1" applyProtection="1">
      <alignment horizontal="center" vertical="center"/>
      <protection hidden="1"/>
    </xf>
    <xf numFmtId="0" fontId="45" fillId="8" borderId="43" xfId="0" applyFont="1" applyFill="1" applyBorder="1" applyAlignment="1" applyProtection="1">
      <alignment horizontal="center" vertical="center"/>
      <protection hidden="1"/>
    </xf>
    <xf numFmtId="0" fontId="44" fillId="8" borderId="0" xfId="0" applyFont="1" applyFill="1" applyAlignment="1" applyProtection="1">
      <alignment horizontal="center" vertical="center"/>
      <protection hidden="1"/>
    </xf>
    <xf numFmtId="44" fontId="44" fillId="24" borderId="6" xfId="1" applyFont="1" applyFill="1" applyBorder="1" applyAlignment="1" applyProtection="1">
      <alignment horizontal="center" vertical="center"/>
      <protection hidden="1"/>
    </xf>
    <xf numFmtId="2" fontId="46" fillId="77" borderId="20" xfId="0" applyNumberFormat="1" applyFont="1" applyFill="1" applyBorder="1" applyAlignment="1" applyProtection="1">
      <alignment horizontal="center" vertical="center"/>
      <protection hidden="1"/>
    </xf>
    <xf numFmtId="2" fontId="46" fillId="77" borderId="21" xfId="0" applyNumberFormat="1" applyFont="1" applyFill="1" applyBorder="1" applyAlignment="1" applyProtection="1">
      <alignment horizontal="center" vertical="center"/>
      <protection hidden="1"/>
    </xf>
    <xf numFmtId="0" fontId="46" fillId="77" borderId="21" xfId="0" applyFont="1" applyFill="1" applyBorder="1" applyAlignment="1" applyProtection="1">
      <alignment horizontal="center" vertical="center"/>
      <protection hidden="1"/>
    </xf>
    <xf numFmtId="0" fontId="102" fillId="0" borderId="6" xfId="0" applyFont="1" applyBorder="1" applyAlignment="1" applyProtection="1">
      <alignment horizontal="center" vertical="center"/>
      <protection hidden="1"/>
    </xf>
    <xf numFmtId="174" fontId="102" fillId="0" borderId="6" xfId="0" applyNumberFormat="1" applyFont="1" applyBorder="1" applyAlignment="1" applyProtection="1">
      <alignment horizontal="center" vertical="center"/>
      <protection hidden="1"/>
    </xf>
    <xf numFmtId="0" fontId="79" fillId="13" borderId="0" xfId="0" applyFont="1" applyFill="1" applyAlignment="1" applyProtection="1">
      <alignment vertical="center" readingOrder="1"/>
      <protection hidden="1"/>
    </xf>
    <xf numFmtId="0" fontId="49" fillId="0" borderId="24" xfId="0" applyFont="1" applyBorder="1" applyAlignment="1" applyProtection="1">
      <alignment vertical="center" wrapText="1" readingOrder="1"/>
      <protection hidden="1"/>
    </xf>
    <xf numFmtId="0" fontId="49" fillId="0" borderId="24" xfId="0" applyFont="1" applyBorder="1" applyAlignment="1" applyProtection="1">
      <alignment vertical="center" readingOrder="1"/>
      <protection hidden="1"/>
    </xf>
    <xf numFmtId="0" fontId="103" fillId="0" borderId="0" xfId="268" applyAlignment="1">
      <alignment horizontal="left" vertical="top"/>
    </xf>
    <xf numFmtId="0" fontId="103" fillId="0" borderId="0" xfId="268" applyAlignment="1">
      <alignment vertical="top"/>
    </xf>
    <xf numFmtId="0" fontId="103" fillId="0" borderId="0" xfId="268" applyAlignment="1">
      <alignment horizontal="right" vertical="top"/>
    </xf>
    <xf numFmtId="10" fontId="103" fillId="0" borderId="0" xfId="268" applyNumberFormat="1" applyAlignment="1">
      <alignment horizontal="left" vertical="top"/>
    </xf>
    <xf numFmtId="0" fontId="105" fillId="111" borderId="2" xfId="268" applyFont="1" applyFill="1" applyBorder="1" applyAlignment="1">
      <alignment horizontal="right" vertical="top" wrapText="1"/>
    </xf>
    <xf numFmtId="0" fontId="105" fillId="111" borderId="2" xfId="268" applyFont="1" applyFill="1" applyBorder="1" applyAlignment="1">
      <alignment horizontal="left" vertical="top" wrapText="1"/>
    </xf>
    <xf numFmtId="0" fontId="105" fillId="111" borderId="2" xfId="268" applyFont="1" applyFill="1" applyBorder="1" applyAlignment="1">
      <alignment horizontal="center" vertical="top" wrapText="1"/>
    </xf>
    <xf numFmtId="1" fontId="106" fillId="0" borderId="2" xfId="268" applyNumberFormat="1" applyFont="1" applyBorder="1" applyAlignment="1">
      <alignment horizontal="right" vertical="top" shrinkToFit="1"/>
    </xf>
    <xf numFmtId="0" fontId="104" fillId="0" borderId="2" xfId="268" applyFont="1" applyBorder="1" applyAlignment="1">
      <alignment horizontal="left" vertical="top" wrapText="1"/>
    </xf>
    <xf numFmtId="0" fontId="104" fillId="0" borderId="2" xfId="268" applyFont="1" applyBorder="1" applyAlignment="1">
      <alignment horizontal="center" vertical="top" wrapText="1"/>
    </xf>
    <xf numFmtId="0" fontId="104" fillId="0" borderId="2" xfId="268" applyFont="1" applyBorder="1" applyAlignment="1">
      <alignment horizontal="right" vertical="top" wrapText="1"/>
    </xf>
    <xf numFmtId="0" fontId="103" fillId="0" borderId="2" xfId="268" applyBorder="1" applyAlignment="1">
      <alignment horizontal="left" wrapText="1"/>
    </xf>
    <xf numFmtId="0" fontId="103" fillId="0" borderId="2" xfId="268" applyBorder="1" applyAlignment="1">
      <alignment horizontal="left" vertical="top" wrapText="1"/>
    </xf>
    <xf numFmtId="0" fontId="103" fillId="0" borderId="2" xfId="268" applyBorder="1" applyAlignment="1">
      <alignment horizontal="left" vertical="center" wrapText="1"/>
    </xf>
    <xf numFmtId="0" fontId="96" fillId="0" borderId="0" xfId="267" applyFont="1" applyAlignment="1">
      <alignment wrapText="1"/>
    </xf>
    <xf numFmtId="0" fontId="96" fillId="110" borderId="19" xfId="267" applyFont="1" applyFill="1" applyBorder="1" applyAlignment="1">
      <alignment horizontal="left" wrapText="1"/>
    </xf>
    <xf numFmtId="0" fontId="96" fillId="110" borderId="4" xfId="267" applyFont="1" applyFill="1" applyBorder="1" applyAlignment="1">
      <alignment horizontal="left" wrapText="1"/>
    </xf>
    <xf numFmtId="0" fontId="96" fillId="110" borderId="2" xfId="267" applyFont="1" applyFill="1" applyBorder="1" applyAlignment="1">
      <alignment horizontal="center" wrapText="1"/>
    </xf>
    <xf numFmtId="0" fontId="96" fillId="110" borderId="2" xfId="267" applyFont="1" applyFill="1" applyBorder="1" applyAlignment="1">
      <alignment horizontal="right" wrapText="1"/>
    </xf>
    <xf numFmtId="0" fontId="103" fillId="0" borderId="19" xfId="268" quotePrefix="1" applyBorder="1" applyAlignment="1">
      <alignment horizontal="left" vertical="top"/>
    </xf>
    <xf numFmtId="0" fontId="96" fillId="0" borderId="4" xfId="267" applyFont="1" applyBorder="1" applyAlignment="1">
      <alignment horizontal="left" vertical="top" wrapText="1"/>
    </xf>
    <xf numFmtId="0" fontId="1" fillId="0" borderId="2" xfId="267" applyBorder="1" applyAlignment="1">
      <alignment horizontal="center" vertical="top" wrapText="1"/>
    </xf>
    <xf numFmtId="0" fontId="1" fillId="0" borderId="2" xfId="267" applyBorder="1" applyAlignment="1">
      <alignment horizontal="right" vertical="top" wrapText="1"/>
    </xf>
    <xf numFmtId="0" fontId="1" fillId="0" borderId="4" xfId="267" applyBorder="1" applyAlignment="1">
      <alignment horizontal="left" vertical="top" wrapText="1"/>
    </xf>
    <xf numFmtId="4" fontId="1" fillId="0" borderId="2" xfId="267" applyNumberFormat="1" applyBorder="1" applyAlignment="1">
      <alignment horizontal="right" vertical="top" wrapText="1"/>
    </xf>
    <xf numFmtId="0" fontId="103" fillId="0" borderId="19" xfId="268" applyBorder="1" applyAlignment="1">
      <alignment horizontal="left" vertical="top"/>
    </xf>
    <xf numFmtId="0" fontId="53" fillId="0" borderId="0" xfId="138"/>
    <xf numFmtId="0" fontId="53" fillId="0" borderId="0" xfId="138" applyAlignment="1">
      <alignment horizontal="center"/>
    </xf>
    <xf numFmtId="1" fontId="48" fillId="0" borderId="0" xfId="0" applyNumberFormat="1" applyFont="1" applyAlignment="1">
      <alignment horizontal="center"/>
    </xf>
    <xf numFmtId="44" fontId="48" fillId="0" borderId="0" xfId="263" applyFont="1" applyBorder="1" applyAlignment="1">
      <alignment horizontal="center"/>
    </xf>
    <xf numFmtId="0" fontId="1" fillId="0" borderId="0" xfId="267"/>
    <xf numFmtId="0" fontId="1" fillId="0" borderId="0" xfId="267" applyAlignment="1">
      <alignment wrapText="1"/>
    </xf>
    <xf numFmtId="0" fontId="1" fillId="0" borderId="3" xfId="267" applyBorder="1" applyAlignment="1">
      <alignment wrapText="1"/>
    </xf>
    <xf numFmtId="0" fontId="1" fillId="0" borderId="5" xfId="267" applyBorder="1" applyAlignment="1">
      <alignment wrapText="1"/>
    </xf>
    <xf numFmtId="0" fontId="1" fillId="0" borderId="4" xfId="267" applyBorder="1" applyAlignment="1">
      <alignment wrapText="1"/>
    </xf>
    <xf numFmtId="0" fontId="96" fillId="0" borderId="3" xfId="267" applyFont="1" applyBorder="1" applyAlignment="1">
      <alignment vertical="top" wrapText="1"/>
    </xf>
    <xf numFmtId="0" fontId="96" fillId="0" borderId="5" xfId="267" applyFont="1" applyBorder="1" applyAlignment="1">
      <alignment vertical="top" wrapText="1"/>
    </xf>
    <xf numFmtId="0" fontId="96" fillId="0" borderId="4" xfId="267" applyFont="1" applyBorder="1" applyAlignment="1">
      <alignment vertical="top" wrapText="1"/>
    </xf>
    <xf numFmtId="0" fontId="96" fillId="110" borderId="2" xfId="267" applyFont="1" applyFill="1" applyBorder="1" applyAlignment="1">
      <alignment horizontal="left" wrapText="1"/>
    </xf>
    <xf numFmtId="0" fontId="1" fillId="0" borderId="0" xfId="267" quotePrefix="1"/>
    <xf numFmtId="0" fontId="1" fillId="0" borderId="2" xfId="267" applyBorder="1" applyAlignment="1">
      <alignment vertical="top" wrapText="1"/>
    </xf>
    <xf numFmtId="0" fontId="1" fillId="0" borderId="42" xfId="267" applyBorder="1"/>
    <xf numFmtId="0" fontId="105" fillId="111" borderId="2" xfId="0" applyFont="1" applyFill="1" applyBorder="1" applyAlignment="1">
      <alignment horizontal="left" vertical="top" wrapText="1"/>
    </xf>
    <xf numFmtId="0" fontId="105" fillId="111" borderId="2" xfId="0" applyFont="1" applyFill="1" applyBorder="1" applyAlignment="1">
      <alignment horizontal="center" vertical="top" wrapText="1"/>
    </xf>
    <xf numFmtId="0" fontId="105" fillId="111" borderId="2" xfId="0" applyFont="1" applyFill="1" applyBorder="1" applyAlignment="1">
      <alignment horizontal="right" vertical="top" wrapText="1"/>
    </xf>
    <xf numFmtId="0" fontId="0" fillId="0" borderId="2" xfId="0" applyBorder="1" applyAlignment="1">
      <alignment horizontal="left" wrapText="1"/>
    </xf>
    <xf numFmtId="0" fontId="105" fillId="0" borderId="3" xfId="0" applyFont="1" applyBorder="1" applyAlignment="1">
      <alignment vertical="top" wrapText="1"/>
    </xf>
    <xf numFmtId="0" fontId="105" fillId="0" borderId="5" xfId="0" applyFont="1" applyBorder="1" applyAlignment="1">
      <alignment vertical="top" wrapText="1"/>
    </xf>
    <xf numFmtId="0" fontId="105" fillId="0" borderId="4" xfId="0" applyFont="1" applyBorder="1" applyAlignment="1">
      <alignment vertical="top" wrapText="1"/>
    </xf>
    <xf numFmtId="1" fontId="106" fillId="0" borderId="2" xfId="0" applyNumberFormat="1" applyFont="1" applyBorder="1" applyAlignment="1">
      <alignment horizontal="left" vertical="top" shrinkToFit="1"/>
    </xf>
    <xf numFmtId="0" fontId="104" fillId="0" borderId="2" xfId="0" applyFont="1" applyBorder="1" applyAlignment="1">
      <alignment horizontal="left" vertical="top" wrapText="1" indent="1"/>
    </xf>
    <xf numFmtId="0" fontId="104" fillId="0" borderId="2" xfId="0" applyFont="1" applyBorder="1" applyAlignment="1">
      <alignment horizontal="center" vertical="top" wrapText="1"/>
    </xf>
    <xf numFmtId="0" fontId="104" fillId="0" borderId="2" xfId="0" applyFont="1" applyBorder="1" applyAlignment="1">
      <alignment horizontal="right" vertical="top" wrapText="1"/>
    </xf>
    <xf numFmtId="0" fontId="0" fillId="111" borderId="2" xfId="0" applyFill="1" applyBorder="1" applyAlignment="1">
      <alignment horizontal="left" wrapText="1"/>
    </xf>
    <xf numFmtId="0" fontId="105" fillId="111" borderId="2" xfId="0" applyFont="1" applyFill="1" applyBorder="1" applyAlignment="1">
      <alignment horizontal="left" vertical="top" wrapText="1" indent="4"/>
    </xf>
    <xf numFmtId="0" fontId="53" fillId="0" borderId="0" xfId="138" applyAlignment="1">
      <alignment horizontal="center" vertical="center"/>
    </xf>
    <xf numFmtId="4" fontId="48" fillId="0" borderId="0" xfId="27" applyNumberFormat="1" applyFont="1" applyFill="1"/>
    <xf numFmtId="4" fontId="48" fillId="0" borderId="0" xfId="0" applyNumberFormat="1" applyFont="1"/>
    <xf numFmtId="1" fontId="107" fillId="0" borderId="0" xfId="138" applyNumberFormat="1" applyFont="1" applyAlignment="1">
      <alignment horizontal="center" vertical="center"/>
    </xf>
    <xf numFmtId="0" fontId="107" fillId="0" borderId="0" xfId="138" applyFont="1" applyAlignment="1">
      <alignment horizontal="center" vertical="center" wrapText="1"/>
    </xf>
    <xf numFmtId="0" fontId="107" fillId="0" borderId="0" xfId="138" applyFont="1" applyAlignment="1">
      <alignment horizontal="center" vertical="center"/>
    </xf>
    <xf numFmtId="1" fontId="98" fillId="0" borderId="0" xfId="138" applyNumberFormat="1" applyFont="1" applyAlignment="1">
      <alignment horizontal="center" vertical="center"/>
    </xf>
    <xf numFmtId="0" fontId="98" fillId="0" borderId="0" xfId="138" applyFont="1" applyAlignment="1">
      <alignment horizontal="left" vertical="center" wrapText="1"/>
    </xf>
    <xf numFmtId="0" fontId="98" fillId="0" borderId="0" xfId="138" applyFont="1" applyAlignment="1">
      <alignment horizontal="center" vertical="center"/>
    </xf>
    <xf numFmtId="0" fontId="98" fillId="16" borderId="0" xfId="138" applyFont="1" applyFill="1" applyAlignment="1">
      <alignment horizontal="left" vertical="center" wrapText="1"/>
    </xf>
    <xf numFmtId="1" fontId="53" fillId="0" borderId="0" xfId="138" applyNumberFormat="1" applyAlignment="1">
      <alignment horizontal="center" vertical="center"/>
    </xf>
    <xf numFmtId="0" fontId="53" fillId="0" borderId="0" xfId="138" applyAlignment="1">
      <alignment horizontal="left" vertical="center" wrapText="1"/>
    </xf>
    <xf numFmtId="1" fontId="48" fillId="0" borderId="0" xfId="0" applyNumberFormat="1" applyFont="1" applyAlignment="1">
      <alignment horizontal="center" vertical="center"/>
    </xf>
    <xf numFmtId="4" fontId="48" fillId="0" borderId="0" xfId="263" applyNumberFormat="1" applyFont="1" applyFill="1" applyAlignment="1">
      <alignment horizontal="center" vertical="center"/>
    </xf>
    <xf numFmtId="0" fontId="108" fillId="0" borderId="0" xfId="267" applyFont="1" applyAlignment="1">
      <alignment horizontal="center" vertical="center"/>
    </xf>
    <xf numFmtId="0" fontId="110" fillId="0" borderId="0" xfId="267" applyFont="1" applyAlignment="1">
      <alignment horizontal="center" vertical="center"/>
    </xf>
    <xf numFmtId="0" fontId="111" fillId="0" borderId="0" xfId="267" applyFont="1" applyAlignment="1">
      <alignment horizontal="center" vertical="center"/>
    </xf>
    <xf numFmtId="0" fontId="111" fillId="0" borderId="0" xfId="267" applyFont="1" applyAlignment="1">
      <alignment horizontal="center" vertical="center" wrapText="1"/>
    </xf>
    <xf numFmtId="0" fontId="106" fillId="0" borderId="0" xfId="267" applyFont="1" applyAlignment="1">
      <alignment horizontal="center" vertical="center"/>
    </xf>
    <xf numFmtId="0" fontId="106" fillId="0" borderId="0" xfId="267" applyFont="1" applyAlignment="1">
      <alignment horizontal="left" vertical="center" wrapText="1"/>
    </xf>
    <xf numFmtId="4" fontId="106" fillId="0" borderId="0" xfId="267" applyNumberFormat="1" applyFont="1" applyAlignment="1">
      <alignment horizontal="right" vertical="center"/>
    </xf>
    <xf numFmtId="4" fontId="107" fillId="0" borderId="0" xfId="138" applyNumberFormat="1" applyFont="1" applyAlignment="1">
      <alignment horizontal="center" vertical="center"/>
    </xf>
    <xf numFmtId="44" fontId="98" fillId="0" borderId="0" xfId="1" applyFont="1" applyAlignment="1">
      <alignment horizontal="center" vertical="center"/>
    </xf>
    <xf numFmtId="44" fontId="53" fillId="0" borderId="0" xfId="1" applyFont="1" applyAlignment="1">
      <alignment horizontal="center" vertical="center"/>
    </xf>
    <xf numFmtId="0" fontId="37" fillId="0" borderId="6" xfId="0" applyFont="1" applyBorder="1" applyAlignment="1" applyProtection="1">
      <alignment horizontal="right" vertical="center" readingOrder="1"/>
      <protection hidden="1"/>
    </xf>
    <xf numFmtId="4" fontId="37" fillId="0" borderId="6" xfId="0" applyNumberFormat="1" applyFont="1" applyBorder="1" applyAlignment="1" applyProtection="1">
      <alignment horizontal="right" vertical="center" wrapText="1" readingOrder="1"/>
      <protection hidden="1"/>
    </xf>
    <xf numFmtId="4" fontId="37" fillId="0" borderId="6" xfId="0" applyNumberFormat="1" applyFont="1" applyBorder="1" applyAlignment="1" applyProtection="1">
      <alignment horizontal="right" vertical="center" readingOrder="1"/>
      <protection hidden="1"/>
    </xf>
    <xf numFmtId="10" fontId="23" fillId="0" borderId="6" xfId="0" applyNumberFormat="1" applyFont="1" applyBorder="1" applyAlignment="1" applyProtection="1">
      <alignment horizontal="center" vertical="center" readingOrder="1"/>
      <protection hidden="1"/>
    </xf>
    <xf numFmtId="17" fontId="23" fillId="0" borderId="6" xfId="0" applyNumberFormat="1" applyFont="1" applyBorder="1" applyAlignment="1" applyProtection="1">
      <alignment horizontal="center" vertical="center" wrapText="1" readingOrder="1"/>
      <protection hidden="1"/>
    </xf>
    <xf numFmtId="0" fontId="43" fillId="14" borderId="0" xfId="0" quotePrefix="1" applyFont="1" applyFill="1" applyAlignment="1" applyProtection="1">
      <alignment horizontal="center" vertical="center" readingOrder="1"/>
      <protection hidden="1"/>
    </xf>
    <xf numFmtId="10" fontId="43" fillId="15" borderId="0" xfId="30" applyNumberFormat="1" applyFont="1" applyFill="1" applyBorder="1" applyAlignment="1" applyProtection="1">
      <alignment horizontal="center" vertical="center" readingOrder="1"/>
      <protection hidden="1"/>
    </xf>
    <xf numFmtId="175" fontId="43" fillId="22" borderId="0" xfId="1" applyNumberFormat="1" applyFont="1" applyFill="1" applyBorder="1" applyAlignment="1" applyProtection="1">
      <alignment horizontal="center" vertical="center"/>
      <protection hidden="1"/>
    </xf>
    <xf numFmtId="176" fontId="43" fillId="14" borderId="0" xfId="27" applyNumberFormat="1" applyFont="1" applyFill="1" applyBorder="1" applyAlignment="1" applyProtection="1">
      <alignment horizontal="center" vertical="center" readingOrder="1"/>
      <protection hidden="1"/>
    </xf>
    <xf numFmtId="177" fontId="43" fillId="14" borderId="0" xfId="27" applyNumberFormat="1" applyFont="1" applyFill="1" applyBorder="1" applyAlignment="1" applyProtection="1">
      <alignment horizontal="center" vertical="center" readingOrder="1"/>
      <protection hidden="1"/>
    </xf>
    <xf numFmtId="178" fontId="43" fillId="14" borderId="0" xfId="27" applyNumberFormat="1" applyFont="1" applyFill="1" applyBorder="1" applyAlignment="1" applyProtection="1">
      <alignment horizontal="center" vertical="center" readingOrder="1"/>
      <protection hidden="1"/>
    </xf>
    <xf numFmtId="179" fontId="43" fillId="14" borderId="0" xfId="27" applyNumberFormat="1" applyFont="1" applyFill="1" applyBorder="1" applyAlignment="1" applyProtection="1">
      <alignment horizontal="center" vertical="center" readingOrder="1"/>
      <protection hidden="1"/>
    </xf>
    <xf numFmtId="0" fontId="56" fillId="13" borderId="6" xfId="0" applyFont="1" applyFill="1" applyBorder="1" applyAlignment="1" applyProtection="1">
      <alignment horizontal="right" vertical="center" readingOrder="1"/>
      <protection hidden="1"/>
    </xf>
    <xf numFmtId="0" fontId="23" fillId="0" borderId="0" xfId="0" applyFont="1" applyAlignment="1" applyProtection="1">
      <alignment horizontal="left" vertical="center"/>
      <protection hidden="1"/>
    </xf>
    <xf numFmtId="0" fontId="23" fillId="0" borderId="6" xfId="0" applyFont="1" applyBorder="1" applyAlignment="1" applyProtection="1">
      <alignment horizontal="left" vertical="center" readingOrder="1"/>
      <protection hidden="1"/>
    </xf>
    <xf numFmtId="43" fontId="23" fillId="0" borderId="6" xfId="27" applyFont="1" applyFill="1" applyBorder="1" applyAlignment="1" applyProtection="1">
      <alignment horizontal="left" vertical="center" readingOrder="1"/>
      <protection hidden="1"/>
    </xf>
    <xf numFmtId="43" fontId="23" fillId="0" borderId="6" xfId="1" applyNumberFormat="1" applyFont="1" applyFill="1" applyBorder="1" applyAlignment="1" applyProtection="1">
      <alignment horizontal="left" vertical="center" wrapText="1" readingOrder="1"/>
      <protection hidden="1"/>
    </xf>
    <xf numFmtId="43" fontId="23" fillId="15" borderId="6" xfId="1" applyNumberFormat="1" applyFont="1" applyFill="1" applyBorder="1" applyAlignment="1" applyProtection="1">
      <alignment horizontal="left" vertical="center" wrapText="1" readingOrder="1"/>
      <protection hidden="1"/>
    </xf>
    <xf numFmtId="44" fontId="23" fillId="0" borderId="18" xfId="1" applyFont="1" applyFill="1" applyBorder="1" applyAlignment="1" applyProtection="1">
      <alignment horizontal="left" vertical="center" readingOrder="1"/>
      <protection hidden="1"/>
    </xf>
    <xf numFmtId="4" fontId="23" fillId="0" borderId="7" xfId="27" applyNumberFormat="1" applyFont="1" applyFill="1" applyBorder="1" applyAlignment="1" applyProtection="1">
      <alignment horizontal="left" vertical="center" readingOrder="1"/>
      <protection hidden="1"/>
    </xf>
    <xf numFmtId="44" fontId="23" fillId="0" borderId="7" xfId="1" applyFont="1" applyFill="1" applyBorder="1" applyAlignment="1" applyProtection="1">
      <alignment horizontal="left" vertical="center" readingOrder="1"/>
      <protection hidden="1"/>
    </xf>
    <xf numFmtId="10" fontId="23" fillId="0" borderId="6" xfId="30" applyNumberFormat="1" applyFont="1" applyFill="1" applyBorder="1" applyAlignment="1" applyProtection="1">
      <alignment horizontal="left" vertical="center" readingOrder="1"/>
      <protection hidden="1"/>
    </xf>
    <xf numFmtId="44" fontId="23" fillId="0" borderId="0" xfId="0" applyNumberFormat="1" applyFont="1" applyAlignment="1" applyProtection="1">
      <alignment horizontal="left" vertical="center"/>
      <protection hidden="1"/>
    </xf>
    <xf numFmtId="0" fontId="23" fillId="0" borderId="6" xfId="0" quotePrefix="1" applyFont="1" applyBorder="1" applyAlignment="1" applyProtection="1">
      <alignment horizontal="left" vertical="center" readingOrder="1"/>
      <protection hidden="1"/>
    </xf>
    <xf numFmtId="44" fontId="23" fillId="0" borderId="6" xfId="1" applyFont="1" applyFill="1" applyBorder="1" applyAlignment="1" applyProtection="1">
      <alignment horizontal="left" vertical="center" wrapText="1" readingOrder="1"/>
      <protection hidden="1"/>
    </xf>
    <xf numFmtId="39" fontId="55" fillId="0" borderId="6" xfId="1" applyNumberFormat="1" applyFont="1" applyFill="1" applyBorder="1" applyAlignment="1" applyProtection="1">
      <alignment horizontal="center" vertical="center"/>
      <protection hidden="1"/>
    </xf>
    <xf numFmtId="0" fontId="46" fillId="0" borderId="44" xfId="0" applyFont="1" applyBorder="1" applyAlignment="1" applyProtection="1">
      <alignment horizontal="center" vertical="center"/>
      <protection hidden="1"/>
    </xf>
    <xf numFmtId="0" fontId="46" fillId="0" borderId="44" xfId="0" applyFont="1" applyBorder="1" applyAlignment="1" applyProtection="1">
      <alignment horizontal="left" vertical="center"/>
      <protection hidden="1"/>
    </xf>
    <xf numFmtId="0" fontId="46" fillId="0" borderId="44" xfId="0" applyFont="1" applyBorder="1" applyAlignment="1" applyProtection="1">
      <alignment vertical="center"/>
      <protection hidden="1"/>
    </xf>
    <xf numFmtId="43" fontId="46" fillId="0" borderId="44" xfId="27" applyFont="1" applyBorder="1" applyAlignment="1" applyProtection="1">
      <alignment horizontal="center" vertical="center"/>
      <protection hidden="1"/>
    </xf>
    <xf numFmtId="0" fontId="115" fillId="77" borderId="45" xfId="0" applyFont="1" applyFill="1" applyBorder="1" applyAlignment="1" applyProtection="1">
      <alignment horizontal="center" vertical="center"/>
      <protection hidden="1"/>
    </xf>
    <xf numFmtId="0" fontId="115" fillId="77" borderId="49" xfId="0" applyFont="1" applyFill="1" applyBorder="1" applyAlignment="1" applyProtection="1">
      <alignment horizontal="center" vertical="center"/>
      <protection hidden="1"/>
    </xf>
    <xf numFmtId="0" fontId="54" fillId="21" borderId="49" xfId="0" applyFont="1" applyFill="1" applyBorder="1" applyAlignment="1" applyProtection="1">
      <alignment horizontal="center" vertical="center"/>
      <protection hidden="1"/>
    </xf>
    <xf numFmtId="0" fontId="52" fillId="15" borderId="49" xfId="0" applyFont="1" applyFill="1" applyBorder="1" applyAlignment="1" applyProtection="1">
      <alignment horizontal="center" vertical="center"/>
      <protection hidden="1"/>
    </xf>
    <xf numFmtId="43" fontId="54" fillId="15" borderId="51" xfId="27" applyFont="1" applyFill="1" applyBorder="1" applyAlignment="1" applyProtection="1">
      <alignment horizontal="center" vertical="center"/>
      <protection hidden="1"/>
    </xf>
    <xf numFmtId="0" fontId="54" fillId="20" borderId="49" xfId="0" applyFont="1" applyFill="1" applyBorder="1" applyAlignment="1" applyProtection="1">
      <alignment horizontal="center" vertical="center"/>
      <protection hidden="1"/>
    </xf>
    <xf numFmtId="43" fontId="54" fillId="20" borderId="51" xfId="27" applyFont="1" applyFill="1" applyBorder="1" applyAlignment="1" applyProtection="1">
      <alignment horizontal="center" vertical="center"/>
      <protection hidden="1"/>
    </xf>
    <xf numFmtId="0" fontId="54" fillId="77" borderId="49" xfId="0" applyFont="1" applyFill="1" applyBorder="1" applyAlignment="1" applyProtection="1">
      <alignment horizontal="center" vertical="center"/>
      <protection hidden="1"/>
    </xf>
    <xf numFmtId="43" fontId="54" fillId="77" borderId="51" xfId="27" applyFont="1" applyFill="1" applyBorder="1" applyAlignment="1" applyProtection="1">
      <alignment horizontal="center" vertical="center"/>
      <protection hidden="1"/>
    </xf>
    <xf numFmtId="0" fontId="46" fillId="77" borderId="49" xfId="0" applyFont="1" applyFill="1" applyBorder="1" applyAlignment="1" applyProtection="1">
      <alignment horizontal="left" vertical="center" wrapText="1"/>
      <protection hidden="1"/>
    </xf>
    <xf numFmtId="43" fontId="46" fillId="77" borderId="51" xfId="27" applyFont="1" applyFill="1" applyBorder="1" applyAlignment="1" applyProtection="1">
      <alignment horizontal="center" vertical="center"/>
      <protection hidden="1"/>
    </xf>
    <xf numFmtId="0" fontId="114" fillId="77" borderId="49" xfId="0" applyFont="1" applyFill="1" applyBorder="1" applyAlignment="1" applyProtection="1">
      <alignment horizontal="left" vertical="center" wrapText="1"/>
      <protection hidden="1"/>
    </xf>
    <xf numFmtId="0" fontId="46" fillId="77" borderId="49" xfId="0" applyFont="1" applyFill="1" applyBorder="1" applyAlignment="1" applyProtection="1">
      <alignment horizontal="right" vertical="center" wrapText="1"/>
      <protection hidden="1"/>
    </xf>
    <xf numFmtId="43" fontId="52" fillId="0" borderId="49" xfId="27" applyFont="1" applyFill="1" applyBorder="1" applyAlignment="1" applyProtection="1">
      <alignment vertical="center"/>
      <protection hidden="1"/>
    </xf>
    <xf numFmtId="43" fontId="52" fillId="77" borderId="51" xfId="27" applyFont="1" applyFill="1" applyBorder="1" applyAlignment="1" applyProtection="1">
      <alignment horizontal="center" vertical="center"/>
      <protection hidden="1"/>
    </xf>
    <xf numFmtId="43" fontId="46" fillId="77" borderId="50" xfId="27" applyFont="1" applyFill="1" applyBorder="1" applyAlignment="1" applyProtection="1">
      <alignment horizontal="center" vertical="center"/>
      <protection hidden="1"/>
    </xf>
    <xf numFmtId="0" fontId="46" fillId="77" borderId="52" xfId="0" applyFont="1" applyFill="1" applyBorder="1" applyAlignment="1" applyProtection="1">
      <alignment horizontal="left" vertical="center" wrapText="1"/>
      <protection hidden="1"/>
    </xf>
    <xf numFmtId="0" fontId="46" fillId="77" borderId="53" xfId="0" applyFont="1" applyFill="1" applyBorder="1" applyAlignment="1" applyProtection="1">
      <alignment horizontal="center" vertical="center"/>
      <protection hidden="1"/>
    </xf>
    <xf numFmtId="43" fontId="46" fillId="77" borderId="54" xfId="27" applyFont="1" applyFill="1" applyBorder="1" applyAlignment="1" applyProtection="1">
      <alignment horizontal="center" vertical="center"/>
      <protection hidden="1"/>
    </xf>
    <xf numFmtId="0" fontId="56" fillId="13" borderId="55" xfId="0" applyFont="1" applyFill="1" applyBorder="1" applyAlignment="1" applyProtection="1">
      <alignment horizontal="right" vertical="center" readingOrder="1"/>
      <protection hidden="1"/>
    </xf>
    <xf numFmtId="0" fontId="56" fillId="13" borderId="59" xfId="0" applyFont="1" applyFill="1" applyBorder="1" applyAlignment="1" applyProtection="1">
      <alignment horizontal="right" vertical="center" readingOrder="1"/>
      <protection hidden="1"/>
    </xf>
    <xf numFmtId="0" fontId="56" fillId="23" borderId="59" xfId="0" applyFont="1" applyFill="1" applyBorder="1" applyAlignment="1" applyProtection="1">
      <alignment horizontal="center" vertical="center"/>
      <protection hidden="1"/>
    </xf>
    <xf numFmtId="168" fontId="56" fillId="23" borderId="61" xfId="0" applyNumberFormat="1" applyFont="1" applyFill="1" applyBorder="1" applyAlignment="1" applyProtection="1">
      <alignment horizontal="center" vertical="center"/>
      <protection hidden="1"/>
    </xf>
    <xf numFmtId="44" fontId="44" fillId="24" borderId="61" xfId="1" applyFont="1" applyFill="1" applyBorder="1" applyAlignment="1" applyProtection="1">
      <alignment horizontal="justify" vertical="center"/>
      <protection hidden="1"/>
    </xf>
    <xf numFmtId="10" fontId="56" fillId="14" borderId="61" xfId="30" applyNumberFormat="1" applyFont="1" applyFill="1" applyBorder="1" applyAlignment="1" applyProtection="1">
      <alignment horizontal="center" vertical="center" readingOrder="1"/>
      <protection hidden="1"/>
    </xf>
    <xf numFmtId="176" fontId="55" fillId="20" borderId="61" xfId="1" applyNumberFormat="1" applyFont="1" applyFill="1" applyBorder="1" applyAlignment="1" applyProtection="1">
      <alignment horizontal="center" vertical="center"/>
      <protection hidden="1"/>
    </xf>
    <xf numFmtId="10" fontId="55" fillId="0" borderId="65" xfId="30" applyNumberFormat="1" applyFont="1" applyFill="1" applyBorder="1" applyAlignment="1" applyProtection="1">
      <alignment horizontal="center" vertical="center"/>
      <protection hidden="1"/>
    </xf>
    <xf numFmtId="10" fontId="55" fillId="20" borderId="66" xfId="30" applyNumberFormat="1" applyFont="1" applyFill="1" applyBorder="1" applyAlignment="1" applyProtection="1">
      <alignment horizontal="center" vertical="center"/>
      <protection hidden="1"/>
    </xf>
    <xf numFmtId="168" fontId="56" fillId="23" borderId="23" xfId="0" applyNumberFormat="1" applyFont="1" applyFill="1" applyBorder="1" applyAlignment="1" applyProtection="1">
      <alignment horizontal="center" vertical="center"/>
      <protection hidden="1"/>
    </xf>
    <xf numFmtId="44" fontId="44" fillId="24" borderId="23" xfId="1" applyFont="1" applyFill="1" applyBorder="1" applyAlignment="1" applyProtection="1">
      <alignment horizontal="justify" vertical="center"/>
      <protection hidden="1"/>
    </xf>
    <xf numFmtId="10" fontId="56" fillId="14" borderId="23" xfId="30" applyNumberFormat="1" applyFont="1" applyFill="1" applyBorder="1" applyAlignment="1" applyProtection="1">
      <alignment horizontal="center" vertical="center" readingOrder="1"/>
      <protection hidden="1"/>
    </xf>
    <xf numFmtId="176" fontId="55" fillId="20" borderId="23" xfId="1" applyNumberFormat="1" applyFont="1" applyFill="1" applyBorder="1" applyAlignment="1" applyProtection="1">
      <alignment horizontal="center" vertical="center"/>
      <protection hidden="1"/>
    </xf>
    <xf numFmtId="10" fontId="55" fillId="20" borderId="67" xfId="30" applyNumberFormat="1" applyFont="1" applyFill="1" applyBorder="1" applyAlignment="1" applyProtection="1">
      <alignment horizontal="center" vertical="center"/>
      <protection hidden="1"/>
    </xf>
    <xf numFmtId="174" fontId="8" fillId="0" borderId="0" xfId="0" applyNumberFormat="1" applyFont="1" applyProtection="1">
      <protection hidden="1"/>
    </xf>
    <xf numFmtId="0" fontId="109" fillId="0" borderId="0" xfId="267" applyFont="1" applyAlignment="1">
      <alignment horizontal="center" vertical="center"/>
    </xf>
    <xf numFmtId="0" fontId="104" fillId="0" borderId="0" xfId="268" applyFont="1" applyAlignment="1">
      <alignment horizontal="left" vertical="top" wrapText="1"/>
    </xf>
    <xf numFmtId="0" fontId="1" fillId="0" borderId="0" xfId="267" applyAlignment="1">
      <alignment horizontal="center" vertical="top"/>
    </xf>
    <xf numFmtId="0" fontId="103" fillId="0" borderId="0" xfId="268" applyAlignment="1">
      <alignment horizontal="right" vertical="top"/>
    </xf>
    <xf numFmtId="0" fontId="104" fillId="0" borderId="0" xfId="268" applyFont="1" applyAlignment="1">
      <alignment horizontal="left" vertical="center" wrapText="1"/>
    </xf>
    <xf numFmtId="0" fontId="96" fillId="0" borderId="0" xfId="267" applyFont="1" applyAlignment="1">
      <alignment horizontal="center" vertical="center" wrapText="1"/>
    </xf>
    <xf numFmtId="0" fontId="96" fillId="0" borderId="0" xfId="267" applyFont="1" applyAlignment="1">
      <alignment wrapText="1"/>
    </xf>
    <xf numFmtId="0" fontId="96" fillId="0" borderId="0" xfId="267" applyFont="1" applyAlignment="1">
      <alignment vertical="top" wrapText="1"/>
    </xf>
    <xf numFmtId="0" fontId="53" fillId="0" borderId="0" xfId="138" applyAlignment="1">
      <alignment horizontal="center" vertical="center"/>
    </xf>
    <xf numFmtId="0" fontId="96" fillId="0" borderId="0" xfId="267" applyFont="1" applyAlignment="1">
      <alignment horizontal="center" wrapText="1"/>
    </xf>
    <xf numFmtId="10" fontId="41" fillId="0" borderId="2" xfId="19" applyNumberFormat="1" applyFont="1" applyBorder="1" applyAlignment="1">
      <alignment horizontal="center" vertical="center" wrapText="1"/>
    </xf>
    <xf numFmtId="0" fontId="32" fillId="12" borderId="2" xfId="17" applyFont="1" applyFill="1" applyBorder="1" applyAlignment="1">
      <alignment horizontal="center" vertical="center" wrapText="1"/>
    </xf>
    <xf numFmtId="165" fontId="32" fillId="12" borderId="2" xfId="8" applyFont="1" applyFill="1" applyBorder="1" applyAlignment="1">
      <alignment horizontal="center" vertical="center" wrapText="1"/>
    </xf>
    <xf numFmtId="10" fontId="41" fillId="0" borderId="8" xfId="19" applyNumberFormat="1" applyFont="1" applyBorder="1" applyAlignment="1" applyProtection="1">
      <alignment horizontal="center" vertical="center" wrapText="1"/>
      <protection hidden="1"/>
    </xf>
    <xf numFmtId="0" fontId="32" fillId="0" borderId="0" xfId="17" applyFont="1" applyProtection="1">
      <protection hidden="1"/>
    </xf>
    <xf numFmtId="10" fontId="40" fillId="11" borderId="2" xfId="9" applyNumberFormat="1" applyFont="1" applyFill="1" applyBorder="1" applyAlignment="1" applyProtection="1">
      <alignment horizontal="center" vertical="center" wrapText="1"/>
      <protection hidden="1"/>
    </xf>
    <xf numFmtId="0" fontId="26" fillId="0" borderId="0" xfId="0" applyFont="1" applyAlignment="1" applyProtection="1">
      <alignment horizontal="center"/>
      <protection hidden="1"/>
    </xf>
    <xf numFmtId="10" fontId="28" fillId="8" borderId="0" xfId="0" applyNumberFormat="1" applyFont="1" applyFill="1" applyAlignment="1" applyProtection="1">
      <alignment vertical="center" wrapText="1"/>
      <protection hidden="1"/>
    </xf>
    <xf numFmtId="10" fontId="116" fillId="8" borderId="0" xfId="0" applyNumberFormat="1" applyFont="1" applyFill="1" applyAlignment="1" applyProtection="1">
      <alignment vertical="center" wrapText="1"/>
      <protection hidden="1"/>
    </xf>
    <xf numFmtId="0" fontId="30" fillId="8" borderId="0" xfId="27" applyNumberFormat="1" applyFont="1" applyFill="1" applyBorder="1" applyAlignment="1" applyProtection="1">
      <alignment horizontal="left" vertical="center" wrapText="1"/>
      <protection hidden="1"/>
    </xf>
    <xf numFmtId="0" fontId="23" fillId="0" borderId="23" xfId="0" applyFont="1" applyBorder="1" applyAlignment="1" applyProtection="1">
      <alignment horizontal="center" vertical="center" readingOrder="1"/>
      <protection hidden="1"/>
    </xf>
    <xf numFmtId="0" fontId="23" fillId="0" borderId="24" xfId="0" applyFont="1" applyBorder="1" applyAlignment="1" applyProtection="1">
      <alignment horizontal="center" vertical="center" readingOrder="1"/>
      <protection hidden="1"/>
    </xf>
    <xf numFmtId="0" fontId="23" fillId="0" borderId="18" xfId="0" applyFont="1" applyBorder="1" applyAlignment="1" applyProtection="1">
      <alignment horizontal="center" vertical="center" readingOrder="1"/>
      <protection hidden="1"/>
    </xf>
    <xf numFmtId="0" fontId="56" fillId="75" borderId="6" xfId="0" applyFont="1" applyFill="1" applyBorder="1" applyAlignment="1" applyProtection="1">
      <alignment horizontal="center" vertical="center" textRotation="90"/>
      <protection hidden="1"/>
    </xf>
    <xf numFmtId="0" fontId="56" fillId="74" borderId="25" xfId="0" applyFont="1" applyFill="1" applyBorder="1" applyAlignment="1" applyProtection="1">
      <alignment horizontal="center" vertical="center" readingOrder="1"/>
      <protection hidden="1"/>
    </xf>
    <xf numFmtId="0" fontId="56" fillId="74" borderId="26" xfId="0" applyFont="1" applyFill="1" applyBorder="1" applyAlignment="1" applyProtection="1">
      <alignment horizontal="center" vertical="center" readingOrder="1"/>
      <protection hidden="1"/>
    </xf>
    <xf numFmtId="0" fontId="23" fillId="76" borderId="27" xfId="0" applyFont="1" applyFill="1" applyBorder="1" applyAlignment="1" applyProtection="1">
      <alignment horizontal="center" vertical="center"/>
      <protection hidden="1"/>
    </xf>
    <xf numFmtId="0" fontId="23" fillId="76" borderId="28" xfId="0" applyFont="1" applyFill="1" applyBorder="1" applyAlignment="1" applyProtection="1">
      <alignment horizontal="center" vertical="center"/>
      <protection hidden="1"/>
    </xf>
    <xf numFmtId="0" fontId="23" fillId="76" borderId="29" xfId="0" applyFont="1" applyFill="1" applyBorder="1" applyAlignment="1" applyProtection="1">
      <alignment horizontal="center" vertical="center"/>
      <protection hidden="1"/>
    </xf>
    <xf numFmtId="0" fontId="23" fillId="76" borderId="30" xfId="0" applyFont="1" applyFill="1" applyBorder="1" applyAlignment="1" applyProtection="1">
      <alignment horizontal="center" vertical="center"/>
      <protection hidden="1"/>
    </xf>
    <xf numFmtId="0" fontId="23" fillId="76" borderId="31" xfId="0" applyFont="1" applyFill="1" applyBorder="1" applyAlignment="1" applyProtection="1">
      <alignment horizontal="center" vertical="center"/>
      <protection hidden="1"/>
    </xf>
    <xf numFmtId="0" fontId="23" fillId="76" borderId="32" xfId="0" applyFont="1" applyFill="1" applyBorder="1" applyAlignment="1" applyProtection="1">
      <alignment horizontal="center" vertical="center"/>
      <protection hidden="1"/>
    </xf>
    <xf numFmtId="0" fontId="79" fillId="13" borderId="0" xfId="0" applyFont="1" applyFill="1" applyAlignment="1" applyProtection="1">
      <alignment horizontal="center" vertical="center" readingOrder="1"/>
      <protection hidden="1"/>
    </xf>
    <xf numFmtId="0" fontId="112" fillId="0" borderId="6" xfId="0" applyFont="1" applyBorder="1" applyAlignment="1" applyProtection="1">
      <alignment horizontal="left" vertical="center" readingOrder="1"/>
      <protection hidden="1"/>
    </xf>
    <xf numFmtId="0" fontId="50" fillId="19" borderId="6" xfId="0" applyFont="1" applyFill="1" applyBorder="1" applyAlignment="1" applyProtection="1">
      <alignment horizontal="center" vertical="center" readingOrder="1"/>
      <protection hidden="1"/>
    </xf>
    <xf numFmtId="0" fontId="50" fillId="23" borderId="6" xfId="0" applyFont="1" applyFill="1" applyBorder="1" applyAlignment="1" applyProtection="1">
      <alignment horizontal="center" vertical="center"/>
      <protection hidden="1"/>
    </xf>
    <xf numFmtId="10" fontId="112" fillId="0" borderId="6" xfId="0" applyNumberFormat="1" applyFont="1" applyBorder="1" applyAlignment="1" applyProtection="1">
      <alignment horizontal="left" vertical="center" wrapText="1" readingOrder="1"/>
      <protection hidden="1"/>
    </xf>
    <xf numFmtId="0" fontId="112" fillId="0" borderId="6" xfId="0" applyFont="1" applyBorder="1" applyAlignment="1" applyProtection="1">
      <alignment horizontal="left" vertical="center" wrapText="1" readingOrder="1"/>
      <protection hidden="1"/>
    </xf>
    <xf numFmtId="17" fontId="49" fillId="0" borderId="23" xfId="0" quotePrefix="1" applyNumberFormat="1" applyFont="1" applyBorder="1" applyAlignment="1" applyProtection="1">
      <alignment horizontal="center" vertical="center" wrapText="1" readingOrder="1"/>
      <protection hidden="1"/>
    </xf>
    <xf numFmtId="17" fontId="49" fillId="0" borderId="24" xfId="0" quotePrefix="1" applyNumberFormat="1" applyFont="1" applyBorder="1" applyAlignment="1" applyProtection="1">
      <alignment horizontal="center" vertical="center" wrapText="1" readingOrder="1"/>
      <protection hidden="1"/>
    </xf>
    <xf numFmtId="17" fontId="49" fillId="0" borderId="18" xfId="0" quotePrefix="1" applyNumberFormat="1" applyFont="1" applyBorder="1" applyAlignment="1" applyProtection="1">
      <alignment horizontal="center" vertical="center" wrapText="1" readingOrder="1"/>
      <protection hidden="1"/>
    </xf>
    <xf numFmtId="0" fontId="52" fillId="15" borderId="20" xfId="0" applyFont="1" applyFill="1" applyBorder="1" applyAlignment="1" applyProtection="1">
      <alignment horizontal="left" vertical="center" wrapText="1"/>
      <protection hidden="1"/>
    </xf>
    <xf numFmtId="0" fontId="52" fillId="15" borderId="21" xfId="0" applyFont="1" applyFill="1" applyBorder="1" applyAlignment="1" applyProtection="1">
      <alignment horizontal="left" vertical="center" wrapText="1"/>
      <protection hidden="1"/>
    </xf>
    <xf numFmtId="0" fontId="52" fillId="15" borderId="22" xfId="0" applyFont="1" applyFill="1" applyBorder="1" applyAlignment="1" applyProtection="1">
      <alignment horizontal="left" vertical="center" wrapText="1"/>
      <protection hidden="1"/>
    </xf>
    <xf numFmtId="0" fontId="54" fillId="21" borderId="20" xfId="0" applyFont="1" applyFill="1" applyBorder="1" applyAlignment="1" applyProtection="1">
      <alignment horizontal="left" vertical="center"/>
      <protection hidden="1"/>
    </xf>
    <xf numFmtId="0" fontId="54" fillId="21" borderId="21" xfId="0" applyFont="1" applyFill="1" applyBorder="1" applyAlignment="1" applyProtection="1">
      <alignment horizontal="left" vertical="center"/>
      <protection hidden="1"/>
    </xf>
    <xf numFmtId="0" fontId="54" fillId="21" borderId="50" xfId="0" applyFont="1" applyFill="1" applyBorder="1" applyAlignment="1" applyProtection="1">
      <alignment horizontal="left" vertical="center"/>
      <protection hidden="1"/>
    </xf>
    <xf numFmtId="10" fontId="23" fillId="22" borderId="46" xfId="0" applyNumberFormat="1" applyFont="1" applyFill="1" applyBorder="1" applyAlignment="1" applyProtection="1">
      <alignment vertical="center" wrapText="1" readingOrder="1"/>
      <protection hidden="1"/>
    </xf>
    <xf numFmtId="10" fontId="23" fillId="22" borderId="47" xfId="0" applyNumberFormat="1" applyFont="1" applyFill="1" applyBorder="1" applyAlignment="1" applyProtection="1">
      <alignment vertical="center" wrapText="1" readingOrder="1"/>
      <protection hidden="1"/>
    </xf>
    <xf numFmtId="10" fontId="23" fillId="22" borderId="48" xfId="0" applyNumberFormat="1" applyFont="1" applyFill="1" applyBorder="1" applyAlignment="1" applyProtection="1">
      <alignment vertical="center" wrapText="1" readingOrder="1"/>
      <protection hidden="1"/>
    </xf>
    <xf numFmtId="0" fontId="23" fillId="22" borderId="20" xfId="0" applyFont="1" applyFill="1" applyBorder="1" applyAlignment="1" applyProtection="1">
      <alignment horizontal="left" vertical="center" readingOrder="1"/>
      <protection hidden="1"/>
    </xf>
    <xf numFmtId="0" fontId="23" fillId="22" borderId="21" xfId="0" applyFont="1" applyFill="1" applyBorder="1" applyAlignment="1" applyProtection="1">
      <alignment horizontal="left" vertical="center" readingOrder="1"/>
      <protection hidden="1"/>
    </xf>
    <xf numFmtId="0" fontId="23" fillId="22" borderId="50" xfId="0" applyFont="1" applyFill="1" applyBorder="1" applyAlignment="1" applyProtection="1">
      <alignment horizontal="left" vertical="center" readingOrder="1"/>
      <protection hidden="1"/>
    </xf>
    <xf numFmtId="0" fontId="47" fillId="71" borderId="0" xfId="0" applyFont="1" applyFill="1" applyAlignment="1" applyProtection="1">
      <alignment horizontal="center" vertical="center"/>
      <protection hidden="1"/>
    </xf>
    <xf numFmtId="0" fontId="4" fillId="22" borderId="6" xfId="0" applyFont="1" applyFill="1" applyBorder="1" applyAlignment="1" applyProtection="1">
      <alignment vertical="center" readingOrder="1"/>
      <protection hidden="1"/>
    </xf>
    <xf numFmtId="10" fontId="4" fillId="22" borderId="6" xfId="0" applyNumberFormat="1" applyFont="1" applyFill="1" applyBorder="1" applyAlignment="1" applyProtection="1">
      <alignment horizontal="left" vertical="center" readingOrder="1"/>
      <protection hidden="1"/>
    </xf>
    <xf numFmtId="0" fontId="4" fillId="22" borderId="6" xfId="0" applyFont="1" applyFill="1" applyBorder="1" applyAlignment="1" applyProtection="1">
      <alignment horizontal="left" vertical="center" readingOrder="1"/>
      <protection hidden="1"/>
    </xf>
    <xf numFmtId="0" fontId="51" fillId="18" borderId="0" xfId="0" applyFont="1" applyFill="1" applyAlignment="1" applyProtection="1">
      <alignment horizontal="center" vertical="center"/>
      <protection hidden="1"/>
    </xf>
    <xf numFmtId="0" fontId="32" fillId="73" borderId="0" xfId="0" applyFont="1" applyFill="1" applyAlignment="1" applyProtection="1">
      <alignment horizontal="left" vertical="center" wrapText="1"/>
      <protection hidden="1"/>
    </xf>
    <xf numFmtId="0" fontId="56" fillId="0" borderId="63" xfId="0" applyFont="1" applyBorder="1" applyAlignment="1" applyProtection="1">
      <alignment horizontal="center" vertical="center"/>
      <protection hidden="1"/>
    </xf>
    <xf numFmtId="0" fontId="56" fillId="0" borderId="64" xfId="0" applyFont="1" applyBorder="1" applyAlignment="1" applyProtection="1">
      <alignment horizontal="center" vertical="center"/>
      <protection hidden="1"/>
    </xf>
    <xf numFmtId="0" fontId="56" fillId="20" borderId="59" xfId="0" applyFont="1" applyFill="1" applyBorder="1" applyAlignment="1" applyProtection="1">
      <alignment horizontal="center" vertical="center"/>
      <protection hidden="1"/>
    </xf>
    <xf numFmtId="0" fontId="45" fillId="20" borderId="6" xfId="0" applyFont="1" applyFill="1" applyBorder="1" applyAlignment="1" applyProtection="1">
      <alignment horizontal="left" vertical="center" wrapText="1"/>
      <protection hidden="1"/>
    </xf>
    <xf numFmtId="0" fontId="79" fillId="13" borderId="68" xfId="0" applyFont="1" applyFill="1" applyBorder="1" applyAlignment="1" applyProtection="1">
      <alignment horizontal="center" vertical="center" readingOrder="1"/>
      <protection hidden="1"/>
    </xf>
    <xf numFmtId="0" fontId="56" fillId="0" borderId="62" xfId="0" applyFont="1" applyBorder="1" applyAlignment="1" applyProtection="1">
      <alignment horizontal="center" vertical="center"/>
      <protection hidden="1"/>
    </xf>
    <xf numFmtId="0" fontId="56" fillId="0" borderId="18" xfId="0" applyFont="1" applyBorder="1" applyAlignment="1" applyProtection="1">
      <alignment horizontal="center" vertical="center"/>
      <protection hidden="1"/>
    </xf>
    <xf numFmtId="10" fontId="23" fillId="0" borderId="56" xfId="0" applyNumberFormat="1" applyFont="1" applyBorder="1" applyAlignment="1" applyProtection="1">
      <alignment horizontal="left" vertical="center" wrapText="1" readingOrder="1"/>
      <protection hidden="1"/>
    </xf>
    <xf numFmtId="10" fontId="23" fillId="0" borderId="57" xfId="0" applyNumberFormat="1" applyFont="1" applyBorder="1" applyAlignment="1" applyProtection="1">
      <alignment horizontal="left" vertical="center" wrapText="1" readingOrder="1"/>
      <protection hidden="1"/>
    </xf>
    <xf numFmtId="10" fontId="23" fillId="0" borderId="58" xfId="0" applyNumberFormat="1" applyFont="1" applyBorder="1" applyAlignment="1" applyProtection="1">
      <alignment horizontal="left" vertical="center" wrapText="1" readingOrder="1"/>
      <protection hidden="1"/>
    </xf>
    <xf numFmtId="0" fontId="23" fillId="0" borderId="23" xfId="0" applyFont="1" applyBorder="1" applyAlignment="1" applyProtection="1">
      <alignment horizontal="left" vertical="center" readingOrder="1"/>
      <protection hidden="1"/>
    </xf>
    <xf numFmtId="0" fontId="23" fillId="0" borderId="24" xfId="0" applyFont="1" applyBorder="1" applyAlignment="1" applyProtection="1">
      <alignment horizontal="left" vertical="center" readingOrder="1"/>
      <protection hidden="1"/>
    </xf>
    <xf numFmtId="0" fontId="23" fillId="0" borderId="60" xfId="0" applyFont="1" applyBorder="1" applyAlignment="1" applyProtection="1">
      <alignment horizontal="left" vertical="center" readingOrder="1"/>
      <protection hidden="1"/>
    </xf>
  </cellXfs>
  <cellStyles count="269">
    <cellStyle name="20% - Ênfase1" xfId="233" builtinId="30" customBuiltin="1"/>
    <cellStyle name="20% - Ênfase1 2" xfId="42"/>
    <cellStyle name="20% - Ênfase1 2 2" xfId="43"/>
    <cellStyle name="20% - Ênfase1 2 2 2" xfId="44"/>
    <cellStyle name="20% - Ênfase2" xfId="236" builtinId="34" customBuiltin="1"/>
    <cellStyle name="20% - Ênfase2 2" xfId="45"/>
    <cellStyle name="20% - Ênfase2 2 2" xfId="46"/>
    <cellStyle name="20% - Ênfase2 2 2 2" xfId="47"/>
    <cellStyle name="20% - Ênfase3" xfId="239" builtinId="38" customBuiltin="1"/>
    <cellStyle name="20% - Ênfase3 2" xfId="48"/>
    <cellStyle name="20% - Ênfase3 2 2" xfId="49"/>
    <cellStyle name="20% - Ênfase3 2 2 2" xfId="50"/>
    <cellStyle name="20% - Ênfase4" xfId="242" builtinId="42" customBuiltin="1"/>
    <cellStyle name="20% - Ênfase4 2" xfId="51"/>
    <cellStyle name="20% - Ênfase4 2 2" xfId="52"/>
    <cellStyle name="20% - Ênfase4 2 2 2" xfId="53"/>
    <cellStyle name="20% - Ênfase5" xfId="245" builtinId="46" customBuiltin="1"/>
    <cellStyle name="20% - Ênfase5 2" xfId="54"/>
    <cellStyle name="20% - Ênfase5 2 2" xfId="55"/>
    <cellStyle name="20% - Ênfase5 2 2 2" xfId="56"/>
    <cellStyle name="20% - Ênfase6" xfId="248" builtinId="50" customBuiltin="1"/>
    <cellStyle name="20% - Ênfase6 2" xfId="57"/>
    <cellStyle name="20% - Ênfase6 2 2" xfId="58"/>
    <cellStyle name="20% - Ênfase6 2 2 2" xfId="59"/>
    <cellStyle name="40% - Ênfase1" xfId="234" builtinId="31" customBuiltin="1"/>
    <cellStyle name="40% - Ênfase1 2" xfId="60"/>
    <cellStyle name="40% - Ênfase1 2 2" xfId="61"/>
    <cellStyle name="40% - Ênfase1 2 2 2" xfId="62"/>
    <cellStyle name="40% - Ênfase2" xfId="237" builtinId="35" customBuiltin="1"/>
    <cellStyle name="40% - Ênfase2 2" xfId="63"/>
    <cellStyle name="40% - Ênfase2 2 2" xfId="64"/>
    <cellStyle name="40% - Ênfase2 2 2 2" xfId="65"/>
    <cellStyle name="40% - Ênfase3" xfId="240" builtinId="39" customBuiltin="1"/>
    <cellStyle name="40% - Ênfase3 2" xfId="66"/>
    <cellStyle name="40% - Ênfase3 2 2" xfId="67"/>
    <cellStyle name="40% - Ênfase3 2 2 2" xfId="68"/>
    <cellStyle name="40% - Ênfase4" xfId="243" builtinId="43" customBuiltin="1"/>
    <cellStyle name="40% - Ênfase4 2" xfId="69"/>
    <cellStyle name="40% - Ênfase4 2 2" xfId="70"/>
    <cellStyle name="40% - Ênfase4 2 2 2" xfId="71"/>
    <cellStyle name="40% - Ênfase5" xfId="246" builtinId="47" customBuiltin="1"/>
    <cellStyle name="40% - Ênfase5 2" xfId="72"/>
    <cellStyle name="40% - Ênfase5 2 2" xfId="73"/>
    <cellStyle name="40% - Ênfase5 2 2 2" xfId="74"/>
    <cellStyle name="40% - Ênfase6" xfId="249" builtinId="51" customBuiltin="1"/>
    <cellStyle name="40% - Ênfase6 2" xfId="75"/>
    <cellStyle name="40% - Ênfase6 2 2" xfId="76"/>
    <cellStyle name="40% - Ênfase6 2 2 2" xfId="77"/>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 Built-in Normal 2" xfId="262"/>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3" xfId="132"/>
    <cellStyle name="Moeda 3" xfId="32"/>
    <cellStyle name="Moeda 3 2" xfId="133"/>
    <cellStyle name="Moeda 4" xfId="134"/>
    <cellStyle name="Moeda 5" xfId="131"/>
    <cellStyle name="Moeda 6" xfId="213"/>
    <cellStyle name="Moeda 7" xfId="37"/>
    <cellStyle name="Moeda 8" xfId="263"/>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2" xfId="138"/>
    <cellStyle name="Normal 13" xfId="259"/>
    <cellStyle name="Normal 155" xfId="261"/>
    <cellStyle name="Normal 17" xfId="267"/>
    <cellStyle name="Normal 2" xfId="17"/>
    <cellStyle name="Normal 2 2" xfId="140"/>
    <cellStyle name="Normal 2 2 2" xfId="141"/>
    <cellStyle name="Normal 2 3" xfId="139"/>
    <cellStyle name="Normal 2_Modelo de Detalhamento do  BDI" xfId="142"/>
    <cellStyle name="Normal 3" xfId="40"/>
    <cellStyle name="Normal 3 2" xfId="144"/>
    <cellStyle name="Normal 3 3" xfId="143"/>
    <cellStyle name="Normal 3 5" xfId="268"/>
    <cellStyle name="Normal 4" xfId="145"/>
    <cellStyle name="Normal 5" xfId="146"/>
    <cellStyle name="Normal 6" xfId="41"/>
    <cellStyle name="Normal 68" xfId="264"/>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3 3" xfId="2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3" xfId="199"/>
    <cellStyle name="Vírgula 2 2 4" xfId="197"/>
    <cellStyle name="Vírgula 2 2 5" xfId="265"/>
    <cellStyle name="Vírgula 2 3" xfId="200"/>
    <cellStyle name="Vírgula 2 3 2" xfId="201"/>
    <cellStyle name="Vírgula 2 4" xfId="202"/>
    <cellStyle name="Vírgula 2 5" xfId="196"/>
    <cellStyle name="Vírgula 3" xfId="33"/>
    <cellStyle name="Vírgula 3 2" xfId="204"/>
    <cellStyle name="Vírgula 3 3" xfId="203"/>
    <cellStyle name="Vírgula 4" xfId="205"/>
    <cellStyle name="Vírgula 4 2" xfId="31"/>
    <cellStyle name="Vírgula 4 2 2" xfId="206"/>
    <cellStyle name="Vírgula 4 3" xfId="207"/>
    <cellStyle name="Vírgula 4 3 2" xfId="208"/>
    <cellStyle name="Vírgula 5" xfId="209"/>
    <cellStyle name="Vírgula 5 2" xfId="210"/>
    <cellStyle name="Vírgula 6" xfId="211"/>
    <cellStyle name="Vírgula 7" xfId="212"/>
    <cellStyle name="Vírgula 8" xfId="195"/>
    <cellStyle name="Vírgula 9" xfId="260"/>
    <cellStyle name="Warning" xfId="26"/>
  </cellStyles>
  <dxfs count="745">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color theme="0"/>
      </font>
      <fill>
        <patternFill>
          <bgColor rgb="FFFF0000"/>
        </patternFill>
      </fill>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font>
      <fill>
        <patternFill patternType="solid">
          <fgColor indexed="64"/>
          <bgColor theme="0" tint="-0.14996795556505021"/>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rgb="FFFFFF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b/>
        <i val="0"/>
      </font>
      <fill>
        <patternFill patternType="solid">
          <fgColor indexed="64"/>
          <bgColor theme="0" tint="-0.14996795556505021"/>
        </patternFill>
      </fill>
    </dxf>
    <dxf>
      <font>
        <color theme="0"/>
      </font>
      <fill>
        <patternFill>
          <bgColor theme="5"/>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color theme="0"/>
      </font>
      <fill>
        <patternFill>
          <bgColor theme="5"/>
        </patternFill>
      </fill>
    </dxf>
    <dxf>
      <font>
        <color theme="0"/>
      </font>
      <fill>
        <patternFill>
          <bgColor theme="5"/>
        </patternFill>
      </fill>
    </dxf>
    <dxf>
      <font>
        <b/>
        <i val="0"/>
        <color rgb="FFFF0000"/>
      </font>
      <fill>
        <patternFill>
          <bgColor rgb="FFFFCC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FFCC"/>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8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8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8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CONTRATACAO/Padroes/Formularios%20Orcamento/BDI%20e%20Adm.Local_04-02-2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bf71a24baec970bd/%5eNPROJETOS.PMBG.2023/DRENAGEM%20E%20PAVIMENTA&#199;&#195;O%20VALPARAISO/PLANILHA%20-%20valparaiso-%20CURVA%20AB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bf71a24baec970bd/%5eNPROJETOS.PMBG.2023/RECAPEAMENTO%20DE%20RUAS%20PMBG/ARQUIVOS%20PARA%20E-DOCS/PLANILHAS%20E%20MEMORIAIS/PLANILHA%20RECAPEAMENTO%20ETAPAS%20DAS%20RUAS%2021.08.2023%20ETAPA%20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bf71a24baec970bd/%5eNPROJETOS.PMBG.2023/DRENAGEM%20E%20PAVIMENTA&#199;&#195;O%20VALPARAISO/OR&#199;AMENTO%20VALPARAIOS%20PAVIMENTA&#199;&#195;O%2019.09.2023%20v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row r="4">
          <cell r="C4" t="str">
            <v xml:space="preserve"> - </v>
          </cell>
        </row>
      </sheetData>
      <sheetData sheetId="3"/>
      <sheetData sheetId="4">
        <row r="1">
          <cell r="A1" t="str">
            <v>INSUMOS - COMPOR</v>
          </cell>
        </row>
        <row r="3">
          <cell r="A3" t="str">
            <v>Código</v>
          </cell>
          <cell r="G3" t="str">
            <v>Valor</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sheetData>
      <sheetData sheetId="5"/>
      <sheetData sheetId="6"/>
      <sheetData sheetId="7">
        <row r="73">
          <cell r="D73">
            <v>0</v>
          </cell>
        </row>
      </sheetData>
      <sheetData sheetId="8">
        <row r="27">
          <cell r="AB27">
            <v>131.4</v>
          </cell>
        </row>
        <row r="85">
          <cell r="AB85">
            <v>106.5</v>
          </cell>
        </row>
      </sheetData>
      <sheetData sheetId="9"/>
      <sheetData sheetId="10">
        <row r="38">
          <cell r="D38">
            <v>0</v>
          </cell>
        </row>
      </sheetData>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v>32</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v>18</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v>65</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v>42</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v>35</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v>70</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v>70</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v>300</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DER"/>
      <sheetName val="IDER"/>
      <sheetName val="CCESAN"/>
      <sheetName val="CSICRO"/>
      <sheetName val="SUDECAP"/>
      <sheetName val="CSCORIO"/>
      <sheetName val="DADOS"/>
      <sheetName val="Auxiliar"/>
      <sheetName val="BDI(1)"/>
      <sheetName val="BDI (2)"/>
      <sheetName val="ORCAMENTO"/>
      <sheetName val="MEMÓRIA DE CÁLCULO"/>
      <sheetName val="LICITACAO"/>
      <sheetName val="ABC"/>
      <sheetName val="COMPOSICAO"/>
      <sheetName val="MERCADO"/>
      <sheetName val="CRONOGRAMA"/>
    </sheetNames>
    <sheetDataSet>
      <sheetData sheetId="0"/>
      <sheetData sheetId="1"/>
      <sheetData sheetId="2"/>
      <sheetData sheetId="3"/>
      <sheetData sheetId="4"/>
      <sheetData sheetId="5"/>
      <sheetData sheetId="6"/>
      <sheetData sheetId="7"/>
      <sheetData sheetId="8"/>
      <sheetData sheetId="9">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10"/>
      <sheetData sheetId="11"/>
      <sheetData sheetId="12"/>
      <sheetData sheetId="13">
        <row r="2">
          <cell r="C2" t="str">
            <v xml:space="preserve">Calçamento e drenagem de diversas ruas no bairro Valparaiso </v>
          </cell>
        </row>
      </sheetData>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01"/>
      <sheetName val="BDI 02"/>
      <sheetName val="ORCAMENTO ETAPA1"/>
      <sheetName val="MEMORIA DE CALCULO ETAPA1"/>
      <sheetName val="INSTRUÇÕES"/>
      <sheetName val="COMPOSICAO"/>
      <sheetName val="DER-ES"/>
      <sheetName val="SICRO"/>
      <sheetName val="SINAPI"/>
      <sheetName val="SCO-RIO"/>
      <sheetName val="ISINAPI"/>
      <sheetName val="MDER-ES"/>
      <sheetName val="IDER-ES"/>
      <sheetName val="DADOS"/>
      <sheetName val="CRONOGRAMA"/>
    </sheetNames>
    <sheetDataSet>
      <sheetData sheetId="0"/>
      <sheetData sheetId="1"/>
      <sheetData sheetId="2">
        <row r="2">
          <cell r="B2" t="str">
            <v>OBRA :</v>
          </cell>
        </row>
      </sheetData>
      <sheetData sheetId="3"/>
      <sheetData sheetId="4"/>
      <sheetData sheetId="5"/>
      <sheetData sheetId="6">
        <row r="1">
          <cell r="A1" t="str">
            <v>DER-ES - Departamento de Edificações e de Rodovias do Espírito Santo</v>
          </cell>
        </row>
      </sheetData>
      <sheetData sheetId="7"/>
      <sheetData sheetId="8"/>
      <sheetData sheetId="9"/>
      <sheetData sheetId="10">
        <row r="1">
          <cell r="A1" t="str">
            <v xml:space="preserve">        PRECOS DE INSUMOS - BANCO NACIONAL</v>
          </cell>
        </row>
      </sheetData>
      <sheetData sheetId="11">
        <row r="1">
          <cell r="A1" t="str">
            <v>Cód. Padrão</v>
          </cell>
        </row>
      </sheetData>
      <sheetData sheetId="12">
        <row r="1">
          <cell r="A1" t="str">
            <v>GOVERNO DO ESTADO DO ESPÍRITO SANTO</v>
          </cell>
        </row>
      </sheetData>
      <sheetData sheetId="13">
        <row r="6">
          <cell r="A6" t="str">
            <v>DER-ES</v>
          </cell>
        </row>
        <row r="7">
          <cell r="A7" t="str">
            <v>SICRO</v>
          </cell>
        </row>
        <row r="8">
          <cell r="A8" t="str">
            <v>SINAPI</v>
          </cell>
        </row>
        <row r="9">
          <cell r="A9" t="str">
            <v>COMP</v>
          </cell>
        </row>
        <row r="10">
          <cell r="A10" t="str">
            <v>SCO-RIO</v>
          </cell>
        </row>
        <row r="11">
          <cell r="A11">
            <v>0</v>
          </cell>
        </row>
        <row r="12">
          <cell r="A12">
            <v>0</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R-MAT"/>
      <sheetName val="CSINAPI"/>
      <sheetName val="ISINAPI"/>
      <sheetName val="SCO-RIO"/>
      <sheetName val="DER-ES"/>
      <sheetName val="SICRO"/>
      <sheetName val="IDER-ES"/>
      <sheetName val="IDER"/>
      <sheetName val="CCESAN"/>
      <sheetName val="CSICRO"/>
      <sheetName val="SUDECAP"/>
      <sheetName val="CSCORIO"/>
      <sheetName val="DADOS"/>
      <sheetName val="Auxiliar"/>
      <sheetName val="BDI(1)"/>
      <sheetName val="BDI (2)"/>
      <sheetName val="ORÇAMENTO"/>
      <sheetName val="MEMÓRIA DE CÁLCULO"/>
      <sheetName val="LICITACAO"/>
      <sheetName val="ABC"/>
      <sheetName val="COMPOSICAO"/>
      <sheetName val="COMPOSIÇAO"/>
      <sheetName val="MERCADO"/>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A2" t="str">
            <v>I</v>
          </cell>
        </row>
        <row r="3">
          <cell r="A3" t="str">
            <v>C</v>
          </cell>
        </row>
        <row r="6">
          <cell r="A6" t="str">
            <v>DER-ES</v>
          </cell>
        </row>
        <row r="7">
          <cell r="A7" t="str">
            <v>SICRO</v>
          </cell>
        </row>
        <row r="8">
          <cell r="A8" t="str">
            <v>SCO-RIO</v>
          </cell>
        </row>
        <row r="9">
          <cell r="A9" t="str">
            <v>COMP</v>
          </cell>
        </row>
        <row r="10">
          <cell r="A10" t="str">
            <v>MERC</v>
          </cell>
        </row>
        <row r="11">
          <cell r="A11" t="str">
            <v>SINAPI</v>
          </cell>
        </row>
        <row r="12">
          <cell r="A12" t="str">
            <v>IOPES</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54"/>
  <sheetViews>
    <sheetView showGridLines="0" topLeftCell="A4233" zoomScale="150" zoomScaleNormal="150" workbookViewId="0">
      <selection activeCell="B4270" sqref="B4270"/>
    </sheetView>
  </sheetViews>
  <sheetFormatPr defaultColWidth="9" defaultRowHeight="15"/>
  <cols>
    <col min="1" max="1" width="8.25" style="231" customWidth="1"/>
    <col min="2" max="2" width="83.375" style="231" customWidth="1"/>
    <col min="3" max="3" width="8.25" style="231" customWidth="1"/>
    <col min="4" max="4" width="9.25" style="231" customWidth="1"/>
    <col min="5" max="16384" width="9" style="231"/>
  </cols>
  <sheetData>
    <row r="1" spans="1:4">
      <c r="A1" s="270" t="s">
        <v>25493</v>
      </c>
      <c r="B1" s="344" t="s">
        <v>25494</v>
      </c>
      <c r="C1" s="344"/>
      <c r="D1" s="270" t="s">
        <v>25495</v>
      </c>
    </row>
    <row r="2" spans="1:4" ht="12" customHeight="1">
      <c r="B2" s="271" t="s">
        <v>25496</v>
      </c>
    </row>
    <row r="3" spans="1:4" ht="33.75" customHeight="1">
      <c r="A3" s="272" t="s">
        <v>7653</v>
      </c>
      <c r="B3" s="272" t="s">
        <v>25497</v>
      </c>
      <c r="C3" s="272" t="s">
        <v>13723</v>
      </c>
      <c r="D3" s="273" t="s">
        <v>25498</v>
      </c>
    </row>
    <row r="4" spans="1:4" ht="9" customHeight="1">
      <c r="A4" s="274">
        <v>307731</v>
      </c>
      <c r="B4" s="275" t="s">
        <v>25499</v>
      </c>
      <c r="C4" s="274" t="s">
        <v>25500</v>
      </c>
      <c r="D4" s="276">
        <v>110.13</v>
      </c>
    </row>
    <row r="5" spans="1:4" ht="9" customHeight="1">
      <c r="A5" s="274">
        <v>307732</v>
      </c>
      <c r="B5" s="275" t="s">
        <v>25501</v>
      </c>
      <c r="C5" s="274" t="s">
        <v>25500</v>
      </c>
      <c r="D5" s="276">
        <v>87.06</v>
      </c>
    </row>
    <row r="6" spans="1:4" ht="9" customHeight="1">
      <c r="A6" s="274">
        <v>308308</v>
      </c>
      <c r="B6" s="275" t="s">
        <v>25502</v>
      </c>
      <c r="C6" s="274" t="s">
        <v>4786</v>
      </c>
      <c r="D6" s="276">
        <v>14204.98</v>
      </c>
    </row>
    <row r="7" spans="1:4" ht="9" customHeight="1">
      <c r="A7" s="274">
        <v>308313</v>
      </c>
      <c r="B7" s="275" t="s">
        <v>25503</v>
      </c>
      <c r="C7" s="274" t="s">
        <v>4786</v>
      </c>
      <c r="D7" s="276">
        <v>93062.95</v>
      </c>
    </row>
    <row r="8" spans="1:4" ht="9" customHeight="1">
      <c r="A8" s="274">
        <v>308309</v>
      </c>
      <c r="B8" s="275" t="s">
        <v>25504</v>
      </c>
      <c r="C8" s="274" t="s">
        <v>4786</v>
      </c>
      <c r="D8" s="276">
        <v>23203.25</v>
      </c>
    </row>
    <row r="9" spans="1:4" ht="9" customHeight="1">
      <c r="A9" s="274">
        <v>308310</v>
      </c>
      <c r="B9" s="275" t="s">
        <v>25505</v>
      </c>
      <c r="C9" s="274" t="s">
        <v>4786</v>
      </c>
      <c r="D9" s="276">
        <v>37375.39</v>
      </c>
    </row>
    <row r="10" spans="1:4" ht="9" customHeight="1">
      <c r="A10" s="274">
        <v>308311</v>
      </c>
      <c r="B10" s="275" t="s">
        <v>25506</v>
      </c>
      <c r="C10" s="274" t="s">
        <v>4786</v>
      </c>
      <c r="D10" s="276">
        <v>50157.15</v>
      </c>
    </row>
    <row r="11" spans="1:4" ht="9" customHeight="1">
      <c r="A11" s="274">
        <v>308312</v>
      </c>
      <c r="B11" s="275" t="s">
        <v>25507</v>
      </c>
      <c r="C11" s="274" t="s">
        <v>4786</v>
      </c>
      <c r="D11" s="276">
        <v>68802.86</v>
      </c>
    </row>
    <row r="12" spans="1:4" ht="9" customHeight="1">
      <c r="A12" s="274">
        <v>308307</v>
      </c>
      <c r="B12" s="275" t="s">
        <v>25508</v>
      </c>
      <c r="C12" s="274" t="s">
        <v>4786</v>
      </c>
      <c r="D12" s="276">
        <v>9547.68</v>
      </c>
    </row>
    <row r="13" spans="1:4" ht="9" customHeight="1">
      <c r="A13" s="274">
        <v>308322</v>
      </c>
      <c r="B13" s="275" t="s">
        <v>25509</v>
      </c>
      <c r="C13" s="274" t="s">
        <v>4786</v>
      </c>
      <c r="D13" s="276">
        <v>8608.51</v>
      </c>
    </row>
    <row r="14" spans="1:4" ht="9" customHeight="1">
      <c r="A14" s="274">
        <v>308327</v>
      </c>
      <c r="B14" s="275" t="s">
        <v>25510</v>
      </c>
      <c r="C14" s="274" t="s">
        <v>4786</v>
      </c>
      <c r="D14" s="276">
        <v>55975.03</v>
      </c>
    </row>
    <row r="15" spans="1:4" ht="9" customHeight="1">
      <c r="A15" s="274">
        <v>308323</v>
      </c>
      <c r="B15" s="275" t="s">
        <v>25511</v>
      </c>
      <c r="C15" s="274" t="s">
        <v>4786</v>
      </c>
      <c r="D15" s="276">
        <v>11961.7</v>
      </c>
    </row>
    <row r="16" spans="1:4" ht="9" customHeight="1">
      <c r="A16" s="274">
        <v>308324</v>
      </c>
      <c r="B16" s="275" t="s">
        <v>25512</v>
      </c>
      <c r="C16" s="274" t="s">
        <v>4786</v>
      </c>
      <c r="D16" s="276">
        <v>19924.66</v>
      </c>
    </row>
    <row r="17" spans="1:4" ht="9" customHeight="1">
      <c r="A17" s="274">
        <v>308325</v>
      </c>
      <c r="B17" s="275" t="s">
        <v>25513</v>
      </c>
      <c r="C17" s="274" t="s">
        <v>4786</v>
      </c>
      <c r="D17" s="276">
        <v>28607.200000000001</v>
      </c>
    </row>
    <row r="18" spans="1:4" ht="9" customHeight="1">
      <c r="A18" s="274">
        <v>308326</v>
      </c>
      <c r="B18" s="275" t="s">
        <v>25514</v>
      </c>
      <c r="C18" s="274" t="s">
        <v>4786</v>
      </c>
      <c r="D18" s="276">
        <v>40456.03</v>
      </c>
    </row>
    <row r="19" spans="1:4" ht="9" customHeight="1">
      <c r="A19" s="274">
        <v>308321</v>
      </c>
      <c r="B19" s="275" t="s">
        <v>25515</v>
      </c>
      <c r="C19" s="274" t="s">
        <v>4786</v>
      </c>
      <c r="D19" s="276">
        <v>4976.22</v>
      </c>
    </row>
    <row r="20" spans="1:4" ht="9" customHeight="1">
      <c r="A20" s="274">
        <v>308315</v>
      </c>
      <c r="B20" s="275" t="s">
        <v>25516</v>
      </c>
      <c r="C20" s="274" t="s">
        <v>4786</v>
      </c>
      <c r="D20" s="276">
        <v>10183.4</v>
      </c>
    </row>
    <row r="21" spans="1:4" ht="9" customHeight="1">
      <c r="A21" s="274">
        <v>308320</v>
      </c>
      <c r="B21" s="275" t="s">
        <v>25517</v>
      </c>
      <c r="C21" s="274" t="s">
        <v>4786</v>
      </c>
      <c r="D21" s="276">
        <v>59681.23</v>
      </c>
    </row>
    <row r="22" spans="1:4" ht="9" customHeight="1">
      <c r="A22" s="274">
        <v>308316</v>
      </c>
      <c r="B22" s="275" t="s">
        <v>25518</v>
      </c>
      <c r="C22" s="274" t="s">
        <v>4786</v>
      </c>
      <c r="D22" s="276">
        <v>15091.09</v>
      </c>
    </row>
    <row r="23" spans="1:4" ht="9" customHeight="1">
      <c r="A23" s="274">
        <v>308317</v>
      </c>
      <c r="B23" s="275" t="s">
        <v>25519</v>
      </c>
      <c r="C23" s="274" t="s">
        <v>4786</v>
      </c>
      <c r="D23" s="276">
        <v>24964.41</v>
      </c>
    </row>
    <row r="24" spans="1:4" ht="9" customHeight="1">
      <c r="A24" s="274">
        <v>308318</v>
      </c>
      <c r="B24" s="275" t="s">
        <v>25520</v>
      </c>
      <c r="C24" s="274" t="s">
        <v>4786</v>
      </c>
      <c r="D24" s="276">
        <v>32440</v>
      </c>
    </row>
    <row r="25" spans="1:4" ht="9" customHeight="1">
      <c r="A25" s="274">
        <v>308319</v>
      </c>
      <c r="B25" s="275" t="s">
        <v>25521</v>
      </c>
      <c r="C25" s="274" t="s">
        <v>4786</v>
      </c>
      <c r="D25" s="276">
        <v>45010.85</v>
      </c>
    </row>
    <row r="26" spans="1:4" ht="9" customHeight="1">
      <c r="A26" s="274">
        <v>308314</v>
      </c>
      <c r="B26" s="275" t="s">
        <v>25522</v>
      </c>
      <c r="C26" s="274" t="s">
        <v>4786</v>
      </c>
      <c r="D26" s="276">
        <v>6902.44</v>
      </c>
    </row>
    <row r="27" spans="1:4" ht="9" customHeight="1">
      <c r="A27" s="274">
        <v>308250</v>
      </c>
      <c r="B27" s="275" t="s">
        <v>25523</v>
      </c>
      <c r="C27" s="274" t="s">
        <v>4786</v>
      </c>
      <c r="D27" s="276">
        <v>5766.6</v>
      </c>
    </row>
    <row r="28" spans="1:4" ht="9" customHeight="1">
      <c r="A28" s="274">
        <v>308251</v>
      </c>
      <c r="B28" s="275" t="s">
        <v>25524</v>
      </c>
      <c r="C28" s="274" t="s">
        <v>4786</v>
      </c>
      <c r="D28" s="276">
        <v>8586.4500000000007</v>
      </c>
    </row>
    <row r="29" spans="1:4" ht="9" customHeight="1">
      <c r="A29" s="274">
        <v>308268</v>
      </c>
      <c r="B29" s="275" t="s">
        <v>25525</v>
      </c>
      <c r="C29" s="274" t="s">
        <v>4786</v>
      </c>
      <c r="D29" s="276">
        <v>128692.48</v>
      </c>
    </row>
    <row r="30" spans="1:4" ht="9" customHeight="1">
      <c r="A30" s="274">
        <v>308252</v>
      </c>
      <c r="B30" s="275" t="s">
        <v>25526</v>
      </c>
      <c r="C30" s="274" t="s">
        <v>4786</v>
      </c>
      <c r="D30" s="276">
        <v>10861.44</v>
      </c>
    </row>
    <row r="31" spans="1:4" ht="9" customHeight="1">
      <c r="A31" s="274">
        <v>308253</v>
      </c>
      <c r="B31" s="275" t="s">
        <v>25527</v>
      </c>
      <c r="C31" s="274" t="s">
        <v>4786</v>
      </c>
      <c r="D31" s="276">
        <v>13695.01</v>
      </c>
    </row>
    <row r="32" spans="1:4" ht="9" customHeight="1">
      <c r="A32" s="274">
        <v>308254</v>
      </c>
      <c r="B32" s="275" t="s">
        <v>25528</v>
      </c>
      <c r="C32" s="274" t="s">
        <v>4786</v>
      </c>
      <c r="D32" s="276">
        <v>15727.15</v>
      </c>
    </row>
    <row r="33" spans="1:4" ht="9" customHeight="1">
      <c r="A33" s="274">
        <v>308255</v>
      </c>
      <c r="B33" s="275" t="s">
        <v>25529</v>
      </c>
      <c r="C33" s="274" t="s">
        <v>4786</v>
      </c>
      <c r="D33" s="276">
        <v>18999.830000000002</v>
      </c>
    </row>
    <row r="34" spans="1:4" ht="9" customHeight="1">
      <c r="A34" s="274">
        <v>308256</v>
      </c>
      <c r="B34" s="275" t="s">
        <v>25530</v>
      </c>
      <c r="C34" s="274" t="s">
        <v>4786</v>
      </c>
      <c r="D34" s="276">
        <v>22397.11</v>
      </c>
    </row>
    <row r="35" spans="1:4" ht="9" customHeight="1">
      <c r="A35" s="274">
        <v>308257</v>
      </c>
      <c r="B35" s="275" t="s">
        <v>25531</v>
      </c>
      <c r="C35" s="274" t="s">
        <v>4786</v>
      </c>
      <c r="D35" s="276">
        <v>56926.09</v>
      </c>
    </row>
    <row r="36" spans="1:4" ht="9" customHeight="1">
      <c r="A36" s="274">
        <v>308258</v>
      </c>
      <c r="B36" s="275" t="s">
        <v>25532</v>
      </c>
      <c r="C36" s="274" t="s">
        <v>4786</v>
      </c>
      <c r="D36" s="276">
        <v>63292.97</v>
      </c>
    </row>
    <row r="37" spans="1:4" ht="9" customHeight="1">
      <c r="A37" s="274">
        <v>308259</v>
      </c>
      <c r="B37" s="275" t="s">
        <v>25533</v>
      </c>
      <c r="C37" s="274" t="s">
        <v>4786</v>
      </c>
      <c r="D37" s="276">
        <v>68650.42</v>
      </c>
    </row>
    <row r="38" spans="1:4" ht="9" customHeight="1">
      <c r="A38" s="274">
        <v>308260</v>
      </c>
      <c r="B38" s="275" t="s">
        <v>25534</v>
      </c>
      <c r="C38" s="274" t="s">
        <v>4786</v>
      </c>
      <c r="D38" s="276">
        <v>74056.539999999994</v>
      </c>
    </row>
    <row r="39" spans="1:4" ht="9" customHeight="1">
      <c r="A39" s="274">
        <v>308261</v>
      </c>
      <c r="B39" s="275" t="s">
        <v>25535</v>
      </c>
      <c r="C39" s="274" t="s">
        <v>4786</v>
      </c>
      <c r="D39" s="276">
        <v>84164.09</v>
      </c>
    </row>
    <row r="40" spans="1:4" ht="9" customHeight="1">
      <c r="A40" s="274">
        <v>308262</v>
      </c>
      <c r="B40" s="275" t="s">
        <v>25536</v>
      </c>
      <c r="C40" s="274" t="s">
        <v>4786</v>
      </c>
      <c r="D40" s="276">
        <v>86844.71</v>
      </c>
    </row>
    <row r="41" spans="1:4" ht="9" customHeight="1">
      <c r="A41" s="274">
        <v>308263</v>
      </c>
      <c r="B41" s="275" t="s">
        <v>25537</v>
      </c>
      <c r="C41" s="274" t="s">
        <v>4786</v>
      </c>
      <c r="D41" s="276">
        <v>97032.47</v>
      </c>
    </row>
    <row r="42" spans="1:4" ht="9" customHeight="1">
      <c r="A42" s="274">
        <v>308264</v>
      </c>
      <c r="B42" s="275" t="s">
        <v>25538</v>
      </c>
      <c r="C42" s="274" t="s">
        <v>4786</v>
      </c>
      <c r="D42" s="276">
        <v>103731.58</v>
      </c>
    </row>
    <row r="43" spans="1:4" ht="9" customHeight="1">
      <c r="A43" s="274">
        <v>308265</v>
      </c>
      <c r="B43" s="275" t="s">
        <v>25539</v>
      </c>
      <c r="C43" s="274" t="s">
        <v>4786</v>
      </c>
      <c r="D43" s="276">
        <v>106244.05</v>
      </c>
    </row>
    <row r="44" spans="1:4" ht="9" customHeight="1">
      <c r="A44" s="274">
        <v>308266</v>
      </c>
      <c r="B44" s="275" t="s">
        <v>25540</v>
      </c>
      <c r="C44" s="274" t="s">
        <v>4786</v>
      </c>
      <c r="D44" s="276">
        <v>114815.19</v>
      </c>
    </row>
    <row r="45" spans="1:4" ht="9" customHeight="1">
      <c r="A45" s="274">
        <v>308267</v>
      </c>
      <c r="B45" s="275" t="s">
        <v>25541</v>
      </c>
      <c r="C45" s="274" t="s">
        <v>4786</v>
      </c>
      <c r="D45" s="276">
        <v>121069.71</v>
      </c>
    </row>
    <row r="46" spans="1:4" ht="9" customHeight="1">
      <c r="A46" s="274">
        <v>308288</v>
      </c>
      <c r="B46" s="275" t="s">
        <v>25542</v>
      </c>
      <c r="C46" s="274" t="s">
        <v>4786</v>
      </c>
      <c r="D46" s="276">
        <v>12157.24</v>
      </c>
    </row>
    <row r="47" spans="1:4" ht="9" customHeight="1">
      <c r="A47" s="274">
        <v>308289</v>
      </c>
      <c r="B47" s="275" t="s">
        <v>25543</v>
      </c>
      <c r="C47" s="274" t="s">
        <v>4786</v>
      </c>
      <c r="D47" s="276">
        <v>17198.580000000002</v>
      </c>
    </row>
    <row r="48" spans="1:4" ht="9" customHeight="1">
      <c r="A48" s="274">
        <v>308306</v>
      </c>
      <c r="B48" s="275" t="s">
        <v>25544</v>
      </c>
      <c r="C48" s="274" t="s">
        <v>4786</v>
      </c>
      <c r="D48" s="276">
        <v>114252.56</v>
      </c>
    </row>
    <row r="49" spans="1:4" ht="9" customHeight="1">
      <c r="A49" s="274">
        <v>308290</v>
      </c>
      <c r="B49" s="275" t="s">
        <v>25545</v>
      </c>
      <c r="C49" s="274" t="s">
        <v>4786</v>
      </c>
      <c r="D49" s="276">
        <v>22880.68</v>
      </c>
    </row>
    <row r="50" spans="1:4" ht="9" customHeight="1">
      <c r="A50" s="274">
        <v>308291</v>
      </c>
      <c r="B50" s="275" t="s">
        <v>25546</v>
      </c>
      <c r="C50" s="274" t="s">
        <v>4786</v>
      </c>
      <c r="D50" s="276">
        <v>27261.21</v>
      </c>
    </row>
    <row r="51" spans="1:4" ht="9" customHeight="1">
      <c r="A51" s="274">
        <v>308292</v>
      </c>
      <c r="B51" s="275" t="s">
        <v>25547</v>
      </c>
      <c r="C51" s="274" t="s">
        <v>4786</v>
      </c>
      <c r="D51" s="276">
        <v>31937.66</v>
      </c>
    </row>
    <row r="52" spans="1:4" ht="9" customHeight="1">
      <c r="A52" s="274">
        <v>308293</v>
      </c>
      <c r="B52" s="275" t="s">
        <v>25548</v>
      </c>
      <c r="C52" s="274" t="s">
        <v>4786</v>
      </c>
      <c r="D52" s="276">
        <v>36296.6</v>
      </c>
    </row>
    <row r="53" spans="1:4" ht="9" customHeight="1">
      <c r="A53" s="274">
        <v>308294</v>
      </c>
      <c r="B53" s="275" t="s">
        <v>25549</v>
      </c>
      <c r="C53" s="274" t="s">
        <v>4786</v>
      </c>
      <c r="D53" s="276">
        <v>41408.76</v>
      </c>
    </row>
    <row r="54" spans="1:4" ht="9" customHeight="1">
      <c r="A54" s="274">
        <v>308295</v>
      </c>
      <c r="B54" s="275" t="s">
        <v>25550</v>
      </c>
      <c r="C54" s="274" t="s">
        <v>4786</v>
      </c>
      <c r="D54" s="276">
        <v>47983.11</v>
      </c>
    </row>
    <row r="55" spans="1:4" ht="9" customHeight="1">
      <c r="A55" s="274">
        <v>308296</v>
      </c>
      <c r="B55" s="275" t="s">
        <v>25551</v>
      </c>
      <c r="C55" s="274" t="s">
        <v>4786</v>
      </c>
      <c r="D55" s="276">
        <v>53414.79</v>
      </c>
    </row>
    <row r="56" spans="1:4" ht="9" customHeight="1">
      <c r="A56" s="274">
        <v>308297</v>
      </c>
      <c r="B56" s="275" t="s">
        <v>25552</v>
      </c>
      <c r="C56" s="274" t="s">
        <v>4786</v>
      </c>
      <c r="D56" s="276">
        <v>57850.559999999998</v>
      </c>
    </row>
    <row r="57" spans="1:4" ht="9" customHeight="1">
      <c r="A57" s="274">
        <v>308298</v>
      </c>
      <c r="B57" s="275" t="s">
        <v>25553</v>
      </c>
      <c r="C57" s="274" t="s">
        <v>4786</v>
      </c>
      <c r="D57" s="276">
        <v>66003.81</v>
      </c>
    </row>
    <row r="58" spans="1:4" ht="9" customHeight="1">
      <c r="A58" s="274">
        <v>308299</v>
      </c>
      <c r="B58" s="275" t="s">
        <v>25554</v>
      </c>
      <c r="C58" s="274" t="s">
        <v>4786</v>
      </c>
      <c r="D58" s="276">
        <v>71331.73</v>
      </c>
    </row>
    <row r="59" spans="1:4" ht="9" customHeight="1">
      <c r="A59" s="274">
        <v>308300</v>
      </c>
      <c r="B59" s="275" t="s">
        <v>25555</v>
      </c>
      <c r="C59" s="274" t="s">
        <v>4786</v>
      </c>
      <c r="D59" s="276">
        <v>76811.820000000007</v>
      </c>
    </row>
    <row r="60" spans="1:4" ht="9" customHeight="1">
      <c r="A60" s="274">
        <v>308301</v>
      </c>
      <c r="B60" s="275" t="s">
        <v>25556</v>
      </c>
      <c r="C60" s="274" t="s">
        <v>4786</v>
      </c>
      <c r="D60" s="276">
        <v>82895.62</v>
      </c>
    </row>
    <row r="61" spans="1:4" ht="9" customHeight="1">
      <c r="A61" s="274">
        <v>308302</v>
      </c>
      <c r="B61" s="275" t="s">
        <v>25557</v>
      </c>
      <c r="C61" s="274" t="s">
        <v>4786</v>
      </c>
      <c r="D61" s="276">
        <v>88323.78</v>
      </c>
    </row>
    <row r="62" spans="1:4" ht="9" customHeight="1">
      <c r="A62" s="274">
        <v>308303</v>
      </c>
      <c r="B62" s="275" t="s">
        <v>25558</v>
      </c>
      <c r="C62" s="274" t="s">
        <v>4786</v>
      </c>
      <c r="D62" s="276">
        <v>97182.94</v>
      </c>
    </row>
    <row r="63" spans="1:4" ht="9" customHeight="1">
      <c r="A63" s="274">
        <v>308304</v>
      </c>
      <c r="B63" s="275" t="s">
        <v>25559</v>
      </c>
      <c r="C63" s="274" t="s">
        <v>4786</v>
      </c>
      <c r="D63" s="276">
        <v>102409.19</v>
      </c>
    </row>
    <row r="64" spans="1:4" ht="9" customHeight="1">
      <c r="A64" s="274">
        <v>308305</v>
      </c>
      <c r="B64" s="275" t="s">
        <v>25560</v>
      </c>
      <c r="C64" s="274" t="s">
        <v>4786</v>
      </c>
      <c r="D64" s="276">
        <v>108793.61</v>
      </c>
    </row>
    <row r="65" spans="1:4" ht="9" customHeight="1">
      <c r="A65" s="274">
        <v>308269</v>
      </c>
      <c r="B65" s="275" t="s">
        <v>25561</v>
      </c>
      <c r="C65" s="274" t="s">
        <v>4786</v>
      </c>
      <c r="D65" s="276">
        <v>6873.61</v>
      </c>
    </row>
    <row r="66" spans="1:4" ht="9" customHeight="1">
      <c r="A66" s="274">
        <v>308270</v>
      </c>
      <c r="B66" s="275" t="s">
        <v>25562</v>
      </c>
      <c r="C66" s="274" t="s">
        <v>4786</v>
      </c>
      <c r="D66" s="276">
        <v>10772.67</v>
      </c>
    </row>
    <row r="67" spans="1:4" ht="9" customHeight="1">
      <c r="A67" s="274">
        <v>308287</v>
      </c>
      <c r="B67" s="275" t="s">
        <v>25563</v>
      </c>
      <c r="C67" s="274" t="s">
        <v>4786</v>
      </c>
      <c r="D67" s="276">
        <v>127216.67</v>
      </c>
    </row>
    <row r="68" spans="1:4" ht="9" customHeight="1">
      <c r="A68" s="274">
        <v>308271</v>
      </c>
      <c r="B68" s="275" t="s">
        <v>25564</v>
      </c>
      <c r="C68" s="274" t="s">
        <v>4786</v>
      </c>
      <c r="D68" s="276">
        <v>13055.16</v>
      </c>
    </row>
    <row r="69" spans="1:4" ht="9" customHeight="1">
      <c r="A69" s="274">
        <v>308272</v>
      </c>
      <c r="B69" s="275" t="s">
        <v>25565</v>
      </c>
      <c r="C69" s="274" t="s">
        <v>4786</v>
      </c>
      <c r="D69" s="276">
        <v>16248.16</v>
      </c>
    </row>
    <row r="70" spans="1:4" ht="9" customHeight="1">
      <c r="A70" s="274">
        <v>308273</v>
      </c>
      <c r="B70" s="275" t="s">
        <v>25566</v>
      </c>
      <c r="C70" s="274" t="s">
        <v>4786</v>
      </c>
      <c r="D70" s="276">
        <v>20012.009999999998</v>
      </c>
    </row>
    <row r="71" spans="1:4" ht="9" customHeight="1">
      <c r="A71" s="274">
        <v>308274</v>
      </c>
      <c r="B71" s="275" t="s">
        <v>25567</v>
      </c>
      <c r="C71" s="274" t="s">
        <v>4786</v>
      </c>
      <c r="D71" s="276">
        <v>22666.240000000002</v>
      </c>
    </row>
    <row r="72" spans="1:4" ht="9" customHeight="1">
      <c r="A72" s="274">
        <v>308275</v>
      </c>
      <c r="B72" s="275" t="s">
        <v>25568</v>
      </c>
      <c r="C72" s="274" t="s">
        <v>4786</v>
      </c>
      <c r="D72" s="276">
        <v>34037.06</v>
      </c>
    </row>
    <row r="73" spans="1:4" ht="9" customHeight="1">
      <c r="A73" s="274">
        <v>308276</v>
      </c>
      <c r="B73" s="275" t="s">
        <v>25569</v>
      </c>
      <c r="C73" s="274" t="s">
        <v>4786</v>
      </c>
      <c r="D73" s="276">
        <v>56157.760000000002</v>
      </c>
    </row>
    <row r="74" spans="1:4" ht="9" customHeight="1">
      <c r="A74" s="274">
        <v>308277</v>
      </c>
      <c r="B74" s="275" t="s">
        <v>25570</v>
      </c>
      <c r="C74" s="274" t="s">
        <v>4786</v>
      </c>
      <c r="D74" s="276">
        <v>62191.12</v>
      </c>
    </row>
    <row r="75" spans="1:4" ht="9" customHeight="1">
      <c r="A75" s="274">
        <v>308278</v>
      </c>
      <c r="B75" s="275" t="s">
        <v>25571</v>
      </c>
      <c r="C75" s="274" t="s">
        <v>4786</v>
      </c>
      <c r="D75" s="276">
        <v>67581.17</v>
      </c>
    </row>
    <row r="76" spans="1:4" ht="9" customHeight="1">
      <c r="A76" s="274">
        <v>308279</v>
      </c>
      <c r="B76" s="275" t="s">
        <v>25572</v>
      </c>
      <c r="C76" s="274" t="s">
        <v>4786</v>
      </c>
      <c r="D76" s="276">
        <v>71070.94</v>
      </c>
    </row>
    <row r="77" spans="1:4" ht="9" customHeight="1">
      <c r="A77" s="274">
        <v>308280</v>
      </c>
      <c r="B77" s="275" t="s">
        <v>25573</v>
      </c>
      <c r="C77" s="274" t="s">
        <v>4786</v>
      </c>
      <c r="D77" s="276">
        <v>81200.800000000003</v>
      </c>
    </row>
    <row r="78" spans="1:4" ht="9" customHeight="1">
      <c r="A78" s="274">
        <v>308281</v>
      </c>
      <c r="B78" s="275" t="s">
        <v>25574</v>
      </c>
      <c r="C78" s="274" t="s">
        <v>4786</v>
      </c>
      <c r="D78" s="276">
        <v>87214.74</v>
      </c>
    </row>
    <row r="79" spans="1:4" ht="9" customHeight="1">
      <c r="A79" s="274">
        <v>308282</v>
      </c>
      <c r="B79" s="275" t="s">
        <v>25575</v>
      </c>
      <c r="C79" s="274" t="s">
        <v>4786</v>
      </c>
      <c r="D79" s="276">
        <v>93795.96</v>
      </c>
    </row>
    <row r="80" spans="1:4" ht="9" customHeight="1">
      <c r="A80" s="274">
        <v>308283</v>
      </c>
      <c r="B80" s="275" t="s">
        <v>25576</v>
      </c>
      <c r="C80" s="274" t="s">
        <v>4786</v>
      </c>
      <c r="D80" s="276">
        <v>99628.95</v>
      </c>
    </row>
    <row r="81" spans="1:4" ht="9" customHeight="1">
      <c r="A81" s="274">
        <v>308284</v>
      </c>
      <c r="B81" s="275" t="s">
        <v>25577</v>
      </c>
      <c r="C81" s="274" t="s">
        <v>4786</v>
      </c>
      <c r="D81" s="276">
        <v>107765.84</v>
      </c>
    </row>
    <row r="82" spans="1:4" ht="9" customHeight="1">
      <c r="A82" s="274">
        <v>308285</v>
      </c>
      <c r="B82" s="275" t="s">
        <v>25578</v>
      </c>
      <c r="C82" s="274" t="s">
        <v>4786</v>
      </c>
      <c r="D82" s="276">
        <v>114420.74</v>
      </c>
    </row>
    <row r="83" spans="1:4" ht="9" customHeight="1">
      <c r="A83" s="274">
        <v>308286</v>
      </c>
      <c r="B83" s="275" t="s">
        <v>25579</v>
      </c>
      <c r="C83" s="274" t="s">
        <v>4786</v>
      </c>
      <c r="D83" s="276">
        <v>121116.67</v>
      </c>
    </row>
    <row r="84" spans="1:4" ht="9" customHeight="1">
      <c r="A84" s="274">
        <v>307733</v>
      </c>
      <c r="B84" s="275" t="s">
        <v>25580</v>
      </c>
      <c r="C84" s="274" t="s">
        <v>41</v>
      </c>
      <c r="D84" s="276">
        <v>443.26</v>
      </c>
    </row>
    <row r="85" spans="1:4" ht="9" customHeight="1">
      <c r="A85" s="274">
        <v>307734</v>
      </c>
      <c r="B85" s="275" t="s">
        <v>25581</v>
      </c>
      <c r="C85" s="274" t="s">
        <v>41</v>
      </c>
      <c r="D85" s="276">
        <v>553.94000000000005</v>
      </c>
    </row>
    <row r="86" spans="1:4" ht="9" customHeight="1">
      <c r="A86" s="274">
        <v>307735</v>
      </c>
      <c r="B86" s="275" t="s">
        <v>25582</v>
      </c>
      <c r="C86" s="274" t="s">
        <v>41</v>
      </c>
      <c r="D86" s="276">
        <v>924.27</v>
      </c>
    </row>
    <row r="87" spans="1:4" ht="9" customHeight="1">
      <c r="A87" s="274">
        <v>307736</v>
      </c>
      <c r="B87" s="275" t="s">
        <v>25583</v>
      </c>
      <c r="C87" s="274" t="s">
        <v>41</v>
      </c>
      <c r="D87" s="276">
        <v>1267.52</v>
      </c>
    </row>
    <row r="88" spans="1:4" ht="9" customHeight="1">
      <c r="A88" s="274">
        <v>307737</v>
      </c>
      <c r="B88" s="275" t="s">
        <v>25584</v>
      </c>
      <c r="C88" s="274" t="s">
        <v>41</v>
      </c>
      <c r="D88" s="276">
        <v>1550.77</v>
      </c>
    </row>
    <row r="89" spans="1:4" ht="9" customHeight="1">
      <c r="A89" s="274">
        <v>307730</v>
      </c>
      <c r="B89" s="275" t="s">
        <v>25585</v>
      </c>
      <c r="C89" s="274" t="s">
        <v>41</v>
      </c>
      <c r="D89" s="276">
        <v>0</v>
      </c>
    </row>
    <row r="90" spans="1:4" ht="9" customHeight="1">
      <c r="A90" s="274">
        <v>307084</v>
      </c>
      <c r="B90" s="275" t="s">
        <v>25586</v>
      </c>
      <c r="C90" s="274" t="s">
        <v>41</v>
      </c>
      <c r="D90" s="276">
        <v>30.35</v>
      </c>
    </row>
    <row r="91" spans="1:4" ht="9" customHeight="1">
      <c r="A91" s="274">
        <v>407818</v>
      </c>
      <c r="B91" s="275" t="s">
        <v>25587</v>
      </c>
      <c r="C91" s="274" t="s">
        <v>159</v>
      </c>
      <c r="D91" s="276">
        <v>14.08</v>
      </c>
    </row>
    <row r="92" spans="1:4" ht="9" customHeight="1">
      <c r="A92" s="274">
        <v>407819</v>
      </c>
      <c r="B92" s="275" t="s">
        <v>25588</v>
      </c>
      <c r="C92" s="274" t="s">
        <v>159</v>
      </c>
      <c r="D92" s="276">
        <v>13.55</v>
      </c>
    </row>
    <row r="93" spans="1:4" ht="9" customHeight="1">
      <c r="A93" s="274">
        <v>407820</v>
      </c>
      <c r="B93" s="275" t="s">
        <v>25589</v>
      </c>
      <c r="C93" s="274" t="s">
        <v>159</v>
      </c>
      <c r="D93" s="276">
        <v>14.32</v>
      </c>
    </row>
    <row r="94" spans="1:4" ht="9" customHeight="1">
      <c r="A94" s="274">
        <v>407740</v>
      </c>
      <c r="B94" s="275" t="s">
        <v>25590</v>
      </c>
      <c r="C94" s="274" t="s">
        <v>159</v>
      </c>
      <c r="D94" s="276">
        <v>16.73</v>
      </c>
    </row>
    <row r="95" spans="1:4" ht="9" customHeight="1">
      <c r="A95" s="274">
        <v>408037</v>
      </c>
      <c r="B95" s="275" t="s">
        <v>25591</v>
      </c>
      <c r="C95" s="274" t="s">
        <v>4786</v>
      </c>
      <c r="D95" s="276">
        <v>26.06</v>
      </c>
    </row>
    <row r="96" spans="1:4" ht="9" customHeight="1">
      <c r="A96" s="274">
        <v>408038</v>
      </c>
      <c r="B96" s="275" t="s">
        <v>25592</v>
      </c>
      <c r="C96" s="274" t="s">
        <v>4786</v>
      </c>
      <c r="D96" s="276">
        <v>36.28</v>
      </c>
    </row>
    <row r="97" spans="1:4" ht="9" customHeight="1">
      <c r="A97" s="274">
        <v>408039</v>
      </c>
      <c r="B97" s="275" t="s">
        <v>25593</v>
      </c>
      <c r="C97" s="274" t="s">
        <v>4786</v>
      </c>
      <c r="D97" s="276">
        <v>48.3</v>
      </c>
    </row>
    <row r="98" spans="1:4" ht="9" customHeight="1">
      <c r="A98" s="274">
        <v>408041</v>
      </c>
      <c r="B98" s="275" t="s">
        <v>25594</v>
      </c>
      <c r="C98" s="274" t="s">
        <v>4786</v>
      </c>
      <c r="D98" s="276">
        <v>69.150000000000006</v>
      </c>
    </row>
    <row r="99" spans="1:4" ht="9" customHeight="1">
      <c r="A99" s="274">
        <v>408042</v>
      </c>
      <c r="B99" s="275" t="s">
        <v>25595</v>
      </c>
      <c r="C99" s="274" t="s">
        <v>4786</v>
      </c>
      <c r="D99" s="276">
        <v>103.47</v>
      </c>
    </row>
    <row r="100" spans="1:4" ht="9" customHeight="1">
      <c r="A100" s="274">
        <v>408031</v>
      </c>
      <c r="B100" s="275" t="s">
        <v>25596</v>
      </c>
      <c r="C100" s="274" t="s">
        <v>4786</v>
      </c>
      <c r="D100" s="276">
        <v>24.21</v>
      </c>
    </row>
    <row r="101" spans="1:4" ht="9" customHeight="1">
      <c r="A101" s="274">
        <v>408032</v>
      </c>
      <c r="B101" s="275" t="s">
        <v>25597</v>
      </c>
      <c r="C101" s="274" t="s">
        <v>4786</v>
      </c>
      <c r="D101" s="276">
        <v>33.29</v>
      </c>
    </row>
    <row r="102" spans="1:4" ht="9" customHeight="1">
      <c r="A102" s="274">
        <v>408033</v>
      </c>
      <c r="B102" s="275" t="s">
        <v>25598</v>
      </c>
      <c r="C102" s="274" t="s">
        <v>4786</v>
      </c>
      <c r="D102" s="276">
        <v>47.74</v>
      </c>
    </row>
    <row r="103" spans="1:4" ht="9" customHeight="1">
      <c r="A103" s="274">
        <v>408035</v>
      </c>
      <c r="B103" s="275" t="s">
        <v>25599</v>
      </c>
      <c r="C103" s="274" t="s">
        <v>4786</v>
      </c>
      <c r="D103" s="276">
        <v>84.65</v>
      </c>
    </row>
    <row r="104" spans="1:4" ht="9" customHeight="1">
      <c r="A104" s="274">
        <v>408036</v>
      </c>
      <c r="B104" s="275" t="s">
        <v>25600</v>
      </c>
      <c r="C104" s="274" t="s">
        <v>4786</v>
      </c>
      <c r="D104" s="276">
        <v>166.28</v>
      </c>
    </row>
    <row r="105" spans="1:4" ht="9" customHeight="1">
      <c r="A105" s="274">
        <v>408067</v>
      </c>
      <c r="B105" s="275" t="s">
        <v>25601</v>
      </c>
      <c r="C105" s="274" t="s">
        <v>159</v>
      </c>
      <c r="D105" s="276">
        <v>13.86</v>
      </c>
    </row>
    <row r="106" spans="1:4" ht="9" customHeight="1">
      <c r="A106" s="274">
        <v>407743</v>
      </c>
      <c r="B106" s="275" t="s">
        <v>25602</v>
      </c>
      <c r="C106" s="274" t="s">
        <v>159</v>
      </c>
      <c r="D106" s="276">
        <v>15.95</v>
      </c>
    </row>
    <row r="107" spans="1:4" ht="18" customHeight="1">
      <c r="A107" s="274">
        <v>607137</v>
      </c>
      <c r="B107" s="275" t="s">
        <v>25603</v>
      </c>
      <c r="C107" s="274" t="s">
        <v>41</v>
      </c>
      <c r="D107" s="276">
        <v>60281.37</v>
      </c>
    </row>
    <row r="108" spans="1:4" ht="18" customHeight="1">
      <c r="A108" s="274">
        <v>606785</v>
      </c>
      <c r="B108" s="275" t="s">
        <v>25604</v>
      </c>
      <c r="C108" s="274" t="s">
        <v>41</v>
      </c>
      <c r="D108" s="276">
        <v>59603.82</v>
      </c>
    </row>
    <row r="109" spans="1:4" ht="18" customHeight="1">
      <c r="A109" s="274">
        <v>607139</v>
      </c>
      <c r="B109" s="275" t="s">
        <v>25605</v>
      </c>
      <c r="C109" s="274" t="s">
        <v>41</v>
      </c>
      <c r="D109" s="276">
        <v>61122.29</v>
      </c>
    </row>
    <row r="110" spans="1:4" ht="18" customHeight="1">
      <c r="A110" s="274">
        <v>606787</v>
      </c>
      <c r="B110" s="275" t="s">
        <v>25606</v>
      </c>
      <c r="C110" s="274" t="s">
        <v>41</v>
      </c>
      <c r="D110" s="276">
        <v>60090.19</v>
      </c>
    </row>
    <row r="111" spans="1:4" ht="18" customHeight="1">
      <c r="A111" s="274">
        <v>607140</v>
      </c>
      <c r="B111" s="275" t="s">
        <v>25607</v>
      </c>
      <c r="C111" s="274" t="s">
        <v>41</v>
      </c>
      <c r="D111" s="276">
        <v>55831.74</v>
      </c>
    </row>
    <row r="112" spans="1:4" ht="18" customHeight="1">
      <c r="A112" s="274">
        <v>606788</v>
      </c>
      <c r="B112" s="275" t="s">
        <v>25608</v>
      </c>
      <c r="C112" s="274" t="s">
        <v>41</v>
      </c>
      <c r="D112" s="276">
        <v>55547.54</v>
      </c>
    </row>
    <row r="113" spans="1:4" ht="18" customHeight="1">
      <c r="A113" s="274">
        <v>607141</v>
      </c>
      <c r="B113" s="275" t="s">
        <v>25609</v>
      </c>
      <c r="C113" s="274" t="s">
        <v>41</v>
      </c>
      <c r="D113" s="276">
        <v>62180.959999999999</v>
      </c>
    </row>
    <row r="114" spans="1:4" ht="18" customHeight="1">
      <c r="A114" s="274">
        <v>606789</v>
      </c>
      <c r="B114" s="275" t="s">
        <v>25610</v>
      </c>
      <c r="C114" s="274" t="s">
        <v>41</v>
      </c>
      <c r="D114" s="276">
        <v>61476.959999999999</v>
      </c>
    </row>
    <row r="115" spans="1:4" ht="18" customHeight="1">
      <c r="A115" s="274">
        <v>607144</v>
      </c>
      <c r="B115" s="275" t="s">
        <v>25611</v>
      </c>
      <c r="C115" s="274" t="s">
        <v>41</v>
      </c>
      <c r="D115" s="276">
        <v>72794.600000000006</v>
      </c>
    </row>
    <row r="116" spans="1:4" ht="18" customHeight="1">
      <c r="A116" s="274">
        <v>606792</v>
      </c>
      <c r="B116" s="275" t="s">
        <v>25612</v>
      </c>
      <c r="C116" s="274" t="s">
        <v>41</v>
      </c>
      <c r="D116" s="276">
        <v>72150.36</v>
      </c>
    </row>
    <row r="117" spans="1:4" ht="18" customHeight="1">
      <c r="A117" s="274">
        <v>607142</v>
      </c>
      <c r="B117" s="275" t="s">
        <v>25613</v>
      </c>
      <c r="C117" s="274" t="s">
        <v>41</v>
      </c>
      <c r="D117" s="276">
        <v>65243.75</v>
      </c>
    </row>
    <row r="118" spans="1:4" ht="18" customHeight="1">
      <c r="A118" s="274">
        <v>606790</v>
      </c>
      <c r="B118" s="275" t="s">
        <v>25614</v>
      </c>
      <c r="C118" s="274" t="s">
        <v>41</v>
      </c>
      <c r="D118" s="276">
        <v>64483.5</v>
      </c>
    </row>
    <row r="119" spans="1:4" ht="18" customHeight="1">
      <c r="A119" s="274">
        <v>607145</v>
      </c>
      <c r="B119" s="275" t="s">
        <v>25615</v>
      </c>
      <c r="C119" s="274" t="s">
        <v>41</v>
      </c>
      <c r="D119" s="276">
        <v>80439.08</v>
      </c>
    </row>
    <row r="120" spans="1:4" ht="18" customHeight="1">
      <c r="A120" s="274">
        <v>606793</v>
      </c>
      <c r="B120" s="275" t="s">
        <v>25616</v>
      </c>
      <c r="C120" s="274" t="s">
        <v>41</v>
      </c>
      <c r="D120" s="276">
        <v>79713.490000000005</v>
      </c>
    </row>
    <row r="121" spans="1:4" ht="18" customHeight="1">
      <c r="A121" s="274">
        <v>607146</v>
      </c>
      <c r="B121" s="275" t="s">
        <v>25617</v>
      </c>
      <c r="C121" s="274" t="s">
        <v>41</v>
      </c>
      <c r="D121" s="276">
        <v>83854.98</v>
      </c>
    </row>
    <row r="122" spans="1:4" ht="18" customHeight="1">
      <c r="A122" s="274">
        <v>606794</v>
      </c>
      <c r="B122" s="275" t="s">
        <v>25618</v>
      </c>
      <c r="C122" s="274" t="s">
        <v>41</v>
      </c>
      <c r="D122" s="276">
        <v>83072.460000000006</v>
      </c>
    </row>
    <row r="123" spans="1:4" ht="18" customHeight="1">
      <c r="A123" s="274">
        <v>607143</v>
      </c>
      <c r="B123" s="275" t="s">
        <v>25619</v>
      </c>
      <c r="C123" s="274" t="s">
        <v>41</v>
      </c>
      <c r="D123" s="276">
        <v>70494.61</v>
      </c>
    </row>
    <row r="124" spans="1:4" ht="18" customHeight="1">
      <c r="A124" s="274">
        <v>606791</v>
      </c>
      <c r="B124" s="275" t="s">
        <v>25620</v>
      </c>
      <c r="C124" s="274" t="s">
        <v>41</v>
      </c>
      <c r="D124" s="276">
        <v>69618.649999999994</v>
      </c>
    </row>
    <row r="125" spans="1:4" ht="18" customHeight="1">
      <c r="A125" s="274">
        <v>607147</v>
      </c>
      <c r="B125" s="275" t="s">
        <v>25621</v>
      </c>
      <c r="C125" s="274" t="s">
        <v>41</v>
      </c>
      <c r="D125" s="276">
        <v>90445.08</v>
      </c>
    </row>
    <row r="126" spans="1:4" ht="18" customHeight="1">
      <c r="A126" s="274">
        <v>606795</v>
      </c>
      <c r="B126" s="275" t="s">
        <v>25622</v>
      </c>
      <c r="C126" s="274" t="s">
        <v>41</v>
      </c>
      <c r="D126" s="276">
        <v>89546.08</v>
      </c>
    </row>
    <row r="127" spans="1:4" ht="18" customHeight="1">
      <c r="A127" s="274">
        <v>607112</v>
      </c>
      <c r="B127" s="275" t="s">
        <v>25623</v>
      </c>
      <c r="C127" s="274" t="s">
        <v>41</v>
      </c>
      <c r="D127" s="276">
        <v>29437.46</v>
      </c>
    </row>
    <row r="128" spans="1:4" ht="18" customHeight="1">
      <c r="A128" s="274">
        <v>606760</v>
      </c>
      <c r="B128" s="275" t="s">
        <v>25624</v>
      </c>
      <c r="C128" s="274" t="s">
        <v>41</v>
      </c>
      <c r="D128" s="276">
        <v>29200.38</v>
      </c>
    </row>
    <row r="129" spans="1:4" ht="18" customHeight="1">
      <c r="A129" s="274">
        <v>607113</v>
      </c>
      <c r="B129" s="275" t="s">
        <v>25625</v>
      </c>
      <c r="C129" s="274" t="s">
        <v>41</v>
      </c>
      <c r="D129" s="276">
        <v>34454.29</v>
      </c>
    </row>
    <row r="130" spans="1:4" ht="18" customHeight="1">
      <c r="A130" s="274">
        <v>606761</v>
      </c>
      <c r="B130" s="275" t="s">
        <v>25626</v>
      </c>
      <c r="C130" s="274" t="s">
        <v>41</v>
      </c>
      <c r="D130" s="276">
        <v>34182.43</v>
      </c>
    </row>
    <row r="131" spans="1:4" ht="18" customHeight="1">
      <c r="A131" s="274">
        <v>606762</v>
      </c>
      <c r="B131" s="275" t="s">
        <v>25627</v>
      </c>
      <c r="C131" s="274" t="s">
        <v>41</v>
      </c>
      <c r="D131" s="276">
        <v>34072.26</v>
      </c>
    </row>
    <row r="132" spans="1:4" ht="18" customHeight="1">
      <c r="A132" s="274">
        <v>607114</v>
      </c>
      <c r="B132" s="275" t="s">
        <v>25628</v>
      </c>
      <c r="C132" s="274" t="s">
        <v>41</v>
      </c>
      <c r="D132" s="276">
        <v>34347.269999999997</v>
      </c>
    </row>
    <row r="133" spans="1:4" ht="18" customHeight="1">
      <c r="A133" s="274">
        <v>607116</v>
      </c>
      <c r="B133" s="275" t="s">
        <v>25629</v>
      </c>
      <c r="C133" s="274" t="s">
        <v>41</v>
      </c>
      <c r="D133" s="276">
        <v>36270.11</v>
      </c>
    </row>
    <row r="134" spans="1:4" ht="18" customHeight="1">
      <c r="A134" s="274">
        <v>606764</v>
      </c>
      <c r="B134" s="275" t="s">
        <v>25630</v>
      </c>
      <c r="C134" s="274" t="s">
        <v>41</v>
      </c>
      <c r="D134" s="276">
        <v>35980.79</v>
      </c>
    </row>
    <row r="135" spans="1:4" ht="18" customHeight="1">
      <c r="A135" s="274">
        <v>607115</v>
      </c>
      <c r="B135" s="275" t="s">
        <v>25631</v>
      </c>
      <c r="C135" s="274" t="s">
        <v>41</v>
      </c>
      <c r="D135" s="276">
        <v>41199.78</v>
      </c>
    </row>
    <row r="136" spans="1:4" ht="18" customHeight="1">
      <c r="A136" s="274">
        <v>606763</v>
      </c>
      <c r="B136" s="275" t="s">
        <v>25632</v>
      </c>
      <c r="C136" s="274" t="s">
        <v>41</v>
      </c>
      <c r="D136" s="276">
        <v>40850.43</v>
      </c>
    </row>
    <row r="137" spans="1:4" ht="18" customHeight="1">
      <c r="A137" s="274">
        <v>607117</v>
      </c>
      <c r="B137" s="275" t="s">
        <v>25633</v>
      </c>
      <c r="C137" s="274" t="s">
        <v>41</v>
      </c>
      <c r="D137" s="276">
        <v>41193.19</v>
      </c>
    </row>
    <row r="138" spans="1:4" ht="18" customHeight="1">
      <c r="A138" s="274">
        <v>606765</v>
      </c>
      <c r="B138" s="275" t="s">
        <v>25634</v>
      </c>
      <c r="C138" s="274" t="s">
        <v>41</v>
      </c>
      <c r="D138" s="276">
        <v>40853.15</v>
      </c>
    </row>
    <row r="139" spans="1:4" ht="18" customHeight="1">
      <c r="A139" s="274">
        <v>607118</v>
      </c>
      <c r="B139" s="275" t="s">
        <v>25635</v>
      </c>
      <c r="C139" s="274" t="s">
        <v>41</v>
      </c>
      <c r="D139" s="276">
        <v>36927.32</v>
      </c>
    </row>
    <row r="140" spans="1:4" ht="18" customHeight="1">
      <c r="A140" s="274">
        <v>606766</v>
      </c>
      <c r="B140" s="275" t="s">
        <v>25636</v>
      </c>
      <c r="C140" s="274" t="s">
        <v>41</v>
      </c>
      <c r="D140" s="276">
        <v>36626.42</v>
      </c>
    </row>
    <row r="141" spans="1:4" ht="18" customHeight="1">
      <c r="A141" s="274">
        <v>607120</v>
      </c>
      <c r="B141" s="275" t="s">
        <v>25637</v>
      </c>
      <c r="C141" s="274" t="s">
        <v>41</v>
      </c>
      <c r="D141" s="276">
        <v>37586.160000000003</v>
      </c>
    </row>
    <row r="142" spans="1:4" ht="18" customHeight="1">
      <c r="A142" s="274">
        <v>606768</v>
      </c>
      <c r="B142" s="275" t="s">
        <v>25638</v>
      </c>
      <c r="C142" s="274" t="s">
        <v>41</v>
      </c>
      <c r="D142" s="276">
        <v>37271.599999999999</v>
      </c>
    </row>
    <row r="143" spans="1:4" ht="18" customHeight="1">
      <c r="A143" s="274">
        <v>607119</v>
      </c>
      <c r="B143" s="275" t="s">
        <v>25639</v>
      </c>
      <c r="C143" s="274" t="s">
        <v>41</v>
      </c>
      <c r="D143" s="276">
        <v>43173.75</v>
      </c>
    </row>
    <row r="144" spans="1:4" ht="18" customHeight="1">
      <c r="A144" s="274">
        <v>606767</v>
      </c>
      <c r="B144" s="275" t="s">
        <v>25640</v>
      </c>
      <c r="C144" s="274" t="s">
        <v>41</v>
      </c>
      <c r="D144" s="276">
        <v>42793.58</v>
      </c>
    </row>
    <row r="145" spans="1:4" ht="18" customHeight="1">
      <c r="A145" s="274">
        <v>607121</v>
      </c>
      <c r="B145" s="275" t="s">
        <v>25641</v>
      </c>
      <c r="C145" s="274" t="s">
        <v>41</v>
      </c>
      <c r="D145" s="276">
        <v>40713.839999999997</v>
      </c>
    </row>
    <row r="146" spans="1:4" ht="18" customHeight="1">
      <c r="A146" s="274">
        <v>606769</v>
      </c>
      <c r="B146" s="275" t="s">
        <v>25642</v>
      </c>
      <c r="C146" s="274" t="s">
        <v>41</v>
      </c>
      <c r="D146" s="276">
        <v>40353.57</v>
      </c>
    </row>
    <row r="147" spans="1:4" ht="18" customHeight="1">
      <c r="A147" s="274">
        <v>607123</v>
      </c>
      <c r="B147" s="275" t="s">
        <v>25643</v>
      </c>
      <c r="C147" s="274" t="s">
        <v>41</v>
      </c>
      <c r="D147" s="276">
        <v>40149.760000000002</v>
      </c>
    </row>
    <row r="148" spans="1:4" ht="18" customHeight="1">
      <c r="A148" s="274">
        <v>606771</v>
      </c>
      <c r="B148" s="275" t="s">
        <v>25644</v>
      </c>
      <c r="C148" s="274" t="s">
        <v>41</v>
      </c>
      <c r="D148" s="276">
        <v>39793.5</v>
      </c>
    </row>
    <row r="149" spans="1:4" ht="18" customHeight="1">
      <c r="A149" s="274">
        <v>607122</v>
      </c>
      <c r="B149" s="275" t="s">
        <v>25645</v>
      </c>
      <c r="C149" s="274" t="s">
        <v>41</v>
      </c>
      <c r="D149" s="276">
        <v>44529.38</v>
      </c>
    </row>
    <row r="150" spans="1:4" ht="18" customHeight="1">
      <c r="A150" s="274">
        <v>606770</v>
      </c>
      <c r="B150" s="275" t="s">
        <v>25646</v>
      </c>
      <c r="C150" s="274" t="s">
        <v>41</v>
      </c>
      <c r="D150" s="276">
        <v>44119.68</v>
      </c>
    </row>
    <row r="151" spans="1:4" ht="18" customHeight="1">
      <c r="A151" s="274">
        <v>607125</v>
      </c>
      <c r="B151" s="275" t="s">
        <v>25647</v>
      </c>
      <c r="C151" s="274" t="s">
        <v>41</v>
      </c>
      <c r="D151" s="276">
        <v>41486.910000000003</v>
      </c>
    </row>
    <row r="152" spans="1:4" ht="18" customHeight="1">
      <c r="A152" s="274">
        <v>606773</v>
      </c>
      <c r="B152" s="275" t="s">
        <v>25648</v>
      </c>
      <c r="C152" s="274" t="s">
        <v>41</v>
      </c>
      <c r="D152" s="276">
        <v>41114.51</v>
      </c>
    </row>
    <row r="153" spans="1:4" ht="18" customHeight="1">
      <c r="A153" s="274">
        <v>607124</v>
      </c>
      <c r="B153" s="275" t="s">
        <v>25649</v>
      </c>
      <c r="C153" s="274" t="s">
        <v>41</v>
      </c>
      <c r="D153" s="276">
        <v>45225.63</v>
      </c>
    </row>
    <row r="154" spans="1:4" ht="18" customHeight="1">
      <c r="A154" s="274">
        <v>606772</v>
      </c>
      <c r="B154" s="275" t="s">
        <v>25650</v>
      </c>
      <c r="C154" s="274" t="s">
        <v>41</v>
      </c>
      <c r="D154" s="276">
        <v>44799.65</v>
      </c>
    </row>
    <row r="155" spans="1:4" ht="18" customHeight="1">
      <c r="A155" s="274">
        <v>607126</v>
      </c>
      <c r="B155" s="275" t="s">
        <v>25651</v>
      </c>
      <c r="C155" s="274" t="s">
        <v>41</v>
      </c>
      <c r="D155" s="276">
        <v>46458.96</v>
      </c>
    </row>
    <row r="156" spans="1:4" ht="18" customHeight="1">
      <c r="A156" s="274">
        <v>606774</v>
      </c>
      <c r="B156" s="275" t="s">
        <v>25652</v>
      </c>
      <c r="C156" s="274" t="s">
        <v>41</v>
      </c>
      <c r="D156" s="276">
        <v>46015.12</v>
      </c>
    </row>
    <row r="157" spans="1:4" ht="18" customHeight="1">
      <c r="A157" s="274">
        <v>607127</v>
      </c>
      <c r="B157" s="275" t="s">
        <v>25653</v>
      </c>
      <c r="C157" s="274" t="s">
        <v>41</v>
      </c>
      <c r="D157" s="276">
        <v>42818.37</v>
      </c>
    </row>
    <row r="158" spans="1:4" ht="18" customHeight="1">
      <c r="A158" s="274">
        <v>606775</v>
      </c>
      <c r="B158" s="275" t="s">
        <v>25654</v>
      </c>
      <c r="C158" s="274" t="s">
        <v>41</v>
      </c>
      <c r="D158" s="276">
        <v>42417.61</v>
      </c>
    </row>
    <row r="159" spans="1:4" ht="18" customHeight="1">
      <c r="A159" s="274">
        <v>607129</v>
      </c>
      <c r="B159" s="275" t="s">
        <v>25655</v>
      </c>
      <c r="C159" s="274" t="s">
        <v>41</v>
      </c>
      <c r="D159" s="276">
        <v>44784.1</v>
      </c>
    </row>
    <row r="160" spans="1:4" ht="18" customHeight="1">
      <c r="A160" s="274">
        <v>606777</v>
      </c>
      <c r="B160" s="275" t="s">
        <v>25656</v>
      </c>
      <c r="C160" s="274" t="s">
        <v>41</v>
      </c>
      <c r="D160" s="276">
        <v>44348.800000000003</v>
      </c>
    </row>
    <row r="161" spans="1:4" ht="18" customHeight="1">
      <c r="A161" s="274">
        <v>607128</v>
      </c>
      <c r="B161" s="275" t="s">
        <v>25657</v>
      </c>
      <c r="C161" s="274" t="s">
        <v>41</v>
      </c>
      <c r="D161" s="276">
        <v>49234.55</v>
      </c>
    </row>
    <row r="162" spans="1:4" ht="18" customHeight="1">
      <c r="A162" s="274">
        <v>606776</v>
      </c>
      <c r="B162" s="275" t="s">
        <v>25658</v>
      </c>
      <c r="C162" s="274" t="s">
        <v>41</v>
      </c>
      <c r="D162" s="276">
        <v>48727.33</v>
      </c>
    </row>
    <row r="163" spans="1:4" ht="18" customHeight="1">
      <c r="A163" s="274">
        <v>607130</v>
      </c>
      <c r="B163" s="275" t="s">
        <v>25659</v>
      </c>
      <c r="C163" s="274" t="s">
        <v>41</v>
      </c>
      <c r="D163" s="276">
        <v>52486.67</v>
      </c>
    </row>
    <row r="164" spans="1:4" ht="18" customHeight="1">
      <c r="A164" s="274">
        <v>606778</v>
      </c>
      <c r="B164" s="275" t="s">
        <v>25660</v>
      </c>
      <c r="C164" s="274" t="s">
        <v>41</v>
      </c>
      <c r="D164" s="276">
        <v>51928.09</v>
      </c>
    </row>
    <row r="165" spans="1:4" ht="18" customHeight="1">
      <c r="A165" s="274">
        <v>607131</v>
      </c>
      <c r="B165" s="275" t="s">
        <v>25661</v>
      </c>
      <c r="C165" s="274" t="s">
        <v>41</v>
      </c>
      <c r="D165" s="276">
        <v>49250.75</v>
      </c>
    </row>
    <row r="166" spans="1:4" ht="18" customHeight="1">
      <c r="A166" s="274">
        <v>606779</v>
      </c>
      <c r="B166" s="275" t="s">
        <v>25662</v>
      </c>
      <c r="C166" s="274" t="s">
        <v>41</v>
      </c>
      <c r="D166" s="276">
        <v>48757.34</v>
      </c>
    </row>
    <row r="167" spans="1:4" ht="18" customHeight="1">
      <c r="A167" s="274">
        <v>607133</v>
      </c>
      <c r="B167" s="275" t="s">
        <v>25663</v>
      </c>
      <c r="C167" s="274" t="s">
        <v>41</v>
      </c>
      <c r="D167" s="276">
        <v>50046.82</v>
      </c>
    </row>
    <row r="168" spans="1:4" ht="18" customHeight="1">
      <c r="A168" s="274">
        <v>606781</v>
      </c>
      <c r="B168" s="275" t="s">
        <v>25664</v>
      </c>
      <c r="C168" s="274" t="s">
        <v>41</v>
      </c>
      <c r="D168" s="276">
        <v>49533.08</v>
      </c>
    </row>
    <row r="169" spans="1:4" ht="18" customHeight="1">
      <c r="A169" s="274">
        <v>607132</v>
      </c>
      <c r="B169" s="275" t="s">
        <v>25665</v>
      </c>
      <c r="C169" s="274" t="s">
        <v>41</v>
      </c>
      <c r="D169" s="276">
        <v>54532.29</v>
      </c>
    </row>
    <row r="170" spans="1:4" ht="18" customHeight="1">
      <c r="A170" s="274">
        <v>606780</v>
      </c>
      <c r="B170" s="275" t="s">
        <v>25666</v>
      </c>
      <c r="C170" s="274" t="s">
        <v>41</v>
      </c>
      <c r="D170" s="276">
        <v>53933.82</v>
      </c>
    </row>
    <row r="171" spans="1:4" ht="18" customHeight="1">
      <c r="A171" s="274">
        <v>607134</v>
      </c>
      <c r="B171" s="275" t="s">
        <v>25667</v>
      </c>
      <c r="C171" s="274" t="s">
        <v>41</v>
      </c>
      <c r="D171" s="276">
        <v>53984.160000000003</v>
      </c>
    </row>
    <row r="172" spans="1:4" ht="18" customHeight="1">
      <c r="A172" s="274">
        <v>606782</v>
      </c>
      <c r="B172" s="275" t="s">
        <v>25668</v>
      </c>
      <c r="C172" s="274" t="s">
        <v>41</v>
      </c>
      <c r="D172" s="276">
        <v>53400.13</v>
      </c>
    </row>
    <row r="173" spans="1:4" ht="18" customHeight="1">
      <c r="A173" s="274">
        <v>607136</v>
      </c>
      <c r="B173" s="275" t="s">
        <v>25669</v>
      </c>
      <c r="C173" s="274" t="s">
        <v>41</v>
      </c>
      <c r="D173" s="276">
        <v>53304.92</v>
      </c>
    </row>
    <row r="174" spans="1:4" ht="18" customHeight="1">
      <c r="A174" s="274">
        <v>606784</v>
      </c>
      <c r="B174" s="275" t="s">
        <v>25670</v>
      </c>
      <c r="C174" s="274" t="s">
        <v>41</v>
      </c>
      <c r="D174" s="276">
        <v>52734.95</v>
      </c>
    </row>
    <row r="175" spans="1:4" ht="18" customHeight="1">
      <c r="A175" s="274">
        <v>607135</v>
      </c>
      <c r="B175" s="275" t="s">
        <v>25671</v>
      </c>
      <c r="C175" s="274" t="s">
        <v>41</v>
      </c>
      <c r="D175" s="276">
        <v>59424.09</v>
      </c>
    </row>
    <row r="176" spans="1:4" ht="18" customHeight="1">
      <c r="A176" s="274">
        <v>606783</v>
      </c>
      <c r="B176" s="275" t="s">
        <v>25672</v>
      </c>
      <c r="C176" s="274" t="s">
        <v>41</v>
      </c>
      <c r="D176" s="276">
        <v>58768.29</v>
      </c>
    </row>
    <row r="177" spans="1:4" ht="18" customHeight="1">
      <c r="A177" s="274">
        <v>607138</v>
      </c>
      <c r="B177" s="275" t="s">
        <v>25673</v>
      </c>
      <c r="C177" s="274" t="s">
        <v>41</v>
      </c>
      <c r="D177" s="276">
        <v>54194.97</v>
      </c>
    </row>
    <row r="178" spans="1:4" ht="18" customHeight="1">
      <c r="A178" s="274">
        <v>606786</v>
      </c>
      <c r="B178" s="275" t="s">
        <v>25674</v>
      </c>
      <c r="C178" s="274" t="s">
        <v>41</v>
      </c>
      <c r="D178" s="276">
        <v>53591</v>
      </c>
    </row>
    <row r="179" spans="1:4" ht="18" customHeight="1">
      <c r="A179" s="274">
        <v>606842</v>
      </c>
      <c r="B179" s="275" t="s">
        <v>25675</v>
      </c>
      <c r="C179" s="274" t="s">
        <v>41</v>
      </c>
      <c r="D179" s="276">
        <v>67206.820000000007</v>
      </c>
    </row>
    <row r="180" spans="1:4" ht="18" customHeight="1">
      <c r="A180" s="274">
        <v>606832</v>
      </c>
      <c r="B180" s="275" t="s">
        <v>25676</v>
      </c>
      <c r="C180" s="274" t="s">
        <v>41</v>
      </c>
      <c r="D180" s="276">
        <v>66928.639999999999</v>
      </c>
    </row>
    <row r="181" spans="1:4" ht="18" customHeight="1">
      <c r="A181" s="274">
        <v>606843</v>
      </c>
      <c r="B181" s="275" t="s">
        <v>25677</v>
      </c>
      <c r="C181" s="274" t="s">
        <v>41</v>
      </c>
      <c r="D181" s="276">
        <v>69835.789999999994</v>
      </c>
    </row>
    <row r="182" spans="1:4" ht="18" customHeight="1">
      <c r="A182" s="274">
        <v>606833</v>
      </c>
      <c r="B182" s="275" t="s">
        <v>25678</v>
      </c>
      <c r="C182" s="274" t="s">
        <v>41</v>
      </c>
      <c r="D182" s="276">
        <v>69541.09</v>
      </c>
    </row>
    <row r="183" spans="1:4" ht="18" customHeight="1">
      <c r="A183" s="274">
        <v>606845</v>
      </c>
      <c r="B183" s="275" t="s">
        <v>25679</v>
      </c>
      <c r="C183" s="274" t="s">
        <v>41</v>
      </c>
      <c r="D183" s="276">
        <v>72401.100000000006</v>
      </c>
    </row>
    <row r="184" spans="1:4" ht="18" customHeight="1">
      <c r="A184" s="274">
        <v>606835</v>
      </c>
      <c r="B184" s="275" t="s">
        <v>25680</v>
      </c>
      <c r="C184" s="274" t="s">
        <v>41</v>
      </c>
      <c r="D184" s="276">
        <v>72109.8</v>
      </c>
    </row>
    <row r="185" spans="1:4" ht="18" customHeight="1">
      <c r="A185" s="274">
        <v>606844</v>
      </c>
      <c r="B185" s="275" t="s">
        <v>25681</v>
      </c>
      <c r="C185" s="274" t="s">
        <v>41</v>
      </c>
      <c r="D185" s="276">
        <v>70931.520000000004</v>
      </c>
    </row>
    <row r="186" spans="1:4" ht="18" customHeight="1">
      <c r="A186" s="274">
        <v>606834</v>
      </c>
      <c r="B186" s="275" t="s">
        <v>25682</v>
      </c>
      <c r="C186" s="274" t="s">
        <v>41</v>
      </c>
      <c r="D186" s="276">
        <v>70629.88</v>
      </c>
    </row>
    <row r="187" spans="1:4" ht="18" customHeight="1">
      <c r="A187" s="274">
        <v>606847</v>
      </c>
      <c r="B187" s="275" t="s">
        <v>25683</v>
      </c>
      <c r="C187" s="274" t="s">
        <v>41</v>
      </c>
      <c r="D187" s="276">
        <v>75725.75</v>
      </c>
    </row>
    <row r="188" spans="1:4" ht="18" customHeight="1">
      <c r="A188" s="274">
        <v>606837</v>
      </c>
      <c r="B188" s="275" t="s">
        <v>25684</v>
      </c>
      <c r="C188" s="274" t="s">
        <v>41</v>
      </c>
      <c r="D188" s="276">
        <v>75392.03</v>
      </c>
    </row>
    <row r="189" spans="1:4" ht="18" customHeight="1">
      <c r="A189" s="274">
        <v>606846</v>
      </c>
      <c r="B189" s="275" t="s">
        <v>25685</v>
      </c>
      <c r="C189" s="274" t="s">
        <v>41</v>
      </c>
      <c r="D189" s="276">
        <v>76582.399999999994</v>
      </c>
    </row>
    <row r="190" spans="1:4" ht="18" customHeight="1">
      <c r="A190" s="274">
        <v>606836</v>
      </c>
      <c r="B190" s="275" t="s">
        <v>25686</v>
      </c>
      <c r="C190" s="274" t="s">
        <v>41</v>
      </c>
      <c r="D190" s="276">
        <v>76247.12</v>
      </c>
    </row>
    <row r="191" spans="1:4" ht="18" customHeight="1">
      <c r="A191" s="274">
        <v>606848</v>
      </c>
      <c r="B191" s="275" t="s">
        <v>25687</v>
      </c>
      <c r="C191" s="274" t="s">
        <v>41</v>
      </c>
      <c r="D191" s="276">
        <v>76478.42</v>
      </c>
    </row>
    <row r="192" spans="1:4" ht="18" customHeight="1">
      <c r="A192" s="274">
        <v>606838</v>
      </c>
      <c r="B192" s="275" t="s">
        <v>25688</v>
      </c>
      <c r="C192" s="274" t="s">
        <v>41</v>
      </c>
      <c r="D192" s="276">
        <v>76127.88</v>
      </c>
    </row>
    <row r="193" spans="1:4" ht="18" customHeight="1">
      <c r="A193" s="274">
        <v>606849</v>
      </c>
      <c r="B193" s="275" t="s">
        <v>25689</v>
      </c>
      <c r="C193" s="274" t="s">
        <v>41</v>
      </c>
      <c r="D193" s="276">
        <v>82624.67</v>
      </c>
    </row>
    <row r="194" spans="1:4" ht="18" customHeight="1">
      <c r="A194" s="274">
        <v>606839</v>
      </c>
      <c r="B194" s="275" t="s">
        <v>25690</v>
      </c>
      <c r="C194" s="274" t="s">
        <v>41</v>
      </c>
      <c r="D194" s="276">
        <v>82286.539999999994</v>
      </c>
    </row>
    <row r="195" spans="1:4" ht="18" customHeight="1">
      <c r="A195" s="274">
        <v>606850</v>
      </c>
      <c r="B195" s="275" t="s">
        <v>25691</v>
      </c>
      <c r="C195" s="274" t="s">
        <v>41</v>
      </c>
      <c r="D195" s="276">
        <v>83318.03</v>
      </c>
    </row>
    <row r="196" spans="1:4" ht="18" customHeight="1">
      <c r="A196" s="274">
        <v>606840</v>
      </c>
      <c r="B196" s="275" t="s">
        <v>25692</v>
      </c>
      <c r="C196" s="274" t="s">
        <v>41</v>
      </c>
      <c r="D196" s="276">
        <v>82943.56</v>
      </c>
    </row>
    <row r="197" spans="1:4" ht="18" customHeight="1">
      <c r="A197" s="274">
        <v>606851</v>
      </c>
      <c r="B197" s="275" t="s">
        <v>25693</v>
      </c>
      <c r="C197" s="274" t="s">
        <v>41</v>
      </c>
      <c r="D197" s="276">
        <v>84115.02</v>
      </c>
    </row>
    <row r="198" spans="1:4" ht="18" customHeight="1">
      <c r="A198" s="274">
        <v>606841</v>
      </c>
      <c r="B198" s="275" t="s">
        <v>25694</v>
      </c>
      <c r="C198" s="274" t="s">
        <v>41</v>
      </c>
      <c r="D198" s="276">
        <v>83759.520000000004</v>
      </c>
    </row>
    <row r="199" spans="1:4" ht="9" customHeight="1">
      <c r="A199" s="274">
        <v>605604</v>
      </c>
      <c r="B199" s="275" t="s">
        <v>25695</v>
      </c>
      <c r="C199" s="274" t="s">
        <v>13725</v>
      </c>
      <c r="D199" s="276">
        <v>272.38</v>
      </c>
    </row>
    <row r="200" spans="1:4" ht="9" customHeight="1">
      <c r="A200" s="274">
        <v>605695</v>
      </c>
      <c r="B200" s="275" t="s">
        <v>25696</v>
      </c>
      <c r="C200" s="274" t="s">
        <v>41</v>
      </c>
      <c r="D200" s="276">
        <v>1594.37</v>
      </c>
    </row>
    <row r="201" spans="1:4" ht="9" customHeight="1">
      <c r="A201" s="274">
        <v>605607</v>
      </c>
      <c r="B201" s="275" t="s">
        <v>25697</v>
      </c>
      <c r="C201" s="274" t="s">
        <v>41</v>
      </c>
      <c r="D201" s="276">
        <v>1573.41</v>
      </c>
    </row>
    <row r="202" spans="1:4" ht="9" customHeight="1">
      <c r="A202" s="274">
        <v>605696</v>
      </c>
      <c r="B202" s="275" t="s">
        <v>25698</v>
      </c>
      <c r="C202" s="274" t="s">
        <v>41</v>
      </c>
      <c r="D202" s="276">
        <v>1835.87</v>
      </c>
    </row>
    <row r="203" spans="1:4" ht="9" customHeight="1">
      <c r="A203" s="274">
        <v>605608</v>
      </c>
      <c r="B203" s="275" t="s">
        <v>25699</v>
      </c>
      <c r="C203" s="274" t="s">
        <v>41</v>
      </c>
      <c r="D203" s="276">
        <v>1813.6</v>
      </c>
    </row>
    <row r="204" spans="1:4" ht="9" customHeight="1">
      <c r="A204" s="274">
        <v>605697</v>
      </c>
      <c r="B204" s="275" t="s">
        <v>25700</v>
      </c>
      <c r="C204" s="274" t="s">
        <v>41</v>
      </c>
      <c r="D204" s="276">
        <v>2077.4</v>
      </c>
    </row>
    <row r="205" spans="1:4" ht="9" customHeight="1">
      <c r="A205" s="274">
        <v>605609</v>
      </c>
      <c r="B205" s="275" t="s">
        <v>25701</v>
      </c>
      <c r="C205" s="274" t="s">
        <v>41</v>
      </c>
      <c r="D205" s="276">
        <v>2053.8200000000002</v>
      </c>
    </row>
    <row r="206" spans="1:4" ht="9" customHeight="1">
      <c r="A206" s="274">
        <v>605698</v>
      </c>
      <c r="B206" s="275" t="s">
        <v>25702</v>
      </c>
      <c r="C206" s="274" t="s">
        <v>41</v>
      </c>
      <c r="D206" s="276">
        <v>2271.7399999999998</v>
      </c>
    </row>
    <row r="207" spans="1:4" ht="9" customHeight="1">
      <c r="A207" s="274">
        <v>605610</v>
      </c>
      <c r="B207" s="275" t="s">
        <v>25703</v>
      </c>
      <c r="C207" s="274" t="s">
        <v>41</v>
      </c>
      <c r="D207" s="276">
        <v>2246.86</v>
      </c>
    </row>
    <row r="208" spans="1:4" ht="9" customHeight="1">
      <c r="A208" s="274">
        <v>605699</v>
      </c>
      <c r="B208" s="275" t="s">
        <v>25704</v>
      </c>
      <c r="C208" s="274" t="s">
        <v>41</v>
      </c>
      <c r="D208" s="276">
        <v>2513.21</v>
      </c>
    </row>
    <row r="209" spans="1:4" ht="9" customHeight="1">
      <c r="A209" s="274">
        <v>605611</v>
      </c>
      <c r="B209" s="275" t="s">
        <v>25705</v>
      </c>
      <c r="C209" s="274" t="s">
        <v>41</v>
      </c>
      <c r="D209" s="276">
        <v>2487.0100000000002</v>
      </c>
    </row>
    <row r="210" spans="1:4" ht="9" customHeight="1">
      <c r="A210" s="274">
        <v>605700</v>
      </c>
      <c r="B210" s="275" t="s">
        <v>25706</v>
      </c>
      <c r="C210" s="274" t="s">
        <v>41</v>
      </c>
      <c r="D210" s="276">
        <v>2849.2</v>
      </c>
    </row>
    <row r="211" spans="1:4" ht="9" customHeight="1">
      <c r="A211" s="274">
        <v>605612</v>
      </c>
      <c r="B211" s="275" t="s">
        <v>25707</v>
      </c>
      <c r="C211" s="274" t="s">
        <v>41</v>
      </c>
      <c r="D211" s="276">
        <v>2821.69</v>
      </c>
    </row>
    <row r="212" spans="1:4" ht="9" customHeight="1">
      <c r="A212" s="274">
        <v>605701</v>
      </c>
      <c r="B212" s="275" t="s">
        <v>25708</v>
      </c>
      <c r="C212" s="274" t="s">
        <v>41</v>
      </c>
      <c r="D212" s="276">
        <v>3043.5</v>
      </c>
    </row>
    <row r="213" spans="1:4" ht="9" customHeight="1">
      <c r="A213" s="274">
        <v>605613</v>
      </c>
      <c r="B213" s="275" t="s">
        <v>25709</v>
      </c>
      <c r="C213" s="274" t="s">
        <v>41</v>
      </c>
      <c r="D213" s="276">
        <v>3014.69</v>
      </c>
    </row>
    <row r="214" spans="1:4" ht="9" customHeight="1">
      <c r="A214" s="274">
        <v>605702</v>
      </c>
      <c r="B214" s="275" t="s">
        <v>25710</v>
      </c>
      <c r="C214" s="274" t="s">
        <v>41</v>
      </c>
      <c r="D214" s="276">
        <v>3319.87</v>
      </c>
    </row>
    <row r="215" spans="1:4" ht="9" customHeight="1">
      <c r="A215" s="274">
        <v>605614</v>
      </c>
      <c r="B215" s="275" t="s">
        <v>25711</v>
      </c>
      <c r="C215" s="274" t="s">
        <v>41</v>
      </c>
      <c r="D215" s="276">
        <v>3274.68</v>
      </c>
    </row>
    <row r="216" spans="1:4" ht="9" customHeight="1">
      <c r="A216" s="274">
        <v>605703</v>
      </c>
      <c r="B216" s="275" t="s">
        <v>25712</v>
      </c>
      <c r="C216" s="274" t="s">
        <v>41</v>
      </c>
      <c r="D216" s="276">
        <v>3518.31</v>
      </c>
    </row>
    <row r="217" spans="1:4" ht="9" customHeight="1">
      <c r="A217" s="274">
        <v>605615</v>
      </c>
      <c r="B217" s="275" t="s">
        <v>25713</v>
      </c>
      <c r="C217" s="274" t="s">
        <v>41</v>
      </c>
      <c r="D217" s="276">
        <v>3471.15</v>
      </c>
    </row>
    <row r="218" spans="1:4" ht="9" customHeight="1">
      <c r="A218" s="274">
        <v>605704</v>
      </c>
      <c r="B218" s="275" t="s">
        <v>25714</v>
      </c>
      <c r="C218" s="274" t="s">
        <v>41</v>
      </c>
      <c r="D218" s="276">
        <v>3764.61</v>
      </c>
    </row>
    <row r="219" spans="1:4" ht="9" customHeight="1">
      <c r="A219" s="274">
        <v>605616</v>
      </c>
      <c r="B219" s="275" t="s">
        <v>25715</v>
      </c>
      <c r="C219" s="274" t="s">
        <v>41</v>
      </c>
      <c r="D219" s="276">
        <v>3715.49</v>
      </c>
    </row>
    <row r="220" spans="1:4" ht="9" customHeight="1">
      <c r="A220" s="274">
        <v>605705</v>
      </c>
      <c r="B220" s="275" t="s">
        <v>25716</v>
      </c>
      <c r="C220" s="274" t="s">
        <v>41</v>
      </c>
      <c r="D220" s="276">
        <v>4014.65</v>
      </c>
    </row>
    <row r="221" spans="1:4" ht="9" customHeight="1">
      <c r="A221" s="274">
        <v>605617</v>
      </c>
      <c r="B221" s="275" t="s">
        <v>25717</v>
      </c>
      <c r="C221" s="274" t="s">
        <v>41</v>
      </c>
      <c r="D221" s="276">
        <v>3963.57</v>
      </c>
    </row>
    <row r="222" spans="1:4" ht="9" customHeight="1">
      <c r="A222" s="274">
        <v>605706</v>
      </c>
      <c r="B222" s="275" t="s">
        <v>25718</v>
      </c>
      <c r="C222" s="274" t="s">
        <v>41</v>
      </c>
      <c r="D222" s="276">
        <v>4218.87</v>
      </c>
    </row>
    <row r="223" spans="1:4" ht="9" customHeight="1">
      <c r="A223" s="274">
        <v>605618</v>
      </c>
      <c r="B223" s="275" t="s">
        <v>25719</v>
      </c>
      <c r="C223" s="274" t="s">
        <v>41</v>
      </c>
      <c r="D223" s="276">
        <v>4165.82</v>
      </c>
    </row>
    <row r="224" spans="1:4" ht="9" customHeight="1">
      <c r="A224" s="274">
        <v>605707</v>
      </c>
      <c r="B224" s="275" t="s">
        <v>25720</v>
      </c>
      <c r="C224" s="274" t="s">
        <v>41</v>
      </c>
      <c r="D224" s="276">
        <v>4682.6400000000003</v>
      </c>
    </row>
    <row r="225" spans="1:4" ht="9" customHeight="1">
      <c r="A225" s="274">
        <v>605619</v>
      </c>
      <c r="B225" s="275" t="s">
        <v>25721</v>
      </c>
      <c r="C225" s="274" t="s">
        <v>41</v>
      </c>
      <c r="D225" s="276">
        <v>4627.63</v>
      </c>
    </row>
    <row r="226" spans="1:4" ht="9" customHeight="1">
      <c r="A226" s="274">
        <v>605708</v>
      </c>
      <c r="B226" s="275" t="s">
        <v>25722</v>
      </c>
      <c r="C226" s="274" t="s">
        <v>41</v>
      </c>
      <c r="D226" s="276">
        <v>5490.58</v>
      </c>
    </row>
    <row r="227" spans="1:4" ht="9" customHeight="1">
      <c r="A227" s="274">
        <v>605620</v>
      </c>
      <c r="B227" s="275" t="s">
        <v>25723</v>
      </c>
      <c r="C227" s="274" t="s">
        <v>41</v>
      </c>
      <c r="D227" s="276">
        <v>5433.61</v>
      </c>
    </row>
    <row r="228" spans="1:4" ht="9" customHeight="1">
      <c r="A228" s="274">
        <v>605709</v>
      </c>
      <c r="B228" s="275" t="s">
        <v>25724</v>
      </c>
      <c r="C228" s="274" t="s">
        <v>41</v>
      </c>
      <c r="D228" s="276">
        <v>5750.95</v>
      </c>
    </row>
    <row r="229" spans="1:4" ht="9" customHeight="1">
      <c r="A229" s="274">
        <v>605621</v>
      </c>
      <c r="B229" s="275" t="s">
        <v>25725</v>
      </c>
      <c r="C229" s="274" t="s">
        <v>41</v>
      </c>
      <c r="D229" s="276">
        <v>5692.01</v>
      </c>
    </row>
    <row r="230" spans="1:4" ht="9" customHeight="1">
      <c r="A230" s="274">
        <v>605710</v>
      </c>
      <c r="B230" s="275" t="s">
        <v>25726</v>
      </c>
      <c r="C230" s="274" t="s">
        <v>41</v>
      </c>
      <c r="D230" s="276">
        <v>6176.9</v>
      </c>
    </row>
    <row r="231" spans="1:4" ht="9" customHeight="1">
      <c r="A231" s="274">
        <v>605622</v>
      </c>
      <c r="B231" s="275" t="s">
        <v>25727</v>
      </c>
      <c r="C231" s="274" t="s">
        <v>41</v>
      </c>
      <c r="D231" s="276">
        <v>6116</v>
      </c>
    </row>
    <row r="232" spans="1:4" ht="9" customHeight="1">
      <c r="A232" s="274">
        <v>605711</v>
      </c>
      <c r="B232" s="275" t="s">
        <v>25728</v>
      </c>
      <c r="C232" s="274" t="s">
        <v>41</v>
      </c>
      <c r="D232" s="276">
        <v>6384.3</v>
      </c>
    </row>
    <row r="233" spans="1:4" ht="9" customHeight="1">
      <c r="A233" s="274">
        <v>605623</v>
      </c>
      <c r="B233" s="275" t="s">
        <v>25729</v>
      </c>
      <c r="C233" s="274" t="s">
        <v>41</v>
      </c>
      <c r="D233" s="276">
        <v>6321.43</v>
      </c>
    </row>
    <row r="234" spans="1:4" ht="9" customHeight="1">
      <c r="A234" s="274">
        <v>605712</v>
      </c>
      <c r="B234" s="275" t="s">
        <v>25730</v>
      </c>
      <c r="C234" s="274" t="s">
        <v>41</v>
      </c>
      <c r="D234" s="276">
        <v>6721.46</v>
      </c>
    </row>
    <row r="235" spans="1:4" ht="9" customHeight="1">
      <c r="A235" s="274">
        <v>605624</v>
      </c>
      <c r="B235" s="275" t="s">
        <v>25731</v>
      </c>
      <c r="C235" s="274" t="s">
        <v>41</v>
      </c>
      <c r="D235" s="276">
        <v>6656.62</v>
      </c>
    </row>
    <row r="236" spans="1:4" ht="9" customHeight="1">
      <c r="A236" s="274">
        <v>605713</v>
      </c>
      <c r="B236" s="275" t="s">
        <v>25732</v>
      </c>
      <c r="C236" s="274" t="s">
        <v>41</v>
      </c>
      <c r="D236" s="276">
        <v>9017.56</v>
      </c>
    </row>
    <row r="237" spans="1:4" ht="9" customHeight="1">
      <c r="A237" s="274">
        <v>605625</v>
      </c>
      <c r="B237" s="275" t="s">
        <v>25733</v>
      </c>
      <c r="C237" s="274" t="s">
        <v>41</v>
      </c>
      <c r="D237" s="276">
        <v>8950.76</v>
      </c>
    </row>
    <row r="238" spans="1:4" ht="9" customHeight="1">
      <c r="A238" s="274">
        <v>605714</v>
      </c>
      <c r="B238" s="275" t="s">
        <v>25734</v>
      </c>
      <c r="C238" s="274" t="s">
        <v>41</v>
      </c>
      <c r="D238" s="276">
        <v>11354.85</v>
      </c>
    </row>
    <row r="239" spans="1:4" ht="9" customHeight="1">
      <c r="A239" s="274">
        <v>605626</v>
      </c>
      <c r="B239" s="275" t="s">
        <v>25735</v>
      </c>
      <c r="C239" s="274" t="s">
        <v>41</v>
      </c>
      <c r="D239" s="276">
        <v>11286.08</v>
      </c>
    </row>
    <row r="240" spans="1:4" ht="9" customHeight="1">
      <c r="A240" s="274">
        <v>605715</v>
      </c>
      <c r="B240" s="275" t="s">
        <v>25736</v>
      </c>
      <c r="C240" s="274" t="s">
        <v>41</v>
      </c>
      <c r="D240" s="276">
        <v>12124.26</v>
      </c>
    </row>
    <row r="241" spans="1:4" ht="9" customHeight="1">
      <c r="A241" s="274">
        <v>605627</v>
      </c>
      <c r="B241" s="275" t="s">
        <v>25737</v>
      </c>
      <c r="C241" s="274" t="s">
        <v>41</v>
      </c>
      <c r="D241" s="276">
        <v>12053.53</v>
      </c>
    </row>
    <row r="242" spans="1:4" ht="9" customHeight="1">
      <c r="A242" s="274">
        <v>605716</v>
      </c>
      <c r="B242" s="275" t="s">
        <v>25738</v>
      </c>
      <c r="C242" s="274" t="s">
        <v>41</v>
      </c>
      <c r="D242" s="276">
        <v>12574.09</v>
      </c>
    </row>
    <row r="243" spans="1:4" ht="9" customHeight="1">
      <c r="A243" s="274">
        <v>605628</v>
      </c>
      <c r="B243" s="275" t="s">
        <v>25739</v>
      </c>
      <c r="C243" s="274" t="s">
        <v>41</v>
      </c>
      <c r="D243" s="276">
        <v>12501.4</v>
      </c>
    </row>
    <row r="244" spans="1:4" ht="9" customHeight="1">
      <c r="A244" s="274">
        <v>605717</v>
      </c>
      <c r="B244" s="275" t="s">
        <v>25740</v>
      </c>
      <c r="C244" s="274" t="s">
        <v>41</v>
      </c>
      <c r="D244" s="276">
        <v>13396.76</v>
      </c>
    </row>
    <row r="245" spans="1:4" ht="9" customHeight="1">
      <c r="A245" s="274">
        <v>605629</v>
      </c>
      <c r="B245" s="275" t="s">
        <v>25741</v>
      </c>
      <c r="C245" s="274" t="s">
        <v>41</v>
      </c>
      <c r="D245" s="276">
        <v>13322.1</v>
      </c>
    </row>
    <row r="246" spans="1:4" ht="9" customHeight="1">
      <c r="A246" s="274">
        <v>605651</v>
      </c>
      <c r="B246" s="275" t="s">
        <v>25742</v>
      </c>
      <c r="C246" s="274" t="s">
        <v>41</v>
      </c>
      <c r="D246" s="276">
        <v>1505.25</v>
      </c>
    </row>
    <row r="247" spans="1:4" ht="9" customHeight="1">
      <c r="A247" s="274">
        <v>605460</v>
      </c>
      <c r="B247" s="275" t="s">
        <v>25743</v>
      </c>
      <c r="C247" s="274" t="s">
        <v>41</v>
      </c>
      <c r="D247" s="276">
        <v>1484.3</v>
      </c>
    </row>
    <row r="248" spans="1:4" ht="9" customHeight="1">
      <c r="A248" s="274">
        <v>605652</v>
      </c>
      <c r="B248" s="275" t="s">
        <v>25744</v>
      </c>
      <c r="C248" s="274" t="s">
        <v>41</v>
      </c>
      <c r="D248" s="276">
        <v>1732.83</v>
      </c>
    </row>
    <row r="249" spans="1:4" ht="9" customHeight="1">
      <c r="A249" s="274">
        <v>605461</v>
      </c>
      <c r="B249" s="275" t="s">
        <v>25745</v>
      </c>
      <c r="C249" s="274" t="s">
        <v>41</v>
      </c>
      <c r="D249" s="276">
        <v>1710.57</v>
      </c>
    </row>
    <row r="250" spans="1:4" ht="9" customHeight="1">
      <c r="A250" s="274">
        <v>605653</v>
      </c>
      <c r="B250" s="275" t="s">
        <v>25746</v>
      </c>
      <c r="C250" s="274" t="s">
        <v>41</v>
      </c>
      <c r="D250" s="276">
        <v>1960.44</v>
      </c>
    </row>
    <row r="251" spans="1:4" ht="9" customHeight="1">
      <c r="A251" s="274">
        <v>605462</v>
      </c>
      <c r="B251" s="275" t="s">
        <v>25747</v>
      </c>
      <c r="C251" s="274" t="s">
        <v>41</v>
      </c>
      <c r="D251" s="276">
        <v>1936.86</v>
      </c>
    </row>
    <row r="252" spans="1:4" ht="9" customHeight="1">
      <c r="A252" s="274">
        <v>605654</v>
      </c>
      <c r="B252" s="275" t="s">
        <v>25748</v>
      </c>
      <c r="C252" s="274" t="s">
        <v>41</v>
      </c>
      <c r="D252" s="276">
        <v>2143.65</v>
      </c>
    </row>
    <row r="253" spans="1:4" ht="9" customHeight="1">
      <c r="A253" s="274">
        <v>605463</v>
      </c>
      <c r="B253" s="275" t="s">
        <v>25749</v>
      </c>
      <c r="C253" s="274" t="s">
        <v>41</v>
      </c>
      <c r="D253" s="276">
        <v>2118.7600000000002</v>
      </c>
    </row>
    <row r="254" spans="1:4" ht="9" customHeight="1">
      <c r="A254" s="274">
        <v>605655</v>
      </c>
      <c r="B254" s="275" t="s">
        <v>25750</v>
      </c>
      <c r="C254" s="274" t="s">
        <v>41</v>
      </c>
      <c r="D254" s="276">
        <v>2371.1799999999998</v>
      </c>
    </row>
    <row r="255" spans="1:4" ht="9" customHeight="1">
      <c r="A255" s="274">
        <v>605464</v>
      </c>
      <c r="B255" s="275" t="s">
        <v>25751</v>
      </c>
      <c r="C255" s="274" t="s">
        <v>41</v>
      </c>
      <c r="D255" s="276">
        <v>2344.9899999999998</v>
      </c>
    </row>
    <row r="256" spans="1:4" ht="9" customHeight="1">
      <c r="A256" s="274">
        <v>605656</v>
      </c>
      <c r="B256" s="275" t="s">
        <v>25752</v>
      </c>
      <c r="C256" s="274" t="s">
        <v>41</v>
      </c>
      <c r="D256" s="276">
        <v>2687.67</v>
      </c>
    </row>
    <row r="257" spans="1:4" ht="9" customHeight="1">
      <c r="A257" s="274">
        <v>605465</v>
      </c>
      <c r="B257" s="275" t="s">
        <v>25753</v>
      </c>
      <c r="C257" s="274" t="s">
        <v>41</v>
      </c>
      <c r="D257" s="276">
        <v>2660.17</v>
      </c>
    </row>
    <row r="258" spans="1:4" ht="9" customHeight="1">
      <c r="A258" s="274">
        <v>605657</v>
      </c>
      <c r="B258" s="275" t="s">
        <v>25754</v>
      </c>
      <c r="C258" s="274" t="s">
        <v>41</v>
      </c>
      <c r="D258" s="276">
        <v>2870.84</v>
      </c>
    </row>
    <row r="259" spans="1:4" ht="9" customHeight="1">
      <c r="A259" s="274">
        <v>605466</v>
      </c>
      <c r="B259" s="275" t="s">
        <v>25755</v>
      </c>
      <c r="C259" s="274" t="s">
        <v>41</v>
      </c>
      <c r="D259" s="276">
        <v>2842.03</v>
      </c>
    </row>
    <row r="260" spans="1:4" ht="9" customHeight="1">
      <c r="A260" s="274">
        <v>605658</v>
      </c>
      <c r="B260" s="275" t="s">
        <v>25756</v>
      </c>
      <c r="C260" s="274" t="s">
        <v>41</v>
      </c>
      <c r="D260" s="276">
        <v>3133.3</v>
      </c>
    </row>
    <row r="261" spans="1:4" ht="9" customHeight="1">
      <c r="A261" s="274">
        <v>605467</v>
      </c>
      <c r="B261" s="275" t="s">
        <v>25757</v>
      </c>
      <c r="C261" s="274" t="s">
        <v>41</v>
      </c>
      <c r="D261" s="276">
        <v>3088.11</v>
      </c>
    </row>
    <row r="262" spans="1:4" ht="9" customHeight="1">
      <c r="A262" s="274">
        <v>605659</v>
      </c>
      <c r="B262" s="275" t="s">
        <v>25758</v>
      </c>
      <c r="C262" s="274" t="s">
        <v>41</v>
      </c>
      <c r="D262" s="276">
        <v>3320.59</v>
      </c>
    </row>
    <row r="263" spans="1:4" ht="9" customHeight="1">
      <c r="A263" s="274">
        <v>605468</v>
      </c>
      <c r="B263" s="275" t="s">
        <v>25759</v>
      </c>
      <c r="C263" s="274" t="s">
        <v>41</v>
      </c>
      <c r="D263" s="276">
        <v>3273.43</v>
      </c>
    </row>
    <row r="264" spans="1:4" ht="9" customHeight="1">
      <c r="A264" s="274">
        <v>605660</v>
      </c>
      <c r="B264" s="275" t="s">
        <v>25760</v>
      </c>
      <c r="C264" s="274" t="s">
        <v>41</v>
      </c>
      <c r="D264" s="276">
        <v>3552.97</v>
      </c>
    </row>
    <row r="265" spans="1:4" ht="9" customHeight="1">
      <c r="A265" s="274">
        <v>605469</v>
      </c>
      <c r="B265" s="275" t="s">
        <v>25761</v>
      </c>
      <c r="C265" s="274" t="s">
        <v>41</v>
      </c>
      <c r="D265" s="276">
        <v>3503.85</v>
      </c>
    </row>
    <row r="266" spans="1:4" ht="9" customHeight="1">
      <c r="A266" s="274">
        <v>605661</v>
      </c>
      <c r="B266" s="275" t="s">
        <v>25762</v>
      </c>
      <c r="C266" s="274" t="s">
        <v>41</v>
      </c>
      <c r="D266" s="276">
        <v>3789.09</v>
      </c>
    </row>
    <row r="267" spans="1:4" ht="9" customHeight="1">
      <c r="A267" s="274">
        <v>605470</v>
      </c>
      <c r="B267" s="275" t="s">
        <v>25763</v>
      </c>
      <c r="C267" s="274" t="s">
        <v>41</v>
      </c>
      <c r="D267" s="276">
        <v>3738</v>
      </c>
    </row>
    <row r="268" spans="1:4" ht="9" customHeight="1">
      <c r="A268" s="274">
        <v>605662</v>
      </c>
      <c r="B268" s="275" t="s">
        <v>25764</v>
      </c>
      <c r="C268" s="274" t="s">
        <v>41</v>
      </c>
      <c r="D268" s="276">
        <v>3982.16</v>
      </c>
    </row>
    <row r="269" spans="1:4" ht="9" customHeight="1">
      <c r="A269" s="274">
        <v>605471</v>
      </c>
      <c r="B269" s="275" t="s">
        <v>25765</v>
      </c>
      <c r="C269" s="274" t="s">
        <v>41</v>
      </c>
      <c r="D269" s="276">
        <v>3929.11</v>
      </c>
    </row>
    <row r="270" spans="1:4" ht="9" customHeight="1">
      <c r="A270" s="274">
        <v>605663</v>
      </c>
      <c r="B270" s="275" t="s">
        <v>25766</v>
      </c>
      <c r="C270" s="274" t="s">
        <v>41</v>
      </c>
      <c r="D270" s="276">
        <v>4431.97</v>
      </c>
    </row>
    <row r="271" spans="1:4" ht="9" customHeight="1">
      <c r="A271" s="274">
        <v>605472</v>
      </c>
      <c r="B271" s="275" t="s">
        <v>25767</v>
      </c>
      <c r="C271" s="274" t="s">
        <v>41</v>
      </c>
      <c r="D271" s="276">
        <v>4376.96</v>
      </c>
    </row>
    <row r="272" spans="1:4" ht="9" customHeight="1">
      <c r="A272" s="274">
        <v>605664</v>
      </c>
      <c r="B272" s="275" t="s">
        <v>25768</v>
      </c>
      <c r="C272" s="274" t="s">
        <v>41</v>
      </c>
      <c r="D272" s="276">
        <v>5190.1899999999996</v>
      </c>
    </row>
    <row r="273" spans="1:4" ht="9" customHeight="1">
      <c r="A273" s="274">
        <v>605473</v>
      </c>
      <c r="B273" s="275" t="s">
        <v>25769</v>
      </c>
      <c r="C273" s="274" t="s">
        <v>41</v>
      </c>
      <c r="D273" s="276">
        <v>5133.21</v>
      </c>
    </row>
    <row r="274" spans="1:4" ht="9" customHeight="1">
      <c r="A274" s="274">
        <v>605665</v>
      </c>
      <c r="B274" s="275" t="s">
        <v>25770</v>
      </c>
      <c r="C274" s="274" t="s">
        <v>41</v>
      </c>
      <c r="D274" s="276">
        <v>5434.32</v>
      </c>
    </row>
    <row r="275" spans="1:4" ht="9" customHeight="1">
      <c r="A275" s="274">
        <v>605474</v>
      </c>
      <c r="B275" s="275" t="s">
        <v>25771</v>
      </c>
      <c r="C275" s="274" t="s">
        <v>41</v>
      </c>
      <c r="D275" s="276">
        <v>5375.38</v>
      </c>
    </row>
    <row r="276" spans="1:4" ht="9" customHeight="1">
      <c r="A276" s="274">
        <v>605666</v>
      </c>
      <c r="B276" s="275" t="s">
        <v>25772</v>
      </c>
      <c r="C276" s="274" t="s">
        <v>41</v>
      </c>
      <c r="D276" s="276">
        <v>5838.62</v>
      </c>
    </row>
    <row r="277" spans="1:4" ht="9" customHeight="1">
      <c r="A277" s="274">
        <v>605475</v>
      </c>
      <c r="B277" s="275" t="s">
        <v>25773</v>
      </c>
      <c r="C277" s="274" t="s">
        <v>41</v>
      </c>
      <c r="D277" s="276">
        <v>5777.72</v>
      </c>
    </row>
    <row r="278" spans="1:4" ht="9" customHeight="1">
      <c r="A278" s="274">
        <v>605667</v>
      </c>
      <c r="B278" s="275" t="s">
        <v>25774</v>
      </c>
      <c r="C278" s="274" t="s">
        <v>41</v>
      </c>
      <c r="D278" s="276">
        <v>6037.89</v>
      </c>
    </row>
    <row r="279" spans="1:4" ht="9" customHeight="1">
      <c r="A279" s="274">
        <v>605476</v>
      </c>
      <c r="B279" s="275" t="s">
        <v>25775</v>
      </c>
      <c r="C279" s="274" t="s">
        <v>41</v>
      </c>
      <c r="D279" s="276">
        <v>5975.02</v>
      </c>
    </row>
    <row r="280" spans="1:4" ht="9" customHeight="1">
      <c r="A280" s="274">
        <v>605668</v>
      </c>
      <c r="B280" s="275" t="s">
        <v>25776</v>
      </c>
      <c r="C280" s="274" t="s">
        <v>41</v>
      </c>
      <c r="D280" s="276">
        <v>6361.53</v>
      </c>
    </row>
    <row r="281" spans="1:4" ht="9" customHeight="1">
      <c r="A281" s="274">
        <v>605477</v>
      </c>
      <c r="B281" s="275" t="s">
        <v>25777</v>
      </c>
      <c r="C281" s="274" t="s">
        <v>41</v>
      </c>
      <c r="D281" s="276">
        <v>6296.7</v>
      </c>
    </row>
    <row r="282" spans="1:4" ht="9" customHeight="1">
      <c r="A282" s="274">
        <v>605669</v>
      </c>
      <c r="B282" s="275" t="s">
        <v>25778</v>
      </c>
      <c r="C282" s="274" t="s">
        <v>41</v>
      </c>
      <c r="D282" s="276">
        <v>8349.8799999999992</v>
      </c>
    </row>
    <row r="283" spans="1:4" ht="9" customHeight="1">
      <c r="A283" s="274">
        <v>605478</v>
      </c>
      <c r="B283" s="275" t="s">
        <v>25779</v>
      </c>
      <c r="C283" s="274" t="s">
        <v>41</v>
      </c>
      <c r="D283" s="276">
        <v>8283.08</v>
      </c>
    </row>
    <row r="284" spans="1:4" ht="9" customHeight="1">
      <c r="A284" s="274">
        <v>605670</v>
      </c>
      <c r="B284" s="275" t="s">
        <v>25780</v>
      </c>
      <c r="C284" s="274" t="s">
        <v>41</v>
      </c>
      <c r="D284" s="276">
        <v>10513.45</v>
      </c>
    </row>
    <row r="285" spans="1:4" ht="9" customHeight="1">
      <c r="A285" s="274">
        <v>605479</v>
      </c>
      <c r="B285" s="275" t="s">
        <v>25781</v>
      </c>
      <c r="C285" s="274" t="s">
        <v>41</v>
      </c>
      <c r="D285" s="276">
        <v>10444.69</v>
      </c>
    </row>
    <row r="286" spans="1:4" ht="9" customHeight="1">
      <c r="A286" s="274">
        <v>605671</v>
      </c>
      <c r="B286" s="275" t="s">
        <v>25782</v>
      </c>
      <c r="C286" s="274" t="s">
        <v>41</v>
      </c>
      <c r="D286" s="276">
        <v>11234.97</v>
      </c>
    </row>
    <row r="287" spans="1:4" ht="9" customHeight="1">
      <c r="A287" s="274">
        <v>605480</v>
      </c>
      <c r="B287" s="275" t="s">
        <v>25783</v>
      </c>
      <c r="C287" s="274" t="s">
        <v>41</v>
      </c>
      <c r="D287" s="276">
        <v>11164.24</v>
      </c>
    </row>
    <row r="288" spans="1:4" ht="9" customHeight="1">
      <c r="A288" s="274">
        <v>605672</v>
      </c>
      <c r="B288" s="275" t="s">
        <v>25784</v>
      </c>
      <c r="C288" s="274" t="s">
        <v>41</v>
      </c>
      <c r="D288" s="276">
        <v>11667.69</v>
      </c>
    </row>
    <row r="289" spans="1:4" ht="9" customHeight="1">
      <c r="A289" s="274">
        <v>605481</v>
      </c>
      <c r="B289" s="275" t="s">
        <v>25785</v>
      </c>
      <c r="C289" s="274" t="s">
        <v>41</v>
      </c>
      <c r="D289" s="276">
        <v>11595</v>
      </c>
    </row>
    <row r="290" spans="1:4" ht="9" customHeight="1">
      <c r="A290" s="274">
        <v>605673</v>
      </c>
      <c r="B290" s="275" t="s">
        <v>25786</v>
      </c>
      <c r="C290" s="274" t="s">
        <v>41</v>
      </c>
      <c r="D290" s="276">
        <v>12445.91</v>
      </c>
    </row>
    <row r="291" spans="1:4" ht="9" customHeight="1">
      <c r="A291" s="274">
        <v>605482</v>
      </c>
      <c r="B291" s="275" t="s">
        <v>25787</v>
      </c>
      <c r="C291" s="274" t="s">
        <v>41</v>
      </c>
      <c r="D291" s="276">
        <v>12371.25</v>
      </c>
    </row>
    <row r="292" spans="1:4" ht="9" customHeight="1">
      <c r="A292" s="274">
        <v>605718</v>
      </c>
      <c r="B292" s="275" t="s">
        <v>25788</v>
      </c>
      <c r="C292" s="274" t="s">
        <v>41</v>
      </c>
      <c r="D292" s="276">
        <v>7509.82</v>
      </c>
    </row>
    <row r="293" spans="1:4" ht="9" customHeight="1">
      <c r="A293" s="274">
        <v>605630</v>
      </c>
      <c r="B293" s="275" t="s">
        <v>25789</v>
      </c>
      <c r="C293" s="274" t="s">
        <v>41</v>
      </c>
      <c r="D293" s="276">
        <v>7460.7</v>
      </c>
    </row>
    <row r="294" spans="1:4" ht="9" customHeight="1">
      <c r="A294" s="274">
        <v>605719</v>
      </c>
      <c r="B294" s="275" t="s">
        <v>25790</v>
      </c>
      <c r="C294" s="274" t="s">
        <v>41</v>
      </c>
      <c r="D294" s="276">
        <v>9302.81</v>
      </c>
    </row>
    <row r="295" spans="1:4" ht="9" customHeight="1">
      <c r="A295" s="274">
        <v>605631</v>
      </c>
      <c r="B295" s="275" t="s">
        <v>25791</v>
      </c>
      <c r="C295" s="274" t="s">
        <v>41</v>
      </c>
      <c r="D295" s="276">
        <v>9247.7999999999993</v>
      </c>
    </row>
    <row r="296" spans="1:4" ht="9" customHeight="1">
      <c r="A296" s="274">
        <v>605720</v>
      </c>
      <c r="B296" s="275" t="s">
        <v>25792</v>
      </c>
      <c r="C296" s="274" t="s">
        <v>41</v>
      </c>
      <c r="D296" s="276">
        <v>9598.24</v>
      </c>
    </row>
    <row r="297" spans="1:4" ht="9" customHeight="1">
      <c r="A297" s="274">
        <v>605632</v>
      </c>
      <c r="B297" s="275" t="s">
        <v>25793</v>
      </c>
      <c r="C297" s="274" t="s">
        <v>41</v>
      </c>
      <c r="D297" s="276">
        <v>9541.26</v>
      </c>
    </row>
    <row r="298" spans="1:4" ht="9" customHeight="1">
      <c r="A298" s="274">
        <v>605721</v>
      </c>
      <c r="B298" s="275" t="s">
        <v>25794</v>
      </c>
      <c r="C298" s="274" t="s">
        <v>41</v>
      </c>
      <c r="D298" s="276">
        <v>10876.21</v>
      </c>
    </row>
    <row r="299" spans="1:4" ht="9" customHeight="1">
      <c r="A299" s="274">
        <v>605633</v>
      </c>
      <c r="B299" s="275" t="s">
        <v>25795</v>
      </c>
      <c r="C299" s="274" t="s">
        <v>41</v>
      </c>
      <c r="D299" s="276">
        <v>10814.32</v>
      </c>
    </row>
    <row r="300" spans="1:4" ht="9" customHeight="1">
      <c r="A300" s="274">
        <v>605722</v>
      </c>
      <c r="B300" s="275" t="s">
        <v>25796</v>
      </c>
      <c r="C300" s="274" t="s">
        <v>41</v>
      </c>
      <c r="D300" s="276">
        <v>11522.88</v>
      </c>
    </row>
    <row r="301" spans="1:4" ht="9" customHeight="1">
      <c r="A301" s="274">
        <v>605634</v>
      </c>
      <c r="B301" s="275" t="s">
        <v>25797</v>
      </c>
      <c r="C301" s="274" t="s">
        <v>41</v>
      </c>
      <c r="D301" s="276">
        <v>11458.05</v>
      </c>
    </row>
    <row r="302" spans="1:4" ht="9" customHeight="1">
      <c r="A302" s="274">
        <v>605723</v>
      </c>
      <c r="B302" s="275" t="s">
        <v>25798</v>
      </c>
      <c r="C302" s="274" t="s">
        <v>41</v>
      </c>
      <c r="D302" s="276">
        <v>13482.97</v>
      </c>
    </row>
    <row r="303" spans="1:4" ht="9" customHeight="1">
      <c r="A303" s="274">
        <v>605635</v>
      </c>
      <c r="B303" s="275" t="s">
        <v>25799</v>
      </c>
      <c r="C303" s="274" t="s">
        <v>41</v>
      </c>
      <c r="D303" s="276">
        <v>13411.26</v>
      </c>
    </row>
    <row r="304" spans="1:4" ht="9" customHeight="1">
      <c r="A304" s="274">
        <v>605724</v>
      </c>
      <c r="B304" s="275" t="s">
        <v>25800</v>
      </c>
      <c r="C304" s="274" t="s">
        <v>41</v>
      </c>
      <c r="D304" s="276">
        <v>15392.97</v>
      </c>
    </row>
    <row r="305" spans="1:4" ht="9" customHeight="1">
      <c r="A305" s="274">
        <v>605636</v>
      </c>
      <c r="B305" s="275" t="s">
        <v>25801</v>
      </c>
      <c r="C305" s="274" t="s">
        <v>41</v>
      </c>
      <c r="D305" s="276">
        <v>15293.75</v>
      </c>
    </row>
    <row r="306" spans="1:4" ht="9" customHeight="1">
      <c r="A306" s="274">
        <v>605725</v>
      </c>
      <c r="B306" s="275" t="s">
        <v>25802</v>
      </c>
      <c r="C306" s="274" t="s">
        <v>41</v>
      </c>
      <c r="D306" s="276">
        <v>16341.65</v>
      </c>
    </row>
    <row r="307" spans="1:4" ht="9" customHeight="1">
      <c r="A307" s="274">
        <v>605637</v>
      </c>
      <c r="B307" s="275" t="s">
        <v>25803</v>
      </c>
      <c r="C307" s="274" t="s">
        <v>41</v>
      </c>
      <c r="D307" s="276">
        <v>16239.49</v>
      </c>
    </row>
    <row r="308" spans="1:4" ht="9" customHeight="1">
      <c r="A308" s="274">
        <v>605726</v>
      </c>
      <c r="B308" s="275" t="s">
        <v>25804</v>
      </c>
      <c r="C308" s="274" t="s">
        <v>41</v>
      </c>
      <c r="D308" s="276">
        <v>17296.59</v>
      </c>
    </row>
    <row r="309" spans="1:4" ht="9" customHeight="1">
      <c r="A309" s="274">
        <v>605638</v>
      </c>
      <c r="B309" s="275" t="s">
        <v>25805</v>
      </c>
      <c r="C309" s="274" t="s">
        <v>41</v>
      </c>
      <c r="D309" s="276">
        <v>17190.5</v>
      </c>
    </row>
    <row r="310" spans="1:4" ht="9" customHeight="1">
      <c r="A310" s="274">
        <v>605727</v>
      </c>
      <c r="B310" s="275" t="s">
        <v>25806</v>
      </c>
      <c r="C310" s="274" t="s">
        <v>41</v>
      </c>
      <c r="D310" s="276">
        <v>18539.14</v>
      </c>
    </row>
    <row r="311" spans="1:4" ht="9" customHeight="1">
      <c r="A311" s="274">
        <v>605639</v>
      </c>
      <c r="B311" s="275" t="s">
        <v>25807</v>
      </c>
      <c r="C311" s="274" t="s">
        <v>41</v>
      </c>
      <c r="D311" s="276">
        <v>18428.13</v>
      </c>
    </row>
    <row r="312" spans="1:4" ht="9" customHeight="1">
      <c r="A312" s="274">
        <v>605728</v>
      </c>
      <c r="B312" s="275" t="s">
        <v>25808</v>
      </c>
      <c r="C312" s="274" t="s">
        <v>41</v>
      </c>
      <c r="D312" s="276">
        <v>19232.23</v>
      </c>
    </row>
    <row r="313" spans="1:4" ht="9" customHeight="1">
      <c r="A313" s="274">
        <v>605640</v>
      </c>
      <c r="B313" s="275" t="s">
        <v>25809</v>
      </c>
      <c r="C313" s="274" t="s">
        <v>41</v>
      </c>
      <c r="D313" s="276">
        <v>19118.28</v>
      </c>
    </row>
    <row r="314" spans="1:4" ht="9" customHeight="1">
      <c r="A314" s="274">
        <v>605729</v>
      </c>
      <c r="B314" s="275" t="s">
        <v>25810</v>
      </c>
      <c r="C314" s="274" t="s">
        <v>41</v>
      </c>
      <c r="D314" s="276">
        <v>21122.83</v>
      </c>
    </row>
    <row r="315" spans="1:4" ht="9" customHeight="1">
      <c r="A315" s="274">
        <v>605641</v>
      </c>
      <c r="B315" s="275" t="s">
        <v>25811</v>
      </c>
      <c r="C315" s="274" t="s">
        <v>41</v>
      </c>
      <c r="D315" s="276">
        <v>21001.02</v>
      </c>
    </row>
    <row r="316" spans="1:4" ht="9" customHeight="1">
      <c r="A316" s="274">
        <v>605730</v>
      </c>
      <c r="B316" s="275" t="s">
        <v>25812</v>
      </c>
      <c r="C316" s="274" t="s">
        <v>41</v>
      </c>
      <c r="D316" s="276">
        <v>23071.040000000001</v>
      </c>
    </row>
    <row r="317" spans="1:4" ht="9" customHeight="1">
      <c r="A317" s="274">
        <v>605642</v>
      </c>
      <c r="B317" s="275" t="s">
        <v>25813</v>
      </c>
      <c r="C317" s="274" t="s">
        <v>41</v>
      </c>
      <c r="D317" s="276">
        <v>22941.37</v>
      </c>
    </row>
    <row r="318" spans="1:4" ht="9" customHeight="1">
      <c r="A318" s="274">
        <v>605731</v>
      </c>
      <c r="B318" s="275" t="s">
        <v>25814</v>
      </c>
      <c r="C318" s="274" t="s">
        <v>41</v>
      </c>
      <c r="D318" s="276">
        <v>29243.89</v>
      </c>
    </row>
    <row r="319" spans="1:4" ht="9" customHeight="1">
      <c r="A319" s="274">
        <v>605643</v>
      </c>
      <c r="B319" s="275" t="s">
        <v>25815</v>
      </c>
      <c r="C319" s="274" t="s">
        <v>41</v>
      </c>
      <c r="D319" s="276">
        <v>29110.29</v>
      </c>
    </row>
    <row r="320" spans="1:4" ht="9" customHeight="1">
      <c r="A320" s="274">
        <v>605732</v>
      </c>
      <c r="B320" s="275" t="s">
        <v>25816</v>
      </c>
      <c r="C320" s="274" t="s">
        <v>41</v>
      </c>
      <c r="D320" s="276">
        <v>30234.35</v>
      </c>
    </row>
    <row r="321" spans="1:4" ht="9" customHeight="1">
      <c r="A321" s="274">
        <v>605644</v>
      </c>
      <c r="B321" s="275" t="s">
        <v>25817</v>
      </c>
      <c r="C321" s="274" t="s">
        <v>41</v>
      </c>
      <c r="D321" s="276">
        <v>30073.9</v>
      </c>
    </row>
    <row r="322" spans="1:4" ht="9" customHeight="1">
      <c r="A322" s="274">
        <v>605733</v>
      </c>
      <c r="B322" s="275" t="s">
        <v>25818</v>
      </c>
      <c r="C322" s="274" t="s">
        <v>41</v>
      </c>
      <c r="D322" s="276">
        <v>36825.550000000003</v>
      </c>
    </row>
    <row r="323" spans="1:4" ht="9" customHeight="1">
      <c r="A323" s="274">
        <v>605645</v>
      </c>
      <c r="B323" s="275" t="s">
        <v>25819</v>
      </c>
      <c r="C323" s="274" t="s">
        <v>41</v>
      </c>
      <c r="D323" s="276">
        <v>36657.07</v>
      </c>
    </row>
    <row r="324" spans="1:4" ht="9" customHeight="1">
      <c r="A324" s="274">
        <v>605734</v>
      </c>
      <c r="B324" s="275" t="s">
        <v>25820</v>
      </c>
      <c r="C324" s="274" t="s">
        <v>41</v>
      </c>
      <c r="D324" s="276">
        <v>39563.26</v>
      </c>
    </row>
    <row r="325" spans="1:4" ht="9" customHeight="1">
      <c r="A325" s="274">
        <v>605646</v>
      </c>
      <c r="B325" s="275" t="s">
        <v>25821</v>
      </c>
      <c r="C325" s="274" t="s">
        <v>41</v>
      </c>
      <c r="D325" s="276">
        <v>39386.769999999997</v>
      </c>
    </row>
    <row r="326" spans="1:4" ht="9" customHeight="1">
      <c r="A326" s="274">
        <v>605735</v>
      </c>
      <c r="B326" s="275" t="s">
        <v>25822</v>
      </c>
      <c r="C326" s="274" t="s">
        <v>41</v>
      </c>
      <c r="D326" s="276">
        <v>48781.36</v>
      </c>
    </row>
    <row r="327" spans="1:4" ht="9" customHeight="1">
      <c r="A327" s="274">
        <v>605647</v>
      </c>
      <c r="B327" s="275" t="s">
        <v>25823</v>
      </c>
      <c r="C327" s="274" t="s">
        <v>41</v>
      </c>
      <c r="D327" s="276">
        <v>48595.7</v>
      </c>
    </row>
    <row r="328" spans="1:4" ht="9" customHeight="1">
      <c r="A328" s="274">
        <v>605736</v>
      </c>
      <c r="B328" s="275" t="s">
        <v>25824</v>
      </c>
      <c r="C328" s="274" t="s">
        <v>41</v>
      </c>
      <c r="D328" s="276">
        <v>62256.19</v>
      </c>
    </row>
    <row r="329" spans="1:4" ht="9" customHeight="1">
      <c r="A329" s="274">
        <v>605648</v>
      </c>
      <c r="B329" s="275" t="s">
        <v>25825</v>
      </c>
      <c r="C329" s="274" t="s">
        <v>41</v>
      </c>
      <c r="D329" s="276">
        <v>62061.36</v>
      </c>
    </row>
    <row r="330" spans="1:4" ht="9" customHeight="1">
      <c r="A330" s="274">
        <v>605737</v>
      </c>
      <c r="B330" s="275" t="s">
        <v>25826</v>
      </c>
      <c r="C330" s="274" t="s">
        <v>41</v>
      </c>
      <c r="D330" s="276">
        <v>66191.990000000005</v>
      </c>
    </row>
    <row r="331" spans="1:4" ht="9" customHeight="1">
      <c r="A331" s="274">
        <v>605649</v>
      </c>
      <c r="B331" s="275" t="s">
        <v>25827</v>
      </c>
      <c r="C331" s="274" t="s">
        <v>41</v>
      </c>
      <c r="D331" s="276">
        <v>65989.13</v>
      </c>
    </row>
    <row r="332" spans="1:4" ht="9" customHeight="1">
      <c r="A332" s="274">
        <v>605738</v>
      </c>
      <c r="B332" s="275" t="s">
        <v>25828</v>
      </c>
      <c r="C332" s="274" t="s">
        <v>41</v>
      </c>
      <c r="D332" s="276">
        <v>70192.12</v>
      </c>
    </row>
    <row r="333" spans="1:4" ht="9" customHeight="1">
      <c r="A333" s="274">
        <v>605650</v>
      </c>
      <c r="B333" s="275" t="s">
        <v>25829</v>
      </c>
      <c r="C333" s="274" t="s">
        <v>41</v>
      </c>
      <c r="D333" s="276">
        <v>69980.100000000006</v>
      </c>
    </row>
    <row r="334" spans="1:4" ht="9" customHeight="1">
      <c r="A334" s="274">
        <v>605674</v>
      </c>
      <c r="B334" s="275" t="s">
        <v>25830</v>
      </c>
      <c r="C334" s="274" t="s">
        <v>41</v>
      </c>
      <c r="D334" s="276">
        <v>7255.08</v>
      </c>
    </row>
    <row r="335" spans="1:4" ht="9" customHeight="1">
      <c r="A335" s="274">
        <v>605483</v>
      </c>
      <c r="B335" s="275" t="s">
        <v>25831</v>
      </c>
      <c r="C335" s="274" t="s">
        <v>41</v>
      </c>
      <c r="D335" s="276">
        <v>7205.96</v>
      </c>
    </row>
    <row r="336" spans="1:4" ht="9" customHeight="1">
      <c r="A336" s="274">
        <v>605675</v>
      </c>
      <c r="B336" s="275" t="s">
        <v>25832</v>
      </c>
      <c r="C336" s="274" t="s">
        <v>41</v>
      </c>
      <c r="D336" s="276">
        <v>8994.7900000000009</v>
      </c>
    </row>
    <row r="337" spans="1:4" ht="9" customHeight="1">
      <c r="A337" s="274">
        <v>605484</v>
      </c>
      <c r="B337" s="275" t="s">
        <v>25833</v>
      </c>
      <c r="C337" s="274" t="s">
        <v>41</v>
      </c>
      <c r="D337" s="276">
        <v>8939.7800000000007</v>
      </c>
    </row>
    <row r="338" spans="1:4" ht="9" customHeight="1">
      <c r="A338" s="274">
        <v>605676</v>
      </c>
      <c r="B338" s="275" t="s">
        <v>25834</v>
      </c>
      <c r="C338" s="274" t="s">
        <v>41</v>
      </c>
      <c r="D338" s="276">
        <v>9280.23</v>
      </c>
    </row>
    <row r="339" spans="1:4" ht="9" customHeight="1">
      <c r="A339" s="274">
        <v>605485</v>
      </c>
      <c r="B339" s="275" t="s">
        <v>25835</v>
      </c>
      <c r="C339" s="274" t="s">
        <v>41</v>
      </c>
      <c r="D339" s="276">
        <v>9223.25</v>
      </c>
    </row>
    <row r="340" spans="1:4" ht="9" customHeight="1">
      <c r="A340" s="274">
        <v>605677</v>
      </c>
      <c r="B340" s="275" t="s">
        <v>25836</v>
      </c>
      <c r="C340" s="274" t="s">
        <v>41</v>
      </c>
      <c r="D340" s="276">
        <v>10514.91</v>
      </c>
    </row>
    <row r="341" spans="1:4" ht="9" customHeight="1">
      <c r="A341" s="274">
        <v>605486</v>
      </c>
      <c r="B341" s="275" t="s">
        <v>25837</v>
      </c>
      <c r="C341" s="274" t="s">
        <v>41</v>
      </c>
      <c r="D341" s="276">
        <v>10453.02</v>
      </c>
    </row>
    <row r="342" spans="1:4" ht="9" customHeight="1">
      <c r="A342" s="274">
        <v>605678</v>
      </c>
      <c r="B342" s="275" t="s">
        <v>25838</v>
      </c>
      <c r="C342" s="274" t="s">
        <v>41</v>
      </c>
      <c r="D342" s="276">
        <v>11141.59</v>
      </c>
    </row>
    <row r="343" spans="1:4" ht="9" customHeight="1">
      <c r="A343" s="274">
        <v>605487</v>
      </c>
      <c r="B343" s="275" t="s">
        <v>25839</v>
      </c>
      <c r="C343" s="274" t="s">
        <v>41</v>
      </c>
      <c r="D343" s="276">
        <v>11076.76</v>
      </c>
    </row>
    <row r="344" spans="1:4" ht="9" customHeight="1">
      <c r="A344" s="274">
        <v>605679</v>
      </c>
      <c r="B344" s="275" t="s">
        <v>25840</v>
      </c>
      <c r="C344" s="274" t="s">
        <v>41</v>
      </c>
      <c r="D344" s="276">
        <v>13036.76</v>
      </c>
    </row>
    <row r="345" spans="1:4" ht="9" customHeight="1">
      <c r="A345" s="274">
        <v>605488</v>
      </c>
      <c r="B345" s="275" t="s">
        <v>25841</v>
      </c>
      <c r="C345" s="274" t="s">
        <v>41</v>
      </c>
      <c r="D345" s="276">
        <v>12965.05</v>
      </c>
    </row>
    <row r="346" spans="1:4" ht="9" customHeight="1">
      <c r="A346" s="274">
        <v>605680</v>
      </c>
      <c r="B346" s="275" t="s">
        <v>25842</v>
      </c>
      <c r="C346" s="274" t="s">
        <v>41</v>
      </c>
      <c r="D346" s="276">
        <v>14883.49</v>
      </c>
    </row>
    <row r="347" spans="1:4" ht="9" customHeight="1">
      <c r="A347" s="274">
        <v>605489</v>
      </c>
      <c r="B347" s="275" t="s">
        <v>25843</v>
      </c>
      <c r="C347" s="274" t="s">
        <v>41</v>
      </c>
      <c r="D347" s="276">
        <v>14784.27</v>
      </c>
    </row>
    <row r="348" spans="1:4" ht="9" customHeight="1">
      <c r="A348" s="274">
        <v>605681</v>
      </c>
      <c r="B348" s="275" t="s">
        <v>25844</v>
      </c>
      <c r="C348" s="274" t="s">
        <v>41</v>
      </c>
      <c r="D348" s="276">
        <v>15800.53</v>
      </c>
    </row>
    <row r="349" spans="1:4" ht="9" customHeight="1">
      <c r="A349" s="274">
        <v>605490</v>
      </c>
      <c r="B349" s="275" t="s">
        <v>25845</v>
      </c>
      <c r="C349" s="274" t="s">
        <v>41</v>
      </c>
      <c r="D349" s="276">
        <v>15698.37</v>
      </c>
    </row>
    <row r="350" spans="1:4" ht="9" customHeight="1">
      <c r="A350" s="274">
        <v>605682</v>
      </c>
      <c r="B350" s="275" t="s">
        <v>25846</v>
      </c>
      <c r="C350" s="274" t="s">
        <v>41</v>
      </c>
      <c r="D350" s="276">
        <v>16723.84</v>
      </c>
    </row>
    <row r="351" spans="1:4" ht="9" customHeight="1">
      <c r="A351" s="274">
        <v>605491</v>
      </c>
      <c r="B351" s="275" t="s">
        <v>25847</v>
      </c>
      <c r="C351" s="274" t="s">
        <v>41</v>
      </c>
      <c r="D351" s="276">
        <v>16617.75</v>
      </c>
    </row>
    <row r="352" spans="1:4" ht="9" customHeight="1">
      <c r="A352" s="274">
        <v>605683</v>
      </c>
      <c r="B352" s="275" t="s">
        <v>25848</v>
      </c>
      <c r="C352" s="274" t="s">
        <v>41</v>
      </c>
      <c r="D352" s="276">
        <v>17924.759999999998</v>
      </c>
    </row>
    <row r="353" spans="1:4" ht="9" customHeight="1">
      <c r="A353" s="274">
        <v>605492</v>
      </c>
      <c r="B353" s="275" t="s">
        <v>25849</v>
      </c>
      <c r="C353" s="274" t="s">
        <v>41</v>
      </c>
      <c r="D353" s="276">
        <v>17813.75</v>
      </c>
    </row>
    <row r="354" spans="1:4" ht="9" customHeight="1">
      <c r="A354" s="274">
        <v>605684</v>
      </c>
      <c r="B354" s="275" t="s">
        <v>25850</v>
      </c>
      <c r="C354" s="274" t="s">
        <v>41</v>
      </c>
      <c r="D354" s="276">
        <v>18596.2</v>
      </c>
    </row>
    <row r="355" spans="1:4" ht="9" customHeight="1">
      <c r="A355" s="274">
        <v>605493</v>
      </c>
      <c r="B355" s="275" t="s">
        <v>25851</v>
      </c>
      <c r="C355" s="274" t="s">
        <v>41</v>
      </c>
      <c r="D355" s="276">
        <v>18482.240000000002</v>
      </c>
    </row>
    <row r="356" spans="1:4" ht="9" customHeight="1">
      <c r="A356" s="274">
        <v>605685</v>
      </c>
      <c r="B356" s="275" t="s">
        <v>25852</v>
      </c>
      <c r="C356" s="274" t="s">
        <v>41</v>
      </c>
      <c r="D356" s="276">
        <v>20421.88</v>
      </c>
    </row>
    <row r="357" spans="1:4" ht="9" customHeight="1">
      <c r="A357" s="274">
        <v>605494</v>
      </c>
      <c r="B357" s="275" t="s">
        <v>25853</v>
      </c>
      <c r="C357" s="274" t="s">
        <v>41</v>
      </c>
      <c r="D357" s="276">
        <v>20300.07</v>
      </c>
    </row>
    <row r="358" spans="1:4" ht="9" customHeight="1">
      <c r="A358" s="274">
        <v>605686</v>
      </c>
      <c r="B358" s="275" t="s">
        <v>25854</v>
      </c>
      <c r="C358" s="274" t="s">
        <v>41</v>
      </c>
      <c r="D358" s="276">
        <v>22306.82</v>
      </c>
    </row>
    <row r="359" spans="1:4" ht="9" customHeight="1">
      <c r="A359" s="274">
        <v>605495</v>
      </c>
      <c r="B359" s="275" t="s">
        <v>25855</v>
      </c>
      <c r="C359" s="274" t="s">
        <v>41</v>
      </c>
      <c r="D359" s="276">
        <v>22177.15</v>
      </c>
    </row>
    <row r="360" spans="1:4" ht="9" customHeight="1">
      <c r="A360" s="274">
        <v>605687</v>
      </c>
      <c r="B360" s="275" t="s">
        <v>25856</v>
      </c>
      <c r="C360" s="274" t="s">
        <v>41</v>
      </c>
      <c r="D360" s="276">
        <v>25467.7</v>
      </c>
    </row>
    <row r="361" spans="1:4" ht="9" customHeight="1">
      <c r="A361" s="274">
        <v>605496</v>
      </c>
      <c r="B361" s="275" t="s">
        <v>25857</v>
      </c>
      <c r="C361" s="274" t="s">
        <v>41</v>
      </c>
      <c r="D361" s="276">
        <v>25334.1</v>
      </c>
    </row>
    <row r="362" spans="1:4" ht="9" customHeight="1">
      <c r="A362" s="274">
        <v>605688</v>
      </c>
      <c r="B362" s="275" t="s">
        <v>25858</v>
      </c>
      <c r="C362" s="274" t="s">
        <v>41</v>
      </c>
      <c r="D362" s="276">
        <v>26351.53</v>
      </c>
    </row>
    <row r="363" spans="1:4" ht="9" customHeight="1">
      <c r="A363" s="274">
        <v>605497</v>
      </c>
      <c r="B363" s="275" t="s">
        <v>25859</v>
      </c>
      <c r="C363" s="274" t="s">
        <v>41</v>
      </c>
      <c r="D363" s="276">
        <v>26191.08</v>
      </c>
    </row>
    <row r="364" spans="1:4" ht="9" customHeight="1">
      <c r="A364" s="274">
        <v>605689</v>
      </c>
      <c r="B364" s="275" t="s">
        <v>25860</v>
      </c>
      <c r="C364" s="274" t="s">
        <v>41</v>
      </c>
      <c r="D364" s="276">
        <v>33060.18</v>
      </c>
    </row>
    <row r="365" spans="1:4" ht="9" customHeight="1">
      <c r="A365" s="274">
        <v>605498</v>
      </c>
      <c r="B365" s="275" t="s">
        <v>25861</v>
      </c>
      <c r="C365" s="274" t="s">
        <v>41</v>
      </c>
      <c r="D365" s="276">
        <v>32891.71</v>
      </c>
    </row>
    <row r="366" spans="1:4" ht="9" customHeight="1">
      <c r="A366" s="274">
        <v>605690</v>
      </c>
      <c r="B366" s="275" t="s">
        <v>25862</v>
      </c>
      <c r="C366" s="274" t="s">
        <v>41</v>
      </c>
      <c r="D366" s="276">
        <v>35528.6</v>
      </c>
    </row>
    <row r="367" spans="1:4" ht="9" customHeight="1">
      <c r="A367" s="274">
        <v>605499</v>
      </c>
      <c r="B367" s="275" t="s">
        <v>25863</v>
      </c>
      <c r="C367" s="274" t="s">
        <v>41</v>
      </c>
      <c r="D367" s="276">
        <v>35352.11</v>
      </c>
    </row>
    <row r="368" spans="1:4" ht="9" customHeight="1">
      <c r="A368" s="274">
        <v>605691</v>
      </c>
      <c r="B368" s="275" t="s">
        <v>25864</v>
      </c>
      <c r="C368" s="274" t="s">
        <v>41</v>
      </c>
      <c r="D368" s="276">
        <v>43646.76</v>
      </c>
    </row>
    <row r="369" spans="1:4" ht="9" customHeight="1">
      <c r="A369" s="274">
        <v>605500</v>
      </c>
      <c r="B369" s="275" t="s">
        <v>25865</v>
      </c>
      <c r="C369" s="274" t="s">
        <v>41</v>
      </c>
      <c r="D369" s="276">
        <v>43461.1</v>
      </c>
    </row>
    <row r="370" spans="1:4" ht="9" customHeight="1">
      <c r="A370" s="274">
        <v>605692</v>
      </c>
      <c r="B370" s="275" t="s">
        <v>25866</v>
      </c>
      <c r="C370" s="274" t="s">
        <v>41</v>
      </c>
      <c r="D370" s="276">
        <v>52181.71</v>
      </c>
    </row>
    <row r="371" spans="1:4" ht="9" customHeight="1">
      <c r="A371" s="274">
        <v>605501</v>
      </c>
      <c r="B371" s="275" t="s">
        <v>25867</v>
      </c>
      <c r="C371" s="274" t="s">
        <v>41</v>
      </c>
      <c r="D371" s="276">
        <v>51986.879999999997</v>
      </c>
    </row>
    <row r="372" spans="1:4" ht="9" customHeight="1">
      <c r="A372" s="274">
        <v>605693</v>
      </c>
      <c r="B372" s="275" t="s">
        <v>25868</v>
      </c>
      <c r="C372" s="274" t="s">
        <v>41</v>
      </c>
      <c r="D372" s="276">
        <v>55527.22</v>
      </c>
    </row>
    <row r="373" spans="1:4" ht="9" customHeight="1">
      <c r="A373" s="274">
        <v>605502</v>
      </c>
      <c r="B373" s="275" t="s">
        <v>25869</v>
      </c>
      <c r="C373" s="274" t="s">
        <v>41</v>
      </c>
      <c r="D373" s="276">
        <v>55324.37</v>
      </c>
    </row>
    <row r="374" spans="1:4" ht="9" customHeight="1">
      <c r="A374" s="274">
        <v>605694</v>
      </c>
      <c r="B374" s="275" t="s">
        <v>25870</v>
      </c>
      <c r="C374" s="274" t="s">
        <v>41</v>
      </c>
      <c r="D374" s="276">
        <v>58937.09</v>
      </c>
    </row>
    <row r="375" spans="1:4" ht="9" customHeight="1">
      <c r="A375" s="274">
        <v>605503</v>
      </c>
      <c r="B375" s="275" t="s">
        <v>25871</v>
      </c>
      <c r="C375" s="274" t="s">
        <v>41</v>
      </c>
      <c r="D375" s="276">
        <v>58725.06</v>
      </c>
    </row>
    <row r="376" spans="1:4" ht="18" customHeight="1">
      <c r="A376" s="274">
        <v>606433</v>
      </c>
      <c r="B376" s="275" t="s">
        <v>25872</v>
      </c>
      <c r="C376" s="274" t="s">
        <v>41</v>
      </c>
      <c r="D376" s="276">
        <v>8741.49</v>
      </c>
    </row>
    <row r="377" spans="1:4" ht="18" customHeight="1">
      <c r="A377" s="274">
        <v>606343</v>
      </c>
      <c r="B377" s="275" t="s">
        <v>25873</v>
      </c>
      <c r="C377" s="274" t="s">
        <v>41</v>
      </c>
      <c r="D377" s="276">
        <v>8683.5300000000007</v>
      </c>
    </row>
    <row r="378" spans="1:4" ht="18" customHeight="1">
      <c r="A378" s="274">
        <v>606434</v>
      </c>
      <c r="B378" s="275" t="s">
        <v>25874</v>
      </c>
      <c r="C378" s="274" t="s">
        <v>41</v>
      </c>
      <c r="D378" s="276">
        <v>9665.9</v>
      </c>
    </row>
    <row r="379" spans="1:4" ht="18" customHeight="1">
      <c r="A379" s="274">
        <v>606344</v>
      </c>
      <c r="B379" s="275" t="s">
        <v>25875</v>
      </c>
      <c r="C379" s="274" t="s">
        <v>41</v>
      </c>
      <c r="D379" s="276">
        <v>9604.02</v>
      </c>
    </row>
    <row r="380" spans="1:4" ht="18" customHeight="1">
      <c r="A380" s="274">
        <v>606435</v>
      </c>
      <c r="B380" s="275" t="s">
        <v>25876</v>
      </c>
      <c r="C380" s="274" t="s">
        <v>41</v>
      </c>
      <c r="D380" s="276">
        <v>10567.44</v>
      </c>
    </row>
    <row r="381" spans="1:4" ht="18" customHeight="1">
      <c r="A381" s="274">
        <v>606345</v>
      </c>
      <c r="B381" s="275" t="s">
        <v>25877</v>
      </c>
      <c r="C381" s="274" t="s">
        <v>41</v>
      </c>
      <c r="D381" s="276">
        <v>10502.6</v>
      </c>
    </row>
    <row r="382" spans="1:4" ht="18" customHeight="1">
      <c r="A382" s="274">
        <v>606436</v>
      </c>
      <c r="B382" s="275" t="s">
        <v>25878</v>
      </c>
      <c r="C382" s="274" t="s">
        <v>41</v>
      </c>
      <c r="D382" s="276">
        <v>11234.95</v>
      </c>
    </row>
    <row r="383" spans="1:4" ht="18" customHeight="1">
      <c r="A383" s="274">
        <v>606346</v>
      </c>
      <c r="B383" s="275" t="s">
        <v>25879</v>
      </c>
      <c r="C383" s="274" t="s">
        <v>41</v>
      </c>
      <c r="D383" s="276">
        <v>11165.2</v>
      </c>
    </row>
    <row r="384" spans="1:4" ht="18" customHeight="1">
      <c r="A384" s="274">
        <v>606437</v>
      </c>
      <c r="B384" s="275" t="s">
        <v>25880</v>
      </c>
      <c r="C384" s="274" t="s">
        <v>41</v>
      </c>
      <c r="D384" s="276">
        <v>12159.08</v>
      </c>
    </row>
    <row r="385" spans="1:4" ht="18" customHeight="1">
      <c r="A385" s="274">
        <v>606347</v>
      </c>
      <c r="B385" s="275" t="s">
        <v>25881</v>
      </c>
      <c r="C385" s="274" t="s">
        <v>41</v>
      </c>
      <c r="D385" s="276">
        <v>12087.04</v>
      </c>
    </row>
    <row r="386" spans="1:4" ht="18" customHeight="1">
      <c r="A386" s="274">
        <v>606438</v>
      </c>
      <c r="B386" s="275" t="s">
        <v>25882</v>
      </c>
      <c r="C386" s="274" t="s">
        <v>41</v>
      </c>
      <c r="D386" s="276">
        <v>12485.22</v>
      </c>
    </row>
    <row r="387" spans="1:4" ht="18" customHeight="1">
      <c r="A387" s="274">
        <v>606348</v>
      </c>
      <c r="B387" s="275" t="s">
        <v>25883</v>
      </c>
      <c r="C387" s="274" t="s">
        <v>41</v>
      </c>
      <c r="D387" s="276">
        <v>12411.54</v>
      </c>
    </row>
    <row r="388" spans="1:4" ht="18" customHeight="1">
      <c r="A388" s="274">
        <v>606439</v>
      </c>
      <c r="B388" s="275" t="s">
        <v>25884</v>
      </c>
      <c r="C388" s="274" t="s">
        <v>41</v>
      </c>
      <c r="D388" s="276">
        <v>13156.78</v>
      </c>
    </row>
    <row r="389" spans="1:4" ht="18" customHeight="1">
      <c r="A389" s="274">
        <v>606349</v>
      </c>
      <c r="B389" s="275" t="s">
        <v>25885</v>
      </c>
      <c r="C389" s="274" t="s">
        <v>41</v>
      </c>
      <c r="D389" s="276">
        <v>13058.55</v>
      </c>
    </row>
    <row r="390" spans="1:4" ht="18" customHeight="1">
      <c r="A390" s="274">
        <v>606440</v>
      </c>
      <c r="B390" s="275" t="s">
        <v>25886</v>
      </c>
      <c r="C390" s="274" t="s">
        <v>41</v>
      </c>
      <c r="D390" s="276">
        <v>13757.51</v>
      </c>
    </row>
    <row r="391" spans="1:4" ht="18" customHeight="1">
      <c r="A391" s="274">
        <v>606350</v>
      </c>
      <c r="B391" s="275" t="s">
        <v>25887</v>
      </c>
      <c r="C391" s="274" t="s">
        <v>41</v>
      </c>
      <c r="D391" s="276">
        <v>13655.35</v>
      </c>
    </row>
    <row r="392" spans="1:4" ht="18" customHeight="1">
      <c r="A392" s="274">
        <v>606441</v>
      </c>
      <c r="B392" s="275" t="s">
        <v>25888</v>
      </c>
      <c r="C392" s="274" t="s">
        <v>41</v>
      </c>
      <c r="D392" s="276">
        <v>14412.9</v>
      </c>
    </row>
    <row r="393" spans="1:4" ht="18" customHeight="1">
      <c r="A393" s="274">
        <v>606351</v>
      </c>
      <c r="B393" s="275" t="s">
        <v>25889</v>
      </c>
      <c r="C393" s="274" t="s">
        <v>41</v>
      </c>
      <c r="D393" s="276">
        <v>14307.79</v>
      </c>
    </row>
    <row r="394" spans="1:4" ht="18" customHeight="1">
      <c r="A394" s="274">
        <v>606442</v>
      </c>
      <c r="B394" s="275" t="s">
        <v>25890</v>
      </c>
      <c r="C394" s="274" t="s">
        <v>41</v>
      </c>
      <c r="D394" s="276">
        <v>15041.75</v>
      </c>
    </row>
    <row r="395" spans="1:4" ht="18" customHeight="1">
      <c r="A395" s="274">
        <v>606352</v>
      </c>
      <c r="B395" s="275" t="s">
        <v>25891</v>
      </c>
      <c r="C395" s="274" t="s">
        <v>41</v>
      </c>
      <c r="D395" s="276">
        <v>14932.71</v>
      </c>
    </row>
    <row r="396" spans="1:4" ht="18" customHeight="1">
      <c r="A396" s="274">
        <v>606443</v>
      </c>
      <c r="B396" s="275" t="s">
        <v>25892</v>
      </c>
      <c r="C396" s="274" t="s">
        <v>41</v>
      </c>
      <c r="D396" s="276">
        <v>15950.33</v>
      </c>
    </row>
    <row r="397" spans="1:4" ht="18" customHeight="1">
      <c r="A397" s="274">
        <v>606353</v>
      </c>
      <c r="B397" s="275" t="s">
        <v>25893</v>
      </c>
      <c r="C397" s="274" t="s">
        <v>41</v>
      </c>
      <c r="D397" s="276">
        <v>15838.34</v>
      </c>
    </row>
    <row r="398" spans="1:4" ht="18" customHeight="1">
      <c r="A398" s="274">
        <v>606444</v>
      </c>
      <c r="B398" s="275" t="s">
        <v>25894</v>
      </c>
      <c r="C398" s="274" t="s">
        <v>41</v>
      </c>
      <c r="D398" s="276">
        <v>16642.29</v>
      </c>
    </row>
    <row r="399" spans="1:4" ht="18" customHeight="1">
      <c r="A399" s="274">
        <v>606354</v>
      </c>
      <c r="B399" s="275" t="s">
        <v>25895</v>
      </c>
      <c r="C399" s="274" t="s">
        <v>41</v>
      </c>
      <c r="D399" s="276">
        <v>16526.37</v>
      </c>
    </row>
    <row r="400" spans="1:4" ht="18" customHeight="1">
      <c r="A400" s="274">
        <v>606445</v>
      </c>
      <c r="B400" s="275" t="s">
        <v>25896</v>
      </c>
      <c r="C400" s="274" t="s">
        <v>41</v>
      </c>
      <c r="D400" s="276">
        <v>17292.400000000001</v>
      </c>
    </row>
    <row r="401" spans="1:4" ht="18" customHeight="1">
      <c r="A401" s="274">
        <v>606355</v>
      </c>
      <c r="B401" s="275" t="s">
        <v>25897</v>
      </c>
      <c r="C401" s="274" t="s">
        <v>41</v>
      </c>
      <c r="D401" s="276">
        <v>17174.52</v>
      </c>
    </row>
    <row r="402" spans="1:4" ht="18" customHeight="1">
      <c r="A402" s="274">
        <v>606446</v>
      </c>
      <c r="B402" s="275" t="s">
        <v>25898</v>
      </c>
      <c r="C402" s="274" t="s">
        <v>41</v>
      </c>
      <c r="D402" s="276">
        <v>17923.75</v>
      </c>
    </row>
    <row r="403" spans="1:4" ht="18" customHeight="1">
      <c r="A403" s="274">
        <v>606356</v>
      </c>
      <c r="B403" s="275" t="s">
        <v>25899</v>
      </c>
      <c r="C403" s="274" t="s">
        <v>41</v>
      </c>
      <c r="D403" s="276">
        <v>17802.93</v>
      </c>
    </row>
    <row r="404" spans="1:4" ht="18" customHeight="1">
      <c r="A404" s="274">
        <v>606447</v>
      </c>
      <c r="B404" s="275" t="s">
        <v>25900</v>
      </c>
      <c r="C404" s="274" t="s">
        <v>41</v>
      </c>
      <c r="D404" s="276">
        <v>18612.93</v>
      </c>
    </row>
    <row r="405" spans="1:4" ht="18" customHeight="1">
      <c r="A405" s="274">
        <v>606357</v>
      </c>
      <c r="B405" s="275" t="s">
        <v>25901</v>
      </c>
      <c r="C405" s="274" t="s">
        <v>41</v>
      </c>
      <c r="D405" s="276">
        <v>18466.240000000002</v>
      </c>
    </row>
    <row r="406" spans="1:4" ht="18" customHeight="1">
      <c r="A406" s="274">
        <v>606448</v>
      </c>
      <c r="B406" s="275" t="s">
        <v>25902</v>
      </c>
      <c r="C406" s="274" t="s">
        <v>41</v>
      </c>
      <c r="D406" s="276">
        <v>19583.439999999999</v>
      </c>
    </row>
    <row r="407" spans="1:4" ht="18" customHeight="1">
      <c r="A407" s="274">
        <v>606358</v>
      </c>
      <c r="B407" s="275" t="s">
        <v>25903</v>
      </c>
      <c r="C407" s="274" t="s">
        <v>41</v>
      </c>
      <c r="D407" s="276">
        <v>19432.16</v>
      </c>
    </row>
    <row r="408" spans="1:4" ht="18" customHeight="1">
      <c r="A408" s="274">
        <v>606449</v>
      </c>
      <c r="B408" s="275" t="s">
        <v>25904</v>
      </c>
      <c r="C408" s="274" t="s">
        <v>41</v>
      </c>
      <c r="D408" s="276">
        <v>24144.92</v>
      </c>
    </row>
    <row r="409" spans="1:4" ht="18" customHeight="1">
      <c r="A409" s="274">
        <v>606359</v>
      </c>
      <c r="B409" s="275" t="s">
        <v>25905</v>
      </c>
      <c r="C409" s="274" t="s">
        <v>41</v>
      </c>
      <c r="D409" s="276">
        <v>23989.05</v>
      </c>
    </row>
    <row r="410" spans="1:4" ht="18" customHeight="1">
      <c r="A410" s="274">
        <v>606450</v>
      </c>
      <c r="B410" s="275" t="s">
        <v>25906</v>
      </c>
      <c r="C410" s="274" t="s">
        <v>41</v>
      </c>
      <c r="D410" s="276">
        <v>25100.5</v>
      </c>
    </row>
    <row r="411" spans="1:4" ht="18" customHeight="1">
      <c r="A411" s="274">
        <v>606360</v>
      </c>
      <c r="B411" s="275" t="s">
        <v>25907</v>
      </c>
      <c r="C411" s="274" t="s">
        <v>41</v>
      </c>
      <c r="D411" s="276">
        <v>24938.9</v>
      </c>
    </row>
    <row r="412" spans="1:4" ht="18" customHeight="1">
      <c r="A412" s="274">
        <v>606451</v>
      </c>
      <c r="B412" s="275" t="s">
        <v>25908</v>
      </c>
      <c r="C412" s="274" t="s">
        <v>41</v>
      </c>
      <c r="D412" s="276">
        <v>25907.599999999999</v>
      </c>
    </row>
    <row r="413" spans="1:4" ht="18" customHeight="1">
      <c r="A413" s="274">
        <v>606361</v>
      </c>
      <c r="B413" s="275" t="s">
        <v>25909</v>
      </c>
      <c r="C413" s="274" t="s">
        <v>41</v>
      </c>
      <c r="D413" s="276">
        <v>25741.42</v>
      </c>
    </row>
    <row r="414" spans="1:4" ht="18" customHeight="1">
      <c r="A414" s="274">
        <v>606452</v>
      </c>
      <c r="B414" s="275" t="s">
        <v>25910</v>
      </c>
      <c r="C414" s="274" t="s">
        <v>41</v>
      </c>
      <c r="D414" s="276">
        <v>29522</v>
      </c>
    </row>
    <row r="415" spans="1:4" ht="18" customHeight="1">
      <c r="A415" s="274">
        <v>606362</v>
      </c>
      <c r="B415" s="275" t="s">
        <v>25911</v>
      </c>
      <c r="C415" s="274" t="s">
        <v>41</v>
      </c>
      <c r="D415" s="276">
        <v>29351.23</v>
      </c>
    </row>
    <row r="416" spans="1:4" ht="18" customHeight="1">
      <c r="A416" s="274">
        <v>606453</v>
      </c>
      <c r="B416" s="275" t="s">
        <v>25912</v>
      </c>
      <c r="C416" s="274" t="s">
        <v>41</v>
      </c>
      <c r="D416" s="276">
        <v>29978.5</v>
      </c>
    </row>
    <row r="417" spans="1:4" ht="18" customHeight="1">
      <c r="A417" s="274">
        <v>606363</v>
      </c>
      <c r="B417" s="275" t="s">
        <v>25913</v>
      </c>
      <c r="C417" s="274" t="s">
        <v>41</v>
      </c>
      <c r="D417" s="276">
        <v>29804.3</v>
      </c>
    </row>
    <row r="418" spans="1:4" ht="18" customHeight="1">
      <c r="A418" s="274">
        <v>606454</v>
      </c>
      <c r="B418" s="275" t="s">
        <v>25914</v>
      </c>
      <c r="C418" s="274" t="s">
        <v>41</v>
      </c>
      <c r="D418" s="276">
        <v>35791.39</v>
      </c>
    </row>
    <row r="419" spans="1:4" ht="18" customHeight="1">
      <c r="A419" s="274">
        <v>606364</v>
      </c>
      <c r="B419" s="275" t="s">
        <v>25915</v>
      </c>
      <c r="C419" s="274" t="s">
        <v>41</v>
      </c>
      <c r="D419" s="276">
        <v>35612.6</v>
      </c>
    </row>
    <row r="420" spans="1:4" ht="18" customHeight="1">
      <c r="A420" s="274">
        <v>606455</v>
      </c>
      <c r="B420" s="275" t="s">
        <v>25916</v>
      </c>
      <c r="C420" s="274" t="s">
        <v>41</v>
      </c>
      <c r="D420" s="276">
        <v>36367.589999999997</v>
      </c>
    </row>
    <row r="421" spans="1:4" ht="18" customHeight="1">
      <c r="A421" s="274">
        <v>606365</v>
      </c>
      <c r="B421" s="275" t="s">
        <v>25917</v>
      </c>
      <c r="C421" s="274" t="s">
        <v>41</v>
      </c>
      <c r="D421" s="276">
        <v>36186.51</v>
      </c>
    </row>
    <row r="422" spans="1:4" ht="18" customHeight="1">
      <c r="A422" s="274">
        <v>606456</v>
      </c>
      <c r="B422" s="275" t="s">
        <v>25918</v>
      </c>
      <c r="C422" s="274" t="s">
        <v>41</v>
      </c>
      <c r="D422" s="276">
        <v>37762.26</v>
      </c>
    </row>
    <row r="423" spans="1:4" ht="18" customHeight="1">
      <c r="A423" s="274">
        <v>606366</v>
      </c>
      <c r="B423" s="275" t="s">
        <v>25919</v>
      </c>
      <c r="C423" s="274" t="s">
        <v>41</v>
      </c>
      <c r="D423" s="276">
        <v>37576.589999999997</v>
      </c>
    </row>
    <row r="424" spans="1:4" ht="18" customHeight="1">
      <c r="A424" s="274">
        <v>606457</v>
      </c>
      <c r="B424" s="275" t="s">
        <v>25920</v>
      </c>
      <c r="C424" s="274" t="s">
        <v>41</v>
      </c>
      <c r="D424" s="276">
        <v>38370.81</v>
      </c>
    </row>
    <row r="425" spans="1:4" ht="18" customHeight="1">
      <c r="A425" s="274">
        <v>606367</v>
      </c>
      <c r="B425" s="275" t="s">
        <v>25921</v>
      </c>
      <c r="C425" s="274" t="s">
        <v>41</v>
      </c>
      <c r="D425" s="276">
        <v>38181.699999999997</v>
      </c>
    </row>
    <row r="426" spans="1:4" ht="18" customHeight="1">
      <c r="A426" s="274">
        <v>606458</v>
      </c>
      <c r="B426" s="275" t="s">
        <v>25922</v>
      </c>
      <c r="C426" s="274" t="s">
        <v>41</v>
      </c>
      <c r="D426" s="276">
        <v>52160.6</v>
      </c>
    </row>
    <row r="427" spans="1:4" ht="18" customHeight="1">
      <c r="A427" s="274">
        <v>606368</v>
      </c>
      <c r="B427" s="275" t="s">
        <v>25923</v>
      </c>
      <c r="C427" s="274" t="s">
        <v>41</v>
      </c>
      <c r="D427" s="276">
        <v>51968.06</v>
      </c>
    </row>
    <row r="428" spans="1:4" ht="18" customHeight="1">
      <c r="A428" s="274">
        <v>606459</v>
      </c>
      <c r="B428" s="275" t="s">
        <v>25924</v>
      </c>
      <c r="C428" s="274" t="s">
        <v>41</v>
      </c>
      <c r="D428" s="276">
        <v>54287.34</v>
      </c>
    </row>
    <row r="429" spans="1:4" ht="18" customHeight="1">
      <c r="A429" s="274">
        <v>606369</v>
      </c>
      <c r="B429" s="275" t="s">
        <v>25925</v>
      </c>
      <c r="C429" s="274" t="s">
        <v>41</v>
      </c>
      <c r="D429" s="276">
        <v>54090.21</v>
      </c>
    </row>
    <row r="430" spans="1:4" ht="18" customHeight="1">
      <c r="A430" s="274">
        <v>606479</v>
      </c>
      <c r="B430" s="275" t="s">
        <v>25926</v>
      </c>
      <c r="C430" s="274" t="s">
        <v>41</v>
      </c>
      <c r="D430" s="276">
        <v>12275.93</v>
      </c>
    </row>
    <row r="431" spans="1:4" ht="18" customHeight="1">
      <c r="A431" s="274">
        <v>606460</v>
      </c>
      <c r="B431" s="275" t="s">
        <v>25927</v>
      </c>
      <c r="C431" s="274" t="s">
        <v>41</v>
      </c>
      <c r="D431" s="276">
        <v>12202.58</v>
      </c>
    </row>
    <row r="432" spans="1:4" ht="18" customHeight="1">
      <c r="A432" s="274">
        <v>606480</v>
      </c>
      <c r="B432" s="275" t="s">
        <v>25928</v>
      </c>
      <c r="C432" s="274" t="s">
        <v>41</v>
      </c>
      <c r="D432" s="276">
        <v>15999.92</v>
      </c>
    </row>
    <row r="433" spans="1:4" ht="18" customHeight="1">
      <c r="A433" s="274">
        <v>606461</v>
      </c>
      <c r="B433" s="275" t="s">
        <v>25929</v>
      </c>
      <c r="C433" s="274" t="s">
        <v>41</v>
      </c>
      <c r="D433" s="276">
        <v>15910.53</v>
      </c>
    </row>
    <row r="434" spans="1:4" ht="18" customHeight="1">
      <c r="A434" s="274">
        <v>606481</v>
      </c>
      <c r="B434" s="275" t="s">
        <v>25930</v>
      </c>
      <c r="C434" s="274" t="s">
        <v>41</v>
      </c>
      <c r="D434" s="276">
        <v>18612.32</v>
      </c>
    </row>
    <row r="435" spans="1:4" ht="18" customHeight="1">
      <c r="A435" s="274">
        <v>606462</v>
      </c>
      <c r="B435" s="275" t="s">
        <v>25931</v>
      </c>
      <c r="C435" s="274" t="s">
        <v>41</v>
      </c>
      <c r="D435" s="276">
        <v>18481.669999999998</v>
      </c>
    </row>
    <row r="436" spans="1:4" ht="18" customHeight="1">
      <c r="A436" s="274">
        <v>606482</v>
      </c>
      <c r="B436" s="275" t="s">
        <v>25932</v>
      </c>
      <c r="C436" s="274" t="s">
        <v>41</v>
      </c>
      <c r="D436" s="276">
        <v>19581.59</v>
      </c>
    </row>
    <row r="437" spans="1:4" ht="18" customHeight="1">
      <c r="A437" s="274">
        <v>606463</v>
      </c>
      <c r="B437" s="275" t="s">
        <v>25933</v>
      </c>
      <c r="C437" s="274" t="s">
        <v>41</v>
      </c>
      <c r="D437" s="276">
        <v>19446.349999999999</v>
      </c>
    </row>
    <row r="438" spans="1:4" ht="18" customHeight="1">
      <c r="A438" s="274">
        <v>606483</v>
      </c>
      <c r="B438" s="275" t="s">
        <v>25934</v>
      </c>
      <c r="C438" s="274" t="s">
        <v>41</v>
      </c>
      <c r="D438" s="276">
        <v>20072.23</v>
      </c>
    </row>
    <row r="439" spans="1:4" ht="18" customHeight="1">
      <c r="A439" s="274">
        <v>606464</v>
      </c>
      <c r="B439" s="275" t="s">
        <v>25935</v>
      </c>
      <c r="C439" s="274" t="s">
        <v>41</v>
      </c>
      <c r="D439" s="276">
        <v>19934.7</v>
      </c>
    </row>
    <row r="440" spans="1:4" ht="18" customHeight="1">
      <c r="A440" s="274">
        <v>606484</v>
      </c>
      <c r="B440" s="275" t="s">
        <v>25936</v>
      </c>
      <c r="C440" s="274" t="s">
        <v>41</v>
      </c>
      <c r="D440" s="276">
        <v>20763.22</v>
      </c>
    </row>
    <row r="441" spans="1:4" ht="18" customHeight="1">
      <c r="A441" s="274">
        <v>606465</v>
      </c>
      <c r="B441" s="275" t="s">
        <v>25937</v>
      </c>
      <c r="C441" s="274" t="s">
        <v>41</v>
      </c>
      <c r="D441" s="276">
        <v>20621.11</v>
      </c>
    </row>
    <row r="442" spans="1:4" ht="18" customHeight="1">
      <c r="A442" s="274">
        <v>606485</v>
      </c>
      <c r="B442" s="275" t="s">
        <v>25938</v>
      </c>
      <c r="C442" s="274" t="s">
        <v>41</v>
      </c>
      <c r="D442" s="276">
        <v>21428.12</v>
      </c>
    </row>
    <row r="443" spans="1:4" ht="18" customHeight="1">
      <c r="A443" s="274">
        <v>606466</v>
      </c>
      <c r="B443" s="275" t="s">
        <v>25939</v>
      </c>
      <c r="C443" s="274" t="s">
        <v>41</v>
      </c>
      <c r="D443" s="276">
        <v>21284.86</v>
      </c>
    </row>
    <row r="444" spans="1:4" ht="18" customHeight="1">
      <c r="A444" s="274">
        <v>606486</v>
      </c>
      <c r="B444" s="275" t="s">
        <v>25940</v>
      </c>
      <c r="C444" s="274" t="s">
        <v>41</v>
      </c>
      <c r="D444" s="276">
        <v>22365.64</v>
      </c>
    </row>
    <row r="445" spans="1:4" ht="18" customHeight="1">
      <c r="A445" s="274">
        <v>606467</v>
      </c>
      <c r="B445" s="275" t="s">
        <v>25941</v>
      </c>
      <c r="C445" s="274" t="s">
        <v>41</v>
      </c>
      <c r="D445" s="276">
        <v>22218.94</v>
      </c>
    </row>
    <row r="446" spans="1:4" ht="18" customHeight="1">
      <c r="A446" s="274">
        <v>606487</v>
      </c>
      <c r="B446" s="275" t="s">
        <v>25942</v>
      </c>
      <c r="C446" s="274" t="s">
        <v>41</v>
      </c>
      <c r="D446" s="276">
        <v>23017.35</v>
      </c>
    </row>
    <row r="447" spans="1:4" ht="18" customHeight="1">
      <c r="A447" s="274">
        <v>606468</v>
      </c>
      <c r="B447" s="275" t="s">
        <v>25943</v>
      </c>
      <c r="C447" s="274" t="s">
        <v>41</v>
      </c>
      <c r="D447" s="276">
        <v>22868.36</v>
      </c>
    </row>
    <row r="448" spans="1:4" ht="18" customHeight="1">
      <c r="A448" s="274">
        <v>606488</v>
      </c>
      <c r="B448" s="275" t="s">
        <v>25944</v>
      </c>
      <c r="C448" s="274" t="s">
        <v>41</v>
      </c>
      <c r="D448" s="276">
        <v>28440.71</v>
      </c>
    </row>
    <row r="449" spans="1:4" ht="18" customHeight="1">
      <c r="A449" s="274">
        <v>606469</v>
      </c>
      <c r="B449" s="275" t="s">
        <v>25945</v>
      </c>
      <c r="C449" s="274" t="s">
        <v>41</v>
      </c>
      <c r="D449" s="276">
        <v>28287.14</v>
      </c>
    </row>
    <row r="450" spans="1:4" ht="18" customHeight="1">
      <c r="A450" s="274">
        <v>606489</v>
      </c>
      <c r="B450" s="275" t="s">
        <v>25946</v>
      </c>
      <c r="C450" s="274" t="s">
        <v>41</v>
      </c>
      <c r="D450" s="276">
        <v>30007.03</v>
      </c>
    </row>
    <row r="451" spans="1:4" ht="18" customHeight="1">
      <c r="A451" s="274">
        <v>606470</v>
      </c>
      <c r="B451" s="275" t="s">
        <v>25947</v>
      </c>
      <c r="C451" s="274" t="s">
        <v>41</v>
      </c>
      <c r="D451" s="276">
        <v>29851.17</v>
      </c>
    </row>
    <row r="452" spans="1:4" ht="18" customHeight="1">
      <c r="A452" s="274">
        <v>606490</v>
      </c>
      <c r="B452" s="275" t="s">
        <v>25948</v>
      </c>
      <c r="C452" s="274" t="s">
        <v>41</v>
      </c>
      <c r="D452" s="276">
        <v>30886.25</v>
      </c>
    </row>
    <row r="453" spans="1:4" ht="18" customHeight="1">
      <c r="A453" s="274">
        <v>606471</v>
      </c>
      <c r="B453" s="275" t="s">
        <v>25949</v>
      </c>
      <c r="C453" s="274" t="s">
        <v>41</v>
      </c>
      <c r="D453" s="276">
        <v>30725.79</v>
      </c>
    </row>
    <row r="454" spans="1:4" ht="18" customHeight="1">
      <c r="A454" s="274">
        <v>606491</v>
      </c>
      <c r="B454" s="275" t="s">
        <v>25950</v>
      </c>
      <c r="C454" s="274" t="s">
        <v>41</v>
      </c>
      <c r="D454" s="276">
        <v>31748.57</v>
      </c>
    </row>
    <row r="455" spans="1:4" ht="18" customHeight="1">
      <c r="A455" s="274">
        <v>606472</v>
      </c>
      <c r="B455" s="275" t="s">
        <v>25951</v>
      </c>
      <c r="C455" s="274" t="s">
        <v>41</v>
      </c>
      <c r="D455" s="276">
        <v>31584.68</v>
      </c>
    </row>
    <row r="456" spans="1:4" ht="18" customHeight="1">
      <c r="A456" s="274">
        <v>606492</v>
      </c>
      <c r="B456" s="275" t="s">
        <v>25952</v>
      </c>
      <c r="C456" s="274" t="s">
        <v>41</v>
      </c>
      <c r="D456" s="276">
        <v>32404.54</v>
      </c>
    </row>
    <row r="457" spans="1:4" ht="18" customHeight="1">
      <c r="A457" s="274">
        <v>606473</v>
      </c>
      <c r="B457" s="275" t="s">
        <v>25953</v>
      </c>
      <c r="C457" s="274" t="s">
        <v>41</v>
      </c>
      <c r="D457" s="276">
        <v>32238.36</v>
      </c>
    </row>
    <row r="458" spans="1:4" ht="18" customHeight="1">
      <c r="A458" s="274">
        <v>606493</v>
      </c>
      <c r="B458" s="275" t="s">
        <v>25954</v>
      </c>
      <c r="C458" s="274" t="s">
        <v>41</v>
      </c>
      <c r="D458" s="276">
        <v>34154.06</v>
      </c>
    </row>
    <row r="459" spans="1:4" ht="18" customHeight="1">
      <c r="A459" s="274">
        <v>606474</v>
      </c>
      <c r="B459" s="275" t="s">
        <v>25955</v>
      </c>
      <c r="C459" s="274" t="s">
        <v>41</v>
      </c>
      <c r="D459" s="276">
        <v>33986.730000000003</v>
      </c>
    </row>
    <row r="460" spans="1:4" ht="18" customHeight="1">
      <c r="A460" s="274">
        <v>606494</v>
      </c>
      <c r="B460" s="275" t="s">
        <v>25956</v>
      </c>
      <c r="C460" s="274" t="s">
        <v>41</v>
      </c>
      <c r="D460" s="276">
        <v>39450.800000000003</v>
      </c>
    </row>
    <row r="461" spans="1:4" ht="18" customHeight="1">
      <c r="A461" s="274">
        <v>606475</v>
      </c>
      <c r="B461" s="275" t="s">
        <v>25957</v>
      </c>
      <c r="C461" s="274" t="s">
        <v>41</v>
      </c>
      <c r="D461" s="276">
        <v>39275.46</v>
      </c>
    </row>
    <row r="462" spans="1:4" ht="18" customHeight="1">
      <c r="A462" s="274">
        <v>606495</v>
      </c>
      <c r="B462" s="275" t="s">
        <v>25958</v>
      </c>
      <c r="C462" s="274" t="s">
        <v>41</v>
      </c>
      <c r="D462" s="276">
        <v>46448.639999999999</v>
      </c>
    </row>
    <row r="463" spans="1:4" ht="18" customHeight="1">
      <c r="A463" s="274">
        <v>606476</v>
      </c>
      <c r="B463" s="275" t="s">
        <v>25959</v>
      </c>
      <c r="C463" s="274" t="s">
        <v>41</v>
      </c>
      <c r="D463" s="276">
        <v>46268.7</v>
      </c>
    </row>
    <row r="464" spans="1:4" ht="18" customHeight="1">
      <c r="A464" s="274">
        <v>606496</v>
      </c>
      <c r="B464" s="275" t="s">
        <v>25960</v>
      </c>
      <c r="C464" s="274" t="s">
        <v>41</v>
      </c>
      <c r="D464" s="276">
        <v>47553.3</v>
      </c>
    </row>
    <row r="465" spans="1:4" ht="18" customHeight="1">
      <c r="A465" s="274">
        <v>606477</v>
      </c>
      <c r="B465" s="275" t="s">
        <v>25961</v>
      </c>
      <c r="C465" s="274" t="s">
        <v>41</v>
      </c>
      <c r="D465" s="276">
        <v>47369.93</v>
      </c>
    </row>
    <row r="466" spans="1:4" ht="18" customHeight="1">
      <c r="A466" s="274">
        <v>606497</v>
      </c>
      <c r="B466" s="275" t="s">
        <v>25962</v>
      </c>
      <c r="C466" s="274" t="s">
        <v>41</v>
      </c>
      <c r="D466" s="276">
        <v>48845.25</v>
      </c>
    </row>
    <row r="467" spans="1:4" ht="18" customHeight="1">
      <c r="A467" s="274">
        <v>606478</v>
      </c>
      <c r="B467" s="275" t="s">
        <v>25963</v>
      </c>
      <c r="C467" s="274" t="s">
        <v>41</v>
      </c>
      <c r="D467" s="276">
        <v>48656.14</v>
      </c>
    </row>
    <row r="468" spans="1:4" ht="18" customHeight="1">
      <c r="A468" s="274">
        <v>605835</v>
      </c>
      <c r="B468" s="275" t="s">
        <v>25964</v>
      </c>
      <c r="C468" s="274" t="s">
        <v>41</v>
      </c>
      <c r="D468" s="276">
        <v>7040.74</v>
      </c>
    </row>
    <row r="469" spans="1:4" ht="18" customHeight="1">
      <c r="A469" s="274">
        <v>605571</v>
      </c>
      <c r="B469" s="275" t="s">
        <v>25965</v>
      </c>
      <c r="C469" s="274" t="s">
        <v>41</v>
      </c>
      <c r="D469" s="276">
        <v>6230.64</v>
      </c>
    </row>
    <row r="470" spans="1:4" ht="18" customHeight="1">
      <c r="A470" s="274">
        <v>605850</v>
      </c>
      <c r="B470" s="275" t="s">
        <v>25966</v>
      </c>
      <c r="C470" s="274" t="s">
        <v>41</v>
      </c>
      <c r="D470" s="276">
        <v>7475.57</v>
      </c>
    </row>
    <row r="471" spans="1:4" ht="18" customHeight="1">
      <c r="A471" s="274">
        <v>605582</v>
      </c>
      <c r="B471" s="275" t="s">
        <v>25967</v>
      </c>
      <c r="C471" s="274" t="s">
        <v>41</v>
      </c>
      <c r="D471" s="276">
        <v>6665.48</v>
      </c>
    </row>
    <row r="472" spans="1:4" ht="18" customHeight="1">
      <c r="A472" s="274">
        <v>605889</v>
      </c>
      <c r="B472" s="275" t="s">
        <v>25968</v>
      </c>
      <c r="C472" s="274" t="s">
        <v>41</v>
      </c>
      <c r="D472" s="276">
        <v>8231.44</v>
      </c>
    </row>
    <row r="473" spans="1:4" ht="18" customHeight="1">
      <c r="A473" s="274">
        <v>605593</v>
      </c>
      <c r="B473" s="275" t="s">
        <v>25969</v>
      </c>
      <c r="C473" s="274" t="s">
        <v>41</v>
      </c>
      <c r="D473" s="276">
        <v>7421.34</v>
      </c>
    </row>
    <row r="474" spans="1:4" ht="18" customHeight="1">
      <c r="A474" s="274">
        <v>605739</v>
      </c>
      <c r="B474" s="275" t="s">
        <v>25970</v>
      </c>
      <c r="C474" s="274" t="s">
        <v>41</v>
      </c>
      <c r="D474" s="276">
        <v>6787.41</v>
      </c>
    </row>
    <row r="475" spans="1:4" ht="18" customHeight="1">
      <c r="A475" s="274">
        <v>605504</v>
      </c>
      <c r="B475" s="275" t="s">
        <v>25971</v>
      </c>
      <c r="C475" s="274" t="s">
        <v>41</v>
      </c>
      <c r="D475" s="276">
        <v>5928.07</v>
      </c>
    </row>
    <row r="476" spans="1:4" ht="18" customHeight="1">
      <c r="A476" s="274">
        <v>605781</v>
      </c>
      <c r="B476" s="275" t="s">
        <v>25972</v>
      </c>
      <c r="C476" s="274" t="s">
        <v>41</v>
      </c>
      <c r="D476" s="276">
        <v>7222.24</v>
      </c>
    </row>
    <row r="477" spans="1:4" ht="18" customHeight="1">
      <c r="A477" s="274">
        <v>605524</v>
      </c>
      <c r="B477" s="275" t="s">
        <v>25973</v>
      </c>
      <c r="C477" s="274" t="s">
        <v>41</v>
      </c>
      <c r="D477" s="276">
        <v>6362.91</v>
      </c>
    </row>
    <row r="478" spans="1:4" ht="18" customHeight="1">
      <c r="A478" s="274">
        <v>605815</v>
      </c>
      <c r="B478" s="275" t="s">
        <v>25974</v>
      </c>
      <c r="C478" s="274" t="s">
        <v>41</v>
      </c>
      <c r="D478" s="276">
        <v>7978.11</v>
      </c>
    </row>
    <row r="479" spans="1:4" ht="18" customHeight="1">
      <c r="A479" s="274">
        <v>605544</v>
      </c>
      <c r="B479" s="275" t="s">
        <v>25975</v>
      </c>
      <c r="C479" s="274" t="s">
        <v>41</v>
      </c>
      <c r="D479" s="276">
        <v>7118.78</v>
      </c>
    </row>
    <row r="480" spans="1:4" ht="18" customHeight="1">
      <c r="A480" s="274">
        <v>605836</v>
      </c>
      <c r="B480" s="275" t="s">
        <v>25976</v>
      </c>
      <c r="C480" s="274" t="s">
        <v>41</v>
      </c>
      <c r="D480" s="276">
        <v>7969.84</v>
      </c>
    </row>
    <row r="481" spans="1:4" ht="18" customHeight="1">
      <c r="A481" s="274">
        <v>605572</v>
      </c>
      <c r="B481" s="275" t="s">
        <v>25977</v>
      </c>
      <c r="C481" s="274" t="s">
        <v>41</v>
      </c>
      <c r="D481" s="276">
        <v>7094.38</v>
      </c>
    </row>
    <row r="482" spans="1:4" ht="18" customHeight="1">
      <c r="A482" s="274">
        <v>605851</v>
      </c>
      <c r="B482" s="275" t="s">
        <v>25978</v>
      </c>
      <c r="C482" s="274" t="s">
        <v>41</v>
      </c>
      <c r="D482" s="276">
        <v>8537.7900000000009</v>
      </c>
    </row>
    <row r="483" spans="1:4" ht="18" customHeight="1">
      <c r="A483" s="274">
        <v>605583</v>
      </c>
      <c r="B483" s="275" t="s">
        <v>25979</v>
      </c>
      <c r="C483" s="274" t="s">
        <v>41</v>
      </c>
      <c r="D483" s="276">
        <v>7662.33</v>
      </c>
    </row>
    <row r="484" spans="1:4" ht="18" customHeight="1">
      <c r="A484" s="274">
        <v>605890</v>
      </c>
      <c r="B484" s="275" t="s">
        <v>25980</v>
      </c>
      <c r="C484" s="274" t="s">
        <v>41</v>
      </c>
      <c r="D484" s="276">
        <v>9525.0400000000009</v>
      </c>
    </row>
    <row r="485" spans="1:4" ht="18" customHeight="1">
      <c r="A485" s="274">
        <v>605594</v>
      </c>
      <c r="B485" s="275" t="s">
        <v>25981</v>
      </c>
      <c r="C485" s="274" t="s">
        <v>41</v>
      </c>
      <c r="D485" s="276">
        <v>8649.59</v>
      </c>
    </row>
    <row r="486" spans="1:4" ht="18" customHeight="1">
      <c r="A486" s="274">
        <v>605740</v>
      </c>
      <c r="B486" s="275" t="s">
        <v>25982</v>
      </c>
      <c r="C486" s="274" t="s">
        <v>41</v>
      </c>
      <c r="D486" s="276">
        <v>7684.31</v>
      </c>
    </row>
    <row r="487" spans="1:4" ht="18" customHeight="1">
      <c r="A487" s="274">
        <v>605505</v>
      </c>
      <c r="B487" s="275" t="s">
        <v>25983</v>
      </c>
      <c r="C487" s="274" t="s">
        <v>41</v>
      </c>
      <c r="D487" s="276">
        <v>6750.85</v>
      </c>
    </row>
    <row r="488" spans="1:4" ht="18" customHeight="1">
      <c r="A488" s="274">
        <v>605782</v>
      </c>
      <c r="B488" s="275" t="s">
        <v>25984</v>
      </c>
      <c r="C488" s="274" t="s">
        <v>41</v>
      </c>
      <c r="D488" s="276">
        <v>8252.26</v>
      </c>
    </row>
    <row r="489" spans="1:4" ht="18" customHeight="1">
      <c r="A489" s="274">
        <v>605525</v>
      </c>
      <c r="B489" s="275" t="s">
        <v>25985</v>
      </c>
      <c r="C489" s="274" t="s">
        <v>41</v>
      </c>
      <c r="D489" s="276">
        <v>7318.8</v>
      </c>
    </row>
    <row r="490" spans="1:4" ht="18" customHeight="1">
      <c r="A490" s="274">
        <v>605816</v>
      </c>
      <c r="B490" s="275" t="s">
        <v>25986</v>
      </c>
      <c r="C490" s="274" t="s">
        <v>41</v>
      </c>
      <c r="D490" s="276">
        <v>9239.52</v>
      </c>
    </row>
    <row r="491" spans="1:4" ht="18" customHeight="1">
      <c r="A491" s="274">
        <v>605545</v>
      </c>
      <c r="B491" s="275" t="s">
        <v>25987</v>
      </c>
      <c r="C491" s="274" t="s">
        <v>41</v>
      </c>
      <c r="D491" s="276">
        <v>8306.06</v>
      </c>
    </row>
    <row r="492" spans="1:4" ht="18" customHeight="1">
      <c r="A492" s="274">
        <v>605837</v>
      </c>
      <c r="B492" s="275" t="s">
        <v>25988</v>
      </c>
      <c r="C492" s="274" t="s">
        <v>41</v>
      </c>
      <c r="D492" s="276">
        <v>9483.02</v>
      </c>
    </row>
    <row r="493" spans="1:4" ht="18" customHeight="1">
      <c r="A493" s="274">
        <v>605573</v>
      </c>
      <c r="B493" s="275" t="s">
        <v>25989</v>
      </c>
      <c r="C493" s="274" t="s">
        <v>41</v>
      </c>
      <c r="D493" s="276">
        <v>8555.7900000000009</v>
      </c>
    </row>
    <row r="494" spans="1:4" ht="18" customHeight="1">
      <c r="A494" s="274">
        <v>605852</v>
      </c>
      <c r="B494" s="275" t="s">
        <v>25990</v>
      </c>
      <c r="C494" s="274" t="s">
        <v>41</v>
      </c>
      <c r="D494" s="276">
        <v>10201.83</v>
      </c>
    </row>
    <row r="495" spans="1:4" ht="18" customHeight="1">
      <c r="A495" s="274">
        <v>605584</v>
      </c>
      <c r="B495" s="275" t="s">
        <v>25991</v>
      </c>
      <c r="C495" s="274" t="s">
        <v>41</v>
      </c>
      <c r="D495" s="276">
        <v>9274.61</v>
      </c>
    </row>
    <row r="496" spans="1:4" ht="18" customHeight="1">
      <c r="A496" s="274">
        <v>605891</v>
      </c>
      <c r="B496" s="275" t="s">
        <v>25992</v>
      </c>
      <c r="C496" s="274" t="s">
        <v>41</v>
      </c>
      <c r="D496" s="276">
        <v>11451.33</v>
      </c>
    </row>
    <row r="497" spans="1:4" ht="18" customHeight="1">
      <c r="A497" s="274">
        <v>605595</v>
      </c>
      <c r="B497" s="275" t="s">
        <v>25993</v>
      </c>
      <c r="C497" s="274" t="s">
        <v>41</v>
      </c>
      <c r="D497" s="276">
        <v>10524.1</v>
      </c>
    </row>
    <row r="498" spans="1:4" ht="18" customHeight="1">
      <c r="A498" s="274">
        <v>605741</v>
      </c>
      <c r="B498" s="275" t="s">
        <v>25994</v>
      </c>
      <c r="C498" s="274" t="s">
        <v>41</v>
      </c>
      <c r="D498" s="276">
        <v>9150.27</v>
      </c>
    </row>
    <row r="499" spans="1:4" ht="18" customHeight="1">
      <c r="A499" s="274">
        <v>605506</v>
      </c>
      <c r="B499" s="275" t="s">
        <v>25995</v>
      </c>
      <c r="C499" s="274" t="s">
        <v>41</v>
      </c>
      <c r="D499" s="276">
        <v>8149.22</v>
      </c>
    </row>
    <row r="500" spans="1:4" ht="18" customHeight="1">
      <c r="A500" s="274">
        <v>605783</v>
      </c>
      <c r="B500" s="275" t="s">
        <v>25996</v>
      </c>
      <c r="C500" s="274" t="s">
        <v>41</v>
      </c>
      <c r="D500" s="276">
        <v>9869.08</v>
      </c>
    </row>
    <row r="501" spans="1:4" ht="18" customHeight="1">
      <c r="A501" s="274">
        <v>605526</v>
      </c>
      <c r="B501" s="275" t="s">
        <v>25997</v>
      </c>
      <c r="C501" s="274" t="s">
        <v>41</v>
      </c>
      <c r="D501" s="276">
        <v>8868.0300000000007</v>
      </c>
    </row>
    <row r="502" spans="1:4" ht="18" customHeight="1">
      <c r="A502" s="274">
        <v>605817</v>
      </c>
      <c r="B502" s="275" t="s">
        <v>25998</v>
      </c>
      <c r="C502" s="274" t="s">
        <v>41</v>
      </c>
      <c r="D502" s="276">
        <v>11118.58</v>
      </c>
    </row>
    <row r="503" spans="1:4" ht="18" customHeight="1">
      <c r="A503" s="274">
        <v>605546</v>
      </c>
      <c r="B503" s="275" t="s">
        <v>25999</v>
      </c>
      <c r="C503" s="274" t="s">
        <v>41</v>
      </c>
      <c r="D503" s="276">
        <v>10117.530000000001</v>
      </c>
    </row>
    <row r="504" spans="1:4" ht="18" customHeight="1">
      <c r="A504" s="274">
        <v>605838</v>
      </c>
      <c r="B504" s="275" t="s">
        <v>26000</v>
      </c>
      <c r="C504" s="274" t="s">
        <v>41</v>
      </c>
      <c r="D504" s="276">
        <v>10788.85</v>
      </c>
    </row>
    <row r="505" spans="1:4" ht="18" customHeight="1">
      <c r="A505" s="274">
        <v>605574</v>
      </c>
      <c r="B505" s="275" t="s">
        <v>26001</v>
      </c>
      <c r="C505" s="274" t="s">
        <v>41</v>
      </c>
      <c r="D505" s="276">
        <v>9719.2099999999991</v>
      </c>
    </row>
    <row r="506" spans="1:4" ht="18" customHeight="1">
      <c r="A506" s="274">
        <v>605853</v>
      </c>
      <c r="B506" s="275" t="s">
        <v>26002</v>
      </c>
      <c r="C506" s="274" t="s">
        <v>41</v>
      </c>
      <c r="D506" s="276">
        <v>11676.27</v>
      </c>
    </row>
    <row r="507" spans="1:4" ht="18" customHeight="1">
      <c r="A507" s="274">
        <v>605585</v>
      </c>
      <c r="B507" s="275" t="s">
        <v>26003</v>
      </c>
      <c r="C507" s="274" t="s">
        <v>41</v>
      </c>
      <c r="D507" s="276">
        <v>10606.63</v>
      </c>
    </row>
    <row r="508" spans="1:4" ht="18" customHeight="1">
      <c r="A508" s="274">
        <v>605892</v>
      </c>
      <c r="B508" s="275" t="s">
        <v>26004</v>
      </c>
      <c r="C508" s="274" t="s">
        <v>41</v>
      </c>
      <c r="D508" s="276">
        <v>13218.85</v>
      </c>
    </row>
    <row r="509" spans="1:4" ht="18" customHeight="1">
      <c r="A509" s="274">
        <v>605596</v>
      </c>
      <c r="B509" s="275" t="s">
        <v>26005</v>
      </c>
      <c r="C509" s="274" t="s">
        <v>41</v>
      </c>
      <c r="D509" s="276">
        <v>12149.21</v>
      </c>
    </row>
    <row r="510" spans="1:4" ht="18" customHeight="1">
      <c r="A510" s="274">
        <v>605742</v>
      </c>
      <c r="B510" s="275" t="s">
        <v>26006</v>
      </c>
      <c r="C510" s="274" t="s">
        <v>41</v>
      </c>
      <c r="D510" s="276">
        <v>10408.86</v>
      </c>
    </row>
    <row r="511" spans="1:4" ht="18" customHeight="1">
      <c r="A511" s="274">
        <v>605507</v>
      </c>
      <c r="B511" s="275" t="s">
        <v>26007</v>
      </c>
      <c r="C511" s="274" t="s">
        <v>41</v>
      </c>
      <c r="D511" s="276">
        <v>9255.91</v>
      </c>
    </row>
    <row r="512" spans="1:4" ht="18" customHeight="1">
      <c r="A512" s="274">
        <v>605784</v>
      </c>
      <c r="B512" s="275" t="s">
        <v>26008</v>
      </c>
      <c r="C512" s="274" t="s">
        <v>41</v>
      </c>
      <c r="D512" s="276">
        <v>11296.28</v>
      </c>
    </row>
    <row r="513" spans="1:4" ht="18" customHeight="1">
      <c r="A513" s="274">
        <v>605527</v>
      </c>
      <c r="B513" s="275" t="s">
        <v>26009</v>
      </c>
      <c r="C513" s="274" t="s">
        <v>41</v>
      </c>
      <c r="D513" s="276">
        <v>10143.33</v>
      </c>
    </row>
    <row r="514" spans="1:4" ht="18" customHeight="1">
      <c r="A514" s="274">
        <v>605818</v>
      </c>
      <c r="B514" s="275" t="s">
        <v>26010</v>
      </c>
      <c r="C514" s="274" t="s">
        <v>41</v>
      </c>
      <c r="D514" s="276">
        <v>12838.87</v>
      </c>
    </row>
    <row r="515" spans="1:4" ht="18" customHeight="1">
      <c r="A515" s="274">
        <v>605547</v>
      </c>
      <c r="B515" s="275" t="s">
        <v>26011</v>
      </c>
      <c r="C515" s="274" t="s">
        <v>41</v>
      </c>
      <c r="D515" s="276">
        <v>11685.92</v>
      </c>
    </row>
    <row r="516" spans="1:4" ht="18" customHeight="1">
      <c r="A516" s="274">
        <v>605839</v>
      </c>
      <c r="B516" s="275" t="s">
        <v>26012</v>
      </c>
      <c r="C516" s="274" t="s">
        <v>41</v>
      </c>
      <c r="D516" s="276">
        <v>12137.85</v>
      </c>
    </row>
    <row r="517" spans="1:4" ht="18" customHeight="1">
      <c r="A517" s="274">
        <v>605575</v>
      </c>
      <c r="B517" s="275" t="s">
        <v>26013</v>
      </c>
      <c r="C517" s="274" t="s">
        <v>41</v>
      </c>
      <c r="D517" s="276">
        <v>10961.82</v>
      </c>
    </row>
    <row r="518" spans="1:4" ht="18" customHeight="1">
      <c r="A518" s="274">
        <v>605854</v>
      </c>
      <c r="B518" s="275" t="s">
        <v>26014</v>
      </c>
      <c r="C518" s="274" t="s">
        <v>41</v>
      </c>
      <c r="D518" s="276">
        <v>13211.63</v>
      </c>
    </row>
    <row r="519" spans="1:4" ht="18" customHeight="1">
      <c r="A519" s="274">
        <v>605586</v>
      </c>
      <c r="B519" s="275" t="s">
        <v>26015</v>
      </c>
      <c r="C519" s="274" t="s">
        <v>41</v>
      </c>
      <c r="D519" s="276">
        <v>12035.6</v>
      </c>
    </row>
    <row r="520" spans="1:4" ht="18" customHeight="1">
      <c r="A520" s="274">
        <v>605893</v>
      </c>
      <c r="B520" s="275" t="s">
        <v>26016</v>
      </c>
      <c r="C520" s="274" t="s">
        <v>41</v>
      </c>
      <c r="D520" s="276">
        <v>15078.17</v>
      </c>
    </row>
    <row r="521" spans="1:4" ht="18" customHeight="1">
      <c r="A521" s="274">
        <v>605597</v>
      </c>
      <c r="B521" s="275" t="s">
        <v>26017</v>
      </c>
      <c r="C521" s="274" t="s">
        <v>41</v>
      </c>
      <c r="D521" s="276">
        <v>13902.14</v>
      </c>
    </row>
    <row r="522" spans="1:4" ht="18" customHeight="1">
      <c r="A522" s="274">
        <v>605743</v>
      </c>
      <c r="B522" s="275" t="s">
        <v>26018</v>
      </c>
      <c r="C522" s="274" t="s">
        <v>41</v>
      </c>
      <c r="D522" s="276">
        <v>11719.23</v>
      </c>
    </row>
    <row r="523" spans="1:4" ht="18" customHeight="1">
      <c r="A523" s="274">
        <v>605508</v>
      </c>
      <c r="B523" s="275" t="s">
        <v>26019</v>
      </c>
      <c r="C523" s="274" t="s">
        <v>41</v>
      </c>
      <c r="D523" s="276">
        <v>10451.26</v>
      </c>
    </row>
    <row r="524" spans="1:4" ht="18" customHeight="1">
      <c r="A524" s="274">
        <v>605785</v>
      </c>
      <c r="B524" s="275" t="s">
        <v>26020</v>
      </c>
      <c r="C524" s="274" t="s">
        <v>41</v>
      </c>
      <c r="D524" s="276">
        <v>12793.01</v>
      </c>
    </row>
    <row r="525" spans="1:4" ht="18" customHeight="1">
      <c r="A525" s="274">
        <v>605528</v>
      </c>
      <c r="B525" s="275" t="s">
        <v>26021</v>
      </c>
      <c r="C525" s="274" t="s">
        <v>41</v>
      </c>
      <c r="D525" s="276">
        <v>11525.04</v>
      </c>
    </row>
    <row r="526" spans="1:4" ht="18" customHeight="1">
      <c r="A526" s="274">
        <v>605819</v>
      </c>
      <c r="B526" s="275" t="s">
        <v>26022</v>
      </c>
      <c r="C526" s="274" t="s">
        <v>41</v>
      </c>
      <c r="D526" s="276">
        <v>14659.54</v>
      </c>
    </row>
    <row r="527" spans="1:4" ht="18" customHeight="1">
      <c r="A527" s="274">
        <v>605548</v>
      </c>
      <c r="B527" s="275" t="s">
        <v>26023</v>
      </c>
      <c r="C527" s="274" t="s">
        <v>41</v>
      </c>
      <c r="D527" s="276">
        <v>13391.57</v>
      </c>
    </row>
    <row r="528" spans="1:4" ht="18" customHeight="1">
      <c r="A528" s="274">
        <v>605840</v>
      </c>
      <c r="B528" s="275" t="s">
        <v>26024</v>
      </c>
      <c r="C528" s="274" t="s">
        <v>41</v>
      </c>
      <c r="D528" s="276">
        <v>15751.54</v>
      </c>
    </row>
    <row r="529" spans="1:4" ht="18" customHeight="1">
      <c r="A529" s="274">
        <v>605576</v>
      </c>
      <c r="B529" s="275" t="s">
        <v>26025</v>
      </c>
      <c r="C529" s="274" t="s">
        <v>41</v>
      </c>
      <c r="D529" s="276">
        <v>12365.73</v>
      </c>
    </row>
    <row r="530" spans="1:4" ht="18" customHeight="1">
      <c r="A530" s="274">
        <v>605855</v>
      </c>
      <c r="B530" s="275" t="s">
        <v>26026</v>
      </c>
      <c r="C530" s="274" t="s">
        <v>41</v>
      </c>
      <c r="D530" s="276">
        <v>17029.43</v>
      </c>
    </row>
    <row r="531" spans="1:4" ht="18" customHeight="1">
      <c r="A531" s="274">
        <v>605587</v>
      </c>
      <c r="B531" s="275" t="s">
        <v>26027</v>
      </c>
      <c r="C531" s="274" t="s">
        <v>41</v>
      </c>
      <c r="D531" s="276">
        <v>13643.61</v>
      </c>
    </row>
    <row r="532" spans="1:4" ht="18" customHeight="1">
      <c r="A532" s="274">
        <v>605898</v>
      </c>
      <c r="B532" s="275" t="s">
        <v>26028</v>
      </c>
      <c r="C532" s="274" t="s">
        <v>41</v>
      </c>
      <c r="D532" s="276">
        <v>19250.759999999998</v>
      </c>
    </row>
    <row r="533" spans="1:4" ht="18" customHeight="1">
      <c r="A533" s="274">
        <v>605598</v>
      </c>
      <c r="B533" s="275" t="s">
        <v>26029</v>
      </c>
      <c r="C533" s="274" t="s">
        <v>41</v>
      </c>
      <c r="D533" s="276">
        <v>15864.94</v>
      </c>
    </row>
    <row r="534" spans="1:4" ht="18" customHeight="1">
      <c r="A534" s="274">
        <v>605744</v>
      </c>
      <c r="B534" s="275" t="s">
        <v>26030</v>
      </c>
      <c r="C534" s="274" t="s">
        <v>41</v>
      </c>
      <c r="D534" s="276">
        <v>14869.41</v>
      </c>
    </row>
    <row r="535" spans="1:4" ht="18" customHeight="1">
      <c r="A535" s="274">
        <v>605509</v>
      </c>
      <c r="B535" s="275" t="s">
        <v>26031</v>
      </c>
      <c r="C535" s="274" t="s">
        <v>41</v>
      </c>
      <c r="D535" s="276">
        <v>11801.57</v>
      </c>
    </row>
    <row r="536" spans="1:4" ht="18" customHeight="1">
      <c r="A536" s="274">
        <v>605787</v>
      </c>
      <c r="B536" s="275" t="s">
        <v>26032</v>
      </c>
      <c r="C536" s="274" t="s">
        <v>41</v>
      </c>
      <c r="D536" s="276">
        <v>16147.3</v>
      </c>
    </row>
    <row r="537" spans="1:4" ht="18" customHeight="1">
      <c r="A537" s="274">
        <v>605529</v>
      </c>
      <c r="B537" s="275" t="s">
        <v>26033</v>
      </c>
      <c r="C537" s="274" t="s">
        <v>41</v>
      </c>
      <c r="D537" s="276">
        <v>13079.46</v>
      </c>
    </row>
    <row r="538" spans="1:4" ht="18" customHeight="1">
      <c r="A538" s="274">
        <v>605820</v>
      </c>
      <c r="B538" s="275" t="s">
        <v>26034</v>
      </c>
      <c r="C538" s="274" t="s">
        <v>41</v>
      </c>
      <c r="D538" s="276">
        <v>18368.63</v>
      </c>
    </row>
    <row r="539" spans="1:4" ht="18" customHeight="1">
      <c r="A539" s="274">
        <v>605549</v>
      </c>
      <c r="B539" s="275" t="s">
        <v>26035</v>
      </c>
      <c r="C539" s="274" t="s">
        <v>41</v>
      </c>
      <c r="D539" s="276">
        <v>15300.78</v>
      </c>
    </row>
    <row r="540" spans="1:4" ht="18" customHeight="1">
      <c r="A540" s="274">
        <v>605841</v>
      </c>
      <c r="B540" s="275" t="s">
        <v>26036</v>
      </c>
      <c r="C540" s="274" t="s">
        <v>41</v>
      </c>
      <c r="D540" s="276">
        <v>17228.47</v>
      </c>
    </row>
    <row r="541" spans="1:4" ht="18" customHeight="1">
      <c r="A541" s="274">
        <v>605577</v>
      </c>
      <c r="B541" s="275" t="s">
        <v>26037</v>
      </c>
      <c r="C541" s="274" t="s">
        <v>41</v>
      </c>
      <c r="D541" s="276">
        <v>13528.22</v>
      </c>
    </row>
    <row r="542" spans="1:4" ht="18" customHeight="1">
      <c r="A542" s="274">
        <v>605856</v>
      </c>
      <c r="B542" s="275" t="s">
        <v>26038</v>
      </c>
      <c r="C542" s="274" t="s">
        <v>41</v>
      </c>
      <c r="D542" s="276">
        <v>18728.21</v>
      </c>
    </row>
    <row r="543" spans="1:4" ht="18" customHeight="1">
      <c r="A543" s="274">
        <v>605588</v>
      </c>
      <c r="B543" s="275" t="s">
        <v>26039</v>
      </c>
      <c r="C543" s="274" t="s">
        <v>41</v>
      </c>
      <c r="D543" s="276">
        <v>15027.96</v>
      </c>
    </row>
    <row r="544" spans="1:4" ht="18" customHeight="1">
      <c r="A544" s="274">
        <v>605899</v>
      </c>
      <c r="B544" s="275" t="s">
        <v>26040</v>
      </c>
      <c r="C544" s="274" t="s">
        <v>41</v>
      </c>
      <c r="D544" s="276">
        <v>21335.19</v>
      </c>
    </row>
    <row r="545" spans="1:4" ht="18" customHeight="1">
      <c r="A545" s="274">
        <v>605599</v>
      </c>
      <c r="B545" s="275" t="s">
        <v>26041</v>
      </c>
      <c r="C545" s="274" t="s">
        <v>41</v>
      </c>
      <c r="D545" s="276">
        <v>17634.939999999999</v>
      </c>
    </row>
    <row r="546" spans="1:4" ht="18" customHeight="1">
      <c r="A546" s="274">
        <v>605745</v>
      </c>
      <c r="B546" s="275" t="s">
        <v>26042</v>
      </c>
      <c r="C546" s="274" t="s">
        <v>41</v>
      </c>
      <c r="D546" s="276">
        <v>16273.66</v>
      </c>
    </row>
    <row r="547" spans="1:4" ht="18" customHeight="1">
      <c r="A547" s="274">
        <v>605510</v>
      </c>
      <c r="B547" s="275" t="s">
        <v>26043</v>
      </c>
      <c r="C547" s="274" t="s">
        <v>41</v>
      </c>
      <c r="D547" s="276">
        <v>12919.95</v>
      </c>
    </row>
    <row r="548" spans="1:4" ht="18" customHeight="1">
      <c r="A548" s="274">
        <v>605788</v>
      </c>
      <c r="B548" s="275" t="s">
        <v>26044</v>
      </c>
      <c r="C548" s="274" t="s">
        <v>41</v>
      </c>
      <c r="D548" s="276">
        <v>17773.400000000001</v>
      </c>
    </row>
    <row r="549" spans="1:4" ht="18" customHeight="1">
      <c r="A549" s="274">
        <v>605530</v>
      </c>
      <c r="B549" s="275" t="s">
        <v>26045</v>
      </c>
      <c r="C549" s="274" t="s">
        <v>41</v>
      </c>
      <c r="D549" s="276">
        <v>14419.7</v>
      </c>
    </row>
    <row r="550" spans="1:4" ht="18" customHeight="1">
      <c r="A550" s="274">
        <v>605821</v>
      </c>
      <c r="B550" s="275" t="s">
        <v>26046</v>
      </c>
      <c r="C550" s="274" t="s">
        <v>41</v>
      </c>
      <c r="D550" s="276">
        <v>20380.37</v>
      </c>
    </row>
    <row r="551" spans="1:4" ht="18" customHeight="1">
      <c r="A551" s="274">
        <v>605550</v>
      </c>
      <c r="B551" s="275" t="s">
        <v>26047</v>
      </c>
      <c r="C551" s="274" t="s">
        <v>41</v>
      </c>
      <c r="D551" s="276">
        <v>17026.669999999998</v>
      </c>
    </row>
    <row r="552" spans="1:4" ht="18" customHeight="1">
      <c r="A552" s="274">
        <v>605842</v>
      </c>
      <c r="B552" s="275" t="s">
        <v>26048</v>
      </c>
      <c r="C552" s="274" t="s">
        <v>41</v>
      </c>
      <c r="D552" s="276">
        <v>19019.150000000001</v>
      </c>
    </row>
    <row r="553" spans="1:4" ht="18" customHeight="1">
      <c r="A553" s="274">
        <v>605578</v>
      </c>
      <c r="B553" s="275" t="s">
        <v>26049</v>
      </c>
      <c r="C553" s="274" t="s">
        <v>41</v>
      </c>
      <c r="D553" s="276">
        <v>14968.68</v>
      </c>
    </row>
    <row r="554" spans="1:4" ht="18" customHeight="1">
      <c r="A554" s="274">
        <v>605857</v>
      </c>
      <c r="B554" s="275" t="s">
        <v>26050</v>
      </c>
      <c r="C554" s="274" t="s">
        <v>41</v>
      </c>
      <c r="D554" s="276">
        <v>20758.490000000002</v>
      </c>
    </row>
    <row r="555" spans="1:4" ht="18" customHeight="1">
      <c r="A555" s="274">
        <v>605589</v>
      </c>
      <c r="B555" s="275" t="s">
        <v>26051</v>
      </c>
      <c r="C555" s="274" t="s">
        <v>41</v>
      </c>
      <c r="D555" s="276">
        <v>16708.02</v>
      </c>
    </row>
    <row r="556" spans="1:4" ht="18" customHeight="1">
      <c r="A556" s="274">
        <v>605900</v>
      </c>
      <c r="B556" s="275" t="s">
        <v>26052</v>
      </c>
      <c r="C556" s="274" t="s">
        <v>41</v>
      </c>
      <c r="D556" s="276">
        <v>23781.97</v>
      </c>
    </row>
    <row r="557" spans="1:4" ht="18" customHeight="1">
      <c r="A557" s="274">
        <v>605600</v>
      </c>
      <c r="B557" s="275" t="s">
        <v>26053</v>
      </c>
      <c r="C557" s="274" t="s">
        <v>41</v>
      </c>
      <c r="D557" s="276">
        <v>19731.5</v>
      </c>
    </row>
    <row r="558" spans="1:4" ht="18" customHeight="1">
      <c r="A558" s="274">
        <v>605746</v>
      </c>
      <c r="B558" s="275" t="s">
        <v>26054</v>
      </c>
      <c r="C558" s="274" t="s">
        <v>41</v>
      </c>
      <c r="D558" s="276">
        <v>17978.439999999999</v>
      </c>
    </row>
    <row r="559" spans="1:4" ht="18" customHeight="1">
      <c r="A559" s="274">
        <v>605511</v>
      </c>
      <c r="B559" s="275" t="s">
        <v>26055</v>
      </c>
      <c r="C559" s="274" t="s">
        <v>41</v>
      </c>
      <c r="D559" s="276">
        <v>14306.83</v>
      </c>
    </row>
    <row r="560" spans="1:4" ht="18" customHeight="1">
      <c r="A560" s="274">
        <v>605789</v>
      </c>
      <c r="B560" s="275" t="s">
        <v>26056</v>
      </c>
      <c r="C560" s="274" t="s">
        <v>41</v>
      </c>
      <c r="D560" s="276">
        <v>19717.78</v>
      </c>
    </row>
    <row r="561" spans="1:4" ht="18" customHeight="1">
      <c r="A561" s="274">
        <v>605531</v>
      </c>
      <c r="B561" s="275" t="s">
        <v>26057</v>
      </c>
      <c r="C561" s="274" t="s">
        <v>41</v>
      </c>
      <c r="D561" s="276">
        <v>16046.17</v>
      </c>
    </row>
    <row r="562" spans="1:4" ht="18" customHeight="1">
      <c r="A562" s="274">
        <v>605822</v>
      </c>
      <c r="B562" s="275" t="s">
        <v>26058</v>
      </c>
      <c r="C562" s="274" t="s">
        <v>41</v>
      </c>
      <c r="D562" s="276">
        <v>22741.26</v>
      </c>
    </row>
    <row r="563" spans="1:4" ht="18" customHeight="1">
      <c r="A563" s="274">
        <v>605551</v>
      </c>
      <c r="B563" s="275" t="s">
        <v>26059</v>
      </c>
      <c r="C563" s="274" t="s">
        <v>41</v>
      </c>
      <c r="D563" s="276">
        <v>19069.650000000001</v>
      </c>
    </row>
    <row r="564" spans="1:4" ht="18" customHeight="1">
      <c r="A564" s="274">
        <v>605843</v>
      </c>
      <c r="B564" s="275" t="s">
        <v>26060</v>
      </c>
      <c r="C564" s="274" t="s">
        <v>41</v>
      </c>
      <c r="D564" s="276">
        <v>20458.740000000002</v>
      </c>
    </row>
    <row r="565" spans="1:4" ht="18" customHeight="1">
      <c r="A565" s="274">
        <v>605579</v>
      </c>
      <c r="B565" s="275" t="s">
        <v>26061</v>
      </c>
      <c r="C565" s="274" t="s">
        <v>41</v>
      </c>
      <c r="D565" s="276">
        <v>16141.05</v>
      </c>
    </row>
    <row r="566" spans="1:4" ht="18" customHeight="1">
      <c r="A566" s="274">
        <v>605858</v>
      </c>
      <c r="B566" s="275" t="s">
        <v>26062</v>
      </c>
      <c r="C566" s="274" t="s">
        <v>41</v>
      </c>
      <c r="D566" s="276">
        <v>22455.439999999999</v>
      </c>
    </row>
    <row r="567" spans="1:4" ht="18" customHeight="1">
      <c r="A567" s="274">
        <v>605590</v>
      </c>
      <c r="B567" s="275" t="s">
        <v>26063</v>
      </c>
      <c r="C567" s="274" t="s">
        <v>41</v>
      </c>
      <c r="D567" s="276">
        <v>18137.75</v>
      </c>
    </row>
    <row r="568" spans="1:4" ht="18" customHeight="1">
      <c r="A568" s="274">
        <v>605901</v>
      </c>
      <c r="B568" s="275" t="s">
        <v>26064</v>
      </c>
      <c r="C568" s="274" t="s">
        <v>41</v>
      </c>
      <c r="D568" s="276">
        <v>25926.26</v>
      </c>
    </row>
    <row r="569" spans="1:4" ht="18" customHeight="1">
      <c r="A569" s="274">
        <v>605601</v>
      </c>
      <c r="B569" s="275" t="s">
        <v>26065</v>
      </c>
      <c r="C569" s="274" t="s">
        <v>41</v>
      </c>
      <c r="D569" s="276">
        <v>21608.57</v>
      </c>
    </row>
    <row r="570" spans="1:4" ht="18" customHeight="1">
      <c r="A570" s="274">
        <v>605747</v>
      </c>
      <c r="B570" s="275" t="s">
        <v>26066</v>
      </c>
      <c r="C570" s="274" t="s">
        <v>41</v>
      </c>
      <c r="D570" s="276">
        <v>19345.34</v>
      </c>
    </row>
    <row r="571" spans="1:4" ht="18" customHeight="1">
      <c r="A571" s="274">
        <v>605512</v>
      </c>
      <c r="B571" s="275" t="s">
        <v>26067</v>
      </c>
      <c r="C571" s="274" t="s">
        <v>41</v>
      </c>
      <c r="D571" s="276">
        <v>15431.92</v>
      </c>
    </row>
    <row r="572" spans="1:4" ht="18" customHeight="1">
      <c r="A572" s="274">
        <v>605790</v>
      </c>
      <c r="B572" s="275" t="s">
        <v>26068</v>
      </c>
      <c r="C572" s="274" t="s">
        <v>41</v>
      </c>
      <c r="D572" s="276">
        <v>21342.04</v>
      </c>
    </row>
    <row r="573" spans="1:4" ht="18" customHeight="1">
      <c r="A573" s="274">
        <v>605532</v>
      </c>
      <c r="B573" s="275" t="s">
        <v>26069</v>
      </c>
      <c r="C573" s="274" t="s">
        <v>41</v>
      </c>
      <c r="D573" s="276">
        <v>17428.62</v>
      </c>
    </row>
    <row r="574" spans="1:4" ht="18" customHeight="1">
      <c r="A574" s="274">
        <v>605823</v>
      </c>
      <c r="B574" s="275" t="s">
        <v>26070</v>
      </c>
      <c r="C574" s="274" t="s">
        <v>41</v>
      </c>
      <c r="D574" s="276">
        <v>24812.86</v>
      </c>
    </row>
    <row r="575" spans="1:4" ht="18" customHeight="1">
      <c r="A575" s="274">
        <v>605552</v>
      </c>
      <c r="B575" s="275" t="s">
        <v>26071</v>
      </c>
      <c r="C575" s="274" t="s">
        <v>41</v>
      </c>
      <c r="D575" s="276">
        <v>20899.439999999999</v>
      </c>
    </row>
    <row r="576" spans="1:4" ht="18" customHeight="1">
      <c r="A576" s="274">
        <v>605844</v>
      </c>
      <c r="B576" s="275" t="s">
        <v>26072</v>
      </c>
      <c r="C576" s="274" t="s">
        <v>41</v>
      </c>
      <c r="D576" s="276">
        <v>22311.360000000001</v>
      </c>
    </row>
    <row r="577" spans="1:4" ht="18" customHeight="1">
      <c r="A577" s="274">
        <v>605580</v>
      </c>
      <c r="B577" s="275" t="s">
        <v>26073</v>
      </c>
      <c r="C577" s="274" t="s">
        <v>41</v>
      </c>
      <c r="D577" s="276">
        <v>17690.830000000002</v>
      </c>
    </row>
    <row r="578" spans="1:4" ht="18" customHeight="1">
      <c r="A578" s="274">
        <v>605887</v>
      </c>
      <c r="B578" s="275" t="s">
        <v>26074</v>
      </c>
      <c r="C578" s="274" t="s">
        <v>41</v>
      </c>
      <c r="D578" s="276">
        <v>24583.16</v>
      </c>
    </row>
    <row r="579" spans="1:4" ht="18" customHeight="1">
      <c r="A579" s="274">
        <v>605591</v>
      </c>
      <c r="B579" s="275" t="s">
        <v>26075</v>
      </c>
      <c r="C579" s="274" t="s">
        <v>41</v>
      </c>
      <c r="D579" s="276">
        <v>19962.63</v>
      </c>
    </row>
    <row r="580" spans="1:4" ht="18" customHeight="1">
      <c r="A580" s="274">
        <v>605902</v>
      </c>
      <c r="B580" s="275" t="s">
        <v>26076</v>
      </c>
      <c r="C580" s="274" t="s">
        <v>41</v>
      </c>
      <c r="D580" s="276">
        <v>28532.19</v>
      </c>
    </row>
    <row r="581" spans="1:4" ht="18" customHeight="1">
      <c r="A581" s="274">
        <v>605602</v>
      </c>
      <c r="B581" s="275" t="s">
        <v>26077</v>
      </c>
      <c r="C581" s="274" t="s">
        <v>41</v>
      </c>
      <c r="D581" s="276">
        <v>23911.66</v>
      </c>
    </row>
    <row r="582" spans="1:4" ht="18" customHeight="1">
      <c r="A582" s="274">
        <v>605748</v>
      </c>
      <c r="B582" s="275" t="s">
        <v>26078</v>
      </c>
      <c r="C582" s="274" t="s">
        <v>41</v>
      </c>
      <c r="D582" s="276">
        <v>21112.07</v>
      </c>
    </row>
    <row r="583" spans="1:4" ht="18" customHeight="1">
      <c r="A583" s="274">
        <v>605513</v>
      </c>
      <c r="B583" s="275" t="s">
        <v>26079</v>
      </c>
      <c r="C583" s="274" t="s">
        <v>41</v>
      </c>
      <c r="D583" s="276">
        <v>16924.97</v>
      </c>
    </row>
    <row r="584" spans="1:4" ht="18" customHeight="1">
      <c r="A584" s="274">
        <v>605804</v>
      </c>
      <c r="B584" s="275" t="s">
        <v>26080</v>
      </c>
      <c r="C584" s="274" t="s">
        <v>41</v>
      </c>
      <c r="D584" s="276">
        <v>23383.87</v>
      </c>
    </row>
    <row r="585" spans="1:4" ht="18" customHeight="1">
      <c r="A585" s="274">
        <v>605533</v>
      </c>
      <c r="B585" s="275" t="s">
        <v>26081</v>
      </c>
      <c r="C585" s="274" t="s">
        <v>41</v>
      </c>
      <c r="D585" s="276">
        <v>19196.77</v>
      </c>
    </row>
    <row r="586" spans="1:4" ht="18" customHeight="1">
      <c r="A586" s="274">
        <v>605824</v>
      </c>
      <c r="B586" s="275" t="s">
        <v>26082</v>
      </c>
      <c r="C586" s="274" t="s">
        <v>41</v>
      </c>
      <c r="D586" s="276">
        <v>27332.9</v>
      </c>
    </row>
    <row r="587" spans="1:4" ht="18" customHeight="1">
      <c r="A587" s="274">
        <v>605553</v>
      </c>
      <c r="B587" s="275" t="s">
        <v>26083</v>
      </c>
      <c r="C587" s="274" t="s">
        <v>41</v>
      </c>
      <c r="D587" s="276">
        <v>23145.8</v>
      </c>
    </row>
    <row r="588" spans="1:4" ht="18" customHeight="1">
      <c r="A588" s="274">
        <v>605845</v>
      </c>
      <c r="B588" s="275" t="s">
        <v>26084</v>
      </c>
      <c r="C588" s="274" t="s">
        <v>41</v>
      </c>
      <c r="D588" s="276">
        <v>24182.09</v>
      </c>
    </row>
    <row r="589" spans="1:4" ht="18" customHeight="1">
      <c r="A589" s="274">
        <v>605581</v>
      </c>
      <c r="B589" s="275" t="s">
        <v>26085</v>
      </c>
      <c r="C589" s="274" t="s">
        <v>41</v>
      </c>
      <c r="D589" s="276">
        <v>21187.439999999999</v>
      </c>
    </row>
    <row r="590" spans="1:4" ht="18" customHeight="1">
      <c r="A590" s="274">
        <v>605888</v>
      </c>
      <c r="B590" s="275" t="s">
        <v>26086</v>
      </c>
      <c r="C590" s="274" t="s">
        <v>41</v>
      </c>
      <c r="D590" s="276">
        <v>26746.73</v>
      </c>
    </row>
    <row r="591" spans="1:4" ht="18" customHeight="1">
      <c r="A591" s="274">
        <v>605592</v>
      </c>
      <c r="B591" s="275" t="s">
        <v>26087</v>
      </c>
      <c r="C591" s="274" t="s">
        <v>41</v>
      </c>
      <c r="D591" s="276">
        <v>23752.09</v>
      </c>
    </row>
    <row r="592" spans="1:4" ht="18" customHeight="1">
      <c r="A592" s="274">
        <v>605903</v>
      </c>
      <c r="B592" s="275" t="s">
        <v>26088</v>
      </c>
      <c r="C592" s="274" t="s">
        <v>41</v>
      </c>
      <c r="D592" s="276">
        <v>31204.82</v>
      </c>
    </row>
    <row r="593" spans="1:4" ht="18" customHeight="1">
      <c r="A593" s="274">
        <v>605603</v>
      </c>
      <c r="B593" s="275" t="s">
        <v>26089</v>
      </c>
      <c r="C593" s="274" t="s">
        <v>41</v>
      </c>
      <c r="D593" s="276">
        <v>28210.17</v>
      </c>
    </row>
    <row r="594" spans="1:4" ht="18" customHeight="1">
      <c r="A594" s="274">
        <v>605771</v>
      </c>
      <c r="B594" s="275" t="s">
        <v>26090</v>
      </c>
      <c r="C594" s="274" t="s">
        <v>41</v>
      </c>
      <c r="D594" s="276">
        <v>22910.1</v>
      </c>
    </row>
    <row r="595" spans="1:4" ht="18" customHeight="1">
      <c r="A595" s="274">
        <v>605514</v>
      </c>
      <c r="B595" s="275" t="s">
        <v>26091</v>
      </c>
      <c r="C595" s="274" t="s">
        <v>41</v>
      </c>
      <c r="D595" s="276">
        <v>20519.79</v>
      </c>
    </row>
    <row r="596" spans="1:4" ht="18" customHeight="1">
      <c r="A596" s="274">
        <v>605805</v>
      </c>
      <c r="B596" s="275" t="s">
        <v>26092</v>
      </c>
      <c r="C596" s="274" t="s">
        <v>41</v>
      </c>
      <c r="D596" s="276">
        <v>25474.75</v>
      </c>
    </row>
    <row r="597" spans="1:4" ht="18" customHeight="1">
      <c r="A597" s="274">
        <v>605534</v>
      </c>
      <c r="B597" s="275" t="s">
        <v>26093</v>
      </c>
      <c r="C597" s="274" t="s">
        <v>41</v>
      </c>
      <c r="D597" s="276">
        <v>23084.43</v>
      </c>
    </row>
    <row r="598" spans="1:4" ht="18" customHeight="1">
      <c r="A598" s="274">
        <v>605825</v>
      </c>
      <c r="B598" s="275" t="s">
        <v>26094</v>
      </c>
      <c r="C598" s="274" t="s">
        <v>41</v>
      </c>
      <c r="D598" s="276">
        <v>29932.83</v>
      </c>
    </row>
    <row r="599" spans="1:4" ht="18" customHeight="1">
      <c r="A599" s="274">
        <v>605554</v>
      </c>
      <c r="B599" s="275" t="s">
        <v>26095</v>
      </c>
      <c r="C599" s="274" t="s">
        <v>41</v>
      </c>
      <c r="D599" s="276">
        <v>27542.52</v>
      </c>
    </row>
    <row r="600" spans="1:4" ht="18" customHeight="1">
      <c r="A600" s="274">
        <v>605772</v>
      </c>
      <c r="B600" s="275" t="s">
        <v>26096</v>
      </c>
      <c r="C600" s="274" t="s">
        <v>41</v>
      </c>
      <c r="D600" s="276">
        <v>26784.38</v>
      </c>
    </row>
    <row r="601" spans="1:4" ht="18" customHeight="1">
      <c r="A601" s="274">
        <v>605515</v>
      </c>
      <c r="B601" s="275" t="s">
        <v>26097</v>
      </c>
      <c r="C601" s="274" t="s">
        <v>41</v>
      </c>
      <c r="D601" s="276">
        <v>22304.6</v>
      </c>
    </row>
    <row r="602" spans="1:4" ht="18" customHeight="1">
      <c r="A602" s="274">
        <v>605806</v>
      </c>
      <c r="B602" s="275" t="s">
        <v>26098</v>
      </c>
      <c r="C602" s="274" t="s">
        <v>41</v>
      </c>
      <c r="D602" s="276">
        <v>29659.63</v>
      </c>
    </row>
    <row r="603" spans="1:4" ht="18" customHeight="1">
      <c r="A603" s="274">
        <v>605535</v>
      </c>
      <c r="B603" s="275" t="s">
        <v>26099</v>
      </c>
      <c r="C603" s="274" t="s">
        <v>41</v>
      </c>
      <c r="D603" s="276">
        <v>25179.84</v>
      </c>
    </row>
    <row r="604" spans="1:4" ht="18" customHeight="1">
      <c r="A604" s="274">
        <v>605826</v>
      </c>
      <c r="B604" s="275" t="s">
        <v>26100</v>
      </c>
      <c r="C604" s="274" t="s">
        <v>41</v>
      </c>
      <c r="D604" s="276">
        <v>34657.61</v>
      </c>
    </row>
    <row r="605" spans="1:4" ht="18" customHeight="1">
      <c r="A605" s="274">
        <v>605555</v>
      </c>
      <c r="B605" s="275" t="s">
        <v>26101</v>
      </c>
      <c r="C605" s="274" t="s">
        <v>41</v>
      </c>
      <c r="D605" s="276">
        <v>30177.83</v>
      </c>
    </row>
    <row r="606" spans="1:4" ht="18" customHeight="1">
      <c r="A606" s="274">
        <v>605773</v>
      </c>
      <c r="B606" s="275" t="s">
        <v>26102</v>
      </c>
      <c r="C606" s="274" t="s">
        <v>41</v>
      </c>
      <c r="D606" s="276">
        <v>28415.200000000001</v>
      </c>
    </row>
    <row r="607" spans="1:4" ht="18" customHeight="1">
      <c r="A607" s="274">
        <v>605516</v>
      </c>
      <c r="B607" s="275" t="s">
        <v>26103</v>
      </c>
      <c r="C607" s="274" t="s">
        <v>41</v>
      </c>
      <c r="D607" s="276">
        <v>23637.34</v>
      </c>
    </row>
    <row r="608" spans="1:4" ht="18" customHeight="1">
      <c r="A608" s="274">
        <v>605807</v>
      </c>
      <c r="B608" s="275" t="s">
        <v>26104</v>
      </c>
      <c r="C608" s="274" t="s">
        <v>41</v>
      </c>
      <c r="D608" s="276">
        <v>31618.799999999999</v>
      </c>
    </row>
    <row r="609" spans="1:4" ht="18" customHeight="1">
      <c r="A609" s="274">
        <v>605536</v>
      </c>
      <c r="B609" s="275" t="s">
        <v>26105</v>
      </c>
      <c r="C609" s="274" t="s">
        <v>41</v>
      </c>
      <c r="D609" s="276">
        <v>26840.93</v>
      </c>
    </row>
    <row r="610" spans="1:4" ht="18" customHeight="1">
      <c r="A610" s="274">
        <v>605827</v>
      </c>
      <c r="B610" s="275" t="s">
        <v>26106</v>
      </c>
      <c r="C610" s="274" t="s">
        <v>41</v>
      </c>
      <c r="D610" s="276">
        <v>37187.54</v>
      </c>
    </row>
    <row r="611" spans="1:4" ht="18" customHeight="1">
      <c r="A611" s="274">
        <v>605556</v>
      </c>
      <c r="B611" s="275" t="s">
        <v>26107</v>
      </c>
      <c r="C611" s="274" t="s">
        <v>41</v>
      </c>
      <c r="D611" s="276">
        <v>32409.67</v>
      </c>
    </row>
    <row r="612" spans="1:4" ht="18" customHeight="1">
      <c r="A612" s="274">
        <v>605774</v>
      </c>
      <c r="B612" s="275" t="s">
        <v>26108</v>
      </c>
      <c r="C612" s="274" t="s">
        <v>41</v>
      </c>
      <c r="D612" s="276">
        <v>30547.55</v>
      </c>
    </row>
    <row r="613" spans="1:4" ht="18" customHeight="1">
      <c r="A613" s="274">
        <v>605517</v>
      </c>
      <c r="B613" s="275" t="s">
        <v>26109</v>
      </c>
      <c r="C613" s="274" t="s">
        <v>41</v>
      </c>
      <c r="D613" s="276">
        <v>25402.76</v>
      </c>
    </row>
    <row r="614" spans="1:4" ht="18" customHeight="1">
      <c r="A614" s="274">
        <v>605808</v>
      </c>
      <c r="B614" s="275" t="s">
        <v>26110</v>
      </c>
      <c r="C614" s="274" t="s">
        <v>41</v>
      </c>
      <c r="D614" s="276">
        <v>34097.230000000003</v>
      </c>
    </row>
    <row r="615" spans="1:4" ht="18" customHeight="1">
      <c r="A615" s="274">
        <v>605537</v>
      </c>
      <c r="B615" s="275" t="s">
        <v>26111</v>
      </c>
      <c r="C615" s="274" t="s">
        <v>41</v>
      </c>
      <c r="D615" s="276">
        <v>28952.45</v>
      </c>
    </row>
    <row r="616" spans="1:4" ht="18" customHeight="1">
      <c r="A616" s="274">
        <v>605828</v>
      </c>
      <c r="B616" s="275" t="s">
        <v>26112</v>
      </c>
      <c r="C616" s="274" t="s">
        <v>41</v>
      </c>
      <c r="D616" s="276">
        <v>40267.589999999997</v>
      </c>
    </row>
    <row r="617" spans="1:4" ht="18" customHeight="1">
      <c r="A617" s="274">
        <v>605557</v>
      </c>
      <c r="B617" s="275" t="s">
        <v>26113</v>
      </c>
      <c r="C617" s="274" t="s">
        <v>41</v>
      </c>
      <c r="D617" s="276">
        <v>35122.800000000003</v>
      </c>
    </row>
    <row r="618" spans="1:4" ht="18" customHeight="1">
      <c r="A618" s="274">
        <v>605775</v>
      </c>
      <c r="B618" s="275" t="s">
        <v>26114</v>
      </c>
      <c r="C618" s="274" t="s">
        <v>41</v>
      </c>
      <c r="D618" s="276">
        <v>32146.560000000001</v>
      </c>
    </row>
    <row r="619" spans="1:4" ht="18" customHeight="1">
      <c r="A619" s="274">
        <v>605518</v>
      </c>
      <c r="B619" s="275" t="s">
        <v>26115</v>
      </c>
      <c r="C619" s="274" t="s">
        <v>41</v>
      </c>
      <c r="D619" s="276">
        <v>26794.81</v>
      </c>
    </row>
    <row r="620" spans="1:4" ht="18" customHeight="1">
      <c r="A620" s="274">
        <v>605809</v>
      </c>
      <c r="B620" s="275" t="s">
        <v>26116</v>
      </c>
      <c r="C620" s="274" t="s">
        <v>41</v>
      </c>
      <c r="D620" s="276">
        <v>36060.089999999997</v>
      </c>
    </row>
    <row r="621" spans="1:4" ht="18" customHeight="1">
      <c r="A621" s="274">
        <v>605538</v>
      </c>
      <c r="B621" s="275" t="s">
        <v>26117</v>
      </c>
      <c r="C621" s="274" t="s">
        <v>41</v>
      </c>
      <c r="D621" s="276">
        <v>30708.33</v>
      </c>
    </row>
    <row r="622" spans="1:4" ht="18" customHeight="1">
      <c r="A622" s="274">
        <v>605829</v>
      </c>
      <c r="B622" s="275" t="s">
        <v>26118</v>
      </c>
      <c r="C622" s="274" t="s">
        <v>41</v>
      </c>
      <c r="D622" s="276">
        <v>42862.91</v>
      </c>
    </row>
    <row r="623" spans="1:4" ht="18" customHeight="1">
      <c r="A623" s="274">
        <v>605558</v>
      </c>
      <c r="B623" s="275" t="s">
        <v>26119</v>
      </c>
      <c r="C623" s="274" t="s">
        <v>41</v>
      </c>
      <c r="D623" s="276">
        <v>37511.15</v>
      </c>
    </row>
    <row r="624" spans="1:4" ht="18" customHeight="1">
      <c r="A624" s="274">
        <v>605776</v>
      </c>
      <c r="B624" s="275" t="s">
        <v>26120</v>
      </c>
      <c r="C624" s="274" t="s">
        <v>41</v>
      </c>
      <c r="D624" s="276">
        <v>34257.97</v>
      </c>
    </row>
    <row r="625" spans="1:4" ht="18" customHeight="1">
      <c r="A625" s="274">
        <v>605519</v>
      </c>
      <c r="B625" s="275" t="s">
        <v>26121</v>
      </c>
      <c r="C625" s="274" t="s">
        <v>41</v>
      </c>
      <c r="D625" s="276">
        <v>31865.46</v>
      </c>
    </row>
    <row r="626" spans="1:4" ht="18" customHeight="1">
      <c r="A626" s="274">
        <v>605810</v>
      </c>
      <c r="B626" s="275" t="s">
        <v>26122</v>
      </c>
      <c r="C626" s="274" t="s">
        <v>41</v>
      </c>
      <c r="D626" s="276">
        <v>38553.089999999997</v>
      </c>
    </row>
    <row r="627" spans="1:4" ht="18" customHeight="1">
      <c r="A627" s="274">
        <v>605539</v>
      </c>
      <c r="B627" s="275" t="s">
        <v>26123</v>
      </c>
      <c r="C627" s="274" t="s">
        <v>41</v>
      </c>
      <c r="D627" s="276">
        <v>36160.589999999997</v>
      </c>
    </row>
    <row r="628" spans="1:4" ht="18" customHeight="1">
      <c r="A628" s="274">
        <v>605830</v>
      </c>
      <c r="B628" s="275" t="s">
        <v>26124</v>
      </c>
      <c r="C628" s="274" t="s">
        <v>41</v>
      </c>
      <c r="D628" s="276">
        <v>46019.22</v>
      </c>
    </row>
    <row r="629" spans="1:4" ht="18" customHeight="1">
      <c r="A629" s="274">
        <v>605559</v>
      </c>
      <c r="B629" s="275" t="s">
        <v>26125</v>
      </c>
      <c r="C629" s="274" t="s">
        <v>41</v>
      </c>
      <c r="D629" s="276">
        <v>43626.720000000001</v>
      </c>
    </row>
    <row r="630" spans="1:4" ht="18" customHeight="1">
      <c r="A630" s="274">
        <v>605777</v>
      </c>
      <c r="B630" s="275" t="s">
        <v>26126</v>
      </c>
      <c r="C630" s="274" t="s">
        <v>41</v>
      </c>
      <c r="D630" s="276">
        <v>36541.550000000003</v>
      </c>
    </row>
    <row r="631" spans="1:4" ht="18" customHeight="1">
      <c r="A631" s="274">
        <v>605520</v>
      </c>
      <c r="B631" s="275" t="s">
        <v>26127</v>
      </c>
      <c r="C631" s="274" t="s">
        <v>41</v>
      </c>
      <c r="D631" s="276">
        <v>33981.74</v>
      </c>
    </row>
    <row r="632" spans="1:4" ht="18" customHeight="1">
      <c r="A632" s="274">
        <v>605811</v>
      </c>
      <c r="B632" s="275" t="s">
        <v>26128</v>
      </c>
      <c r="C632" s="274" t="s">
        <v>41</v>
      </c>
      <c r="D632" s="276">
        <v>41236.01</v>
      </c>
    </row>
    <row r="633" spans="1:4" ht="18" customHeight="1">
      <c r="A633" s="274">
        <v>605540</v>
      </c>
      <c r="B633" s="275" t="s">
        <v>26129</v>
      </c>
      <c r="C633" s="274" t="s">
        <v>41</v>
      </c>
      <c r="D633" s="276">
        <v>38676.199999999997</v>
      </c>
    </row>
    <row r="634" spans="1:4" ht="18" customHeight="1">
      <c r="A634" s="274">
        <v>605831</v>
      </c>
      <c r="B634" s="275" t="s">
        <v>26130</v>
      </c>
      <c r="C634" s="274" t="s">
        <v>41</v>
      </c>
      <c r="D634" s="276">
        <v>49396.31</v>
      </c>
    </row>
    <row r="635" spans="1:4" ht="18" customHeight="1">
      <c r="A635" s="274">
        <v>605560</v>
      </c>
      <c r="B635" s="275" t="s">
        <v>26131</v>
      </c>
      <c r="C635" s="274" t="s">
        <v>41</v>
      </c>
      <c r="D635" s="276">
        <v>46836.5</v>
      </c>
    </row>
    <row r="636" spans="1:4" ht="18" customHeight="1">
      <c r="A636" s="274">
        <v>605778</v>
      </c>
      <c r="B636" s="275" t="s">
        <v>26132</v>
      </c>
      <c r="C636" s="274" t="s">
        <v>41</v>
      </c>
      <c r="D636" s="276">
        <v>38715.040000000001</v>
      </c>
    </row>
    <row r="637" spans="1:4" ht="18" customHeight="1">
      <c r="A637" s="274">
        <v>605521</v>
      </c>
      <c r="B637" s="275" t="s">
        <v>26133</v>
      </c>
      <c r="C637" s="274" t="s">
        <v>41</v>
      </c>
      <c r="D637" s="276">
        <v>36112.15</v>
      </c>
    </row>
    <row r="638" spans="1:4" ht="18" customHeight="1">
      <c r="A638" s="274">
        <v>605812</v>
      </c>
      <c r="B638" s="275" t="s">
        <v>26134</v>
      </c>
      <c r="C638" s="274" t="s">
        <v>41</v>
      </c>
      <c r="D638" s="276">
        <v>43826.59</v>
      </c>
    </row>
    <row r="639" spans="1:4" ht="18" customHeight="1">
      <c r="A639" s="274">
        <v>605541</v>
      </c>
      <c r="B639" s="275" t="s">
        <v>26135</v>
      </c>
      <c r="C639" s="274" t="s">
        <v>41</v>
      </c>
      <c r="D639" s="276">
        <v>41223.69</v>
      </c>
    </row>
    <row r="640" spans="1:4" ht="18" customHeight="1">
      <c r="A640" s="274">
        <v>605832</v>
      </c>
      <c r="B640" s="275" t="s">
        <v>26136</v>
      </c>
      <c r="C640" s="274" t="s">
        <v>41</v>
      </c>
      <c r="D640" s="276">
        <v>52711.9</v>
      </c>
    </row>
    <row r="641" spans="1:4" ht="18" customHeight="1">
      <c r="A641" s="274">
        <v>605561</v>
      </c>
      <c r="B641" s="275" t="s">
        <v>26137</v>
      </c>
      <c r="C641" s="274" t="s">
        <v>41</v>
      </c>
      <c r="D641" s="276">
        <v>50109</v>
      </c>
    </row>
    <row r="642" spans="1:4" ht="18" customHeight="1">
      <c r="A642" s="274">
        <v>605779</v>
      </c>
      <c r="B642" s="275" t="s">
        <v>26138</v>
      </c>
      <c r="C642" s="274" t="s">
        <v>41</v>
      </c>
      <c r="D642" s="276">
        <v>44159.35</v>
      </c>
    </row>
    <row r="643" spans="1:4" ht="18" customHeight="1">
      <c r="A643" s="274">
        <v>605522</v>
      </c>
      <c r="B643" s="275" t="s">
        <v>26139</v>
      </c>
      <c r="C643" s="274" t="s">
        <v>41</v>
      </c>
      <c r="D643" s="276">
        <v>40540.54</v>
      </c>
    </row>
    <row r="644" spans="1:4" ht="18" customHeight="1">
      <c r="A644" s="274">
        <v>605813</v>
      </c>
      <c r="B644" s="275" t="s">
        <v>26140</v>
      </c>
      <c r="C644" s="274" t="s">
        <v>41</v>
      </c>
      <c r="D644" s="276">
        <v>49705.74</v>
      </c>
    </row>
    <row r="645" spans="1:4" ht="18" customHeight="1">
      <c r="A645" s="274">
        <v>605542</v>
      </c>
      <c r="B645" s="275" t="s">
        <v>26141</v>
      </c>
      <c r="C645" s="274" t="s">
        <v>41</v>
      </c>
      <c r="D645" s="276">
        <v>46086.92</v>
      </c>
    </row>
    <row r="646" spans="1:4" ht="18" customHeight="1">
      <c r="A646" s="274">
        <v>605833</v>
      </c>
      <c r="B646" s="275" t="s">
        <v>26142</v>
      </c>
      <c r="C646" s="274" t="s">
        <v>41</v>
      </c>
      <c r="D646" s="276">
        <v>59346.92</v>
      </c>
    </row>
    <row r="647" spans="1:4" ht="18" customHeight="1">
      <c r="A647" s="274">
        <v>605562</v>
      </c>
      <c r="B647" s="275" t="s">
        <v>26143</v>
      </c>
      <c r="C647" s="274" t="s">
        <v>41</v>
      </c>
      <c r="D647" s="276">
        <v>55728.1</v>
      </c>
    </row>
    <row r="648" spans="1:4" ht="18" customHeight="1">
      <c r="A648" s="274">
        <v>605780</v>
      </c>
      <c r="B648" s="275" t="s">
        <v>26144</v>
      </c>
      <c r="C648" s="274" t="s">
        <v>41</v>
      </c>
      <c r="D648" s="276">
        <v>47443.93</v>
      </c>
    </row>
    <row r="649" spans="1:4" ht="18" customHeight="1">
      <c r="A649" s="274">
        <v>605523</v>
      </c>
      <c r="B649" s="275" t="s">
        <v>26145</v>
      </c>
      <c r="C649" s="274" t="s">
        <v>41</v>
      </c>
      <c r="D649" s="276">
        <v>42898</v>
      </c>
    </row>
    <row r="650" spans="1:4" ht="18" customHeight="1">
      <c r="A650" s="274">
        <v>605814</v>
      </c>
      <c r="B650" s="275" t="s">
        <v>26146</v>
      </c>
      <c r="C650" s="274" t="s">
        <v>41</v>
      </c>
      <c r="D650" s="276">
        <v>53442.9</v>
      </c>
    </row>
    <row r="651" spans="1:4" ht="18" customHeight="1">
      <c r="A651" s="274">
        <v>605543</v>
      </c>
      <c r="B651" s="275" t="s">
        <v>26147</v>
      </c>
      <c r="C651" s="274" t="s">
        <v>41</v>
      </c>
      <c r="D651" s="276">
        <v>48896.97</v>
      </c>
    </row>
    <row r="652" spans="1:4" ht="18" customHeight="1">
      <c r="A652" s="274">
        <v>605834</v>
      </c>
      <c r="B652" s="275" t="s">
        <v>26148</v>
      </c>
      <c r="C652" s="274" t="s">
        <v>41</v>
      </c>
      <c r="D652" s="276">
        <v>63870.81</v>
      </c>
    </row>
    <row r="653" spans="1:4" ht="18" customHeight="1">
      <c r="A653" s="274">
        <v>605563</v>
      </c>
      <c r="B653" s="275" t="s">
        <v>26149</v>
      </c>
      <c r="C653" s="274" t="s">
        <v>41</v>
      </c>
      <c r="D653" s="276">
        <v>59324.87</v>
      </c>
    </row>
    <row r="654" spans="1:4" ht="9" customHeight="1">
      <c r="A654" s="274">
        <v>605606</v>
      </c>
      <c r="B654" s="275" t="s">
        <v>26150</v>
      </c>
      <c r="C654" s="274" t="s">
        <v>13725</v>
      </c>
      <c r="D654" s="276">
        <v>14.56</v>
      </c>
    </row>
    <row r="655" spans="1:4" ht="9" customHeight="1">
      <c r="A655" s="274">
        <v>705314</v>
      </c>
      <c r="B655" s="275" t="s">
        <v>26151</v>
      </c>
      <c r="C655" s="274" t="s">
        <v>4786</v>
      </c>
      <c r="D655" s="276">
        <v>13578.22</v>
      </c>
    </row>
    <row r="656" spans="1:4" ht="9" customHeight="1">
      <c r="A656" s="274">
        <v>705312</v>
      </c>
      <c r="B656" s="275" t="s">
        <v>26152</v>
      </c>
      <c r="C656" s="274" t="s">
        <v>4786</v>
      </c>
      <c r="D656" s="276">
        <v>12344.7</v>
      </c>
    </row>
    <row r="657" spans="1:4" ht="9" customHeight="1">
      <c r="A657" s="274">
        <v>705316</v>
      </c>
      <c r="B657" s="275" t="s">
        <v>26153</v>
      </c>
      <c r="C657" s="274" t="s">
        <v>4786</v>
      </c>
      <c r="D657" s="276">
        <v>14910.09</v>
      </c>
    </row>
    <row r="658" spans="1:4" ht="9" customHeight="1">
      <c r="A658" s="274">
        <v>705315</v>
      </c>
      <c r="B658" s="275" t="s">
        <v>26154</v>
      </c>
      <c r="C658" s="274" t="s">
        <v>4786</v>
      </c>
      <c r="D658" s="276">
        <v>13578.6</v>
      </c>
    </row>
    <row r="659" spans="1:4" ht="9" customHeight="1">
      <c r="A659" s="274">
        <v>705318</v>
      </c>
      <c r="B659" s="275" t="s">
        <v>26155</v>
      </c>
      <c r="C659" s="274" t="s">
        <v>4786</v>
      </c>
      <c r="D659" s="276">
        <v>15856.95</v>
      </c>
    </row>
    <row r="660" spans="1:4" ht="9" customHeight="1">
      <c r="A660" s="274">
        <v>705317</v>
      </c>
      <c r="B660" s="275" t="s">
        <v>26156</v>
      </c>
      <c r="C660" s="274" t="s">
        <v>4786</v>
      </c>
      <c r="D660" s="276">
        <v>14356.5</v>
      </c>
    </row>
    <row r="661" spans="1:4" ht="9" customHeight="1">
      <c r="A661" s="274">
        <v>705320</v>
      </c>
      <c r="B661" s="275" t="s">
        <v>26157</v>
      </c>
      <c r="C661" s="274" t="s">
        <v>4786</v>
      </c>
      <c r="D661" s="276">
        <v>19940.34</v>
      </c>
    </row>
    <row r="662" spans="1:4" ht="9" customHeight="1">
      <c r="A662" s="274">
        <v>705319</v>
      </c>
      <c r="B662" s="275" t="s">
        <v>26158</v>
      </c>
      <c r="C662" s="274" t="s">
        <v>4786</v>
      </c>
      <c r="D662" s="276">
        <v>18103.810000000001</v>
      </c>
    </row>
    <row r="663" spans="1:4" ht="9" customHeight="1">
      <c r="A663" s="274">
        <v>705322</v>
      </c>
      <c r="B663" s="275" t="s">
        <v>26159</v>
      </c>
      <c r="C663" s="274" t="s">
        <v>4786</v>
      </c>
      <c r="D663" s="276">
        <v>21084.03</v>
      </c>
    </row>
    <row r="664" spans="1:4" ht="9" customHeight="1">
      <c r="A664" s="274">
        <v>705321</v>
      </c>
      <c r="B664" s="275" t="s">
        <v>26160</v>
      </c>
      <c r="C664" s="274" t="s">
        <v>4786</v>
      </c>
      <c r="D664" s="276">
        <v>19010.080000000002</v>
      </c>
    </row>
    <row r="665" spans="1:4" ht="9" customHeight="1">
      <c r="A665" s="274">
        <v>705324</v>
      </c>
      <c r="B665" s="275" t="s">
        <v>26161</v>
      </c>
      <c r="C665" s="274" t="s">
        <v>4786</v>
      </c>
      <c r="D665" s="276">
        <v>23165.03</v>
      </c>
    </row>
    <row r="666" spans="1:4" ht="9" customHeight="1">
      <c r="A666" s="274">
        <v>705323</v>
      </c>
      <c r="B666" s="275" t="s">
        <v>26162</v>
      </c>
      <c r="C666" s="274" t="s">
        <v>4786</v>
      </c>
      <c r="D666" s="276">
        <v>20942.91</v>
      </c>
    </row>
    <row r="667" spans="1:4" ht="9" customHeight="1">
      <c r="A667" s="274">
        <v>705326</v>
      </c>
      <c r="B667" s="275" t="s">
        <v>26163</v>
      </c>
      <c r="C667" s="274" t="s">
        <v>4786</v>
      </c>
      <c r="D667" s="276">
        <v>24834.639999999999</v>
      </c>
    </row>
    <row r="668" spans="1:4" ht="9" customHeight="1">
      <c r="A668" s="274">
        <v>705325</v>
      </c>
      <c r="B668" s="275" t="s">
        <v>26164</v>
      </c>
      <c r="C668" s="274" t="s">
        <v>4786</v>
      </c>
      <c r="D668" s="276">
        <v>22401.75</v>
      </c>
    </row>
    <row r="669" spans="1:4" ht="9" customHeight="1">
      <c r="A669" s="274">
        <v>705328</v>
      </c>
      <c r="B669" s="275" t="s">
        <v>26165</v>
      </c>
      <c r="C669" s="274" t="s">
        <v>4786</v>
      </c>
      <c r="D669" s="276">
        <v>31610.1</v>
      </c>
    </row>
    <row r="670" spans="1:4" ht="9" customHeight="1">
      <c r="A670" s="274">
        <v>705327</v>
      </c>
      <c r="B670" s="275" t="s">
        <v>26166</v>
      </c>
      <c r="C670" s="274" t="s">
        <v>4786</v>
      </c>
      <c r="D670" s="276">
        <v>28591.84</v>
      </c>
    </row>
    <row r="671" spans="1:4" ht="9" customHeight="1">
      <c r="A671" s="274">
        <v>705330</v>
      </c>
      <c r="B671" s="275" t="s">
        <v>26167</v>
      </c>
      <c r="C671" s="274" t="s">
        <v>4786</v>
      </c>
      <c r="D671" s="276">
        <v>29516.54</v>
      </c>
    </row>
    <row r="672" spans="1:4" ht="9" customHeight="1">
      <c r="A672" s="274">
        <v>705329</v>
      </c>
      <c r="B672" s="275" t="s">
        <v>26168</v>
      </c>
      <c r="C672" s="274" t="s">
        <v>4786</v>
      </c>
      <c r="D672" s="276">
        <v>26499.85</v>
      </c>
    </row>
    <row r="673" spans="1:4" ht="9" customHeight="1">
      <c r="A673" s="274">
        <v>705332</v>
      </c>
      <c r="B673" s="275" t="s">
        <v>26169</v>
      </c>
      <c r="C673" s="274" t="s">
        <v>4786</v>
      </c>
      <c r="D673" s="276">
        <v>31995.27</v>
      </c>
    </row>
    <row r="674" spans="1:4" ht="9" customHeight="1">
      <c r="A674" s="274">
        <v>705331</v>
      </c>
      <c r="B674" s="275" t="s">
        <v>26170</v>
      </c>
      <c r="C674" s="274" t="s">
        <v>4786</v>
      </c>
      <c r="D674" s="276">
        <v>28916.34</v>
      </c>
    </row>
    <row r="675" spans="1:4" ht="9" customHeight="1">
      <c r="A675" s="274">
        <v>705334</v>
      </c>
      <c r="B675" s="275" t="s">
        <v>26171</v>
      </c>
      <c r="C675" s="274" t="s">
        <v>4786</v>
      </c>
      <c r="D675" s="276">
        <v>34210.6</v>
      </c>
    </row>
    <row r="676" spans="1:4" ht="9" customHeight="1">
      <c r="A676" s="274">
        <v>705333</v>
      </c>
      <c r="B676" s="275" t="s">
        <v>26172</v>
      </c>
      <c r="C676" s="274" t="s">
        <v>4786</v>
      </c>
      <c r="D676" s="276">
        <v>31159.84</v>
      </c>
    </row>
    <row r="677" spans="1:4" ht="9" customHeight="1">
      <c r="A677" s="274">
        <v>705336</v>
      </c>
      <c r="B677" s="275" t="s">
        <v>26173</v>
      </c>
      <c r="C677" s="274" t="s">
        <v>4786</v>
      </c>
      <c r="D677" s="276">
        <v>45967.68</v>
      </c>
    </row>
    <row r="678" spans="1:4" ht="9" customHeight="1">
      <c r="A678" s="274">
        <v>705335</v>
      </c>
      <c r="B678" s="275" t="s">
        <v>26174</v>
      </c>
      <c r="C678" s="274" t="s">
        <v>4786</v>
      </c>
      <c r="D678" s="276">
        <v>41715.550000000003</v>
      </c>
    </row>
    <row r="679" spans="1:4" ht="9" customHeight="1">
      <c r="A679" s="274">
        <v>705338</v>
      </c>
      <c r="B679" s="275" t="s">
        <v>26175</v>
      </c>
      <c r="C679" s="274" t="s">
        <v>4786</v>
      </c>
      <c r="D679" s="276">
        <v>42837.86</v>
      </c>
    </row>
    <row r="680" spans="1:4" ht="9" customHeight="1">
      <c r="A680" s="274">
        <v>705337</v>
      </c>
      <c r="B680" s="275" t="s">
        <v>26176</v>
      </c>
      <c r="C680" s="274" t="s">
        <v>4786</v>
      </c>
      <c r="D680" s="276">
        <v>38443.94</v>
      </c>
    </row>
    <row r="681" spans="1:4" ht="9" customHeight="1">
      <c r="A681" s="274">
        <v>705340</v>
      </c>
      <c r="B681" s="275" t="s">
        <v>26177</v>
      </c>
      <c r="C681" s="274" t="s">
        <v>4786</v>
      </c>
      <c r="D681" s="276">
        <v>46301.13</v>
      </c>
    </row>
    <row r="682" spans="1:4" ht="9" customHeight="1">
      <c r="A682" s="274">
        <v>705339</v>
      </c>
      <c r="B682" s="275" t="s">
        <v>26178</v>
      </c>
      <c r="C682" s="274" t="s">
        <v>4786</v>
      </c>
      <c r="D682" s="276">
        <v>41857.589999999997</v>
      </c>
    </row>
    <row r="683" spans="1:4" ht="9" customHeight="1">
      <c r="A683" s="274">
        <v>705342</v>
      </c>
      <c r="B683" s="275" t="s">
        <v>26179</v>
      </c>
      <c r="C683" s="274" t="s">
        <v>4786</v>
      </c>
      <c r="D683" s="276">
        <v>52622.28</v>
      </c>
    </row>
    <row r="684" spans="1:4" ht="9" customHeight="1">
      <c r="A684" s="274">
        <v>705341</v>
      </c>
      <c r="B684" s="275" t="s">
        <v>26180</v>
      </c>
      <c r="C684" s="274" t="s">
        <v>4786</v>
      </c>
      <c r="D684" s="276">
        <v>47680.47</v>
      </c>
    </row>
    <row r="685" spans="1:4" ht="9" customHeight="1">
      <c r="A685" s="274">
        <v>705344</v>
      </c>
      <c r="B685" s="275" t="s">
        <v>26181</v>
      </c>
      <c r="C685" s="274" t="s">
        <v>4786</v>
      </c>
      <c r="D685" s="276">
        <v>66847.06</v>
      </c>
    </row>
    <row r="686" spans="1:4" ht="9" customHeight="1">
      <c r="A686" s="274">
        <v>705343</v>
      </c>
      <c r="B686" s="275" t="s">
        <v>26182</v>
      </c>
      <c r="C686" s="274" t="s">
        <v>4786</v>
      </c>
      <c r="D686" s="276">
        <v>60792.34</v>
      </c>
    </row>
    <row r="687" spans="1:4" ht="9" customHeight="1">
      <c r="A687" s="274">
        <v>705225</v>
      </c>
      <c r="B687" s="275" t="s">
        <v>26183</v>
      </c>
      <c r="C687" s="274" t="s">
        <v>4786</v>
      </c>
      <c r="D687" s="276">
        <v>11561.05</v>
      </c>
    </row>
    <row r="688" spans="1:4" ht="9" customHeight="1">
      <c r="A688" s="274">
        <v>705224</v>
      </c>
      <c r="B688" s="275" t="s">
        <v>26184</v>
      </c>
      <c r="C688" s="274" t="s">
        <v>4786</v>
      </c>
      <c r="D688" s="276">
        <v>10425.959999999999</v>
      </c>
    </row>
    <row r="689" spans="1:4" ht="9" customHeight="1">
      <c r="A689" s="274">
        <v>705227</v>
      </c>
      <c r="B689" s="275" t="s">
        <v>26185</v>
      </c>
      <c r="C689" s="274" t="s">
        <v>4786</v>
      </c>
      <c r="D689" s="276">
        <v>12011.48</v>
      </c>
    </row>
    <row r="690" spans="1:4" ht="9" customHeight="1">
      <c r="A690" s="274">
        <v>705226</v>
      </c>
      <c r="B690" s="275" t="s">
        <v>26186</v>
      </c>
      <c r="C690" s="274" t="s">
        <v>4786</v>
      </c>
      <c r="D690" s="276">
        <v>10970.84</v>
      </c>
    </row>
    <row r="691" spans="1:4" ht="9" customHeight="1">
      <c r="A691" s="274">
        <v>705229</v>
      </c>
      <c r="B691" s="275" t="s">
        <v>26187</v>
      </c>
      <c r="C691" s="274" t="s">
        <v>4786</v>
      </c>
      <c r="D691" s="276">
        <v>12916.7</v>
      </c>
    </row>
    <row r="692" spans="1:4" ht="9" customHeight="1">
      <c r="A692" s="274">
        <v>705228</v>
      </c>
      <c r="B692" s="275" t="s">
        <v>26188</v>
      </c>
      <c r="C692" s="274" t="s">
        <v>4786</v>
      </c>
      <c r="D692" s="276">
        <v>11715.83</v>
      </c>
    </row>
    <row r="693" spans="1:4" ht="9" customHeight="1">
      <c r="A693" s="274">
        <v>705231</v>
      </c>
      <c r="B693" s="275" t="s">
        <v>26189</v>
      </c>
      <c r="C693" s="274" t="s">
        <v>4786</v>
      </c>
      <c r="D693" s="276">
        <v>16152.69</v>
      </c>
    </row>
    <row r="694" spans="1:4" ht="9" customHeight="1">
      <c r="A694" s="274">
        <v>705230</v>
      </c>
      <c r="B694" s="275" t="s">
        <v>26190</v>
      </c>
      <c r="C694" s="274" t="s">
        <v>4786</v>
      </c>
      <c r="D694" s="276">
        <v>14746.05</v>
      </c>
    </row>
    <row r="695" spans="1:4" ht="9" customHeight="1">
      <c r="A695" s="274">
        <v>705233</v>
      </c>
      <c r="B695" s="275" t="s">
        <v>26191</v>
      </c>
      <c r="C695" s="274" t="s">
        <v>4786</v>
      </c>
      <c r="D695" s="276">
        <v>18101.72</v>
      </c>
    </row>
    <row r="696" spans="1:4" ht="9" customHeight="1">
      <c r="A696" s="274">
        <v>705232</v>
      </c>
      <c r="B696" s="275" t="s">
        <v>26192</v>
      </c>
      <c r="C696" s="274" t="s">
        <v>4786</v>
      </c>
      <c r="D696" s="276">
        <v>16296.21</v>
      </c>
    </row>
    <row r="697" spans="1:4" ht="9" customHeight="1">
      <c r="A697" s="274">
        <v>705235</v>
      </c>
      <c r="B697" s="275" t="s">
        <v>26193</v>
      </c>
      <c r="C697" s="274" t="s">
        <v>4786</v>
      </c>
      <c r="D697" s="276">
        <v>18688.78</v>
      </c>
    </row>
    <row r="698" spans="1:4" ht="9" customHeight="1">
      <c r="A698" s="274">
        <v>705234</v>
      </c>
      <c r="B698" s="275" t="s">
        <v>26194</v>
      </c>
      <c r="C698" s="274" t="s">
        <v>4786</v>
      </c>
      <c r="D698" s="276">
        <v>17003.87</v>
      </c>
    </row>
    <row r="699" spans="1:4" ht="9" customHeight="1">
      <c r="A699" s="274">
        <v>705237</v>
      </c>
      <c r="B699" s="275" t="s">
        <v>26195</v>
      </c>
      <c r="C699" s="274" t="s">
        <v>4786</v>
      </c>
      <c r="D699" s="276">
        <v>20183.53</v>
      </c>
    </row>
    <row r="700" spans="1:4" ht="9" customHeight="1">
      <c r="A700" s="274">
        <v>705236</v>
      </c>
      <c r="B700" s="275" t="s">
        <v>26196</v>
      </c>
      <c r="C700" s="274" t="s">
        <v>4786</v>
      </c>
      <c r="D700" s="276">
        <v>18292.810000000001</v>
      </c>
    </row>
    <row r="701" spans="1:4" ht="9" customHeight="1">
      <c r="A701" s="274">
        <v>705239</v>
      </c>
      <c r="B701" s="275" t="s">
        <v>26197</v>
      </c>
      <c r="C701" s="274" t="s">
        <v>4786</v>
      </c>
      <c r="D701" s="276">
        <v>25845.96</v>
      </c>
    </row>
    <row r="702" spans="1:4" ht="9" customHeight="1">
      <c r="A702" s="274">
        <v>705238</v>
      </c>
      <c r="B702" s="275" t="s">
        <v>26198</v>
      </c>
      <c r="C702" s="274" t="s">
        <v>4786</v>
      </c>
      <c r="D702" s="276">
        <v>23481.97</v>
      </c>
    </row>
    <row r="703" spans="1:4" ht="9" customHeight="1">
      <c r="A703" s="274">
        <v>705241</v>
      </c>
      <c r="B703" s="275" t="s">
        <v>26199</v>
      </c>
      <c r="C703" s="274" t="s">
        <v>4786</v>
      </c>
      <c r="D703" s="276">
        <v>24506.49</v>
      </c>
    </row>
    <row r="704" spans="1:4" ht="9" customHeight="1">
      <c r="A704" s="274">
        <v>705240</v>
      </c>
      <c r="B704" s="275" t="s">
        <v>26200</v>
      </c>
      <c r="C704" s="274" t="s">
        <v>4786</v>
      </c>
      <c r="D704" s="276">
        <v>22024.25</v>
      </c>
    </row>
    <row r="705" spans="1:4" ht="9" customHeight="1">
      <c r="A705" s="274">
        <v>705243</v>
      </c>
      <c r="B705" s="275" t="s">
        <v>26201</v>
      </c>
      <c r="C705" s="274" t="s">
        <v>4786</v>
      </c>
      <c r="D705" s="276">
        <v>26076.2</v>
      </c>
    </row>
    <row r="706" spans="1:4" ht="9" customHeight="1">
      <c r="A706" s="274">
        <v>705242</v>
      </c>
      <c r="B706" s="275" t="s">
        <v>26202</v>
      </c>
      <c r="C706" s="274" t="s">
        <v>4786</v>
      </c>
      <c r="D706" s="276">
        <v>23589.68</v>
      </c>
    </row>
    <row r="707" spans="1:4" ht="9" customHeight="1">
      <c r="A707" s="274">
        <v>705245</v>
      </c>
      <c r="B707" s="275" t="s">
        <v>26203</v>
      </c>
      <c r="C707" s="274" t="s">
        <v>4786</v>
      </c>
      <c r="D707" s="276">
        <v>28958.94</v>
      </c>
    </row>
    <row r="708" spans="1:4" ht="9" customHeight="1">
      <c r="A708" s="274">
        <v>705244</v>
      </c>
      <c r="B708" s="275" t="s">
        <v>26204</v>
      </c>
      <c r="C708" s="274" t="s">
        <v>4786</v>
      </c>
      <c r="D708" s="276">
        <v>26305.24</v>
      </c>
    </row>
    <row r="709" spans="1:4" ht="9" customHeight="1">
      <c r="A709" s="274">
        <v>705247</v>
      </c>
      <c r="B709" s="275" t="s">
        <v>26205</v>
      </c>
      <c r="C709" s="274" t="s">
        <v>4786</v>
      </c>
      <c r="D709" s="276">
        <v>36818.97</v>
      </c>
    </row>
    <row r="710" spans="1:4" ht="9" customHeight="1">
      <c r="A710" s="274">
        <v>705246</v>
      </c>
      <c r="B710" s="275" t="s">
        <v>26206</v>
      </c>
      <c r="C710" s="274" t="s">
        <v>4786</v>
      </c>
      <c r="D710" s="276">
        <v>33566.949999999997</v>
      </c>
    </row>
    <row r="711" spans="1:4" ht="9" customHeight="1">
      <c r="A711" s="274">
        <v>705249</v>
      </c>
      <c r="B711" s="275" t="s">
        <v>26207</v>
      </c>
      <c r="C711" s="274" t="s">
        <v>4786</v>
      </c>
      <c r="D711" s="276">
        <v>34930.92</v>
      </c>
    </row>
    <row r="712" spans="1:4" ht="9" customHeight="1">
      <c r="A712" s="274">
        <v>705248</v>
      </c>
      <c r="B712" s="275" t="s">
        <v>26208</v>
      </c>
      <c r="C712" s="274" t="s">
        <v>4786</v>
      </c>
      <c r="D712" s="276">
        <v>31333.7</v>
      </c>
    </row>
    <row r="713" spans="1:4" ht="9" customHeight="1">
      <c r="A713" s="274">
        <v>705251</v>
      </c>
      <c r="B713" s="275" t="s">
        <v>26209</v>
      </c>
      <c r="C713" s="274" t="s">
        <v>4786</v>
      </c>
      <c r="D713" s="276">
        <v>37111.89</v>
      </c>
    </row>
    <row r="714" spans="1:4" ht="9" customHeight="1">
      <c r="A714" s="274">
        <v>705250</v>
      </c>
      <c r="B714" s="275" t="s">
        <v>26210</v>
      </c>
      <c r="C714" s="274" t="s">
        <v>4786</v>
      </c>
      <c r="D714" s="276">
        <v>33506.129999999997</v>
      </c>
    </row>
    <row r="715" spans="1:4" ht="9" customHeight="1">
      <c r="A715" s="274">
        <v>705253</v>
      </c>
      <c r="B715" s="275" t="s">
        <v>26211</v>
      </c>
      <c r="C715" s="274" t="s">
        <v>4786</v>
      </c>
      <c r="D715" s="276">
        <v>40594.339999999997</v>
      </c>
    </row>
    <row r="716" spans="1:4" ht="9" customHeight="1">
      <c r="A716" s="274">
        <v>705252</v>
      </c>
      <c r="B716" s="275" t="s">
        <v>26212</v>
      </c>
      <c r="C716" s="274" t="s">
        <v>4786</v>
      </c>
      <c r="D716" s="276">
        <v>36672.04</v>
      </c>
    </row>
    <row r="717" spans="1:4" ht="9" customHeight="1">
      <c r="A717" s="274">
        <v>705255</v>
      </c>
      <c r="B717" s="275" t="s">
        <v>26213</v>
      </c>
      <c r="C717" s="274" t="s">
        <v>4786</v>
      </c>
      <c r="D717" s="276">
        <v>51540.21</v>
      </c>
    </row>
    <row r="718" spans="1:4" ht="9" customHeight="1">
      <c r="A718" s="274">
        <v>705254</v>
      </c>
      <c r="B718" s="275" t="s">
        <v>26214</v>
      </c>
      <c r="C718" s="274" t="s">
        <v>4786</v>
      </c>
      <c r="D718" s="276">
        <v>46795.44</v>
      </c>
    </row>
    <row r="719" spans="1:4" ht="9" customHeight="1">
      <c r="A719" s="274">
        <v>705403</v>
      </c>
      <c r="B719" s="275" t="s">
        <v>26215</v>
      </c>
      <c r="C719" s="274" t="s">
        <v>4786</v>
      </c>
      <c r="D719" s="276">
        <v>17011.27</v>
      </c>
    </row>
    <row r="720" spans="1:4" ht="9" customHeight="1">
      <c r="A720" s="274">
        <v>705402</v>
      </c>
      <c r="B720" s="275" t="s">
        <v>26216</v>
      </c>
      <c r="C720" s="274" t="s">
        <v>4786</v>
      </c>
      <c r="D720" s="276">
        <v>15358.92</v>
      </c>
    </row>
    <row r="721" spans="1:4" ht="9" customHeight="1">
      <c r="A721" s="274">
        <v>705405</v>
      </c>
      <c r="B721" s="275" t="s">
        <v>26217</v>
      </c>
      <c r="C721" s="274" t="s">
        <v>4786</v>
      </c>
      <c r="D721" s="276">
        <v>18437.12</v>
      </c>
    </row>
    <row r="722" spans="1:4" ht="9" customHeight="1">
      <c r="A722" s="274">
        <v>705404</v>
      </c>
      <c r="B722" s="275" t="s">
        <v>26218</v>
      </c>
      <c r="C722" s="274" t="s">
        <v>4786</v>
      </c>
      <c r="D722" s="276">
        <v>16763.009999999998</v>
      </c>
    </row>
    <row r="723" spans="1:4" ht="9" customHeight="1">
      <c r="A723" s="274">
        <v>705407</v>
      </c>
      <c r="B723" s="275" t="s">
        <v>26219</v>
      </c>
      <c r="C723" s="274" t="s">
        <v>4786</v>
      </c>
      <c r="D723" s="276">
        <v>19222.060000000001</v>
      </c>
    </row>
    <row r="724" spans="1:4" ht="9" customHeight="1">
      <c r="A724" s="274">
        <v>705406</v>
      </c>
      <c r="B724" s="275" t="s">
        <v>26220</v>
      </c>
      <c r="C724" s="274" t="s">
        <v>4786</v>
      </c>
      <c r="D724" s="276">
        <v>17357.47</v>
      </c>
    </row>
    <row r="725" spans="1:4" ht="9" customHeight="1">
      <c r="A725" s="274">
        <v>705409</v>
      </c>
      <c r="B725" s="275" t="s">
        <v>26221</v>
      </c>
      <c r="C725" s="274" t="s">
        <v>4786</v>
      </c>
      <c r="D725" s="276">
        <v>24267.34</v>
      </c>
    </row>
    <row r="726" spans="1:4" ht="9" customHeight="1">
      <c r="A726" s="274">
        <v>705408</v>
      </c>
      <c r="B726" s="275" t="s">
        <v>26222</v>
      </c>
      <c r="C726" s="274" t="s">
        <v>4786</v>
      </c>
      <c r="D726" s="276">
        <v>21970.3</v>
      </c>
    </row>
    <row r="727" spans="1:4" ht="9" customHeight="1">
      <c r="A727" s="274">
        <v>705411</v>
      </c>
      <c r="B727" s="275" t="s">
        <v>26223</v>
      </c>
      <c r="C727" s="274" t="s">
        <v>4786</v>
      </c>
      <c r="D727" s="276">
        <v>25881.24</v>
      </c>
    </row>
    <row r="728" spans="1:4" ht="9" customHeight="1">
      <c r="A728" s="274">
        <v>705410</v>
      </c>
      <c r="B728" s="275" t="s">
        <v>26224</v>
      </c>
      <c r="C728" s="274" t="s">
        <v>4786</v>
      </c>
      <c r="D728" s="276">
        <v>23216.79</v>
      </c>
    </row>
    <row r="729" spans="1:4" ht="9" customHeight="1">
      <c r="A729" s="274">
        <v>705413</v>
      </c>
      <c r="B729" s="275" t="s">
        <v>26225</v>
      </c>
      <c r="C729" s="274" t="s">
        <v>4786</v>
      </c>
      <c r="D729" s="276">
        <v>27904</v>
      </c>
    </row>
    <row r="730" spans="1:4" ht="9" customHeight="1">
      <c r="A730" s="274">
        <v>705412</v>
      </c>
      <c r="B730" s="275" t="s">
        <v>26226</v>
      </c>
      <c r="C730" s="274" t="s">
        <v>4786</v>
      </c>
      <c r="D730" s="276">
        <v>25232.51</v>
      </c>
    </row>
    <row r="731" spans="1:4" ht="9" customHeight="1">
      <c r="A731" s="274">
        <v>705415</v>
      </c>
      <c r="B731" s="275" t="s">
        <v>26227</v>
      </c>
      <c r="C731" s="274" t="s">
        <v>4786</v>
      </c>
      <c r="D731" s="276">
        <v>30694.92</v>
      </c>
    </row>
    <row r="732" spans="1:4" ht="9" customHeight="1">
      <c r="A732" s="274">
        <v>705414</v>
      </c>
      <c r="B732" s="275" t="s">
        <v>26228</v>
      </c>
      <c r="C732" s="274" t="s">
        <v>4786</v>
      </c>
      <c r="D732" s="276">
        <v>27685.040000000001</v>
      </c>
    </row>
    <row r="733" spans="1:4" ht="9" customHeight="1">
      <c r="A733" s="274">
        <v>705417</v>
      </c>
      <c r="B733" s="275" t="s">
        <v>26229</v>
      </c>
      <c r="C733" s="274" t="s">
        <v>4786</v>
      </c>
      <c r="D733" s="276">
        <v>38983.67</v>
      </c>
    </row>
    <row r="734" spans="1:4" ht="9" customHeight="1">
      <c r="A734" s="274">
        <v>705416</v>
      </c>
      <c r="B734" s="275" t="s">
        <v>26230</v>
      </c>
      <c r="C734" s="274" t="s">
        <v>4786</v>
      </c>
      <c r="D734" s="276">
        <v>35278.33</v>
      </c>
    </row>
    <row r="735" spans="1:4" ht="9" customHeight="1">
      <c r="A735" s="274">
        <v>705419</v>
      </c>
      <c r="B735" s="275" t="s">
        <v>26231</v>
      </c>
      <c r="C735" s="274" t="s">
        <v>4786</v>
      </c>
      <c r="D735" s="276">
        <v>36788.620000000003</v>
      </c>
    </row>
    <row r="736" spans="1:4" ht="9" customHeight="1">
      <c r="A736" s="274">
        <v>705418</v>
      </c>
      <c r="B736" s="275" t="s">
        <v>26232</v>
      </c>
      <c r="C736" s="274" t="s">
        <v>4786</v>
      </c>
      <c r="D736" s="276">
        <v>33062.629999999997</v>
      </c>
    </row>
    <row r="737" spans="1:4" ht="9" customHeight="1">
      <c r="A737" s="274">
        <v>705421</v>
      </c>
      <c r="B737" s="275" t="s">
        <v>26233</v>
      </c>
      <c r="C737" s="274" t="s">
        <v>4786</v>
      </c>
      <c r="D737" s="276">
        <v>39666.65</v>
      </c>
    </row>
    <row r="738" spans="1:4" ht="9" customHeight="1">
      <c r="A738" s="274">
        <v>705420</v>
      </c>
      <c r="B738" s="275" t="s">
        <v>26234</v>
      </c>
      <c r="C738" s="274" t="s">
        <v>4786</v>
      </c>
      <c r="D738" s="276">
        <v>35917.620000000003</v>
      </c>
    </row>
    <row r="739" spans="1:4" ht="9" customHeight="1">
      <c r="A739" s="274">
        <v>705423</v>
      </c>
      <c r="B739" s="275" t="s">
        <v>26235</v>
      </c>
      <c r="C739" s="274" t="s">
        <v>4786</v>
      </c>
      <c r="D739" s="276">
        <v>45215.49</v>
      </c>
    </row>
    <row r="740" spans="1:4" ht="9" customHeight="1">
      <c r="A740" s="274">
        <v>705422</v>
      </c>
      <c r="B740" s="275" t="s">
        <v>26236</v>
      </c>
      <c r="C740" s="274" t="s">
        <v>4786</v>
      </c>
      <c r="D740" s="276">
        <v>41020.910000000003</v>
      </c>
    </row>
    <row r="741" spans="1:4" ht="9" customHeight="1">
      <c r="A741" s="274">
        <v>705425</v>
      </c>
      <c r="B741" s="275" t="s">
        <v>26237</v>
      </c>
      <c r="C741" s="274" t="s">
        <v>4786</v>
      </c>
      <c r="D741" s="276">
        <v>57384.1</v>
      </c>
    </row>
    <row r="742" spans="1:4" ht="9" customHeight="1">
      <c r="A742" s="274">
        <v>705424</v>
      </c>
      <c r="B742" s="275" t="s">
        <v>26238</v>
      </c>
      <c r="C742" s="274" t="s">
        <v>4786</v>
      </c>
      <c r="D742" s="276">
        <v>52236.5</v>
      </c>
    </row>
    <row r="743" spans="1:4" ht="9" customHeight="1">
      <c r="A743" s="274">
        <v>705427</v>
      </c>
      <c r="B743" s="275" t="s">
        <v>26239</v>
      </c>
      <c r="C743" s="274" t="s">
        <v>4786</v>
      </c>
      <c r="D743" s="276">
        <v>52123.18</v>
      </c>
    </row>
    <row r="744" spans="1:4" ht="9" customHeight="1">
      <c r="A744" s="274">
        <v>705426</v>
      </c>
      <c r="B744" s="275" t="s">
        <v>26240</v>
      </c>
      <c r="C744" s="274" t="s">
        <v>4786</v>
      </c>
      <c r="D744" s="276">
        <v>46735.79</v>
      </c>
    </row>
    <row r="745" spans="1:4" ht="9" customHeight="1">
      <c r="A745" s="274">
        <v>705429</v>
      </c>
      <c r="B745" s="275" t="s">
        <v>26241</v>
      </c>
      <c r="C745" s="274" t="s">
        <v>4786</v>
      </c>
      <c r="D745" s="276">
        <v>53972.83</v>
      </c>
    </row>
    <row r="746" spans="1:4" ht="9" customHeight="1">
      <c r="A746" s="274">
        <v>705428</v>
      </c>
      <c r="B746" s="275" t="s">
        <v>26242</v>
      </c>
      <c r="C746" s="274" t="s">
        <v>4786</v>
      </c>
      <c r="D746" s="276">
        <v>48664.82</v>
      </c>
    </row>
    <row r="747" spans="1:4" ht="9" customHeight="1">
      <c r="A747" s="274">
        <v>705431</v>
      </c>
      <c r="B747" s="275" t="s">
        <v>26243</v>
      </c>
      <c r="C747" s="274" t="s">
        <v>4786</v>
      </c>
      <c r="D747" s="276">
        <v>65322.48</v>
      </c>
    </row>
    <row r="748" spans="1:4" ht="9" customHeight="1">
      <c r="A748" s="274">
        <v>705430</v>
      </c>
      <c r="B748" s="275" t="s">
        <v>26244</v>
      </c>
      <c r="C748" s="274" t="s">
        <v>4786</v>
      </c>
      <c r="D748" s="276">
        <v>59398.85</v>
      </c>
    </row>
    <row r="749" spans="1:4" ht="9" customHeight="1">
      <c r="A749" s="274">
        <v>705433</v>
      </c>
      <c r="B749" s="275" t="s">
        <v>26245</v>
      </c>
      <c r="C749" s="274" t="s">
        <v>4786</v>
      </c>
      <c r="D749" s="276">
        <v>82987.44</v>
      </c>
    </row>
    <row r="750" spans="1:4" ht="9" customHeight="1">
      <c r="A750" s="274">
        <v>705432</v>
      </c>
      <c r="B750" s="275" t="s">
        <v>26246</v>
      </c>
      <c r="C750" s="274" t="s">
        <v>4786</v>
      </c>
      <c r="D750" s="276">
        <v>75650.509999999995</v>
      </c>
    </row>
    <row r="751" spans="1:4" ht="9" customHeight="1">
      <c r="A751" s="274">
        <v>705257</v>
      </c>
      <c r="B751" s="275" t="s">
        <v>26247</v>
      </c>
      <c r="C751" s="274" t="s">
        <v>41</v>
      </c>
      <c r="D751" s="276">
        <v>4020.49</v>
      </c>
    </row>
    <row r="752" spans="1:4" ht="9" customHeight="1">
      <c r="A752" s="274">
        <v>705256</v>
      </c>
      <c r="B752" s="275" t="s">
        <v>26248</v>
      </c>
      <c r="C752" s="274" t="s">
        <v>41</v>
      </c>
      <c r="D752" s="276">
        <v>3683.84</v>
      </c>
    </row>
    <row r="753" spans="1:4" ht="9" customHeight="1">
      <c r="A753" s="274">
        <v>705259</v>
      </c>
      <c r="B753" s="275" t="s">
        <v>26249</v>
      </c>
      <c r="C753" s="274" t="s">
        <v>41</v>
      </c>
      <c r="D753" s="276">
        <v>3462.3</v>
      </c>
    </row>
    <row r="754" spans="1:4" ht="9" customHeight="1">
      <c r="A754" s="274">
        <v>705258</v>
      </c>
      <c r="B754" s="275" t="s">
        <v>26250</v>
      </c>
      <c r="C754" s="274" t="s">
        <v>41</v>
      </c>
      <c r="D754" s="276">
        <v>3125.65</v>
      </c>
    </row>
    <row r="755" spans="1:4" ht="9" customHeight="1">
      <c r="A755" s="274">
        <v>705267</v>
      </c>
      <c r="B755" s="275" t="s">
        <v>26251</v>
      </c>
      <c r="C755" s="274" t="s">
        <v>41</v>
      </c>
      <c r="D755" s="276">
        <v>5085.95</v>
      </c>
    </row>
    <row r="756" spans="1:4" ht="9" customHeight="1">
      <c r="A756" s="274">
        <v>705266</v>
      </c>
      <c r="B756" s="275" t="s">
        <v>26252</v>
      </c>
      <c r="C756" s="274" t="s">
        <v>41</v>
      </c>
      <c r="D756" s="276">
        <v>4641.91</v>
      </c>
    </row>
    <row r="757" spans="1:4" ht="9" customHeight="1">
      <c r="A757" s="274">
        <v>705269</v>
      </c>
      <c r="B757" s="275" t="s">
        <v>26253</v>
      </c>
      <c r="C757" s="274" t="s">
        <v>41</v>
      </c>
      <c r="D757" s="276">
        <v>5358.77</v>
      </c>
    </row>
    <row r="758" spans="1:4" ht="9" customHeight="1">
      <c r="A758" s="274">
        <v>705268</v>
      </c>
      <c r="B758" s="275" t="s">
        <v>26254</v>
      </c>
      <c r="C758" s="274" t="s">
        <v>41</v>
      </c>
      <c r="D758" s="276">
        <v>4914.72</v>
      </c>
    </row>
    <row r="759" spans="1:4" ht="9" customHeight="1">
      <c r="A759" s="274">
        <v>705261</v>
      </c>
      <c r="B759" s="275" t="s">
        <v>26255</v>
      </c>
      <c r="C759" s="274" t="s">
        <v>41</v>
      </c>
      <c r="D759" s="276">
        <v>3721.89</v>
      </c>
    </row>
    <row r="760" spans="1:4" ht="9" customHeight="1">
      <c r="A760" s="274">
        <v>705260</v>
      </c>
      <c r="B760" s="275" t="s">
        <v>26256</v>
      </c>
      <c r="C760" s="274" t="s">
        <v>41</v>
      </c>
      <c r="D760" s="276">
        <v>3385.24</v>
      </c>
    </row>
    <row r="761" spans="1:4" ht="9" customHeight="1">
      <c r="A761" s="274">
        <v>705263</v>
      </c>
      <c r="B761" s="275" t="s">
        <v>26257</v>
      </c>
      <c r="C761" s="274" t="s">
        <v>41</v>
      </c>
      <c r="D761" s="276">
        <v>4234.96</v>
      </c>
    </row>
    <row r="762" spans="1:4" ht="9" customHeight="1">
      <c r="A762" s="274">
        <v>705262</v>
      </c>
      <c r="B762" s="275" t="s">
        <v>26258</v>
      </c>
      <c r="C762" s="274" t="s">
        <v>41</v>
      </c>
      <c r="D762" s="276">
        <v>3898.31</v>
      </c>
    </row>
    <row r="763" spans="1:4" ht="9" customHeight="1">
      <c r="A763" s="274">
        <v>705265</v>
      </c>
      <c r="B763" s="275" t="s">
        <v>26259</v>
      </c>
      <c r="C763" s="274" t="s">
        <v>41</v>
      </c>
      <c r="D763" s="276">
        <v>4675.95</v>
      </c>
    </row>
    <row r="764" spans="1:4" ht="9" customHeight="1">
      <c r="A764" s="274">
        <v>705264</v>
      </c>
      <c r="B764" s="275" t="s">
        <v>26260</v>
      </c>
      <c r="C764" s="274" t="s">
        <v>41</v>
      </c>
      <c r="D764" s="276">
        <v>4339.3</v>
      </c>
    </row>
    <row r="765" spans="1:4" ht="9" customHeight="1">
      <c r="A765" s="274">
        <v>705271</v>
      </c>
      <c r="B765" s="275" t="s">
        <v>26261</v>
      </c>
      <c r="C765" s="274" t="s">
        <v>41</v>
      </c>
      <c r="D765" s="276">
        <v>5792.25</v>
      </c>
    </row>
    <row r="766" spans="1:4" ht="9" customHeight="1">
      <c r="A766" s="274">
        <v>705270</v>
      </c>
      <c r="B766" s="275" t="s">
        <v>26262</v>
      </c>
      <c r="C766" s="274" t="s">
        <v>41</v>
      </c>
      <c r="D766" s="276">
        <v>5356.79</v>
      </c>
    </row>
    <row r="767" spans="1:4" ht="9" customHeight="1">
      <c r="A767" s="274">
        <v>705273</v>
      </c>
      <c r="B767" s="275" t="s">
        <v>26263</v>
      </c>
      <c r="C767" s="274" t="s">
        <v>41</v>
      </c>
      <c r="D767" s="276">
        <v>5108.91</v>
      </c>
    </row>
    <row r="768" spans="1:4" ht="9" customHeight="1">
      <c r="A768" s="274">
        <v>705272</v>
      </c>
      <c r="B768" s="275" t="s">
        <v>26264</v>
      </c>
      <c r="C768" s="274" t="s">
        <v>41</v>
      </c>
      <c r="D768" s="276">
        <v>4673.45</v>
      </c>
    </row>
    <row r="769" spans="1:4" ht="9" customHeight="1">
      <c r="A769" s="274">
        <v>705281</v>
      </c>
      <c r="B769" s="275" t="s">
        <v>26265</v>
      </c>
      <c r="C769" s="274" t="s">
        <v>41</v>
      </c>
      <c r="D769" s="276">
        <v>8001.86</v>
      </c>
    </row>
    <row r="770" spans="1:4" ht="9" customHeight="1">
      <c r="A770" s="274">
        <v>705280</v>
      </c>
      <c r="B770" s="275" t="s">
        <v>26266</v>
      </c>
      <c r="C770" s="274" t="s">
        <v>41</v>
      </c>
      <c r="D770" s="276">
        <v>7303.76</v>
      </c>
    </row>
    <row r="771" spans="1:4" ht="9" customHeight="1">
      <c r="A771" s="274">
        <v>705283</v>
      </c>
      <c r="B771" s="275" t="s">
        <v>26267</v>
      </c>
      <c r="C771" s="274" t="s">
        <v>41</v>
      </c>
      <c r="D771" s="276">
        <v>8215.68</v>
      </c>
    </row>
    <row r="772" spans="1:4" ht="9" customHeight="1">
      <c r="A772" s="274">
        <v>705282</v>
      </c>
      <c r="B772" s="275" t="s">
        <v>26268</v>
      </c>
      <c r="C772" s="274" t="s">
        <v>41</v>
      </c>
      <c r="D772" s="276">
        <v>7517.58</v>
      </c>
    </row>
    <row r="773" spans="1:4" ht="9" customHeight="1">
      <c r="A773" s="274">
        <v>705275</v>
      </c>
      <c r="B773" s="275" t="s">
        <v>26269</v>
      </c>
      <c r="C773" s="274" t="s">
        <v>41</v>
      </c>
      <c r="D773" s="276">
        <v>5780.8</v>
      </c>
    </row>
    <row r="774" spans="1:4" ht="9" customHeight="1">
      <c r="A774" s="274">
        <v>705274</v>
      </c>
      <c r="B774" s="275" t="s">
        <v>26270</v>
      </c>
      <c r="C774" s="274" t="s">
        <v>41</v>
      </c>
      <c r="D774" s="276">
        <v>5345.34</v>
      </c>
    </row>
    <row r="775" spans="1:4" ht="9" customHeight="1">
      <c r="A775" s="274">
        <v>705277</v>
      </c>
      <c r="B775" s="275" t="s">
        <v>26271</v>
      </c>
      <c r="C775" s="274" t="s">
        <v>41</v>
      </c>
      <c r="D775" s="276">
        <v>6502.21</v>
      </c>
    </row>
    <row r="776" spans="1:4" ht="9" customHeight="1">
      <c r="A776" s="274">
        <v>705276</v>
      </c>
      <c r="B776" s="275" t="s">
        <v>26272</v>
      </c>
      <c r="C776" s="274" t="s">
        <v>41</v>
      </c>
      <c r="D776" s="276">
        <v>5934.68</v>
      </c>
    </row>
    <row r="777" spans="1:4" ht="9" customHeight="1">
      <c r="A777" s="274">
        <v>705279</v>
      </c>
      <c r="B777" s="275" t="s">
        <v>26273</v>
      </c>
      <c r="C777" s="274" t="s">
        <v>41</v>
      </c>
      <c r="D777" s="276">
        <v>7442.8</v>
      </c>
    </row>
    <row r="778" spans="1:4" ht="9" customHeight="1">
      <c r="A778" s="274">
        <v>705278</v>
      </c>
      <c r="B778" s="275" t="s">
        <v>26274</v>
      </c>
      <c r="C778" s="274" t="s">
        <v>41</v>
      </c>
      <c r="D778" s="276">
        <v>6875.27</v>
      </c>
    </row>
    <row r="779" spans="1:4" ht="9" customHeight="1">
      <c r="A779" s="274">
        <v>705285</v>
      </c>
      <c r="B779" s="275" t="s">
        <v>26275</v>
      </c>
      <c r="C779" s="274" t="s">
        <v>41</v>
      </c>
      <c r="D779" s="276">
        <v>7452.83</v>
      </c>
    </row>
    <row r="780" spans="1:4" ht="9" customHeight="1">
      <c r="A780" s="274">
        <v>705284</v>
      </c>
      <c r="B780" s="275" t="s">
        <v>26276</v>
      </c>
      <c r="C780" s="274" t="s">
        <v>41</v>
      </c>
      <c r="D780" s="276">
        <v>6905.5</v>
      </c>
    </row>
    <row r="781" spans="1:4" ht="9" customHeight="1">
      <c r="A781" s="274">
        <v>705287</v>
      </c>
      <c r="B781" s="275" t="s">
        <v>26277</v>
      </c>
      <c r="C781" s="274" t="s">
        <v>41</v>
      </c>
      <c r="D781" s="276">
        <v>6777.29</v>
      </c>
    </row>
    <row r="782" spans="1:4" ht="9" customHeight="1">
      <c r="A782" s="274">
        <v>705286</v>
      </c>
      <c r="B782" s="275" t="s">
        <v>26278</v>
      </c>
      <c r="C782" s="274" t="s">
        <v>41</v>
      </c>
      <c r="D782" s="276">
        <v>6229.95</v>
      </c>
    </row>
    <row r="783" spans="1:4" ht="9" customHeight="1">
      <c r="A783" s="274">
        <v>705295</v>
      </c>
      <c r="B783" s="275" t="s">
        <v>26279</v>
      </c>
      <c r="C783" s="274" t="s">
        <v>41</v>
      </c>
      <c r="D783" s="276">
        <v>10509.24</v>
      </c>
    </row>
    <row r="784" spans="1:4" ht="9" customHeight="1">
      <c r="A784" s="274">
        <v>705294</v>
      </c>
      <c r="B784" s="275" t="s">
        <v>26280</v>
      </c>
      <c r="C784" s="274" t="s">
        <v>41</v>
      </c>
      <c r="D784" s="276">
        <v>9668.76</v>
      </c>
    </row>
    <row r="785" spans="1:4" ht="9" customHeight="1">
      <c r="A785" s="274">
        <v>705297</v>
      </c>
      <c r="B785" s="275" t="s">
        <v>26281</v>
      </c>
      <c r="C785" s="274" t="s">
        <v>41</v>
      </c>
      <c r="D785" s="276">
        <v>11394.02</v>
      </c>
    </row>
    <row r="786" spans="1:4" ht="9" customHeight="1">
      <c r="A786" s="274">
        <v>705296</v>
      </c>
      <c r="B786" s="275" t="s">
        <v>26282</v>
      </c>
      <c r="C786" s="274" t="s">
        <v>41</v>
      </c>
      <c r="D786" s="276">
        <v>10553.55</v>
      </c>
    </row>
    <row r="787" spans="1:4" ht="9" customHeight="1">
      <c r="A787" s="274">
        <v>705289</v>
      </c>
      <c r="B787" s="275" t="s">
        <v>26283</v>
      </c>
      <c r="C787" s="274" t="s">
        <v>41</v>
      </c>
      <c r="D787" s="276">
        <v>7659.13</v>
      </c>
    </row>
    <row r="788" spans="1:4" ht="9" customHeight="1">
      <c r="A788" s="274">
        <v>705288</v>
      </c>
      <c r="B788" s="275" t="s">
        <v>26284</v>
      </c>
      <c r="C788" s="274" t="s">
        <v>41</v>
      </c>
      <c r="D788" s="276">
        <v>6968.1</v>
      </c>
    </row>
    <row r="789" spans="1:4" ht="9" customHeight="1">
      <c r="A789" s="274">
        <v>705291</v>
      </c>
      <c r="B789" s="275" t="s">
        <v>26285</v>
      </c>
      <c r="C789" s="274" t="s">
        <v>41</v>
      </c>
      <c r="D789" s="276">
        <v>8791.33</v>
      </c>
    </row>
    <row r="790" spans="1:4" ht="9" customHeight="1">
      <c r="A790" s="274">
        <v>705290</v>
      </c>
      <c r="B790" s="275" t="s">
        <v>26286</v>
      </c>
      <c r="C790" s="274" t="s">
        <v>41</v>
      </c>
      <c r="D790" s="276">
        <v>8100.3</v>
      </c>
    </row>
    <row r="791" spans="1:4" ht="9" customHeight="1">
      <c r="A791" s="274">
        <v>705293</v>
      </c>
      <c r="B791" s="275" t="s">
        <v>26287</v>
      </c>
      <c r="C791" s="274" t="s">
        <v>41</v>
      </c>
      <c r="D791" s="276">
        <v>9468.7099999999991</v>
      </c>
    </row>
    <row r="792" spans="1:4" ht="9" customHeight="1">
      <c r="A792" s="274">
        <v>705292</v>
      </c>
      <c r="B792" s="275" t="s">
        <v>26288</v>
      </c>
      <c r="C792" s="274" t="s">
        <v>41</v>
      </c>
      <c r="D792" s="276">
        <v>8628.23</v>
      </c>
    </row>
    <row r="793" spans="1:4" ht="9" customHeight="1">
      <c r="A793" s="274">
        <v>705299</v>
      </c>
      <c r="B793" s="275" t="s">
        <v>26289</v>
      </c>
      <c r="C793" s="274" t="s">
        <v>41</v>
      </c>
      <c r="D793" s="276">
        <v>9541.35</v>
      </c>
    </row>
    <row r="794" spans="1:4" ht="9" customHeight="1">
      <c r="A794" s="274">
        <v>705298</v>
      </c>
      <c r="B794" s="275" t="s">
        <v>26290</v>
      </c>
      <c r="C794" s="274" t="s">
        <v>41</v>
      </c>
      <c r="D794" s="276">
        <v>8726.84</v>
      </c>
    </row>
    <row r="795" spans="1:4" ht="9" customHeight="1">
      <c r="A795" s="274">
        <v>705301</v>
      </c>
      <c r="B795" s="275" t="s">
        <v>26291</v>
      </c>
      <c r="C795" s="274" t="s">
        <v>41</v>
      </c>
      <c r="D795" s="276">
        <v>8897.81</v>
      </c>
    </row>
    <row r="796" spans="1:4" ht="9" customHeight="1">
      <c r="A796" s="274">
        <v>705300</v>
      </c>
      <c r="B796" s="275" t="s">
        <v>26292</v>
      </c>
      <c r="C796" s="274" t="s">
        <v>41</v>
      </c>
      <c r="D796" s="276">
        <v>8083.29</v>
      </c>
    </row>
    <row r="797" spans="1:4" ht="9" customHeight="1">
      <c r="A797" s="274">
        <v>705309</v>
      </c>
      <c r="B797" s="275" t="s">
        <v>26293</v>
      </c>
      <c r="C797" s="274" t="s">
        <v>41</v>
      </c>
      <c r="D797" s="276">
        <v>14601.44</v>
      </c>
    </row>
    <row r="798" spans="1:4" ht="9" customHeight="1">
      <c r="A798" s="274">
        <v>705308</v>
      </c>
      <c r="B798" s="275" t="s">
        <v>26294</v>
      </c>
      <c r="C798" s="274" t="s">
        <v>41</v>
      </c>
      <c r="D798" s="276">
        <v>13387.78</v>
      </c>
    </row>
    <row r="799" spans="1:4" ht="9" customHeight="1">
      <c r="A799" s="274">
        <v>705311</v>
      </c>
      <c r="B799" s="275" t="s">
        <v>26295</v>
      </c>
      <c r="C799" s="274" t="s">
        <v>41</v>
      </c>
      <c r="D799" s="276">
        <v>14500.33</v>
      </c>
    </row>
    <row r="800" spans="1:4" ht="9" customHeight="1">
      <c r="A800" s="274">
        <v>705310</v>
      </c>
      <c r="B800" s="275" t="s">
        <v>26296</v>
      </c>
      <c r="C800" s="274" t="s">
        <v>41</v>
      </c>
      <c r="D800" s="276">
        <v>13286.67</v>
      </c>
    </row>
    <row r="801" spans="1:4" ht="9" customHeight="1">
      <c r="A801" s="274">
        <v>705303</v>
      </c>
      <c r="B801" s="275" t="s">
        <v>26297</v>
      </c>
      <c r="C801" s="274" t="s">
        <v>41</v>
      </c>
      <c r="D801" s="276">
        <v>9554.17</v>
      </c>
    </row>
    <row r="802" spans="1:4" ht="9" customHeight="1">
      <c r="A802" s="274">
        <v>705302</v>
      </c>
      <c r="B802" s="275" t="s">
        <v>26298</v>
      </c>
      <c r="C802" s="274" t="s">
        <v>41</v>
      </c>
      <c r="D802" s="276">
        <v>8564.06</v>
      </c>
    </row>
    <row r="803" spans="1:4" ht="9" customHeight="1">
      <c r="A803" s="274">
        <v>705305</v>
      </c>
      <c r="B803" s="275" t="s">
        <v>26299</v>
      </c>
      <c r="C803" s="274" t="s">
        <v>41</v>
      </c>
      <c r="D803" s="276">
        <v>11785.81</v>
      </c>
    </row>
    <row r="804" spans="1:4" ht="9" customHeight="1">
      <c r="A804" s="274">
        <v>705304</v>
      </c>
      <c r="B804" s="275" t="s">
        <v>26300</v>
      </c>
      <c r="C804" s="274" t="s">
        <v>41</v>
      </c>
      <c r="D804" s="276">
        <v>10795.71</v>
      </c>
    </row>
    <row r="805" spans="1:4" ht="9" customHeight="1">
      <c r="A805" s="274">
        <v>705307</v>
      </c>
      <c r="B805" s="275" t="s">
        <v>26301</v>
      </c>
      <c r="C805" s="274" t="s">
        <v>41</v>
      </c>
      <c r="D805" s="276">
        <v>12993.95</v>
      </c>
    </row>
    <row r="806" spans="1:4" ht="9" customHeight="1">
      <c r="A806" s="274">
        <v>705306</v>
      </c>
      <c r="B806" s="275" t="s">
        <v>26302</v>
      </c>
      <c r="C806" s="274" t="s">
        <v>41</v>
      </c>
      <c r="D806" s="276">
        <v>11780.29</v>
      </c>
    </row>
    <row r="807" spans="1:4" ht="9" customHeight="1">
      <c r="A807" s="274">
        <v>705169</v>
      </c>
      <c r="B807" s="275" t="s">
        <v>26303</v>
      </c>
      <c r="C807" s="274" t="s">
        <v>41</v>
      </c>
      <c r="D807" s="276">
        <v>2410.39</v>
      </c>
    </row>
    <row r="808" spans="1:4" ht="9" customHeight="1">
      <c r="A808" s="274">
        <v>705168</v>
      </c>
      <c r="B808" s="275" t="s">
        <v>26304</v>
      </c>
      <c r="C808" s="274" t="s">
        <v>41</v>
      </c>
      <c r="D808" s="276">
        <v>2221.7800000000002</v>
      </c>
    </row>
    <row r="809" spans="1:4" ht="9" customHeight="1">
      <c r="A809" s="274">
        <v>705171</v>
      </c>
      <c r="B809" s="275" t="s">
        <v>26305</v>
      </c>
      <c r="C809" s="274" t="s">
        <v>41</v>
      </c>
      <c r="D809" s="276">
        <v>2113.79</v>
      </c>
    </row>
    <row r="810" spans="1:4" ht="9" customHeight="1">
      <c r="A810" s="274">
        <v>705170</v>
      </c>
      <c r="B810" s="275" t="s">
        <v>26306</v>
      </c>
      <c r="C810" s="274" t="s">
        <v>41</v>
      </c>
      <c r="D810" s="276">
        <v>1925.19</v>
      </c>
    </row>
    <row r="811" spans="1:4" ht="9" customHeight="1">
      <c r="A811" s="274">
        <v>705179</v>
      </c>
      <c r="B811" s="275" t="s">
        <v>26307</v>
      </c>
      <c r="C811" s="274" t="s">
        <v>41</v>
      </c>
      <c r="D811" s="276">
        <v>3049.84</v>
      </c>
    </row>
    <row r="812" spans="1:4" ht="9" customHeight="1">
      <c r="A812" s="274">
        <v>705178</v>
      </c>
      <c r="B812" s="275" t="s">
        <v>26308</v>
      </c>
      <c r="C812" s="274" t="s">
        <v>41</v>
      </c>
      <c r="D812" s="276">
        <v>2801.76</v>
      </c>
    </row>
    <row r="813" spans="1:4" ht="9" customHeight="1">
      <c r="A813" s="274">
        <v>705181</v>
      </c>
      <c r="B813" s="275" t="s">
        <v>26309</v>
      </c>
      <c r="C813" s="274" t="s">
        <v>41</v>
      </c>
      <c r="D813" s="276">
        <v>3195.43</v>
      </c>
    </row>
    <row r="814" spans="1:4" ht="9" customHeight="1">
      <c r="A814" s="274">
        <v>705180</v>
      </c>
      <c r="B814" s="275" t="s">
        <v>26310</v>
      </c>
      <c r="C814" s="274" t="s">
        <v>41</v>
      </c>
      <c r="D814" s="276">
        <v>2947.34</v>
      </c>
    </row>
    <row r="815" spans="1:4" ht="9" customHeight="1">
      <c r="A815" s="274">
        <v>705173</v>
      </c>
      <c r="B815" s="275" t="s">
        <v>26311</v>
      </c>
      <c r="C815" s="274" t="s">
        <v>41</v>
      </c>
      <c r="D815" s="276">
        <v>2320.65</v>
      </c>
    </row>
    <row r="816" spans="1:4" ht="9" customHeight="1">
      <c r="A816" s="274">
        <v>705172</v>
      </c>
      <c r="B816" s="275" t="s">
        <v>26312</v>
      </c>
      <c r="C816" s="274" t="s">
        <v>41</v>
      </c>
      <c r="D816" s="276">
        <v>2132.04</v>
      </c>
    </row>
    <row r="817" spans="1:4" ht="9" customHeight="1">
      <c r="A817" s="274">
        <v>705175</v>
      </c>
      <c r="B817" s="275" t="s">
        <v>26313</v>
      </c>
      <c r="C817" s="274" t="s">
        <v>41</v>
      </c>
      <c r="D817" s="276">
        <v>2605.59</v>
      </c>
    </row>
    <row r="818" spans="1:4" ht="9" customHeight="1">
      <c r="A818" s="274">
        <v>705174</v>
      </c>
      <c r="B818" s="275" t="s">
        <v>26314</v>
      </c>
      <c r="C818" s="274" t="s">
        <v>41</v>
      </c>
      <c r="D818" s="276">
        <v>2416.98</v>
      </c>
    </row>
    <row r="819" spans="1:4" ht="9" customHeight="1">
      <c r="A819" s="274">
        <v>705177</v>
      </c>
      <c r="B819" s="275" t="s">
        <v>26315</v>
      </c>
      <c r="C819" s="274" t="s">
        <v>41</v>
      </c>
      <c r="D819" s="276">
        <v>2929.14</v>
      </c>
    </row>
    <row r="820" spans="1:4" ht="9" customHeight="1">
      <c r="A820" s="274">
        <v>705176</v>
      </c>
      <c r="B820" s="275" t="s">
        <v>26316</v>
      </c>
      <c r="C820" s="274" t="s">
        <v>41</v>
      </c>
      <c r="D820" s="276">
        <v>2681.06</v>
      </c>
    </row>
    <row r="821" spans="1:4" ht="9" customHeight="1">
      <c r="A821" s="274">
        <v>705183</v>
      </c>
      <c r="B821" s="275" t="s">
        <v>26317</v>
      </c>
      <c r="C821" s="274" t="s">
        <v>41</v>
      </c>
      <c r="D821" s="276">
        <v>3375.42</v>
      </c>
    </row>
    <row r="822" spans="1:4" ht="9" customHeight="1">
      <c r="A822" s="274">
        <v>705182</v>
      </c>
      <c r="B822" s="275" t="s">
        <v>26318</v>
      </c>
      <c r="C822" s="274" t="s">
        <v>41</v>
      </c>
      <c r="D822" s="276">
        <v>3133.12</v>
      </c>
    </row>
    <row r="823" spans="1:4" ht="9" customHeight="1">
      <c r="A823" s="274">
        <v>705185</v>
      </c>
      <c r="B823" s="275" t="s">
        <v>26319</v>
      </c>
      <c r="C823" s="274" t="s">
        <v>41</v>
      </c>
      <c r="D823" s="276">
        <v>3031.65</v>
      </c>
    </row>
    <row r="824" spans="1:4" ht="9" customHeight="1">
      <c r="A824" s="274">
        <v>705184</v>
      </c>
      <c r="B824" s="275" t="s">
        <v>26320</v>
      </c>
      <c r="C824" s="274" t="s">
        <v>41</v>
      </c>
      <c r="D824" s="276">
        <v>2789.34</v>
      </c>
    </row>
    <row r="825" spans="1:4" ht="9" customHeight="1">
      <c r="A825" s="274">
        <v>705193</v>
      </c>
      <c r="B825" s="275" t="s">
        <v>26321</v>
      </c>
      <c r="C825" s="274" t="s">
        <v>41</v>
      </c>
      <c r="D825" s="276">
        <v>4656.1400000000003</v>
      </c>
    </row>
    <row r="826" spans="1:4" ht="9" customHeight="1">
      <c r="A826" s="274">
        <v>705192</v>
      </c>
      <c r="B826" s="275" t="s">
        <v>26322</v>
      </c>
      <c r="C826" s="274" t="s">
        <v>41</v>
      </c>
      <c r="D826" s="276">
        <v>4267.29</v>
      </c>
    </row>
    <row r="827" spans="1:4" ht="9" customHeight="1">
      <c r="A827" s="274">
        <v>705195</v>
      </c>
      <c r="B827" s="275" t="s">
        <v>26323</v>
      </c>
      <c r="C827" s="274" t="s">
        <v>41</v>
      </c>
      <c r="D827" s="276">
        <v>5005.1000000000004</v>
      </c>
    </row>
    <row r="828" spans="1:4" ht="9" customHeight="1">
      <c r="A828" s="274">
        <v>705194</v>
      </c>
      <c r="B828" s="275" t="s">
        <v>26324</v>
      </c>
      <c r="C828" s="274" t="s">
        <v>41</v>
      </c>
      <c r="D828" s="276">
        <v>4616.25</v>
      </c>
    </row>
    <row r="829" spans="1:4" ht="9" customHeight="1">
      <c r="A829" s="274">
        <v>705187</v>
      </c>
      <c r="B829" s="275" t="s">
        <v>26325</v>
      </c>
      <c r="C829" s="274" t="s">
        <v>41</v>
      </c>
      <c r="D829" s="276">
        <v>3439.89</v>
      </c>
    </row>
    <row r="830" spans="1:4" ht="9" customHeight="1">
      <c r="A830" s="274">
        <v>705186</v>
      </c>
      <c r="B830" s="275" t="s">
        <v>26326</v>
      </c>
      <c r="C830" s="274" t="s">
        <v>41</v>
      </c>
      <c r="D830" s="276">
        <v>3123.59</v>
      </c>
    </row>
    <row r="831" spans="1:4" ht="9" customHeight="1">
      <c r="A831" s="274">
        <v>705189</v>
      </c>
      <c r="B831" s="275" t="s">
        <v>26327</v>
      </c>
      <c r="C831" s="274" t="s">
        <v>41</v>
      </c>
      <c r="D831" s="276">
        <v>3893.29</v>
      </c>
    </row>
    <row r="832" spans="1:4" ht="9" customHeight="1">
      <c r="A832" s="274">
        <v>705188</v>
      </c>
      <c r="B832" s="275" t="s">
        <v>26328</v>
      </c>
      <c r="C832" s="274" t="s">
        <v>41</v>
      </c>
      <c r="D832" s="276">
        <v>3576.99</v>
      </c>
    </row>
    <row r="833" spans="1:4" ht="9" customHeight="1">
      <c r="A833" s="274">
        <v>705191</v>
      </c>
      <c r="B833" s="275" t="s">
        <v>26329</v>
      </c>
      <c r="C833" s="274" t="s">
        <v>41</v>
      </c>
      <c r="D833" s="276">
        <v>4260.5</v>
      </c>
    </row>
    <row r="834" spans="1:4" ht="9" customHeight="1">
      <c r="A834" s="274">
        <v>705190</v>
      </c>
      <c r="B834" s="275" t="s">
        <v>26330</v>
      </c>
      <c r="C834" s="274" t="s">
        <v>41</v>
      </c>
      <c r="D834" s="276">
        <v>3871.65</v>
      </c>
    </row>
    <row r="835" spans="1:4" ht="9" customHeight="1">
      <c r="A835" s="274">
        <v>705197</v>
      </c>
      <c r="B835" s="275" t="s">
        <v>26331</v>
      </c>
      <c r="C835" s="274" t="s">
        <v>41</v>
      </c>
      <c r="D835" s="276">
        <v>4589.07</v>
      </c>
    </row>
    <row r="836" spans="1:4" ht="9" customHeight="1">
      <c r="A836" s="274">
        <v>705196</v>
      </c>
      <c r="B836" s="275" t="s">
        <v>26332</v>
      </c>
      <c r="C836" s="274" t="s">
        <v>41</v>
      </c>
      <c r="D836" s="276">
        <v>4202.97</v>
      </c>
    </row>
    <row r="837" spans="1:4" ht="9" customHeight="1">
      <c r="A837" s="274">
        <v>705199</v>
      </c>
      <c r="B837" s="275" t="s">
        <v>26333</v>
      </c>
      <c r="C837" s="274" t="s">
        <v>41</v>
      </c>
      <c r="D837" s="276">
        <v>4329</v>
      </c>
    </row>
    <row r="838" spans="1:4" ht="9" customHeight="1">
      <c r="A838" s="274">
        <v>705198</v>
      </c>
      <c r="B838" s="275" t="s">
        <v>26334</v>
      </c>
      <c r="C838" s="274" t="s">
        <v>41</v>
      </c>
      <c r="D838" s="276">
        <v>3942.91</v>
      </c>
    </row>
    <row r="839" spans="1:4" ht="9" customHeight="1">
      <c r="A839" s="274">
        <v>705207</v>
      </c>
      <c r="B839" s="275" t="s">
        <v>26335</v>
      </c>
      <c r="C839" s="274" t="s">
        <v>41</v>
      </c>
      <c r="D839" s="276">
        <v>6591.77</v>
      </c>
    </row>
    <row r="840" spans="1:4" ht="9" customHeight="1">
      <c r="A840" s="274">
        <v>705206</v>
      </c>
      <c r="B840" s="275" t="s">
        <v>26336</v>
      </c>
      <c r="C840" s="274" t="s">
        <v>41</v>
      </c>
      <c r="D840" s="276">
        <v>6018.47</v>
      </c>
    </row>
    <row r="841" spans="1:4" ht="9" customHeight="1">
      <c r="A841" s="274">
        <v>705209</v>
      </c>
      <c r="B841" s="275" t="s">
        <v>26337</v>
      </c>
      <c r="C841" s="274" t="s">
        <v>41</v>
      </c>
      <c r="D841" s="276">
        <v>7492.02</v>
      </c>
    </row>
    <row r="842" spans="1:4" ht="9" customHeight="1">
      <c r="A842" s="274">
        <v>705208</v>
      </c>
      <c r="B842" s="275" t="s">
        <v>26338</v>
      </c>
      <c r="C842" s="274" t="s">
        <v>41</v>
      </c>
      <c r="D842" s="276">
        <v>6824.4</v>
      </c>
    </row>
    <row r="843" spans="1:4" ht="9" customHeight="1">
      <c r="A843" s="274">
        <v>705201</v>
      </c>
      <c r="B843" s="275" t="s">
        <v>26339</v>
      </c>
      <c r="C843" s="274" t="s">
        <v>41</v>
      </c>
      <c r="D843" s="276">
        <v>5012.53</v>
      </c>
    </row>
    <row r="844" spans="1:4" ht="9" customHeight="1">
      <c r="A844" s="274">
        <v>705200</v>
      </c>
      <c r="B844" s="275" t="s">
        <v>26340</v>
      </c>
      <c r="C844" s="274" t="s">
        <v>41</v>
      </c>
      <c r="D844" s="276">
        <v>4626.4399999999996</v>
      </c>
    </row>
    <row r="845" spans="1:4" ht="9" customHeight="1">
      <c r="A845" s="274">
        <v>705203</v>
      </c>
      <c r="B845" s="275" t="s">
        <v>26341</v>
      </c>
      <c r="C845" s="274" t="s">
        <v>41</v>
      </c>
      <c r="D845" s="276">
        <v>5503.64</v>
      </c>
    </row>
    <row r="846" spans="1:4" ht="9" customHeight="1">
      <c r="A846" s="274">
        <v>705202</v>
      </c>
      <c r="B846" s="275" t="s">
        <v>26342</v>
      </c>
      <c r="C846" s="274" t="s">
        <v>41</v>
      </c>
      <c r="D846" s="276">
        <v>5030.4799999999996</v>
      </c>
    </row>
    <row r="847" spans="1:4" ht="9" customHeight="1">
      <c r="A847" s="274">
        <v>705205</v>
      </c>
      <c r="B847" s="275" t="s">
        <v>26343</v>
      </c>
      <c r="C847" s="274" t="s">
        <v>41</v>
      </c>
      <c r="D847" s="276">
        <v>6051.44</v>
      </c>
    </row>
    <row r="848" spans="1:4" ht="9" customHeight="1">
      <c r="A848" s="274">
        <v>705204</v>
      </c>
      <c r="B848" s="275" t="s">
        <v>26344</v>
      </c>
      <c r="C848" s="274" t="s">
        <v>41</v>
      </c>
      <c r="D848" s="276">
        <v>5578.27</v>
      </c>
    </row>
    <row r="849" spans="1:4" ht="9" customHeight="1">
      <c r="A849" s="274">
        <v>705211</v>
      </c>
      <c r="B849" s="275" t="s">
        <v>26345</v>
      </c>
      <c r="C849" s="274" t="s">
        <v>41</v>
      </c>
      <c r="D849" s="276">
        <v>5838.27</v>
      </c>
    </row>
    <row r="850" spans="1:4" ht="9" customHeight="1">
      <c r="A850" s="274">
        <v>705210</v>
      </c>
      <c r="B850" s="275" t="s">
        <v>26346</v>
      </c>
      <c r="C850" s="274" t="s">
        <v>41</v>
      </c>
      <c r="D850" s="276">
        <v>5282.37</v>
      </c>
    </row>
    <row r="851" spans="1:4" ht="9" customHeight="1">
      <c r="A851" s="274">
        <v>705213</v>
      </c>
      <c r="B851" s="275" t="s">
        <v>26347</v>
      </c>
      <c r="C851" s="274" t="s">
        <v>41</v>
      </c>
      <c r="D851" s="276">
        <v>5760.03</v>
      </c>
    </row>
    <row r="852" spans="1:4" ht="9" customHeight="1">
      <c r="A852" s="274">
        <v>705212</v>
      </c>
      <c r="B852" s="275" t="s">
        <v>26348</v>
      </c>
      <c r="C852" s="274" t="s">
        <v>41</v>
      </c>
      <c r="D852" s="276">
        <v>5204.13</v>
      </c>
    </row>
    <row r="853" spans="1:4" ht="9" customHeight="1">
      <c r="A853" s="274">
        <v>705221</v>
      </c>
      <c r="B853" s="275" t="s">
        <v>26349</v>
      </c>
      <c r="C853" s="274" t="s">
        <v>41</v>
      </c>
      <c r="D853" s="276">
        <v>9094.76</v>
      </c>
    </row>
    <row r="854" spans="1:4" ht="9" customHeight="1">
      <c r="A854" s="274">
        <v>705220</v>
      </c>
      <c r="B854" s="275" t="s">
        <v>26350</v>
      </c>
      <c r="C854" s="274" t="s">
        <v>41</v>
      </c>
      <c r="D854" s="276">
        <v>8315.36</v>
      </c>
    </row>
    <row r="855" spans="1:4" ht="9" customHeight="1">
      <c r="A855" s="274">
        <v>705223</v>
      </c>
      <c r="B855" s="275" t="s">
        <v>26351</v>
      </c>
      <c r="C855" s="274" t="s">
        <v>41</v>
      </c>
      <c r="D855" s="276">
        <v>9811.9599999999991</v>
      </c>
    </row>
    <row r="856" spans="1:4" ht="9" customHeight="1">
      <c r="A856" s="274">
        <v>705222</v>
      </c>
      <c r="B856" s="275" t="s">
        <v>26352</v>
      </c>
      <c r="C856" s="274" t="s">
        <v>41</v>
      </c>
      <c r="D856" s="276">
        <v>8915</v>
      </c>
    </row>
    <row r="857" spans="1:4" ht="9" customHeight="1">
      <c r="A857" s="274">
        <v>705215</v>
      </c>
      <c r="B857" s="275" t="s">
        <v>26353</v>
      </c>
      <c r="C857" s="274" t="s">
        <v>41</v>
      </c>
      <c r="D857" s="276">
        <v>6851.37</v>
      </c>
    </row>
    <row r="858" spans="1:4" ht="9" customHeight="1">
      <c r="A858" s="274">
        <v>705214</v>
      </c>
      <c r="B858" s="275" t="s">
        <v>26354</v>
      </c>
      <c r="C858" s="274" t="s">
        <v>41</v>
      </c>
      <c r="D858" s="276">
        <v>6179.36</v>
      </c>
    </row>
    <row r="859" spans="1:4" ht="9" customHeight="1">
      <c r="A859" s="274">
        <v>705217</v>
      </c>
      <c r="B859" s="275" t="s">
        <v>26355</v>
      </c>
      <c r="C859" s="274" t="s">
        <v>41</v>
      </c>
      <c r="D859" s="276">
        <v>7660.11</v>
      </c>
    </row>
    <row r="860" spans="1:4" ht="9" customHeight="1">
      <c r="A860" s="274">
        <v>705216</v>
      </c>
      <c r="B860" s="275" t="s">
        <v>26356</v>
      </c>
      <c r="C860" s="274" t="s">
        <v>41</v>
      </c>
      <c r="D860" s="276">
        <v>6988.1</v>
      </c>
    </row>
    <row r="861" spans="1:4" ht="9" customHeight="1">
      <c r="A861" s="274">
        <v>705219</v>
      </c>
      <c r="B861" s="275" t="s">
        <v>26357</v>
      </c>
      <c r="C861" s="274" t="s">
        <v>41</v>
      </c>
      <c r="D861" s="276">
        <v>8338.5300000000007</v>
      </c>
    </row>
    <row r="862" spans="1:4" ht="9" customHeight="1">
      <c r="A862" s="274">
        <v>705218</v>
      </c>
      <c r="B862" s="275" t="s">
        <v>26358</v>
      </c>
      <c r="C862" s="274" t="s">
        <v>41</v>
      </c>
      <c r="D862" s="276">
        <v>7559.13</v>
      </c>
    </row>
    <row r="863" spans="1:4" ht="9" customHeight="1">
      <c r="A863" s="274">
        <v>705346</v>
      </c>
      <c r="B863" s="275" t="s">
        <v>26359</v>
      </c>
      <c r="C863" s="274" t="s">
        <v>41</v>
      </c>
      <c r="D863" s="276">
        <v>5518.81</v>
      </c>
    </row>
    <row r="864" spans="1:4" ht="9" customHeight="1">
      <c r="A864" s="274">
        <v>705345</v>
      </c>
      <c r="B864" s="275" t="s">
        <v>26360</v>
      </c>
      <c r="C864" s="274" t="s">
        <v>41</v>
      </c>
      <c r="D864" s="276">
        <v>5033.9399999999996</v>
      </c>
    </row>
    <row r="865" spans="1:4" ht="9" customHeight="1">
      <c r="A865" s="274">
        <v>705348</v>
      </c>
      <c r="B865" s="275" t="s">
        <v>26361</v>
      </c>
      <c r="C865" s="274" t="s">
        <v>41</v>
      </c>
      <c r="D865" s="276">
        <v>4917.6099999999997</v>
      </c>
    </row>
    <row r="866" spans="1:4" ht="9" customHeight="1">
      <c r="A866" s="274">
        <v>705347</v>
      </c>
      <c r="B866" s="275" t="s">
        <v>26362</v>
      </c>
      <c r="C866" s="274" t="s">
        <v>41</v>
      </c>
      <c r="D866" s="276">
        <v>4432.74</v>
      </c>
    </row>
    <row r="867" spans="1:4" ht="9" customHeight="1">
      <c r="A867" s="274">
        <v>705356</v>
      </c>
      <c r="B867" s="275" t="s">
        <v>26363</v>
      </c>
      <c r="C867" s="274" t="s">
        <v>41</v>
      </c>
      <c r="D867" s="276">
        <v>7420.32</v>
      </c>
    </row>
    <row r="868" spans="1:4" ht="9" customHeight="1">
      <c r="A868" s="274">
        <v>705355</v>
      </c>
      <c r="B868" s="275" t="s">
        <v>26364</v>
      </c>
      <c r="C868" s="274" t="s">
        <v>41</v>
      </c>
      <c r="D868" s="276">
        <v>6777.3</v>
      </c>
    </row>
    <row r="869" spans="1:4" ht="9" customHeight="1">
      <c r="A869" s="274">
        <v>705358</v>
      </c>
      <c r="B869" s="275" t="s">
        <v>26365</v>
      </c>
      <c r="C869" s="274" t="s">
        <v>41</v>
      </c>
      <c r="D869" s="276">
        <v>7542.21</v>
      </c>
    </row>
    <row r="870" spans="1:4" ht="9" customHeight="1">
      <c r="A870" s="274">
        <v>705357</v>
      </c>
      <c r="B870" s="275" t="s">
        <v>26366</v>
      </c>
      <c r="C870" s="274" t="s">
        <v>41</v>
      </c>
      <c r="D870" s="276">
        <v>6899.18</v>
      </c>
    </row>
    <row r="871" spans="1:4" ht="9" customHeight="1">
      <c r="A871" s="274">
        <v>705350</v>
      </c>
      <c r="B871" s="275" t="s">
        <v>26367</v>
      </c>
      <c r="C871" s="274" t="s">
        <v>41</v>
      </c>
      <c r="D871" s="276">
        <v>5408.99</v>
      </c>
    </row>
    <row r="872" spans="1:4" ht="9" customHeight="1">
      <c r="A872" s="274">
        <v>705349</v>
      </c>
      <c r="B872" s="275" t="s">
        <v>26368</v>
      </c>
      <c r="C872" s="274" t="s">
        <v>41</v>
      </c>
      <c r="D872" s="276">
        <v>4924.12</v>
      </c>
    </row>
    <row r="873" spans="1:4" ht="9" customHeight="1">
      <c r="A873" s="274">
        <v>705352</v>
      </c>
      <c r="B873" s="275" t="s">
        <v>26369</v>
      </c>
      <c r="C873" s="274" t="s">
        <v>41</v>
      </c>
      <c r="D873" s="276">
        <v>5828.67</v>
      </c>
    </row>
    <row r="874" spans="1:4" ht="9" customHeight="1">
      <c r="A874" s="274">
        <v>705351</v>
      </c>
      <c r="B874" s="275" t="s">
        <v>26370</v>
      </c>
      <c r="C874" s="274" t="s">
        <v>41</v>
      </c>
      <c r="D874" s="276">
        <v>5343.8</v>
      </c>
    </row>
    <row r="875" spans="1:4" ht="9" customHeight="1">
      <c r="A875" s="274">
        <v>705354</v>
      </c>
      <c r="B875" s="275" t="s">
        <v>26371</v>
      </c>
      <c r="C875" s="274" t="s">
        <v>41</v>
      </c>
      <c r="D875" s="276">
        <v>6463.08</v>
      </c>
    </row>
    <row r="876" spans="1:4" ht="9" customHeight="1">
      <c r="A876" s="274">
        <v>705353</v>
      </c>
      <c r="B876" s="275" t="s">
        <v>26372</v>
      </c>
      <c r="C876" s="274" t="s">
        <v>41</v>
      </c>
      <c r="D876" s="276">
        <v>5978.21</v>
      </c>
    </row>
    <row r="877" spans="1:4" ht="9" customHeight="1">
      <c r="A877" s="274">
        <v>705360</v>
      </c>
      <c r="B877" s="275" t="s">
        <v>26373</v>
      </c>
      <c r="C877" s="274" t="s">
        <v>41</v>
      </c>
      <c r="D877" s="276">
        <v>7962</v>
      </c>
    </row>
    <row r="878" spans="1:4" ht="9" customHeight="1">
      <c r="A878" s="274">
        <v>705359</v>
      </c>
      <c r="B878" s="275" t="s">
        <v>26374</v>
      </c>
      <c r="C878" s="274" t="s">
        <v>41</v>
      </c>
      <c r="D878" s="276">
        <v>7336.24</v>
      </c>
    </row>
    <row r="879" spans="1:4" ht="9" customHeight="1">
      <c r="A879" s="274">
        <v>705362</v>
      </c>
      <c r="B879" s="275" t="s">
        <v>26375</v>
      </c>
      <c r="C879" s="274" t="s">
        <v>41</v>
      </c>
      <c r="D879" s="276">
        <v>7186.21</v>
      </c>
    </row>
    <row r="880" spans="1:4" ht="9" customHeight="1">
      <c r="A880" s="274">
        <v>705361</v>
      </c>
      <c r="B880" s="275" t="s">
        <v>26376</v>
      </c>
      <c r="C880" s="274" t="s">
        <v>41</v>
      </c>
      <c r="D880" s="276">
        <v>6560.45</v>
      </c>
    </row>
    <row r="881" spans="1:4" ht="9" customHeight="1">
      <c r="A881" s="274">
        <v>705370</v>
      </c>
      <c r="B881" s="275" t="s">
        <v>26377</v>
      </c>
      <c r="C881" s="274" t="s">
        <v>41</v>
      </c>
      <c r="D881" s="276">
        <v>10873.04</v>
      </c>
    </row>
    <row r="882" spans="1:4" ht="9" customHeight="1">
      <c r="A882" s="274">
        <v>705369</v>
      </c>
      <c r="B882" s="275" t="s">
        <v>26378</v>
      </c>
      <c r="C882" s="274" t="s">
        <v>41</v>
      </c>
      <c r="D882" s="276">
        <v>9878.69</v>
      </c>
    </row>
    <row r="883" spans="1:4" ht="9" customHeight="1">
      <c r="A883" s="274">
        <v>705372</v>
      </c>
      <c r="B883" s="275" t="s">
        <v>26379</v>
      </c>
      <c r="C883" s="274" t="s">
        <v>41</v>
      </c>
      <c r="D883" s="276">
        <v>11632.75</v>
      </c>
    </row>
    <row r="884" spans="1:4" ht="9" customHeight="1">
      <c r="A884" s="274">
        <v>705371</v>
      </c>
      <c r="B884" s="275" t="s">
        <v>26380</v>
      </c>
      <c r="C884" s="274" t="s">
        <v>41</v>
      </c>
      <c r="D884" s="276">
        <v>10638.4</v>
      </c>
    </row>
    <row r="885" spans="1:4" ht="9" customHeight="1">
      <c r="A885" s="274">
        <v>705364</v>
      </c>
      <c r="B885" s="275" t="s">
        <v>26381</v>
      </c>
      <c r="C885" s="274" t="s">
        <v>41</v>
      </c>
      <c r="D885" s="276">
        <v>8223.8700000000008</v>
      </c>
    </row>
    <row r="886" spans="1:4" ht="9" customHeight="1">
      <c r="A886" s="274">
        <v>705363</v>
      </c>
      <c r="B886" s="275" t="s">
        <v>26382</v>
      </c>
      <c r="C886" s="274" t="s">
        <v>41</v>
      </c>
      <c r="D886" s="276">
        <v>7598.11</v>
      </c>
    </row>
    <row r="887" spans="1:4" ht="9" customHeight="1">
      <c r="A887" s="274">
        <v>705366</v>
      </c>
      <c r="B887" s="275" t="s">
        <v>26383</v>
      </c>
      <c r="C887" s="274" t="s">
        <v>41</v>
      </c>
      <c r="D887" s="276">
        <v>8957.66</v>
      </c>
    </row>
    <row r="888" spans="1:4" ht="9" customHeight="1">
      <c r="A888" s="274">
        <v>705365</v>
      </c>
      <c r="B888" s="275" t="s">
        <v>26384</v>
      </c>
      <c r="C888" s="274" t="s">
        <v>41</v>
      </c>
      <c r="D888" s="276">
        <v>8137.45</v>
      </c>
    </row>
    <row r="889" spans="1:4" ht="9" customHeight="1">
      <c r="A889" s="274">
        <v>705368</v>
      </c>
      <c r="B889" s="275" t="s">
        <v>26385</v>
      </c>
      <c r="C889" s="274" t="s">
        <v>41</v>
      </c>
      <c r="D889" s="276">
        <v>10131.280000000001</v>
      </c>
    </row>
    <row r="890" spans="1:4" ht="9" customHeight="1">
      <c r="A890" s="274">
        <v>705367</v>
      </c>
      <c r="B890" s="275" t="s">
        <v>26386</v>
      </c>
      <c r="C890" s="274" t="s">
        <v>41</v>
      </c>
      <c r="D890" s="276">
        <v>9311.07</v>
      </c>
    </row>
    <row r="891" spans="1:4" ht="9" customHeight="1">
      <c r="A891" s="274">
        <v>705374</v>
      </c>
      <c r="B891" s="275" t="s">
        <v>26387</v>
      </c>
      <c r="C891" s="274" t="s">
        <v>41</v>
      </c>
      <c r="D891" s="276">
        <v>10530.82</v>
      </c>
    </row>
    <row r="892" spans="1:4" ht="9" customHeight="1">
      <c r="A892" s="274">
        <v>705373</v>
      </c>
      <c r="B892" s="275" t="s">
        <v>26388</v>
      </c>
      <c r="C892" s="274" t="s">
        <v>41</v>
      </c>
      <c r="D892" s="276">
        <v>9736.4599999999991</v>
      </c>
    </row>
    <row r="893" spans="1:4" ht="9" customHeight="1">
      <c r="A893" s="274">
        <v>705376</v>
      </c>
      <c r="B893" s="275" t="s">
        <v>26389</v>
      </c>
      <c r="C893" s="274" t="s">
        <v>41</v>
      </c>
      <c r="D893" s="276">
        <v>9352.4599999999991</v>
      </c>
    </row>
    <row r="894" spans="1:4" ht="9" customHeight="1">
      <c r="A894" s="274">
        <v>705375</v>
      </c>
      <c r="B894" s="275" t="s">
        <v>26390</v>
      </c>
      <c r="C894" s="274" t="s">
        <v>41</v>
      </c>
      <c r="D894" s="276">
        <v>8558.1</v>
      </c>
    </row>
    <row r="895" spans="1:4" ht="9" customHeight="1">
      <c r="A895" s="274">
        <v>705384</v>
      </c>
      <c r="B895" s="275" t="s">
        <v>26391</v>
      </c>
      <c r="C895" s="274" t="s">
        <v>41</v>
      </c>
      <c r="D895" s="276">
        <v>14437.52</v>
      </c>
    </row>
    <row r="896" spans="1:4" ht="9" customHeight="1">
      <c r="A896" s="274">
        <v>705383</v>
      </c>
      <c r="B896" s="275" t="s">
        <v>26392</v>
      </c>
      <c r="C896" s="274" t="s">
        <v>41</v>
      </c>
      <c r="D896" s="276">
        <v>13228.1</v>
      </c>
    </row>
    <row r="897" spans="1:4" ht="9" customHeight="1">
      <c r="A897" s="274">
        <v>705386</v>
      </c>
      <c r="B897" s="275" t="s">
        <v>26393</v>
      </c>
      <c r="C897" s="274" t="s">
        <v>41</v>
      </c>
      <c r="D897" s="276">
        <v>15643.74</v>
      </c>
    </row>
    <row r="898" spans="1:4" ht="9" customHeight="1">
      <c r="A898" s="274">
        <v>705385</v>
      </c>
      <c r="B898" s="275" t="s">
        <v>26394</v>
      </c>
      <c r="C898" s="274" t="s">
        <v>41</v>
      </c>
      <c r="D898" s="276">
        <v>14434.32</v>
      </c>
    </row>
    <row r="899" spans="1:4" ht="9" customHeight="1">
      <c r="A899" s="274">
        <v>705378</v>
      </c>
      <c r="B899" s="275" t="s">
        <v>26395</v>
      </c>
      <c r="C899" s="274" t="s">
        <v>41</v>
      </c>
      <c r="D899" s="276">
        <v>10644.79</v>
      </c>
    </row>
    <row r="900" spans="1:4" ht="9" customHeight="1">
      <c r="A900" s="274">
        <v>705377</v>
      </c>
      <c r="B900" s="275" t="s">
        <v>26396</v>
      </c>
      <c r="C900" s="274" t="s">
        <v>41</v>
      </c>
      <c r="D900" s="276">
        <v>9645.7999999999993</v>
      </c>
    </row>
    <row r="901" spans="1:4" ht="9" customHeight="1">
      <c r="A901" s="274">
        <v>705380</v>
      </c>
      <c r="B901" s="275" t="s">
        <v>26397</v>
      </c>
      <c r="C901" s="274" t="s">
        <v>41</v>
      </c>
      <c r="D901" s="276">
        <v>12200.69</v>
      </c>
    </row>
    <row r="902" spans="1:4" ht="9" customHeight="1">
      <c r="A902" s="274">
        <v>705379</v>
      </c>
      <c r="B902" s="275" t="s">
        <v>26398</v>
      </c>
      <c r="C902" s="274" t="s">
        <v>41</v>
      </c>
      <c r="D902" s="276">
        <v>11201.71</v>
      </c>
    </row>
    <row r="903" spans="1:4" ht="9" customHeight="1">
      <c r="A903" s="274">
        <v>705382</v>
      </c>
      <c r="B903" s="275" t="s">
        <v>26399</v>
      </c>
      <c r="C903" s="274" t="s">
        <v>41</v>
      </c>
      <c r="D903" s="276">
        <v>13435.02</v>
      </c>
    </row>
    <row r="904" spans="1:4" ht="9" customHeight="1">
      <c r="A904" s="274">
        <v>705381</v>
      </c>
      <c r="B904" s="275" t="s">
        <v>26400</v>
      </c>
      <c r="C904" s="274" t="s">
        <v>41</v>
      </c>
      <c r="D904" s="276">
        <v>12225.6</v>
      </c>
    </row>
    <row r="905" spans="1:4" ht="9" customHeight="1">
      <c r="A905" s="274">
        <v>705388</v>
      </c>
      <c r="B905" s="275" t="s">
        <v>26401</v>
      </c>
      <c r="C905" s="274" t="s">
        <v>41</v>
      </c>
      <c r="D905" s="276">
        <v>13142.68</v>
      </c>
    </row>
    <row r="906" spans="1:4" ht="9" customHeight="1">
      <c r="A906" s="274">
        <v>705387</v>
      </c>
      <c r="B906" s="275" t="s">
        <v>26402</v>
      </c>
      <c r="C906" s="274" t="s">
        <v>41</v>
      </c>
      <c r="D906" s="276">
        <v>11966.51</v>
      </c>
    </row>
    <row r="907" spans="1:4" ht="9" customHeight="1">
      <c r="A907" s="274">
        <v>705390</v>
      </c>
      <c r="B907" s="275" t="s">
        <v>26403</v>
      </c>
      <c r="C907" s="274" t="s">
        <v>41</v>
      </c>
      <c r="D907" s="276">
        <v>12309.09</v>
      </c>
    </row>
    <row r="908" spans="1:4" ht="9" customHeight="1">
      <c r="A908" s="274">
        <v>705389</v>
      </c>
      <c r="B908" s="275" t="s">
        <v>26404</v>
      </c>
      <c r="C908" s="274" t="s">
        <v>41</v>
      </c>
      <c r="D908" s="276">
        <v>11132.91</v>
      </c>
    </row>
    <row r="909" spans="1:4" ht="9" customHeight="1">
      <c r="A909" s="274">
        <v>705399</v>
      </c>
      <c r="B909" s="275" t="s">
        <v>26405</v>
      </c>
      <c r="C909" s="274" t="s">
        <v>41</v>
      </c>
      <c r="D909" s="276">
        <v>19334.53</v>
      </c>
    </row>
    <row r="910" spans="1:4" ht="9" customHeight="1">
      <c r="A910" s="274">
        <v>705398</v>
      </c>
      <c r="B910" s="275" t="s">
        <v>26406</v>
      </c>
      <c r="C910" s="274" t="s">
        <v>41</v>
      </c>
      <c r="D910" s="276">
        <v>17577.77</v>
      </c>
    </row>
    <row r="911" spans="1:4" ht="9" customHeight="1">
      <c r="A911" s="274">
        <v>705401</v>
      </c>
      <c r="B911" s="275" t="s">
        <v>26407</v>
      </c>
      <c r="C911" s="274" t="s">
        <v>41</v>
      </c>
      <c r="D911" s="276">
        <v>20968.09</v>
      </c>
    </row>
    <row r="912" spans="1:4" ht="9" customHeight="1">
      <c r="A912" s="274">
        <v>705400</v>
      </c>
      <c r="B912" s="275" t="s">
        <v>26408</v>
      </c>
      <c r="C912" s="274" t="s">
        <v>41</v>
      </c>
      <c r="D912" s="276">
        <v>19211.34</v>
      </c>
    </row>
    <row r="913" spans="1:4" ht="9" customHeight="1">
      <c r="A913" s="274">
        <v>705392</v>
      </c>
      <c r="B913" s="275" t="s">
        <v>26409</v>
      </c>
      <c r="C913" s="274" t="s">
        <v>41</v>
      </c>
      <c r="D913" s="276">
        <v>14082.36</v>
      </c>
    </row>
    <row r="914" spans="1:4" ht="9" customHeight="1">
      <c r="A914" s="274">
        <v>705391</v>
      </c>
      <c r="B914" s="275" t="s">
        <v>26410</v>
      </c>
      <c r="C914" s="274" t="s">
        <v>41</v>
      </c>
      <c r="D914" s="276">
        <v>12659.45</v>
      </c>
    </row>
    <row r="915" spans="1:4" ht="9" customHeight="1">
      <c r="A915" s="274">
        <v>705395</v>
      </c>
      <c r="B915" s="275" t="s">
        <v>26411</v>
      </c>
      <c r="C915" s="274" t="s">
        <v>41</v>
      </c>
      <c r="D915" s="276">
        <v>16249.43</v>
      </c>
    </row>
    <row r="916" spans="1:4" ht="9" customHeight="1">
      <c r="A916" s="274">
        <v>705394</v>
      </c>
      <c r="B916" s="275" t="s">
        <v>26412</v>
      </c>
      <c r="C916" s="274" t="s">
        <v>41</v>
      </c>
      <c r="D916" s="276">
        <v>14826.53</v>
      </c>
    </row>
    <row r="917" spans="1:4" ht="9" customHeight="1">
      <c r="A917" s="274">
        <v>705397</v>
      </c>
      <c r="B917" s="275" t="s">
        <v>26413</v>
      </c>
      <c r="C917" s="274" t="s">
        <v>41</v>
      </c>
      <c r="D917" s="276">
        <v>17775.009999999998</v>
      </c>
    </row>
    <row r="918" spans="1:4" ht="9" customHeight="1">
      <c r="A918" s="274">
        <v>705396</v>
      </c>
      <c r="B918" s="275" t="s">
        <v>26414</v>
      </c>
      <c r="C918" s="274" t="s">
        <v>41</v>
      </c>
      <c r="D918" s="276">
        <v>16018.25</v>
      </c>
    </row>
    <row r="919" spans="1:4" ht="9" customHeight="1">
      <c r="A919" s="274">
        <v>804213</v>
      </c>
      <c r="B919" s="275" t="s">
        <v>26415</v>
      </c>
      <c r="C919" s="274" t="s">
        <v>4786</v>
      </c>
      <c r="D919" s="276">
        <v>1436.17</v>
      </c>
    </row>
    <row r="920" spans="1:4" ht="9" customHeight="1">
      <c r="A920" s="274">
        <v>804212</v>
      </c>
      <c r="B920" s="275" t="s">
        <v>26416</v>
      </c>
      <c r="C920" s="274" t="s">
        <v>4786</v>
      </c>
      <c r="D920" s="276">
        <v>1152.01</v>
      </c>
    </row>
    <row r="921" spans="1:4" ht="9" customHeight="1">
      <c r="A921" s="274">
        <v>804217</v>
      </c>
      <c r="B921" s="275" t="s">
        <v>26417</v>
      </c>
      <c r="C921" s="274" t="s">
        <v>4786</v>
      </c>
      <c r="D921" s="276">
        <v>1444.3</v>
      </c>
    </row>
    <row r="922" spans="1:4" ht="9" customHeight="1">
      <c r="A922" s="274">
        <v>804216</v>
      </c>
      <c r="B922" s="275" t="s">
        <v>26418</v>
      </c>
      <c r="C922" s="274" t="s">
        <v>4786</v>
      </c>
      <c r="D922" s="276">
        <v>1159.56</v>
      </c>
    </row>
    <row r="923" spans="1:4" ht="9" customHeight="1">
      <c r="A923" s="274">
        <v>804219</v>
      </c>
      <c r="B923" s="275" t="s">
        <v>26419</v>
      </c>
      <c r="C923" s="274" t="s">
        <v>4786</v>
      </c>
      <c r="D923" s="276">
        <v>1454.55</v>
      </c>
    </row>
    <row r="924" spans="1:4" ht="9" customHeight="1">
      <c r="A924" s="274">
        <v>804218</v>
      </c>
      <c r="B924" s="275" t="s">
        <v>26420</v>
      </c>
      <c r="C924" s="274" t="s">
        <v>4786</v>
      </c>
      <c r="D924" s="276">
        <v>1169.23</v>
      </c>
    </row>
    <row r="925" spans="1:4" ht="9" customHeight="1">
      <c r="A925" s="274">
        <v>804221</v>
      </c>
      <c r="B925" s="275" t="s">
        <v>26421</v>
      </c>
      <c r="C925" s="274" t="s">
        <v>4786</v>
      </c>
      <c r="D925" s="276">
        <v>1471.08</v>
      </c>
    </row>
    <row r="926" spans="1:4" ht="9" customHeight="1">
      <c r="A926" s="274">
        <v>804220</v>
      </c>
      <c r="B926" s="275" t="s">
        <v>26422</v>
      </c>
      <c r="C926" s="274" t="s">
        <v>4786</v>
      </c>
      <c r="D926" s="276">
        <v>1184.75</v>
      </c>
    </row>
    <row r="927" spans="1:4" ht="9" customHeight="1">
      <c r="A927" s="274">
        <v>804223</v>
      </c>
      <c r="B927" s="275" t="s">
        <v>26423</v>
      </c>
      <c r="C927" s="274" t="s">
        <v>4786</v>
      </c>
      <c r="D927" s="276">
        <v>1492.73</v>
      </c>
    </row>
    <row r="928" spans="1:4" ht="9" customHeight="1">
      <c r="A928" s="274">
        <v>804222</v>
      </c>
      <c r="B928" s="275" t="s">
        <v>26424</v>
      </c>
      <c r="C928" s="274" t="s">
        <v>4786</v>
      </c>
      <c r="D928" s="276">
        <v>1205.0899999999999</v>
      </c>
    </row>
    <row r="929" spans="1:4" ht="9" customHeight="1">
      <c r="A929" s="274">
        <v>804225</v>
      </c>
      <c r="B929" s="275" t="s">
        <v>26425</v>
      </c>
      <c r="C929" s="274" t="s">
        <v>4786</v>
      </c>
      <c r="D929" s="276">
        <v>1521.21</v>
      </c>
    </row>
    <row r="930" spans="1:4" ht="9" customHeight="1">
      <c r="A930" s="274">
        <v>804224</v>
      </c>
      <c r="B930" s="275" t="s">
        <v>26426</v>
      </c>
      <c r="C930" s="274" t="s">
        <v>4786</v>
      </c>
      <c r="D930" s="276">
        <v>1232.1199999999999</v>
      </c>
    </row>
    <row r="931" spans="1:4" ht="9" customHeight="1">
      <c r="A931" s="274">
        <v>804227</v>
      </c>
      <c r="B931" s="275" t="s">
        <v>26427</v>
      </c>
      <c r="C931" s="274" t="s">
        <v>4786</v>
      </c>
      <c r="D931" s="276">
        <v>1559.78</v>
      </c>
    </row>
    <row r="932" spans="1:4" ht="9" customHeight="1">
      <c r="A932" s="274">
        <v>804226</v>
      </c>
      <c r="B932" s="275" t="s">
        <v>26428</v>
      </c>
      <c r="C932" s="274" t="s">
        <v>4786</v>
      </c>
      <c r="D932" s="276">
        <v>1268.95</v>
      </c>
    </row>
    <row r="933" spans="1:4" ht="9" customHeight="1">
      <c r="A933" s="274">
        <v>804229</v>
      </c>
      <c r="B933" s="275" t="s">
        <v>26429</v>
      </c>
      <c r="C933" s="274" t="s">
        <v>4786</v>
      </c>
      <c r="D933" s="276">
        <v>1610.14</v>
      </c>
    </row>
    <row r="934" spans="1:4" ht="9" customHeight="1">
      <c r="A934" s="274">
        <v>804228</v>
      </c>
      <c r="B934" s="275" t="s">
        <v>26430</v>
      </c>
      <c r="C934" s="274" t="s">
        <v>4786</v>
      </c>
      <c r="D934" s="276">
        <v>1317.42</v>
      </c>
    </row>
    <row r="935" spans="1:4" ht="9" customHeight="1">
      <c r="A935" s="274">
        <v>804231</v>
      </c>
      <c r="B935" s="275" t="s">
        <v>26431</v>
      </c>
      <c r="C935" s="274" t="s">
        <v>4786</v>
      </c>
      <c r="D935" s="276">
        <v>1679.12</v>
      </c>
    </row>
    <row r="936" spans="1:4" ht="9" customHeight="1">
      <c r="A936" s="274">
        <v>804230</v>
      </c>
      <c r="B936" s="275" t="s">
        <v>26432</v>
      </c>
      <c r="C936" s="274" t="s">
        <v>4786</v>
      </c>
      <c r="D936" s="276">
        <v>1384.22</v>
      </c>
    </row>
    <row r="937" spans="1:4" ht="9" customHeight="1">
      <c r="A937" s="274">
        <v>804215</v>
      </c>
      <c r="B937" s="275" t="s">
        <v>26433</v>
      </c>
      <c r="C937" s="274" t="s">
        <v>4786</v>
      </c>
      <c r="D937" s="276">
        <v>1438.03</v>
      </c>
    </row>
    <row r="938" spans="1:4" ht="9" customHeight="1">
      <c r="A938" s="274">
        <v>804214</v>
      </c>
      <c r="B938" s="275" t="s">
        <v>26434</v>
      </c>
      <c r="C938" s="274" t="s">
        <v>4786</v>
      </c>
      <c r="D938" s="276">
        <v>1153.72</v>
      </c>
    </row>
    <row r="939" spans="1:4" ht="9" customHeight="1">
      <c r="A939" s="274">
        <v>804417</v>
      </c>
      <c r="B939" s="275" t="s">
        <v>26435</v>
      </c>
      <c r="C939" s="274" t="s">
        <v>4786</v>
      </c>
      <c r="D939" s="276">
        <v>3715.52</v>
      </c>
    </row>
    <row r="940" spans="1:4" ht="9" customHeight="1">
      <c r="A940" s="274">
        <v>804233</v>
      </c>
      <c r="B940" s="275" t="s">
        <v>26436</v>
      </c>
      <c r="C940" s="274" t="s">
        <v>4786</v>
      </c>
      <c r="D940" s="276">
        <v>2136.9899999999998</v>
      </c>
    </row>
    <row r="941" spans="1:4" ht="9" customHeight="1">
      <c r="A941" s="274">
        <v>804416</v>
      </c>
      <c r="B941" s="275" t="s">
        <v>26437</v>
      </c>
      <c r="C941" s="274" t="s">
        <v>4786</v>
      </c>
      <c r="D941" s="276">
        <v>2974.13</v>
      </c>
    </row>
    <row r="942" spans="1:4" ht="9" customHeight="1">
      <c r="A942" s="274">
        <v>804232</v>
      </c>
      <c r="B942" s="275" t="s">
        <v>26438</v>
      </c>
      <c r="C942" s="274" t="s">
        <v>4786</v>
      </c>
      <c r="D942" s="276">
        <v>1696.02</v>
      </c>
    </row>
    <row r="943" spans="1:4" ht="9" customHeight="1">
      <c r="A943" s="274">
        <v>804237</v>
      </c>
      <c r="B943" s="275" t="s">
        <v>26439</v>
      </c>
      <c r="C943" s="274" t="s">
        <v>4786</v>
      </c>
      <c r="D943" s="276">
        <v>2149.2600000000002</v>
      </c>
    </row>
    <row r="944" spans="1:4" ht="9" customHeight="1">
      <c r="A944" s="274">
        <v>804236</v>
      </c>
      <c r="B944" s="275" t="s">
        <v>26440</v>
      </c>
      <c r="C944" s="274" t="s">
        <v>4786</v>
      </c>
      <c r="D944" s="276">
        <v>1707.27</v>
      </c>
    </row>
    <row r="945" spans="1:4" ht="9" customHeight="1">
      <c r="A945" s="274">
        <v>804419</v>
      </c>
      <c r="B945" s="275" t="s">
        <v>26441</v>
      </c>
      <c r="C945" s="274" t="s">
        <v>4786</v>
      </c>
      <c r="D945" s="276">
        <v>3886.88</v>
      </c>
    </row>
    <row r="946" spans="1:4" ht="9" customHeight="1">
      <c r="A946" s="274">
        <v>804239</v>
      </c>
      <c r="B946" s="275" t="s">
        <v>26442</v>
      </c>
      <c r="C946" s="274" t="s">
        <v>4786</v>
      </c>
      <c r="D946" s="276">
        <v>2165.23</v>
      </c>
    </row>
    <row r="947" spans="1:4" ht="9" customHeight="1">
      <c r="A947" s="274">
        <v>804418</v>
      </c>
      <c r="B947" s="275" t="s">
        <v>26443</v>
      </c>
      <c r="C947" s="274" t="s">
        <v>4786</v>
      </c>
      <c r="D947" s="276">
        <v>3110.06</v>
      </c>
    </row>
    <row r="948" spans="1:4" ht="9" customHeight="1">
      <c r="A948" s="274">
        <v>804238</v>
      </c>
      <c r="B948" s="275" t="s">
        <v>26444</v>
      </c>
      <c r="C948" s="274" t="s">
        <v>4786</v>
      </c>
      <c r="D948" s="276">
        <v>1721.94</v>
      </c>
    </row>
    <row r="949" spans="1:4" ht="9" customHeight="1">
      <c r="A949" s="274">
        <v>804241</v>
      </c>
      <c r="B949" s="275" t="s">
        <v>26445</v>
      </c>
      <c r="C949" s="274" t="s">
        <v>4786</v>
      </c>
      <c r="D949" s="276">
        <v>2188.19</v>
      </c>
    </row>
    <row r="950" spans="1:4" ht="9" customHeight="1">
      <c r="A950" s="274">
        <v>804240</v>
      </c>
      <c r="B950" s="275" t="s">
        <v>26446</v>
      </c>
      <c r="C950" s="274" t="s">
        <v>4786</v>
      </c>
      <c r="D950" s="276">
        <v>1743.15</v>
      </c>
    </row>
    <row r="951" spans="1:4" ht="9" customHeight="1">
      <c r="A951" s="274">
        <v>804243</v>
      </c>
      <c r="B951" s="275" t="s">
        <v>26447</v>
      </c>
      <c r="C951" s="274" t="s">
        <v>4786</v>
      </c>
      <c r="D951" s="276">
        <v>2219.5500000000002</v>
      </c>
    </row>
    <row r="952" spans="1:4" ht="9" customHeight="1">
      <c r="A952" s="274">
        <v>804242</v>
      </c>
      <c r="B952" s="275" t="s">
        <v>26448</v>
      </c>
      <c r="C952" s="274" t="s">
        <v>4786</v>
      </c>
      <c r="D952" s="276">
        <v>1772.34</v>
      </c>
    </row>
    <row r="953" spans="1:4" ht="9" customHeight="1">
      <c r="A953" s="274">
        <v>804421</v>
      </c>
      <c r="B953" s="275" t="s">
        <v>26449</v>
      </c>
      <c r="C953" s="274" t="s">
        <v>4786</v>
      </c>
      <c r="D953" s="276">
        <v>4337.6499999999996</v>
      </c>
    </row>
    <row r="954" spans="1:4" ht="9" customHeight="1">
      <c r="A954" s="274">
        <v>804245</v>
      </c>
      <c r="B954" s="275" t="s">
        <v>26450</v>
      </c>
      <c r="C954" s="274" t="s">
        <v>4786</v>
      </c>
      <c r="D954" s="276">
        <v>2261.88</v>
      </c>
    </row>
    <row r="955" spans="1:4" ht="9" customHeight="1">
      <c r="A955" s="274">
        <v>804420</v>
      </c>
      <c r="B955" s="275" t="s">
        <v>26451</v>
      </c>
      <c r="C955" s="274" t="s">
        <v>4786</v>
      </c>
      <c r="D955" s="276">
        <v>3468.33</v>
      </c>
    </row>
    <row r="956" spans="1:4" ht="9" customHeight="1">
      <c r="A956" s="274">
        <v>804244</v>
      </c>
      <c r="B956" s="275" t="s">
        <v>26452</v>
      </c>
      <c r="C956" s="274" t="s">
        <v>4786</v>
      </c>
      <c r="D956" s="276">
        <v>1811.9</v>
      </c>
    </row>
    <row r="957" spans="1:4" ht="9" customHeight="1">
      <c r="A957" s="274">
        <v>804247</v>
      </c>
      <c r="B957" s="275" t="s">
        <v>26453</v>
      </c>
      <c r="C957" s="274" t="s">
        <v>4786</v>
      </c>
      <c r="D957" s="276">
        <v>2317.14</v>
      </c>
    </row>
    <row r="958" spans="1:4" ht="9" customHeight="1">
      <c r="A958" s="274">
        <v>804246</v>
      </c>
      <c r="B958" s="275" t="s">
        <v>26454</v>
      </c>
      <c r="C958" s="274" t="s">
        <v>4786</v>
      </c>
      <c r="D958" s="276">
        <v>1864.11</v>
      </c>
    </row>
    <row r="959" spans="1:4" ht="9" customHeight="1">
      <c r="A959" s="274">
        <v>804249</v>
      </c>
      <c r="B959" s="275" t="s">
        <v>26455</v>
      </c>
      <c r="C959" s="274" t="s">
        <v>4786</v>
      </c>
      <c r="D959" s="276">
        <v>2391.17</v>
      </c>
    </row>
    <row r="960" spans="1:4" ht="9" customHeight="1">
      <c r="A960" s="274">
        <v>804248</v>
      </c>
      <c r="B960" s="275" t="s">
        <v>26456</v>
      </c>
      <c r="C960" s="274" t="s">
        <v>4786</v>
      </c>
      <c r="D960" s="276">
        <v>1934.51</v>
      </c>
    </row>
    <row r="961" spans="1:4" ht="9" customHeight="1">
      <c r="A961" s="274">
        <v>804423</v>
      </c>
      <c r="B961" s="275" t="s">
        <v>26457</v>
      </c>
      <c r="C961" s="274" t="s">
        <v>4786</v>
      </c>
      <c r="D961" s="276">
        <v>5371.9</v>
      </c>
    </row>
    <row r="962" spans="1:4" ht="9" customHeight="1">
      <c r="A962" s="274">
        <v>804251</v>
      </c>
      <c r="B962" s="275" t="s">
        <v>26458</v>
      </c>
      <c r="C962" s="274" t="s">
        <v>4786</v>
      </c>
      <c r="D962" s="276">
        <v>2489.7600000000002</v>
      </c>
    </row>
    <row r="963" spans="1:4" ht="9" customHeight="1">
      <c r="A963" s="274">
        <v>804422</v>
      </c>
      <c r="B963" s="275" t="s">
        <v>26459</v>
      </c>
      <c r="C963" s="274" t="s">
        <v>4786</v>
      </c>
      <c r="D963" s="276">
        <v>4287.26</v>
      </c>
    </row>
    <row r="964" spans="1:4" ht="9" customHeight="1">
      <c r="A964" s="274">
        <v>804250</v>
      </c>
      <c r="B964" s="275" t="s">
        <v>26460</v>
      </c>
      <c r="C964" s="274" t="s">
        <v>4786</v>
      </c>
      <c r="D964" s="276">
        <v>2029.33</v>
      </c>
    </row>
    <row r="965" spans="1:4" ht="9" customHeight="1">
      <c r="A965" s="274">
        <v>804235</v>
      </c>
      <c r="B965" s="275" t="s">
        <v>26461</v>
      </c>
      <c r="C965" s="274" t="s">
        <v>4786</v>
      </c>
      <c r="D965" s="276">
        <v>2139.9899999999998</v>
      </c>
    </row>
    <row r="966" spans="1:4" ht="9" customHeight="1">
      <c r="A966" s="274">
        <v>804234</v>
      </c>
      <c r="B966" s="275" t="s">
        <v>26462</v>
      </c>
      <c r="C966" s="274" t="s">
        <v>4786</v>
      </c>
      <c r="D966" s="276">
        <v>1698.72</v>
      </c>
    </row>
    <row r="967" spans="1:4" ht="9" customHeight="1">
      <c r="A967" s="274">
        <v>804425</v>
      </c>
      <c r="B967" s="275" t="s">
        <v>26463</v>
      </c>
      <c r="C967" s="274" t="s">
        <v>4786</v>
      </c>
      <c r="D967" s="276">
        <v>5398.61</v>
      </c>
    </row>
    <row r="968" spans="1:4" ht="9" customHeight="1">
      <c r="A968" s="274">
        <v>804253</v>
      </c>
      <c r="B968" s="275" t="s">
        <v>26464</v>
      </c>
      <c r="C968" s="274" t="s">
        <v>4786</v>
      </c>
      <c r="D968" s="276">
        <v>2974.94</v>
      </c>
    </row>
    <row r="969" spans="1:4" ht="9" customHeight="1">
      <c r="A969" s="274">
        <v>804424</v>
      </c>
      <c r="B969" s="275" t="s">
        <v>26465</v>
      </c>
      <c r="C969" s="274" t="s">
        <v>4786</v>
      </c>
      <c r="D969" s="276">
        <v>4253.13</v>
      </c>
    </row>
    <row r="970" spans="1:4" ht="9" customHeight="1">
      <c r="A970" s="274">
        <v>804252</v>
      </c>
      <c r="B970" s="275" t="s">
        <v>26466</v>
      </c>
      <c r="C970" s="274" t="s">
        <v>4786</v>
      </c>
      <c r="D970" s="276">
        <v>2334.9</v>
      </c>
    </row>
    <row r="971" spans="1:4" ht="9" customHeight="1">
      <c r="A971" s="274">
        <v>804257</v>
      </c>
      <c r="B971" s="275" t="s">
        <v>26467</v>
      </c>
      <c r="C971" s="274" t="s">
        <v>4786</v>
      </c>
      <c r="D971" s="276">
        <v>2993.09</v>
      </c>
    </row>
    <row r="972" spans="1:4" ht="9" customHeight="1">
      <c r="A972" s="274">
        <v>804256</v>
      </c>
      <c r="B972" s="275" t="s">
        <v>26468</v>
      </c>
      <c r="C972" s="274" t="s">
        <v>4786</v>
      </c>
      <c r="D972" s="276">
        <v>2351.02</v>
      </c>
    </row>
    <row r="973" spans="1:4" ht="9" customHeight="1">
      <c r="A973" s="274">
        <v>804427</v>
      </c>
      <c r="B973" s="275" t="s">
        <v>26469</v>
      </c>
      <c r="C973" s="274" t="s">
        <v>4786</v>
      </c>
      <c r="D973" s="276">
        <v>5660.48</v>
      </c>
    </row>
    <row r="974" spans="1:4" ht="9" customHeight="1">
      <c r="A974" s="274">
        <v>804259</v>
      </c>
      <c r="B974" s="275" t="s">
        <v>26470</v>
      </c>
      <c r="C974" s="274" t="s">
        <v>4786</v>
      </c>
      <c r="D974" s="276">
        <v>3016.1</v>
      </c>
    </row>
    <row r="975" spans="1:4" ht="9" customHeight="1">
      <c r="A975" s="274">
        <v>804426</v>
      </c>
      <c r="B975" s="275" t="s">
        <v>26471</v>
      </c>
      <c r="C975" s="274" t="s">
        <v>4786</v>
      </c>
      <c r="D975" s="276">
        <v>4456.92</v>
      </c>
    </row>
    <row r="976" spans="1:4" ht="9" customHeight="1">
      <c r="A976" s="274">
        <v>804258</v>
      </c>
      <c r="B976" s="275" t="s">
        <v>26472</v>
      </c>
      <c r="C976" s="274" t="s">
        <v>4786</v>
      </c>
      <c r="D976" s="276">
        <v>2371.5500000000002</v>
      </c>
    </row>
    <row r="977" spans="1:4" ht="9" customHeight="1">
      <c r="A977" s="274">
        <v>804261</v>
      </c>
      <c r="B977" s="275" t="s">
        <v>26473</v>
      </c>
      <c r="C977" s="274" t="s">
        <v>4786</v>
      </c>
      <c r="D977" s="276">
        <v>3049.95</v>
      </c>
    </row>
    <row r="978" spans="1:4" ht="9" customHeight="1">
      <c r="A978" s="274">
        <v>804260</v>
      </c>
      <c r="B978" s="275" t="s">
        <v>26474</v>
      </c>
      <c r="C978" s="274" t="s">
        <v>4786</v>
      </c>
      <c r="D978" s="276">
        <v>2401.92</v>
      </c>
    </row>
    <row r="979" spans="1:4" ht="9" customHeight="1">
      <c r="A979" s="274">
        <v>804263</v>
      </c>
      <c r="B979" s="275" t="s">
        <v>26475</v>
      </c>
      <c r="C979" s="274" t="s">
        <v>4786</v>
      </c>
      <c r="D979" s="276">
        <v>3096.07</v>
      </c>
    </row>
    <row r="980" spans="1:4" ht="9" customHeight="1">
      <c r="A980" s="274">
        <v>804262</v>
      </c>
      <c r="B980" s="275" t="s">
        <v>26476</v>
      </c>
      <c r="C980" s="274" t="s">
        <v>4786</v>
      </c>
      <c r="D980" s="276">
        <v>2443.54</v>
      </c>
    </row>
    <row r="981" spans="1:4" ht="9" customHeight="1">
      <c r="A981" s="274">
        <v>804429</v>
      </c>
      <c r="B981" s="275" t="s">
        <v>26477</v>
      </c>
      <c r="C981" s="274" t="s">
        <v>4786</v>
      </c>
      <c r="D981" s="276">
        <v>6319.11</v>
      </c>
    </row>
    <row r="982" spans="1:4" ht="9" customHeight="1">
      <c r="A982" s="274">
        <v>804265</v>
      </c>
      <c r="B982" s="275" t="s">
        <v>26478</v>
      </c>
      <c r="C982" s="274" t="s">
        <v>4786</v>
      </c>
      <c r="D982" s="276">
        <v>3157.57</v>
      </c>
    </row>
    <row r="983" spans="1:4" ht="9" customHeight="1">
      <c r="A983" s="274">
        <v>804428</v>
      </c>
      <c r="B983" s="275" t="s">
        <v>26479</v>
      </c>
      <c r="C983" s="274" t="s">
        <v>4786</v>
      </c>
      <c r="D983" s="276">
        <v>4970.93</v>
      </c>
    </row>
    <row r="984" spans="1:4" ht="9" customHeight="1">
      <c r="A984" s="274">
        <v>804264</v>
      </c>
      <c r="B984" s="275" t="s">
        <v>26480</v>
      </c>
      <c r="C984" s="274" t="s">
        <v>4786</v>
      </c>
      <c r="D984" s="276">
        <v>2499.67</v>
      </c>
    </row>
    <row r="985" spans="1:4" ht="9" customHeight="1">
      <c r="A985" s="274">
        <v>804267</v>
      </c>
      <c r="B985" s="275" t="s">
        <v>26481</v>
      </c>
      <c r="C985" s="274" t="s">
        <v>4786</v>
      </c>
      <c r="D985" s="276">
        <v>3236.15</v>
      </c>
    </row>
    <row r="986" spans="1:4" ht="9" customHeight="1">
      <c r="A986" s="274">
        <v>804266</v>
      </c>
      <c r="B986" s="275" t="s">
        <v>26482</v>
      </c>
      <c r="C986" s="274" t="s">
        <v>4786</v>
      </c>
      <c r="D986" s="276">
        <v>2572.15</v>
      </c>
    </row>
    <row r="987" spans="1:4" ht="9" customHeight="1">
      <c r="A987" s="274">
        <v>804269</v>
      </c>
      <c r="B987" s="275" t="s">
        <v>26483</v>
      </c>
      <c r="C987" s="274" t="s">
        <v>4786</v>
      </c>
      <c r="D987" s="276">
        <v>3340.49</v>
      </c>
    </row>
    <row r="988" spans="1:4" ht="9" customHeight="1">
      <c r="A988" s="274">
        <v>804268</v>
      </c>
      <c r="B988" s="275" t="s">
        <v>26484</v>
      </c>
      <c r="C988" s="274" t="s">
        <v>4786</v>
      </c>
      <c r="D988" s="276">
        <v>2669.37</v>
      </c>
    </row>
    <row r="989" spans="1:4" ht="9" customHeight="1">
      <c r="A989" s="274">
        <v>804431</v>
      </c>
      <c r="B989" s="275" t="s">
        <v>26485</v>
      </c>
      <c r="C989" s="274" t="s">
        <v>4786</v>
      </c>
      <c r="D989" s="276">
        <v>7838</v>
      </c>
    </row>
    <row r="990" spans="1:4" ht="9" customHeight="1">
      <c r="A990" s="274">
        <v>804271</v>
      </c>
      <c r="B990" s="275" t="s">
        <v>26486</v>
      </c>
      <c r="C990" s="274" t="s">
        <v>4786</v>
      </c>
      <c r="D990" s="276">
        <v>3479.64</v>
      </c>
    </row>
    <row r="991" spans="1:4" ht="9" customHeight="1">
      <c r="A991" s="274">
        <v>804430</v>
      </c>
      <c r="B991" s="275" t="s">
        <v>26487</v>
      </c>
      <c r="C991" s="274" t="s">
        <v>4786</v>
      </c>
      <c r="D991" s="276">
        <v>6152.66</v>
      </c>
    </row>
    <row r="992" spans="1:4" ht="9" customHeight="1">
      <c r="A992" s="274">
        <v>804270</v>
      </c>
      <c r="B992" s="275" t="s">
        <v>26488</v>
      </c>
      <c r="C992" s="274" t="s">
        <v>4786</v>
      </c>
      <c r="D992" s="276">
        <v>2800.69</v>
      </c>
    </row>
    <row r="993" spans="1:4" ht="9" customHeight="1">
      <c r="A993" s="274">
        <v>804255</v>
      </c>
      <c r="B993" s="275" t="s">
        <v>26489</v>
      </c>
      <c r="C993" s="274" t="s">
        <v>4786</v>
      </c>
      <c r="D993" s="276">
        <v>2979.52</v>
      </c>
    </row>
    <row r="994" spans="1:4" ht="9" customHeight="1">
      <c r="A994" s="274">
        <v>804254</v>
      </c>
      <c r="B994" s="275" t="s">
        <v>26490</v>
      </c>
      <c r="C994" s="274" t="s">
        <v>4786</v>
      </c>
      <c r="D994" s="276">
        <v>2338.9</v>
      </c>
    </row>
    <row r="995" spans="1:4" ht="9" customHeight="1">
      <c r="A995" s="274">
        <v>804433</v>
      </c>
      <c r="B995" s="275" t="s">
        <v>26491</v>
      </c>
      <c r="C995" s="274" t="s">
        <v>4786</v>
      </c>
      <c r="D995" s="276">
        <v>9570.86</v>
      </c>
    </row>
    <row r="996" spans="1:4" ht="9" customHeight="1">
      <c r="A996" s="274">
        <v>804273</v>
      </c>
      <c r="B996" s="275" t="s">
        <v>26492</v>
      </c>
      <c r="C996" s="274" t="s">
        <v>4786</v>
      </c>
      <c r="D996" s="276">
        <v>5113.7</v>
      </c>
    </row>
    <row r="997" spans="1:4" ht="9" customHeight="1">
      <c r="A997" s="274">
        <v>804432</v>
      </c>
      <c r="B997" s="275" t="s">
        <v>26493</v>
      </c>
      <c r="C997" s="274" t="s">
        <v>4786</v>
      </c>
      <c r="D997" s="276">
        <v>7372.82</v>
      </c>
    </row>
    <row r="998" spans="1:4" ht="9" customHeight="1">
      <c r="A998" s="274">
        <v>804272</v>
      </c>
      <c r="B998" s="275" t="s">
        <v>26494</v>
      </c>
      <c r="C998" s="274" t="s">
        <v>4786</v>
      </c>
      <c r="D998" s="276">
        <v>3968.8</v>
      </c>
    </row>
    <row r="999" spans="1:4" ht="9" customHeight="1">
      <c r="A999" s="274">
        <v>804277</v>
      </c>
      <c r="B999" s="275" t="s">
        <v>26495</v>
      </c>
      <c r="C999" s="274" t="s">
        <v>4786</v>
      </c>
      <c r="D999" s="276">
        <v>5141.16</v>
      </c>
    </row>
    <row r="1000" spans="1:4" ht="9" customHeight="1">
      <c r="A1000" s="274">
        <v>804276</v>
      </c>
      <c r="B1000" s="275" t="s">
        <v>26496</v>
      </c>
      <c r="C1000" s="274" t="s">
        <v>4786</v>
      </c>
      <c r="D1000" s="276">
        <v>3992.78</v>
      </c>
    </row>
    <row r="1001" spans="1:4" ht="9" customHeight="1">
      <c r="A1001" s="274">
        <v>804435</v>
      </c>
      <c r="B1001" s="275" t="s">
        <v>26497</v>
      </c>
      <c r="C1001" s="274" t="s">
        <v>4786</v>
      </c>
      <c r="D1001" s="276">
        <v>10045.700000000001</v>
      </c>
    </row>
    <row r="1002" spans="1:4" ht="9" customHeight="1">
      <c r="A1002" s="274">
        <v>804279</v>
      </c>
      <c r="B1002" s="275" t="s">
        <v>26498</v>
      </c>
      <c r="C1002" s="274" t="s">
        <v>4786</v>
      </c>
      <c r="D1002" s="276">
        <v>5175.5</v>
      </c>
    </row>
    <row r="1003" spans="1:4" ht="9" customHeight="1">
      <c r="A1003" s="274">
        <v>804434</v>
      </c>
      <c r="B1003" s="275" t="s">
        <v>26499</v>
      </c>
      <c r="C1003" s="274" t="s">
        <v>4786</v>
      </c>
      <c r="D1003" s="276">
        <v>7735.27</v>
      </c>
    </row>
    <row r="1004" spans="1:4" ht="9" customHeight="1">
      <c r="A1004" s="274">
        <v>804278</v>
      </c>
      <c r="B1004" s="275" t="s">
        <v>26500</v>
      </c>
      <c r="C1004" s="274" t="s">
        <v>4786</v>
      </c>
      <c r="D1004" s="276">
        <v>4022.75</v>
      </c>
    </row>
    <row r="1005" spans="1:4" ht="9" customHeight="1">
      <c r="A1005" s="274">
        <v>804281</v>
      </c>
      <c r="B1005" s="275" t="s">
        <v>26501</v>
      </c>
      <c r="C1005" s="274" t="s">
        <v>4786</v>
      </c>
      <c r="D1005" s="276">
        <v>5225.96</v>
      </c>
    </row>
    <row r="1006" spans="1:4" ht="9" customHeight="1">
      <c r="A1006" s="274">
        <v>804280</v>
      </c>
      <c r="B1006" s="275" t="s">
        <v>26502</v>
      </c>
      <c r="C1006" s="274" t="s">
        <v>4786</v>
      </c>
      <c r="D1006" s="276">
        <v>4067.27</v>
      </c>
    </row>
    <row r="1007" spans="1:4" ht="9" customHeight="1">
      <c r="A1007" s="274">
        <v>804283</v>
      </c>
      <c r="B1007" s="275" t="s">
        <v>26503</v>
      </c>
      <c r="C1007" s="274" t="s">
        <v>4786</v>
      </c>
      <c r="D1007" s="276">
        <v>5294.7</v>
      </c>
    </row>
    <row r="1008" spans="1:4" ht="9" customHeight="1">
      <c r="A1008" s="274">
        <v>804282</v>
      </c>
      <c r="B1008" s="275" t="s">
        <v>26504</v>
      </c>
      <c r="C1008" s="274" t="s">
        <v>4786</v>
      </c>
      <c r="D1008" s="276">
        <v>4128.45</v>
      </c>
    </row>
    <row r="1009" spans="1:4" ht="9" customHeight="1">
      <c r="A1009" s="274">
        <v>804437</v>
      </c>
      <c r="B1009" s="275" t="s">
        <v>26505</v>
      </c>
      <c r="C1009" s="274" t="s">
        <v>4786</v>
      </c>
      <c r="D1009" s="276">
        <v>11252.13</v>
      </c>
    </row>
    <row r="1010" spans="1:4" ht="9" customHeight="1">
      <c r="A1010" s="274">
        <v>804285</v>
      </c>
      <c r="B1010" s="275" t="s">
        <v>26506</v>
      </c>
      <c r="C1010" s="274" t="s">
        <v>4786</v>
      </c>
      <c r="D1010" s="276">
        <v>5384.97</v>
      </c>
    </row>
    <row r="1011" spans="1:4" ht="9" customHeight="1">
      <c r="A1011" s="274">
        <v>804436</v>
      </c>
      <c r="B1011" s="275" t="s">
        <v>26507</v>
      </c>
      <c r="C1011" s="274" t="s">
        <v>4786</v>
      </c>
      <c r="D1011" s="276">
        <v>8656.5300000000007</v>
      </c>
    </row>
    <row r="1012" spans="1:4" ht="9" customHeight="1">
      <c r="A1012" s="274">
        <v>804284</v>
      </c>
      <c r="B1012" s="275" t="s">
        <v>26508</v>
      </c>
      <c r="C1012" s="274" t="s">
        <v>4786</v>
      </c>
      <c r="D1012" s="276">
        <v>4209.43</v>
      </c>
    </row>
    <row r="1013" spans="1:4" ht="9" customHeight="1">
      <c r="A1013" s="274">
        <v>804287</v>
      </c>
      <c r="B1013" s="275" t="s">
        <v>26509</v>
      </c>
      <c r="C1013" s="274" t="s">
        <v>4786</v>
      </c>
      <c r="D1013" s="276">
        <v>5501.87</v>
      </c>
    </row>
    <row r="1014" spans="1:4" ht="9" customHeight="1">
      <c r="A1014" s="274">
        <v>804286</v>
      </c>
      <c r="B1014" s="275" t="s">
        <v>26510</v>
      </c>
      <c r="C1014" s="274" t="s">
        <v>4786</v>
      </c>
      <c r="D1014" s="276">
        <v>4315.7299999999996</v>
      </c>
    </row>
    <row r="1015" spans="1:4" ht="9" customHeight="1">
      <c r="A1015" s="274">
        <v>804289</v>
      </c>
      <c r="B1015" s="275" t="s">
        <v>26511</v>
      </c>
      <c r="C1015" s="274" t="s">
        <v>4786</v>
      </c>
      <c r="D1015" s="276">
        <v>5654.77</v>
      </c>
    </row>
    <row r="1016" spans="1:4" ht="9" customHeight="1">
      <c r="A1016" s="274">
        <v>804288</v>
      </c>
      <c r="B1016" s="275" t="s">
        <v>26512</v>
      </c>
      <c r="C1016" s="274" t="s">
        <v>4786</v>
      </c>
      <c r="D1016" s="276">
        <v>4456.43</v>
      </c>
    </row>
    <row r="1017" spans="1:4" ht="9" customHeight="1">
      <c r="A1017" s="274">
        <v>804439</v>
      </c>
      <c r="B1017" s="275" t="s">
        <v>26513</v>
      </c>
      <c r="C1017" s="274" t="s">
        <v>4786</v>
      </c>
      <c r="D1017" s="276">
        <v>14017.37</v>
      </c>
    </row>
    <row r="1018" spans="1:4" ht="9" customHeight="1">
      <c r="A1018" s="274">
        <v>804291</v>
      </c>
      <c r="B1018" s="275" t="s">
        <v>26514</v>
      </c>
      <c r="C1018" s="274" t="s">
        <v>4786</v>
      </c>
      <c r="D1018" s="276">
        <v>5856.57</v>
      </c>
    </row>
    <row r="1019" spans="1:4" ht="9" customHeight="1">
      <c r="A1019" s="274">
        <v>804438</v>
      </c>
      <c r="B1019" s="275" t="s">
        <v>26515</v>
      </c>
      <c r="C1019" s="274" t="s">
        <v>4786</v>
      </c>
      <c r="D1019" s="276">
        <v>10761.7</v>
      </c>
    </row>
    <row r="1020" spans="1:4" ht="9" customHeight="1">
      <c r="A1020" s="274">
        <v>804290</v>
      </c>
      <c r="B1020" s="275" t="s">
        <v>26516</v>
      </c>
      <c r="C1020" s="274" t="s">
        <v>4786</v>
      </c>
      <c r="D1020" s="276">
        <v>4644.88</v>
      </c>
    </row>
    <row r="1021" spans="1:4" ht="9" customHeight="1">
      <c r="A1021" s="274">
        <v>804275</v>
      </c>
      <c r="B1021" s="275" t="s">
        <v>26517</v>
      </c>
      <c r="C1021" s="274" t="s">
        <v>4786</v>
      </c>
      <c r="D1021" s="276">
        <v>5120.57</v>
      </c>
    </row>
    <row r="1022" spans="1:4" ht="9" customHeight="1">
      <c r="A1022" s="274">
        <v>804274</v>
      </c>
      <c r="B1022" s="275" t="s">
        <v>26518</v>
      </c>
      <c r="C1022" s="274" t="s">
        <v>4786</v>
      </c>
      <c r="D1022" s="276">
        <v>3974.79</v>
      </c>
    </row>
    <row r="1023" spans="1:4" ht="9" customHeight="1">
      <c r="A1023" s="274">
        <v>804061</v>
      </c>
      <c r="B1023" s="275" t="s">
        <v>26519</v>
      </c>
      <c r="C1023" s="274" t="s">
        <v>4786</v>
      </c>
      <c r="D1023" s="276">
        <v>346.39</v>
      </c>
    </row>
    <row r="1024" spans="1:4" ht="9" customHeight="1">
      <c r="A1024" s="274">
        <v>804060</v>
      </c>
      <c r="B1024" s="275" t="s">
        <v>26520</v>
      </c>
      <c r="C1024" s="274" t="s">
        <v>4786</v>
      </c>
      <c r="D1024" s="276">
        <v>284.97000000000003</v>
      </c>
    </row>
    <row r="1025" spans="1:4" ht="9" customHeight="1">
      <c r="A1025" s="274">
        <v>804065</v>
      </c>
      <c r="B1025" s="275" t="s">
        <v>26521</v>
      </c>
      <c r="C1025" s="274" t="s">
        <v>4786</v>
      </c>
      <c r="D1025" s="276">
        <v>347.81</v>
      </c>
    </row>
    <row r="1026" spans="1:4" ht="9" customHeight="1">
      <c r="A1026" s="274">
        <v>804064</v>
      </c>
      <c r="B1026" s="275" t="s">
        <v>26522</v>
      </c>
      <c r="C1026" s="274" t="s">
        <v>4786</v>
      </c>
      <c r="D1026" s="276">
        <v>286.39</v>
      </c>
    </row>
    <row r="1027" spans="1:4" ht="9" customHeight="1">
      <c r="A1027" s="274">
        <v>804067</v>
      </c>
      <c r="B1027" s="275" t="s">
        <v>26523</v>
      </c>
      <c r="C1027" s="274" t="s">
        <v>4786</v>
      </c>
      <c r="D1027" s="276">
        <v>349.23</v>
      </c>
    </row>
    <row r="1028" spans="1:4" ht="9" customHeight="1">
      <c r="A1028" s="274">
        <v>804066</v>
      </c>
      <c r="B1028" s="275" t="s">
        <v>26524</v>
      </c>
      <c r="C1028" s="274" t="s">
        <v>4786</v>
      </c>
      <c r="D1028" s="276">
        <v>287.81</v>
      </c>
    </row>
    <row r="1029" spans="1:4" ht="9" customHeight="1">
      <c r="A1029" s="274">
        <v>804069</v>
      </c>
      <c r="B1029" s="275" t="s">
        <v>26525</v>
      </c>
      <c r="C1029" s="274" t="s">
        <v>4786</v>
      </c>
      <c r="D1029" s="276">
        <v>351.79</v>
      </c>
    </row>
    <row r="1030" spans="1:4" ht="9" customHeight="1">
      <c r="A1030" s="274">
        <v>804068</v>
      </c>
      <c r="B1030" s="275" t="s">
        <v>26526</v>
      </c>
      <c r="C1030" s="274" t="s">
        <v>4786</v>
      </c>
      <c r="D1030" s="276">
        <v>290.23</v>
      </c>
    </row>
    <row r="1031" spans="1:4" ht="9" customHeight="1">
      <c r="A1031" s="274">
        <v>804071</v>
      </c>
      <c r="B1031" s="275" t="s">
        <v>26527</v>
      </c>
      <c r="C1031" s="274" t="s">
        <v>4786</v>
      </c>
      <c r="D1031" s="276">
        <v>355.34</v>
      </c>
    </row>
    <row r="1032" spans="1:4" ht="9" customHeight="1">
      <c r="A1032" s="274">
        <v>804070</v>
      </c>
      <c r="B1032" s="275" t="s">
        <v>26528</v>
      </c>
      <c r="C1032" s="274" t="s">
        <v>4786</v>
      </c>
      <c r="D1032" s="276">
        <v>293.77999999999997</v>
      </c>
    </row>
    <row r="1033" spans="1:4" ht="9" customHeight="1">
      <c r="A1033" s="274">
        <v>804073</v>
      </c>
      <c r="B1033" s="275" t="s">
        <v>26529</v>
      </c>
      <c r="C1033" s="274" t="s">
        <v>4786</v>
      </c>
      <c r="D1033" s="276">
        <v>360.03</v>
      </c>
    </row>
    <row r="1034" spans="1:4" ht="9" customHeight="1">
      <c r="A1034" s="274">
        <v>804072</v>
      </c>
      <c r="B1034" s="275" t="s">
        <v>26530</v>
      </c>
      <c r="C1034" s="274" t="s">
        <v>4786</v>
      </c>
      <c r="D1034" s="276">
        <v>298.32</v>
      </c>
    </row>
    <row r="1035" spans="1:4" ht="9" customHeight="1">
      <c r="A1035" s="274">
        <v>804075</v>
      </c>
      <c r="B1035" s="275" t="s">
        <v>26531</v>
      </c>
      <c r="C1035" s="274" t="s">
        <v>4786</v>
      </c>
      <c r="D1035" s="276">
        <v>366.42</v>
      </c>
    </row>
    <row r="1036" spans="1:4" ht="9" customHeight="1">
      <c r="A1036" s="274">
        <v>804074</v>
      </c>
      <c r="B1036" s="275" t="s">
        <v>26532</v>
      </c>
      <c r="C1036" s="274" t="s">
        <v>4786</v>
      </c>
      <c r="D1036" s="276">
        <v>304.70999999999998</v>
      </c>
    </row>
    <row r="1037" spans="1:4" ht="9" customHeight="1">
      <c r="A1037" s="274">
        <v>804077</v>
      </c>
      <c r="B1037" s="275" t="s">
        <v>26533</v>
      </c>
      <c r="C1037" s="274" t="s">
        <v>4786</v>
      </c>
      <c r="D1037" s="276">
        <v>374.66</v>
      </c>
    </row>
    <row r="1038" spans="1:4" ht="9" customHeight="1">
      <c r="A1038" s="274">
        <v>804076</v>
      </c>
      <c r="B1038" s="275" t="s">
        <v>26534</v>
      </c>
      <c r="C1038" s="274" t="s">
        <v>4786</v>
      </c>
      <c r="D1038" s="276">
        <v>312.81</v>
      </c>
    </row>
    <row r="1039" spans="1:4" ht="9" customHeight="1">
      <c r="A1039" s="274">
        <v>804079</v>
      </c>
      <c r="B1039" s="275" t="s">
        <v>26535</v>
      </c>
      <c r="C1039" s="274" t="s">
        <v>4786</v>
      </c>
      <c r="D1039" s="276">
        <v>387.16</v>
      </c>
    </row>
    <row r="1040" spans="1:4" ht="9" customHeight="1">
      <c r="A1040" s="274">
        <v>804078</v>
      </c>
      <c r="B1040" s="275" t="s">
        <v>26536</v>
      </c>
      <c r="C1040" s="274" t="s">
        <v>4786</v>
      </c>
      <c r="D1040" s="276">
        <v>325.16000000000003</v>
      </c>
    </row>
    <row r="1041" spans="1:4" ht="9" customHeight="1">
      <c r="A1041" s="274">
        <v>804063</v>
      </c>
      <c r="B1041" s="275" t="s">
        <v>26537</v>
      </c>
      <c r="C1041" s="274" t="s">
        <v>4786</v>
      </c>
      <c r="D1041" s="276">
        <v>347.1</v>
      </c>
    </row>
    <row r="1042" spans="1:4" ht="9" customHeight="1">
      <c r="A1042" s="274">
        <v>804062</v>
      </c>
      <c r="B1042" s="275" t="s">
        <v>26538</v>
      </c>
      <c r="C1042" s="274" t="s">
        <v>4786</v>
      </c>
      <c r="D1042" s="276">
        <v>285.68</v>
      </c>
    </row>
    <row r="1043" spans="1:4" ht="9" customHeight="1">
      <c r="A1043" s="274">
        <v>804377</v>
      </c>
      <c r="B1043" s="275" t="s">
        <v>26539</v>
      </c>
      <c r="C1043" s="274" t="s">
        <v>4786</v>
      </c>
      <c r="D1043" s="276">
        <v>1029.9100000000001</v>
      </c>
    </row>
    <row r="1044" spans="1:4" ht="9" customHeight="1">
      <c r="A1044" s="274">
        <v>804081</v>
      </c>
      <c r="B1044" s="275" t="s">
        <v>26540</v>
      </c>
      <c r="C1044" s="274" t="s">
        <v>4786</v>
      </c>
      <c r="D1044" s="276">
        <v>701.07</v>
      </c>
    </row>
    <row r="1045" spans="1:4" ht="9" customHeight="1">
      <c r="A1045" s="274">
        <v>804376</v>
      </c>
      <c r="B1045" s="275" t="s">
        <v>26541</v>
      </c>
      <c r="C1045" s="274" t="s">
        <v>4786</v>
      </c>
      <c r="D1045" s="276">
        <v>862.5</v>
      </c>
    </row>
    <row r="1046" spans="1:4" ht="9" customHeight="1">
      <c r="A1046" s="274">
        <v>804080</v>
      </c>
      <c r="B1046" s="275" t="s">
        <v>26542</v>
      </c>
      <c r="C1046" s="274" t="s">
        <v>4786</v>
      </c>
      <c r="D1046" s="276">
        <v>565.74</v>
      </c>
    </row>
    <row r="1047" spans="1:4" ht="9" customHeight="1">
      <c r="A1047" s="274">
        <v>804085</v>
      </c>
      <c r="B1047" s="275" t="s">
        <v>26543</v>
      </c>
      <c r="C1047" s="274" t="s">
        <v>4786</v>
      </c>
      <c r="D1047" s="276">
        <v>703.63</v>
      </c>
    </row>
    <row r="1048" spans="1:4" ht="9" customHeight="1">
      <c r="A1048" s="274">
        <v>804084</v>
      </c>
      <c r="B1048" s="275" t="s">
        <v>26544</v>
      </c>
      <c r="C1048" s="274" t="s">
        <v>4786</v>
      </c>
      <c r="D1048" s="276">
        <v>568.16</v>
      </c>
    </row>
    <row r="1049" spans="1:4" ht="9" customHeight="1">
      <c r="A1049" s="274">
        <v>804379</v>
      </c>
      <c r="B1049" s="275" t="s">
        <v>26545</v>
      </c>
      <c r="C1049" s="274" t="s">
        <v>4786</v>
      </c>
      <c r="D1049" s="276">
        <v>871.52</v>
      </c>
    </row>
    <row r="1050" spans="1:4" ht="9" customHeight="1">
      <c r="A1050" s="274">
        <v>804087</v>
      </c>
      <c r="B1050" s="275" t="s">
        <v>26546</v>
      </c>
      <c r="C1050" s="274" t="s">
        <v>4786</v>
      </c>
      <c r="D1050" s="276">
        <v>706.47</v>
      </c>
    </row>
    <row r="1051" spans="1:4" ht="9" customHeight="1">
      <c r="A1051" s="274">
        <v>804378</v>
      </c>
      <c r="B1051" s="275" t="s">
        <v>26547</v>
      </c>
      <c r="C1051" s="274" t="s">
        <v>4786</v>
      </c>
      <c r="D1051" s="276">
        <v>694.66</v>
      </c>
    </row>
    <row r="1052" spans="1:4" ht="9" customHeight="1">
      <c r="A1052" s="274">
        <v>804086</v>
      </c>
      <c r="B1052" s="275" t="s">
        <v>26548</v>
      </c>
      <c r="C1052" s="274" t="s">
        <v>4786</v>
      </c>
      <c r="D1052" s="276">
        <v>571</v>
      </c>
    </row>
    <row r="1053" spans="1:4" ht="9" customHeight="1">
      <c r="A1053" s="274">
        <v>804089</v>
      </c>
      <c r="B1053" s="275" t="s">
        <v>26549</v>
      </c>
      <c r="C1053" s="274" t="s">
        <v>4786</v>
      </c>
      <c r="D1053" s="276">
        <v>711.16</v>
      </c>
    </row>
    <row r="1054" spans="1:4" ht="9" customHeight="1">
      <c r="A1054" s="274">
        <v>804088</v>
      </c>
      <c r="B1054" s="275" t="s">
        <v>26550</v>
      </c>
      <c r="C1054" s="274" t="s">
        <v>4786</v>
      </c>
      <c r="D1054" s="276">
        <v>575.54999999999995</v>
      </c>
    </row>
    <row r="1055" spans="1:4" ht="9" customHeight="1">
      <c r="A1055" s="274">
        <v>804091</v>
      </c>
      <c r="B1055" s="275" t="s">
        <v>26551</v>
      </c>
      <c r="C1055" s="274" t="s">
        <v>4786</v>
      </c>
      <c r="D1055" s="276">
        <v>717.27</v>
      </c>
    </row>
    <row r="1056" spans="1:4" ht="9" customHeight="1">
      <c r="A1056" s="274">
        <v>804090</v>
      </c>
      <c r="B1056" s="275" t="s">
        <v>26552</v>
      </c>
      <c r="C1056" s="274" t="s">
        <v>4786</v>
      </c>
      <c r="D1056" s="276">
        <v>581.51</v>
      </c>
    </row>
    <row r="1057" spans="1:4" ht="9" customHeight="1">
      <c r="A1057" s="274">
        <v>804381</v>
      </c>
      <c r="B1057" s="275" t="s">
        <v>26553</v>
      </c>
      <c r="C1057" s="274" t="s">
        <v>4786</v>
      </c>
      <c r="D1057" s="276">
        <v>1218.01</v>
      </c>
    </row>
    <row r="1058" spans="1:4" ht="9" customHeight="1">
      <c r="A1058" s="274">
        <v>804093</v>
      </c>
      <c r="B1058" s="275" t="s">
        <v>26554</v>
      </c>
      <c r="C1058" s="274" t="s">
        <v>4786</v>
      </c>
      <c r="D1058" s="276">
        <v>725.95</v>
      </c>
    </row>
    <row r="1059" spans="1:4" ht="9" customHeight="1">
      <c r="A1059" s="274">
        <v>804380</v>
      </c>
      <c r="B1059" s="275" t="s">
        <v>26555</v>
      </c>
      <c r="C1059" s="274" t="s">
        <v>4786</v>
      </c>
      <c r="D1059" s="276">
        <v>1017.63</v>
      </c>
    </row>
    <row r="1060" spans="1:4" ht="9" customHeight="1">
      <c r="A1060" s="274">
        <v>804092</v>
      </c>
      <c r="B1060" s="275" t="s">
        <v>26556</v>
      </c>
      <c r="C1060" s="274" t="s">
        <v>4786</v>
      </c>
      <c r="D1060" s="276">
        <v>589.9</v>
      </c>
    </row>
    <row r="1061" spans="1:4" ht="9" customHeight="1">
      <c r="A1061" s="274">
        <v>804095</v>
      </c>
      <c r="B1061" s="275" t="s">
        <v>26557</v>
      </c>
      <c r="C1061" s="274" t="s">
        <v>4786</v>
      </c>
      <c r="D1061" s="276">
        <v>737.74</v>
      </c>
    </row>
    <row r="1062" spans="1:4" ht="9" customHeight="1">
      <c r="A1062" s="274">
        <v>804094</v>
      </c>
      <c r="B1062" s="275" t="s">
        <v>26558</v>
      </c>
      <c r="C1062" s="274" t="s">
        <v>4786</v>
      </c>
      <c r="D1062" s="276">
        <v>601.54</v>
      </c>
    </row>
    <row r="1063" spans="1:4" ht="9" customHeight="1">
      <c r="A1063" s="274">
        <v>804097</v>
      </c>
      <c r="B1063" s="275" t="s">
        <v>26559</v>
      </c>
      <c r="C1063" s="274" t="s">
        <v>4786</v>
      </c>
      <c r="D1063" s="276">
        <v>752.8</v>
      </c>
    </row>
    <row r="1064" spans="1:4" ht="9" customHeight="1">
      <c r="A1064" s="274">
        <v>804096</v>
      </c>
      <c r="B1064" s="275" t="s">
        <v>26560</v>
      </c>
      <c r="C1064" s="274" t="s">
        <v>4786</v>
      </c>
      <c r="D1064" s="276">
        <v>616.32000000000005</v>
      </c>
    </row>
    <row r="1065" spans="1:4" ht="9" customHeight="1">
      <c r="A1065" s="274">
        <v>804383</v>
      </c>
      <c r="B1065" s="275" t="s">
        <v>26561</v>
      </c>
      <c r="C1065" s="274" t="s">
        <v>4786</v>
      </c>
      <c r="D1065" s="276">
        <v>1506.48</v>
      </c>
    </row>
    <row r="1066" spans="1:4" ht="9" customHeight="1">
      <c r="A1066" s="274">
        <v>804099</v>
      </c>
      <c r="B1066" s="275" t="s">
        <v>26562</v>
      </c>
      <c r="C1066" s="274" t="s">
        <v>4786</v>
      </c>
      <c r="D1066" s="276">
        <v>774.25</v>
      </c>
    </row>
    <row r="1067" spans="1:4" ht="9" customHeight="1">
      <c r="A1067" s="274">
        <v>804382</v>
      </c>
      <c r="B1067" s="275" t="s">
        <v>26563</v>
      </c>
      <c r="C1067" s="274" t="s">
        <v>4786</v>
      </c>
      <c r="D1067" s="276">
        <v>1256.44</v>
      </c>
    </row>
    <row r="1068" spans="1:4" ht="9" customHeight="1">
      <c r="A1068" s="274">
        <v>804098</v>
      </c>
      <c r="B1068" s="275" t="s">
        <v>26564</v>
      </c>
      <c r="C1068" s="274" t="s">
        <v>4786</v>
      </c>
      <c r="D1068" s="276">
        <v>637.48</v>
      </c>
    </row>
    <row r="1069" spans="1:4" ht="9" customHeight="1">
      <c r="A1069" s="274">
        <v>804083</v>
      </c>
      <c r="B1069" s="275" t="s">
        <v>26565</v>
      </c>
      <c r="C1069" s="274" t="s">
        <v>4786</v>
      </c>
      <c r="D1069" s="276">
        <v>701.78</v>
      </c>
    </row>
    <row r="1070" spans="1:4" ht="9" customHeight="1">
      <c r="A1070" s="274">
        <v>804082</v>
      </c>
      <c r="B1070" s="275" t="s">
        <v>26566</v>
      </c>
      <c r="C1070" s="274" t="s">
        <v>4786</v>
      </c>
      <c r="D1070" s="276">
        <v>566.45000000000005</v>
      </c>
    </row>
    <row r="1071" spans="1:4" ht="9" customHeight="1">
      <c r="A1071" s="274">
        <v>804385</v>
      </c>
      <c r="B1071" s="275" t="s">
        <v>26567</v>
      </c>
      <c r="C1071" s="274" t="s">
        <v>4786</v>
      </c>
      <c r="D1071" s="276">
        <v>1722.95</v>
      </c>
    </row>
    <row r="1072" spans="1:4" ht="9" customHeight="1">
      <c r="A1072" s="274">
        <v>804101</v>
      </c>
      <c r="B1072" s="275" t="s">
        <v>26568</v>
      </c>
      <c r="C1072" s="274" t="s">
        <v>4786</v>
      </c>
      <c r="D1072" s="276">
        <v>1188.47</v>
      </c>
    </row>
    <row r="1073" spans="1:4" ht="9" customHeight="1">
      <c r="A1073" s="274">
        <v>804384</v>
      </c>
      <c r="B1073" s="275" t="s">
        <v>26569</v>
      </c>
      <c r="C1073" s="274" t="s">
        <v>4786</v>
      </c>
      <c r="D1073" s="276">
        <v>1412.22</v>
      </c>
    </row>
    <row r="1074" spans="1:4" ht="9" customHeight="1">
      <c r="A1074" s="274">
        <v>804100</v>
      </c>
      <c r="B1074" s="275" t="s">
        <v>26570</v>
      </c>
      <c r="C1074" s="274" t="s">
        <v>4786</v>
      </c>
      <c r="D1074" s="276">
        <v>953.39</v>
      </c>
    </row>
    <row r="1075" spans="1:4" ht="9" customHeight="1">
      <c r="A1075" s="274">
        <v>804105</v>
      </c>
      <c r="B1075" s="275" t="s">
        <v>26571</v>
      </c>
      <c r="C1075" s="274" t="s">
        <v>4786</v>
      </c>
      <c r="D1075" s="276">
        <v>1192.46</v>
      </c>
    </row>
    <row r="1076" spans="1:4" ht="9" customHeight="1">
      <c r="A1076" s="274">
        <v>804104</v>
      </c>
      <c r="B1076" s="275" t="s">
        <v>26572</v>
      </c>
      <c r="C1076" s="274" t="s">
        <v>4786</v>
      </c>
      <c r="D1076" s="276">
        <v>957.23</v>
      </c>
    </row>
    <row r="1077" spans="1:4" ht="9" customHeight="1">
      <c r="A1077" s="274">
        <v>804387</v>
      </c>
      <c r="B1077" s="275" t="s">
        <v>26573</v>
      </c>
      <c r="C1077" s="274" t="s">
        <v>4786</v>
      </c>
      <c r="D1077" s="276">
        <v>1815.72</v>
      </c>
    </row>
    <row r="1078" spans="1:4" ht="9" customHeight="1">
      <c r="A1078" s="274">
        <v>804107</v>
      </c>
      <c r="B1078" s="275" t="s">
        <v>26574</v>
      </c>
      <c r="C1078" s="274" t="s">
        <v>4786</v>
      </c>
      <c r="D1078" s="276">
        <v>1197.8599999999999</v>
      </c>
    </row>
    <row r="1079" spans="1:4" ht="9" customHeight="1">
      <c r="A1079" s="274">
        <v>804386</v>
      </c>
      <c r="B1079" s="275" t="s">
        <v>26575</v>
      </c>
      <c r="C1079" s="274" t="s">
        <v>4786</v>
      </c>
      <c r="D1079" s="276">
        <v>1487.28</v>
      </c>
    </row>
    <row r="1080" spans="1:4" ht="9" customHeight="1">
      <c r="A1080" s="274">
        <v>804106</v>
      </c>
      <c r="B1080" s="275" t="s">
        <v>26576</v>
      </c>
      <c r="C1080" s="274" t="s">
        <v>4786</v>
      </c>
      <c r="D1080" s="276">
        <v>962.49</v>
      </c>
    </row>
    <row r="1081" spans="1:4" ht="9" customHeight="1">
      <c r="A1081" s="274">
        <v>804109</v>
      </c>
      <c r="B1081" s="275" t="s">
        <v>26577</v>
      </c>
      <c r="C1081" s="274" t="s">
        <v>4786</v>
      </c>
      <c r="D1081" s="276">
        <v>1206.0999999999999</v>
      </c>
    </row>
    <row r="1082" spans="1:4" ht="9" customHeight="1">
      <c r="A1082" s="274">
        <v>804108</v>
      </c>
      <c r="B1082" s="275" t="s">
        <v>26578</v>
      </c>
      <c r="C1082" s="274" t="s">
        <v>4786</v>
      </c>
      <c r="D1082" s="276">
        <v>970.58</v>
      </c>
    </row>
    <row r="1083" spans="1:4" ht="9" customHeight="1">
      <c r="A1083" s="274">
        <v>804111</v>
      </c>
      <c r="B1083" s="275" t="s">
        <v>26579</v>
      </c>
      <c r="C1083" s="274" t="s">
        <v>4786</v>
      </c>
      <c r="D1083" s="276">
        <v>1216.9000000000001</v>
      </c>
    </row>
    <row r="1084" spans="1:4" ht="9" customHeight="1">
      <c r="A1084" s="274">
        <v>804110</v>
      </c>
      <c r="B1084" s="275" t="s">
        <v>26580</v>
      </c>
      <c r="C1084" s="274" t="s">
        <v>4786</v>
      </c>
      <c r="D1084" s="276">
        <v>981.1</v>
      </c>
    </row>
    <row r="1085" spans="1:4" ht="9" customHeight="1">
      <c r="A1085" s="274">
        <v>804389</v>
      </c>
      <c r="B1085" s="275" t="s">
        <v>26581</v>
      </c>
      <c r="C1085" s="274" t="s">
        <v>4786</v>
      </c>
      <c r="D1085" s="276">
        <v>2028.39</v>
      </c>
    </row>
    <row r="1086" spans="1:4" ht="9" customHeight="1">
      <c r="A1086" s="274">
        <v>804113</v>
      </c>
      <c r="B1086" s="275" t="s">
        <v>26582</v>
      </c>
      <c r="C1086" s="274" t="s">
        <v>4786</v>
      </c>
      <c r="D1086" s="276">
        <v>1231.69</v>
      </c>
    </row>
    <row r="1087" spans="1:4" ht="9" customHeight="1">
      <c r="A1087" s="274">
        <v>804388</v>
      </c>
      <c r="B1087" s="275" t="s">
        <v>26583</v>
      </c>
      <c r="C1087" s="274" t="s">
        <v>4786</v>
      </c>
      <c r="D1087" s="276">
        <v>1659.73</v>
      </c>
    </row>
    <row r="1088" spans="1:4" ht="9" customHeight="1">
      <c r="A1088" s="274">
        <v>804112</v>
      </c>
      <c r="B1088" s="275" t="s">
        <v>26584</v>
      </c>
      <c r="C1088" s="274" t="s">
        <v>4786</v>
      </c>
      <c r="D1088" s="276">
        <v>995.45</v>
      </c>
    </row>
    <row r="1089" spans="1:4" ht="9" customHeight="1">
      <c r="A1089" s="274">
        <v>804115</v>
      </c>
      <c r="B1089" s="275" t="s">
        <v>26585</v>
      </c>
      <c r="C1089" s="274" t="s">
        <v>4786</v>
      </c>
      <c r="D1089" s="276">
        <v>1252.1600000000001</v>
      </c>
    </row>
    <row r="1090" spans="1:4" ht="9" customHeight="1">
      <c r="A1090" s="274">
        <v>804114</v>
      </c>
      <c r="B1090" s="275" t="s">
        <v>26586</v>
      </c>
      <c r="C1090" s="274" t="s">
        <v>4786</v>
      </c>
      <c r="D1090" s="276">
        <v>1015.48</v>
      </c>
    </row>
    <row r="1091" spans="1:4" ht="9" customHeight="1">
      <c r="A1091" s="274">
        <v>804117</v>
      </c>
      <c r="B1091" s="275" t="s">
        <v>26587</v>
      </c>
      <c r="C1091" s="274" t="s">
        <v>4786</v>
      </c>
      <c r="D1091" s="276">
        <v>1279.01</v>
      </c>
    </row>
    <row r="1092" spans="1:4" ht="9" customHeight="1">
      <c r="A1092" s="274">
        <v>804116</v>
      </c>
      <c r="B1092" s="275" t="s">
        <v>26588</v>
      </c>
      <c r="C1092" s="274" t="s">
        <v>4786</v>
      </c>
      <c r="D1092" s="276">
        <v>1041.9000000000001</v>
      </c>
    </row>
    <row r="1093" spans="1:4" ht="9" customHeight="1">
      <c r="A1093" s="274">
        <v>804391</v>
      </c>
      <c r="B1093" s="275" t="s">
        <v>26589</v>
      </c>
      <c r="C1093" s="274" t="s">
        <v>4786</v>
      </c>
      <c r="D1093" s="276">
        <v>2519.15</v>
      </c>
    </row>
    <row r="1094" spans="1:4" ht="9" customHeight="1">
      <c r="A1094" s="274">
        <v>804119</v>
      </c>
      <c r="B1094" s="275" t="s">
        <v>26590</v>
      </c>
      <c r="C1094" s="274" t="s">
        <v>4786</v>
      </c>
      <c r="D1094" s="276">
        <v>1315.8</v>
      </c>
    </row>
    <row r="1095" spans="1:4" ht="9" customHeight="1">
      <c r="A1095" s="274">
        <v>804390</v>
      </c>
      <c r="B1095" s="275" t="s">
        <v>26591</v>
      </c>
      <c r="C1095" s="274" t="s">
        <v>4786</v>
      </c>
      <c r="D1095" s="276">
        <v>2056.25</v>
      </c>
    </row>
    <row r="1096" spans="1:4" ht="9" customHeight="1">
      <c r="A1096" s="274">
        <v>804118</v>
      </c>
      <c r="B1096" s="275" t="s">
        <v>26592</v>
      </c>
      <c r="C1096" s="274" t="s">
        <v>4786</v>
      </c>
      <c r="D1096" s="276">
        <v>1078.25</v>
      </c>
    </row>
    <row r="1097" spans="1:4" ht="9" customHeight="1">
      <c r="A1097" s="274">
        <v>804103</v>
      </c>
      <c r="B1097" s="275" t="s">
        <v>26593</v>
      </c>
      <c r="C1097" s="274" t="s">
        <v>4786</v>
      </c>
      <c r="D1097" s="276">
        <v>1189.8900000000001</v>
      </c>
    </row>
    <row r="1098" spans="1:4" ht="9" customHeight="1">
      <c r="A1098" s="274">
        <v>804102</v>
      </c>
      <c r="B1098" s="275" t="s">
        <v>26594</v>
      </c>
      <c r="C1098" s="274" t="s">
        <v>4786</v>
      </c>
      <c r="D1098" s="276">
        <v>954.81</v>
      </c>
    </row>
    <row r="1099" spans="1:4" ht="9" customHeight="1">
      <c r="A1099" s="274">
        <v>804393</v>
      </c>
      <c r="B1099" s="275" t="s">
        <v>26595</v>
      </c>
      <c r="C1099" s="274" t="s">
        <v>4786</v>
      </c>
      <c r="D1099" s="276">
        <v>2663.31</v>
      </c>
    </row>
    <row r="1100" spans="1:4" ht="9" customHeight="1">
      <c r="A1100" s="274">
        <v>804121</v>
      </c>
      <c r="B1100" s="275" t="s">
        <v>26596</v>
      </c>
      <c r="C1100" s="274" t="s">
        <v>4786</v>
      </c>
      <c r="D1100" s="276">
        <v>1779.78</v>
      </c>
    </row>
    <row r="1101" spans="1:4" ht="9" customHeight="1">
      <c r="A1101" s="274">
        <v>804392</v>
      </c>
      <c r="B1101" s="275" t="s">
        <v>26597</v>
      </c>
      <c r="C1101" s="274" t="s">
        <v>4786</v>
      </c>
      <c r="D1101" s="276">
        <v>2145.38</v>
      </c>
    </row>
    <row r="1102" spans="1:4" ht="9" customHeight="1">
      <c r="A1102" s="274">
        <v>804120</v>
      </c>
      <c r="B1102" s="275" t="s">
        <v>26598</v>
      </c>
      <c r="C1102" s="274" t="s">
        <v>4786</v>
      </c>
      <c r="D1102" s="276">
        <v>1414.74</v>
      </c>
    </row>
    <row r="1103" spans="1:4" ht="9" customHeight="1">
      <c r="A1103" s="274">
        <v>804125</v>
      </c>
      <c r="B1103" s="275" t="s">
        <v>26599</v>
      </c>
      <c r="C1103" s="274" t="s">
        <v>4786</v>
      </c>
      <c r="D1103" s="276">
        <v>1785.18</v>
      </c>
    </row>
    <row r="1104" spans="1:4" ht="9" customHeight="1">
      <c r="A1104" s="274">
        <v>804124</v>
      </c>
      <c r="B1104" s="275" t="s">
        <v>26600</v>
      </c>
      <c r="C1104" s="274" t="s">
        <v>4786</v>
      </c>
      <c r="D1104" s="276">
        <v>1420</v>
      </c>
    </row>
    <row r="1105" spans="1:4" ht="9" customHeight="1">
      <c r="A1105" s="274">
        <v>804395</v>
      </c>
      <c r="B1105" s="275" t="s">
        <v>26601</v>
      </c>
      <c r="C1105" s="274" t="s">
        <v>4786</v>
      </c>
      <c r="D1105" s="276">
        <v>2797.71</v>
      </c>
    </row>
    <row r="1106" spans="1:4" ht="9" customHeight="1">
      <c r="A1106" s="274">
        <v>804127</v>
      </c>
      <c r="B1106" s="275" t="s">
        <v>26602</v>
      </c>
      <c r="C1106" s="274" t="s">
        <v>4786</v>
      </c>
      <c r="D1106" s="276">
        <v>1793.14</v>
      </c>
    </row>
    <row r="1107" spans="1:4" ht="9" customHeight="1">
      <c r="A1107" s="274">
        <v>804394</v>
      </c>
      <c r="B1107" s="275" t="s">
        <v>26603</v>
      </c>
      <c r="C1107" s="274" t="s">
        <v>4786</v>
      </c>
      <c r="D1107" s="276">
        <v>2252.19</v>
      </c>
    </row>
    <row r="1108" spans="1:4" ht="9" customHeight="1">
      <c r="A1108" s="274">
        <v>804126</v>
      </c>
      <c r="B1108" s="275" t="s">
        <v>26604</v>
      </c>
      <c r="C1108" s="274" t="s">
        <v>4786</v>
      </c>
      <c r="D1108" s="276">
        <v>1427.68</v>
      </c>
    </row>
    <row r="1109" spans="1:4" ht="9" customHeight="1">
      <c r="A1109" s="274">
        <v>804129</v>
      </c>
      <c r="B1109" s="275" t="s">
        <v>26605</v>
      </c>
      <c r="C1109" s="274" t="s">
        <v>4786</v>
      </c>
      <c r="D1109" s="276">
        <v>1804.38</v>
      </c>
    </row>
    <row r="1110" spans="1:4" ht="9" customHeight="1">
      <c r="A1110" s="274">
        <v>804128</v>
      </c>
      <c r="B1110" s="275" t="s">
        <v>26606</v>
      </c>
      <c r="C1110" s="274" t="s">
        <v>4786</v>
      </c>
      <c r="D1110" s="276">
        <v>1438.48</v>
      </c>
    </row>
    <row r="1111" spans="1:4" ht="9" customHeight="1">
      <c r="A1111" s="274">
        <v>804131</v>
      </c>
      <c r="B1111" s="275" t="s">
        <v>26607</v>
      </c>
      <c r="C1111" s="274" t="s">
        <v>4786</v>
      </c>
      <c r="D1111" s="276">
        <v>1819.88</v>
      </c>
    </row>
    <row r="1112" spans="1:4" ht="9" customHeight="1">
      <c r="A1112" s="274">
        <v>804130</v>
      </c>
      <c r="B1112" s="275" t="s">
        <v>26608</v>
      </c>
      <c r="C1112" s="274" t="s">
        <v>4786</v>
      </c>
      <c r="D1112" s="276">
        <v>1453.54</v>
      </c>
    </row>
    <row r="1113" spans="1:4" ht="9" customHeight="1">
      <c r="A1113" s="274">
        <v>804397</v>
      </c>
      <c r="B1113" s="275" t="s">
        <v>26609</v>
      </c>
      <c r="C1113" s="274" t="s">
        <v>4786</v>
      </c>
      <c r="D1113" s="276">
        <v>3118.77</v>
      </c>
    </row>
    <row r="1114" spans="1:4" ht="9" customHeight="1">
      <c r="A1114" s="274">
        <v>804133</v>
      </c>
      <c r="B1114" s="275" t="s">
        <v>26610</v>
      </c>
      <c r="C1114" s="274" t="s">
        <v>4786</v>
      </c>
      <c r="D1114" s="276">
        <v>1841.49</v>
      </c>
    </row>
    <row r="1115" spans="1:4" ht="9" customHeight="1">
      <c r="A1115" s="274">
        <v>804396</v>
      </c>
      <c r="B1115" s="275" t="s">
        <v>26611</v>
      </c>
      <c r="C1115" s="274" t="s">
        <v>4786</v>
      </c>
      <c r="D1115" s="276">
        <v>2508.21</v>
      </c>
    </row>
    <row r="1116" spans="1:4" ht="9" customHeight="1">
      <c r="A1116" s="274">
        <v>804132</v>
      </c>
      <c r="B1116" s="275" t="s">
        <v>26612</v>
      </c>
      <c r="C1116" s="274" t="s">
        <v>4786</v>
      </c>
      <c r="D1116" s="276">
        <v>1474.57</v>
      </c>
    </row>
    <row r="1117" spans="1:4" ht="9" customHeight="1">
      <c r="A1117" s="274">
        <v>804135</v>
      </c>
      <c r="B1117" s="275" t="s">
        <v>26613</v>
      </c>
      <c r="C1117" s="274" t="s">
        <v>4786</v>
      </c>
      <c r="D1117" s="276">
        <v>1869.49</v>
      </c>
    </row>
    <row r="1118" spans="1:4" ht="9" customHeight="1">
      <c r="A1118" s="274">
        <v>804134</v>
      </c>
      <c r="B1118" s="275" t="s">
        <v>26614</v>
      </c>
      <c r="C1118" s="274" t="s">
        <v>4786</v>
      </c>
      <c r="D1118" s="276">
        <v>1501.99</v>
      </c>
    </row>
    <row r="1119" spans="1:4" ht="9" customHeight="1">
      <c r="A1119" s="274">
        <v>804137</v>
      </c>
      <c r="B1119" s="275" t="s">
        <v>26615</v>
      </c>
      <c r="C1119" s="274" t="s">
        <v>4786</v>
      </c>
      <c r="D1119" s="276">
        <v>1837.6</v>
      </c>
    </row>
    <row r="1120" spans="1:4" ht="9" customHeight="1">
      <c r="A1120" s="274">
        <v>804136</v>
      </c>
      <c r="B1120" s="275" t="s">
        <v>26616</v>
      </c>
      <c r="C1120" s="274" t="s">
        <v>4786</v>
      </c>
      <c r="D1120" s="276">
        <v>1469.37</v>
      </c>
    </row>
    <row r="1121" spans="1:4" ht="9" customHeight="1">
      <c r="A1121" s="274">
        <v>804399</v>
      </c>
      <c r="B1121" s="275" t="s">
        <v>26617</v>
      </c>
      <c r="C1121" s="274" t="s">
        <v>4786</v>
      </c>
      <c r="D1121" s="276">
        <v>3883.39</v>
      </c>
    </row>
    <row r="1122" spans="1:4" ht="9" customHeight="1">
      <c r="A1122" s="274">
        <v>804139</v>
      </c>
      <c r="B1122" s="275" t="s">
        <v>26618</v>
      </c>
      <c r="C1122" s="274" t="s">
        <v>4786</v>
      </c>
      <c r="D1122" s="276">
        <v>1961.56</v>
      </c>
    </row>
    <row r="1123" spans="1:4" ht="9" customHeight="1">
      <c r="A1123" s="274">
        <v>804398</v>
      </c>
      <c r="B1123" s="275" t="s">
        <v>26619</v>
      </c>
      <c r="C1123" s="274" t="s">
        <v>4786</v>
      </c>
      <c r="D1123" s="276">
        <v>3114.85</v>
      </c>
    </row>
    <row r="1124" spans="1:4" ht="9" customHeight="1">
      <c r="A1124" s="274">
        <v>804138</v>
      </c>
      <c r="B1124" s="275" t="s">
        <v>26620</v>
      </c>
      <c r="C1124" s="274" t="s">
        <v>4786</v>
      </c>
      <c r="D1124" s="276">
        <v>1592.47</v>
      </c>
    </row>
    <row r="1125" spans="1:4" ht="9" customHeight="1">
      <c r="A1125" s="274">
        <v>804123</v>
      </c>
      <c r="B1125" s="275" t="s">
        <v>26621</v>
      </c>
      <c r="C1125" s="274" t="s">
        <v>4786</v>
      </c>
      <c r="D1125" s="276">
        <v>1780.48</v>
      </c>
    </row>
    <row r="1126" spans="1:4" ht="9" customHeight="1">
      <c r="A1126" s="274">
        <v>804122</v>
      </c>
      <c r="B1126" s="275" t="s">
        <v>26622</v>
      </c>
      <c r="C1126" s="274" t="s">
        <v>4786</v>
      </c>
      <c r="D1126" s="276">
        <v>1415.45</v>
      </c>
    </row>
    <row r="1127" spans="1:4" ht="9" customHeight="1">
      <c r="A1127" s="274">
        <v>804401</v>
      </c>
      <c r="B1127" s="275" t="s">
        <v>26623</v>
      </c>
      <c r="C1127" s="274" t="s">
        <v>4786</v>
      </c>
      <c r="D1127" s="276">
        <v>3858.88</v>
      </c>
    </row>
    <row r="1128" spans="1:4" ht="9" customHeight="1">
      <c r="A1128" s="274">
        <v>804141</v>
      </c>
      <c r="B1128" s="275" t="s">
        <v>26624</v>
      </c>
      <c r="C1128" s="274" t="s">
        <v>4786</v>
      </c>
      <c r="D1128" s="276">
        <v>2476.3000000000002</v>
      </c>
    </row>
    <row r="1129" spans="1:4" ht="9" customHeight="1">
      <c r="A1129" s="274">
        <v>804400</v>
      </c>
      <c r="B1129" s="275" t="s">
        <v>26625</v>
      </c>
      <c r="C1129" s="274" t="s">
        <v>4786</v>
      </c>
      <c r="D1129" s="276">
        <v>3059.41</v>
      </c>
    </row>
    <row r="1130" spans="1:4" ht="9" customHeight="1">
      <c r="A1130" s="274">
        <v>804140</v>
      </c>
      <c r="B1130" s="275" t="s">
        <v>26626</v>
      </c>
      <c r="C1130" s="274" t="s">
        <v>4786</v>
      </c>
      <c r="D1130" s="276">
        <v>1948.06</v>
      </c>
    </row>
    <row r="1131" spans="1:4" ht="9" customHeight="1">
      <c r="A1131" s="274">
        <v>804145</v>
      </c>
      <c r="B1131" s="275" t="s">
        <v>26627</v>
      </c>
      <c r="C1131" s="274" t="s">
        <v>4786</v>
      </c>
      <c r="D1131" s="276">
        <v>2485.13</v>
      </c>
    </row>
    <row r="1132" spans="1:4" ht="9" customHeight="1">
      <c r="A1132" s="274">
        <v>804144</v>
      </c>
      <c r="B1132" s="275" t="s">
        <v>26628</v>
      </c>
      <c r="C1132" s="274" t="s">
        <v>4786</v>
      </c>
      <c r="D1132" s="276">
        <v>1956.31</v>
      </c>
    </row>
    <row r="1133" spans="1:4" ht="9" customHeight="1">
      <c r="A1133" s="274">
        <v>804403</v>
      </c>
      <c r="B1133" s="275" t="s">
        <v>26629</v>
      </c>
      <c r="C1133" s="274" t="s">
        <v>4786</v>
      </c>
      <c r="D1133" s="276">
        <v>4064.48</v>
      </c>
    </row>
    <row r="1134" spans="1:4" ht="9" customHeight="1">
      <c r="A1134" s="274">
        <v>804147</v>
      </c>
      <c r="B1134" s="275" t="s">
        <v>26630</v>
      </c>
      <c r="C1134" s="274" t="s">
        <v>4786</v>
      </c>
      <c r="D1134" s="276">
        <v>2496.1</v>
      </c>
    </row>
    <row r="1135" spans="1:4" ht="9" customHeight="1">
      <c r="A1135" s="274">
        <v>804402</v>
      </c>
      <c r="B1135" s="275" t="s">
        <v>26631</v>
      </c>
      <c r="C1135" s="274" t="s">
        <v>4786</v>
      </c>
      <c r="D1135" s="276">
        <v>3219.57</v>
      </c>
    </row>
    <row r="1136" spans="1:4" ht="9" customHeight="1">
      <c r="A1136" s="274">
        <v>804146</v>
      </c>
      <c r="B1136" s="275" t="s">
        <v>26632</v>
      </c>
      <c r="C1136" s="274" t="s">
        <v>4786</v>
      </c>
      <c r="D1136" s="276">
        <v>1966.7</v>
      </c>
    </row>
    <row r="1137" spans="1:4" ht="9" customHeight="1">
      <c r="A1137" s="274">
        <v>804149</v>
      </c>
      <c r="B1137" s="275" t="s">
        <v>26633</v>
      </c>
      <c r="C1137" s="274" t="s">
        <v>4786</v>
      </c>
      <c r="D1137" s="276">
        <v>2512.63</v>
      </c>
    </row>
    <row r="1138" spans="1:4" ht="9" customHeight="1">
      <c r="A1138" s="274">
        <v>804148</v>
      </c>
      <c r="B1138" s="275" t="s">
        <v>26634</v>
      </c>
      <c r="C1138" s="274" t="s">
        <v>4786</v>
      </c>
      <c r="D1138" s="276">
        <v>1982.21</v>
      </c>
    </row>
    <row r="1139" spans="1:4" ht="9" customHeight="1">
      <c r="A1139" s="274">
        <v>804151</v>
      </c>
      <c r="B1139" s="275" t="s">
        <v>26635</v>
      </c>
      <c r="C1139" s="274" t="s">
        <v>4786</v>
      </c>
      <c r="D1139" s="276">
        <v>2535.2600000000002</v>
      </c>
    </row>
    <row r="1140" spans="1:4" ht="9" customHeight="1">
      <c r="A1140" s="274">
        <v>804150</v>
      </c>
      <c r="B1140" s="275" t="s">
        <v>26636</v>
      </c>
      <c r="C1140" s="274" t="s">
        <v>4786</v>
      </c>
      <c r="D1140" s="276">
        <v>2003.69</v>
      </c>
    </row>
    <row r="1141" spans="1:4" ht="9" customHeight="1">
      <c r="A1141" s="274">
        <v>804405</v>
      </c>
      <c r="B1141" s="275" t="s">
        <v>26637</v>
      </c>
      <c r="C1141" s="274" t="s">
        <v>4786</v>
      </c>
      <c r="D1141" s="276">
        <v>4544.3500000000004</v>
      </c>
    </row>
    <row r="1142" spans="1:4" ht="9" customHeight="1">
      <c r="A1142" s="274">
        <v>804153</v>
      </c>
      <c r="B1142" s="275" t="s">
        <v>26638</v>
      </c>
      <c r="C1142" s="274" t="s">
        <v>4786</v>
      </c>
      <c r="D1142" s="276">
        <v>2565.87</v>
      </c>
    </row>
    <row r="1143" spans="1:4" ht="9" customHeight="1">
      <c r="A1143" s="274">
        <v>804404</v>
      </c>
      <c r="B1143" s="275" t="s">
        <v>26639</v>
      </c>
      <c r="C1143" s="274" t="s">
        <v>4786</v>
      </c>
      <c r="D1143" s="276">
        <v>3595.32</v>
      </c>
    </row>
    <row r="1144" spans="1:4" ht="9" customHeight="1">
      <c r="A1144" s="274">
        <v>804152</v>
      </c>
      <c r="B1144" s="275" t="s">
        <v>26640</v>
      </c>
      <c r="C1144" s="274" t="s">
        <v>4786</v>
      </c>
      <c r="D1144" s="276">
        <v>2032.84</v>
      </c>
    </row>
    <row r="1145" spans="1:4" ht="9" customHeight="1">
      <c r="A1145" s="274">
        <v>804155</v>
      </c>
      <c r="B1145" s="275" t="s">
        <v>26641</v>
      </c>
      <c r="C1145" s="274" t="s">
        <v>4786</v>
      </c>
      <c r="D1145" s="276">
        <v>2605.4299999999998</v>
      </c>
    </row>
    <row r="1146" spans="1:4" ht="9" customHeight="1">
      <c r="A1146" s="274">
        <v>804154</v>
      </c>
      <c r="B1146" s="275" t="s">
        <v>26642</v>
      </c>
      <c r="C1146" s="274" t="s">
        <v>4786</v>
      </c>
      <c r="D1146" s="276">
        <v>2070.8000000000002</v>
      </c>
    </row>
    <row r="1147" spans="1:4" ht="9" customHeight="1">
      <c r="A1147" s="274">
        <v>804157</v>
      </c>
      <c r="B1147" s="275" t="s">
        <v>26643</v>
      </c>
      <c r="C1147" s="274" t="s">
        <v>4786</v>
      </c>
      <c r="D1147" s="276">
        <v>2660.05</v>
      </c>
    </row>
    <row r="1148" spans="1:4" ht="9" customHeight="1">
      <c r="A1148" s="274">
        <v>804156</v>
      </c>
      <c r="B1148" s="275" t="s">
        <v>26644</v>
      </c>
      <c r="C1148" s="274" t="s">
        <v>4786</v>
      </c>
      <c r="D1148" s="276">
        <v>2123.5300000000002</v>
      </c>
    </row>
    <row r="1149" spans="1:4" ht="9" customHeight="1">
      <c r="A1149" s="274">
        <v>804407</v>
      </c>
      <c r="B1149" s="275" t="s">
        <v>26645</v>
      </c>
      <c r="C1149" s="274" t="s">
        <v>4786</v>
      </c>
      <c r="D1149" s="276">
        <v>5665.33</v>
      </c>
    </row>
    <row r="1150" spans="1:4" ht="9" customHeight="1">
      <c r="A1150" s="274">
        <v>804159</v>
      </c>
      <c r="B1150" s="275" t="s">
        <v>26646</v>
      </c>
      <c r="C1150" s="274" t="s">
        <v>4786</v>
      </c>
      <c r="D1150" s="276">
        <v>2732.84</v>
      </c>
    </row>
    <row r="1151" spans="1:4" ht="9" customHeight="1">
      <c r="A1151" s="274">
        <v>804406</v>
      </c>
      <c r="B1151" s="275" t="s">
        <v>26647</v>
      </c>
      <c r="C1151" s="274" t="s">
        <v>4786</v>
      </c>
      <c r="D1151" s="276">
        <v>4468.4399999999996</v>
      </c>
    </row>
    <row r="1152" spans="1:4" ht="9" customHeight="1">
      <c r="A1152" s="274">
        <v>804158</v>
      </c>
      <c r="B1152" s="275" t="s">
        <v>26648</v>
      </c>
      <c r="C1152" s="274" t="s">
        <v>4786</v>
      </c>
      <c r="D1152" s="276">
        <v>2194.3000000000002</v>
      </c>
    </row>
    <row r="1153" spans="1:4" ht="9" customHeight="1">
      <c r="A1153" s="274">
        <v>804143</v>
      </c>
      <c r="B1153" s="275" t="s">
        <v>26649</v>
      </c>
      <c r="C1153" s="274" t="s">
        <v>4786</v>
      </c>
      <c r="D1153" s="276">
        <v>2478.86</v>
      </c>
    </row>
    <row r="1154" spans="1:4" ht="9" customHeight="1">
      <c r="A1154" s="274">
        <v>804142</v>
      </c>
      <c r="B1154" s="275" t="s">
        <v>26650</v>
      </c>
      <c r="C1154" s="274" t="s">
        <v>4786</v>
      </c>
      <c r="D1154" s="276">
        <v>1950.48</v>
      </c>
    </row>
    <row r="1155" spans="1:4" ht="9" customHeight="1">
      <c r="A1155" s="274">
        <v>804409</v>
      </c>
      <c r="B1155" s="275" t="s">
        <v>26651</v>
      </c>
      <c r="C1155" s="274" t="s">
        <v>4786</v>
      </c>
      <c r="D1155" s="276">
        <v>7008.25</v>
      </c>
    </row>
    <row r="1156" spans="1:4" ht="9" customHeight="1">
      <c r="A1156" s="274">
        <v>804161</v>
      </c>
      <c r="B1156" s="275" t="s">
        <v>26652</v>
      </c>
      <c r="C1156" s="274" t="s">
        <v>4786</v>
      </c>
      <c r="D1156" s="276">
        <v>4266.8500000000004</v>
      </c>
    </row>
    <row r="1157" spans="1:4" ht="9" customHeight="1">
      <c r="A1157" s="274">
        <v>804408</v>
      </c>
      <c r="B1157" s="275" t="s">
        <v>26653</v>
      </c>
      <c r="C1157" s="274" t="s">
        <v>4786</v>
      </c>
      <c r="D1157" s="276">
        <v>5438.64</v>
      </c>
    </row>
    <row r="1158" spans="1:4" ht="9" customHeight="1">
      <c r="A1158" s="274">
        <v>804160</v>
      </c>
      <c r="B1158" s="275" t="s">
        <v>26654</v>
      </c>
      <c r="C1158" s="274" t="s">
        <v>4786</v>
      </c>
      <c r="D1158" s="276">
        <v>3324.94</v>
      </c>
    </row>
    <row r="1159" spans="1:4" ht="9" customHeight="1">
      <c r="A1159" s="274">
        <v>804165</v>
      </c>
      <c r="B1159" s="275" t="s">
        <v>26655</v>
      </c>
      <c r="C1159" s="274" t="s">
        <v>4786</v>
      </c>
      <c r="D1159" s="276">
        <v>4278.96</v>
      </c>
    </row>
    <row r="1160" spans="1:4" ht="9" customHeight="1">
      <c r="A1160" s="274">
        <v>804164</v>
      </c>
      <c r="B1160" s="275" t="s">
        <v>26656</v>
      </c>
      <c r="C1160" s="274" t="s">
        <v>4786</v>
      </c>
      <c r="D1160" s="276">
        <v>3336.32</v>
      </c>
    </row>
    <row r="1161" spans="1:4" ht="9" customHeight="1">
      <c r="A1161" s="274">
        <v>804411</v>
      </c>
      <c r="B1161" s="275" t="s">
        <v>26657</v>
      </c>
      <c r="C1161" s="274" t="s">
        <v>4786</v>
      </c>
      <c r="D1161" s="276">
        <v>7392.45</v>
      </c>
    </row>
    <row r="1162" spans="1:4" ht="9" customHeight="1">
      <c r="A1162" s="274">
        <v>804167</v>
      </c>
      <c r="B1162" s="275" t="s">
        <v>26658</v>
      </c>
      <c r="C1162" s="274" t="s">
        <v>4786</v>
      </c>
      <c r="D1162" s="276">
        <v>4294.7700000000004</v>
      </c>
    </row>
    <row r="1163" spans="1:4" ht="9" customHeight="1">
      <c r="A1163" s="274">
        <v>804410</v>
      </c>
      <c r="B1163" s="275" t="s">
        <v>26659</v>
      </c>
      <c r="C1163" s="274" t="s">
        <v>4786</v>
      </c>
      <c r="D1163" s="276">
        <v>5732.67</v>
      </c>
    </row>
    <row r="1164" spans="1:4" ht="9" customHeight="1">
      <c r="A1164" s="274">
        <v>804166</v>
      </c>
      <c r="B1164" s="275" t="s">
        <v>26660</v>
      </c>
      <c r="C1164" s="274" t="s">
        <v>4786</v>
      </c>
      <c r="D1164" s="276">
        <v>3351.12</v>
      </c>
    </row>
    <row r="1165" spans="1:4" ht="9" customHeight="1">
      <c r="A1165" s="274">
        <v>804169</v>
      </c>
      <c r="B1165" s="275" t="s">
        <v>26661</v>
      </c>
      <c r="C1165" s="274" t="s">
        <v>4786</v>
      </c>
      <c r="D1165" s="276">
        <v>4317.8500000000004</v>
      </c>
    </row>
    <row r="1166" spans="1:4" ht="9" customHeight="1">
      <c r="A1166" s="274">
        <v>804168</v>
      </c>
      <c r="B1166" s="275" t="s">
        <v>26662</v>
      </c>
      <c r="C1166" s="274" t="s">
        <v>4786</v>
      </c>
      <c r="D1166" s="276">
        <v>3372.89</v>
      </c>
    </row>
    <row r="1167" spans="1:4" ht="9" customHeight="1">
      <c r="A1167" s="274">
        <v>804171</v>
      </c>
      <c r="B1167" s="275" t="s">
        <v>26663</v>
      </c>
      <c r="C1167" s="274" t="s">
        <v>4786</v>
      </c>
      <c r="D1167" s="276">
        <v>4349.32</v>
      </c>
    </row>
    <row r="1168" spans="1:4" ht="9" customHeight="1">
      <c r="A1168" s="274">
        <v>804170</v>
      </c>
      <c r="B1168" s="275" t="s">
        <v>26664</v>
      </c>
      <c r="C1168" s="274" t="s">
        <v>4786</v>
      </c>
      <c r="D1168" s="276">
        <v>3402.62</v>
      </c>
    </row>
    <row r="1169" spans="1:4" ht="9" customHeight="1">
      <c r="A1169" s="274">
        <v>804413</v>
      </c>
      <c r="B1169" s="275" t="s">
        <v>26665</v>
      </c>
      <c r="C1169" s="274" t="s">
        <v>4786</v>
      </c>
      <c r="D1169" s="276">
        <v>8286.77</v>
      </c>
    </row>
    <row r="1170" spans="1:4" ht="9" customHeight="1">
      <c r="A1170" s="274">
        <v>804173</v>
      </c>
      <c r="B1170" s="275" t="s">
        <v>26666</v>
      </c>
      <c r="C1170" s="274" t="s">
        <v>4786</v>
      </c>
      <c r="D1170" s="276">
        <v>4391.6000000000004</v>
      </c>
    </row>
    <row r="1171" spans="1:4" ht="9" customHeight="1">
      <c r="A1171" s="274">
        <v>804412</v>
      </c>
      <c r="B1171" s="275" t="s">
        <v>26667</v>
      </c>
      <c r="C1171" s="274" t="s">
        <v>4786</v>
      </c>
      <c r="D1171" s="276">
        <v>6418.34</v>
      </c>
    </row>
    <row r="1172" spans="1:4" ht="9" customHeight="1">
      <c r="A1172" s="274">
        <v>804172</v>
      </c>
      <c r="B1172" s="275" t="s">
        <v>26668</v>
      </c>
      <c r="C1172" s="274" t="s">
        <v>4786</v>
      </c>
      <c r="D1172" s="276">
        <v>3442.87</v>
      </c>
    </row>
    <row r="1173" spans="1:4" ht="9" customHeight="1">
      <c r="A1173" s="274">
        <v>804175</v>
      </c>
      <c r="B1173" s="275" t="s">
        <v>26669</v>
      </c>
      <c r="C1173" s="274" t="s">
        <v>4786</v>
      </c>
      <c r="D1173" s="276">
        <v>4448.24</v>
      </c>
    </row>
    <row r="1174" spans="1:4" ht="9" customHeight="1">
      <c r="A1174" s="274">
        <v>804174</v>
      </c>
      <c r="B1174" s="275" t="s">
        <v>26670</v>
      </c>
      <c r="C1174" s="274" t="s">
        <v>4786</v>
      </c>
      <c r="D1174" s="276">
        <v>3497.18</v>
      </c>
    </row>
    <row r="1175" spans="1:4" ht="9" customHeight="1">
      <c r="A1175" s="274">
        <v>804177</v>
      </c>
      <c r="B1175" s="275" t="s">
        <v>26671</v>
      </c>
      <c r="C1175" s="274" t="s">
        <v>4786</v>
      </c>
      <c r="D1175" s="276">
        <v>4523.92</v>
      </c>
    </row>
    <row r="1176" spans="1:4" ht="9" customHeight="1">
      <c r="A1176" s="274">
        <v>804176</v>
      </c>
      <c r="B1176" s="275" t="s">
        <v>26672</v>
      </c>
      <c r="C1176" s="274" t="s">
        <v>4786</v>
      </c>
      <c r="D1176" s="276">
        <v>3570.1</v>
      </c>
    </row>
    <row r="1177" spans="1:4" ht="9" customHeight="1">
      <c r="A1177" s="274">
        <v>804415</v>
      </c>
      <c r="B1177" s="275" t="s">
        <v>26673</v>
      </c>
      <c r="C1177" s="274" t="s">
        <v>4786</v>
      </c>
      <c r="D1177" s="276">
        <v>10393.790000000001</v>
      </c>
    </row>
    <row r="1178" spans="1:4" ht="9" customHeight="1">
      <c r="A1178" s="274">
        <v>804179</v>
      </c>
      <c r="B1178" s="275" t="s">
        <v>26674</v>
      </c>
      <c r="C1178" s="274" t="s">
        <v>4786</v>
      </c>
      <c r="D1178" s="276">
        <v>4627.4399999999996</v>
      </c>
    </row>
    <row r="1179" spans="1:4" ht="9" customHeight="1">
      <c r="A1179" s="274">
        <v>804414</v>
      </c>
      <c r="B1179" s="275" t="s">
        <v>26675</v>
      </c>
      <c r="C1179" s="274" t="s">
        <v>4786</v>
      </c>
      <c r="D1179" s="276">
        <v>8026.59</v>
      </c>
    </row>
    <row r="1180" spans="1:4" ht="9" customHeight="1">
      <c r="A1180" s="274">
        <v>804178</v>
      </c>
      <c r="B1180" s="275" t="s">
        <v>26676</v>
      </c>
      <c r="C1180" s="274" t="s">
        <v>4786</v>
      </c>
      <c r="D1180" s="276">
        <v>3670.57</v>
      </c>
    </row>
    <row r="1181" spans="1:4" ht="9" customHeight="1">
      <c r="A1181" s="274">
        <v>804163</v>
      </c>
      <c r="B1181" s="275" t="s">
        <v>26677</v>
      </c>
      <c r="C1181" s="274" t="s">
        <v>4786</v>
      </c>
      <c r="D1181" s="276">
        <v>4270.12</v>
      </c>
    </row>
    <row r="1182" spans="1:4" ht="9" customHeight="1">
      <c r="A1182" s="274">
        <v>804162</v>
      </c>
      <c r="B1182" s="275" t="s">
        <v>26678</v>
      </c>
      <c r="C1182" s="274" t="s">
        <v>4786</v>
      </c>
      <c r="D1182" s="276">
        <v>3328.06</v>
      </c>
    </row>
    <row r="1183" spans="1:4" ht="9" customHeight="1">
      <c r="A1183" s="274">
        <v>804441</v>
      </c>
      <c r="B1183" s="275" t="s">
        <v>26679</v>
      </c>
      <c r="C1183" s="274" t="s">
        <v>4786</v>
      </c>
      <c r="D1183" s="276">
        <v>4767.7299999999996</v>
      </c>
    </row>
    <row r="1184" spans="1:4" ht="9" customHeight="1">
      <c r="A1184" s="274">
        <v>804317</v>
      </c>
      <c r="B1184" s="275" t="s">
        <v>26680</v>
      </c>
      <c r="C1184" s="274" t="s">
        <v>4786</v>
      </c>
      <c r="D1184" s="276">
        <v>2603.31</v>
      </c>
    </row>
    <row r="1185" spans="1:4" ht="9" customHeight="1">
      <c r="A1185" s="274">
        <v>804440</v>
      </c>
      <c r="B1185" s="275" t="s">
        <v>26681</v>
      </c>
      <c r="C1185" s="274" t="s">
        <v>4786</v>
      </c>
      <c r="D1185" s="276">
        <v>3802.88</v>
      </c>
    </row>
    <row r="1186" spans="1:4" ht="9" customHeight="1">
      <c r="A1186" s="274">
        <v>804316</v>
      </c>
      <c r="B1186" s="275" t="s">
        <v>26682</v>
      </c>
      <c r="C1186" s="274" t="s">
        <v>4786</v>
      </c>
      <c r="D1186" s="276">
        <v>2049.9499999999998</v>
      </c>
    </row>
    <row r="1187" spans="1:4" ht="9" customHeight="1">
      <c r="A1187" s="274">
        <v>804321</v>
      </c>
      <c r="B1187" s="275" t="s">
        <v>26683</v>
      </c>
      <c r="C1187" s="274" t="s">
        <v>4786</v>
      </c>
      <c r="D1187" s="276">
        <v>2621.3000000000002</v>
      </c>
    </row>
    <row r="1188" spans="1:4" ht="9" customHeight="1">
      <c r="A1188" s="274">
        <v>804320</v>
      </c>
      <c r="B1188" s="275" t="s">
        <v>26684</v>
      </c>
      <c r="C1188" s="274" t="s">
        <v>4786</v>
      </c>
      <c r="D1188" s="276">
        <v>2066.1999999999998</v>
      </c>
    </row>
    <row r="1189" spans="1:4" ht="9" customHeight="1">
      <c r="A1189" s="274">
        <v>804443</v>
      </c>
      <c r="B1189" s="275" t="s">
        <v>26685</v>
      </c>
      <c r="C1189" s="274" t="s">
        <v>4786</v>
      </c>
      <c r="D1189" s="276">
        <v>4975.6099999999997</v>
      </c>
    </row>
    <row r="1190" spans="1:4" ht="9" customHeight="1">
      <c r="A1190" s="274">
        <v>804323</v>
      </c>
      <c r="B1190" s="275" t="s">
        <v>26686</v>
      </c>
      <c r="C1190" s="274" t="s">
        <v>4786</v>
      </c>
      <c r="D1190" s="276">
        <v>2645.28</v>
      </c>
    </row>
    <row r="1191" spans="1:4" ht="9" customHeight="1">
      <c r="A1191" s="274">
        <v>804442</v>
      </c>
      <c r="B1191" s="275" t="s">
        <v>26687</v>
      </c>
      <c r="C1191" s="274" t="s">
        <v>4786</v>
      </c>
      <c r="D1191" s="276">
        <v>3967.63</v>
      </c>
    </row>
    <row r="1192" spans="1:4" ht="9" customHeight="1">
      <c r="A1192" s="274">
        <v>804322</v>
      </c>
      <c r="B1192" s="275" t="s">
        <v>26688</v>
      </c>
      <c r="C1192" s="274" t="s">
        <v>4786</v>
      </c>
      <c r="D1192" s="276">
        <v>2087.86</v>
      </c>
    </row>
    <row r="1193" spans="1:4" ht="9" customHeight="1">
      <c r="A1193" s="274">
        <v>804325</v>
      </c>
      <c r="B1193" s="275" t="s">
        <v>26689</v>
      </c>
      <c r="C1193" s="274" t="s">
        <v>4786</v>
      </c>
      <c r="D1193" s="276">
        <v>2679.96</v>
      </c>
    </row>
    <row r="1194" spans="1:4" ht="9" customHeight="1">
      <c r="A1194" s="274">
        <v>804324</v>
      </c>
      <c r="B1194" s="275" t="s">
        <v>26690</v>
      </c>
      <c r="C1194" s="274" t="s">
        <v>4786</v>
      </c>
      <c r="D1194" s="276">
        <v>2119.4899999999998</v>
      </c>
    </row>
    <row r="1195" spans="1:4" ht="9" customHeight="1">
      <c r="A1195" s="274">
        <v>804327</v>
      </c>
      <c r="B1195" s="275" t="s">
        <v>26691</v>
      </c>
      <c r="C1195" s="274" t="s">
        <v>4786</v>
      </c>
      <c r="D1195" s="276">
        <v>2727.62</v>
      </c>
    </row>
    <row r="1196" spans="1:4" ht="9" customHeight="1">
      <c r="A1196" s="274">
        <v>804326</v>
      </c>
      <c r="B1196" s="275" t="s">
        <v>26692</v>
      </c>
      <c r="C1196" s="274" t="s">
        <v>4786</v>
      </c>
      <c r="D1196" s="276">
        <v>2163.08</v>
      </c>
    </row>
    <row r="1197" spans="1:4" ht="9" customHeight="1">
      <c r="A1197" s="274">
        <v>804445</v>
      </c>
      <c r="B1197" s="275" t="s">
        <v>26693</v>
      </c>
      <c r="C1197" s="274" t="s">
        <v>4786</v>
      </c>
      <c r="D1197" s="276">
        <v>5553.08</v>
      </c>
    </row>
    <row r="1198" spans="1:4" ht="9" customHeight="1">
      <c r="A1198" s="274">
        <v>804329</v>
      </c>
      <c r="B1198" s="275" t="s">
        <v>26694</v>
      </c>
      <c r="C1198" s="274" t="s">
        <v>4786</v>
      </c>
      <c r="D1198" s="276">
        <v>2790.93</v>
      </c>
    </row>
    <row r="1199" spans="1:4" ht="9" customHeight="1">
      <c r="A1199" s="274">
        <v>804444</v>
      </c>
      <c r="B1199" s="275" t="s">
        <v>26695</v>
      </c>
      <c r="C1199" s="274" t="s">
        <v>4786</v>
      </c>
      <c r="D1199" s="276">
        <v>4425.46</v>
      </c>
    </row>
    <row r="1200" spans="1:4" ht="9" customHeight="1">
      <c r="A1200" s="274">
        <v>804328</v>
      </c>
      <c r="B1200" s="275" t="s">
        <v>26696</v>
      </c>
      <c r="C1200" s="274" t="s">
        <v>4786</v>
      </c>
      <c r="D1200" s="276">
        <v>2221.6</v>
      </c>
    </row>
    <row r="1201" spans="1:4" ht="9" customHeight="1">
      <c r="A1201" s="274">
        <v>804331</v>
      </c>
      <c r="B1201" s="275" t="s">
        <v>26697</v>
      </c>
      <c r="C1201" s="274" t="s">
        <v>4786</v>
      </c>
      <c r="D1201" s="276">
        <v>2872.74</v>
      </c>
    </row>
    <row r="1202" spans="1:4" ht="9" customHeight="1">
      <c r="A1202" s="274">
        <v>804330</v>
      </c>
      <c r="B1202" s="275" t="s">
        <v>26698</v>
      </c>
      <c r="C1202" s="274" t="s">
        <v>4786</v>
      </c>
      <c r="D1202" s="276">
        <v>2297.89</v>
      </c>
    </row>
    <row r="1203" spans="1:4" ht="9" customHeight="1">
      <c r="A1203" s="274">
        <v>804333</v>
      </c>
      <c r="B1203" s="275" t="s">
        <v>26699</v>
      </c>
      <c r="C1203" s="274" t="s">
        <v>4786</v>
      </c>
      <c r="D1203" s="276">
        <v>2982</v>
      </c>
    </row>
    <row r="1204" spans="1:4" ht="9" customHeight="1">
      <c r="A1204" s="274">
        <v>804332</v>
      </c>
      <c r="B1204" s="275" t="s">
        <v>26700</v>
      </c>
      <c r="C1204" s="274" t="s">
        <v>4786</v>
      </c>
      <c r="D1204" s="276">
        <v>2400.7600000000002</v>
      </c>
    </row>
    <row r="1205" spans="1:4" ht="9" customHeight="1">
      <c r="A1205" s="274">
        <v>804447</v>
      </c>
      <c r="B1205" s="275" t="s">
        <v>26701</v>
      </c>
      <c r="C1205" s="274" t="s">
        <v>4786</v>
      </c>
      <c r="D1205" s="276">
        <v>6870.83</v>
      </c>
    </row>
    <row r="1206" spans="1:4" ht="9" customHeight="1">
      <c r="A1206" s="274">
        <v>804335</v>
      </c>
      <c r="B1206" s="275" t="s">
        <v>26702</v>
      </c>
      <c r="C1206" s="274" t="s">
        <v>4786</v>
      </c>
      <c r="D1206" s="276">
        <v>3126.35</v>
      </c>
    </row>
    <row r="1207" spans="1:4" ht="9" customHeight="1">
      <c r="A1207" s="274">
        <v>804446</v>
      </c>
      <c r="B1207" s="275" t="s">
        <v>26703</v>
      </c>
      <c r="C1207" s="274" t="s">
        <v>4786</v>
      </c>
      <c r="D1207" s="276">
        <v>5469.21</v>
      </c>
    </row>
    <row r="1208" spans="1:4" ht="9" customHeight="1">
      <c r="A1208" s="274">
        <v>804334</v>
      </c>
      <c r="B1208" s="275" t="s">
        <v>26704</v>
      </c>
      <c r="C1208" s="274" t="s">
        <v>4786</v>
      </c>
      <c r="D1208" s="276">
        <v>2538.15</v>
      </c>
    </row>
    <row r="1209" spans="1:4" ht="9" customHeight="1">
      <c r="A1209" s="274">
        <v>804319</v>
      </c>
      <c r="B1209" s="275" t="s">
        <v>26705</v>
      </c>
      <c r="C1209" s="274" t="s">
        <v>4786</v>
      </c>
      <c r="D1209" s="276">
        <v>2607.4499999999998</v>
      </c>
    </row>
    <row r="1210" spans="1:4" ht="9" customHeight="1">
      <c r="A1210" s="274">
        <v>804318</v>
      </c>
      <c r="B1210" s="275" t="s">
        <v>26706</v>
      </c>
      <c r="C1210" s="274" t="s">
        <v>4786</v>
      </c>
      <c r="D1210" s="276">
        <v>2053.66</v>
      </c>
    </row>
    <row r="1211" spans="1:4" ht="9" customHeight="1">
      <c r="A1211" s="274">
        <v>804449</v>
      </c>
      <c r="B1211" s="275" t="s">
        <v>26707</v>
      </c>
      <c r="C1211" s="274" t="s">
        <v>4786</v>
      </c>
      <c r="D1211" s="276">
        <v>6937.63</v>
      </c>
    </row>
    <row r="1212" spans="1:4" ht="9" customHeight="1">
      <c r="A1212" s="274">
        <v>804337</v>
      </c>
      <c r="B1212" s="275" t="s">
        <v>26708</v>
      </c>
      <c r="C1212" s="274" t="s">
        <v>4786</v>
      </c>
      <c r="D1212" s="276">
        <v>3571.8</v>
      </c>
    </row>
    <row r="1213" spans="1:4" ht="9" customHeight="1">
      <c r="A1213" s="274">
        <v>804448</v>
      </c>
      <c r="B1213" s="275" t="s">
        <v>26709</v>
      </c>
      <c r="C1213" s="274" t="s">
        <v>4786</v>
      </c>
      <c r="D1213" s="276">
        <v>5446.13</v>
      </c>
    </row>
    <row r="1214" spans="1:4" ht="9" customHeight="1">
      <c r="A1214" s="274">
        <v>804336</v>
      </c>
      <c r="B1214" s="275" t="s">
        <v>26710</v>
      </c>
      <c r="C1214" s="274" t="s">
        <v>4786</v>
      </c>
      <c r="D1214" s="276">
        <v>2773.63</v>
      </c>
    </row>
    <row r="1215" spans="1:4" ht="9" customHeight="1">
      <c r="A1215" s="274">
        <v>804341</v>
      </c>
      <c r="B1215" s="275" t="s">
        <v>26711</v>
      </c>
      <c r="C1215" s="274" t="s">
        <v>4786</v>
      </c>
      <c r="D1215" s="276">
        <v>3599.26</v>
      </c>
    </row>
    <row r="1216" spans="1:4" ht="9" customHeight="1">
      <c r="A1216" s="274">
        <v>804340</v>
      </c>
      <c r="B1216" s="275" t="s">
        <v>26712</v>
      </c>
      <c r="C1216" s="274" t="s">
        <v>4786</v>
      </c>
      <c r="D1216" s="276">
        <v>2797.61</v>
      </c>
    </row>
    <row r="1217" spans="1:4" ht="9" customHeight="1">
      <c r="A1217" s="274">
        <v>804451</v>
      </c>
      <c r="B1217" s="275" t="s">
        <v>26713</v>
      </c>
      <c r="C1217" s="274" t="s">
        <v>4786</v>
      </c>
      <c r="D1217" s="276">
        <v>7256.48</v>
      </c>
    </row>
    <row r="1218" spans="1:4" ht="9" customHeight="1">
      <c r="A1218" s="274">
        <v>804343</v>
      </c>
      <c r="B1218" s="275" t="s">
        <v>26714</v>
      </c>
      <c r="C1218" s="274" t="s">
        <v>4786</v>
      </c>
      <c r="D1218" s="276">
        <v>3634.3</v>
      </c>
    </row>
    <row r="1219" spans="1:4" ht="9" customHeight="1">
      <c r="A1219" s="274">
        <v>804450</v>
      </c>
      <c r="B1219" s="275" t="s">
        <v>26715</v>
      </c>
      <c r="C1219" s="274" t="s">
        <v>4786</v>
      </c>
      <c r="D1219" s="276">
        <v>5694.27</v>
      </c>
    </row>
    <row r="1220" spans="1:4" ht="9" customHeight="1">
      <c r="A1220" s="274">
        <v>804342</v>
      </c>
      <c r="B1220" s="275" t="s">
        <v>26716</v>
      </c>
      <c r="C1220" s="274" t="s">
        <v>4786</v>
      </c>
      <c r="D1220" s="276">
        <v>2828.3</v>
      </c>
    </row>
    <row r="1221" spans="1:4" ht="9" customHeight="1">
      <c r="A1221" s="274">
        <v>804345</v>
      </c>
      <c r="B1221" s="275" t="s">
        <v>26717</v>
      </c>
      <c r="C1221" s="274" t="s">
        <v>4786</v>
      </c>
      <c r="D1221" s="276">
        <v>3685.48</v>
      </c>
    </row>
    <row r="1222" spans="1:4" ht="9" customHeight="1">
      <c r="A1222" s="274">
        <v>804344</v>
      </c>
      <c r="B1222" s="275" t="s">
        <v>26718</v>
      </c>
      <c r="C1222" s="274" t="s">
        <v>4786</v>
      </c>
      <c r="D1222" s="276">
        <v>2873.52</v>
      </c>
    </row>
    <row r="1223" spans="1:4" ht="9" customHeight="1">
      <c r="A1223" s="274">
        <v>804347</v>
      </c>
      <c r="B1223" s="275" t="s">
        <v>26719</v>
      </c>
      <c r="C1223" s="274" t="s">
        <v>4786</v>
      </c>
      <c r="D1223" s="276">
        <v>3755.36</v>
      </c>
    </row>
    <row r="1224" spans="1:4" ht="9" customHeight="1">
      <c r="A1224" s="274">
        <v>804346</v>
      </c>
      <c r="B1224" s="275" t="s">
        <v>26720</v>
      </c>
      <c r="C1224" s="274" t="s">
        <v>4786</v>
      </c>
      <c r="D1224" s="276">
        <v>2935.7</v>
      </c>
    </row>
    <row r="1225" spans="1:4" ht="9" customHeight="1">
      <c r="A1225" s="274">
        <v>804453</v>
      </c>
      <c r="B1225" s="275" t="s">
        <v>26721</v>
      </c>
      <c r="C1225" s="274" t="s">
        <v>4786</v>
      </c>
      <c r="D1225" s="276">
        <v>8091.07</v>
      </c>
    </row>
    <row r="1226" spans="1:4" ht="9" customHeight="1">
      <c r="A1226" s="274">
        <v>804349</v>
      </c>
      <c r="B1226" s="275" t="s">
        <v>26722</v>
      </c>
      <c r="C1226" s="274" t="s">
        <v>4786</v>
      </c>
      <c r="D1226" s="276">
        <v>3847.05</v>
      </c>
    </row>
    <row r="1227" spans="1:4" ht="9" customHeight="1">
      <c r="A1227" s="274">
        <v>804452</v>
      </c>
      <c r="B1227" s="275" t="s">
        <v>26723</v>
      </c>
      <c r="C1227" s="274" t="s">
        <v>4786</v>
      </c>
      <c r="D1227" s="276">
        <v>6343.01</v>
      </c>
    </row>
    <row r="1228" spans="1:4" ht="9" customHeight="1">
      <c r="A1228" s="274">
        <v>804348</v>
      </c>
      <c r="B1228" s="275" t="s">
        <v>26724</v>
      </c>
      <c r="C1228" s="274" t="s">
        <v>4786</v>
      </c>
      <c r="D1228" s="276">
        <v>3018.1</v>
      </c>
    </row>
    <row r="1229" spans="1:4" ht="9" customHeight="1">
      <c r="A1229" s="274">
        <v>804351</v>
      </c>
      <c r="B1229" s="275" t="s">
        <v>26725</v>
      </c>
      <c r="C1229" s="274" t="s">
        <v>4786</v>
      </c>
      <c r="D1229" s="276">
        <v>3965.09</v>
      </c>
    </row>
    <row r="1230" spans="1:4" ht="9" customHeight="1">
      <c r="A1230" s="274">
        <v>804350</v>
      </c>
      <c r="B1230" s="275" t="s">
        <v>26726</v>
      </c>
      <c r="C1230" s="274" t="s">
        <v>4786</v>
      </c>
      <c r="D1230" s="276">
        <v>3125.4</v>
      </c>
    </row>
    <row r="1231" spans="1:4" ht="9" customHeight="1">
      <c r="A1231" s="274">
        <v>804353</v>
      </c>
      <c r="B1231" s="275" t="s">
        <v>26727</v>
      </c>
      <c r="C1231" s="274" t="s">
        <v>4786</v>
      </c>
      <c r="D1231" s="276">
        <v>4120.12</v>
      </c>
    </row>
    <row r="1232" spans="1:4" ht="9" customHeight="1">
      <c r="A1232" s="274">
        <v>804352</v>
      </c>
      <c r="B1232" s="275" t="s">
        <v>26728</v>
      </c>
      <c r="C1232" s="274" t="s">
        <v>4786</v>
      </c>
      <c r="D1232" s="276">
        <v>3268.24</v>
      </c>
    </row>
    <row r="1233" spans="1:4" ht="9" customHeight="1">
      <c r="A1233" s="274">
        <v>804455</v>
      </c>
      <c r="B1233" s="275" t="s">
        <v>26729</v>
      </c>
      <c r="C1233" s="274" t="s">
        <v>4786</v>
      </c>
      <c r="D1233" s="276">
        <v>10018.02</v>
      </c>
    </row>
    <row r="1234" spans="1:4" ht="9" customHeight="1">
      <c r="A1234" s="274">
        <v>804355</v>
      </c>
      <c r="B1234" s="275" t="s">
        <v>26730</v>
      </c>
      <c r="C1234" s="274" t="s">
        <v>4786</v>
      </c>
      <c r="D1234" s="276">
        <v>4324.21</v>
      </c>
    </row>
    <row r="1235" spans="1:4" ht="9" customHeight="1">
      <c r="A1235" s="274">
        <v>804454</v>
      </c>
      <c r="B1235" s="275" t="s">
        <v>26731</v>
      </c>
      <c r="C1235" s="274" t="s">
        <v>4786</v>
      </c>
      <c r="D1235" s="276">
        <v>7842.49</v>
      </c>
    </row>
    <row r="1236" spans="1:4" ht="9" customHeight="1">
      <c r="A1236" s="274">
        <v>804354</v>
      </c>
      <c r="B1236" s="275" t="s">
        <v>26732</v>
      </c>
      <c r="C1236" s="274" t="s">
        <v>4786</v>
      </c>
      <c r="D1236" s="276">
        <v>3458.68</v>
      </c>
    </row>
    <row r="1237" spans="1:4" ht="9" customHeight="1">
      <c r="A1237" s="274">
        <v>804339</v>
      </c>
      <c r="B1237" s="275" t="s">
        <v>26733</v>
      </c>
      <c r="C1237" s="274" t="s">
        <v>4786</v>
      </c>
      <c r="D1237" s="276">
        <v>3578.66</v>
      </c>
    </row>
    <row r="1238" spans="1:4" ht="9" customHeight="1">
      <c r="A1238" s="274">
        <v>804338</v>
      </c>
      <c r="B1238" s="275" t="s">
        <v>26734</v>
      </c>
      <c r="C1238" s="274" t="s">
        <v>4786</v>
      </c>
      <c r="D1238" s="276">
        <v>2779.63</v>
      </c>
    </row>
    <row r="1239" spans="1:4" ht="9" customHeight="1">
      <c r="A1239" s="274">
        <v>804457</v>
      </c>
      <c r="B1239" s="275" t="s">
        <v>26735</v>
      </c>
      <c r="C1239" s="274" t="s">
        <v>4786</v>
      </c>
      <c r="D1239" s="276">
        <v>12178.62</v>
      </c>
    </row>
    <row r="1240" spans="1:4" ht="9" customHeight="1">
      <c r="A1240" s="274">
        <v>804357</v>
      </c>
      <c r="B1240" s="275" t="s">
        <v>26736</v>
      </c>
      <c r="C1240" s="274" t="s">
        <v>4786</v>
      </c>
      <c r="D1240" s="276">
        <v>6036.22</v>
      </c>
    </row>
    <row r="1241" spans="1:4" ht="9" customHeight="1">
      <c r="A1241" s="274">
        <v>804456</v>
      </c>
      <c r="B1241" s="275" t="s">
        <v>26737</v>
      </c>
      <c r="C1241" s="274" t="s">
        <v>4786</v>
      </c>
      <c r="D1241" s="276">
        <v>9344.9</v>
      </c>
    </row>
    <row r="1242" spans="1:4" ht="9" customHeight="1">
      <c r="A1242" s="274">
        <v>804356</v>
      </c>
      <c r="B1242" s="275" t="s">
        <v>26738</v>
      </c>
      <c r="C1242" s="274" t="s">
        <v>4786</v>
      </c>
      <c r="D1242" s="276">
        <v>4622.99</v>
      </c>
    </row>
    <row r="1243" spans="1:4" ht="9" customHeight="1">
      <c r="A1243" s="274">
        <v>804361</v>
      </c>
      <c r="B1243" s="275" t="s">
        <v>26739</v>
      </c>
      <c r="C1243" s="274" t="s">
        <v>4786</v>
      </c>
      <c r="D1243" s="276">
        <v>6078.6</v>
      </c>
    </row>
    <row r="1244" spans="1:4" ht="9" customHeight="1">
      <c r="A1244" s="274">
        <v>804360</v>
      </c>
      <c r="B1244" s="275" t="s">
        <v>26740</v>
      </c>
      <c r="C1244" s="274" t="s">
        <v>4786</v>
      </c>
      <c r="D1244" s="276">
        <v>4659.2700000000004</v>
      </c>
    </row>
    <row r="1245" spans="1:4" ht="9" customHeight="1">
      <c r="A1245" s="274">
        <v>804459</v>
      </c>
      <c r="B1245" s="275" t="s">
        <v>26741</v>
      </c>
      <c r="C1245" s="274" t="s">
        <v>4786</v>
      </c>
      <c r="D1245" s="276">
        <v>12746.11</v>
      </c>
    </row>
    <row r="1246" spans="1:4" ht="9" customHeight="1">
      <c r="A1246" s="274">
        <v>804363</v>
      </c>
      <c r="B1246" s="275" t="s">
        <v>26742</v>
      </c>
      <c r="C1246" s="274" t="s">
        <v>4786</v>
      </c>
      <c r="D1246" s="276">
        <v>6132.87</v>
      </c>
    </row>
    <row r="1247" spans="1:4" ht="9" customHeight="1">
      <c r="A1247" s="274">
        <v>804458</v>
      </c>
      <c r="B1247" s="275" t="s">
        <v>26743</v>
      </c>
      <c r="C1247" s="274" t="s">
        <v>4786</v>
      </c>
      <c r="D1247" s="276">
        <v>9777.35</v>
      </c>
    </row>
    <row r="1248" spans="1:4" ht="9" customHeight="1">
      <c r="A1248" s="274">
        <v>804362</v>
      </c>
      <c r="B1248" s="275" t="s">
        <v>26744</v>
      </c>
      <c r="C1248" s="274" t="s">
        <v>4786</v>
      </c>
      <c r="D1248" s="276">
        <v>4705.84</v>
      </c>
    </row>
    <row r="1249" spans="1:4" ht="9" customHeight="1">
      <c r="A1249" s="274">
        <v>804365</v>
      </c>
      <c r="B1249" s="275" t="s">
        <v>26745</v>
      </c>
      <c r="C1249" s="274" t="s">
        <v>4786</v>
      </c>
      <c r="D1249" s="276">
        <v>6211.17</v>
      </c>
    </row>
    <row r="1250" spans="1:4" ht="9" customHeight="1">
      <c r="A1250" s="274">
        <v>804364</v>
      </c>
      <c r="B1250" s="275" t="s">
        <v>26746</v>
      </c>
      <c r="C1250" s="274" t="s">
        <v>4786</v>
      </c>
      <c r="D1250" s="276">
        <v>4773.3900000000003</v>
      </c>
    </row>
    <row r="1251" spans="1:4" ht="9" customHeight="1">
      <c r="A1251" s="274">
        <v>804367</v>
      </c>
      <c r="B1251" s="275" t="s">
        <v>26747</v>
      </c>
      <c r="C1251" s="274" t="s">
        <v>4786</v>
      </c>
      <c r="D1251" s="276">
        <v>6317.32</v>
      </c>
    </row>
    <row r="1252" spans="1:4" ht="9" customHeight="1">
      <c r="A1252" s="274">
        <v>804366</v>
      </c>
      <c r="B1252" s="275" t="s">
        <v>26748</v>
      </c>
      <c r="C1252" s="274" t="s">
        <v>4786</v>
      </c>
      <c r="D1252" s="276">
        <v>4865.8999999999996</v>
      </c>
    </row>
    <row r="1253" spans="1:4" ht="9" customHeight="1">
      <c r="A1253" s="274">
        <v>804461</v>
      </c>
      <c r="B1253" s="275" t="s">
        <v>26749</v>
      </c>
      <c r="C1253" s="274" t="s">
        <v>4786</v>
      </c>
      <c r="D1253" s="276">
        <v>14252.96</v>
      </c>
    </row>
    <row r="1254" spans="1:4" ht="9" customHeight="1">
      <c r="A1254" s="274">
        <v>804369</v>
      </c>
      <c r="B1254" s="275" t="s">
        <v>26750</v>
      </c>
      <c r="C1254" s="274" t="s">
        <v>4786</v>
      </c>
      <c r="D1254" s="276">
        <v>6455.58</v>
      </c>
    </row>
    <row r="1255" spans="1:4" ht="9" customHeight="1">
      <c r="A1255" s="274">
        <v>804460</v>
      </c>
      <c r="B1255" s="275" t="s">
        <v>26751</v>
      </c>
      <c r="C1255" s="274" t="s">
        <v>4786</v>
      </c>
      <c r="D1255" s="276">
        <v>10925.7</v>
      </c>
    </row>
    <row r="1256" spans="1:4" ht="9" customHeight="1">
      <c r="A1256" s="274">
        <v>804371</v>
      </c>
      <c r="B1256" s="275" t="s">
        <v>26752</v>
      </c>
      <c r="C1256" s="274" t="s">
        <v>4786</v>
      </c>
      <c r="D1256" s="276">
        <v>6633.61</v>
      </c>
    </row>
    <row r="1257" spans="1:4" ht="9" customHeight="1">
      <c r="A1257" s="274">
        <v>804370</v>
      </c>
      <c r="B1257" s="275" t="s">
        <v>26753</v>
      </c>
      <c r="C1257" s="274" t="s">
        <v>4786</v>
      </c>
      <c r="D1257" s="276">
        <v>5146.47</v>
      </c>
    </row>
    <row r="1258" spans="1:4" ht="9" customHeight="1">
      <c r="A1258" s="274">
        <v>804373</v>
      </c>
      <c r="B1258" s="275" t="s">
        <v>26754</v>
      </c>
      <c r="C1258" s="274" t="s">
        <v>4786</v>
      </c>
      <c r="D1258" s="276">
        <v>6863.03</v>
      </c>
    </row>
    <row r="1259" spans="1:4" ht="9" customHeight="1">
      <c r="A1259" s="274">
        <v>804372</v>
      </c>
      <c r="B1259" s="275" t="s">
        <v>26755</v>
      </c>
      <c r="C1259" s="274" t="s">
        <v>4786</v>
      </c>
      <c r="D1259" s="276">
        <v>5354.25</v>
      </c>
    </row>
    <row r="1260" spans="1:4" ht="9" customHeight="1">
      <c r="A1260" s="274">
        <v>804463</v>
      </c>
      <c r="B1260" s="275" t="s">
        <v>26756</v>
      </c>
      <c r="C1260" s="274" t="s">
        <v>4786</v>
      </c>
      <c r="D1260" s="276">
        <v>17706.2</v>
      </c>
    </row>
    <row r="1261" spans="1:4" ht="9" customHeight="1">
      <c r="A1261" s="274">
        <v>804375</v>
      </c>
      <c r="B1261" s="275" t="s">
        <v>26757</v>
      </c>
      <c r="C1261" s="274" t="s">
        <v>4786</v>
      </c>
      <c r="D1261" s="276">
        <v>7164.42</v>
      </c>
    </row>
    <row r="1262" spans="1:4" ht="9" customHeight="1">
      <c r="A1262" s="274">
        <v>804462</v>
      </c>
      <c r="B1262" s="275" t="s">
        <v>26758</v>
      </c>
      <c r="C1262" s="274" t="s">
        <v>4786</v>
      </c>
      <c r="D1262" s="276">
        <v>13551.15</v>
      </c>
    </row>
    <row r="1263" spans="1:4" ht="9" customHeight="1">
      <c r="A1263" s="274">
        <v>804374</v>
      </c>
      <c r="B1263" s="275" t="s">
        <v>26759</v>
      </c>
      <c r="C1263" s="274" t="s">
        <v>4786</v>
      </c>
      <c r="D1263" s="276">
        <v>5631.54</v>
      </c>
    </row>
    <row r="1264" spans="1:4" ht="9" customHeight="1">
      <c r="A1264" s="274">
        <v>804359</v>
      </c>
      <c r="B1264" s="275" t="s">
        <v>26760</v>
      </c>
      <c r="C1264" s="274" t="s">
        <v>4786</v>
      </c>
      <c r="D1264" s="276">
        <v>6046.95</v>
      </c>
    </row>
    <row r="1265" spans="1:4" ht="9" customHeight="1">
      <c r="A1265" s="274">
        <v>804358</v>
      </c>
      <c r="B1265" s="275" t="s">
        <v>26761</v>
      </c>
      <c r="C1265" s="274" t="s">
        <v>4786</v>
      </c>
      <c r="D1265" s="276">
        <v>4632.2700000000004</v>
      </c>
    </row>
    <row r="1266" spans="1:4" ht="9" customHeight="1">
      <c r="A1266" s="274">
        <v>804368</v>
      </c>
      <c r="B1266" s="275" t="s">
        <v>26762</v>
      </c>
      <c r="C1266" s="274" t="s">
        <v>4786</v>
      </c>
      <c r="D1266" s="276">
        <v>4987.6099999999997</v>
      </c>
    </row>
    <row r="1267" spans="1:4" ht="9" customHeight="1">
      <c r="A1267" s="274">
        <v>804465</v>
      </c>
      <c r="B1267" s="275" t="s">
        <v>26763</v>
      </c>
      <c r="C1267" s="274" t="s">
        <v>41</v>
      </c>
      <c r="D1267" s="276">
        <v>128.01</v>
      </c>
    </row>
    <row r="1268" spans="1:4" ht="9" customHeight="1">
      <c r="A1268" s="274">
        <v>804464</v>
      </c>
      <c r="B1268" s="275" t="s">
        <v>26764</v>
      </c>
      <c r="C1268" s="274" t="s">
        <v>41</v>
      </c>
      <c r="D1268" s="276">
        <v>108.42</v>
      </c>
    </row>
    <row r="1269" spans="1:4" ht="9" customHeight="1">
      <c r="A1269" s="274">
        <v>804475</v>
      </c>
      <c r="B1269" s="275" t="s">
        <v>26765</v>
      </c>
      <c r="C1269" s="274" t="s">
        <v>41</v>
      </c>
      <c r="D1269" s="276">
        <v>142.28</v>
      </c>
    </row>
    <row r="1270" spans="1:4" ht="9" customHeight="1">
      <c r="A1270" s="274">
        <v>804474</v>
      </c>
      <c r="B1270" s="275" t="s">
        <v>26766</v>
      </c>
      <c r="C1270" s="274" t="s">
        <v>41</v>
      </c>
      <c r="D1270" s="276">
        <v>122.7</v>
      </c>
    </row>
    <row r="1271" spans="1:4" ht="9" customHeight="1">
      <c r="A1271" s="274">
        <v>804485</v>
      </c>
      <c r="B1271" s="275" t="s">
        <v>26767</v>
      </c>
      <c r="C1271" s="274" t="s">
        <v>41</v>
      </c>
      <c r="D1271" s="276">
        <v>213.6</v>
      </c>
    </row>
    <row r="1272" spans="1:4" ht="9" customHeight="1">
      <c r="A1272" s="274">
        <v>804484</v>
      </c>
      <c r="B1272" s="275" t="s">
        <v>26768</v>
      </c>
      <c r="C1272" s="274" t="s">
        <v>41</v>
      </c>
      <c r="D1272" s="276">
        <v>194.12</v>
      </c>
    </row>
    <row r="1273" spans="1:4" ht="9" customHeight="1">
      <c r="A1273" s="274">
        <v>804495</v>
      </c>
      <c r="B1273" s="275" t="s">
        <v>26769</v>
      </c>
      <c r="C1273" s="274" t="s">
        <v>41</v>
      </c>
      <c r="D1273" s="276">
        <v>267.37</v>
      </c>
    </row>
    <row r="1274" spans="1:4" ht="9" customHeight="1">
      <c r="A1274" s="274">
        <v>804494</v>
      </c>
      <c r="B1274" s="275" t="s">
        <v>26770</v>
      </c>
      <c r="C1274" s="274" t="s">
        <v>41</v>
      </c>
      <c r="D1274" s="276">
        <v>244.28</v>
      </c>
    </row>
    <row r="1275" spans="1:4" ht="9" customHeight="1">
      <c r="A1275" s="274">
        <v>804467</v>
      </c>
      <c r="B1275" s="275" t="s">
        <v>26771</v>
      </c>
      <c r="C1275" s="274" t="s">
        <v>41</v>
      </c>
      <c r="D1275" s="276">
        <v>194.06</v>
      </c>
    </row>
    <row r="1276" spans="1:4" ht="9" customHeight="1">
      <c r="A1276" s="274">
        <v>804466</v>
      </c>
      <c r="B1276" s="275" t="s">
        <v>26772</v>
      </c>
      <c r="C1276" s="274" t="s">
        <v>41</v>
      </c>
      <c r="D1276" s="276">
        <v>162.86000000000001</v>
      </c>
    </row>
    <row r="1277" spans="1:4" ht="9" customHeight="1">
      <c r="A1277" s="274">
        <v>804477</v>
      </c>
      <c r="B1277" s="275" t="s">
        <v>26773</v>
      </c>
      <c r="C1277" s="274" t="s">
        <v>41</v>
      </c>
      <c r="D1277" s="276">
        <v>251.12</v>
      </c>
    </row>
    <row r="1278" spans="1:4" ht="9" customHeight="1">
      <c r="A1278" s="274">
        <v>804476</v>
      </c>
      <c r="B1278" s="275" t="s">
        <v>26774</v>
      </c>
      <c r="C1278" s="274" t="s">
        <v>41</v>
      </c>
      <c r="D1278" s="276">
        <v>220</v>
      </c>
    </row>
    <row r="1279" spans="1:4" ht="9" customHeight="1">
      <c r="A1279" s="274">
        <v>804487</v>
      </c>
      <c r="B1279" s="275" t="s">
        <v>26775</v>
      </c>
      <c r="C1279" s="274" t="s">
        <v>41</v>
      </c>
      <c r="D1279" s="276">
        <v>362.47</v>
      </c>
    </row>
    <row r="1280" spans="1:4" ht="9" customHeight="1">
      <c r="A1280" s="274">
        <v>804486</v>
      </c>
      <c r="B1280" s="275" t="s">
        <v>26776</v>
      </c>
      <c r="C1280" s="274" t="s">
        <v>41</v>
      </c>
      <c r="D1280" s="276">
        <v>327.63</v>
      </c>
    </row>
    <row r="1281" spans="1:4" ht="9" customHeight="1">
      <c r="A1281" s="274">
        <v>804497</v>
      </c>
      <c r="B1281" s="275" t="s">
        <v>26777</v>
      </c>
      <c r="C1281" s="274" t="s">
        <v>41</v>
      </c>
      <c r="D1281" s="276">
        <v>427.41</v>
      </c>
    </row>
    <row r="1282" spans="1:4" ht="9" customHeight="1">
      <c r="A1282" s="274">
        <v>804496</v>
      </c>
      <c r="B1282" s="275" t="s">
        <v>26778</v>
      </c>
      <c r="C1282" s="274" t="s">
        <v>41</v>
      </c>
      <c r="D1282" s="276">
        <v>385.23</v>
      </c>
    </row>
    <row r="1283" spans="1:4" ht="9" customHeight="1">
      <c r="A1283" s="274">
        <v>804469</v>
      </c>
      <c r="B1283" s="275" t="s">
        <v>26779</v>
      </c>
      <c r="C1283" s="274" t="s">
        <v>41</v>
      </c>
      <c r="D1283" s="276">
        <v>347.38</v>
      </c>
    </row>
    <row r="1284" spans="1:4" ht="9" customHeight="1">
      <c r="A1284" s="274">
        <v>804468</v>
      </c>
      <c r="B1284" s="275" t="s">
        <v>26780</v>
      </c>
      <c r="C1284" s="274" t="s">
        <v>41</v>
      </c>
      <c r="D1284" s="276">
        <v>304.60000000000002</v>
      </c>
    </row>
    <row r="1285" spans="1:4" ht="9" customHeight="1">
      <c r="A1285" s="274">
        <v>804479</v>
      </c>
      <c r="B1285" s="275" t="s">
        <v>26781</v>
      </c>
      <c r="C1285" s="274" t="s">
        <v>41</v>
      </c>
      <c r="D1285" s="276">
        <v>404.43</v>
      </c>
    </row>
    <row r="1286" spans="1:4" ht="9" customHeight="1">
      <c r="A1286" s="274">
        <v>804478</v>
      </c>
      <c r="B1286" s="275" t="s">
        <v>26782</v>
      </c>
      <c r="C1286" s="274" t="s">
        <v>41</v>
      </c>
      <c r="D1286" s="276">
        <v>361.74</v>
      </c>
    </row>
    <row r="1287" spans="1:4" ht="9" customHeight="1">
      <c r="A1287" s="274">
        <v>804489</v>
      </c>
      <c r="B1287" s="275" t="s">
        <v>26783</v>
      </c>
      <c r="C1287" s="274" t="s">
        <v>41</v>
      </c>
      <c r="D1287" s="276">
        <v>511.35</v>
      </c>
    </row>
    <row r="1288" spans="1:4" ht="9" customHeight="1">
      <c r="A1288" s="274">
        <v>804488</v>
      </c>
      <c r="B1288" s="275" t="s">
        <v>26784</v>
      </c>
      <c r="C1288" s="274" t="s">
        <v>41</v>
      </c>
      <c r="D1288" s="276">
        <v>456.86</v>
      </c>
    </row>
    <row r="1289" spans="1:4" ht="9" customHeight="1">
      <c r="A1289" s="274">
        <v>804499</v>
      </c>
      <c r="B1289" s="275" t="s">
        <v>26785</v>
      </c>
      <c r="C1289" s="274" t="s">
        <v>41</v>
      </c>
      <c r="D1289" s="276">
        <v>653.04999999999995</v>
      </c>
    </row>
    <row r="1290" spans="1:4" ht="9" customHeight="1">
      <c r="A1290" s="274">
        <v>804498</v>
      </c>
      <c r="B1290" s="275" t="s">
        <v>26786</v>
      </c>
      <c r="C1290" s="274" t="s">
        <v>41</v>
      </c>
      <c r="D1290" s="276">
        <v>589.49</v>
      </c>
    </row>
    <row r="1291" spans="1:4" ht="9" customHeight="1">
      <c r="A1291" s="274">
        <v>804471</v>
      </c>
      <c r="B1291" s="275" t="s">
        <v>26787</v>
      </c>
      <c r="C1291" s="274" t="s">
        <v>41</v>
      </c>
      <c r="D1291" s="276">
        <v>469.36</v>
      </c>
    </row>
    <row r="1292" spans="1:4" ht="9" customHeight="1">
      <c r="A1292" s="274">
        <v>804470</v>
      </c>
      <c r="B1292" s="275" t="s">
        <v>26788</v>
      </c>
      <c r="C1292" s="274" t="s">
        <v>41</v>
      </c>
      <c r="D1292" s="276">
        <v>407.08</v>
      </c>
    </row>
    <row r="1293" spans="1:4" ht="9" customHeight="1">
      <c r="A1293" s="274">
        <v>804481</v>
      </c>
      <c r="B1293" s="275" t="s">
        <v>26789</v>
      </c>
      <c r="C1293" s="274" t="s">
        <v>41</v>
      </c>
      <c r="D1293" s="276">
        <v>597.74</v>
      </c>
    </row>
    <row r="1294" spans="1:4" ht="9" customHeight="1">
      <c r="A1294" s="274">
        <v>804480</v>
      </c>
      <c r="B1294" s="275" t="s">
        <v>26790</v>
      </c>
      <c r="C1294" s="274" t="s">
        <v>41</v>
      </c>
      <c r="D1294" s="276">
        <v>535.63</v>
      </c>
    </row>
    <row r="1295" spans="1:4" ht="9" customHeight="1">
      <c r="A1295" s="274">
        <v>804491</v>
      </c>
      <c r="B1295" s="275" t="s">
        <v>26791</v>
      </c>
      <c r="C1295" s="274" t="s">
        <v>41</v>
      </c>
      <c r="D1295" s="276">
        <v>789.04</v>
      </c>
    </row>
    <row r="1296" spans="1:4" ht="9" customHeight="1">
      <c r="A1296" s="274">
        <v>804490</v>
      </c>
      <c r="B1296" s="275" t="s">
        <v>26792</v>
      </c>
      <c r="C1296" s="274" t="s">
        <v>41</v>
      </c>
      <c r="D1296" s="276">
        <v>706.08</v>
      </c>
    </row>
    <row r="1297" spans="1:4" ht="9" customHeight="1">
      <c r="A1297" s="274">
        <v>804501</v>
      </c>
      <c r="B1297" s="275" t="s">
        <v>26793</v>
      </c>
      <c r="C1297" s="274" t="s">
        <v>41</v>
      </c>
      <c r="D1297" s="276">
        <v>951.11</v>
      </c>
    </row>
    <row r="1298" spans="1:4" ht="9" customHeight="1">
      <c r="A1298" s="274">
        <v>804500</v>
      </c>
      <c r="B1298" s="275" t="s">
        <v>26794</v>
      </c>
      <c r="C1298" s="274" t="s">
        <v>41</v>
      </c>
      <c r="D1298" s="276">
        <v>857.06</v>
      </c>
    </row>
    <row r="1299" spans="1:4" ht="9" customHeight="1">
      <c r="A1299" s="274">
        <v>804473</v>
      </c>
      <c r="B1299" s="275" t="s">
        <v>26795</v>
      </c>
      <c r="C1299" s="274" t="s">
        <v>41</v>
      </c>
      <c r="D1299" s="276">
        <v>758.73</v>
      </c>
    </row>
    <row r="1300" spans="1:4" ht="9" customHeight="1">
      <c r="A1300" s="274">
        <v>804472</v>
      </c>
      <c r="B1300" s="275" t="s">
        <v>26796</v>
      </c>
      <c r="C1300" s="274" t="s">
        <v>41</v>
      </c>
      <c r="D1300" s="276">
        <v>661.44</v>
      </c>
    </row>
    <row r="1301" spans="1:4" ht="9" customHeight="1">
      <c r="A1301" s="274">
        <v>804483</v>
      </c>
      <c r="B1301" s="275" t="s">
        <v>26797</v>
      </c>
      <c r="C1301" s="274" t="s">
        <v>41</v>
      </c>
      <c r="D1301" s="276">
        <v>958.43</v>
      </c>
    </row>
    <row r="1302" spans="1:4" ht="9" customHeight="1">
      <c r="A1302" s="274">
        <v>804482</v>
      </c>
      <c r="B1302" s="275" t="s">
        <v>26798</v>
      </c>
      <c r="C1302" s="274" t="s">
        <v>41</v>
      </c>
      <c r="D1302" s="276">
        <v>861.41</v>
      </c>
    </row>
    <row r="1303" spans="1:4" ht="9" customHeight="1">
      <c r="A1303" s="274">
        <v>804493</v>
      </c>
      <c r="B1303" s="275" t="s">
        <v>26799</v>
      </c>
      <c r="C1303" s="274" t="s">
        <v>41</v>
      </c>
      <c r="D1303" s="276">
        <v>1267.24</v>
      </c>
    </row>
    <row r="1304" spans="1:4" ht="9" customHeight="1">
      <c r="A1304" s="274">
        <v>804492</v>
      </c>
      <c r="B1304" s="275" t="s">
        <v>26800</v>
      </c>
      <c r="C1304" s="274" t="s">
        <v>41</v>
      </c>
      <c r="D1304" s="276">
        <v>1138.81</v>
      </c>
    </row>
    <row r="1305" spans="1:4" ht="9" customHeight="1">
      <c r="A1305" s="274">
        <v>804503</v>
      </c>
      <c r="B1305" s="275" t="s">
        <v>26801</v>
      </c>
      <c r="C1305" s="274" t="s">
        <v>41</v>
      </c>
      <c r="D1305" s="276">
        <v>1523.63</v>
      </c>
    </row>
    <row r="1306" spans="1:4" ht="9" customHeight="1">
      <c r="A1306" s="274">
        <v>804502</v>
      </c>
      <c r="B1306" s="275" t="s">
        <v>26802</v>
      </c>
      <c r="C1306" s="274" t="s">
        <v>41</v>
      </c>
      <c r="D1306" s="276">
        <v>1390.88</v>
      </c>
    </row>
    <row r="1307" spans="1:4" ht="9" customHeight="1">
      <c r="A1307" s="274">
        <v>804180</v>
      </c>
      <c r="B1307" s="275" t="s">
        <v>26803</v>
      </c>
      <c r="C1307" s="274" t="s">
        <v>41</v>
      </c>
      <c r="D1307" s="276">
        <v>914.12</v>
      </c>
    </row>
    <row r="1308" spans="1:4" ht="9" customHeight="1">
      <c r="A1308" s="274">
        <v>804181</v>
      </c>
      <c r="B1308" s="275" t="s">
        <v>26804</v>
      </c>
      <c r="C1308" s="274" t="s">
        <v>41</v>
      </c>
      <c r="D1308" s="276">
        <v>998.77</v>
      </c>
    </row>
    <row r="1309" spans="1:4" ht="9" customHeight="1">
      <c r="A1309" s="274">
        <v>804182</v>
      </c>
      <c r="B1309" s="275" t="s">
        <v>26805</v>
      </c>
      <c r="C1309" s="274" t="s">
        <v>41</v>
      </c>
      <c r="D1309" s="276">
        <v>982.84</v>
      </c>
    </row>
    <row r="1310" spans="1:4" ht="9" customHeight="1">
      <c r="A1310" s="274">
        <v>804183</v>
      </c>
      <c r="B1310" s="275" t="s">
        <v>26806</v>
      </c>
      <c r="C1310" s="274" t="s">
        <v>41</v>
      </c>
      <c r="D1310" s="276">
        <v>1067.48</v>
      </c>
    </row>
    <row r="1311" spans="1:4" ht="9" customHeight="1">
      <c r="A1311" s="274">
        <v>804184</v>
      </c>
      <c r="B1311" s="275" t="s">
        <v>26807</v>
      </c>
      <c r="C1311" s="274" t="s">
        <v>41</v>
      </c>
      <c r="D1311" s="276">
        <v>1460.36</v>
      </c>
    </row>
    <row r="1312" spans="1:4" ht="9" customHeight="1">
      <c r="A1312" s="274">
        <v>804185</v>
      </c>
      <c r="B1312" s="275" t="s">
        <v>26808</v>
      </c>
      <c r="C1312" s="274" t="s">
        <v>41</v>
      </c>
      <c r="D1312" s="276">
        <v>1545</v>
      </c>
    </row>
    <row r="1313" spans="1:4" ht="9" customHeight="1">
      <c r="A1313" s="274">
        <v>804186</v>
      </c>
      <c r="B1313" s="275" t="s">
        <v>26809</v>
      </c>
      <c r="C1313" s="274" t="s">
        <v>41</v>
      </c>
      <c r="D1313" s="276">
        <v>1671.46</v>
      </c>
    </row>
    <row r="1314" spans="1:4" ht="9" customHeight="1">
      <c r="A1314" s="274">
        <v>804187</v>
      </c>
      <c r="B1314" s="275" t="s">
        <v>26810</v>
      </c>
      <c r="C1314" s="274" t="s">
        <v>41</v>
      </c>
      <c r="D1314" s="276">
        <v>1756.1</v>
      </c>
    </row>
    <row r="1315" spans="1:4" ht="9" customHeight="1">
      <c r="A1315" s="274">
        <v>804188</v>
      </c>
      <c r="B1315" s="275" t="s">
        <v>26811</v>
      </c>
      <c r="C1315" s="274" t="s">
        <v>41</v>
      </c>
      <c r="D1315" s="276">
        <v>1317.56</v>
      </c>
    </row>
    <row r="1316" spans="1:4" ht="9" customHeight="1">
      <c r="A1316" s="274">
        <v>804189</v>
      </c>
      <c r="B1316" s="275" t="s">
        <v>26812</v>
      </c>
      <c r="C1316" s="274" t="s">
        <v>41</v>
      </c>
      <c r="D1316" s="276">
        <v>1430.77</v>
      </c>
    </row>
    <row r="1317" spans="1:4" ht="9" customHeight="1">
      <c r="A1317" s="274">
        <v>804190</v>
      </c>
      <c r="B1317" s="275" t="s">
        <v>26813</v>
      </c>
      <c r="C1317" s="274" t="s">
        <v>41</v>
      </c>
      <c r="D1317" s="276">
        <v>1400.13</v>
      </c>
    </row>
    <row r="1318" spans="1:4" ht="9" customHeight="1">
      <c r="A1318" s="274">
        <v>804191</v>
      </c>
      <c r="B1318" s="275" t="s">
        <v>26814</v>
      </c>
      <c r="C1318" s="274" t="s">
        <v>41</v>
      </c>
      <c r="D1318" s="276">
        <v>1513.35</v>
      </c>
    </row>
    <row r="1319" spans="1:4" ht="9" customHeight="1">
      <c r="A1319" s="274">
        <v>804192</v>
      </c>
      <c r="B1319" s="275" t="s">
        <v>26815</v>
      </c>
      <c r="C1319" s="274" t="s">
        <v>41</v>
      </c>
      <c r="D1319" s="276">
        <v>1889.1</v>
      </c>
    </row>
    <row r="1320" spans="1:4" ht="9" customHeight="1">
      <c r="A1320" s="274">
        <v>804193</v>
      </c>
      <c r="B1320" s="275" t="s">
        <v>26816</v>
      </c>
      <c r="C1320" s="274" t="s">
        <v>41</v>
      </c>
      <c r="D1320" s="276">
        <v>2002.31</v>
      </c>
    </row>
    <row r="1321" spans="1:4" ht="9" customHeight="1">
      <c r="A1321" s="274">
        <v>804194</v>
      </c>
      <c r="B1321" s="275" t="s">
        <v>26817</v>
      </c>
      <c r="C1321" s="274" t="s">
        <v>41</v>
      </c>
      <c r="D1321" s="276">
        <v>2178.37</v>
      </c>
    </row>
    <row r="1322" spans="1:4" ht="9" customHeight="1">
      <c r="A1322" s="274">
        <v>804195</v>
      </c>
      <c r="B1322" s="275" t="s">
        <v>26818</v>
      </c>
      <c r="C1322" s="274" t="s">
        <v>41</v>
      </c>
      <c r="D1322" s="276">
        <v>2291.59</v>
      </c>
    </row>
    <row r="1323" spans="1:4" ht="9" customHeight="1">
      <c r="A1323" s="274">
        <v>804196</v>
      </c>
      <c r="B1323" s="275" t="s">
        <v>26819</v>
      </c>
      <c r="C1323" s="274" t="s">
        <v>41</v>
      </c>
      <c r="D1323" s="276">
        <v>2046.43</v>
      </c>
    </row>
    <row r="1324" spans="1:4" ht="9" customHeight="1">
      <c r="A1324" s="274">
        <v>804197</v>
      </c>
      <c r="B1324" s="275" t="s">
        <v>26820</v>
      </c>
      <c r="C1324" s="274" t="s">
        <v>41</v>
      </c>
      <c r="D1324" s="276">
        <v>2190.9899999999998</v>
      </c>
    </row>
    <row r="1325" spans="1:4" ht="9" customHeight="1">
      <c r="A1325" s="274">
        <v>804198</v>
      </c>
      <c r="B1325" s="275" t="s">
        <v>26821</v>
      </c>
      <c r="C1325" s="274" t="s">
        <v>41</v>
      </c>
      <c r="D1325" s="276">
        <v>2257.5700000000002</v>
      </c>
    </row>
    <row r="1326" spans="1:4" ht="9" customHeight="1">
      <c r="A1326" s="274">
        <v>804199</v>
      </c>
      <c r="B1326" s="275" t="s">
        <v>26822</v>
      </c>
      <c r="C1326" s="274" t="s">
        <v>41</v>
      </c>
      <c r="D1326" s="276">
        <v>2402.12</v>
      </c>
    </row>
    <row r="1327" spans="1:4" ht="9" customHeight="1">
      <c r="A1327" s="274">
        <v>804200</v>
      </c>
      <c r="B1327" s="275" t="s">
        <v>26823</v>
      </c>
      <c r="C1327" s="274" t="s">
        <v>41</v>
      </c>
      <c r="D1327" s="276">
        <v>2789.64</v>
      </c>
    </row>
    <row r="1328" spans="1:4" ht="9" customHeight="1">
      <c r="A1328" s="274">
        <v>804201</v>
      </c>
      <c r="B1328" s="275" t="s">
        <v>26824</v>
      </c>
      <c r="C1328" s="274" t="s">
        <v>41</v>
      </c>
      <c r="D1328" s="276">
        <v>2934.19</v>
      </c>
    </row>
    <row r="1329" spans="1:4" ht="9" customHeight="1">
      <c r="A1329" s="274">
        <v>804202</v>
      </c>
      <c r="B1329" s="275" t="s">
        <v>26825</v>
      </c>
      <c r="C1329" s="274" t="s">
        <v>41</v>
      </c>
      <c r="D1329" s="276">
        <v>3215.58</v>
      </c>
    </row>
    <row r="1330" spans="1:4" ht="9" customHeight="1">
      <c r="A1330" s="274">
        <v>804203</v>
      </c>
      <c r="B1330" s="275" t="s">
        <v>26826</v>
      </c>
      <c r="C1330" s="274" t="s">
        <v>41</v>
      </c>
      <c r="D1330" s="276">
        <v>3360.13</v>
      </c>
    </row>
    <row r="1331" spans="1:4" ht="9" customHeight="1">
      <c r="A1331" s="274">
        <v>804204</v>
      </c>
      <c r="B1331" s="275" t="s">
        <v>26827</v>
      </c>
      <c r="C1331" s="274" t="s">
        <v>41</v>
      </c>
      <c r="D1331" s="276">
        <v>2934.87</v>
      </c>
    </row>
    <row r="1332" spans="1:4" ht="9" customHeight="1">
      <c r="A1332" s="274">
        <v>804205</v>
      </c>
      <c r="B1332" s="275" t="s">
        <v>26828</v>
      </c>
      <c r="C1332" s="274" t="s">
        <v>41</v>
      </c>
      <c r="D1332" s="276">
        <v>3121.9</v>
      </c>
    </row>
    <row r="1333" spans="1:4" ht="9" customHeight="1">
      <c r="A1333" s="274">
        <v>804206</v>
      </c>
      <c r="B1333" s="275" t="s">
        <v>26829</v>
      </c>
      <c r="C1333" s="274" t="s">
        <v>41</v>
      </c>
      <c r="D1333" s="276">
        <v>3145.29</v>
      </c>
    </row>
    <row r="1334" spans="1:4" ht="9" customHeight="1">
      <c r="A1334" s="274">
        <v>804207</v>
      </c>
      <c r="B1334" s="275" t="s">
        <v>26830</v>
      </c>
      <c r="C1334" s="274" t="s">
        <v>41</v>
      </c>
      <c r="D1334" s="276">
        <v>3332.32</v>
      </c>
    </row>
    <row r="1335" spans="1:4" ht="9" customHeight="1">
      <c r="A1335" s="274">
        <v>804208</v>
      </c>
      <c r="B1335" s="275" t="s">
        <v>26831</v>
      </c>
      <c r="C1335" s="274" t="s">
        <v>41</v>
      </c>
      <c r="D1335" s="276">
        <v>3642.96</v>
      </c>
    </row>
    <row r="1336" spans="1:4" ht="9" customHeight="1">
      <c r="A1336" s="274">
        <v>804209</v>
      </c>
      <c r="B1336" s="275" t="s">
        <v>26832</v>
      </c>
      <c r="C1336" s="274" t="s">
        <v>41</v>
      </c>
      <c r="D1336" s="276">
        <v>3829.99</v>
      </c>
    </row>
    <row r="1337" spans="1:4" ht="9" customHeight="1">
      <c r="A1337" s="274">
        <v>804210</v>
      </c>
      <c r="B1337" s="275" t="s">
        <v>26833</v>
      </c>
      <c r="C1337" s="274" t="s">
        <v>41</v>
      </c>
      <c r="D1337" s="276">
        <v>4579.79</v>
      </c>
    </row>
    <row r="1338" spans="1:4" ht="9" customHeight="1">
      <c r="A1338" s="274">
        <v>804211</v>
      </c>
      <c r="B1338" s="275" t="s">
        <v>26834</v>
      </c>
      <c r="C1338" s="274" t="s">
        <v>41</v>
      </c>
      <c r="D1338" s="276">
        <v>4766.82</v>
      </c>
    </row>
    <row r="1339" spans="1:4" ht="9" customHeight="1">
      <c r="A1339" s="274">
        <v>804012</v>
      </c>
      <c r="B1339" s="275" t="s">
        <v>26835</v>
      </c>
      <c r="C1339" s="274" t="s">
        <v>41</v>
      </c>
      <c r="D1339" s="276">
        <v>222.4</v>
      </c>
    </row>
    <row r="1340" spans="1:4" ht="9" customHeight="1">
      <c r="A1340" s="274">
        <v>804013</v>
      </c>
      <c r="B1340" s="275" t="s">
        <v>26836</v>
      </c>
      <c r="C1340" s="274" t="s">
        <v>41</v>
      </c>
      <c r="D1340" s="276">
        <v>242.97</v>
      </c>
    </row>
    <row r="1341" spans="1:4" ht="9" customHeight="1">
      <c r="A1341" s="274">
        <v>804014</v>
      </c>
      <c r="B1341" s="275" t="s">
        <v>26837</v>
      </c>
      <c r="C1341" s="274" t="s">
        <v>41</v>
      </c>
      <c r="D1341" s="276">
        <v>223.06</v>
      </c>
    </row>
    <row r="1342" spans="1:4" ht="9" customHeight="1">
      <c r="A1342" s="274">
        <v>804015</v>
      </c>
      <c r="B1342" s="275" t="s">
        <v>26838</v>
      </c>
      <c r="C1342" s="274" t="s">
        <v>41</v>
      </c>
      <c r="D1342" s="276">
        <v>243.63</v>
      </c>
    </row>
    <row r="1343" spans="1:4" ht="9" customHeight="1">
      <c r="A1343" s="274">
        <v>804016</v>
      </c>
      <c r="B1343" s="275" t="s">
        <v>26839</v>
      </c>
      <c r="C1343" s="274" t="s">
        <v>41</v>
      </c>
      <c r="D1343" s="276">
        <v>226.57</v>
      </c>
    </row>
    <row r="1344" spans="1:4" ht="9" customHeight="1">
      <c r="A1344" s="274">
        <v>804017</v>
      </c>
      <c r="B1344" s="275" t="s">
        <v>26840</v>
      </c>
      <c r="C1344" s="274" t="s">
        <v>41</v>
      </c>
      <c r="D1344" s="276">
        <v>247.14</v>
      </c>
    </row>
    <row r="1345" spans="1:4" ht="9" customHeight="1">
      <c r="A1345" s="274">
        <v>804018</v>
      </c>
      <c r="B1345" s="275" t="s">
        <v>26841</v>
      </c>
      <c r="C1345" s="274" t="s">
        <v>41</v>
      </c>
      <c r="D1345" s="276">
        <v>269.17</v>
      </c>
    </row>
    <row r="1346" spans="1:4" ht="9" customHeight="1">
      <c r="A1346" s="274">
        <v>804019</v>
      </c>
      <c r="B1346" s="275" t="s">
        <v>26842</v>
      </c>
      <c r="C1346" s="274" t="s">
        <v>41</v>
      </c>
      <c r="D1346" s="276">
        <v>289.74</v>
      </c>
    </row>
    <row r="1347" spans="1:4" ht="9" customHeight="1">
      <c r="A1347" s="274">
        <v>804020</v>
      </c>
      <c r="B1347" s="275" t="s">
        <v>26843</v>
      </c>
      <c r="C1347" s="274" t="s">
        <v>41</v>
      </c>
      <c r="D1347" s="276">
        <v>336.44</v>
      </c>
    </row>
    <row r="1348" spans="1:4" ht="9" customHeight="1">
      <c r="A1348" s="274">
        <v>804021</v>
      </c>
      <c r="B1348" s="275" t="s">
        <v>26844</v>
      </c>
      <c r="C1348" s="274" t="s">
        <v>41</v>
      </c>
      <c r="D1348" s="276">
        <v>367.4</v>
      </c>
    </row>
    <row r="1349" spans="1:4" ht="9" customHeight="1">
      <c r="A1349" s="274">
        <v>804022</v>
      </c>
      <c r="B1349" s="275" t="s">
        <v>26845</v>
      </c>
      <c r="C1349" s="274" t="s">
        <v>41</v>
      </c>
      <c r="D1349" s="276">
        <v>338.16</v>
      </c>
    </row>
    <row r="1350" spans="1:4" ht="9" customHeight="1">
      <c r="A1350" s="274">
        <v>804023</v>
      </c>
      <c r="B1350" s="275" t="s">
        <v>26846</v>
      </c>
      <c r="C1350" s="274" t="s">
        <v>41</v>
      </c>
      <c r="D1350" s="276">
        <v>369.12</v>
      </c>
    </row>
    <row r="1351" spans="1:4" ht="9" customHeight="1">
      <c r="A1351" s="274">
        <v>804024</v>
      </c>
      <c r="B1351" s="275" t="s">
        <v>26847</v>
      </c>
      <c r="C1351" s="274" t="s">
        <v>41</v>
      </c>
      <c r="D1351" s="276">
        <v>373.02</v>
      </c>
    </row>
    <row r="1352" spans="1:4" ht="9" customHeight="1">
      <c r="A1352" s="274">
        <v>804025</v>
      </c>
      <c r="B1352" s="275" t="s">
        <v>26848</v>
      </c>
      <c r="C1352" s="274" t="s">
        <v>41</v>
      </c>
      <c r="D1352" s="276">
        <v>403.99</v>
      </c>
    </row>
    <row r="1353" spans="1:4" ht="9" customHeight="1">
      <c r="A1353" s="274">
        <v>804026</v>
      </c>
      <c r="B1353" s="275" t="s">
        <v>26849</v>
      </c>
      <c r="C1353" s="274" t="s">
        <v>41</v>
      </c>
      <c r="D1353" s="276">
        <v>449.85</v>
      </c>
    </row>
    <row r="1354" spans="1:4" ht="9" customHeight="1">
      <c r="A1354" s="274">
        <v>804027</v>
      </c>
      <c r="B1354" s="275" t="s">
        <v>26850</v>
      </c>
      <c r="C1354" s="274" t="s">
        <v>41</v>
      </c>
      <c r="D1354" s="276">
        <v>480.82</v>
      </c>
    </row>
    <row r="1355" spans="1:4" ht="9" customHeight="1">
      <c r="A1355" s="274">
        <v>804028</v>
      </c>
      <c r="B1355" s="275" t="s">
        <v>26851</v>
      </c>
      <c r="C1355" s="274" t="s">
        <v>41</v>
      </c>
      <c r="D1355" s="276">
        <v>481.9</v>
      </c>
    </row>
    <row r="1356" spans="1:4" ht="9" customHeight="1">
      <c r="A1356" s="274">
        <v>804029</v>
      </c>
      <c r="B1356" s="275" t="s">
        <v>26852</v>
      </c>
      <c r="C1356" s="274" t="s">
        <v>41</v>
      </c>
      <c r="D1356" s="276">
        <v>524.22</v>
      </c>
    </row>
    <row r="1357" spans="1:4" ht="9" customHeight="1">
      <c r="A1357" s="274">
        <v>804030</v>
      </c>
      <c r="B1357" s="275" t="s">
        <v>26853</v>
      </c>
      <c r="C1357" s="274" t="s">
        <v>41</v>
      </c>
      <c r="D1357" s="276">
        <v>516.26</v>
      </c>
    </row>
    <row r="1358" spans="1:4" ht="9" customHeight="1">
      <c r="A1358" s="274">
        <v>804031</v>
      </c>
      <c r="B1358" s="275" t="s">
        <v>26854</v>
      </c>
      <c r="C1358" s="274" t="s">
        <v>41</v>
      </c>
      <c r="D1358" s="276">
        <v>558.58000000000004</v>
      </c>
    </row>
    <row r="1359" spans="1:4" ht="9" customHeight="1">
      <c r="A1359" s="274">
        <v>804032</v>
      </c>
      <c r="B1359" s="275" t="s">
        <v>26855</v>
      </c>
      <c r="C1359" s="274" t="s">
        <v>41</v>
      </c>
      <c r="D1359" s="276">
        <v>755.02</v>
      </c>
    </row>
    <row r="1360" spans="1:4" ht="9" customHeight="1">
      <c r="A1360" s="274">
        <v>804033</v>
      </c>
      <c r="B1360" s="275" t="s">
        <v>26856</v>
      </c>
      <c r="C1360" s="274" t="s">
        <v>41</v>
      </c>
      <c r="D1360" s="276">
        <v>797.34</v>
      </c>
    </row>
    <row r="1361" spans="1:4" ht="9" customHeight="1">
      <c r="A1361" s="274">
        <v>804034</v>
      </c>
      <c r="B1361" s="275" t="s">
        <v>26857</v>
      </c>
      <c r="C1361" s="274" t="s">
        <v>41</v>
      </c>
      <c r="D1361" s="276">
        <v>860.57</v>
      </c>
    </row>
    <row r="1362" spans="1:4" ht="9" customHeight="1">
      <c r="A1362" s="274">
        <v>804035</v>
      </c>
      <c r="B1362" s="275" t="s">
        <v>26858</v>
      </c>
      <c r="C1362" s="274" t="s">
        <v>41</v>
      </c>
      <c r="D1362" s="276">
        <v>902.89</v>
      </c>
    </row>
    <row r="1363" spans="1:4" ht="9" customHeight="1">
      <c r="A1363" s="274">
        <v>804036</v>
      </c>
      <c r="B1363" s="275" t="s">
        <v>26859</v>
      </c>
      <c r="C1363" s="274" t="s">
        <v>41</v>
      </c>
      <c r="D1363" s="276">
        <v>684.82</v>
      </c>
    </row>
    <row r="1364" spans="1:4" ht="9" customHeight="1">
      <c r="A1364" s="274">
        <v>804037</v>
      </c>
      <c r="B1364" s="275" t="s">
        <v>26860</v>
      </c>
      <c r="C1364" s="274" t="s">
        <v>41</v>
      </c>
      <c r="D1364" s="276">
        <v>740.08</v>
      </c>
    </row>
    <row r="1365" spans="1:4" ht="9" customHeight="1">
      <c r="A1365" s="274">
        <v>804038</v>
      </c>
      <c r="B1365" s="275" t="s">
        <v>26861</v>
      </c>
      <c r="C1365" s="274" t="s">
        <v>41</v>
      </c>
      <c r="D1365" s="276">
        <v>726.1</v>
      </c>
    </row>
    <row r="1366" spans="1:4" ht="9" customHeight="1">
      <c r="A1366" s="274">
        <v>804039</v>
      </c>
      <c r="B1366" s="275" t="s">
        <v>26862</v>
      </c>
      <c r="C1366" s="274" t="s">
        <v>41</v>
      </c>
      <c r="D1366" s="276">
        <v>781.37</v>
      </c>
    </row>
    <row r="1367" spans="1:4" ht="9" customHeight="1">
      <c r="A1367" s="274">
        <v>804040</v>
      </c>
      <c r="B1367" s="275" t="s">
        <v>26863</v>
      </c>
      <c r="C1367" s="274" t="s">
        <v>41</v>
      </c>
      <c r="D1367" s="276">
        <v>970.59</v>
      </c>
    </row>
    <row r="1368" spans="1:4" ht="9" customHeight="1">
      <c r="A1368" s="274">
        <v>804041</v>
      </c>
      <c r="B1368" s="275" t="s">
        <v>26864</v>
      </c>
      <c r="C1368" s="274" t="s">
        <v>41</v>
      </c>
      <c r="D1368" s="276">
        <v>1025.8499999999999</v>
      </c>
    </row>
    <row r="1369" spans="1:4" ht="9" customHeight="1">
      <c r="A1369" s="274">
        <v>804042</v>
      </c>
      <c r="B1369" s="275" t="s">
        <v>26865</v>
      </c>
      <c r="C1369" s="274" t="s">
        <v>41</v>
      </c>
      <c r="D1369" s="276">
        <v>1115.22</v>
      </c>
    </row>
    <row r="1370" spans="1:4" ht="9" customHeight="1">
      <c r="A1370" s="274">
        <v>804043</v>
      </c>
      <c r="B1370" s="275" t="s">
        <v>26866</v>
      </c>
      <c r="C1370" s="274" t="s">
        <v>41</v>
      </c>
      <c r="D1370" s="276">
        <v>1170.49</v>
      </c>
    </row>
    <row r="1371" spans="1:4" ht="9" customHeight="1">
      <c r="A1371" s="274">
        <v>804044</v>
      </c>
      <c r="B1371" s="275" t="s">
        <v>26867</v>
      </c>
      <c r="C1371" s="274" t="s">
        <v>41</v>
      </c>
      <c r="D1371" s="276">
        <v>1049.74</v>
      </c>
    </row>
    <row r="1372" spans="1:4" ht="9" customHeight="1">
      <c r="A1372" s="274">
        <v>804045</v>
      </c>
      <c r="B1372" s="275" t="s">
        <v>26868</v>
      </c>
      <c r="C1372" s="274" t="s">
        <v>41</v>
      </c>
      <c r="D1372" s="276">
        <v>1118.93</v>
      </c>
    </row>
    <row r="1373" spans="1:4" ht="9" customHeight="1">
      <c r="A1373" s="274">
        <v>804046</v>
      </c>
      <c r="B1373" s="275" t="s">
        <v>26869</v>
      </c>
      <c r="C1373" s="274" t="s">
        <v>41</v>
      </c>
      <c r="D1373" s="276">
        <v>1155.31</v>
      </c>
    </row>
    <row r="1374" spans="1:4" ht="9" customHeight="1">
      <c r="A1374" s="274">
        <v>804047</v>
      </c>
      <c r="B1374" s="275" t="s">
        <v>26870</v>
      </c>
      <c r="C1374" s="274" t="s">
        <v>41</v>
      </c>
      <c r="D1374" s="276">
        <v>1224.5</v>
      </c>
    </row>
    <row r="1375" spans="1:4" ht="9" customHeight="1">
      <c r="A1375" s="274">
        <v>804048</v>
      </c>
      <c r="B1375" s="275" t="s">
        <v>26871</v>
      </c>
      <c r="C1375" s="274" t="s">
        <v>41</v>
      </c>
      <c r="D1375" s="276">
        <v>1421.35</v>
      </c>
    </row>
    <row r="1376" spans="1:4" ht="9" customHeight="1">
      <c r="A1376" s="274">
        <v>804049</v>
      </c>
      <c r="B1376" s="275" t="s">
        <v>26872</v>
      </c>
      <c r="C1376" s="274" t="s">
        <v>41</v>
      </c>
      <c r="D1376" s="276">
        <v>1490.53</v>
      </c>
    </row>
    <row r="1377" spans="1:4" ht="9" customHeight="1">
      <c r="A1377" s="274">
        <v>804050</v>
      </c>
      <c r="B1377" s="275" t="s">
        <v>26873</v>
      </c>
      <c r="C1377" s="274" t="s">
        <v>41</v>
      </c>
      <c r="D1377" s="276">
        <v>1634.32</v>
      </c>
    </row>
    <row r="1378" spans="1:4" ht="9" customHeight="1">
      <c r="A1378" s="274">
        <v>804051</v>
      </c>
      <c r="B1378" s="275" t="s">
        <v>26874</v>
      </c>
      <c r="C1378" s="274" t="s">
        <v>41</v>
      </c>
      <c r="D1378" s="276">
        <v>1703.5</v>
      </c>
    </row>
    <row r="1379" spans="1:4" ht="9" customHeight="1">
      <c r="A1379" s="274">
        <v>804052</v>
      </c>
      <c r="B1379" s="275" t="s">
        <v>26875</v>
      </c>
      <c r="C1379" s="274" t="s">
        <v>41</v>
      </c>
      <c r="D1379" s="276">
        <v>1497.04</v>
      </c>
    </row>
    <row r="1380" spans="1:4" ht="9" customHeight="1">
      <c r="A1380" s="274">
        <v>804053</v>
      </c>
      <c r="B1380" s="275" t="s">
        <v>26876</v>
      </c>
      <c r="C1380" s="274" t="s">
        <v>41</v>
      </c>
      <c r="D1380" s="276">
        <v>1587.2</v>
      </c>
    </row>
    <row r="1381" spans="1:4" ht="9" customHeight="1">
      <c r="A1381" s="274">
        <v>804054</v>
      </c>
      <c r="B1381" s="275" t="s">
        <v>26877</v>
      </c>
      <c r="C1381" s="274" t="s">
        <v>41</v>
      </c>
      <c r="D1381" s="276">
        <v>1602.25</v>
      </c>
    </row>
    <row r="1382" spans="1:4" ht="9" customHeight="1">
      <c r="A1382" s="274">
        <v>804055</v>
      </c>
      <c r="B1382" s="275" t="s">
        <v>26878</v>
      </c>
      <c r="C1382" s="274" t="s">
        <v>41</v>
      </c>
      <c r="D1382" s="276">
        <v>1692.4</v>
      </c>
    </row>
    <row r="1383" spans="1:4" ht="9" customHeight="1">
      <c r="A1383" s="274">
        <v>804056</v>
      </c>
      <c r="B1383" s="275" t="s">
        <v>26879</v>
      </c>
      <c r="C1383" s="274" t="s">
        <v>41</v>
      </c>
      <c r="D1383" s="276">
        <v>1851.08</v>
      </c>
    </row>
    <row r="1384" spans="1:4" ht="9" customHeight="1">
      <c r="A1384" s="274">
        <v>804057</v>
      </c>
      <c r="B1384" s="275" t="s">
        <v>26880</v>
      </c>
      <c r="C1384" s="274" t="s">
        <v>41</v>
      </c>
      <c r="D1384" s="276">
        <v>1941.24</v>
      </c>
    </row>
    <row r="1385" spans="1:4" ht="9" customHeight="1">
      <c r="A1385" s="274">
        <v>804058</v>
      </c>
      <c r="B1385" s="275" t="s">
        <v>26881</v>
      </c>
      <c r="C1385" s="274" t="s">
        <v>41</v>
      </c>
      <c r="D1385" s="276">
        <v>2319.5</v>
      </c>
    </row>
    <row r="1386" spans="1:4" ht="9" customHeight="1">
      <c r="A1386" s="274">
        <v>804059</v>
      </c>
      <c r="B1386" s="275" t="s">
        <v>26882</v>
      </c>
      <c r="C1386" s="274" t="s">
        <v>41</v>
      </c>
      <c r="D1386" s="276">
        <v>2409.66</v>
      </c>
    </row>
    <row r="1387" spans="1:4" ht="9" customHeight="1">
      <c r="A1387" s="274">
        <v>804292</v>
      </c>
      <c r="B1387" s="275" t="s">
        <v>26883</v>
      </c>
      <c r="C1387" s="274" t="s">
        <v>41</v>
      </c>
      <c r="D1387" s="276">
        <v>1950.3</v>
      </c>
    </row>
    <row r="1388" spans="1:4" ht="9" customHeight="1">
      <c r="A1388" s="274">
        <v>804293</v>
      </c>
      <c r="B1388" s="275" t="s">
        <v>26884</v>
      </c>
      <c r="C1388" s="274" t="s">
        <v>41</v>
      </c>
      <c r="D1388" s="276">
        <v>2121.4699999999998</v>
      </c>
    </row>
    <row r="1389" spans="1:4" ht="9" customHeight="1">
      <c r="A1389" s="274">
        <v>804294</v>
      </c>
      <c r="B1389" s="275" t="s">
        <v>26885</v>
      </c>
      <c r="C1389" s="274" t="s">
        <v>41</v>
      </c>
      <c r="D1389" s="276">
        <v>2074.16</v>
      </c>
    </row>
    <row r="1390" spans="1:4" ht="9" customHeight="1">
      <c r="A1390" s="274">
        <v>804295</v>
      </c>
      <c r="B1390" s="275" t="s">
        <v>26886</v>
      </c>
      <c r="C1390" s="274" t="s">
        <v>41</v>
      </c>
      <c r="D1390" s="276">
        <v>2245.33</v>
      </c>
    </row>
    <row r="1391" spans="1:4" ht="9" customHeight="1">
      <c r="A1391" s="274">
        <v>804296</v>
      </c>
      <c r="B1391" s="275" t="s">
        <v>26887</v>
      </c>
      <c r="C1391" s="274" t="s">
        <v>41</v>
      </c>
      <c r="D1391" s="276">
        <v>2807.61</v>
      </c>
    </row>
    <row r="1392" spans="1:4" ht="9" customHeight="1">
      <c r="A1392" s="274">
        <v>804297</v>
      </c>
      <c r="B1392" s="275" t="s">
        <v>26888</v>
      </c>
      <c r="C1392" s="274" t="s">
        <v>41</v>
      </c>
      <c r="D1392" s="276">
        <v>2978.78</v>
      </c>
    </row>
    <row r="1393" spans="1:4" ht="9" customHeight="1">
      <c r="A1393" s="274">
        <v>804298</v>
      </c>
      <c r="B1393" s="275" t="s">
        <v>26889</v>
      </c>
      <c r="C1393" s="274" t="s">
        <v>41</v>
      </c>
      <c r="D1393" s="276">
        <v>3241.52</v>
      </c>
    </row>
    <row r="1394" spans="1:4" ht="9" customHeight="1">
      <c r="A1394" s="274">
        <v>804299</v>
      </c>
      <c r="B1394" s="275" t="s">
        <v>26890</v>
      </c>
      <c r="C1394" s="274" t="s">
        <v>41</v>
      </c>
      <c r="D1394" s="276">
        <v>3412.69</v>
      </c>
    </row>
    <row r="1395" spans="1:4" ht="9" customHeight="1">
      <c r="A1395" s="274">
        <v>804300</v>
      </c>
      <c r="B1395" s="275" t="s">
        <v>26891</v>
      </c>
      <c r="C1395" s="274" t="s">
        <v>41</v>
      </c>
      <c r="D1395" s="276">
        <v>3042.89</v>
      </c>
    </row>
    <row r="1396" spans="1:4" ht="9" customHeight="1">
      <c r="A1396" s="274">
        <v>804301</v>
      </c>
      <c r="B1396" s="275" t="s">
        <v>26892</v>
      </c>
      <c r="C1396" s="274" t="s">
        <v>41</v>
      </c>
      <c r="D1396" s="276">
        <v>3262.68</v>
      </c>
    </row>
    <row r="1397" spans="1:4" ht="9" customHeight="1">
      <c r="A1397" s="274">
        <v>804302</v>
      </c>
      <c r="B1397" s="275" t="s">
        <v>26893</v>
      </c>
      <c r="C1397" s="274" t="s">
        <v>41</v>
      </c>
      <c r="D1397" s="276">
        <v>3359.6</v>
      </c>
    </row>
    <row r="1398" spans="1:4" ht="9" customHeight="1">
      <c r="A1398" s="274">
        <v>804303</v>
      </c>
      <c r="B1398" s="275" t="s">
        <v>26894</v>
      </c>
      <c r="C1398" s="274" t="s">
        <v>41</v>
      </c>
      <c r="D1398" s="276">
        <v>3579.38</v>
      </c>
    </row>
    <row r="1399" spans="1:4" ht="9" customHeight="1">
      <c r="A1399" s="274">
        <v>804304</v>
      </c>
      <c r="B1399" s="275" t="s">
        <v>26895</v>
      </c>
      <c r="C1399" s="274" t="s">
        <v>41</v>
      </c>
      <c r="D1399" s="276">
        <v>4157.7</v>
      </c>
    </row>
    <row r="1400" spans="1:4" ht="9" customHeight="1">
      <c r="A1400" s="274">
        <v>804305</v>
      </c>
      <c r="B1400" s="275" t="s">
        <v>26896</v>
      </c>
      <c r="C1400" s="274" t="s">
        <v>41</v>
      </c>
      <c r="D1400" s="276">
        <v>4377.4799999999996</v>
      </c>
    </row>
    <row r="1401" spans="1:4" ht="9" customHeight="1">
      <c r="A1401" s="274">
        <v>804306</v>
      </c>
      <c r="B1401" s="275" t="s">
        <v>26897</v>
      </c>
      <c r="C1401" s="274" t="s">
        <v>41</v>
      </c>
      <c r="D1401" s="276">
        <v>4796.6099999999997</v>
      </c>
    </row>
    <row r="1402" spans="1:4" ht="9" customHeight="1">
      <c r="A1402" s="274">
        <v>804307</v>
      </c>
      <c r="B1402" s="275" t="s">
        <v>26898</v>
      </c>
      <c r="C1402" s="274" t="s">
        <v>41</v>
      </c>
      <c r="D1402" s="276">
        <v>5016.3900000000003</v>
      </c>
    </row>
    <row r="1403" spans="1:4" ht="9" customHeight="1">
      <c r="A1403" s="274">
        <v>804308</v>
      </c>
      <c r="B1403" s="275" t="s">
        <v>26899</v>
      </c>
      <c r="C1403" s="274" t="s">
        <v>41</v>
      </c>
      <c r="D1403" s="276">
        <v>4372.93</v>
      </c>
    </row>
    <row r="1404" spans="1:4" ht="9" customHeight="1">
      <c r="A1404" s="274">
        <v>804309</v>
      </c>
      <c r="B1404" s="275" t="s">
        <v>26900</v>
      </c>
      <c r="C1404" s="274" t="s">
        <v>41</v>
      </c>
      <c r="D1404" s="276">
        <v>4656.97</v>
      </c>
    </row>
    <row r="1405" spans="1:4" ht="9" customHeight="1">
      <c r="A1405" s="274">
        <v>804310</v>
      </c>
      <c r="B1405" s="275" t="s">
        <v>26901</v>
      </c>
      <c r="C1405" s="274" t="s">
        <v>41</v>
      </c>
      <c r="D1405" s="276">
        <v>4688.5600000000004</v>
      </c>
    </row>
    <row r="1406" spans="1:4" ht="9" customHeight="1">
      <c r="A1406" s="274">
        <v>804311</v>
      </c>
      <c r="B1406" s="275" t="s">
        <v>26902</v>
      </c>
      <c r="C1406" s="274" t="s">
        <v>41</v>
      </c>
      <c r="D1406" s="276">
        <v>4972.6000000000004</v>
      </c>
    </row>
    <row r="1407" spans="1:4" ht="9" customHeight="1">
      <c r="A1407" s="274">
        <v>804312</v>
      </c>
      <c r="B1407" s="275" t="s">
        <v>26903</v>
      </c>
      <c r="C1407" s="274" t="s">
        <v>41</v>
      </c>
      <c r="D1407" s="276">
        <v>5435.07</v>
      </c>
    </row>
    <row r="1408" spans="1:4" ht="9" customHeight="1">
      <c r="A1408" s="274">
        <v>804313</v>
      </c>
      <c r="B1408" s="275" t="s">
        <v>26904</v>
      </c>
      <c r="C1408" s="274" t="s">
        <v>41</v>
      </c>
      <c r="D1408" s="276">
        <v>5719.1</v>
      </c>
    </row>
    <row r="1409" spans="1:4" ht="9" customHeight="1">
      <c r="A1409" s="274">
        <v>804314</v>
      </c>
      <c r="B1409" s="275" t="s">
        <v>26905</v>
      </c>
      <c r="C1409" s="274" t="s">
        <v>41</v>
      </c>
      <c r="D1409" s="276">
        <v>6840.32</v>
      </c>
    </row>
    <row r="1410" spans="1:4" ht="9" customHeight="1">
      <c r="A1410" s="274">
        <v>804315</v>
      </c>
      <c r="B1410" s="275" t="s">
        <v>26906</v>
      </c>
      <c r="C1410" s="274" t="s">
        <v>41</v>
      </c>
      <c r="D1410" s="276">
        <v>7124.35</v>
      </c>
    </row>
    <row r="1411" spans="1:4" ht="9" customHeight="1">
      <c r="A1411" s="274">
        <v>805446</v>
      </c>
      <c r="B1411" s="275" t="s">
        <v>26907</v>
      </c>
      <c r="C1411" s="274" t="s">
        <v>4786</v>
      </c>
      <c r="D1411" s="276">
        <v>39.520000000000003</v>
      </c>
    </row>
    <row r="1412" spans="1:4" ht="9" customHeight="1">
      <c r="A1412" s="274">
        <v>805447</v>
      </c>
      <c r="B1412" s="275" t="s">
        <v>26908</v>
      </c>
      <c r="C1412" s="274" t="s">
        <v>4786</v>
      </c>
      <c r="D1412" s="276">
        <v>52.42</v>
      </c>
    </row>
    <row r="1413" spans="1:4" ht="9" customHeight="1">
      <c r="A1413" s="274">
        <v>805448</v>
      </c>
      <c r="B1413" s="275" t="s">
        <v>26909</v>
      </c>
      <c r="C1413" s="274" t="s">
        <v>4786</v>
      </c>
      <c r="D1413" s="276">
        <v>47.38</v>
      </c>
    </row>
    <row r="1414" spans="1:4" ht="9" customHeight="1">
      <c r="A1414" s="274">
        <v>805449</v>
      </c>
      <c r="B1414" s="275" t="s">
        <v>26910</v>
      </c>
      <c r="C1414" s="274" t="s">
        <v>4786</v>
      </c>
      <c r="D1414" s="276">
        <v>62.83</v>
      </c>
    </row>
    <row r="1415" spans="1:4" ht="9" customHeight="1">
      <c r="A1415" s="274">
        <v>805450</v>
      </c>
      <c r="B1415" s="275" t="s">
        <v>26911</v>
      </c>
      <c r="C1415" s="274" t="s">
        <v>4786</v>
      </c>
      <c r="D1415" s="276">
        <v>55</v>
      </c>
    </row>
    <row r="1416" spans="1:4" ht="9" customHeight="1">
      <c r="A1416" s="274">
        <v>805451</v>
      </c>
      <c r="B1416" s="275" t="s">
        <v>26912</v>
      </c>
      <c r="C1416" s="274" t="s">
        <v>4786</v>
      </c>
      <c r="D1416" s="276">
        <v>72.87</v>
      </c>
    </row>
    <row r="1417" spans="1:4" ht="9" customHeight="1">
      <c r="A1417" s="274">
        <v>805452</v>
      </c>
      <c r="B1417" s="275" t="s">
        <v>26913</v>
      </c>
      <c r="C1417" s="274" t="s">
        <v>4786</v>
      </c>
      <c r="D1417" s="276">
        <v>64.27</v>
      </c>
    </row>
    <row r="1418" spans="1:4" ht="9" customHeight="1">
      <c r="A1418" s="274">
        <v>805453</v>
      </c>
      <c r="B1418" s="275" t="s">
        <v>26914</v>
      </c>
      <c r="C1418" s="274" t="s">
        <v>4786</v>
      </c>
      <c r="D1418" s="276">
        <v>85.49</v>
      </c>
    </row>
    <row r="1419" spans="1:4" ht="9" customHeight="1">
      <c r="A1419" s="274">
        <v>805434</v>
      </c>
      <c r="B1419" s="275" t="s">
        <v>26915</v>
      </c>
      <c r="C1419" s="274" t="s">
        <v>4786</v>
      </c>
      <c r="D1419" s="276">
        <v>13.6</v>
      </c>
    </row>
    <row r="1420" spans="1:4" ht="9" customHeight="1">
      <c r="A1420" s="274">
        <v>805435</v>
      </c>
      <c r="B1420" s="275" t="s">
        <v>26916</v>
      </c>
      <c r="C1420" s="274" t="s">
        <v>4786</v>
      </c>
      <c r="D1420" s="276">
        <v>17.489999999999998</v>
      </c>
    </row>
    <row r="1421" spans="1:4" ht="9" customHeight="1">
      <c r="A1421" s="274">
        <v>805436</v>
      </c>
      <c r="B1421" s="275" t="s">
        <v>26917</v>
      </c>
      <c r="C1421" s="274" t="s">
        <v>4786</v>
      </c>
      <c r="D1421" s="276">
        <v>15.71</v>
      </c>
    </row>
    <row r="1422" spans="1:4" ht="9" customHeight="1">
      <c r="A1422" s="274">
        <v>805437</v>
      </c>
      <c r="B1422" s="275" t="s">
        <v>26918</v>
      </c>
      <c r="C1422" s="274" t="s">
        <v>4786</v>
      </c>
      <c r="D1422" s="276">
        <v>20.82</v>
      </c>
    </row>
    <row r="1423" spans="1:4" ht="9" customHeight="1">
      <c r="A1423" s="274">
        <v>805438</v>
      </c>
      <c r="B1423" s="275" t="s">
        <v>26919</v>
      </c>
      <c r="C1423" s="274" t="s">
        <v>4786</v>
      </c>
      <c r="D1423" s="276">
        <v>21.45</v>
      </c>
    </row>
    <row r="1424" spans="1:4" ht="9" customHeight="1">
      <c r="A1424" s="274">
        <v>805439</v>
      </c>
      <c r="B1424" s="275" t="s">
        <v>26920</v>
      </c>
      <c r="C1424" s="274" t="s">
        <v>4786</v>
      </c>
      <c r="D1424" s="276">
        <v>27.9</v>
      </c>
    </row>
    <row r="1425" spans="1:4" ht="9" customHeight="1">
      <c r="A1425" s="274">
        <v>805440</v>
      </c>
      <c r="B1425" s="275" t="s">
        <v>26921</v>
      </c>
      <c r="C1425" s="274" t="s">
        <v>4786</v>
      </c>
      <c r="D1425" s="276">
        <v>23.81</v>
      </c>
    </row>
    <row r="1426" spans="1:4" ht="9" customHeight="1">
      <c r="A1426" s="274">
        <v>805441</v>
      </c>
      <c r="B1426" s="275" t="s">
        <v>26922</v>
      </c>
      <c r="C1426" s="274" t="s">
        <v>4786</v>
      </c>
      <c r="D1426" s="276">
        <v>31.6</v>
      </c>
    </row>
    <row r="1427" spans="1:4" ht="9" customHeight="1">
      <c r="A1427" s="274">
        <v>805442</v>
      </c>
      <c r="B1427" s="275" t="s">
        <v>26923</v>
      </c>
      <c r="C1427" s="274" t="s">
        <v>4786</v>
      </c>
      <c r="D1427" s="276">
        <v>29.08</v>
      </c>
    </row>
    <row r="1428" spans="1:4" ht="9" customHeight="1">
      <c r="A1428" s="274">
        <v>805443</v>
      </c>
      <c r="B1428" s="275" t="s">
        <v>26924</v>
      </c>
      <c r="C1428" s="274" t="s">
        <v>4786</v>
      </c>
      <c r="D1428" s="276">
        <v>37.94</v>
      </c>
    </row>
    <row r="1429" spans="1:4" ht="9" customHeight="1">
      <c r="A1429" s="274">
        <v>805444</v>
      </c>
      <c r="B1429" s="275" t="s">
        <v>26925</v>
      </c>
      <c r="C1429" s="274" t="s">
        <v>4786</v>
      </c>
      <c r="D1429" s="276">
        <v>32.130000000000003</v>
      </c>
    </row>
    <row r="1430" spans="1:4" ht="9" customHeight="1">
      <c r="A1430" s="274">
        <v>805445</v>
      </c>
      <c r="B1430" s="275" t="s">
        <v>26926</v>
      </c>
      <c r="C1430" s="274" t="s">
        <v>4786</v>
      </c>
      <c r="D1430" s="276">
        <v>42.75</v>
      </c>
    </row>
    <row r="1431" spans="1:4" ht="9" customHeight="1">
      <c r="A1431" s="274">
        <v>805454</v>
      </c>
      <c r="B1431" s="275" t="s">
        <v>26927</v>
      </c>
      <c r="C1431" s="274" t="s">
        <v>4786</v>
      </c>
      <c r="D1431" s="276">
        <v>71.19</v>
      </c>
    </row>
    <row r="1432" spans="1:4" ht="9" customHeight="1">
      <c r="A1432" s="274">
        <v>805455</v>
      </c>
      <c r="B1432" s="275" t="s">
        <v>26928</v>
      </c>
      <c r="C1432" s="274" t="s">
        <v>4786</v>
      </c>
      <c r="D1432" s="276">
        <v>94.42</v>
      </c>
    </row>
    <row r="1433" spans="1:4" ht="9" customHeight="1">
      <c r="A1433" s="274">
        <v>805456</v>
      </c>
      <c r="B1433" s="275" t="s">
        <v>26929</v>
      </c>
      <c r="C1433" s="274" t="s">
        <v>4786</v>
      </c>
      <c r="D1433" s="276">
        <v>80.69</v>
      </c>
    </row>
    <row r="1434" spans="1:4" ht="9" customHeight="1">
      <c r="A1434" s="274">
        <v>805457</v>
      </c>
      <c r="B1434" s="275" t="s">
        <v>26930</v>
      </c>
      <c r="C1434" s="274" t="s">
        <v>4786</v>
      </c>
      <c r="D1434" s="276">
        <v>107.42</v>
      </c>
    </row>
    <row r="1435" spans="1:4" ht="9" customHeight="1">
      <c r="A1435" s="274">
        <v>805458</v>
      </c>
      <c r="B1435" s="275" t="s">
        <v>26931</v>
      </c>
      <c r="C1435" s="274" t="s">
        <v>4786</v>
      </c>
      <c r="D1435" s="276">
        <v>96.64</v>
      </c>
    </row>
    <row r="1436" spans="1:4" ht="9" customHeight="1">
      <c r="A1436" s="274">
        <v>805459</v>
      </c>
      <c r="B1436" s="275" t="s">
        <v>26932</v>
      </c>
      <c r="C1436" s="274" t="s">
        <v>4786</v>
      </c>
      <c r="D1436" s="276">
        <v>128.61000000000001</v>
      </c>
    </row>
    <row r="1437" spans="1:4" ht="9" customHeight="1">
      <c r="A1437" s="274">
        <v>909620</v>
      </c>
      <c r="B1437" s="275" t="s">
        <v>26933</v>
      </c>
      <c r="C1437" s="274" t="s">
        <v>6273</v>
      </c>
      <c r="D1437" s="276">
        <v>112.61</v>
      </c>
    </row>
    <row r="1438" spans="1:4" ht="9" customHeight="1">
      <c r="A1438" s="274">
        <v>909621</v>
      </c>
      <c r="B1438" s="275" t="s">
        <v>26934</v>
      </c>
      <c r="C1438" s="274" t="s">
        <v>6273</v>
      </c>
      <c r="D1438" s="276">
        <v>110.68</v>
      </c>
    </row>
    <row r="1439" spans="1:4" ht="9" customHeight="1">
      <c r="A1439" s="274">
        <v>903802</v>
      </c>
      <c r="B1439" s="275" t="s">
        <v>26935</v>
      </c>
      <c r="C1439" s="274" t="s">
        <v>4786</v>
      </c>
      <c r="D1439" s="276">
        <v>14194.31</v>
      </c>
    </row>
    <row r="1440" spans="1:4" ht="9" customHeight="1">
      <c r="A1440" s="274">
        <v>919113</v>
      </c>
      <c r="B1440" s="275" t="s">
        <v>26936</v>
      </c>
      <c r="C1440" s="274" t="s">
        <v>41</v>
      </c>
      <c r="D1440" s="276">
        <v>54.21</v>
      </c>
    </row>
    <row r="1441" spans="1:4" ht="9" customHeight="1">
      <c r="A1441" s="274">
        <v>903788</v>
      </c>
      <c r="B1441" s="275" t="s">
        <v>26937</v>
      </c>
      <c r="C1441" s="274" t="s">
        <v>6273</v>
      </c>
      <c r="D1441" s="276">
        <v>3.99</v>
      </c>
    </row>
    <row r="1442" spans="1:4" ht="9" customHeight="1">
      <c r="A1442" s="274">
        <v>919247</v>
      </c>
      <c r="B1442" s="275" t="s">
        <v>26938</v>
      </c>
      <c r="C1442" s="274" t="s">
        <v>6273</v>
      </c>
      <c r="D1442" s="276">
        <v>42.26</v>
      </c>
    </row>
    <row r="1443" spans="1:4" ht="9" customHeight="1">
      <c r="A1443" s="274">
        <v>919016</v>
      </c>
      <c r="B1443" s="275" t="s">
        <v>26939</v>
      </c>
      <c r="C1443" s="274" t="s">
        <v>4786</v>
      </c>
      <c r="D1443" s="276">
        <v>7758.24</v>
      </c>
    </row>
    <row r="1444" spans="1:4" ht="9" customHeight="1">
      <c r="A1444" s="274">
        <v>919079</v>
      </c>
      <c r="B1444" s="275" t="s">
        <v>26940</v>
      </c>
      <c r="C1444" s="274" t="s">
        <v>6273</v>
      </c>
      <c r="D1444" s="276">
        <v>108.08</v>
      </c>
    </row>
    <row r="1445" spans="1:4" ht="9" customHeight="1">
      <c r="A1445" s="274">
        <v>903789</v>
      </c>
      <c r="B1445" s="275" t="s">
        <v>26941</v>
      </c>
      <c r="C1445" s="274" t="s">
        <v>6273</v>
      </c>
      <c r="D1445" s="276">
        <v>30.04</v>
      </c>
    </row>
    <row r="1446" spans="1:4" ht="9" customHeight="1">
      <c r="A1446" s="274">
        <v>919250</v>
      </c>
      <c r="B1446" s="275" t="s">
        <v>26942</v>
      </c>
      <c r="C1446" s="274" t="s">
        <v>4786</v>
      </c>
      <c r="D1446" s="276">
        <v>551.73</v>
      </c>
    </row>
    <row r="1447" spans="1:4" ht="9" customHeight="1">
      <c r="A1447" s="274">
        <v>903807</v>
      </c>
      <c r="B1447" s="275" t="s">
        <v>26943</v>
      </c>
      <c r="C1447" s="274" t="s">
        <v>4786</v>
      </c>
      <c r="D1447" s="276">
        <v>102147.66</v>
      </c>
    </row>
    <row r="1448" spans="1:4" ht="9" customHeight="1">
      <c r="A1448" s="274">
        <v>903806</v>
      </c>
      <c r="B1448" s="275" t="s">
        <v>26944</v>
      </c>
      <c r="C1448" s="274" t="s">
        <v>4786</v>
      </c>
      <c r="D1448" s="276">
        <v>170452.34</v>
      </c>
    </row>
    <row r="1449" spans="1:4" ht="9" customHeight="1">
      <c r="A1449" s="274">
        <v>903804</v>
      </c>
      <c r="B1449" s="275" t="s">
        <v>26945</v>
      </c>
      <c r="C1449" s="274" t="s">
        <v>4786</v>
      </c>
      <c r="D1449" s="276">
        <v>61856.09</v>
      </c>
    </row>
    <row r="1450" spans="1:4" ht="9" customHeight="1">
      <c r="A1450" s="274">
        <v>903805</v>
      </c>
      <c r="B1450" s="275" t="s">
        <v>26946</v>
      </c>
      <c r="C1450" s="274" t="s">
        <v>4786</v>
      </c>
      <c r="D1450" s="276">
        <v>72995.78</v>
      </c>
    </row>
    <row r="1451" spans="1:4" ht="9" customHeight="1">
      <c r="A1451" s="274">
        <v>903810</v>
      </c>
      <c r="B1451" s="275" t="s">
        <v>26947</v>
      </c>
      <c r="C1451" s="274" t="s">
        <v>4786</v>
      </c>
      <c r="D1451" s="276">
        <v>181228.45</v>
      </c>
    </row>
    <row r="1452" spans="1:4" ht="9" customHeight="1">
      <c r="A1452" s="274">
        <v>903809</v>
      </c>
      <c r="B1452" s="275" t="s">
        <v>26948</v>
      </c>
      <c r="C1452" s="274" t="s">
        <v>4786</v>
      </c>
      <c r="D1452" s="276">
        <v>116889.55</v>
      </c>
    </row>
    <row r="1453" spans="1:4" ht="9" customHeight="1">
      <c r="A1453" s="274">
        <v>903808</v>
      </c>
      <c r="B1453" s="275" t="s">
        <v>26949</v>
      </c>
      <c r="C1453" s="274" t="s">
        <v>4786</v>
      </c>
      <c r="D1453" s="276">
        <v>104113.5</v>
      </c>
    </row>
    <row r="1454" spans="1:4" ht="9" customHeight="1">
      <c r="A1454" s="274">
        <v>903845</v>
      </c>
      <c r="B1454" s="275" t="s">
        <v>26950</v>
      </c>
      <c r="C1454" s="274" t="s">
        <v>13725</v>
      </c>
      <c r="D1454" s="276">
        <v>127.78</v>
      </c>
    </row>
    <row r="1455" spans="1:4" ht="18" customHeight="1">
      <c r="A1455" s="274">
        <v>919009</v>
      </c>
      <c r="B1455" s="275" t="s">
        <v>26951</v>
      </c>
      <c r="C1455" s="274" t="s">
        <v>4786</v>
      </c>
      <c r="D1455" s="276">
        <v>64238.55</v>
      </c>
    </row>
    <row r="1456" spans="1:4" ht="18" customHeight="1">
      <c r="A1456" s="274">
        <v>919007</v>
      </c>
      <c r="B1456" s="275" t="s">
        <v>26952</v>
      </c>
      <c r="C1456" s="274" t="s">
        <v>4786</v>
      </c>
      <c r="D1456" s="276">
        <v>116634.85</v>
      </c>
    </row>
    <row r="1457" spans="1:4" ht="18" customHeight="1">
      <c r="A1457" s="274">
        <v>919011</v>
      </c>
      <c r="B1457" s="275" t="s">
        <v>26953</v>
      </c>
      <c r="C1457" s="274" t="s">
        <v>4786</v>
      </c>
      <c r="D1457" s="276">
        <v>32642.48</v>
      </c>
    </row>
    <row r="1458" spans="1:4" ht="18" customHeight="1">
      <c r="A1458" s="274">
        <v>919246</v>
      </c>
      <c r="B1458" s="275" t="s">
        <v>26954</v>
      </c>
      <c r="C1458" s="274" t="s">
        <v>4786</v>
      </c>
      <c r="D1458" s="276">
        <v>45425.22</v>
      </c>
    </row>
    <row r="1459" spans="1:4" ht="18" customHeight="1">
      <c r="A1459" s="274">
        <v>919013</v>
      </c>
      <c r="B1459" s="275" t="s">
        <v>26955</v>
      </c>
      <c r="C1459" s="274" t="s">
        <v>4786</v>
      </c>
      <c r="D1459" s="276">
        <v>126811.97</v>
      </c>
    </row>
    <row r="1460" spans="1:4" ht="18" customHeight="1">
      <c r="A1460" s="274">
        <v>919008</v>
      </c>
      <c r="B1460" s="275" t="s">
        <v>26956</v>
      </c>
      <c r="C1460" s="274" t="s">
        <v>4786</v>
      </c>
      <c r="D1460" s="276">
        <v>90954.9</v>
      </c>
    </row>
    <row r="1461" spans="1:4" ht="18" customHeight="1">
      <c r="A1461" s="274">
        <v>919012</v>
      </c>
      <c r="B1461" s="275" t="s">
        <v>26957</v>
      </c>
      <c r="C1461" s="274" t="s">
        <v>4786</v>
      </c>
      <c r="D1461" s="276">
        <v>58245.78</v>
      </c>
    </row>
    <row r="1462" spans="1:4" ht="9" customHeight="1">
      <c r="A1462" s="274">
        <v>903848</v>
      </c>
      <c r="B1462" s="275" t="s">
        <v>26958</v>
      </c>
      <c r="C1462" s="274" t="s">
        <v>41</v>
      </c>
      <c r="D1462" s="276">
        <v>154.69</v>
      </c>
    </row>
    <row r="1463" spans="1:4" ht="9" customHeight="1">
      <c r="A1463" s="274">
        <v>919002</v>
      </c>
      <c r="B1463" s="275" t="s">
        <v>26959</v>
      </c>
      <c r="C1463" s="274" t="s">
        <v>4786</v>
      </c>
      <c r="D1463" s="276">
        <v>32995.53</v>
      </c>
    </row>
    <row r="1464" spans="1:4" ht="9" customHeight="1">
      <c r="A1464" s="274">
        <v>919210</v>
      </c>
      <c r="B1464" s="275" t="s">
        <v>26960</v>
      </c>
      <c r="C1464" s="274" t="s">
        <v>4786</v>
      </c>
      <c r="D1464" s="276">
        <v>19306.47</v>
      </c>
    </row>
    <row r="1465" spans="1:4" ht="9" customHeight="1">
      <c r="A1465" s="274">
        <v>909612</v>
      </c>
      <c r="B1465" s="275" t="s">
        <v>26961</v>
      </c>
      <c r="C1465" s="274" t="s">
        <v>4786</v>
      </c>
      <c r="D1465" s="276">
        <v>12894.81</v>
      </c>
    </row>
    <row r="1466" spans="1:4" ht="9" customHeight="1">
      <c r="A1466" s="274">
        <v>909613</v>
      </c>
      <c r="B1466" s="275" t="s">
        <v>26962</v>
      </c>
      <c r="C1466" s="274" t="s">
        <v>4786</v>
      </c>
      <c r="D1466" s="276">
        <v>21203.34</v>
      </c>
    </row>
    <row r="1467" spans="1:4" ht="9" customHeight="1">
      <c r="A1467" s="274">
        <v>909614</v>
      </c>
      <c r="B1467" s="275" t="s">
        <v>26963</v>
      </c>
      <c r="C1467" s="274" t="s">
        <v>4786</v>
      </c>
      <c r="D1467" s="276">
        <v>46810.15</v>
      </c>
    </row>
    <row r="1468" spans="1:4" ht="9" customHeight="1">
      <c r="A1468" s="274">
        <v>909616</v>
      </c>
      <c r="B1468" s="275" t="s">
        <v>26964</v>
      </c>
      <c r="C1468" s="274" t="s">
        <v>4786</v>
      </c>
      <c r="D1468" s="276">
        <v>37117.160000000003</v>
      </c>
    </row>
    <row r="1469" spans="1:4" ht="9" customHeight="1">
      <c r="A1469" s="274">
        <v>909617</v>
      </c>
      <c r="B1469" s="275" t="s">
        <v>26965</v>
      </c>
      <c r="C1469" s="274" t="s">
        <v>4786</v>
      </c>
      <c r="D1469" s="276">
        <v>21897.27</v>
      </c>
    </row>
    <row r="1470" spans="1:4" ht="9" customHeight="1">
      <c r="A1470" s="274">
        <v>909615</v>
      </c>
      <c r="B1470" s="275" t="s">
        <v>26966</v>
      </c>
      <c r="C1470" s="274" t="s">
        <v>4786</v>
      </c>
      <c r="D1470" s="276">
        <v>16762.830000000002</v>
      </c>
    </row>
    <row r="1471" spans="1:4" ht="9" customHeight="1">
      <c r="A1471" s="274">
        <v>903860</v>
      </c>
      <c r="B1471" s="275" t="s">
        <v>26967</v>
      </c>
      <c r="C1471" s="274" t="s">
        <v>6273</v>
      </c>
      <c r="D1471" s="276">
        <v>2.97</v>
      </c>
    </row>
    <row r="1472" spans="1:4" ht="9" customHeight="1">
      <c r="A1472" s="274">
        <v>919101</v>
      </c>
      <c r="B1472" s="275" t="s">
        <v>26968</v>
      </c>
      <c r="C1472" s="274" t="s">
        <v>4786</v>
      </c>
      <c r="D1472" s="276">
        <v>1839.74</v>
      </c>
    </row>
    <row r="1473" spans="1:4" ht="9" customHeight="1">
      <c r="A1473" s="274">
        <v>903818</v>
      </c>
      <c r="B1473" s="275" t="s">
        <v>26969</v>
      </c>
      <c r="C1473" s="274" t="s">
        <v>6273</v>
      </c>
      <c r="D1473" s="276">
        <v>15.11</v>
      </c>
    </row>
    <row r="1474" spans="1:4" ht="9" customHeight="1">
      <c r="A1474" s="274">
        <v>1100657</v>
      </c>
      <c r="B1474" s="275" t="s">
        <v>26970</v>
      </c>
      <c r="C1474" s="274" t="s">
        <v>13725</v>
      </c>
      <c r="D1474" s="276">
        <v>3.07</v>
      </c>
    </row>
    <row r="1475" spans="1:4" ht="9" customHeight="1">
      <c r="A1475" s="274">
        <v>1108055</v>
      </c>
      <c r="B1475" s="275" t="s">
        <v>26971</v>
      </c>
      <c r="C1475" s="274" t="s">
        <v>13725</v>
      </c>
      <c r="D1475" s="276">
        <v>2698.37</v>
      </c>
    </row>
    <row r="1476" spans="1:4" ht="9" customHeight="1">
      <c r="A1476" s="274">
        <v>1109665</v>
      </c>
      <c r="B1476" s="275" t="s">
        <v>26972</v>
      </c>
      <c r="C1476" s="274" t="s">
        <v>13725</v>
      </c>
      <c r="D1476" s="276">
        <v>711.71</v>
      </c>
    </row>
    <row r="1477" spans="1:4" ht="9" customHeight="1">
      <c r="A1477" s="274">
        <v>1109664</v>
      </c>
      <c r="B1477" s="275" t="s">
        <v>26973</v>
      </c>
      <c r="C1477" s="274" t="s">
        <v>13725</v>
      </c>
      <c r="D1477" s="276">
        <v>636</v>
      </c>
    </row>
    <row r="1478" spans="1:4" ht="9" customHeight="1">
      <c r="A1478" s="274">
        <v>1109667</v>
      </c>
      <c r="B1478" s="275" t="s">
        <v>26974</v>
      </c>
      <c r="C1478" s="274" t="s">
        <v>13725</v>
      </c>
      <c r="D1478" s="276">
        <v>569.07000000000005</v>
      </c>
    </row>
    <row r="1479" spans="1:4" ht="9" customHeight="1">
      <c r="A1479" s="274">
        <v>1109666</v>
      </c>
      <c r="B1479" s="275" t="s">
        <v>26975</v>
      </c>
      <c r="C1479" s="274" t="s">
        <v>13725</v>
      </c>
      <c r="D1479" s="276">
        <v>437.84</v>
      </c>
    </row>
    <row r="1480" spans="1:4" ht="9" customHeight="1">
      <c r="A1480" s="274">
        <v>1109669</v>
      </c>
      <c r="B1480" s="275" t="s">
        <v>26976</v>
      </c>
      <c r="C1480" s="274" t="s">
        <v>13725</v>
      </c>
      <c r="D1480" s="276">
        <v>498.25</v>
      </c>
    </row>
    <row r="1481" spans="1:4" ht="9" customHeight="1">
      <c r="A1481" s="274">
        <v>1109668</v>
      </c>
      <c r="B1481" s="275" t="s">
        <v>26977</v>
      </c>
      <c r="C1481" s="274" t="s">
        <v>13725</v>
      </c>
      <c r="D1481" s="276">
        <v>340.83</v>
      </c>
    </row>
    <row r="1482" spans="1:4" ht="9" customHeight="1">
      <c r="A1482" s="274">
        <v>1108060</v>
      </c>
      <c r="B1482" s="275" t="s">
        <v>26978</v>
      </c>
      <c r="C1482" s="274" t="s">
        <v>13725</v>
      </c>
      <c r="D1482" s="276">
        <v>591.04</v>
      </c>
    </row>
    <row r="1483" spans="1:4" ht="9" customHeight="1">
      <c r="A1483" s="274">
        <v>1109626</v>
      </c>
      <c r="B1483" s="275" t="s">
        <v>26979</v>
      </c>
      <c r="C1483" s="274" t="s">
        <v>13725</v>
      </c>
      <c r="D1483" s="276">
        <v>423.01</v>
      </c>
    </row>
    <row r="1484" spans="1:4" ht="9" customHeight="1">
      <c r="A1484" s="274">
        <v>1109671</v>
      </c>
      <c r="B1484" s="275" t="s">
        <v>26980</v>
      </c>
      <c r="C1484" s="274" t="s">
        <v>13725</v>
      </c>
      <c r="D1484" s="276">
        <v>463.83</v>
      </c>
    </row>
    <row r="1485" spans="1:4" ht="9" customHeight="1">
      <c r="A1485" s="274">
        <v>1109670</v>
      </c>
      <c r="B1485" s="275" t="s">
        <v>26981</v>
      </c>
      <c r="C1485" s="274" t="s">
        <v>13725</v>
      </c>
      <c r="D1485" s="276">
        <v>291.16000000000003</v>
      </c>
    </row>
    <row r="1486" spans="1:4" ht="9" customHeight="1">
      <c r="A1486" s="274">
        <v>1109672</v>
      </c>
      <c r="B1486" s="275" t="s">
        <v>26982</v>
      </c>
      <c r="C1486" s="274" t="s">
        <v>13725</v>
      </c>
      <c r="D1486" s="276">
        <v>395.95</v>
      </c>
    </row>
    <row r="1487" spans="1:4" ht="9" customHeight="1">
      <c r="A1487" s="274">
        <v>1109624</v>
      </c>
      <c r="B1487" s="275" t="s">
        <v>26983</v>
      </c>
      <c r="C1487" s="274" t="s">
        <v>13725</v>
      </c>
      <c r="D1487" s="276">
        <v>197</v>
      </c>
    </row>
    <row r="1488" spans="1:4" ht="9" customHeight="1">
      <c r="A1488" s="274">
        <v>1109622</v>
      </c>
      <c r="B1488" s="275" t="s">
        <v>26984</v>
      </c>
      <c r="C1488" s="274" t="s">
        <v>13725</v>
      </c>
      <c r="D1488" s="276">
        <v>447.78</v>
      </c>
    </row>
    <row r="1489" spans="1:4" ht="9" customHeight="1">
      <c r="A1489" s="274">
        <v>1109623</v>
      </c>
      <c r="B1489" s="275" t="s">
        <v>26985</v>
      </c>
      <c r="C1489" s="274" t="s">
        <v>13725</v>
      </c>
      <c r="D1489" s="276">
        <v>319.14999999999998</v>
      </c>
    </row>
    <row r="1490" spans="1:4" ht="9" customHeight="1">
      <c r="A1490" s="274">
        <v>1109697</v>
      </c>
      <c r="B1490" s="275" t="s">
        <v>26986</v>
      </c>
      <c r="C1490" s="274" t="s">
        <v>13725</v>
      </c>
      <c r="D1490" s="276">
        <v>359.24</v>
      </c>
    </row>
    <row r="1491" spans="1:4" ht="9" customHeight="1">
      <c r="A1491" s="274">
        <v>1109698</v>
      </c>
      <c r="B1491" s="275" t="s">
        <v>26987</v>
      </c>
      <c r="C1491" s="274" t="s">
        <v>13725</v>
      </c>
      <c r="D1491" s="276">
        <v>196.32</v>
      </c>
    </row>
    <row r="1492" spans="1:4" ht="9" customHeight="1">
      <c r="A1492" s="274">
        <v>1109679</v>
      </c>
      <c r="B1492" s="275" t="s">
        <v>26988</v>
      </c>
      <c r="C1492" s="274" t="s">
        <v>13725</v>
      </c>
      <c r="D1492" s="276">
        <v>400.49</v>
      </c>
    </row>
    <row r="1493" spans="1:4" ht="9" customHeight="1">
      <c r="A1493" s="274">
        <v>1109625</v>
      </c>
      <c r="B1493" s="275" t="s">
        <v>26989</v>
      </c>
      <c r="C1493" s="274" t="s">
        <v>13725</v>
      </c>
      <c r="D1493" s="276">
        <v>252.72</v>
      </c>
    </row>
    <row r="1494" spans="1:4" ht="9" customHeight="1">
      <c r="A1494" s="274">
        <v>1109678</v>
      </c>
      <c r="B1494" s="275" t="s">
        <v>26990</v>
      </c>
      <c r="C1494" s="274" t="s">
        <v>13725</v>
      </c>
      <c r="D1494" s="276">
        <v>374.99</v>
      </c>
    </row>
    <row r="1495" spans="1:4" ht="9" customHeight="1">
      <c r="A1495" s="274">
        <v>1109694</v>
      </c>
      <c r="B1495" s="275" t="s">
        <v>26991</v>
      </c>
      <c r="C1495" s="274" t="s">
        <v>13725</v>
      </c>
      <c r="D1495" s="276">
        <v>216.56</v>
      </c>
    </row>
    <row r="1496" spans="1:4" ht="9" customHeight="1">
      <c r="A1496" s="274">
        <v>1109673</v>
      </c>
      <c r="B1496" s="275" t="s">
        <v>26992</v>
      </c>
      <c r="C1496" s="274" t="s">
        <v>13725</v>
      </c>
      <c r="D1496" s="276">
        <v>430.02</v>
      </c>
    </row>
    <row r="1497" spans="1:4" ht="9" customHeight="1">
      <c r="A1497" s="274">
        <v>1109690</v>
      </c>
      <c r="B1497" s="275" t="s">
        <v>26993</v>
      </c>
      <c r="C1497" s="274" t="s">
        <v>13725</v>
      </c>
      <c r="D1497" s="276">
        <v>292.02999999999997</v>
      </c>
    </row>
    <row r="1498" spans="1:4" ht="9" customHeight="1">
      <c r="A1498" s="274">
        <v>1109674</v>
      </c>
      <c r="B1498" s="275" t="s">
        <v>26994</v>
      </c>
      <c r="C1498" s="274" t="s">
        <v>13725</v>
      </c>
      <c r="D1498" s="276">
        <v>411.49</v>
      </c>
    </row>
    <row r="1499" spans="1:4" ht="9" customHeight="1">
      <c r="A1499" s="274">
        <v>1109691</v>
      </c>
      <c r="B1499" s="275" t="s">
        <v>26995</v>
      </c>
      <c r="C1499" s="274" t="s">
        <v>13725</v>
      </c>
      <c r="D1499" s="276">
        <v>266.62</v>
      </c>
    </row>
    <row r="1500" spans="1:4" ht="9" customHeight="1">
      <c r="A1500" s="274">
        <v>1109675</v>
      </c>
      <c r="B1500" s="275" t="s">
        <v>26996</v>
      </c>
      <c r="C1500" s="274" t="s">
        <v>13725</v>
      </c>
      <c r="D1500" s="276">
        <v>396.71</v>
      </c>
    </row>
    <row r="1501" spans="1:4" ht="9" customHeight="1">
      <c r="A1501" s="274">
        <v>1109692</v>
      </c>
      <c r="B1501" s="275" t="s">
        <v>26997</v>
      </c>
      <c r="C1501" s="274" t="s">
        <v>13725</v>
      </c>
      <c r="D1501" s="276">
        <v>246.38</v>
      </c>
    </row>
    <row r="1502" spans="1:4" ht="9" customHeight="1">
      <c r="A1502" s="274">
        <v>1109676</v>
      </c>
      <c r="B1502" s="275" t="s">
        <v>26998</v>
      </c>
      <c r="C1502" s="274" t="s">
        <v>13725</v>
      </c>
      <c r="D1502" s="276">
        <v>384.76</v>
      </c>
    </row>
    <row r="1503" spans="1:4" ht="9" customHeight="1">
      <c r="A1503" s="274">
        <v>1109693</v>
      </c>
      <c r="B1503" s="275" t="s">
        <v>26999</v>
      </c>
      <c r="C1503" s="274" t="s">
        <v>13725</v>
      </c>
      <c r="D1503" s="276">
        <v>230</v>
      </c>
    </row>
    <row r="1504" spans="1:4" ht="9" customHeight="1">
      <c r="A1504" s="274">
        <v>1109680</v>
      </c>
      <c r="B1504" s="275" t="s">
        <v>27000</v>
      </c>
      <c r="C1504" s="274" t="s">
        <v>13725</v>
      </c>
      <c r="D1504" s="276">
        <v>2942.28</v>
      </c>
    </row>
    <row r="1505" spans="1:4" ht="18" customHeight="1">
      <c r="A1505" s="274">
        <v>1107748</v>
      </c>
      <c r="B1505" s="275" t="s">
        <v>27001</v>
      </c>
      <c r="C1505" s="274" t="s">
        <v>13725</v>
      </c>
      <c r="D1505" s="276">
        <v>11311.39</v>
      </c>
    </row>
    <row r="1506" spans="1:4" ht="9" customHeight="1">
      <c r="A1506" s="274">
        <v>1110000</v>
      </c>
      <c r="B1506" s="275" t="s">
        <v>27002</v>
      </c>
      <c r="C1506" s="274" t="s">
        <v>13725</v>
      </c>
      <c r="D1506" s="276">
        <v>0</v>
      </c>
    </row>
    <row r="1507" spans="1:4" ht="18" customHeight="1">
      <c r="A1507" s="274">
        <v>1106059</v>
      </c>
      <c r="B1507" s="275" t="s">
        <v>27003</v>
      </c>
      <c r="C1507" s="274" t="s">
        <v>13725</v>
      </c>
      <c r="D1507" s="276">
        <v>561.67999999999995</v>
      </c>
    </row>
    <row r="1508" spans="1:4" ht="18" customHeight="1">
      <c r="A1508" s="274">
        <v>1106060</v>
      </c>
      <c r="B1508" s="275" t="s">
        <v>27004</v>
      </c>
      <c r="C1508" s="274" t="s">
        <v>13725</v>
      </c>
      <c r="D1508" s="276">
        <v>408.16</v>
      </c>
    </row>
    <row r="1509" spans="1:4" ht="18" customHeight="1">
      <c r="A1509" s="274">
        <v>1100658</v>
      </c>
      <c r="B1509" s="275" t="s">
        <v>27005</v>
      </c>
      <c r="C1509" s="274" t="s">
        <v>13725</v>
      </c>
      <c r="D1509" s="276">
        <v>489.83</v>
      </c>
    </row>
    <row r="1510" spans="1:4" ht="18" customHeight="1">
      <c r="A1510" s="274">
        <v>1106159</v>
      </c>
      <c r="B1510" s="275" t="s">
        <v>27006</v>
      </c>
      <c r="C1510" s="274" t="s">
        <v>13725</v>
      </c>
      <c r="D1510" s="276">
        <v>518.02</v>
      </c>
    </row>
    <row r="1511" spans="1:4" ht="18" customHeight="1">
      <c r="A1511" s="274">
        <v>1107902</v>
      </c>
      <c r="B1511" s="275" t="s">
        <v>27007</v>
      </c>
      <c r="C1511" s="274" t="s">
        <v>13725</v>
      </c>
      <c r="D1511" s="276">
        <v>549.48</v>
      </c>
    </row>
    <row r="1512" spans="1:4" ht="18" customHeight="1">
      <c r="A1512" s="274">
        <v>1107906</v>
      </c>
      <c r="B1512" s="275" t="s">
        <v>27008</v>
      </c>
      <c r="C1512" s="274" t="s">
        <v>13725</v>
      </c>
      <c r="D1512" s="276">
        <v>584.64</v>
      </c>
    </row>
    <row r="1513" spans="1:4" ht="18" customHeight="1">
      <c r="A1513" s="274">
        <v>1107910</v>
      </c>
      <c r="B1513" s="275" t="s">
        <v>27009</v>
      </c>
      <c r="C1513" s="274" t="s">
        <v>13725</v>
      </c>
      <c r="D1513" s="276">
        <v>623.94000000000005</v>
      </c>
    </row>
    <row r="1514" spans="1:4" ht="18" customHeight="1">
      <c r="A1514" s="274">
        <v>1107911</v>
      </c>
      <c r="B1514" s="275" t="s">
        <v>27010</v>
      </c>
      <c r="C1514" s="274" t="s">
        <v>13725</v>
      </c>
      <c r="D1514" s="276">
        <v>667.86</v>
      </c>
    </row>
    <row r="1515" spans="1:4" ht="18" customHeight="1">
      <c r="A1515" s="274">
        <v>1107912</v>
      </c>
      <c r="B1515" s="275" t="s">
        <v>27011</v>
      </c>
      <c r="C1515" s="274" t="s">
        <v>13725</v>
      </c>
      <c r="D1515" s="276">
        <v>731.39</v>
      </c>
    </row>
    <row r="1516" spans="1:4" ht="18" customHeight="1">
      <c r="A1516" s="274">
        <v>1106164</v>
      </c>
      <c r="B1516" s="275" t="s">
        <v>27012</v>
      </c>
      <c r="C1516" s="274" t="s">
        <v>13725</v>
      </c>
      <c r="D1516" s="276">
        <v>235.25</v>
      </c>
    </row>
    <row r="1517" spans="1:4" ht="9" customHeight="1">
      <c r="A1517" s="274">
        <v>1106165</v>
      </c>
      <c r="B1517" s="275" t="s">
        <v>27013</v>
      </c>
      <c r="C1517" s="274" t="s">
        <v>13725</v>
      </c>
      <c r="D1517" s="276">
        <v>369.57</v>
      </c>
    </row>
    <row r="1518" spans="1:4" ht="9" customHeight="1">
      <c r="A1518" s="274">
        <v>1106156</v>
      </c>
      <c r="B1518" s="275" t="s">
        <v>27014</v>
      </c>
      <c r="C1518" s="274" t="s">
        <v>13725</v>
      </c>
      <c r="D1518" s="276">
        <v>528.25</v>
      </c>
    </row>
    <row r="1519" spans="1:4" ht="9" customHeight="1">
      <c r="A1519" s="274">
        <v>1107932</v>
      </c>
      <c r="B1519" s="275" t="s">
        <v>27015</v>
      </c>
      <c r="C1519" s="274" t="s">
        <v>13725</v>
      </c>
      <c r="D1519" s="276">
        <v>561.51</v>
      </c>
    </row>
    <row r="1520" spans="1:4" ht="9" customHeight="1">
      <c r="A1520" s="274">
        <v>1108111</v>
      </c>
      <c r="B1520" s="275" t="s">
        <v>27016</v>
      </c>
      <c r="C1520" s="274" t="s">
        <v>13725</v>
      </c>
      <c r="D1520" s="276">
        <v>432.48</v>
      </c>
    </row>
    <row r="1521" spans="1:4" ht="9" customHeight="1">
      <c r="A1521" s="274">
        <v>1108112</v>
      </c>
      <c r="B1521" s="275" t="s">
        <v>27017</v>
      </c>
      <c r="C1521" s="274" t="s">
        <v>13725</v>
      </c>
      <c r="D1521" s="276">
        <v>442.58</v>
      </c>
    </row>
    <row r="1522" spans="1:4" ht="9" customHeight="1">
      <c r="A1522" s="274">
        <v>1108113</v>
      </c>
      <c r="B1522" s="275" t="s">
        <v>27018</v>
      </c>
      <c r="C1522" s="274" t="s">
        <v>13725</v>
      </c>
      <c r="D1522" s="276">
        <v>465.76</v>
      </c>
    </row>
    <row r="1523" spans="1:4" ht="9" customHeight="1">
      <c r="A1523" s="274">
        <v>1108114</v>
      </c>
      <c r="B1523" s="275" t="s">
        <v>27019</v>
      </c>
      <c r="C1523" s="274" t="s">
        <v>13725</v>
      </c>
      <c r="D1523" s="276">
        <v>491.63</v>
      </c>
    </row>
    <row r="1524" spans="1:4" ht="9" customHeight="1">
      <c r="A1524" s="274">
        <v>1108061</v>
      </c>
      <c r="B1524" s="275" t="s">
        <v>27020</v>
      </c>
      <c r="C1524" s="274" t="s">
        <v>13725</v>
      </c>
      <c r="D1524" s="276">
        <v>841</v>
      </c>
    </row>
    <row r="1525" spans="1:4" ht="9" customHeight="1">
      <c r="A1525" s="274">
        <v>1108064</v>
      </c>
      <c r="B1525" s="275" t="s">
        <v>27021</v>
      </c>
      <c r="C1525" s="274" t="s">
        <v>13725</v>
      </c>
      <c r="D1525" s="276">
        <v>906.33</v>
      </c>
    </row>
    <row r="1526" spans="1:4" ht="9" customHeight="1">
      <c r="A1526" s="274">
        <v>1107888</v>
      </c>
      <c r="B1526" s="275" t="s">
        <v>27022</v>
      </c>
      <c r="C1526" s="274" t="s">
        <v>13725</v>
      </c>
      <c r="D1526" s="276">
        <v>418.94</v>
      </c>
    </row>
    <row r="1527" spans="1:4" ht="9" customHeight="1">
      <c r="A1527" s="274">
        <v>1107889</v>
      </c>
      <c r="B1527" s="275" t="s">
        <v>27023</v>
      </c>
      <c r="C1527" s="274" t="s">
        <v>13725</v>
      </c>
      <c r="D1527" s="276">
        <v>271.11</v>
      </c>
    </row>
    <row r="1528" spans="1:4" ht="9" customHeight="1">
      <c r="A1528" s="274">
        <v>1107892</v>
      </c>
      <c r="B1528" s="275" t="s">
        <v>27024</v>
      </c>
      <c r="C1528" s="274" t="s">
        <v>13725</v>
      </c>
      <c r="D1528" s="276">
        <v>434.68</v>
      </c>
    </row>
    <row r="1529" spans="1:4" ht="9" customHeight="1">
      <c r="A1529" s="274">
        <v>1107891</v>
      </c>
      <c r="B1529" s="275" t="s">
        <v>27025</v>
      </c>
      <c r="C1529" s="274" t="s">
        <v>13725</v>
      </c>
      <c r="D1529" s="276">
        <v>289.48</v>
      </c>
    </row>
    <row r="1530" spans="1:4" ht="9" customHeight="1">
      <c r="A1530" s="274">
        <v>1107928</v>
      </c>
      <c r="B1530" s="275" t="s">
        <v>27026</v>
      </c>
      <c r="C1530" s="274" t="s">
        <v>13725</v>
      </c>
      <c r="D1530" s="276">
        <v>380.07</v>
      </c>
    </row>
    <row r="1531" spans="1:4" ht="9" customHeight="1">
      <c r="A1531" s="274">
        <v>1107929</v>
      </c>
      <c r="B1531" s="275" t="s">
        <v>27027</v>
      </c>
      <c r="C1531" s="274" t="s">
        <v>13725</v>
      </c>
      <c r="D1531" s="276">
        <v>234.21</v>
      </c>
    </row>
    <row r="1532" spans="1:4" ht="9" customHeight="1">
      <c r="A1532" s="274">
        <v>1106109</v>
      </c>
      <c r="B1532" s="275" t="s">
        <v>27028</v>
      </c>
      <c r="C1532" s="274" t="s">
        <v>13725</v>
      </c>
      <c r="D1532" s="276">
        <v>344.84</v>
      </c>
    </row>
    <row r="1533" spans="1:4" ht="9" customHeight="1">
      <c r="A1533" s="274">
        <v>1106117</v>
      </c>
      <c r="B1533" s="275" t="s">
        <v>27029</v>
      </c>
      <c r="C1533" s="274" t="s">
        <v>13725</v>
      </c>
      <c r="D1533" s="276">
        <v>198.97</v>
      </c>
    </row>
    <row r="1534" spans="1:4" ht="9" customHeight="1">
      <c r="A1534" s="274">
        <v>1107896</v>
      </c>
      <c r="B1534" s="275" t="s">
        <v>27030</v>
      </c>
      <c r="C1534" s="274" t="s">
        <v>13725</v>
      </c>
      <c r="D1534" s="276">
        <v>452.33</v>
      </c>
    </row>
    <row r="1535" spans="1:4" ht="9" customHeight="1">
      <c r="A1535" s="274">
        <v>1107895</v>
      </c>
      <c r="B1535" s="275" t="s">
        <v>27031</v>
      </c>
      <c r="C1535" s="274" t="s">
        <v>13725</v>
      </c>
      <c r="D1535" s="276">
        <v>310.07</v>
      </c>
    </row>
    <row r="1536" spans="1:4" ht="9" customHeight="1">
      <c r="A1536" s="274">
        <v>1119528</v>
      </c>
      <c r="B1536" s="275" t="s">
        <v>27032</v>
      </c>
      <c r="C1536" s="274" t="s">
        <v>13725</v>
      </c>
      <c r="D1536" s="276">
        <v>391.82</v>
      </c>
    </row>
    <row r="1537" spans="1:4" ht="9" customHeight="1">
      <c r="A1537" s="274">
        <v>1106135</v>
      </c>
      <c r="B1537" s="275" t="s">
        <v>27033</v>
      </c>
      <c r="C1537" s="274" t="s">
        <v>13725</v>
      </c>
      <c r="D1537" s="276">
        <v>247.98</v>
      </c>
    </row>
    <row r="1538" spans="1:4" ht="9" customHeight="1">
      <c r="A1538" s="274">
        <v>1106136</v>
      </c>
      <c r="B1538" s="275" t="s">
        <v>27034</v>
      </c>
      <c r="C1538" s="274" t="s">
        <v>13725</v>
      </c>
      <c r="D1538" s="276">
        <v>353.98</v>
      </c>
    </row>
    <row r="1539" spans="1:4" ht="9" customHeight="1">
      <c r="A1539" s="274">
        <v>1106137</v>
      </c>
      <c r="B1539" s="275" t="s">
        <v>27035</v>
      </c>
      <c r="C1539" s="274" t="s">
        <v>13725</v>
      </c>
      <c r="D1539" s="276">
        <v>210.14</v>
      </c>
    </row>
    <row r="1540" spans="1:4" ht="9" customHeight="1">
      <c r="A1540" s="274">
        <v>1116127</v>
      </c>
      <c r="B1540" s="275" t="s">
        <v>27036</v>
      </c>
      <c r="C1540" s="274" t="s">
        <v>13725</v>
      </c>
      <c r="D1540" s="276">
        <v>465.71</v>
      </c>
    </row>
    <row r="1541" spans="1:4" ht="18" customHeight="1">
      <c r="A1541" s="274">
        <v>1116126</v>
      </c>
      <c r="B1541" s="275" t="s">
        <v>27037</v>
      </c>
      <c r="C1541" s="274" t="s">
        <v>13725</v>
      </c>
      <c r="D1541" s="276">
        <v>331.55</v>
      </c>
    </row>
    <row r="1542" spans="1:4" ht="9" customHeight="1">
      <c r="A1542" s="274">
        <v>1107900</v>
      </c>
      <c r="B1542" s="275" t="s">
        <v>27038</v>
      </c>
      <c r="C1542" s="274" t="s">
        <v>13725</v>
      </c>
      <c r="D1542" s="276">
        <v>471.98</v>
      </c>
    </row>
    <row r="1543" spans="1:4" ht="9" customHeight="1">
      <c r="A1543" s="274">
        <v>1107899</v>
      </c>
      <c r="B1543" s="275" t="s">
        <v>27039</v>
      </c>
      <c r="C1543" s="274" t="s">
        <v>13725</v>
      </c>
      <c r="D1543" s="276">
        <v>333.01</v>
      </c>
    </row>
    <row r="1544" spans="1:4" ht="9" customHeight="1">
      <c r="A1544" s="274">
        <v>1107890</v>
      </c>
      <c r="B1544" s="275" t="s">
        <v>27040</v>
      </c>
      <c r="C1544" s="274" t="s">
        <v>13725</v>
      </c>
      <c r="D1544" s="276">
        <v>407.14</v>
      </c>
    </row>
    <row r="1545" spans="1:4" ht="9" customHeight="1">
      <c r="A1545" s="274">
        <v>1106138</v>
      </c>
      <c r="B1545" s="275" t="s">
        <v>27041</v>
      </c>
      <c r="C1545" s="274" t="s">
        <v>13725</v>
      </c>
      <c r="D1545" s="276">
        <v>265.95999999999998</v>
      </c>
    </row>
    <row r="1546" spans="1:4" ht="9" customHeight="1">
      <c r="A1546" s="274">
        <v>1106139</v>
      </c>
      <c r="B1546" s="275" t="s">
        <v>27042</v>
      </c>
      <c r="C1546" s="274" t="s">
        <v>13725</v>
      </c>
      <c r="D1546" s="276">
        <v>365.97</v>
      </c>
    </row>
    <row r="1547" spans="1:4" ht="9" customHeight="1">
      <c r="A1547" s="274">
        <v>1106140</v>
      </c>
      <c r="B1547" s="275" t="s">
        <v>27043</v>
      </c>
      <c r="C1547" s="274" t="s">
        <v>13725</v>
      </c>
      <c r="D1547" s="276">
        <v>224.78</v>
      </c>
    </row>
    <row r="1548" spans="1:4" ht="9" customHeight="1">
      <c r="A1548" s="274">
        <v>1107904</v>
      </c>
      <c r="B1548" s="275" t="s">
        <v>27044</v>
      </c>
      <c r="C1548" s="274" t="s">
        <v>13725</v>
      </c>
      <c r="D1548" s="276">
        <v>493.99</v>
      </c>
    </row>
    <row r="1549" spans="1:4" ht="9" customHeight="1">
      <c r="A1549" s="274">
        <v>1107903</v>
      </c>
      <c r="B1549" s="275" t="s">
        <v>27045</v>
      </c>
      <c r="C1549" s="274" t="s">
        <v>13725</v>
      </c>
      <c r="D1549" s="276">
        <v>358.69</v>
      </c>
    </row>
    <row r="1550" spans="1:4" ht="9" customHeight="1">
      <c r="A1550" s="274">
        <v>1107908</v>
      </c>
      <c r="B1550" s="275" t="s">
        <v>27046</v>
      </c>
      <c r="C1550" s="274" t="s">
        <v>13725</v>
      </c>
      <c r="D1550" s="276">
        <v>518.51</v>
      </c>
    </row>
    <row r="1551" spans="1:4" ht="9" customHeight="1">
      <c r="A1551" s="274">
        <v>1107907</v>
      </c>
      <c r="B1551" s="275" t="s">
        <v>27047</v>
      </c>
      <c r="C1551" s="274" t="s">
        <v>13725</v>
      </c>
      <c r="D1551" s="276">
        <v>387.31</v>
      </c>
    </row>
    <row r="1552" spans="1:4" ht="9" customHeight="1">
      <c r="A1552" s="274">
        <v>1107871</v>
      </c>
      <c r="B1552" s="275" t="s">
        <v>27048</v>
      </c>
      <c r="C1552" s="274" t="s">
        <v>13725</v>
      </c>
      <c r="D1552" s="276">
        <v>435.7</v>
      </c>
    </row>
    <row r="1553" spans="1:4" ht="9" customHeight="1">
      <c r="A1553" s="274">
        <v>1107870</v>
      </c>
      <c r="B1553" s="275" t="s">
        <v>27049</v>
      </c>
      <c r="C1553" s="274" t="s">
        <v>13725</v>
      </c>
      <c r="D1553" s="276">
        <v>297.27999999999997</v>
      </c>
    </row>
    <row r="1554" spans="1:4" ht="9" customHeight="1">
      <c r="A1554" s="274">
        <v>1106057</v>
      </c>
      <c r="B1554" s="275" t="s">
        <v>27050</v>
      </c>
      <c r="C1554" s="274" t="s">
        <v>13725</v>
      </c>
      <c r="D1554" s="276">
        <v>421.57</v>
      </c>
    </row>
    <row r="1555" spans="1:4" ht="9" customHeight="1">
      <c r="A1555" s="274">
        <v>1106058</v>
      </c>
      <c r="B1555" s="275" t="s">
        <v>27051</v>
      </c>
      <c r="C1555" s="274" t="s">
        <v>13725</v>
      </c>
      <c r="D1555" s="276">
        <v>281.76</v>
      </c>
    </row>
    <row r="1556" spans="1:4" ht="9" customHeight="1">
      <c r="A1556" s="274">
        <v>1106380</v>
      </c>
      <c r="B1556" s="275" t="s">
        <v>27052</v>
      </c>
      <c r="C1556" s="274" t="s">
        <v>13725</v>
      </c>
      <c r="D1556" s="276">
        <v>412.84</v>
      </c>
    </row>
    <row r="1557" spans="1:4" ht="9" customHeight="1">
      <c r="A1557" s="274">
        <v>1106378</v>
      </c>
      <c r="B1557" s="275" t="s">
        <v>27053</v>
      </c>
      <c r="C1557" s="274" t="s">
        <v>13725</v>
      </c>
      <c r="D1557" s="276">
        <v>276.85000000000002</v>
      </c>
    </row>
    <row r="1558" spans="1:4" ht="9" customHeight="1">
      <c r="A1558" s="274">
        <v>1116263</v>
      </c>
      <c r="B1558" s="275" t="s">
        <v>27054</v>
      </c>
      <c r="C1558" s="274" t="s">
        <v>13725</v>
      </c>
      <c r="D1558" s="276">
        <v>369.5</v>
      </c>
    </row>
    <row r="1559" spans="1:4" ht="9" customHeight="1">
      <c r="A1559" s="274">
        <v>1116267</v>
      </c>
      <c r="B1559" s="275" t="s">
        <v>27055</v>
      </c>
      <c r="C1559" s="274" t="s">
        <v>13725</v>
      </c>
      <c r="D1559" s="276">
        <v>233.51</v>
      </c>
    </row>
    <row r="1560" spans="1:4" ht="9" customHeight="1">
      <c r="A1560" s="274">
        <v>1106280</v>
      </c>
      <c r="B1560" s="275" t="s">
        <v>27056</v>
      </c>
      <c r="C1560" s="274" t="s">
        <v>13725</v>
      </c>
      <c r="D1560" s="276">
        <v>430.92</v>
      </c>
    </row>
    <row r="1561" spans="1:4" ht="9" customHeight="1">
      <c r="A1561" s="274">
        <v>1106289</v>
      </c>
      <c r="B1561" s="275" t="s">
        <v>27057</v>
      </c>
      <c r="C1561" s="274" t="s">
        <v>13725</v>
      </c>
      <c r="D1561" s="276">
        <v>298.01</v>
      </c>
    </row>
    <row r="1562" spans="1:4" ht="9" customHeight="1">
      <c r="A1562" s="274">
        <v>1116264</v>
      </c>
      <c r="B1562" s="275" t="s">
        <v>27058</v>
      </c>
      <c r="C1562" s="274" t="s">
        <v>13725</v>
      </c>
      <c r="D1562" s="276">
        <v>383.7</v>
      </c>
    </row>
    <row r="1563" spans="1:4" ht="9" customHeight="1">
      <c r="A1563" s="274">
        <v>1116268</v>
      </c>
      <c r="B1563" s="275" t="s">
        <v>27059</v>
      </c>
      <c r="C1563" s="274" t="s">
        <v>13725</v>
      </c>
      <c r="D1563" s="276">
        <v>250.79</v>
      </c>
    </row>
    <row r="1564" spans="1:4" ht="9" customHeight="1">
      <c r="A1564" s="274">
        <v>1106281</v>
      </c>
      <c r="B1564" s="275" t="s">
        <v>27060</v>
      </c>
      <c r="C1564" s="274" t="s">
        <v>13725</v>
      </c>
      <c r="D1564" s="276">
        <v>454.22</v>
      </c>
    </row>
    <row r="1565" spans="1:4" ht="9" customHeight="1">
      <c r="A1565" s="274">
        <v>1106382</v>
      </c>
      <c r="B1565" s="275" t="s">
        <v>27061</v>
      </c>
      <c r="C1565" s="274" t="s">
        <v>13725</v>
      </c>
      <c r="D1565" s="276">
        <v>325.29000000000002</v>
      </c>
    </row>
    <row r="1566" spans="1:4" ht="9" customHeight="1">
      <c r="A1566" s="274">
        <v>1116265</v>
      </c>
      <c r="B1566" s="275" t="s">
        <v>27062</v>
      </c>
      <c r="C1566" s="274" t="s">
        <v>13725</v>
      </c>
      <c r="D1566" s="276">
        <v>401.92</v>
      </c>
    </row>
    <row r="1567" spans="1:4" ht="9" customHeight="1">
      <c r="A1567" s="274">
        <v>1116269</v>
      </c>
      <c r="B1567" s="275" t="s">
        <v>27063</v>
      </c>
      <c r="C1567" s="274" t="s">
        <v>13725</v>
      </c>
      <c r="D1567" s="276">
        <v>272.98</v>
      </c>
    </row>
    <row r="1568" spans="1:4" ht="9" customHeight="1">
      <c r="A1568" s="274">
        <v>1106282</v>
      </c>
      <c r="B1568" s="275" t="s">
        <v>27064</v>
      </c>
      <c r="C1568" s="274" t="s">
        <v>13725</v>
      </c>
      <c r="D1568" s="276">
        <v>480.22</v>
      </c>
    </row>
    <row r="1569" spans="1:4" ht="9" customHeight="1">
      <c r="A1569" s="274">
        <v>1106384</v>
      </c>
      <c r="B1569" s="275" t="s">
        <v>27065</v>
      </c>
      <c r="C1569" s="274" t="s">
        <v>13725</v>
      </c>
      <c r="D1569" s="276">
        <v>355.72</v>
      </c>
    </row>
    <row r="1570" spans="1:4" ht="9" customHeight="1">
      <c r="A1570" s="274">
        <v>1116266</v>
      </c>
      <c r="B1570" s="275" t="s">
        <v>27066</v>
      </c>
      <c r="C1570" s="274" t="s">
        <v>13725</v>
      </c>
      <c r="D1570" s="276">
        <v>422.29</v>
      </c>
    </row>
    <row r="1571" spans="1:4" ht="9" customHeight="1">
      <c r="A1571" s="274">
        <v>1116270</v>
      </c>
      <c r="B1571" s="275" t="s">
        <v>27067</v>
      </c>
      <c r="C1571" s="274" t="s">
        <v>13725</v>
      </c>
      <c r="D1571" s="276">
        <v>297.79000000000002</v>
      </c>
    </row>
    <row r="1572" spans="1:4" ht="18" customHeight="1">
      <c r="A1572" s="274">
        <v>1107868</v>
      </c>
      <c r="B1572" s="275" t="s">
        <v>27068</v>
      </c>
      <c r="C1572" s="274" t="s">
        <v>13725</v>
      </c>
      <c r="D1572" s="276">
        <v>341.08</v>
      </c>
    </row>
    <row r="1573" spans="1:4" ht="18" customHeight="1">
      <c r="A1573" s="274">
        <v>1107869</v>
      </c>
      <c r="B1573" s="275" t="s">
        <v>27069</v>
      </c>
      <c r="C1573" s="274" t="s">
        <v>13725</v>
      </c>
      <c r="D1573" s="276">
        <v>188.48</v>
      </c>
    </row>
    <row r="1574" spans="1:4" ht="9" customHeight="1">
      <c r="A1574" s="274">
        <v>1103853</v>
      </c>
      <c r="B1574" s="275" t="s">
        <v>27070</v>
      </c>
      <c r="C1574" s="274" t="s">
        <v>13725</v>
      </c>
      <c r="D1574" s="276">
        <v>410.2</v>
      </c>
    </row>
    <row r="1575" spans="1:4" ht="18" customHeight="1">
      <c r="A1575" s="274">
        <v>1103852</v>
      </c>
      <c r="B1575" s="275" t="s">
        <v>27071</v>
      </c>
      <c r="C1575" s="274" t="s">
        <v>13725</v>
      </c>
      <c r="D1575" s="276">
        <v>320.51</v>
      </c>
    </row>
    <row r="1576" spans="1:4" ht="9" customHeight="1">
      <c r="A1576" s="274">
        <v>1106284</v>
      </c>
      <c r="B1576" s="275" t="s">
        <v>27072</v>
      </c>
      <c r="C1576" s="274" t="s">
        <v>13725</v>
      </c>
      <c r="D1576" s="276">
        <v>421.67</v>
      </c>
    </row>
    <row r="1577" spans="1:4" ht="9" customHeight="1">
      <c r="A1577" s="274">
        <v>1108116</v>
      </c>
      <c r="B1577" s="275" t="s">
        <v>27073</v>
      </c>
      <c r="C1577" s="274" t="s">
        <v>13725</v>
      </c>
      <c r="D1577" s="276">
        <v>428.01</v>
      </c>
    </row>
    <row r="1578" spans="1:4" ht="9" customHeight="1">
      <c r="A1578" s="274">
        <v>1108118</v>
      </c>
      <c r="B1578" s="275" t="s">
        <v>27074</v>
      </c>
      <c r="C1578" s="274" t="s">
        <v>13725</v>
      </c>
      <c r="D1578" s="276">
        <v>453.46</v>
      </c>
    </row>
    <row r="1579" spans="1:4" ht="9" customHeight="1">
      <c r="A1579" s="274">
        <v>1106158</v>
      </c>
      <c r="B1579" s="275" t="s">
        <v>27075</v>
      </c>
      <c r="C1579" s="274" t="s">
        <v>13725</v>
      </c>
      <c r="D1579" s="276">
        <v>479.01</v>
      </c>
    </row>
    <row r="1580" spans="1:4" ht="9" customHeight="1">
      <c r="A1580" s="274">
        <v>1108120</v>
      </c>
      <c r="B1580" s="275" t="s">
        <v>27076</v>
      </c>
      <c r="C1580" s="274" t="s">
        <v>13725</v>
      </c>
      <c r="D1580" s="276">
        <v>507.56</v>
      </c>
    </row>
    <row r="1581" spans="1:4" ht="9" customHeight="1">
      <c r="A1581" s="274">
        <v>1106050</v>
      </c>
      <c r="B1581" s="275" t="s">
        <v>27077</v>
      </c>
      <c r="C1581" s="274" t="s">
        <v>13725</v>
      </c>
      <c r="D1581" s="276">
        <v>47.22</v>
      </c>
    </row>
    <row r="1582" spans="1:4" ht="9" customHeight="1">
      <c r="A1582" s="274">
        <v>1106051</v>
      </c>
      <c r="B1582" s="275" t="s">
        <v>27078</v>
      </c>
      <c r="C1582" s="274" t="s">
        <v>13725</v>
      </c>
      <c r="D1582" s="276">
        <v>39.590000000000003</v>
      </c>
    </row>
    <row r="1583" spans="1:4" ht="9" customHeight="1">
      <c r="A1583" s="274">
        <v>1106061</v>
      </c>
      <c r="B1583" s="275" t="s">
        <v>27079</v>
      </c>
      <c r="C1583" s="274" t="s">
        <v>13725</v>
      </c>
      <c r="D1583" s="276">
        <v>53.99</v>
      </c>
    </row>
    <row r="1584" spans="1:4" ht="9" customHeight="1">
      <c r="A1584" s="274">
        <v>1106087</v>
      </c>
      <c r="B1584" s="275" t="s">
        <v>27080</v>
      </c>
      <c r="C1584" s="274" t="s">
        <v>13725</v>
      </c>
      <c r="D1584" s="276">
        <v>46.57</v>
      </c>
    </row>
    <row r="1585" spans="1:4" ht="18" customHeight="1">
      <c r="A1585" s="274">
        <v>1107860</v>
      </c>
      <c r="B1585" s="275" t="s">
        <v>27081</v>
      </c>
      <c r="C1585" s="274" t="s">
        <v>13725</v>
      </c>
      <c r="D1585" s="276">
        <v>56.23</v>
      </c>
    </row>
    <row r="1586" spans="1:4" ht="9" customHeight="1">
      <c r="A1586" s="274">
        <v>1106088</v>
      </c>
      <c r="B1586" s="275" t="s">
        <v>27082</v>
      </c>
      <c r="C1586" s="274" t="s">
        <v>13725</v>
      </c>
      <c r="D1586" s="276">
        <v>57.82</v>
      </c>
    </row>
    <row r="1587" spans="1:4" ht="9" customHeight="1">
      <c r="A1587" s="274">
        <v>1106128</v>
      </c>
      <c r="B1587" s="275" t="s">
        <v>27083</v>
      </c>
      <c r="C1587" s="274" t="s">
        <v>13725</v>
      </c>
      <c r="D1587" s="276">
        <v>47.73</v>
      </c>
    </row>
    <row r="1588" spans="1:4" ht="9" customHeight="1">
      <c r="A1588" s="274">
        <v>1108056</v>
      </c>
      <c r="B1588" s="275" t="s">
        <v>27084</v>
      </c>
      <c r="C1588" s="274" t="s">
        <v>13725</v>
      </c>
      <c r="D1588" s="276">
        <v>2352.14</v>
      </c>
    </row>
    <row r="1589" spans="1:4" ht="9" customHeight="1">
      <c r="A1589" s="274">
        <v>1108059</v>
      </c>
      <c r="B1589" s="275" t="s">
        <v>27085</v>
      </c>
      <c r="C1589" s="274" t="s">
        <v>13725</v>
      </c>
      <c r="D1589" s="276">
        <v>2673.15</v>
      </c>
    </row>
    <row r="1590" spans="1:4" ht="9" customHeight="1">
      <c r="A1590" s="274">
        <v>1207700</v>
      </c>
      <c r="B1590" s="275" t="s">
        <v>27086</v>
      </c>
      <c r="C1590" s="274" t="s">
        <v>13725</v>
      </c>
      <c r="D1590" s="276">
        <v>557.05999999999995</v>
      </c>
    </row>
    <row r="1591" spans="1:4" ht="9" customHeight="1">
      <c r="A1591" s="274">
        <v>1207701</v>
      </c>
      <c r="B1591" s="275" t="s">
        <v>27087</v>
      </c>
      <c r="C1591" s="274" t="s">
        <v>13725</v>
      </c>
      <c r="D1591" s="276">
        <v>588.78</v>
      </c>
    </row>
    <row r="1592" spans="1:4" ht="9" customHeight="1">
      <c r="A1592" s="274">
        <v>1207702</v>
      </c>
      <c r="B1592" s="275" t="s">
        <v>27088</v>
      </c>
      <c r="C1592" s="274" t="s">
        <v>13725</v>
      </c>
      <c r="D1592" s="276">
        <v>624.26</v>
      </c>
    </row>
    <row r="1593" spans="1:4" ht="9" customHeight="1">
      <c r="A1593" s="274">
        <v>1207708</v>
      </c>
      <c r="B1593" s="275" t="s">
        <v>27089</v>
      </c>
      <c r="C1593" s="274" t="s">
        <v>13725</v>
      </c>
      <c r="D1593" s="276">
        <v>571.24</v>
      </c>
    </row>
    <row r="1594" spans="1:4" ht="9" customHeight="1">
      <c r="A1594" s="274">
        <v>1207703</v>
      </c>
      <c r="B1594" s="275" t="s">
        <v>27090</v>
      </c>
      <c r="C1594" s="274" t="s">
        <v>13725</v>
      </c>
      <c r="D1594" s="276">
        <v>708.33</v>
      </c>
    </row>
    <row r="1595" spans="1:4" ht="9" customHeight="1">
      <c r="A1595" s="274">
        <v>1207709</v>
      </c>
      <c r="B1595" s="275" t="s">
        <v>27091</v>
      </c>
      <c r="C1595" s="274" t="s">
        <v>13725</v>
      </c>
      <c r="D1595" s="276">
        <v>648.33000000000004</v>
      </c>
    </row>
    <row r="1596" spans="1:4" ht="9" customHeight="1">
      <c r="A1596" s="274">
        <v>1207710</v>
      </c>
      <c r="B1596" s="275" t="s">
        <v>27092</v>
      </c>
      <c r="C1596" s="274" t="s">
        <v>13725</v>
      </c>
      <c r="D1596" s="276">
        <v>850.35</v>
      </c>
    </row>
    <row r="1597" spans="1:4" ht="9" customHeight="1">
      <c r="A1597" s="274">
        <v>1207711</v>
      </c>
      <c r="B1597" s="275" t="s">
        <v>27093</v>
      </c>
      <c r="C1597" s="274" t="s">
        <v>13725</v>
      </c>
      <c r="D1597" s="276">
        <v>1061.42</v>
      </c>
    </row>
    <row r="1598" spans="1:4" ht="9" customHeight="1">
      <c r="A1598" s="274">
        <v>1207713</v>
      </c>
      <c r="B1598" s="275" t="s">
        <v>27094</v>
      </c>
      <c r="C1598" s="274" t="s">
        <v>13725</v>
      </c>
      <c r="D1598" s="276">
        <v>1610.12</v>
      </c>
    </row>
    <row r="1599" spans="1:4" ht="9" customHeight="1">
      <c r="A1599" s="274">
        <v>1207714</v>
      </c>
      <c r="B1599" s="275" t="s">
        <v>27095</v>
      </c>
      <c r="C1599" s="274" t="s">
        <v>13725</v>
      </c>
      <c r="D1599" s="276">
        <v>887.67</v>
      </c>
    </row>
    <row r="1600" spans="1:4" ht="9" customHeight="1">
      <c r="A1600" s="274">
        <v>1207715</v>
      </c>
      <c r="B1600" s="275" t="s">
        <v>27096</v>
      </c>
      <c r="C1600" s="274" t="s">
        <v>13725</v>
      </c>
      <c r="D1600" s="276">
        <v>1106.73</v>
      </c>
    </row>
    <row r="1601" spans="1:4" ht="9" customHeight="1">
      <c r="A1601" s="274">
        <v>1207717</v>
      </c>
      <c r="B1601" s="275" t="s">
        <v>27097</v>
      </c>
      <c r="C1601" s="274" t="s">
        <v>13725</v>
      </c>
      <c r="D1601" s="276">
        <v>1673.56</v>
      </c>
    </row>
    <row r="1602" spans="1:4" ht="9" customHeight="1">
      <c r="A1602" s="274">
        <v>1207718</v>
      </c>
      <c r="B1602" s="275" t="s">
        <v>27098</v>
      </c>
      <c r="C1602" s="274" t="s">
        <v>13725</v>
      </c>
      <c r="D1602" s="276">
        <v>929.41</v>
      </c>
    </row>
    <row r="1603" spans="1:4" ht="9" customHeight="1">
      <c r="A1603" s="274">
        <v>1207719</v>
      </c>
      <c r="B1603" s="275" t="s">
        <v>27099</v>
      </c>
      <c r="C1603" s="274" t="s">
        <v>13725</v>
      </c>
      <c r="D1603" s="276">
        <v>1157.42</v>
      </c>
    </row>
    <row r="1604" spans="1:4" ht="9" customHeight="1">
      <c r="A1604" s="274">
        <v>1207721</v>
      </c>
      <c r="B1604" s="275" t="s">
        <v>27100</v>
      </c>
      <c r="C1604" s="274" t="s">
        <v>13725</v>
      </c>
      <c r="D1604" s="276">
        <v>1744.52</v>
      </c>
    </row>
    <row r="1605" spans="1:4" ht="9" customHeight="1">
      <c r="A1605" s="274">
        <v>1207722</v>
      </c>
      <c r="B1605" s="275" t="s">
        <v>27101</v>
      </c>
      <c r="C1605" s="274" t="s">
        <v>13725</v>
      </c>
      <c r="D1605" s="276">
        <v>1028.31</v>
      </c>
    </row>
    <row r="1606" spans="1:4" ht="9" customHeight="1">
      <c r="A1606" s="274">
        <v>1207723</v>
      </c>
      <c r="B1606" s="275" t="s">
        <v>27102</v>
      </c>
      <c r="C1606" s="274" t="s">
        <v>13725</v>
      </c>
      <c r="D1606" s="276">
        <v>1277.52</v>
      </c>
    </row>
    <row r="1607" spans="1:4" ht="9" customHeight="1">
      <c r="A1607" s="274">
        <v>1207725</v>
      </c>
      <c r="B1607" s="275" t="s">
        <v>27103</v>
      </c>
      <c r="C1607" s="274" t="s">
        <v>13725</v>
      </c>
      <c r="D1607" s="276">
        <v>1912.66</v>
      </c>
    </row>
    <row r="1608" spans="1:4" ht="9" customHeight="1">
      <c r="A1608" s="274">
        <v>1207728</v>
      </c>
      <c r="B1608" s="275" t="s">
        <v>27104</v>
      </c>
      <c r="C1608" s="274" t="s">
        <v>13725</v>
      </c>
      <c r="D1608" s="276">
        <v>866.4</v>
      </c>
    </row>
    <row r="1609" spans="1:4" ht="9" customHeight="1">
      <c r="A1609" s="274">
        <v>1207727</v>
      </c>
      <c r="B1609" s="275" t="s">
        <v>27105</v>
      </c>
      <c r="C1609" s="274" t="s">
        <v>13725</v>
      </c>
      <c r="D1609" s="276">
        <v>843.91</v>
      </c>
    </row>
    <row r="1610" spans="1:4" ht="9" customHeight="1">
      <c r="A1610" s="274">
        <v>1207726</v>
      </c>
      <c r="B1610" s="275" t="s">
        <v>27106</v>
      </c>
      <c r="C1610" s="274" t="s">
        <v>13725</v>
      </c>
      <c r="D1610" s="276">
        <v>825.93</v>
      </c>
    </row>
    <row r="1611" spans="1:4" ht="9" customHeight="1">
      <c r="A1611" s="274">
        <v>1208329</v>
      </c>
      <c r="B1611" s="275" t="s">
        <v>27107</v>
      </c>
      <c r="C1611" s="274" t="s">
        <v>13725</v>
      </c>
      <c r="D1611" s="276">
        <v>805.23</v>
      </c>
    </row>
    <row r="1612" spans="1:4" ht="9" customHeight="1">
      <c r="A1612" s="274">
        <v>1207685</v>
      </c>
      <c r="B1612" s="275" t="s">
        <v>27108</v>
      </c>
      <c r="C1612" s="274" t="s">
        <v>13725</v>
      </c>
      <c r="D1612" s="276">
        <v>913.68</v>
      </c>
    </row>
    <row r="1613" spans="1:4" ht="9" customHeight="1">
      <c r="A1613" s="274">
        <v>1207684</v>
      </c>
      <c r="B1613" s="275" t="s">
        <v>27109</v>
      </c>
      <c r="C1613" s="274" t="s">
        <v>13725</v>
      </c>
      <c r="D1613" s="276">
        <v>883.97</v>
      </c>
    </row>
    <row r="1614" spans="1:4" ht="9" customHeight="1">
      <c r="A1614" s="274">
        <v>1207683</v>
      </c>
      <c r="B1614" s="275" t="s">
        <v>27110</v>
      </c>
      <c r="C1614" s="274" t="s">
        <v>13725</v>
      </c>
      <c r="D1614" s="276">
        <v>861.33</v>
      </c>
    </row>
    <row r="1615" spans="1:4" ht="9" customHeight="1">
      <c r="A1615" s="274">
        <v>1208337</v>
      </c>
      <c r="B1615" s="275" t="s">
        <v>27111</v>
      </c>
      <c r="C1615" s="274" t="s">
        <v>13725</v>
      </c>
      <c r="D1615" s="276">
        <v>837.26</v>
      </c>
    </row>
    <row r="1616" spans="1:4" ht="9" customHeight="1">
      <c r="A1616" s="274">
        <v>1207691</v>
      </c>
      <c r="B1616" s="275" t="s">
        <v>27112</v>
      </c>
      <c r="C1616" s="274" t="s">
        <v>13725</v>
      </c>
      <c r="D1616" s="276">
        <v>971.12</v>
      </c>
    </row>
    <row r="1617" spans="1:4" ht="9" customHeight="1">
      <c r="A1617" s="274">
        <v>1207690</v>
      </c>
      <c r="B1617" s="275" t="s">
        <v>27113</v>
      </c>
      <c r="C1617" s="274" t="s">
        <v>13725</v>
      </c>
      <c r="D1617" s="276">
        <v>930.67</v>
      </c>
    </row>
    <row r="1618" spans="1:4" ht="9" customHeight="1">
      <c r="A1618" s="274">
        <v>1207689</v>
      </c>
      <c r="B1618" s="275" t="s">
        <v>27114</v>
      </c>
      <c r="C1618" s="274" t="s">
        <v>13725</v>
      </c>
      <c r="D1618" s="276">
        <v>896.66</v>
      </c>
    </row>
    <row r="1619" spans="1:4" ht="9" customHeight="1">
      <c r="A1619" s="274">
        <v>1208345</v>
      </c>
      <c r="B1619" s="275" t="s">
        <v>27115</v>
      </c>
      <c r="C1619" s="274" t="s">
        <v>13725</v>
      </c>
      <c r="D1619" s="276">
        <v>868.63</v>
      </c>
    </row>
    <row r="1620" spans="1:4" ht="9" customHeight="1">
      <c r="A1620" s="274">
        <v>1207697</v>
      </c>
      <c r="B1620" s="275" t="s">
        <v>27116</v>
      </c>
      <c r="C1620" s="274" t="s">
        <v>13725</v>
      </c>
      <c r="D1620" s="276">
        <v>1044.19</v>
      </c>
    </row>
    <row r="1621" spans="1:4" ht="9" customHeight="1">
      <c r="A1621" s="274">
        <v>1207696</v>
      </c>
      <c r="B1621" s="275" t="s">
        <v>27117</v>
      </c>
      <c r="C1621" s="274" t="s">
        <v>13725</v>
      </c>
      <c r="D1621" s="276">
        <v>986.39</v>
      </c>
    </row>
    <row r="1622" spans="1:4" ht="9" customHeight="1">
      <c r="A1622" s="274">
        <v>1207695</v>
      </c>
      <c r="B1622" s="275" t="s">
        <v>27118</v>
      </c>
      <c r="C1622" s="274" t="s">
        <v>13725</v>
      </c>
      <c r="D1622" s="276">
        <v>947.06</v>
      </c>
    </row>
    <row r="1623" spans="1:4" ht="9" customHeight="1">
      <c r="A1623" s="274">
        <v>1208353</v>
      </c>
      <c r="B1623" s="275" t="s">
        <v>27119</v>
      </c>
      <c r="C1623" s="274" t="s">
        <v>13725</v>
      </c>
      <c r="D1623" s="276">
        <v>907.52</v>
      </c>
    </row>
    <row r="1624" spans="1:4" ht="9" customHeight="1">
      <c r="A1624" s="274">
        <v>1207663</v>
      </c>
      <c r="B1624" s="275" t="s">
        <v>27120</v>
      </c>
      <c r="C1624" s="274" t="s">
        <v>13725</v>
      </c>
      <c r="D1624" s="276">
        <v>1130.9100000000001</v>
      </c>
    </row>
    <row r="1625" spans="1:4" ht="9" customHeight="1">
      <c r="A1625" s="274">
        <v>1207662</v>
      </c>
      <c r="B1625" s="275" t="s">
        <v>27121</v>
      </c>
      <c r="C1625" s="274" t="s">
        <v>13725</v>
      </c>
      <c r="D1625" s="276">
        <v>1102.26</v>
      </c>
    </row>
    <row r="1626" spans="1:4" ht="9" customHeight="1">
      <c r="A1626" s="274">
        <v>1207661</v>
      </c>
      <c r="B1626" s="275" t="s">
        <v>27122</v>
      </c>
      <c r="C1626" s="274" t="s">
        <v>13725</v>
      </c>
      <c r="D1626" s="276">
        <v>1079.33</v>
      </c>
    </row>
    <row r="1627" spans="1:4" ht="9" customHeight="1">
      <c r="A1627" s="274">
        <v>1208361</v>
      </c>
      <c r="B1627" s="275" t="s">
        <v>27123</v>
      </c>
      <c r="C1627" s="274" t="s">
        <v>13725</v>
      </c>
      <c r="D1627" s="276">
        <v>1044.95</v>
      </c>
    </row>
    <row r="1628" spans="1:4" ht="9" customHeight="1">
      <c r="A1628" s="274">
        <v>1207669</v>
      </c>
      <c r="B1628" s="275" t="s">
        <v>27124</v>
      </c>
      <c r="C1628" s="274" t="s">
        <v>13725</v>
      </c>
      <c r="D1628" s="276">
        <v>1258.82</v>
      </c>
    </row>
    <row r="1629" spans="1:4" ht="9" customHeight="1">
      <c r="A1629" s="274">
        <v>1207668</v>
      </c>
      <c r="B1629" s="275" t="s">
        <v>27125</v>
      </c>
      <c r="C1629" s="274" t="s">
        <v>13725</v>
      </c>
      <c r="D1629" s="276">
        <v>1223.26</v>
      </c>
    </row>
    <row r="1630" spans="1:4" ht="9" customHeight="1">
      <c r="A1630" s="274">
        <v>1207667</v>
      </c>
      <c r="B1630" s="275" t="s">
        <v>27126</v>
      </c>
      <c r="C1630" s="274" t="s">
        <v>13725</v>
      </c>
      <c r="D1630" s="276">
        <v>1169.9100000000001</v>
      </c>
    </row>
    <row r="1631" spans="1:4" ht="9" customHeight="1">
      <c r="A1631" s="274">
        <v>1208369</v>
      </c>
      <c r="B1631" s="275" t="s">
        <v>27127</v>
      </c>
      <c r="C1631" s="274" t="s">
        <v>13725</v>
      </c>
      <c r="D1631" s="276">
        <v>1116.55</v>
      </c>
    </row>
    <row r="1632" spans="1:4" ht="9" customHeight="1">
      <c r="A1632" s="274">
        <v>1207682</v>
      </c>
      <c r="B1632" s="275" t="s">
        <v>27128</v>
      </c>
      <c r="C1632" s="274" t="s">
        <v>13725</v>
      </c>
      <c r="D1632" s="276">
        <v>957.09</v>
      </c>
    </row>
    <row r="1633" spans="1:4" ht="9" customHeight="1">
      <c r="A1633" s="274">
        <v>1207681</v>
      </c>
      <c r="B1633" s="275" t="s">
        <v>27129</v>
      </c>
      <c r="C1633" s="274" t="s">
        <v>13725</v>
      </c>
      <c r="D1633" s="276">
        <v>934.61</v>
      </c>
    </row>
    <row r="1634" spans="1:4" ht="9" customHeight="1">
      <c r="A1634" s="274">
        <v>1207729</v>
      </c>
      <c r="B1634" s="275" t="s">
        <v>27130</v>
      </c>
      <c r="C1634" s="274" t="s">
        <v>13725</v>
      </c>
      <c r="D1634" s="276">
        <v>916.63</v>
      </c>
    </row>
    <row r="1635" spans="1:4" ht="9" customHeight="1">
      <c r="A1635" s="274">
        <v>1208333</v>
      </c>
      <c r="B1635" s="275" t="s">
        <v>27131</v>
      </c>
      <c r="C1635" s="274" t="s">
        <v>13725</v>
      </c>
      <c r="D1635" s="276">
        <v>895.92</v>
      </c>
    </row>
    <row r="1636" spans="1:4" ht="9" customHeight="1">
      <c r="A1636" s="274">
        <v>1207688</v>
      </c>
      <c r="B1636" s="275" t="s">
        <v>27132</v>
      </c>
      <c r="C1636" s="274" t="s">
        <v>13725</v>
      </c>
      <c r="D1636" s="276">
        <v>1007.12</v>
      </c>
    </row>
    <row r="1637" spans="1:4" ht="9" customHeight="1">
      <c r="A1637" s="274">
        <v>1207687</v>
      </c>
      <c r="B1637" s="275" t="s">
        <v>27133</v>
      </c>
      <c r="C1637" s="274" t="s">
        <v>13725</v>
      </c>
      <c r="D1637" s="276">
        <v>977.41</v>
      </c>
    </row>
    <row r="1638" spans="1:4" ht="9" customHeight="1">
      <c r="A1638" s="274">
        <v>1207686</v>
      </c>
      <c r="B1638" s="275" t="s">
        <v>27134</v>
      </c>
      <c r="C1638" s="274" t="s">
        <v>13725</v>
      </c>
      <c r="D1638" s="276">
        <v>954.77</v>
      </c>
    </row>
    <row r="1639" spans="1:4" ht="9" customHeight="1">
      <c r="A1639" s="274">
        <v>1208341</v>
      </c>
      <c r="B1639" s="275" t="s">
        <v>27135</v>
      </c>
      <c r="C1639" s="274" t="s">
        <v>13725</v>
      </c>
      <c r="D1639" s="276">
        <v>930.7</v>
      </c>
    </row>
    <row r="1640" spans="1:4" ht="9" customHeight="1">
      <c r="A1640" s="274">
        <v>1207694</v>
      </c>
      <c r="B1640" s="275" t="s">
        <v>27136</v>
      </c>
      <c r="C1640" s="274" t="s">
        <v>13725</v>
      </c>
      <c r="D1640" s="276">
        <v>1067.48</v>
      </c>
    </row>
    <row r="1641" spans="1:4" ht="9" customHeight="1">
      <c r="A1641" s="274">
        <v>1207693</v>
      </c>
      <c r="B1641" s="275" t="s">
        <v>27137</v>
      </c>
      <c r="C1641" s="274" t="s">
        <v>13725</v>
      </c>
      <c r="D1641" s="276">
        <v>1027.03</v>
      </c>
    </row>
    <row r="1642" spans="1:4" ht="9" customHeight="1">
      <c r="A1642" s="274">
        <v>1207692</v>
      </c>
      <c r="B1642" s="275" t="s">
        <v>27138</v>
      </c>
      <c r="C1642" s="274" t="s">
        <v>13725</v>
      </c>
      <c r="D1642" s="276">
        <v>993.03</v>
      </c>
    </row>
    <row r="1643" spans="1:4" ht="9" customHeight="1">
      <c r="A1643" s="274">
        <v>1208349</v>
      </c>
      <c r="B1643" s="275" t="s">
        <v>27139</v>
      </c>
      <c r="C1643" s="274" t="s">
        <v>13725</v>
      </c>
      <c r="D1643" s="276">
        <v>964.99</v>
      </c>
    </row>
    <row r="1644" spans="1:4" ht="9" customHeight="1">
      <c r="A1644" s="274">
        <v>1207660</v>
      </c>
      <c r="B1644" s="275" t="s">
        <v>27140</v>
      </c>
      <c r="C1644" s="274" t="s">
        <v>13725</v>
      </c>
      <c r="D1644" s="276">
        <v>1143.6600000000001</v>
      </c>
    </row>
    <row r="1645" spans="1:4" ht="9" customHeight="1">
      <c r="A1645" s="274">
        <v>1207699</v>
      </c>
      <c r="B1645" s="275" t="s">
        <v>27141</v>
      </c>
      <c r="C1645" s="274" t="s">
        <v>13725</v>
      </c>
      <c r="D1645" s="276">
        <v>1085.8599999999999</v>
      </c>
    </row>
    <row r="1646" spans="1:4" ht="9" customHeight="1">
      <c r="A1646" s="274">
        <v>1207698</v>
      </c>
      <c r="B1646" s="275" t="s">
        <v>27142</v>
      </c>
      <c r="C1646" s="274" t="s">
        <v>13725</v>
      </c>
      <c r="D1646" s="276">
        <v>1046.53</v>
      </c>
    </row>
    <row r="1647" spans="1:4" ht="9" customHeight="1">
      <c r="A1647" s="274">
        <v>1208357</v>
      </c>
      <c r="B1647" s="275" t="s">
        <v>27143</v>
      </c>
      <c r="C1647" s="274" t="s">
        <v>13725</v>
      </c>
      <c r="D1647" s="276">
        <v>1006.99</v>
      </c>
    </row>
    <row r="1648" spans="1:4" ht="9" customHeight="1">
      <c r="A1648" s="274">
        <v>1207666</v>
      </c>
      <c r="B1648" s="275" t="s">
        <v>27144</v>
      </c>
      <c r="C1648" s="274" t="s">
        <v>13725</v>
      </c>
      <c r="D1648" s="276">
        <v>1233.69</v>
      </c>
    </row>
    <row r="1649" spans="1:4" ht="9" customHeight="1">
      <c r="A1649" s="274">
        <v>1207665</v>
      </c>
      <c r="B1649" s="275" t="s">
        <v>27145</v>
      </c>
      <c r="C1649" s="274" t="s">
        <v>13725</v>
      </c>
      <c r="D1649" s="276">
        <v>1205.04</v>
      </c>
    </row>
    <row r="1650" spans="1:4" ht="9" customHeight="1">
      <c r="A1650" s="274">
        <v>1207664</v>
      </c>
      <c r="B1650" s="275" t="s">
        <v>27146</v>
      </c>
      <c r="C1650" s="274" t="s">
        <v>13725</v>
      </c>
      <c r="D1650" s="276">
        <v>1182.1199999999999</v>
      </c>
    </row>
    <row r="1651" spans="1:4" ht="9" customHeight="1">
      <c r="A1651" s="274">
        <v>1208365</v>
      </c>
      <c r="B1651" s="275" t="s">
        <v>27147</v>
      </c>
      <c r="C1651" s="274" t="s">
        <v>13725</v>
      </c>
      <c r="D1651" s="276">
        <v>1147.74</v>
      </c>
    </row>
    <row r="1652" spans="1:4" ht="9" customHeight="1">
      <c r="A1652" s="274">
        <v>1207672</v>
      </c>
      <c r="B1652" s="275" t="s">
        <v>27148</v>
      </c>
      <c r="C1652" s="274" t="s">
        <v>13725</v>
      </c>
      <c r="D1652" s="276">
        <v>1365.15</v>
      </c>
    </row>
    <row r="1653" spans="1:4" ht="9" customHeight="1">
      <c r="A1653" s="274">
        <v>1207671</v>
      </c>
      <c r="B1653" s="275" t="s">
        <v>27149</v>
      </c>
      <c r="C1653" s="274" t="s">
        <v>13725</v>
      </c>
      <c r="D1653" s="276">
        <v>1329.59</v>
      </c>
    </row>
    <row r="1654" spans="1:4" ht="9" customHeight="1">
      <c r="A1654" s="274">
        <v>1207670</v>
      </c>
      <c r="B1654" s="275" t="s">
        <v>27150</v>
      </c>
      <c r="C1654" s="274" t="s">
        <v>13725</v>
      </c>
      <c r="D1654" s="276">
        <v>1276.24</v>
      </c>
    </row>
    <row r="1655" spans="1:4" ht="9" customHeight="1">
      <c r="A1655" s="274">
        <v>1208373</v>
      </c>
      <c r="B1655" s="275" t="s">
        <v>27151</v>
      </c>
      <c r="C1655" s="274" t="s">
        <v>13725</v>
      </c>
      <c r="D1655" s="276">
        <v>1222.8900000000001</v>
      </c>
    </row>
    <row r="1656" spans="1:4" ht="9" customHeight="1">
      <c r="A1656" s="274">
        <v>1400976</v>
      </c>
      <c r="B1656" s="275" t="s">
        <v>27152</v>
      </c>
      <c r="C1656" s="274" t="s">
        <v>41</v>
      </c>
      <c r="D1656" s="276">
        <v>4.49</v>
      </c>
    </row>
    <row r="1657" spans="1:4" ht="9" customHeight="1">
      <c r="A1657" s="274">
        <v>1400970</v>
      </c>
      <c r="B1657" s="275" t="s">
        <v>27153</v>
      </c>
      <c r="C1657" s="274" t="s">
        <v>41</v>
      </c>
      <c r="D1657" s="276">
        <v>2.25</v>
      </c>
    </row>
    <row r="1658" spans="1:4" ht="9" customHeight="1">
      <c r="A1658" s="274">
        <v>1400971</v>
      </c>
      <c r="B1658" s="275" t="s">
        <v>27154</v>
      </c>
      <c r="C1658" s="274" t="s">
        <v>41</v>
      </c>
      <c r="D1658" s="276">
        <v>9.8000000000000007</v>
      </c>
    </row>
    <row r="1659" spans="1:4" ht="9" customHeight="1">
      <c r="A1659" s="274">
        <v>1400972</v>
      </c>
      <c r="B1659" s="275" t="s">
        <v>27155</v>
      </c>
      <c r="C1659" s="274" t="s">
        <v>41</v>
      </c>
      <c r="D1659" s="276">
        <v>2.21</v>
      </c>
    </row>
    <row r="1660" spans="1:4" ht="9" customHeight="1">
      <c r="A1660" s="274">
        <v>1416201</v>
      </c>
      <c r="B1660" s="275" t="s">
        <v>27156</v>
      </c>
      <c r="C1660" s="274" t="s">
        <v>27157</v>
      </c>
      <c r="D1660" s="276">
        <v>0.17</v>
      </c>
    </row>
    <row r="1661" spans="1:4" ht="9" customHeight="1">
      <c r="A1661" s="274">
        <v>1400969</v>
      </c>
      <c r="B1661" s="275" t="s">
        <v>27158</v>
      </c>
      <c r="C1661" s="274" t="s">
        <v>4786</v>
      </c>
      <c r="D1661" s="276">
        <v>0.15</v>
      </c>
    </row>
    <row r="1662" spans="1:4" ht="9" customHeight="1">
      <c r="A1662" s="274">
        <v>1400975</v>
      </c>
      <c r="B1662" s="275" t="s">
        <v>27159</v>
      </c>
      <c r="C1662" s="274" t="s">
        <v>41</v>
      </c>
      <c r="D1662" s="276">
        <v>4.1399999999999997</v>
      </c>
    </row>
    <row r="1663" spans="1:4" ht="9" customHeight="1">
      <c r="A1663" s="274">
        <v>1416141</v>
      </c>
      <c r="B1663" s="275" t="s">
        <v>27160</v>
      </c>
      <c r="C1663" s="274" t="s">
        <v>41</v>
      </c>
      <c r="D1663" s="276">
        <v>2.88</v>
      </c>
    </row>
    <row r="1664" spans="1:4" ht="9" customHeight="1">
      <c r="A1664" s="274">
        <v>1416142</v>
      </c>
      <c r="B1664" s="275" t="s">
        <v>27161</v>
      </c>
      <c r="C1664" s="274" t="s">
        <v>41</v>
      </c>
      <c r="D1664" s="276">
        <v>4.3600000000000003</v>
      </c>
    </row>
    <row r="1665" spans="1:4" ht="9" customHeight="1">
      <c r="A1665" s="274">
        <v>1400973</v>
      </c>
      <c r="B1665" s="275" t="s">
        <v>27162</v>
      </c>
      <c r="C1665" s="274" t="s">
        <v>41</v>
      </c>
      <c r="D1665" s="276">
        <v>1.31</v>
      </c>
    </row>
    <row r="1666" spans="1:4" ht="9" customHeight="1">
      <c r="A1666" s="274">
        <v>1400974</v>
      </c>
      <c r="B1666" s="275" t="s">
        <v>27163</v>
      </c>
      <c r="C1666" s="274" t="s">
        <v>41</v>
      </c>
      <c r="D1666" s="276">
        <v>1.51</v>
      </c>
    </row>
    <row r="1667" spans="1:4" ht="9" customHeight="1">
      <c r="A1667" s="274">
        <v>1416139</v>
      </c>
      <c r="B1667" s="275" t="s">
        <v>27164</v>
      </c>
      <c r="C1667" s="274" t="s">
        <v>41</v>
      </c>
      <c r="D1667" s="276">
        <v>1.66</v>
      </c>
    </row>
    <row r="1668" spans="1:4" ht="9" customHeight="1">
      <c r="A1668" s="274">
        <v>1416202</v>
      </c>
      <c r="B1668" s="275" t="s">
        <v>27165</v>
      </c>
      <c r="C1668" s="274" t="s">
        <v>41</v>
      </c>
      <c r="D1668" s="276">
        <v>1.9</v>
      </c>
    </row>
    <row r="1669" spans="1:4" ht="9" customHeight="1">
      <c r="A1669" s="274">
        <v>1416140</v>
      </c>
      <c r="B1669" s="275" t="s">
        <v>27166</v>
      </c>
      <c r="C1669" s="274" t="s">
        <v>41</v>
      </c>
      <c r="D1669" s="276">
        <v>2.16</v>
      </c>
    </row>
    <row r="1670" spans="1:4" ht="9" customHeight="1">
      <c r="A1670" s="274">
        <v>1419543</v>
      </c>
      <c r="B1670" s="275" t="s">
        <v>27167</v>
      </c>
      <c r="C1670" s="274" t="s">
        <v>4786</v>
      </c>
      <c r="D1670" s="276">
        <v>0.18</v>
      </c>
    </row>
    <row r="1671" spans="1:4" ht="9" customHeight="1">
      <c r="A1671" s="274">
        <v>1408173</v>
      </c>
      <c r="B1671" s="275" t="s">
        <v>27168</v>
      </c>
      <c r="C1671" s="274" t="s">
        <v>27157</v>
      </c>
      <c r="D1671" s="276">
        <v>0.05</v>
      </c>
    </row>
    <row r="1672" spans="1:4" ht="9" customHeight="1">
      <c r="A1672" s="274">
        <v>1407063</v>
      </c>
      <c r="B1672" s="275" t="s">
        <v>27169</v>
      </c>
      <c r="C1672" s="274" t="s">
        <v>4786</v>
      </c>
      <c r="D1672" s="276">
        <v>7.41</v>
      </c>
    </row>
    <row r="1673" spans="1:4" ht="9" customHeight="1">
      <c r="A1673" s="274">
        <v>1407064</v>
      </c>
      <c r="B1673" s="275" t="s">
        <v>27170</v>
      </c>
      <c r="C1673" s="274" t="s">
        <v>4786</v>
      </c>
      <c r="D1673" s="276">
        <v>7.64</v>
      </c>
    </row>
    <row r="1674" spans="1:4" ht="9" customHeight="1">
      <c r="A1674" s="274">
        <v>1407065</v>
      </c>
      <c r="B1674" s="275" t="s">
        <v>27171</v>
      </c>
      <c r="C1674" s="274" t="s">
        <v>4786</v>
      </c>
      <c r="D1674" s="276">
        <v>7.81</v>
      </c>
    </row>
    <row r="1675" spans="1:4" ht="9" customHeight="1">
      <c r="A1675" s="274">
        <v>1407066</v>
      </c>
      <c r="B1675" s="275" t="s">
        <v>27172</v>
      </c>
      <c r="C1675" s="274" t="s">
        <v>4786</v>
      </c>
      <c r="D1675" s="276">
        <v>7.69</v>
      </c>
    </row>
    <row r="1676" spans="1:4" ht="9" customHeight="1">
      <c r="A1676" s="274">
        <v>1400977</v>
      </c>
      <c r="B1676" s="275" t="s">
        <v>27173</v>
      </c>
      <c r="C1676" s="274" t="s">
        <v>41</v>
      </c>
      <c r="D1676" s="276">
        <v>3.41</v>
      </c>
    </row>
    <row r="1677" spans="1:4" ht="9" customHeight="1">
      <c r="A1677" s="274">
        <v>1407067</v>
      </c>
      <c r="B1677" s="275" t="s">
        <v>27174</v>
      </c>
      <c r="C1677" s="274" t="s">
        <v>4786</v>
      </c>
      <c r="D1677" s="276">
        <v>2.35</v>
      </c>
    </row>
    <row r="1678" spans="1:4" ht="9" customHeight="1">
      <c r="A1678" s="274">
        <v>1407068</v>
      </c>
      <c r="B1678" s="275" t="s">
        <v>27175</v>
      </c>
      <c r="C1678" s="274" t="s">
        <v>4786</v>
      </c>
      <c r="D1678" s="276">
        <v>2.64</v>
      </c>
    </row>
    <row r="1679" spans="1:4" ht="9" customHeight="1">
      <c r="A1679" s="274">
        <v>1407069</v>
      </c>
      <c r="B1679" s="275" t="s">
        <v>27176</v>
      </c>
      <c r="C1679" s="274" t="s">
        <v>4786</v>
      </c>
      <c r="D1679" s="276">
        <v>2.87</v>
      </c>
    </row>
    <row r="1680" spans="1:4" ht="9" customHeight="1">
      <c r="A1680" s="274">
        <v>1407070</v>
      </c>
      <c r="B1680" s="275" t="s">
        <v>27177</v>
      </c>
      <c r="C1680" s="274" t="s">
        <v>4786</v>
      </c>
      <c r="D1680" s="276">
        <v>2.73</v>
      </c>
    </row>
    <row r="1681" spans="1:4" ht="9" customHeight="1">
      <c r="A1681" s="274">
        <v>1416257</v>
      </c>
      <c r="B1681" s="275" t="s">
        <v>27178</v>
      </c>
      <c r="C1681" s="274" t="s">
        <v>41</v>
      </c>
      <c r="D1681" s="276">
        <v>199.74</v>
      </c>
    </row>
    <row r="1682" spans="1:4" ht="9" customHeight="1">
      <c r="A1682" s="274">
        <v>1416253</v>
      </c>
      <c r="B1682" s="275" t="s">
        <v>27179</v>
      </c>
      <c r="C1682" s="274" t="s">
        <v>41</v>
      </c>
      <c r="D1682" s="276">
        <v>439.92</v>
      </c>
    </row>
    <row r="1683" spans="1:4" ht="9" customHeight="1">
      <c r="A1683" s="274">
        <v>1416254</v>
      </c>
      <c r="B1683" s="275" t="s">
        <v>27180</v>
      </c>
      <c r="C1683" s="274" t="s">
        <v>41</v>
      </c>
      <c r="D1683" s="276">
        <v>40.76</v>
      </c>
    </row>
    <row r="1684" spans="1:4" ht="9" customHeight="1">
      <c r="A1684" s="274">
        <v>1416255</v>
      </c>
      <c r="B1684" s="275" t="s">
        <v>27181</v>
      </c>
      <c r="C1684" s="274" t="s">
        <v>41</v>
      </c>
      <c r="D1684" s="276">
        <v>69.87</v>
      </c>
    </row>
    <row r="1685" spans="1:4" ht="9" customHeight="1">
      <c r="A1685" s="274">
        <v>1416256</v>
      </c>
      <c r="B1685" s="275" t="s">
        <v>27182</v>
      </c>
      <c r="C1685" s="274" t="s">
        <v>41</v>
      </c>
      <c r="D1685" s="276">
        <v>105.84</v>
      </c>
    </row>
    <row r="1686" spans="1:4" ht="9" customHeight="1">
      <c r="A1686" s="274">
        <v>1408028</v>
      </c>
      <c r="B1686" s="275" t="s">
        <v>27183</v>
      </c>
      <c r="C1686" s="274" t="s">
        <v>159</v>
      </c>
      <c r="D1686" s="276">
        <v>211.22</v>
      </c>
    </row>
    <row r="1687" spans="1:4" ht="9" customHeight="1">
      <c r="A1687" s="274">
        <v>1408027</v>
      </c>
      <c r="B1687" s="275" t="s">
        <v>27184</v>
      </c>
      <c r="C1687" s="274" t="s">
        <v>159</v>
      </c>
      <c r="D1687" s="276">
        <v>122.32</v>
      </c>
    </row>
    <row r="1688" spans="1:4" ht="9" customHeight="1">
      <c r="A1688" s="274">
        <v>1400978</v>
      </c>
      <c r="B1688" s="275" t="s">
        <v>27185</v>
      </c>
      <c r="C1688" s="274" t="s">
        <v>159</v>
      </c>
      <c r="D1688" s="276">
        <v>196.43</v>
      </c>
    </row>
    <row r="1689" spans="1:4" ht="9" customHeight="1">
      <c r="A1689" s="274">
        <v>1513941</v>
      </c>
      <c r="B1689" s="275" t="s">
        <v>27186</v>
      </c>
      <c r="C1689" s="274" t="s">
        <v>13725</v>
      </c>
      <c r="D1689" s="276">
        <v>505.31</v>
      </c>
    </row>
    <row r="1690" spans="1:4" ht="9" customHeight="1">
      <c r="A1690" s="274">
        <v>1513940</v>
      </c>
      <c r="B1690" s="275" t="s">
        <v>27187</v>
      </c>
      <c r="C1690" s="274" t="s">
        <v>13725</v>
      </c>
      <c r="D1690" s="276">
        <v>333.05</v>
      </c>
    </row>
    <row r="1691" spans="1:4" ht="9" customHeight="1">
      <c r="A1691" s="274">
        <v>1505879</v>
      </c>
      <c r="B1691" s="275" t="s">
        <v>27188</v>
      </c>
      <c r="C1691" s="274" t="s">
        <v>13725</v>
      </c>
      <c r="D1691" s="276">
        <v>236.21</v>
      </c>
    </row>
    <row r="1692" spans="1:4" ht="9" customHeight="1">
      <c r="A1692" s="274">
        <v>1505878</v>
      </c>
      <c r="B1692" s="275" t="s">
        <v>27189</v>
      </c>
      <c r="C1692" s="274" t="s">
        <v>13725</v>
      </c>
      <c r="D1692" s="276">
        <v>161.66</v>
      </c>
    </row>
    <row r="1693" spans="1:4" ht="9" customHeight="1">
      <c r="A1693" s="274">
        <v>1505877</v>
      </c>
      <c r="B1693" s="275" t="s">
        <v>27190</v>
      </c>
      <c r="C1693" s="274" t="s">
        <v>13725</v>
      </c>
      <c r="D1693" s="276">
        <v>144.88999999999999</v>
      </c>
    </row>
    <row r="1694" spans="1:4" ht="9" customHeight="1">
      <c r="A1694" s="274">
        <v>1505860</v>
      </c>
      <c r="B1694" s="275" t="s">
        <v>27191</v>
      </c>
      <c r="C1694" s="274" t="s">
        <v>13725</v>
      </c>
      <c r="D1694" s="276">
        <v>150.49</v>
      </c>
    </row>
    <row r="1695" spans="1:4" ht="9" customHeight="1">
      <c r="A1695" s="274">
        <v>1505859</v>
      </c>
      <c r="B1695" s="275" t="s">
        <v>27192</v>
      </c>
      <c r="C1695" s="274" t="s">
        <v>13725</v>
      </c>
      <c r="D1695" s="276">
        <v>88.36</v>
      </c>
    </row>
    <row r="1696" spans="1:4" ht="9" customHeight="1">
      <c r="A1696" s="274">
        <v>1516204</v>
      </c>
      <c r="B1696" s="275" t="s">
        <v>27193</v>
      </c>
      <c r="C1696" s="274" t="s">
        <v>4786</v>
      </c>
      <c r="D1696" s="276">
        <v>5.56</v>
      </c>
    </row>
    <row r="1697" spans="1:4" ht="9" customHeight="1">
      <c r="A1697" s="274">
        <v>1516312</v>
      </c>
      <c r="B1697" s="275" t="s">
        <v>27194</v>
      </c>
      <c r="C1697" s="274" t="s">
        <v>6273</v>
      </c>
      <c r="D1697" s="276">
        <v>41.02</v>
      </c>
    </row>
    <row r="1698" spans="1:4" ht="9" customHeight="1">
      <c r="A1698" s="274">
        <v>1516304</v>
      </c>
      <c r="B1698" s="275" t="s">
        <v>27195</v>
      </c>
      <c r="C1698" s="274" t="s">
        <v>6273</v>
      </c>
      <c r="D1698" s="276">
        <v>52.71</v>
      </c>
    </row>
    <row r="1699" spans="1:4" ht="9" customHeight="1">
      <c r="A1699" s="274">
        <v>1516308</v>
      </c>
      <c r="B1699" s="275" t="s">
        <v>27196</v>
      </c>
      <c r="C1699" s="274" t="s">
        <v>6273</v>
      </c>
      <c r="D1699" s="276">
        <v>43.14</v>
      </c>
    </row>
    <row r="1700" spans="1:4" ht="9" customHeight="1">
      <c r="A1700" s="274">
        <v>1516313</v>
      </c>
      <c r="B1700" s="275" t="s">
        <v>27197</v>
      </c>
      <c r="C1700" s="274" t="s">
        <v>6273</v>
      </c>
      <c r="D1700" s="276">
        <v>48.9</v>
      </c>
    </row>
    <row r="1701" spans="1:4" ht="9" customHeight="1">
      <c r="A1701" s="274">
        <v>1516305</v>
      </c>
      <c r="B1701" s="275" t="s">
        <v>27198</v>
      </c>
      <c r="C1701" s="274" t="s">
        <v>6273</v>
      </c>
      <c r="D1701" s="276">
        <v>63.41</v>
      </c>
    </row>
    <row r="1702" spans="1:4" ht="9" customHeight="1">
      <c r="A1702" s="274">
        <v>1516309</v>
      </c>
      <c r="B1702" s="275" t="s">
        <v>27199</v>
      </c>
      <c r="C1702" s="274" t="s">
        <v>6273</v>
      </c>
      <c r="D1702" s="276">
        <v>51.99</v>
      </c>
    </row>
    <row r="1703" spans="1:4" ht="9" customHeight="1">
      <c r="A1703" s="274">
        <v>1516314</v>
      </c>
      <c r="B1703" s="275" t="s">
        <v>27200</v>
      </c>
      <c r="C1703" s="274" t="s">
        <v>6273</v>
      </c>
      <c r="D1703" s="276">
        <v>57.36</v>
      </c>
    </row>
    <row r="1704" spans="1:4" ht="9" customHeight="1">
      <c r="A1704" s="274">
        <v>1516306</v>
      </c>
      <c r="B1704" s="275" t="s">
        <v>27201</v>
      </c>
      <c r="C1704" s="274" t="s">
        <v>6273</v>
      </c>
      <c r="D1704" s="276">
        <v>74.510000000000005</v>
      </c>
    </row>
    <row r="1705" spans="1:4" ht="9" customHeight="1">
      <c r="A1705" s="274">
        <v>1516310</v>
      </c>
      <c r="B1705" s="275" t="s">
        <v>27202</v>
      </c>
      <c r="C1705" s="274" t="s">
        <v>6273</v>
      </c>
      <c r="D1705" s="276">
        <v>60.8</v>
      </c>
    </row>
    <row r="1706" spans="1:4" ht="9" customHeight="1">
      <c r="A1706" s="274">
        <v>1516311</v>
      </c>
      <c r="B1706" s="275" t="s">
        <v>27203</v>
      </c>
      <c r="C1706" s="274" t="s">
        <v>6273</v>
      </c>
      <c r="D1706" s="276">
        <v>31.5</v>
      </c>
    </row>
    <row r="1707" spans="1:4" ht="9" customHeight="1">
      <c r="A1707" s="274">
        <v>1516303</v>
      </c>
      <c r="B1707" s="275" t="s">
        <v>27204</v>
      </c>
      <c r="C1707" s="274" t="s">
        <v>6273</v>
      </c>
      <c r="D1707" s="276">
        <v>42.1</v>
      </c>
    </row>
    <row r="1708" spans="1:4" ht="9" customHeight="1">
      <c r="A1708" s="274">
        <v>1516307</v>
      </c>
      <c r="B1708" s="275" t="s">
        <v>27205</v>
      </c>
      <c r="C1708" s="274" t="s">
        <v>6273</v>
      </c>
      <c r="D1708" s="276">
        <v>34.92</v>
      </c>
    </row>
    <row r="1709" spans="1:4" ht="9" customHeight="1">
      <c r="A1709" s="274">
        <v>1516298</v>
      </c>
      <c r="B1709" s="275" t="s">
        <v>27206</v>
      </c>
      <c r="C1709" s="274" t="s">
        <v>6273</v>
      </c>
      <c r="D1709" s="276">
        <v>28.85</v>
      </c>
    </row>
    <row r="1710" spans="1:4" ht="9" customHeight="1">
      <c r="A1710" s="274">
        <v>1516299</v>
      </c>
      <c r="B1710" s="275" t="s">
        <v>27207</v>
      </c>
      <c r="C1710" s="274" t="s">
        <v>6273</v>
      </c>
      <c r="D1710" s="276">
        <v>30.94</v>
      </c>
    </row>
    <row r="1711" spans="1:4" ht="9" customHeight="1">
      <c r="A1711" s="274">
        <v>1516300</v>
      </c>
      <c r="B1711" s="275" t="s">
        <v>27208</v>
      </c>
      <c r="C1711" s="274" t="s">
        <v>6273</v>
      </c>
      <c r="D1711" s="276">
        <v>40.93</v>
      </c>
    </row>
    <row r="1712" spans="1:4" ht="9" customHeight="1">
      <c r="A1712" s="274">
        <v>1516301</v>
      </c>
      <c r="B1712" s="275" t="s">
        <v>27209</v>
      </c>
      <c r="C1712" s="274" t="s">
        <v>6273</v>
      </c>
      <c r="D1712" s="276">
        <v>61</v>
      </c>
    </row>
    <row r="1713" spans="1:4" ht="9" customHeight="1">
      <c r="A1713" s="274">
        <v>1516302</v>
      </c>
      <c r="B1713" s="275" t="s">
        <v>27210</v>
      </c>
      <c r="C1713" s="274" t="s">
        <v>6273</v>
      </c>
      <c r="D1713" s="276">
        <v>80.930000000000007</v>
      </c>
    </row>
    <row r="1714" spans="1:4" ht="9" customHeight="1">
      <c r="A1714" s="274">
        <v>1516296</v>
      </c>
      <c r="B1714" s="275" t="s">
        <v>27211</v>
      </c>
      <c r="C1714" s="274" t="s">
        <v>6273</v>
      </c>
      <c r="D1714" s="276">
        <v>21.42</v>
      </c>
    </row>
    <row r="1715" spans="1:4" ht="9" customHeight="1">
      <c r="A1715" s="274">
        <v>1516297</v>
      </c>
      <c r="B1715" s="275" t="s">
        <v>27212</v>
      </c>
      <c r="C1715" s="274" t="s">
        <v>6273</v>
      </c>
      <c r="D1715" s="276">
        <v>27.85</v>
      </c>
    </row>
    <row r="1716" spans="1:4" ht="18" customHeight="1">
      <c r="A1716" s="274">
        <v>1505847</v>
      </c>
      <c r="B1716" s="275" t="s">
        <v>27213</v>
      </c>
      <c r="C1716" s="274" t="s">
        <v>6273</v>
      </c>
      <c r="D1716" s="276">
        <v>164.94</v>
      </c>
    </row>
    <row r="1717" spans="1:4" ht="18" customHeight="1">
      <c r="A1717" s="274">
        <v>1505848</v>
      </c>
      <c r="B1717" s="275" t="s">
        <v>27214</v>
      </c>
      <c r="C1717" s="274" t="s">
        <v>6273</v>
      </c>
      <c r="D1717" s="276">
        <v>160.75</v>
      </c>
    </row>
    <row r="1718" spans="1:4" ht="18" customHeight="1">
      <c r="A1718" s="274">
        <v>1505849</v>
      </c>
      <c r="B1718" s="275" t="s">
        <v>27215</v>
      </c>
      <c r="C1718" s="274" t="s">
        <v>6273</v>
      </c>
      <c r="D1718" s="276">
        <v>158.43</v>
      </c>
    </row>
    <row r="1719" spans="1:4" ht="18" customHeight="1">
      <c r="A1719" s="274">
        <v>1505930</v>
      </c>
      <c r="B1719" s="275" t="s">
        <v>27216</v>
      </c>
      <c r="C1719" s="274" t="s">
        <v>6273</v>
      </c>
      <c r="D1719" s="276">
        <v>186.94</v>
      </c>
    </row>
    <row r="1720" spans="1:4" ht="9" customHeight="1">
      <c r="A1720" s="274">
        <v>1506055</v>
      </c>
      <c r="B1720" s="275" t="s">
        <v>27217</v>
      </c>
      <c r="C1720" s="274" t="s">
        <v>13725</v>
      </c>
      <c r="D1720" s="276">
        <v>386.54</v>
      </c>
    </row>
    <row r="1721" spans="1:4" ht="9" customHeight="1">
      <c r="A1721" s="274">
        <v>1506056</v>
      </c>
      <c r="B1721" s="275" t="s">
        <v>27218</v>
      </c>
      <c r="C1721" s="274" t="s">
        <v>13725</v>
      </c>
      <c r="D1721" s="276">
        <v>262.31</v>
      </c>
    </row>
    <row r="1722" spans="1:4" ht="9" customHeight="1">
      <c r="A1722" s="274">
        <v>1516318</v>
      </c>
      <c r="B1722" s="275" t="s">
        <v>27219</v>
      </c>
      <c r="C1722" s="274" t="s">
        <v>6273</v>
      </c>
      <c r="D1722" s="276">
        <v>569.71</v>
      </c>
    </row>
    <row r="1723" spans="1:4" ht="9" customHeight="1">
      <c r="A1723" s="274">
        <v>1516317</v>
      </c>
      <c r="B1723" s="275" t="s">
        <v>27220</v>
      </c>
      <c r="C1723" s="274" t="s">
        <v>6273</v>
      </c>
      <c r="D1723" s="276">
        <v>594.26</v>
      </c>
    </row>
    <row r="1724" spans="1:4" ht="9" customHeight="1">
      <c r="A1724" s="274">
        <v>1600965</v>
      </c>
      <c r="B1724" s="275" t="s">
        <v>27221</v>
      </c>
      <c r="C1724" s="274" t="s">
        <v>13725</v>
      </c>
      <c r="D1724" s="276">
        <v>94.71</v>
      </c>
    </row>
    <row r="1725" spans="1:4" ht="9" customHeight="1">
      <c r="A1725" s="274">
        <v>1600408</v>
      </c>
      <c r="B1725" s="275" t="s">
        <v>27222</v>
      </c>
      <c r="C1725" s="274" t="s">
        <v>6273</v>
      </c>
      <c r="D1725" s="276">
        <v>16.670000000000002</v>
      </c>
    </row>
    <row r="1726" spans="1:4" ht="9" customHeight="1">
      <c r="A1726" s="274">
        <v>1600990</v>
      </c>
      <c r="B1726" s="275" t="s">
        <v>27223</v>
      </c>
      <c r="C1726" s="274" t="s">
        <v>13725</v>
      </c>
      <c r="D1726" s="276">
        <v>730.33</v>
      </c>
    </row>
    <row r="1727" spans="1:4" ht="9" customHeight="1">
      <c r="A1727" s="274">
        <v>1600989</v>
      </c>
      <c r="B1727" s="275" t="s">
        <v>27224</v>
      </c>
      <c r="C1727" s="274" t="s">
        <v>13725</v>
      </c>
      <c r="D1727" s="276">
        <v>390.14</v>
      </c>
    </row>
    <row r="1728" spans="1:4" ht="9" customHeight="1">
      <c r="A1728" s="274">
        <v>1600438</v>
      </c>
      <c r="B1728" s="275" t="s">
        <v>13726</v>
      </c>
      <c r="C1728" s="274" t="s">
        <v>13725</v>
      </c>
      <c r="D1728" s="276">
        <v>535.77</v>
      </c>
    </row>
    <row r="1729" spans="1:4" ht="9" customHeight="1">
      <c r="A1729" s="274">
        <v>1600436</v>
      </c>
      <c r="B1729" s="275" t="s">
        <v>27225</v>
      </c>
      <c r="C1729" s="274" t="s">
        <v>13725</v>
      </c>
      <c r="D1729" s="276">
        <v>368.45</v>
      </c>
    </row>
    <row r="1730" spans="1:4" ht="9" customHeight="1">
      <c r="A1730" s="274">
        <v>1600895</v>
      </c>
      <c r="B1730" s="275" t="s">
        <v>27226</v>
      </c>
      <c r="C1730" s="274" t="s">
        <v>6273</v>
      </c>
      <c r="D1730" s="276">
        <v>12.84</v>
      </c>
    </row>
    <row r="1731" spans="1:4" ht="9" customHeight="1">
      <c r="A1731" s="274">
        <v>1600897</v>
      </c>
      <c r="B1731" s="275" t="s">
        <v>27227</v>
      </c>
      <c r="C1731" s="274" t="s">
        <v>6273</v>
      </c>
      <c r="D1731" s="276">
        <v>3.44</v>
      </c>
    </row>
    <row r="1732" spans="1:4" ht="9" customHeight="1">
      <c r="A1732" s="274">
        <v>1619004</v>
      </c>
      <c r="B1732" s="275" t="s">
        <v>27228</v>
      </c>
      <c r="C1732" s="274" t="s">
        <v>13725</v>
      </c>
      <c r="D1732" s="276">
        <v>7.39</v>
      </c>
    </row>
    <row r="1733" spans="1:4" ht="9" customHeight="1">
      <c r="A1733" s="274">
        <v>1600896</v>
      </c>
      <c r="B1733" s="275" t="s">
        <v>27229</v>
      </c>
      <c r="C1733" s="274" t="s">
        <v>6273</v>
      </c>
      <c r="D1733" s="276">
        <v>16.63</v>
      </c>
    </row>
    <row r="1734" spans="1:4" ht="9" customHeight="1">
      <c r="A1734" s="274">
        <v>1619003</v>
      </c>
      <c r="B1734" s="275" t="s">
        <v>27230</v>
      </c>
      <c r="C1734" s="274" t="s">
        <v>13725</v>
      </c>
      <c r="D1734" s="276">
        <v>78.87</v>
      </c>
    </row>
    <row r="1735" spans="1:4" ht="9" customHeight="1">
      <c r="A1735" s="274">
        <v>1600414</v>
      </c>
      <c r="B1735" s="275" t="s">
        <v>27231</v>
      </c>
      <c r="C1735" s="274" t="s">
        <v>6273</v>
      </c>
      <c r="D1735" s="276">
        <v>1.05</v>
      </c>
    </row>
    <row r="1736" spans="1:4" ht="9" customHeight="1">
      <c r="A1736" s="274">
        <v>1608148</v>
      </c>
      <c r="B1736" s="275" t="s">
        <v>27232</v>
      </c>
      <c r="C1736" s="274" t="s">
        <v>41</v>
      </c>
      <c r="D1736" s="276">
        <v>489.28</v>
      </c>
    </row>
    <row r="1737" spans="1:4" ht="9" customHeight="1">
      <c r="A1737" s="274">
        <v>1608021</v>
      </c>
      <c r="B1737" s="275" t="s">
        <v>27233</v>
      </c>
      <c r="C1737" s="274" t="s">
        <v>41</v>
      </c>
      <c r="D1737" s="276">
        <v>119.95</v>
      </c>
    </row>
    <row r="1738" spans="1:4" ht="9" customHeight="1">
      <c r="A1738" s="274">
        <v>1608024</v>
      </c>
      <c r="B1738" s="275" t="s">
        <v>27234</v>
      </c>
      <c r="C1738" s="274" t="s">
        <v>41</v>
      </c>
      <c r="D1738" s="276">
        <v>123.91</v>
      </c>
    </row>
    <row r="1739" spans="1:4" ht="9" customHeight="1">
      <c r="A1739" s="274">
        <v>1608026</v>
      </c>
      <c r="B1739" s="275" t="s">
        <v>27235</v>
      </c>
      <c r="C1739" s="274" t="s">
        <v>41</v>
      </c>
      <c r="D1739" s="276">
        <v>153.32</v>
      </c>
    </row>
    <row r="1740" spans="1:4" ht="9" customHeight="1">
      <c r="A1740" s="274">
        <v>1608142</v>
      </c>
      <c r="B1740" s="275" t="s">
        <v>27236</v>
      </c>
      <c r="C1740" s="274" t="s">
        <v>41</v>
      </c>
      <c r="D1740" s="276">
        <v>183.92</v>
      </c>
    </row>
    <row r="1741" spans="1:4" ht="9" customHeight="1">
      <c r="A1741" s="274">
        <v>1608143</v>
      </c>
      <c r="B1741" s="275" t="s">
        <v>27237</v>
      </c>
      <c r="C1741" s="274" t="s">
        <v>41</v>
      </c>
      <c r="D1741" s="276">
        <v>187.37</v>
      </c>
    </row>
    <row r="1742" spans="1:4" ht="9" customHeight="1">
      <c r="A1742" s="274">
        <v>1608144</v>
      </c>
      <c r="B1742" s="275" t="s">
        <v>27238</v>
      </c>
      <c r="C1742" s="274" t="s">
        <v>41</v>
      </c>
      <c r="D1742" s="276">
        <v>202.34</v>
      </c>
    </row>
    <row r="1743" spans="1:4" ht="9" customHeight="1">
      <c r="A1743" s="274">
        <v>1608145</v>
      </c>
      <c r="B1743" s="275" t="s">
        <v>27239</v>
      </c>
      <c r="C1743" s="274" t="s">
        <v>41</v>
      </c>
      <c r="D1743" s="276">
        <v>210.15</v>
      </c>
    </row>
    <row r="1744" spans="1:4" ht="9" customHeight="1">
      <c r="A1744" s="274">
        <v>1608146</v>
      </c>
      <c r="B1744" s="275" t="s">
        <v>27240</v>
      </c>
      <c r="C1744" s="274" t="s">
        <v>41</v>
      </c>
      <c r="D1744" s="276">
        <v>236.57</v>
      </c>
    </row>
    <row r="1745" spans="1:4" ht="9" customHeight="1">
      <c r="A1745" s="274">
        <v>1608147</v>
      </c>
      <c r="B1745" s="275" t="s">
        <v>27241</v>
      </c>
      <c r="C1745" s="274" t="s">
        <v>41</v>
      </c>
      <c r="D1745" s="276">
        <v>352.28</v>
      </c>
    </row>
    <row r="1746" spans="1:4" ht="9" customHeight="1">
      <c r="A1746" s="274">
        <v>1608019</v>
      </c>
      <c r="B1746" s="275" t="s">
        <v>27242</v>
      </c>
      <c r="C1746" s="274" t="s">
        <v>41</v>
      </c>
      <c r="D1746" s="276">
        <v>17.52</v>
      </c>
    </row>
    <row r="1747" spans="1:4" ht="9" customHeight="1">
      <c r="A1747" s="274">
        <v>1608020</v>
      </c>
      <c r="B1747" s="275" t="s">
        <v>27243</v>
      </c>
      <c r="C1747" s="274" t="s">
        <v>41</v>
      </c>
      <c r="D1747" s="276">
        <v>27.74</v>
      </c>
    </row>
    <row r="1748" spans="1:4" ht="9" customHeight="1">
      <c r="A1748" s="274">
        <v>1608025</v>
      </c>
      <c r="B1748" s="275" t="s">
        <v>27244</v>
      </c>
      <c r="C1748" s="274" t="s">
        <v>41</v>
      </c>
      <c r="D1748" s="276">
        <v>33.700000000000003</v>
      </c>
    </row>
    <row r="1749" spans="1:4" ht="9" customHeight="1">
      <c r="A1749" s="274">
        <v>1600966</v>
      </c>
      <c r="B1749" s="275" t="s">
        <v>27245</v>
      </c>
      <c r="C1749" s="274" t="s">
        <v>41</v>
      </c>
      <c r="D1749" s="276">
        <v>0.68</v>
      </c>
    </row>
    <row r="1750" spans="1:4" ht="9" customHeight="1">
      <c r="A1750" s="274">
        <v>1600898</v>
      </c>
      <c r="B1750" s="275" t="s">
        <v>27246</v>
      </c>
      <c r="C1750" s="274" t="s">
        <v>6273</v>
      </c>
      <c r="D1750" s="276">
        <v>12.46</v>
      </c>
    </row>
    <row r="1751" spans="1:4" ht="9" customHeight="1">
      <c r="A1751" s="274">
        <v>1600441</v>
      </c>
      <c r="B1751" s="275" t="s">
        <v>27247</v>
      </c>
      <c r="C1751" s="274" t="s">
        <v>6273</v>
      </c>
      <c r="D1751" s="276">
        <v>3.64</v>
      </c>
    </row>
    <row r="1752" spans="1:4" ht="9" customHeight="1">
      <c r="A1752" s="274">
        <v>1600404</v>
      </c>
      <c r="B1752" s="275" t="s">
        <v>27248</v>
      </c>
      <c r="C1752" s="274" t="s">
        <v>41</v>
      </c>
      <c r="D1752" s="276">
        <v>9.9600000000000009</v>
      </c>
    </row>
    <row r="1753" spans="1:4" ht="9" customHeight="1">
      <c r="A1753" s="274">
        <v>1600405</v>
      </c>
      <c r="B1753" s="275" t="s">
        <v>27249</v>
      </c>
      <c r="C1753" s="274" t="s">
        <v>41</v>
      </c>
      <c r="D1753" s="276">
        <v>10.96</v>
      </c>
    </row>
    <row r="1754" spans="1:4" ht="18" customHeight="1">
      <c r="A1754" s="274">
        <v>1716605</v>
      </c>
      <c r="B1754" s="275" t="s">
        <v>27250</v>
      </c>
      <c r="C1754" s="274" t="s">
        <v>13725</v>
      </c>
      <c r="D1754" s="276">
        <v>114.3</v>
      </c>
    </row>
    <row r="1755" spans="1:4" ht="18" customHeight="1">
      <c r="A1755" s="274">
        <v>1716610</v>
      </c>
      <c r="B1755" s="275" t="s">
        <v>27251</v>
      </c>
      <c r="C1755" s="274" t="s">
        <v>13725</v>
      </c>
      <c r="D1755" s="276">
        <v>118.92</v>
      </c>
    </row>
    <row r="1756" spans="1:4" ht="18" customHeight="1">
      <c r="A1756" s="274">
        <v>1716611</v>
      </c>
      <c r="B1756" s="275" t="s">
        <v>27252</v>
      </c>
      <c r="C1756" s="274" t="s">
        <v>13725</v>
      </c>
      <c r="D1756" s="276">
        <v>119.5</v>
      </c>
    </row>
    <row r="1757" spans="1:4" ht="18" customHeight="1">
      <c r="A1757" s="274">
        <v>1716612</v>
      </c>
      <c r="B1757" s="275" t="s">
        <v>27253</v>
      </c>
      <c r="C1757" s="274" t="s">
        <v>13725</v>
      </c>
      <c r="D1757" s="276">
        <v>120.08</v>
      </c>
    </row>
    <row r="1758" spans="1:4" ht="18" customHeight="1">
      <c r="A1758" s="274">
        <v>1716613</v>
      </c>
      <c r="B1758" s="275" t="s">
        <v>27254</v>
      </c>
      <c r="C1758" s="274" t="s">
        <v>13725</v>
      </c>
      <c r="D1758" s="276">
        <v>120.66</v>
      </c>
    </row>
    <row r="1759" spans="1:4" ht="18" customHeight="1">
      <c r="A1759" s="274">
        <v>1716614</v>
      </c>
      <c r="B1759" s="275" t="s">
        <v>27255</v>
      </c>
      <c r="C1759" s="274" t="s">
        <v>13725</v>
      </c>
      <c r="D1759" s="276">
        <v>121.81</v>
      </c>
    </row>
    <row r="1760" spans="1:4" ht="18" customHeight="1">
      <c r="A1760" s="274">
        <v>1716615</v>
      </c>
      <c r="B1760" s="275" t="s">
        <v>27256</v>
      </c>
      <c r="C1760" s="274" t="s">
        <v>13725</v>
      </c>
      <c r="D1760" s="276">
        <v>122.97</v>
      </c>
    </row>
    <row r="1761" spans="1:4" ht="18" customHeight="1">
      <c r="A1761" s="274">
        <v>1716616</v>
      </c>
      <c r="B1761" s="275" t="s">
        <v>27257</v>
      </c>
      <c r="C1761" s="274" t="s">
        <v>13725</v>
      </c>
      <c r="D1761" s="276">
        <v>124.71</v>
      </c>
    </row>
    <row r="1762" spans="1:4" ht="18" customHeight="1">
      <c r="A1762" s="274">
        <v>1716606</v>
      </c>
      <c r="B1762" s="275" t="s">
        <v>27258</v>
      </c>
      <c r="C1762" s="274" t="s">
        <v>13725</v>
      </c>
      <c r="D1762" s="276">
        <v>116.03</v>
      </c>
    </row>
    <row r="1763" spans="1:4" ht="18" customHeight="1">
      <c r="A1763" s="274">
        <v>1716617</v>
      </c>
      <c r="B1763" s="275" t="s">
        <v>27259</v>
      </c>
      <c r="C1763" s="274" t="s">
        <v>13725</v>
      </c>
      <c r="D1763" s="276">
        <v>125.86</v>
      </c>
    </row>
    <row r="1764" spans="1:4" ht="18" customHeight="1">
      <c r="A1764" s="274">
        <v>1716607</v>
      </c>
      <c r="B1764" s="275" t="s">
        <v>27260</v>
      </c>
      <c r="C1764" s="274" t="s">
        <v>13725</v>
      </c>
      <c r="D1764" s="276">
        <v>116.61</v>
      </c>
    </row>
    <row r="1765" spans="1:4" ht="18" customHeight="1">
      <c r="A1765" s="274">
        <v>1716608</v>
      </c>
      <c r="B1765" s="275" t="s">
        <v>27261</v>
      </c>
      <c r="C1765" s="274" t="s">
        <v>13725</v>
      </c>
      <c r="D1765" s="276">
        <v>117.77</v>
      </c>
    </row>
    <row r="1766" spans="1:4" ht="18" customHeight="1">
      <c r="A1766" s="274">
        <v>1716609</v>
      </c>
      <c r="B1766" s="275" t="s">
        <v>27262</v>
      </c>
      <c r="C1766" s="274" t="s">
        <v>13725</v>
      </c>
      <c r="D1766" s="276">
        <v>118.35</v>
      </c>
    </row>
    <row r="1767" spans="1:4" ht="18" customHeight="1">
      <c r="A1767" s="274">
        <v>1716604</v>
      </c>
      <c r="B1767" s="275" t="s">
        <v>27263</v>
      </c>
      <c r="C1767" s="274" t="s">
        <v>13725</v>
      </c>
      <c r="D1767" s="276">
        <v>63.87</v>
      </c>
    </row>
    <row r="1768" spans="1:4" ht="9" customHeight="1">
      <c r="A1768" s="274">
        <v>1716623</v>
      </c>
      <c r="B1768" s="275" t="s">
        <v>27264</v>
      </c>
      <c r="C1768" s="274" t="s">
        <v>13725</v>
      </c>
      <c r="D1768" s="276">
        <v>62.73</v>
      </c>
    </row>
    <row r="1769" spans="1:4" ht="18" customHeight="1">
      <c r="A1769" s="274">
        <v>1716624</v>
      </c>
      <c r="B1769" s="275" t="s">
        <v>27265</v>
      </c>
      <c r="C1769" s="274" t="s">
        <v>13725</v>
      </c>
      <c r="D1769" s="276">
        <v>113.16</v>
      </c>
    </row>
    <row r="1770" spans="1:4" ht="18" customHeight="1">
      <c r="A1770" s="274">
        <v>1716629</v>
      </c>
      <c r="B1770" s="275" t="s">
        <v>27266</v>
      </c>
      <c r="C1770" s="274" t="s">
        <v>13725</v>
      </c>
      <c r="D1770" s="276">
        <v>117.78</v>
      </c>
    </row>
    <row r="1771" spans="1:4" ht="18" customHeight="1">
      <c r="A1771" s="274">
        <v>1716630</v>
      </c>
      <c r="B1771" s="275" t="s">
        <v>27267</v>
      </c>
      <c r="C1771" s="274" t="s">
        <v>13725</v>
      </c>
      <c r="D1771" s="276">
        <v>118.36</v>
      </c>
    </row>
    <row r="1772" spans="1:4" ht="18" customHeight="1">
      <c r="A1772" s="274">
        <v>1716631</v>
      </c>
      <c r="B1772" s="275" t="s">
        <v>27268</v>
      </c>
      <c r="C1772" s="274" t="s">
        <v>13725</v>
      </c>
      <c r="D1772" s="276">
        <v>118.94</v>
      </c>
    </row>
    <row r="1773" spans="1:4" ht="18" customHeight="1">
      <c r="A1773" s="274">
        <v>1716632</v>
      </c>
      <c r="B1773" s="275" t="s">
        <v>27269</v>
      </c>
      <c r="C1773" s="274" t="s">
        <v>13725</v>
      </c>
      <c r="D1773" s="276">
        <v>119.52</v>
      </c>
    </row>
    <row r="1774" spans="1:4" ht="18" customHeight="1">
      <c r="A1774" s="274">
        <v>1716633</v>
      </c>
      <c r="B1774" s="275" t="s">
        <v>27270</v>
      </c>
      <c r="C1774" s="274" t="s">
        <v>13725</v>
      </c>
      <c r="D1774" s="276">
        <v>120.67</v>
      </c>
    </row>
    <row r="1775" spans="1:4" ht="18" customHeight="1">
      <c r="A1775" s="274">
        <v>1716634</v>
      </c>
      <c r="B1775" s="275" t="s">
        <v>27271</v>
      </c>
      <c r="C1775" s="274" t="s">
        <v>13725</v>
      </c>
      <c r="D1775" s="276">
        <v>121.83</v>
      </c>
    </row>
    <row r="1776" spans="1:4" ht="18" customHeight="1">
      <c r="A1776" s="274">
        <v>1716635</v>
      </c>
      <c r="B1776" s="275" t="s">
        <v>27272</v>
      </c>
      <c r="C1776" s="274" t="s">
        <v>13725</v>
      </c>
      <c r="D1776" s="276">
        <v>123.56</v>
      </c>
    </row>
    <row r="1777" spans="1:4" ht="18" customHeight="1">
      <c r="A1777" s="274">
        <v>1716625</v>
      </c>
      <c r="B1777" s="275" t="s">
        <v>27273</v>
      </c>
      <c r="C1777" s="274" t="s">
        <v>13725</v>
      </c>
      <c r="D1777" s="276">
        <v>114.89</v>
      </c>
    </row>
    <row r="1778" spans="1:4" ht="18" customHeight="1">
      <c r="A1778" s="274">
        <v>1716636</v>
      </c>
      <c r="B1778" s="275" t="s">
        <v>27274</v>
      </c>
      <c r="C1778" s="274" t="s">
        <v>13725</v>
      </c>
      <c r="D1778" s="276">
        <v>124.72</v>
      </c>
    </row>
    <row r="1779" spans="1:4" ht="18" customHeight="1">
      <c r="A1779" s="274">
        <v>1716626</v>
      </c>
      <c r="B1779" s="275" t="s">
        <v>27275</v>
      </c>
      <c r="C1779" s="274" t="s">
        <v>13725</v>
      </c>
      <c r="D1779" s="276">
        <v>115.47</v>
      </c>
    </row>
    <row r="1780" spans="1:4" ht="18" customHeight="1">
      <c r="A1780" s="274">
        <v>1716627</v>
      </c>
      <c r="B1780" s="275" t="s">
        <v>27276</v>
      </c>
      <c r="C1780" s="274" t="s">
        <v>13725</v>
      </c>
      <c r="D1780" s="276">
        <v>116.63</v>
      </c>
    </row>
    <row r="1781" spans="1:4" ht="18" customHeight="1">
      <c r="A1781" s="274">
        <v>1716628</v>
      </c>
      <c r="B1781" s="275" t="s">
        <v>27277</v>
      </c>
      <c r="C1781" s="274" t="s">
        <v>13725</v>
      </c>
      <c r="D1781" s="276">
        <v>117.21</v>
      </c>
    </row>
    <row r="1782" spans="1:4" ht="9" customHeight="1">
      <c r="A1782" s="274">
        <v>1716640</v>
      </c>
      <c r="B1782" s="275" t="s">
        <v>27278</v>
      </c>
      <c r="C1782" s="274" t="s">
        <v>13725</v>
      </c>
      <c r="D1782" s="276">
        <v>32.229999999999997</v>
      </c>
    </row>
    <row r="1783" spans="1:4" ht="18" customHeight="1">
      <c r="A1783" s="274">
        <v>1716641</v>
      </c>
      <c r="B1783" s="275" t="s">
        <v>27279</v>
      </c>
      <c r="C1783" s="274" t="s">
        <v>13725</v>
      </c>
      <c r="D1783" s="276">
        <v>41.58</v>
      </c>
    </row>
    <row r="1784" spans="1:4" ht="18" customHeight="1">
      <c r="A1784" s="274">
        <v>1716646</v>
      </c>
      <c r="B1784" s="275" t="s">
        <v>27280</v>
      </c>
      <c r="C1784" s="274" t="s">
        <v>13725</v>
      </c>
      <c r="D1784" s="276">
        <v>42.17</v>
      </c>
    </row>
    <row r="1785" spans="1:4" ht="18" customHeight="1">
      <c r="A1785" s="274">
        <v>1716647</v>
      </c>
      <c r="B1785" s="275" t="s">
        <v>27281</v>
      </c>
      <c r="C1785" s="274" t="s">
        <v>13725</v>
      </c>
      <c r="D1785" s="276">
        <v>42.23</v>
      </c>
    </row>
    <row r="1786" spans="1:4" ht="18" customHeight="1">
      <c r="A1786" s="274">
        <v>1716648</v>
      </c>
      <c r="B1786" s="275" t="s">
        <v>27282</v>
      </c>
      <c r="C1786" s="274" t="s">
        <v>13725</v>
      </c>
      <c r="D1786" s="276">
        <v>42.35</v>
      </c>
    </row>
    <row r="1787" spans="1:4" ht="18" customHeight="1">
      <c r="A1787" s="274">
        <v>1716649</v>
      </c>
      <c r="B1787" s="275" t="s">
        <v>27283</v>
      </c>
      <c r="C1787" s="274" t="s">
        <v>13725</v>
      </c>
      <c r="D1787" s="276">
        <v>42.41</v>
      </c>
    </row>
    <row r="1788" spans="1:4" ht="18" customHeight="1">
      <c r="A1788" s="274">
        <v>1716650</v>
      </c>
      <c r="B1788" s="275" t="s">
        <v>27284</v>
      </c>
      <c r="C1788" s="274" t="s">
        <v>13725</v>
      </c>
      <c r="D1788" s="276">
        <v>42.53</v>
      </c>
    </row>
    <row r="1789" spans="1:4" ht="18" customHeight="1">
      <c r="A1789" s="274">
        <v>1716651</v>
      </c>
      <c r="B1789" s="275" t="s">
        <v>27285</v>
      </c>
      <c r="C1789" s="274" t="s">
        <v>13725</v>
      </c>
      <c r="D1789" s="276">
        <v>42.65</v>
      </c>
    </row>
    <row r="1790" spans="1:4" ht="18" customHeight="1">
      <c r="A1790" s="274">
        <v>1716652</v>
      </c>
      <c r="B1790" s="275" t="s">
        <v>27286</v>
      </c>
      <c r="C1790" s="274" t="s">
        <v>13725</v>
      </c>
      <c r="D1790" s="276">
        <v>42.89</v>
      </c>
    </row>
    <row r="1791" spans="1:4" ht="18" customHeight="1">
      <c r="A1791" s="274">
        <v>1716642</v>
      </c>
      <c r="B1791" s="275" t="s">
        <v>27287</v>
      </c>
      <c r="C1791" s="274" t="s">
        <v>13725</v>
      </c>
      <c r="D1791" s="276">
        <v>41.76</v>
      </c>
    </row>
    <row r="1792" spans="1:4" ht="18" customHeight="1">
      <c r="A1792" s="274">
        <v>1716653</v>
      </c>
      <c r="B1792" s="275" t="s">
        <v>27288</v>
      </c>
      <c r="C1792" s="274" t="s">
        <v>13725</v>
      </c>
      <c r="D1792" s="276">
        <v>43.06</v>
      </c>
    </row>
    <row r="1793" spans="1:4" ht="18" customHeight="1">
      <c r="A1793" s="274">
        <v>1716643</v>
      </c>
      <c r="B1793" s="275" t="s">
        <v>27289</v>
      </c>
      <c r="C1793" s="274" t="s">
        <v>13725</v>
      </c>
      <c r="D1793" s="276">
        <v>41.88</v>
      </c>
    </row>
    <row r="1794" spans="1:4" ht="18" customHeight="1">
      <c r="A1794" s="274">
        <v>1716644</v>
      </c>
      <c r="B1794" s="275" t="s">
        <v>27290</v>
      </c>
      <c r="C1794" s="274" t="s">
        <v>13725</v>
      </c>
      <c r="D1794" s="276">
        <v>42</v>
      </c>
    </row>
    <row r="1795" spans="1:4" ht="18" customHeight="1">
      <c r="A1795" s="274">
        <v>1716645</v>
      </c>
      <c r="B1795" s="275" t="s">
        <v>27291</v>
      </c>
      <c r="C1795" s="274" t="s">
        <v>13725</v>
      </c>
      <c r="D1795" s="276">
        <v>42.06</v>
      </c>
    </row>
    <row r="1796" spans="1:4" ht="18" customHeight="1">
      <c r="A1796" s="274">
        <v>1716622</v>
      </c>
      <c r="B1796" s="275" t="s">
        <v>27292</v>
      </c>
      <c r="C1796" s="274" t="s">
        <v>13725</v>
      </c>
      <c r="D1796" s="276">
        <v>84.01</v>
      </c>
    </row>
    <row r="1797" spans="1:4" ht="18" customHeight="1">
      <c r="A1797" s="274">
        <v>1716603</v>
      </c>
      <c r="B1797" s="275" t="s">
        <v>27293</v>
      </c>
      <c r="C1797" s="274" t="s">
        <v>13725</v>
      </c>
      <c r="D1797" s="276">
        <v>84.01</v>
      </c>
    </row>
    <row r="1798" spans="1:4" ht="18" customHeight="1">
      <c r="A1798" s="274">
        <v>1716620</v>
      </c>
      <c r="B1798" s="275" t="s">
        <v>27294</v>
      </c>
      <c r="C1798" s="274" t="s">
        <v>13725</v>
      </c>
      <c r="D1798" s="276">
        <v>115.63</v>
      </c>
    </row>
    <row r="1799" spans="1:4" ht="18" customHeight="1">
      <c r="A1799" s="274">
        <v>1716621</v>
      </c>
      <c r="B1799" s="275" t="s">
        <v>27295</v>
      </c>
      <c r="C1799" s="274" t="s">
        <v>13725</v>
      </c>
      <c r="D1799" s="276">
        <v>90.54</v>
      </c>
    </row>
    <row r="1800" spans="1:4" ht="18" customHeight="1">
      <c r="A1800" s="274">
        <v>1716619</v>
      </c>
      <c r="B1800" s="275" t="s">
        <v>27296</v>
      </c>
      <c r="C1800" s="274" t="s">
        <v>13725</v>
      </c>
      <c r="D1800" s="276">
        <v>190.95</v>
      </c>
    </row>
    <row r="1801" spans="1:4" ht="18" customHeight="1">
      <c r="A1801" s="274">
        <v>1716601</v>
      </c>
      <c r="B1801" s="275" t="s">
        <v>27297</v>
      </c>
      <c r="C1801" s="274" t="s">
        <v>13725</v>
      </c>
      <c r="D1801" s="276">
        <v>117.16</v>
      </c>
    </row>
    <row r="1802" spans="1:4" ht="18" customHeight="1">
      <c r="A1802" s="274">
        <v>1716602</v>
      </c>
      <c r="B1802" s="275" t="s">
        <v>27298</v>
      </c>
      <c r="C1802" s="274" t="s">
        <v>13725</v>
      </c>
      <c r="D1802" s="276">
        <v>91.56</v>
      </c>
    </row>
    <row r="1803" spans="1:4" ht="18" customHeight="1">
      <c r="A1803" s="274">
        <v>1716600</v>
      </c>
      <c r="B1803" s="275" t="s">
        <v>27299</v>
      </c>
      <c r="C1803" s="274" t="s">
        <v>13725</v>
      </c>
      <c r="D1803" s="276">
        <v>194.01</v>
      </c>
    </row>
    <row r="1804" spans="1:4" ht="18" customHeight="1">
      <c r="A1804" s="274">
        <v>1716655</v>
      </c>
      <c r="B1804" s="275" t="s">
        <v>27300</v>
      </c>
      <c r="C1804" s="274" t="s">
        <v>13725</v>
      </c>
      <c r="D1804" s="276">
        <v>68.06</v>
      </c>
    </row>
    <row r="1805" spans="1:4" ht="18" customHeight="1">
      <c r="A1805" s="274">
        <v>1716639</v>
      </c>
      <c r="B1805" s="275" t="s">
        <v>27301</v>
      </c>
      <c r="C1805" s="274" t="s">
        <v>13725</v>
      </c>
      <c r="D1805" s="276">
        <v>47.66</v>
      </c>
    </row>
    <row r="1806" spans="1:4" ht="9" customHeight="1">
      <c r="A1806" s="274">
        <v>1801636</v>
      </c>
      <c r="B1806" s="275" t="s">
        <v>27302</v>
      </c>
      <c r="C1806" s="274" t="s">
        <v>27303</v>
      </c>
      <c r="D1806" s="276">
        <v>17.809999999999999</v>
      </c>
    </row>
    <row r="1807" spans="1:4" ht="9" customHeight="1">
      <c r="A1807" s="274">
        <v>1801637</v>
      </c>
      <c r="B1807" s="275" t="s">
        <v>27304</v>
      </c>
      <c r="C1807" s="274" t="s">
        <v>27303</v>
      </c>
      <c r="D1807" s="276">
        <v>23.75</v>
      </c>
    </row>
    <row r="1808" spans="1:4" ht="9" customHeight="1">
      <c r="A1808" s="274">
        <v>1817720</v>
      </c>
      <c r="B1808" s="275" t="s">
        <v>27305</v>
      </c>
      <c r="C1808" s="274" t="s">
        <v>27303</v>
      </c>
      <c r="D1808" s="276">
        <v>90.06</v>
      </c>
    </row>
    <row r="1809" spans="1:4" ht="9" customHeight="1">
      <c r="A1809" s="274">
        <v>1817723</v>
      </c>
      <c r="B1809" s="275" t="s">
        <v>27306</v>
      </c>
      <c r="C1809" s="274" t="s">
        <v>27303</v>
      </c>
      <c r="D1809" s="276">
        <v>42.74</v>
      </c>
    </row>
    <row r="1810" spans="1:4" ht="9" customHeight="1">
      <c r="A1810" s="274">
        <v>1817721</v>
      </c>
      <c r="B1810" s="275" t="s">
        <v>27307</v>
      </c>
      <c r="C1810" s="274" t="s">
        <v>27303</v>
      </c>
      <c r="D1810" s="276">
        <v>128.21</v>
      </c>
    </row>
    <row r="1811" spans="1:4" ht="9" customHeight="1">
      <c r="A1811" s="274">
        <v>1817722</v>
      </c>
      <c r="B1811" s="275" t="s">
        <v>27308</v>
      </c>
      <c r="C1811" s="274" t="s">
        <v>27303</v>
      </c>
      <c r="D1811" s="276">
        <v>64.099999999999994</v>
      </c>
    </row>
    <row r="1812" spans="1:4" ht="18" customHeight="1">
      <c r="A1812" s="274">
        <v>1917483</v>
      </c>
      <c r="B1812" s="275" t="s">
        <v>27309</v>
      </c>
      <c r="C1812" s="274" t="s">
        <v>13725</v>
      </c>
      <c r="D1812" s="276">
        <v>4.63</v>
      </c>
    </row>
    <row r="1813" spans="1:4" ht="18" customHeight="1">
      <c r="A1813" s="274">
        <v>1917484</v>
      </c>
      <c r="B1813" s="275" t="s">
        <v>27310</v>
      </c>
      <c r="C1813" s="274" t="s">
        <v>13725</v>
      </c>
      <c r="D1813" s="276">
        <v>4.82</v>
      </c>
    </row>
    <row r="1814" spans="1:4" ht="18" customHeight="1">
      <c r="A1814" s="274">
        <v>1917485</v>
      </c>
      <c r="B1814" s="275" t="s">
        <v>27311</v>
      </c>
      <c r="C1814" s="274" t="s">
        <v>13725</v>
      </c>
      <c r="D1814" s="276">
        <v>5.29</v>
      </c>
    </row>
    <row r="1815" spans="1:4" ht="18" customHeight="1">
      <c r="A1815" s="274">
        <v>1917486</v>
      </c>
      <c r="B1815" s="275" t="s">
        <v>27312</v>
      </c>
      <c r="C1815" s="274" t="s">
        <v>13725</v>
      </c>
      <c r="D1815" s="276">
        <v>5.52</v>
      </c>
    </row>
    <row r="1816" spans="1:4" ht="18" customHeight="1">
      <c r="A1816" s="274">
        <v>1917487</v>
      </c>
      <c r="B1816" s="275" t="s">
        <v>27313</v>
      </c>
      <c r="C1816" s="274" t="s">
        <v>13725</v>
      </c>
      <c r="D1816" s="276">
        <v>5.8</v>
      </c>
    </row>
    <row r="1817" spans="1:4" ht="18" customHeight="1">
      <c r="A1817" s="274">
        <v>1917528</v>
      </c>
      <c r="B1817" s="275" t="s">
        <v>27314</v>
      </c>
      <c r="C1817" s="274" t="s">
        <v>13725</v>
      </c>
      <c r="D1817" s="276">
        <v>29.03</v>
      </c>
    </row>
    <row r="1818" spans="1:4" ht="18" customHeight="1">
      <c r="A1818" s="274">
        <v>1917529</v>
      </c>
      <c r="B1818" s="275" t="s">
        <v>27315</v>
      </c>
      <c r="C1818" s="274" t="s">
        <v>13725</v>
      </c>
      <c r="D1818" s="276">
        <v>29.97</v>
      </c>
    </row>
    <row r="1819" spans="1:4" ht="18" customHeight="1">
      <c r="A1819" s="274">
        <v>1917530</v>
      </c>
      <c r="B1819" s="275" t="s">
        <v>27316</v>
      </c>
      <c r="C1819" s="274" t="s">
        <v>13725</v>
      </c>
      <c r="D1819" s="276">
        <v>31.46</v>
      </c>
    </row>
    <row r="1820" spans="1:4" ht="18" customHeight="1">
      <c r="A1820" s="274">
        <v>1917531</v>
      </c>
      <c r="B1820" s="275" t="s">
        <v>27317</v>
      </c>
      <c r="C1820" s="274" t="s">
        <v>13725</v>
      </c>
      <c r="D1820" s="276">
        <v>33.049999999999997</v>
      </c>
    </row>
    <row r="1821" spans="1:4" ht="18" customHeight="1">
      <c r="A1821" s="274">
        <v>1917532</v>
      </c>
      <c r="B1821" s="275" t="s">
        <v>27318</v>
      </c>
      <c r="C1821" s="274" t="s">
        <v>13725</v>
      </c>
      <c r="D1821" s="276">
        <v>34.840000000000003</v>
      </c>
    </row>
    <row r="1822" spans="1:4" ht="18" customHeight="1">
      <c r="A1822" s="274">
        <v>1917533</v>
      </c>
      <c r="B1822" s="275" t="s">
        <v>27319</v>
      </c>
      <c r="C1822" s="274" t="s">
        <v>13725</v>
      </c>
      <c r="D1822" s="276">
        <v>35.799999999999997</v>
      </c>
    </row>
    <row r="1823" spans="1:4" ht="18" customHeight="1">
      <c r="A1823" s="274">
        <v>1917534</v>
      </c>
      <c r="B1823" s="275" t="s">
        <v>27320</v>
      </c>
      <c r="C1823" s="274" t="s">
        <v>13725</v>
      </c>
      <c r="D1823" s="276">
        <v>36.79</v>
      </c>
    </row>
    <row r="1824" spans="1:4" ht="18" customHeight="1">
      <c r="A1824" s="274">
        <v>1917535</v>
      </c>
      <c r="B1824" s="275" t="s">
        <v>27321</v>
      </c>
      <c r="C1824" s="274" t="s">
        <v>13725</v>
      </c>
      <c r="D1824" s="276">
        <v>38.1</v>
      </c>
    </row>
    <row r="1825" spans="1:4" ht="18" customHeight="1">
      <c r="A1825" s="274">
        <v>1917536</v>
      </c>
      <c r="B1825" s="275" t="s">
        <v>27322</v>
      </c>
      <c r="C1825" s="274" t="s">
        <v>13725</v>
      </c>
      <c r="D1825" s="276">
        <v>39.21</v>
      </c>
    </row>
    <row r="1826" spans="1:4" ht="18" customHeight="1">
      <c r="A1826" s="274">
        <v>1917537</v>
      </c>
      <c r="B1826" s="275" t="s">
        <v>27323</v>
      </c>
      <c r="C1826" s="274" t="s">
        <v>13725</v>
      </c>
      <c r="D1826" s="276">
        <v>40.369999999999997</v>
      </c>
    </row>
    <row r="1827" spans="1:4" ht="18" customHeight="1">
      <c r="A1827" s="274">
        <v>1917488</v>
      </c>
      <c r="B1827" s="275" t="s">
        <v>27324</v>
      </c>
      <c r="C1827" s="274" t="s">
        <v>13725</v>
      </c>
      <c r="D1827" s="276">
        <v>6.03</v>
      </c>
    </row>
    <row r="1828" spans="1:4" ht="18" customHeight="1">
      <c r="A1828" s="274">
        <v>1917489</v>
      </c>
      <c r="B1828" s="275" t="s">
        <v>27325</v>
      </c>
      <c r="C1828" s="274" t="s">
        <v>13725</v>
      </c>
      <c r="D1828" s="276">
        <v>6.31</v>
      </c>
    </row>
    <row r="1829" spans="1:4" ht="18" customHeight="1">
      <c r="A1829" s="274">
        <v>1917490</v>
      </c>
      <c r="B1829" s="275" t="s">
        <v>27326</v>
      </c>
      <c r="C1829" s="274" t="s">
        <v>13725</v>
      </c>
      <c r="D1829" s="276">
        <v>6.76</v>
      </c>
    </row>
    <row r="1830" spans="1:4" ht="18" customHeight="1">
      <c r="A1830" s="274">
        <v>1917491</v>
      </c>
      <c r="B1830" s="275" t="s">
        <v>27327</v>
      </c>
      <c r="C1830" s="274" t="s">
        <v>13725</v>
      </c>
      <c r="D1830" s="276">
        <v>7.06</v>
      </c>
    </row>
    <row r="1831" spans="1:4" ht="18" customHeight="1">
      <c r="A1831" s="274">
        <v>1917492</v>
      </c>
      <c r="B1831" s="275" t="s">
        <v>27328</v>
      </c>
      <c r="C1831" s="274" t="s">
        <v>13725</v>
      </c>
      <c r="D1831" s="276">
        <v>7.31</v>
      </c>
    </row>
    <row r="1832" spans="1:4" ht="18" customHeight="1">
      <c r="A1832" s="274">
        <v>1917493</v>
      </c>
      <c r="B1832" s="275" t="s">
        <v>27329</v>
      </c>
      <c r="C1832" s="274" t="s">
        <v>13725</v>
      </c>
      <c r="D1832" s="276">
        <v>7.63</v>
      </c>
    </row>
    <row r="1833" spans="1:4" ht="18" customHeight="1">
      <c r="A1833" s="274">
        <v>1917494</v>
      </c>
      <c r="B1833" s="275" t="s">
        <v>27330</v>
      </c>
      <c r="C1833" s="274" t="s">
        <v>13725</v>
      </c>
      <c r="D1833" s="276">
        <v>7.96</v>
      </c>
    </row>
    <row r="1834" spans="1:4" ht="18" customHeight="1">
      <c r="A1834" s="274">
        <v>1917495</v>
      </c>
      <c r="B1834" s="275" t="s">
        <v>27331</v>
      </c>
      <c r="C1834" s="274" t="s">
        <v>13725</v>
      </c>
      <c r="D1834" s="276">
        <v>8.4700000000000006</v>
      </c>
    </row>
    <row r="1835" spans="1:4" ht="18" customHeight="1">
      <c r="A1835" s="274">
        <v>1917496</v>
      </c>
      <c r="B1835" s="275" t="s">
        <v>27332</v>
      </c>
      <c r="C1835" s="274" t="s">
        <v>13725</v>
      </c>
      <c r="D1835" s="276">
        <v>8.77</v>
      </c>
    </row>
    <row r="1836" spans="1:4" ht="18" customHeight="1">
      <c r="A1836" s="274">
        <v>1917497</v>
      </c>
      <c r="B1836" s="275" t="s">
        <v>27333</v>
      </c>
      <c r="C1836" s="274" t="s">
        <v>13725</v>
      </c>
      <c r="D1836" s="276">
        <v>9.08</v>
      </c>
    </row>
    <row r="1837" spans="1:4" ht="18" customHeight="1">
      <c r="A1837" s="274">
        <v>1917498</v>
      </c>
      <c r="B1837" s="275" t="s">
        <v>27334</v>
      </c>
      <c r="C1837" s="274" t="s">
        <v>13725</v>
      </c>
      <c r="D1837" s="276">
        <v>9.4</v>
      </c>
    </row>
    <row r="1838" spans="1:4" ht="18" customHeight="1">
      <c r="A1838" s="274">
        <v>1917499</v>
      </c>
      <c r="B1838" s="275" t="s">
        <v>27335</v>
      </c>
      <c r="C1838" s="274" t="s">
        <v>13725</v>
      </c>
      <c r="D1838" s="276">
        <v>9.68</v>
      </c>
    </row>
    <row r="1839" spans="1:4" ht="18" customHeight="1">
      <c r="A1839" s="274">
        <v>1917500</v>
      </c>
      <c r="B1839" s="275" t="s">
        <v>27336</v>
      </c>
      <c r="C1839" s="274" t="s">
        <v>13725</v>
      </c>
      <c r="D1839" s="276">
        <v>10.220000000000001</v>
      </c>
    </row>
    <row r="1840" spans="1:4" ht="18" customHeight="1">
      <c r="A1840" s="274">
        <v>1917501</v>
      </c>
      <c r="B1840" s="275" t="s">
        <v>27337</v>
      </c>
      <c r="C1840" s="274" t="s">
        <v>13725</v>
      </c>
      <c r="D1840" s="276">
        <v>10.55</v>
      </c>
    </row>
    <row r="1841" spans="1:4" ht="18" customHeight="1">
      <c r="A1841" s="274">
        <v>1917502</v>
      </c>
      <c r="B1841" s="275" t="s">
        <v>27338</v>
      </c>
      <c r="C1841" s="274" t="s">
        <v>13725</v>
      </c>
      <c r="D1841" s="276">
        <v>10.87</v>
      </c>
    </row>
    <row r="1842" spans="1:4" ht="18" customHeight="1">
      <c r="A1842" s="274">
        <v>1917503</v>
      </c>
      <c r="B1842" s="275" t="s">
        <v>27339</v>
      </c>
      <c r="C1842" s="274" t="s">
        <v>13725</v>
      </c>
      <c r="D1842" s="276">
        <v>11.21</v>
      </c>
    </row>
    <row r="1843" spans="1:4" ht="18" customHeight="1">
      <c r="A1843" s="274">
        <v>1917504</v>
      </c>
      <c r="B1843" s="275" t="s">
        <v>27340</v>
      </c>
      <c r="C1843" s="274" t="s">
        <v>13725</v>
      </c>
      <c r="D1843" s="276">
        <v>11.55</v>
      </c>
    </row>
    <row r="1844" spans="1:4" ht="18" customHeight="1">
      <c r="A1844" s="274">
        <v>1917505</v>
      </c>
      <c r="B1844" s="275" t="s">
        <v>27341</v>
      </c>
      <c r="C1844" s="274" t="s">
        <v>13725</v>
      </c>
      <c r="D1844" s="276">
        <v>12.12</v>
      </c>
    </row>
    <row r="1845" spans="1:4" ht="18" customHeight="1">
      <c r="A1845" s="274">
        <v>1917506</v>
      </c>
      <c r="B1845" s="275" t="s">
        <v>27342</v>
      </c>
      <c r="C1845" s="274" t="s">
        <v>13725</v>
      </c>
      <c r="D1845" s="276">
        <v>12.46</v>
      </c>
    </row>
    <row r="1846" spans="1:4" ht="18" customHeight="1">
      <c r="A1846" s="274">
        <v>1917507</v>
      </c>
      <c r="B1846" s="275" t="s">
        <v>27343</v>
      </c>
      <c r="C1846" s="274" t="s">
        <v>13725</v>
      </c>
      <c r="D1846" s="276">
        <v>12.8</v>
      </c>
    </row>
    <row r="1847" spans="1:4" ht="18" customHeight="1">
      <c r="A1847" s="274">
        <v>1917480</v>
      </c>
      <c r="B1847" s="275" t="s">
        <v>27344</v>
      </c>
      <c r="C1847" s="274" t="s">
        <v>13725</v>
      </c>
      <c r="D1847" s="276">
        <v>4.0199999999999996</v>
      </c>
    </row>
    <row r="1848" spans="1:4" ht="18" customHeight="1">
      <c r="A1848" s="274">
        <v>1917508</v>
      </c>
      <c r="B1848" s="275" t="s">
        <v>27345</v>
      </c>
      <c r="C1848" s="274" t="s">
        <v>13725</v>
      </c>
      <c r="D1848" s="276">
        <v>13.16</v>
      </c>
    </row>
    <row r="1849" spans="1:4" ht="18" customHeight="1">
      <c r="A1849" s="274">
        <v>1917509</v>
      </c>
      <c r="B1849" s="275" t="s">
        <v>27346</v>
      </c>
      <c r="C1849" s="274" t="s">
        <v>13725</v>
      </c>
      <c r="D1849" s="276">
        <v>13.58</v>
      </c>
    </row>
    <row r="1850" spans="1:4" ht="18" customHeight="1">
      <c r="A1850" s="274">
        <v>1917510</v>
      </c>
      <c r="B1850" s="275" t="s">
        <v>27347</v>
      </c>
      <c r="C1850" s="274" t="s">
        <v>13725</v>
      </c>
      <c r="D1850" s="276">
        <v>14.18</v>
      </c>
    </row>
    <row r="1851" spans="1:4" ht="18" customHeight="1">
      <c r="A1851" s="274">
        <v>1917511</v>
      </c>
      <c r="B1851" s="275" t="s">
        <v>27348</v>
      </c>
      <c r="C1851" s="274" t="s">
        <v>13725</v>
      </c>
      <c r="D1851" s="276">
        <v>14.57</v>
      </c>
    </row>
    <row r="1852" spans="1:4" ht="18" customHeight="1">
      <c r="A1852" s="274">
        <v>1917512</v>
      </c>
      <c r="B1852" s="275" t="s">
        <v>27349</v>
      </c>
      <c r="C1852" s="274" t="s">
        <v>13725</v>
      </c>
      <c r="D1852" s="276">
        <v>15.02</v>
      </c>
    </row>
    <row r="1853" spans="1:4" ht="18" customHeight="1">
      <c r="A1853" s="274">
        <v>1917513</v>
      </c>
      <c r="B1853" s="275" t="s">
        <v>27350</v>
      </c>
      <c r="C1853" s="274" t="s">
        <v>13725</v>
      </c>
      <c r="D1853" s="276">
        <v>15.46</v>
      </c>
    </row>
    <row r="1854" spans="1:4" ht="18" customHeight="1">
      <c r="A1854" s="274">
        <v>1917514</v>
      </c>
      <c r="B1854" s="275" t="s">
        <v>27351</v>
      </c>
      <c r="C1854" s="274" t="s">
        <v>13725</v>
      </c>
      <c r="D1854" s="276">
        <v>15.96</v>
      </c>
    </row>
    <row r="1855" spans="1:4" ht="18" customHeight="1">
      <c r="A1855" s="274">
        <v>1917515</v>
      </c>
      <c r="B1855" s="275" t="s">
        <v>27352</v>
      </c>
      <c r="C1855" s="274" t="s">
        <v>13725</v>
      </c>
      <c r="D1855" s="276">
        <v>16.71</v>
      </c>
    </row>
    <row r="1856" spans="1:4" ht="18" customHeight="1">
      <c r="A1856" s="274">
        <v>1917516</v>
      </c>
      <c r="B1856" s="275" t="s">
        <v>27353</v>
      </c>
      <c r="C1856" s="274" t="s">
        <v>13725</v>
      </c>
      <c r="D1856" s="276">
        <v>17.260000000000002</v>
      </c>
    </row>
    <row r="1857" spans="1:4" ht="18" customHeight="1">
      <c r="A1857" s="274">
        <v>1917517</v>
      </c>
      <c r="B1857" s="275" t="s">
        <v>27354</v>
      </c>
      <c r="C1857" s="274" t="s">
        <v>13725</v>
      </c>
      <c r="D1857" s="276">
        <v>18</v>
      </c>
    </row>
    <row r="1858" spans="1:4" ht="18" customHeight="1">
      <c r="A1858" s="274">
        <v>1917481</v>
      </c>
      <c r="B1858" s="275" t="s">
        <v>27355</v>
      </c>
      <c r="C1858" s="274" t="s">
        <v>13725</v>
      </c>
      <c r="D1858" s="276">
        <v>4.2</v>
      </c>
    </row>
    <row r="1859" spans="1:4" ht="18" customHeight="1">
      <c r="A1859" s="274">
        <v>1917518</v>
      </c>
      <c r="B1859" s="275" t="s">
        <v>27356</v>
      </c>
      <c r="C1859" s="274" t="s">
        <v>13725</v>
      </c>
      <c r="D1859" s="276">
        <v>18.739999999999998</v>
      </c>
    </row>
    <row r="1860" spans="1:4" ht="18" customHeight="1">
      <c r="A1860" s="274">
        <v>1917519</v>
      </c>
      <c r="B1860" s="275" t="s">
        <v>27357</v>
      </c>
      <c r="C1860" s="274" t="s">
        <v>13725</v>
      </c>
      <c r="D1860" s="276">
        <v>19.64</v>
      </c>
    </row>
    <row r="1861" spans="1:4" ht="18" customHeight="1">
      <c r="A1861" s="274">
        <v>1917520</v>
      </c>
      <c r="B1861" s="275" t="s">
        <v>27358</v>
      </c>
      <c r="C1861" s="274" t="s">
        <v>13725</v>
      </c>
      <c r="D1861" s="276">
        <v>20.69</v>
      </c>
    </row>
    <row r="1862" spans="1:4" ht="18" customHeight="1">
      <c r="A1862" s="274">
        <v>1917521</v>
      </c>
      <c r="B1862" s="275" t="s">
        <v>27359</v>
      </c>
      <c r="C1862" s="274" t="s">
        <v>13725</v>
      </c>
      <c r="D1862" s="276">
        <v>21.57</v>
      </c>
    </row>
    <row r="1863" spans="1:4" ht="18" customHeight="1">
      <c r="A1863" s="274">
        <v>1917522</v>
      </c>
      <c r="B1863" s="275" t="s">
        <v>27360</v>
      </c>
      <c r="C1863" s="274" t="s">
        <v>13725</v>
      </c>
      <c r="D1863" s="276">
        <v>22.52</v>
      </c>
    </row>
    <row r="1864" spans="1:4" ht="18" customHeight="1">
      <c r="A1864" s="274">
        <v>1917523</v>
      </c>
      <c r="B1864" s="275" t="s">
        <v>27361</v>
      </c>
      <c r="C1864" s="274" t="s">
        <v>13725</v>
      </c>
      <c r="D1864" s="276">
        <v>23.51</v>
      </c>
    </row>
    <row r="1865" spans="1:4" ht="18" customHeight="1">
      <c r="A1865" s="274">
        <v>1917524</v>
      </c>
      <c r="B1865" s="275" t="s">
        <v>27362</v>
      </c>
      <c r="C1865" s="274" t="s">
        <v>13725</v>
      </c>
      <c r="D1865" s="276">
        <v>24.56</v>
      </c>
    </row>
    <row r="1866" spans="1:4" ht="18" customHeight="1">
      <c r="A1866" s="274">
        <v>1917525</v>
      </c>
      <c r="B1866" s="275" t="s">
        <v>27363</v>
      </c>
      <c r="C1866" s="274" t="s">
        <v>13725</v>
      </c>
      <c r="D1866" s="276">
        <v>25.81</v>
      </c>
    </row>
    <row r="1867" spans="1:4" ht="18" customHeight="1">
      <c r="A1867" s="274">
        <v>1917526</v>
      </c>
      <c r="B1867" s="275" t="s">
        <v>27364</v>
      </c>
      <c r="C1867" s="274" t="s">
        <v>13725</v>
      </c>
      <c r="D1867" s="276">
        <v>26.79</v>
      </c>
    </row>
    <row r="1868" spans="1:4" ht="18" customHeight="1">
      <c r="A1868" s="274">
        <v>1917527</v>
      </c>
      <c r="B1868" s="275" t="s">
        <v>27365</v>
      </c>
      <c r="C1868" s="274" t="s">
        <v>13725</v>
      </c>
      <c r="D1868" s="276">
        <v>27.75</v>
      </c>
    </row>
    <row r="1869" spans="1:4" ht="18" customHeight="1">
      <c r="A1869" s="274">
        <v>1917482</v>
      </c>
      <c r="B1869" s="275" t="s">
        <v>27366</v>
      </c>
      <c r="C1869" s="274" t="s">
        <v>13725</v>
      </c>
      <c r="D1869" s="276">
        <v>4.3899999999999997</v>
      </c>
    </row>
    <row r="1870" spans="1:4" ht="18" customHeight="1">
      <c r="A1870" s="274">
        <v>1917737</v>
      </c>
      <c r="B1870" s="275" t="s">
        <v>27367</v>
      </c>
      <c r="C1870" s="274" t="s">
        <v>13725</v>
      </c>
      <c r="D1870" s="276">
        <v>3.99</v>
      </c>
    </row>
    <row r="1871" spans="1:4" ht="18" customHeight="1">
      <c r="A1871" s="274">
        <v>1917220</v>
      </c>
      <c r="B1871" s="275" t="s">
        <v>27368</v>
      </c>
      <c r="C1871" s="274" t="s">
        <v>13725</v>
      </c>
      <c r="D1871" s="276">
        <v>6.64</v>
      </c>
    </row>
    <row r="1872" spans="1:4" ht="18" customHeight="1">
      <c r="A1872" s="274">
        <v>1917221</v>
      </c>
      <c r="B1872" s="275" t="s">
        <v>27369</v>
      </c>
      <c r="C1872" s="274" t="s">
        <v>13725</v>
      </c>
      <c r="D1872" s="276">
        <v>7.09</v>
      </c>
    </row>
    <row r="1873" spans="1:4" ht="18" customHeight="1">
      <c r="A1873" s="274">
        <v>1917222</v>
      </c>
      <c r="B1873" s="275" t="s">
        <v>27370</v>
      </c>
      <c r="C1873" s="274" t="s">
        <v>13725</v>
      </c>
      <c r="D1873" s="276">
        <v>7.64</v>
      </c>
    </row>
    <row r="1874" spans="1:4" ht="18" customHeight="1">
      <c r="A1874" s="274">
        <v>1917223</v>
      </c>
      <c r="B1874" s="275" t="s">
        <v>27371</v>
      </c>
      <c r="C1874" s="274" t="s">
        <v>13725</v>
      </c>
      <c r="D1874" s="276">
        <v>7.98</v>
      </c>
    </row>
    <row r="1875" spans="1:4" ht="18" customHeight="1">
      <c r="A1875" s="274">
        <v>1917224</v>
      </c>
      <c r="B1875" s="275" t="s">
        <v>27372</v>
      </c>
      <c r="C1875" s="274" t="s">
        <v>13725</v>
      </c>
      <c r="D1875" s="276">
        <v>8.33</v>
      </c>
    </row>
    <row r="1876" spans="1:4" ht="18" customHeight="1">
      <c r="A1876" s="274">
        <v>1917225</v>
      </c>
      <c r="B1876" s="275" t="s">
        <v>27373</v>
      </c>
      <c r="C1876" s="274" t="s">
        <v>13725</v>
      </c>
      <c r="D1876" s="276">
        <v>8.75</v>
      </c>
    </row>
    <row r="1877" spans="1:4" ht="18" customHeight="1">
      <c r="A1877" s="274">
        <v>1917226</v>
      </c>
      <c r="B1877" s="275" t="s">
        <v>27374</v>
      </c>
      <c r="C1877" s="274" t="s">
        <v>13725</v>
      </c>
      <c r="D1877" s="276">
        <v>9.14</v>
      </c>
    </row>
    <row r="1878" spans="1:4" ht="18" customHeight="1">
      <c r="A1878" s="274">
        <v>1917227</v>
      </c>
      <c r="B1878" s="275" t="s">
        <v>27375</v>
      </c>
      <c r="C1878" s="274" t="s">
        <v>13725</v>
      </c>
      <c r="D1878" s="276">
        <v>9.7100000000000009</v>
      </c>
    </row>
    <row r="1879" spans="1:4" ht="18" customHeight="1">
      <c r="A1879" s="274">
        <v>1917228</v>
      </c>
      <c r="B1879" s="275" t="s">
        <v>27376</v>
      </c>
      <c r="C1879" s="274" t="s">
        <v>13725</v>
      </c>
      <c r="D1879" s="276">
        <v>10.18</v>
      </c>
    </row>
    <row r="1880" spans="1:4" ht="18" customHeight="1">
      <c r="A1880" s="274">
        <v>1917229</v>
      </c>
      <c r="B1880" s="275" t="s">
        <v>27377</v>
      </c>
      <c r="C1880" s="274" t="s">
        <v>13725</v>
      </c>
      <c r="D1880" s="276">
        <v>10.58</v>
      </c>
    </row>
    <row r="1881" spans="1:4" ht="18" customHeight="1">
      <c r="A1881" s="274">
        <v>1917230</v>
      </c>
      <c r="B1881" s="275" t="s">
        <v>27378</v>
      </c>
      <c r="C1881" s="274" t="s">
        <v>13725</v>
      </c>
      <c r="D1881" s="276">
        <v>11.04</v>
      </c>
    </row>
    <row r="1882" spans="1:4" ht="18" customHeight="1">
      <c r="A1882" s="274">
        <v>1917231</v>
      </c>
      <c r="B1882" s="275" t="s">
        <v>27379</v>
      </c>
      <c r="C1882" s="274" t="s">
        <v>13725</v>
      </c>
      <c r="D1882" s="276">
        <v>11.52</v>
      </c>
    </row>
    <row r="1883" spans="1:4" ht="18" customHeight="1">
      <c r="A1883" s="274">
        <v>1917232</v>
      </c>
      <c r="B1883" s="275" t="s">
        <v>27380</v>
      </c>
      <c r="C1883" s="274" t="s">
        <v>13725</v>
      </c>
      <c r="D1883" s="276">
        <v>12.19</v>
      </c>
    </row>
    <row r="1884" spans="1:4" ht="18" customHeight="1">
      <c r="A1884" s="274">
        <v>1917233</v>
      </c>
      <c r="B1884" s="275" t="s">
        <v>27381</v>
      </c>
      <c r="C1884" s="274" t="s">
        <v>13725</v>
      </c>
      <c r="D1884" s="276">
        <v>12.68</v>
      </c>
    </row>
    <row r="1885" spans="1:4" ht="18" customHeight="1">
      <c r="A1885" s="274">
        <v>1917234</v>
      </c>
      <c r="B1885" s="275" t="s">
        <v>27382</v>
      </c>
      <c r="C1885" s="274" t="s">
        <v>13725</v>
      </c>
      <c r="D1885" s="276">
        <v>13.27</v>
      </c>
    </row>
    <row r="1886" spans="1:4" ht="18" customHeight="1">
      <c r="A1886" s="274">
        <v>1917217</v>
      </c>
      <c r="B1886" s="275" t="s">
        <v>27383</v>
      </c>
      <c r="C1886" s="274" t="s">
        <v>13725</v>
      </c>
      <c r="D1886" s="276">
        <v>5.47</v>
      </c>
    </row>
    <row r="1887" spans="1:4" ht="18" customHeight="1">
      <c r="A1887" s="274">
        <v>1917218</v>
      </c>
      <c r="B1887" s="275" t="s">
        <v>27384</v>
      </c>
      <c r="C1887" s="274" t="s">
        <v>13725</v>
      </c>
      <c r="D1887" s="276">
        <v>5.67</v>
      </c>
    </row>
    <row r="1888" spans="1:4" ht="18" customHeight="1">
      <c r="A1888" s="274">
        <v>1917219</v>
      </c>
      <c r="B1888" s="275" t="s">
        <v>27385</v>
      </c>
      <c r="C1888" s="274" t="s">
        <v>13725</v>
      </c>
      <c r="D1888" s="276">
        <v>6.1</v>
      </c>
    </row>
    <row r="1889" spans="1:4" ht="18" customHeight="1">
      <c r="A1889" s="274">
        <v>1917724</v>
      </c>
      <c r="B1889" s="275" t="s">
        <v>27386</v>
      </c>
      <c r="C1889" s="274" t="s">
        <v>13725</v>
      </c>
      <c r="D1889" s="276">
        <v>5.35</v>
      </c>
    </row>
    <row r="1890" spans="1:4" ht="18" customHeight="1">
      <c r="A1890" s="274">
        <v>1917274</v>
      </c>
      <c r="B1890" s="275" t="s">
        <v>27387</v>
      </c>
      <c r="C1890" s="274" t="s">
        <v>13725</v>
      </c>
      <c r="D1890" s="276">
        <v>4.8899999999999997</v>
      </c>
    </row>
    <row r="1891" spans="1:4" ht="18" customHeight="1">
      <c r="A1891" s="274">
        <v>1917275</v>
      </c>
      <c r="B1891" s="275" t="s">
        <v>27388</v>
      </c>
      <c r="C1891" s="274" t="s">
        <v>13725</v>
      </c>
      <c r="D1891" s="276">
        <v>5.2</v>
      </c>
    </row>
    <row r="1892" spans="1:4" ht="18" customHeight="1">
      <c r="A1892" s="274">
        <v>1917276</v>
      </c>
      <c r="B1892" s="275" t="s">
        <v>27389</v>
      </c>
      <c r="C1892" s="274" t="s">
        <v>13725</v>
      </c>
      <c r="D1892" s="276">
        <v>5.69</v>
      </c>
    </row>
    <row r="1893" spans="1:4" ht="18" customHeight="1">
      <c r="A1893" s="274">
        <v>1917277</v>
      </c>
      <c r="B1893" s="275" t="s">
        <v>27390</v>
      </c>
      <c r="C1893" s="274" t="s">
        <v>13725</v>
      </c>
      <c r="D1893" s="276">
        <v>6.09</v>
      </c>
    </row>
    <row r="1894" spans="1:4" ht="18" customHeight="1">
      <c r="A1894" s="274">
        <v>1917278</v>
      </c>
      <c r="B1894" s="275" t="s">
        <v>27391</v>
      </c>
      <c r="C1894" s="274" t="s">
        <v>13725</v>
      </c>
      <c r="D1894" s="276">
        <v>6.27</v>
      </c>
    </row>
    <row r="1895" spans="1:4" ht="18" customHeight="1">
      <c r="A1895" s="274">
        <v>1917279</v>
      </c>
      <c r="B1895" s="275" t="s">
        <v>27392</v>
      </c>
      <c r="C1895" s="274" t="s">
        <v>13725</v>
      </c>
      <c r="D1895" s="276">
        <v>6.68</v>
      </c>
    </row>
    <row r="1896" spans="1:4" ht="18" customHeight="1">
      <c r="A1896" s="274">
        <v>1917280</v>
      </c>
      <c r="B1896" s="275" t="s">
        <v>27393</v>
      </c>
      <c r="C1896" s="274" t="s">
        <v>13725</v>
      </c>
      <c r="D1896" s="276">
        <v>7.04</v>
      </c>
    </row>
    <row r="1897" spans="1:4" ht="18" customHeight="1">
      <c r="A1897" s="274">
        <v>1917281</v>
      </c>
      <c r="B1897" s="275" t="s">
        <v>27394</v>
      </c>
      <c r="C1897" s="274" t="s">
        <v>13725</v>
      </c>
      <c r="D1897" s="276">
        <v>7.56</v>
      </c>
    </row>
    <row r="1898" spans="1:4" ht="18" customHeight="1">
      <c r="A1898" s="274">
        <v>1917282</v>
      </c>
      <c r="B1898" s="275" t="s">
        <v>27395</v>
      </c>
      <c r="C1898" s="274" t="s">
        <v>13725</v>
      </c>
      <c r="D1898" s="276">
        <v>7.92</v>
      </c>
    </row>
    <row r="1899" spans="1:4" ht="18" customHeight="1">
      <c r="A1899" s="274">
        <v>1917283</v>
      </c>
      <c r="B1899" s="275" t="s">
        <v>27396</v>
      </c>
      <c r="C1899" s="274" t="s">
        <v>13725</v>
      </c>
      <c r="D1899" s="276">
        <v>8.3000000000000007</v>
      </c>
    </row>
    <row r="1900" spans="1:4" ht="18" customHeight="1">
      <c r="A1900" s="274">
        <v>1917284</v>
      </c>
      <c r="B1900" s="275" t="s">
        <v>27397</v>
      </c>
      <c r="C1900" s="274" t="s">
        <v>13725</v>
      </c>
      <c r="D1900" s="276">
        <v>8.65</v>
      </c>
    </row>
    <row r="1901" spans="1:4" ht="18" customHeight="1">
      <c r="A1901" s="274">
        <v>1917285</v>
      </c>
      <c r="B1901" s="275" t="s">
        <v>27398</v>
      </c>
      <c r="C1901" s="274" t="s">
        <v>13725</v>
      </c>
      <c r="D1901" s="276">
        <v>9.0299999999999994</v>
      </c>
    </row>
    <row r="1902" spans="1:4" ht="18" customHeight="1">
      <c r="A1902" s="274">
        <v>1917286</v>
      </c>
      <c r="B1902" s="275" t="s">
        <v>27399</v>
      </c>
      <c r="C1902" s="274" t="s">
        <v>13725</v>
      </c>
      <c r="D1902" s="276">
        <v>9.66</v>
      </c>
    </row>
    <row r="1903" spans="1:4" ht="18" customHeight="1">
      <c r="A1903" s="274">
        <v>1917287</v>
      </c>
      <c r="B1903" s="275" t="s">
        <v>27400</v>
      </c>
      <c r="C1903" s="274" t="s">
        <v>13725</v>
      </c>
      <c r="D1903" s="276">
        <v>10.09</v>
      </c>
    </row>
    <row r="1904" spans="1:4" ht="18" customHeight="1">
      <c r="A1904" s="274">
        <v>1917288</v>
      </c>
      <c r="B1904" s="275" t="s">
        <v>27401</v>
      </c>
      <c r="C1904" s="274" t="s">
        <v>13725</v>
      </c>
      <c r="D1904" s="276">
        <v>10.53</v>
      </c>
    </row>
    <row r="1905" spans="1:4" ht="18" customHeight="1">
      <c r="A1905" s="274">
        <v>1917289</v>
      </c>
      <c r="B1905" s="275" t="s">
        <v>27402</v>
      </c>
      <c r="C1905" s="274" t="s">
        <v>13725</v>
      </c>
      <c r="D1905" s="276">
        <v>11.01</v>
      </c>
    </row>
    <row r="1906" spans="1:4" ht="18" customHeight="1">
      <c r="A1906" s="274">
        <v>1917290</v>
      </c>
      <c r="B1906" s="275" t="s">
        <v>27403</v>
      </c>
      <c r="C1906" s="274" t="s">
        <v>13725</v>
      </c>
      <c r="D1906" s="276">
        <v>11.51</v>
      </c>
    </row>
    <row r="1907" spans="1:4" ht="18" customHeight="1">
      <c r="A1907" s="274">
        <v>1917291</v>
      </c>
      <c r="B1907" s="275" t="s">
        <v>27404</v>
      </c>
      <c r="C1907" s="274" t="s">
        <v>13725</v>
      </c>
      <c r="D1907" s="276">
        <v>12.21</v>
      </c>
    </row>
    <row r="1908" spans="1:4" ht="18" customHeight="1">
      <c r="A1908" s="274">
        <v>1917292</v>
      </c>
      <c r="B1908" s="275" t="s">
        <v>27405</v>
      </c>
      <c r="C1908" s="274" t="s">
        <v>13725</v>
      </c>
      <c r="D1908" s="276">
        <v>12.76</v>
      </c>
    </row>
    <row r="1909" spans="1:4" ht="18" customHeight="1">
      <c r="A1909" s="274">
        <v>1917293</v>
      </c>
      <c r="B1909" s="275" t="s">
        <v>27406</v>
      </c>
      <c r="C1909" s="274" t="s">
        <v>13725</v>
      </c>
      <c r="D1909" s="276">
        <v>13.34</v>
      </c>
    </row>
    <row r="1910" spans="1:4" ht="18" customHeight="1">
      <c r="A1910" s="274">
        <v>1917294</v>
      </c>
      <c r="B1910" s="275" t="s">
        <v>27407</v>
      </c>
      <c r="C1910" s="274" t="s">
        <v>13725</v>
      </c>
      <c r="D1910" s="276">
        <v>14.09</v>
      </c>
    </row>
    <row r="1911" spans="1:4" ht="18" customHeight="1">
      <c r="A1911" s="274">
        <v>1917295</v>
      </c>
      <c r="B1911" s="275" t="s">
        <v>27408</v>
      </c>
      <c r="C1911" s="274" t="s">
        <v>13725</v>
      </c>
      <c r="D1911" s="276">
        <v>14.84</v>
      </c>
    </row>
    <row r="1912" spans="1:4" ht="18" customHeight="1">
      <c r="A1912" s="274">
        <v>1917296</v>
      </c>
      <c r="B1912" s="275" t="s">
        <v>27409</v>
      </c>
      <c r="C1912" s="274" t="s">
        <v>13725</v>
      </c>
      <c r="D1912" s="276">
        <v>15.88</v>
      </c>
    </row>
    <row r="1913" spans="1:4" ht="18" customHeight="1">
      <c r="A1913" s="274">
        <v>1917297</v>
      </c>
      <c r="B1913" s="275" t="s">
        <v>27410</v>
      </c>
      <c r="C1913" s="274" t="s">
        <v>13725</v>
      </c>
      <c r="D1913" s="276">
        <v>16.84</v>
      </c>
    </row>
    <row r="1914" spans="1:4" ht="18" customHeight="1">
      <c r="A1914" s="274">
        <v>1917298</v>
      </c>
      <c r="B1914" s="275" t="s">
        <v>27411</v>
      </c>
      <c r="C1914" s="274" t="s">
        <v>13725</v>
      </c>
      <c r="D1914" s="276">
        <v>17.89</v>
      </c>
    </row>
    <row r="1915" spans="1:4" ht="18" customHeight="1">
      <c r="A1915" s="274">
        <v>1917271</v>
      </c>
      <c r="B1915" s="275" t="s">
        <v>27412</v>
      </c>
      <c r="C1915" s="274" t="s">
        <v>13725</v>
      </c>
      <c r="D1915" s="276">
        <v>4.13</v>
      </c>
    </row>
    <row r="1916" spans="1:4" ht="18" customHeight="1">
      <c r="A1916" s="274">
        <v>1917299</v>
      </c>
      <c r="B1916" s="275" t="s">
        <v>27413</v>
      </c>
      <c r="C1916" s="274" t="s">
        <v>13725</v>
      </c>
      <c r="D1916" s="276">
        <v>19.13</v>
      </c>
    </row>
    <row r="1917" spans="1:4" ht="18" customHeight="1">
      <c r="A1917" s="274">
        <v>1917300</v>
      </c>
      <c r="B1917" s="275" t="s">
        <v>27414</v>
      </c>
      <c r="C1917" s="274" t="s">
        <v>13725</v>
      </c>
      <c r="D1917" s="276">
        <v>20.49</v>
      </c>
    </row>
    <row r="1918" spans="1:4" ht="18" customHeight="1">
      <c r="A1918" s="274">
        <v>1917301</v>
      </c>
      <c r="B1918" s="275" t="s">
        <v>27415</v>
      </c>
      <c r="C1918" s="274" t="s">
        <v>13725</v>
      </c>
      <c r="D1918" s="276">
        <v>22.28</v>
      </c>
    </row>
    <row r="1919" spans="1:4" ht="18" customHeight="1">
      <c r="A1919" s="274">
        <v>1917302</v>
      </c>
      <c r="B1919" s="275" t="s">
        <v>27416</v>
      </c>
      <c r="C1919" s="274" t="s">
        <v>13725</v>
      </c>
      <c r="D1919" s="276">
        <v>23.98</v>
      </c>
    </row>
    <row r="1920" spans="1:4" ht="18" customHeight="1">
      <c r="A1920" s="274">
        <v>1917303</v>
      </c>
      <c r="B1920" s="275" t="s">
        <v>27417</v>
      </c>
      <c r="C1920" s="274" t="s">
        <v>13725</v>
      </c>
      <c r="D1920" s="276">
        <v>25.57</v>
      </c>
    </row>
    <row r="1921" spans="1:4" ht="18" customHeight="1">
      <c r="A1921" s="274">
        <v>1917304</v>
      </c>
      <c r="B1921" s="275" t="s">
        <v>27418</v>
      </c>
      <c r="C1921" s="274" t="s">
        <v>13725</v>
      </c>
      <c r="D1921" s="276">
        <v>27.13</v>
      </c>
    </row>
    <row r="1922" spans="1:4" ht="18" customHeight="1">
      <c r="A1922" s="274">
        <v>1917305</v>
      </c>
      <c r="B1922" s="275" t="s">
        <v>27419</v>
      </c>
      <c r="C1922" s="274" t="s">
        <v>13725</v>
      </c>
      <c r="D1922" s="276">
        <v>28.86</v>
      </c>
    </row>
    <row r="1923" spans="1:4" ht="18" customHeight="1">
      <c r="A1923" s="274">
        <v>1917306</v>
      </c>
      <c r="B1923" s="275" t="s">
        <v>27420</v>
      </c>
      <c r="C1923" s="274" t="s">
        <v>13725</v>
      </c>
      <c r="D1923" s="276">
        <v>30.97</v>
      </c>
    </row>
    <row r="1924" spans="1:4" ht="18" customHeight="1">
      <c r="A1924" s="274">
        <v>1917307</v>
      </c>
      <c r="B1924" s="275" t="s">
        <v>27421</v>
      </c>
      <c r="C1924" s="274" t="s">
        <v>13725</v>
      </c>
      <c r="D1924" s="276">
        <v>32.54</v>
      </c>
    </row>
    <row r="1925" spans="1:4" ht="18" customHeight="1">
      <c r="A1925" s="274">
        <v>1917272</v>
      </c>
      <c r="B1925" s="275" t="s">
        <v>27422</v>
      </c>
      <c r="C1925" s="274" t="s">
        <v>13725</v>
      </c>
      <c r="D1925" s="276">
        <v>4.33</v>
      </c>
    </row>
    <row r="1926" spans="1:4" ht="18" customHeight="1">
      <c r="A1926" s="274">
        <v>1917273</v>
      </c>
      <c r="B1926" s="275" t="s">
        <v>27423</v>
      </c>
      <c r="C1926" s="274" t="s">
        <v>13725</v>
      </c>
      <c r="D1926" s="276">
        <v>4.55</v>
      </c>
    </row>
    <row r="1927" spans="1:4" ht="18" customHeight="1">
      <c r="A1927" s="274">
        <v>1917729</v>
      </c>
      <c r="B1927" s="275" t="s">
        <v>27424</v>
      </c>
      <c r="C1927" s="274" t="s">
        <v>13725</v>
      </c>
      <c r="D1927" s="276">
        <v>4.07</v>
      </c>
    </row>
    <row r="1928" spans="1:4" ht="18" customHeight="1">
      <c r="A1928" s="274">
        <v>1917367</v>
      </c>
      <c r="B1928" s="275" t="s">
        <v>27425</v>
      </c>
      <c r="C1928" s="274" t="s">
        <v>13725</v>
      </c>
      <c r="D1928" s="276">
        <v>4.63</v>
      </c>
    </row>
    <row r="1929" spans="1:4" ht="18" customHeight="1">
      <c r="A1929" s="274">
        <v>1917368</v>
      </c>
      <c r="B1929" s="275" t="s">
        <v>27426</v>
      </c>
      <c r="C1929" s="274" t="s">
        <v>13725</v>
      </c>
      <c r="D1929" s="276">
        <v>4.9400000000000004</v>
      </c>
    </row>
    <row r="1930" spans="1:4" ht="18" customHeight="1">
      <c r="A1930" s="274">
        <v>1917369</v>
      </c>
      <c r="B1930" s="275" t="s">
        <v>27427</v>
      </c>
      <c r="C1930" s="274" t="s">
        <v>13725</v>
      </c>
      <c r="D1930" s="276">
        <v>5.41</v>
      </c>
    </row>
    <row r="1931" spans="1:4" ht="18" customHeight="1">
      <c r="A1931" s="274">
        <v>1917370</v>
      </c>
      <c r="B1931" s="275" t="s">
        <v>27428</v>
      </c>
      <c r="C1931" s="274" t="s">
        <v>13725</v>
      </c>
      <c r="D1931" s="276">
        <v>5.7</v>
      </c>
    </row>
    <row r="1932" spans="1:4" ht="18" customHeight="1">
      <c r="A1932" s="274">
        <v>1917371</v>
      </c>
      <c r="B1932" s="275" t="s">
        <v>27429</v>
      </c>
      <c r="C1932" s="274" t="s">
        <v>13725</v>
      </c>
      <c r="D1932" s="276">
        <v>5.96</v>
      </c>
    </row>
    <row r="1933" spans="1:4" ht="18" customHeight="1">
      <c r="A1933" s="274">
        <v>1917372</v>
      </c>
      <c r="B1933" s="275" t="s">
        <v>27430</v>
      </c>
      <c r="C1933" s="274" t="s">
        <v>13725</v>
      </c>
      <c r="D1933" s="276">
        <v>6.24</v>
      </c>
    </row>
    <row r="1934" spans="1:4" ht="18" customHeight="1">
      <c r="A1934" s="274">
        <v>1917373</v>
      </c>
      <c r="B1934" s="275" t="s">
        <v>27431</v>
      </c>
      <c r="C1934" s="274" t="s">
        <v>13725</v>
      </c>
      <c r="D1934" s="276">
        <v>6.46</v>
      </c>
    </row>
    <row r="1935" spans="1:4" ht="18" customHeight="1">
      <c r="A1935" s="274">
        <v>1917374</v>
      </c>
      <c r="B1935" s="275" t="s">
        <v>27432</v>
      </c>
      <c r="C1935" s="274" t="s">
        <v>13725</v>
      </c>
      <c r="D1935" s="276">
        <v>6.99</v>
      </c>
    </row>
    <row r="1936" spans="1:4" ht="18" customHeight="1">
      <c r="A1936" s="274">
        <v>1917375</v>
      </c>
      <c r="B1936" s="275" t="s">
        <v>27433</v>
      </c>
      <c r="C1936" s="274" t="s">
        <v>13725</v>
      </c>
      <c r="D1936" s="276">
        <v>7.24</v>
      </c>
    </row>
    <row r="1937" spans="1:4" ht="18" customHeight="1">
      <c r="A1937" s="274">
        <v>1917376</v>
      </c>
      <c r="B1937" s="275" t="s">
        <v>27434</v>
      </c>
      <c r="C1937" s="274" t="s">
        <v>13725</v>
      </c>
      <c r="D1937" s="276">
        <v>7.49</v>
      </c>
    </row>
    <row r="1938" spans="1:4" ht="18" customHeight="1">
      <c r="A1938" s="274">
        <v>1917377</v>
      </c>
      <c r="B1938" s="275" t="s">
        <v>27435</v>
      </c>
      <c r="C1938" s="274" t="s">
        <v>13725</v>
      </c>
      <c r="D1938" s="276">
        <v>7.75</v>
      </c>
    </row>
    <row r="1939" spans="1:4" ht="18" customHeight="1">
      <c r="A1939" s="274">
        <v>1917378</v>
      </c>
      <c r="B1939" s="275" t="s">
        <v>27436</v>
      </c>
      <c r="C1939" s="274" t="s">
        <v>13725</v>
      </c>
      <c r="D1939" s="276">
        <v>8.01</v>
      </c>
    </row>
    <row r="1940" spans="1:4" ht="18" customHeight="1">
      <c r="A1940" s="274">
        <v>1917379</v>
      </c>
      <c r="B1940" s="275" t="s">
        <v>27437</v>
      </c>
      <c r="C1940" s="274" t="s">
        <v>13725</v>
      </c>
      <c r="D1940" s="276">
        <v>8.56</v>
      </c>
    </row>
    <row r="1941" spans="1:4" ht="18" customHeight="1">
      <c r="A1941" s="274">
        <v>1917380</v>
      </c>
      <c r="B1941" s="275" t="s">
        <v>27438</v>
      </c>
      <c r="C1941" s="274" t="s">
        <v>13725</v>
      </c>
      <c r="D1941" s="276">
        <v>8.8699999999999992</v>
      </c>
    </row>
    <row r="1942" spans="1:4" ht="18" customHeight="1">
      <c r="A1942" s="274">
        <v>1917381</v>
      </c>
      <c r="B1942" s="275" t="s">
        <v>27439</v>
      </c>
      <c r="C1942" s="274" t="s">
        <v>13725</v>
      </c>
      <c r="D1942" s="276">
        <v>9.1999999999999993</v>
      </c>
    </row>
    <row r="1943" spans="1:4" ht="18" customHeight="1">
      <c r="A1943" s="274">
        <v>1917382</v>
      </c>
      <c r="B1943" s="275" t="s">
        <v>27440</v>
      </c>
      <c r="C1943" s="274" t="s">
        <v>13725</v>
      </c>
      <c r="D1943" s="276">
        <v>9.59</v>
      </c>
    </row>
    <row r="1944" spans="1:4" ht="18" customHeight="1">
      <c r="A1944" s="274">
        <v>1917383</v>
      </c>
      <c r="B1944" s="275" t="s">
        <v>27441</v>
      </c>
      <c r="C1944" s="274" t="s">
        <v>13725</v>
      </c>
      <c r="D1944" s="276">
        <v>9.94</v>
      </c>
    </row>
    <row r="1945" spans="1:4" ht="18" customHeight="1">
      <c r="A1945" s="274">
        <v>1917384</v>
      </c>
      <c r="B1945" s="275" t="s">
        <v>27442</v>
      </c>
      <c r="C1945" s="274" t="s">
        <v>13725</v>
      </c>
      <c r="D1945" s="276">
        <v>10.55</v>
      </c>
    </row>
    <row r="1946" spans="1:4" ht="18" customHeight="1">
      <c r="A1946" s="274">
        <v>1917385</v>
      </c>
      <c r="B1946" s="275" t="s">
        <v>27443</v>
      </c>
      <c r="C1946" s="274" t="s">
        <v>13725</v>
      </c>
      <c r="D1946" s="276">
        <v>10.98</v>
      </c>
    </row>
    <row r="1947" spans="1:4" ht="18" customHeight="1">
      <c r="A1947" s="274">
        <v>1917386</v>
      </c>
      <c r="B1947" s="275" t="s">
        <v>27444</v>
      </c>
      <c r="C1947" s="274" t="s">
        <v>13725</v>
      </c>
      <c r="D1947" s="276">
        <v>11.43</v>
      </c>
    </row>
    <row r="1948" spans="1:4" ht="18" customHeight="1">
      <c r="A1948" s="274">
        <v>1917387</v>
      </c>
      <c r="B1948" s="275" t="s">
        <v>27445</v>
      </c>
      <c r="C1948" s="274" t="s">
        <v>13725</v>
      </c>
      <c r="D1948" s="276">
        <v>11.9</v>
      </c>
    </row>
    <row r="1949" spans="1:4" ht="18" customHeight="1">
      <c r="A1949" s="274">
        <v>1917388</v>
      </c>
      <c r="B1949" s="275" t="s">
        <v>27446</v>
      </c>
      <c r="C1949" s="274" t="s">
        <v>13725</v>
      </c>
      <c r="D1949" s="276">
        <v>12.4</v>
      </c>
    </row>
    <row r="1950" spans="1:4" ht="18" customHeight="1">
      <c r="A1950" s="274">
        <v>1917389</v>
      </c>
      <c r="B1950" s="275" t="s">
        <v>27447</v>
      </c>
      <c r="C1950" s="274" t="s">
        <v>13725</v>
      </c>
      <c r="D1950" s="276">
        <v>13.16</v>
      </c>
    </row>
    <row r="1951" spans="1:4" ht="18" customHeight="1">
      <c r="A1951" s="274">
        <v>1917390</v>
      </c>
      <c r="B1951" s="275" t="s">
        <v>27448</v>
      </c>
      <c r="C1951" s="274" t="s">
        <v>13725</v>
      </c>
      <c r="D1951" s="276">
        <v>13.83</v>
      </c>
    </row>
    <row r="1952" spans="1:4" ht="18" customHeight="1">
      <c r="A1952" s="274">
        <v>1917391</v>
      </c>
      <c r="B1952" s="275" t="s">
        <v>27449</v>
      </c>
      <c r="C1952" s="274" t="s">
        <v>13725</v>
      </c>
      <c r="D1952" s="276">
        <v>14.55</v>
      </c>
    </row>
    <row r="1953" spans="1:4" ht="18" customHeight="1">
      <c r="A1953" s="274">
        <v>1917364</v>
      </c>
      <c r="B1953" s="275" t="s">
        <v>27450</v>
      </c>
      <c r="C1953" s="274" t="s">
        <v>13725</v>
      </c>
      <c r="D1953" s="276">
        <v>3.71</v>
      </c>
    </row>
    <row r="1954" spans="1:4" ht="18" customHeight="1">
      <c r="A1954" s="274">
        <v>1917392</v>
      </c>
      <c r="B1954" s="275" t="s">
        <v>27451</v>
      </c>
      <c r="C1954" s="274" t="s">
        <v>13725</v>
      </c>
      <c r="D1954" s="276">
        <v>15.44</v>
      </c>
    </row>
    <row r="1955" spans="1:4" ht="18" customHeight="1">
      <c r="A1955" s="274">
        <v>1917393</v>
      </c>
      <c r="B1955" s="275" t="s">
        <v>27452</v>
      </c>
      <c r="C1955" s="274" t="s">
        <v>13725</v>
      </c>
      <c r="D1955" s="276">
        <v>16.39</v>
      </c>
    </row>
    <row r="1956" spans="1:4" ht="18" customHeight="1">
      <c r="A1956" s="274">
        <v>1917394</v>
      </c>
      <c r="B1956" s="275" t="s">
        <v>27453</v>
      </c>
      <c r="C1956" s="274" t="s">
        <v>13725</v>
      </c>
      <c r="D1956" s="276">
        <v>17.72</v>
      </c>
    </row>
    <row r="1957" spans="1:4" ht="18" customHeight="1">
      <c r="A1957" s="274">
        <v>1917395</v>
      </c>
      <c r="B1957" s="275" t="s">
        <v>27454</v>
      </c>
      <c r="C1957" s="274" t="s">
        <v>13725</v>
      </c>
      <c r="D1957" s="276">
        <v>18.66</v>
      </c>
    </row>
    <row r="1958" spans="1:4" ht="18" customHeight="1">
      <c r="A1958" s="274">
        <v>1917396</v>
      </c>
      <c r="B1958" s="275" t="s">
        <v>27455</v>
      </c>
      <c r="C1958" s="274" t="s">
        <v>13725</v>
      </c>
      <c r="D1958" s="276">
        <v>19.72</v>
      </c>
    </row>
    <row r="1959" spans="1:4" ht="18" customHeight="1">
      <c r="A1959" s="274">
        <v>1917397</v>
      </c>
      <c r="B1959" s="275" t="s">
        <v>27456</v>
      </c>
      <c r="C1959" s="274" t="s">
        <v>13725</v>
      </c>
      <c r="D1959" s="276">
        <v>20.93</v>
      </c>
    </row>
    <row r="1960" spans="1:4" ht="18" customHeight="1">
      <c r="A1960" s="274">
        <v>1917398</v>
      </c>
      <c r="B1960" s="275" t="s">
        <v>27457</v>
      </c>
      <c r="C1960" s="274" t="s">
        <v>13725</v>
      </c>
      <c r="D1960" s="276">
        <v>22.01</v>
      </c>
    </row>
    <row r="1961" spans="1:4" ht="18" customHeight="1">
      <c r="A1961" s="274">
        <v>1917399</v>
      </c>
      <c r="B1961" s="275" t="s">
        <v>27458</v>
      </c>
      <c r="C1961" s="274" t="s">
        <v>13725</v>
      </c>
      <c r="D1961" s="276">
        <v>23.51</v>
      </c>
    </row>
    <row r="1962" spans="1:4" ht="18" customHeight="1">
      <c r="A1962" s="274">
        <v>1917400</v>
      </c>
      <c r="B1962" s="275" t="s">
        <v>27459</v>
      </c>
      <c r="C1962" s="274" t="s">
        <v>13725</v>
      </c>
      <c r="D1962" s="276">
        <v>24.88</v>
      </c>
    </row>
    <row r="1963" spans="1:4" ht="18" customHeight="1">
      <c r="A1963" s="274">
        <v>1917401</v>
      </c>
      <c r="B1963" s="275" t="s">
        <v>27460</v>
      </c>
      <c r="C1963" s="274" t="s">
        <v>13725</v>
      </c>
      <c r="D1963" s="276">
        <v>26.14</v>
      </c>
    </row>
    <row r="1964" spans="1:4" ht="18" customHeight="1">
      <c r="A1964" s="274">
        <v>1917365</v>
      </c>
      <c r="B1964" s="275" t="s">
        <v>27461</v>
      </c>
      <c r="C1964" s="274" t="s">
        <v>13725</v>
      </c>
      <c r="D1964" s="276">
        <v>4.0599999999999996</v>
      </c>
    </row>
    <row r="1965" spans="1:4" ht="18" customHeight="1">
      <c r="A1965" s="274">
        <v>1917402</v>
      </c>
      <c r="B1965" s="275" t="s">
        <v>27462</v>
      </c>
      <c r="C1965" s="274" t="s">
        <v>13725</v>
      </c>
      <c r="D1965" s="276">
        <v>27.59</v>
      </c>
    </row>
    <row r="1966" spans="1:4" ht="18" customHeight="1">
      <c r="A1966" s="274">
        <v>1917403</v>
      </c>
      <c r="B1966" s="275" t="s">
        <v>27463</v>
      </c>
      <c r="C1966" s="274" t="s">
        <v>13725</v>
      </c>
      <c r="D1966" s="276">
        <v>29.21</v>
      </c>
    </row>
    <row r="1967" spans="1:4" ht="18" customHeight="1">
      <c r="A1967" s="274">
        <v>1917404</v>
      </c>
      <c r="B1967" s="275" t="s">
        <v>27464</v>
      </c>
      <c r="C1967" s="274" t="s">
        <v>13725</v>
      </c>
      <c r="D1967" s="276">
        <v>30.89</v>
      </c>
    </row>
    <row r="1968" spans="1:4" ht="18" customHeight="1">
      <c r="A1968" s="274">
        <v>1917405</v>
      </c>
      <c r="B1968" s="275" t="s">
        <v>27465</v>
      </c>
      <c r="C1968" s="274" t="s">
        <v>13725</v>
      </c>
      <c r="D1968" s="276">
        <v>32.49</v>
      </c>
    </row>
    <row r="1969" spans="1:4" ht="18" customHeight="1">
      <c r="A1969" s="274">
        <v>1917406</v>
      </c>
      <c r="B1969" s="275" t="s">
        <v>27466</v>
      </c>
      <c r="C1969" s="274" t="s">
        <v>13725</v>
      </c>
      <c r="D1969" s="276">
        <v>34.25</v>
      </c>
    </row>
    <row r="1970" spans="1:4" ht="18" customHeight="1">
      <c r="A1970" s="274">
        <v>1917407</v>
      </c>
      <c r="B1970" s="275" t="s">
        <v>27467</v>
      </c>
      <c r="C1970" s="274" t="s">
        <v>13725</v>
      </c>
      <c r="D1970" s="276">
        <v>36.270000000000003</v>
      </c>
    </row>
    <row r="1971" spans="1:4" ht="18" customHeight="1">
      <c r="A1971" s="274">
        <v>1917408</v>
      </c>
      <c r="B1971" s="275" t="s">
        <v>27468</v>
      </c>
      <c r="C1971" s="274" t="s">
        <v>13725</v>
      </c>
      <c r="D1971" s="276">
        <v>38.51</v>
      </c>
    </row>
    <row r="1972" spans="1:4" ht="18" customHeight="1">
      <c r="A1972" s="274">
        <v>1917409</v>
      </c>
      <c r="B1972" s="275" t="s">
        <v>27469</v>
      </c>
      <c r="C1972" s="274" t="s">
        <v>13725</v>
      </c>
      <c r="D1972" s="276">
        <v>40.29</v>
      </c>
    </row>
    <row r="1973" spans="1:4" ht="18" customHeight="1">
      <c r="A1973" s="274">
        <v>1917410</v>
      </c>
      <c r="B1973" s="275" t="s">
        <v>27470</v>
      </c>
      <c r="C1973" s="274" t="s">
        <v>13725</v>
      </c>
      <c r="D1973" s="276">
        <v>41.92</v>
      </c>
    </row>
    <row r="1974" spans="1:4" ht="18" customHeight="1">
      <c r="A1974" s="274">
        <v>1917411</v>
      </c>
      <c r="B1974" s="275" t="s">
        <v>27471</v>
      </c>
      <c r="C1974" s="274" t="s">
        <v>13725</v>
      </c>
      <c r="D1974" s="276">
        <v>43.73</v>
      </c>
    </row>
    <row r="1975" spans="1:4" ht="18" customHeight="1">
      <c r="A1975" s="274">
        <v>1917366</v>
      </c>
      <c r="B1975" s="275" t="s">
        <v>27472</v>
      </c>
      <c r="C1975" s="274" t="s">
        <v>13725</v>
      </c>
      <c r="D1975" s="276">
        <v>4.32</v>
      </c>
    </row>
    <row r="1976" spans="1:4" ht="18" customHeight="1">
      <c r="A1976" s="274">
        <v>1917732</v>
      </c>
      <c r="B1976" s="275" t="s">
        <v>27473</v>
      </c>
      <c r="C1976" s="274" t="s">
        <v>13725</v>
      </c>
      <c r="D1976" s="276">
        <v>3.47</v>
      </c>
    </row>
    <row r="1977" spans="1:4" ht="9" customHeight="1">
      <c r="A1977" s="274">
        <v>1917043</v>
      </c>
      <c r="B1977" s="275" t="s">
        <v>27474</v>
      </c>
      <c r="C1977" s="274" t="s">
        <v>13725</v>
      </c>
      <c r="D1977" s="276">
        <v>12.82</v>
      </c>
    </row>
    <row r="1978" spans="1:4" ht="9" customHeight="1">
      <c r="A1978" s="274">
        <v>1917044</v>
      </c>
      <c r="B1978" s="275" t="s">
        <v>27475</v>
      </c>
      <c r="C1978" s="274" t="s">
        <v>13725</v>
      </c>
      <c r="D1978" s="276">
        <v>13.05</v>
      </c>
    </row>
    <row r="1979" spans="1:4" ht="9" customHeight="1">
      <c r="A1979" s="274">
        <v>1917045</v>
      </c>
      <c r="B1979" s="275" t="s">
        <v>27476</v>
      </c>
      <c r="C1979" s="274" t="s">
        <v>13725</v>
      </c>
      <c r="D1979" s="276">
        <v>13.27</v>
      </c>
    </row>
    <row r="1980" spans="1:4" ht="9" customHeight="1">
      <c r="A1980" s="274">
        <v>1917046</v>
      </c>
      <c r="B1980" s="275" t="s">
        <v>27477</v>
      </c>
      <c r="C1980" s="274" t="s">
        <v>13725</v>
      </c>
      <c r="D1980" s="276">
        <v>13.51</v>
      </c>
    </row>
    <row r="1981" spans="1:4" ht="9" customHeight="1">
      <c r="A1981" s="274">
        <v>1917047</v>
      </c>
      <c r="B1981" s="275" t="s">
        <v>27478</v>
      </c>
      <c r="C1981" s="274" t="s">
        <v>13725</v>
      </c>
      <c r="D1981" s="276">
        <v>13.77</v>
      </c>
    </row>
    <row r="1982" spans="1:4" ht="9" customHeight="1">
      <c r="A1982" s="274">
        <v>1917048</v>
      </c>
      <c r="B1982" s="275" t="s">
        <v>27479</v>
      </c>
      <c r="C1982" s="274" t="s">
        <v>13725</v>
      </c>
      <c r="D1982" s="276">
        <v>13.9</v>
      </c>
    </row>
    <row r="1983" spans="1:4" ht="9" customHeight="1">
      <c r="A1983" s="274">
        <v>1901518</v>
      </c>
      <c r="B1983" s="275" t="s">
        <v>27480</v>
      </c>
      <c r="C1983" s="274" t="s">
        <v>13725</v>
      </c>
      <c r="D1983" s="276">
        <v>8.7100000000000009</v>
      </c>
    </row>
    <row r="1984" spans="1:4" ht="9" customHeight="1">
      <c r="A1984" s="274">
        <v>1901519</v>
      </c>
      <c r="B1984" s="275" t="s">
        <v>27481</v>
      </c>
      <c r="C1984" s="274" t="s">
        <v>13725</v>
      </c>
      <c r="D1984" s="276">
        <v>8.7799999999999994</v>
      </c>
    </row>
    <row r="1985" spans="1:4" ht="9" customHeight="1">
      <c r="A1985" s="274">
        <v>1901520</v>
      </c>
      <c r="B1985" s="275" t="s">
        <v>27482</v>
      </c>
      <c r="C1985" s="274" t="s">
        <v>13725</v>
      </c>
      <c r="D1985" s="276">
        <v>8.85</v>
      </c>
    </row>
    <row r="1986" spans="1:4" ht="9" customHeight="1">
      <c r="A1986" s="274">
        <v>1901521</v>
      </c>
      <c r="B1986" s="275" t="s">
        <v>27483</v>
      </c>
      <c r="C1986" s="274" t="s">
        <v>13725</v>
      </c>
      <c r="D1986" s="276">
        <v>8.92</v>
      </c>
    </row>
    <row r="1987" spans="1:4" ht="9" customHeight="1">
      <c r="A1987" s="274">
        <v>1901522</v>
      </c>
      <c r="B1987" s="275" t="s">
        <v>27484</v>
      </c>
      <c r="C1987" s="274" t="s">
        <v>13725</v>
      </c>
      <c r="D1987" s="276">
        <v>8.99</v>
      </c>
    </row>
    <row r="1988" spans="1:4" ht="9" customHeight="1">
      <c r="A1988" s="274">
        <v>1901517</v>
      </c>
      <c r="B1988" s="275" t="s">
        <v>27485</v>
      </c>
      <c r="C1988" s="274" t="s">
        <v>13725</v>
      </c>
      <c r="D1988" s="276">
        <v>9.0399999999999991</v>
      </c>
    </row>
    <row r="1989" spans="1:4" ht="9" customHeight="1">
      <c r="A1989" s="274">
        <v>1901523</v>
      </c>
      <c r="B1989" s="275" t="s">
        <v>27486</v>
      </c>
      <c r="C1989" s="274" t="s">
        <v>13725</v>
      </c>
      <c r="D1989" s="276">
        <v>11.58</v>
      </c>
    </row>
    <row r="1990" spans="1:4" ht="9" customHeight="1">
      <c r="A1990" s="274">
        <v>1901524</v>
      </c>
      <c r="B1990" s="275" t="s">
        <v>27487</v>
      </c>
      <c r="C1990" s="274" t="s">
        <v>13725</v>
      </c>
      <c r="D1990" s="276">
        <v>11.65</v>
      </c>
    </row>
    <row r="1991" spans="1:4" ht="9" customHeight="1">
      <c r="A1991" s="274">
        <v>1901525</v>
      </c>
      <c r="B1991" s="275" t="s">
        <v>27488</v>
      </c>
      <c r="C1991" s="274" t="s">
        <v>13725</v>
      </c>
      <c r="D1991" s="276">
        <v>11.71</v>
      </c>
    </row>
    <row r="1992" spans="1:4" ht="9" customHeight="1">
      <c r="A1992" s="274">
        <v>1901526</v>
      </c>
      <c r="B1992" s="275" t="s">
        <v>27489</v>
      </c>
      <c r="C1992" s="274" t="s">
        <v>13725</v>
      </c>
      <c r="D1992" s="276">
        <v>11.78</v>
      </c>
    </row>
    <row r="1993" spans="1:4" ht="9" customHeight="1">
      <c r="A1993" s="274">
        <v>1901527</v>
      </c>
      <c r="B1993" s="275" t="s">
        <v>27490</v>
      </c>
      <c r="C1993" s="274" t="s">
        <v>13725</v>
      </c>
      <c r="D1993" s="276">
        <v>11.85</v>
      </c>
    </row>
    <row r="1994" spans="1:4" ht="9" customHeight="1">
      <c r="A1994" s="274">
        <v>1901528</v>
      </c>
      <c r="B1994" s="275" t="s">
        <v>27491</v>
      </c>
      <c r="C1994" s="274" t="s">
        <v>13725</v>
      </c>
      <c r="D1994" s="276">
        <v>11.89</v>
      </c>
    </row>
    <row r="1995" spans="1:4" ht="9" customHeight="1">
      <c r="A1995" s="274">
        <v>1917079</v>
      </c>
      <c r="B1995" s="275" t="s">
        <v>27492</v>
      </c>
      <c r="C1995" s="274" t="s">
        <v>13725</v>
      </c>
      <c r="D1995" s="276">
        <v>11.34</v>
      </c>
    </row>
    <row r="1996" spans="1:4" ht="9" customHeight="1">
      <c r="A1996" s="274">
        <v>1917080</v>
      </c>
      <c r="B1996" s="275" t="s">
        <v>27493</v>
      </c>
      <c r="C1996" s="274" t="s">
        <v>13725</v>
      </c>
      <c r="D1996" s="276">
        <v>11.48</v>
      </c>
    </row>
    <row r="1997" spans="1:4" ht="9" customHeight="1">
      <c r="A1997" s="274">
        <v>1917081</v>
      </c>
      <c r="B1997" s="275" t="s">
        <v>27494</v>
      </c>
      <c r="C1997" s="274" t="s">
        <v>13725</v>
      </c>
      <c r="D1997" s="276">
        <v>11.62</v>
      </c>
    </row>
    <row r="1998" spans="1:4" ht="9" customHeight="1">
      <c r="A1998" s="274">
        <v>1917082</v>
      </c>
      <c r="B1998" s="275" t="s">
        <v>27495</v>
      </c>
      <c r="C1998" s="274" t="s">
        <v>13725</v>
      </c>
      <c r="D1998" s="276">
        <v>11.77</v>
      </c>
    </row>
    <row r="1999" spans="1:4" ht="9" customHeight="1">
      <c r="A1999" s="274">
        <v>1917083</v>
      </c>
      <c r="B1999" s="275" t="s">
        <v>27496</v>
      </c>
      <c r="C1999" s="274" t="s">
        <v>13725</v>
      </c>
      <c r="D1999" s="276">
        <v>11.93</v>
      </c>
    </row>
    <row r="2000" spans="1:4" ht="9" customHeight="1">
      <c r="A2000" s="274">
        <v>1917084</v>
      </c>
      <c r="B2000" s="275" t="s">
        <v>27497</v>
      </c>
      <c r="C2000" s="274" t="s">
        <v>13725</v>
      </c>
      <c r="D2000" s="276">
        <v>12.01</v>
      </c>
    </row>
    <row r="2001" spans="1:4" ht="9" customHeight="1">
      <c r="A2001" s="274">
        <v>1901529</v>
      </c>
      <c r="B2001" s="275" t="s">
        <v>27498</v>
      </c>
      <c r="C2001" s="274" t="s">
        <v>13725</v>
      </c>
      <c r="D2001" s="276">
        <v>14.52</v>
      </c>
    </row>
    <row r="2002" spans="1:4" ht="9" customHeight="1">
      <c r="A2002" s="274">
        <v>1901530</v>
      </c>
      <c r="B2002" s="275" t="s">
        <v>27499</v>
      </c>
      <c r="C2002" s="274" t="s">
        <v>13725</v>
      </c>
      <c r="D2002" s="276">
        <v>14.58</v>
      </c>
    </row>
    <row r="2003" spans="1:4" ht="9" customHeight="1">
      <c r="A2003" s="274">
        <v>1901531</v>
      </c>
      <c r="B2003" s="275" t="s">
        <v>27500</v>
      </c>
      <c r="C2003" s="274" t="s">
        <v>13725</v>
      </c>
      <c r="D2003" s="276">
        <v>14.65</v>
      </c>
    </row>
    <row r="2004" spans="1:4" ht="9" customHeight="1">
      <c r="A2004" s="274">
        <v>1901532</v>
      </c>
      <c r="B2004" s="275" t="s">
        <v>27501</v>
      </c>
      <c r="C2004" s="274" t="s">
        <v>13725</v>
      </c>
      <c r="D2004" s="276">
        <v>14.71</v>
      </c>
    </row>
    <row r="2005" spans="1:4" ht="9" customHeight="1">
      <c r="A2005" s="274">
        <v>1901533</v>
      </c>
      <c r="B2005" s="275" t="s">
        <v>27502</v>
      </c>
      <c r="C2005" s="274" t="s">
        <v>13725</v>
      </c>
      <c r="D2005" s="276">
        <v>14.78</v>
      </c>
    </row>
    <row r="2006" spans="1:4" ht="9" customHeight="1">
      <c r="A2006" s="274">
        <v>1901534</v>
      </c>
      <c r="B2006" s="275" t="s">
        <v>27503</v>
      </c>
      <c r="C2006" s="274" t="s">
        <v>13725</v>
      </c>
      <c r="D2006" s="276">
        <v>14.82</v>
      </c>
    </row>
    <row r="2007" spans="1:4" ht="9" customHeight="1">
      <c r="A2007" s="274">
        <v>1917115</v>
      </c>
      <c r="B2007" s="275" t="s">
        <v>27504</v>
      </c>
      <c r="C2007" s="274" t="s">
        <v>13725</v>
      </c>
      <c r="D2007" s="276">
        <v>10.65</v>
      </c>
    </row>
    <row r="2008" spans="1:4" ht="9" customHeight="1">
      <c r="A2008" s="274">
        <v>1917116</v>
      </c>
      <c r="B2008" s="275" t="s">
        <v>27505</v>
      </c>
      <c r="C2008" s="274" t="s">
        <v>13725</v>
      </c>
      <c r="D2008" s="276">
        <v>10.77</v>
      </c>
    </row>
    <row r="2009" spans="1:4" ht="9" customHeight="1">
      <c r="A2009" s="274">
        <v>1917117</v>
      </c>
      <c r="B2009" s="275" t="s">
        <v>27506</v>
      </c>
      <c r="C2009" s="274" t="s">
        <v>13725</v>
      </c>
      <c r="D2009" s="276">
        <v>10.88</v>
      </c>
    </row>
    <row r="2010" spans="1:4" ht="9" customHeight="1">
      <c r="A2010" s="274">
        <v>1917118</v>
      </c>
      <c r="B2010" s="275" t="s">
        <v>27507</v>
      </c>
      <c r="C2010" s="274" t="s">
        <v>13725</v>
      </c>
      <c r="D2010" s="276">
        <v>11.01</v>
      </c>
    </row>
    <row r="2011" spans="1:4" ht="9" customHeight="1">
      <c r="A2011" s="274">
        <v>1917119</v>
      </c>
      <c r="B2011" s="275" t="s">
        <v>27508</v>
      </c>
      <c r="C2011" s="274" t="s">
        <v>13725</v>
      </c>
      <c r="D2011" s="276">
        <v>11.14</v>
      </c>
    </row>
    <row r="2012" spans="1:4" ht="9" customHeight="1">
      <c r="A2012" s="274">
        <v>1917120</v>
      </c>
      <c r="B2012" s="275" t="s">
        <v>27509</v>
      </c>
      <c r="C2012" s="274" t="s">
        <v>13725</v>
      </c>
      <c r="D2012" s="276">
        <v>11.21</v>
      </c>
    </row>
    <row r="2013" spans="1:4" ht="9" customHeight="1">
      <c r="A2013" s="274">
        <v>1917151</v>
      </c>
      <c r="B2013" s="275" t="s">
        <v>27510</v>
      </c>
      <c r="C2013" s="274" t="s">
        <v>13725</v>
      </c>
      <c r="D2013" s="276">
        <v>9.9499999999999993</v>
      </c>
    </row>
    <row r="2014" spans="1:4" ht="9" customHeight="1">
      <c r="A2014" s="274">
        <v>1917152</v>
      </c>
      <c r="B2014" s="275" t="s">
        <v>27511</v>
      </c>
      <c r="C2014" s="274" t="s">
        <v>13725</v>
      </c>
      <c r="D2014" s="276">
        <v>10.050000000000001</v>
      </c>
    </row>
    <row r="2015" spans="1:4" ht="9" customHeight="1">
      <c r="A2015" s="274">
        <v>1917153</v>
      </c>
      <c r="B2015" s="275" t="s">
        <v>27512</v>
      </c>
      <c r="C2015" s="274" t="s">
        <v>13725</v>
      </c>
      <c r="D2015" s="276">
        <v>10.16</v>
      </c>
    </row>
    <row r="2016" spans="1:4" ht="9" customHeight="1">
      <c r="A2016" s="274">
        <v>1917154</v>
      </c>
      <c r="B2016" s="275" t="s">
        <v>27513</v>
      </c>
      <c r="C2016" s="274" t="s">
        <v>13725</v>
      </c>
      <c r="D2016" s="276">
        <v>10.26</v>
      </c>
    </row>
    <row r="2017" spans="1:4" ht="9" customHeight="1">
      <c r="A2017" s="274">
        <v>1917155</v>
      </c>
      <c r="B2017" s="275" t="s">
        <v>27514</v>
      </c>
      <c r="C2017" s="274" t="s">
        <v>13725</v>
      </c>
      <c r="D2017" s="276">
        <v>10.38</v>
      </c>
    </row>
    <row r="2018" spans="1:4" ht="9" customHeight="1">
      <c r="A2018" s="274">
        <v>1917156</v>
      </c>
      <c r="B2018" s="275" t="s">
        <v>27515</v>
      </c>
      <c r="C2018" s="274" t="s">
        <v>13725</v>
      </c>
      <c r="D2018" s="276">
        <v>10.44</v>
      </c>
    </row>
    <row r="2019" spans="1:4" ht="9" customHeight="1">
      <c r="A2019" s="274">
        <v>1917187</v>
      </c>
      <c r="B2019" s="275" t="s">
        <v>27516</v>
      </c>
      <c r="C2019" s="274" t="s">
        <v>13725</v>
      </c>
      <c r="D2019" s="276">
        <v>9.2799999999999994</v>
      </c>
    </row>
    <row r="2020" spans="1:4" ht="9" customHeight="1">
      <c r="A2020" s="274">
        <v>1917188</v>
      </c>
      <c r="B2020" s="275" t="s">
        <v>27517</v>
      </c>
      <c r="C2020" s="274" t="s">
        <v>13725</v>
      </c>
      <c r="D2020" s="276">
        <v>9.3699999999999992</v>
      </c>
    </row>
    <row r="2021" spans="1:4" ht="9" customHeight="1">
      <c r="A2021" s="274">
        <v>1917189</v>
      </c>
      <c r="B2021" s="275" t="s">
        <v>27518</v>
      </c>
      <c r="C2021" s="274" t="s">
        <v>13725</v>
      </c>
      <c r="D2021" s="276">
        <v>9.4600000000000009</v>
      </c>
    </row>
    <row r="2022" spans="1:4" ht="9" customHeight="1">
      <c r="A2022" s="274">
        <v>1917190</v>
      </c>
      <c r="B2022" s="275" t="s">
        <v>27519</v>
      </c>
      <c r="C2022" s="274" t="s">
        <v>13725</v>
      </c>
      <c r="D2022" s="276">
        <v>9.56</v>
      </c>
    </row>
    <row r="2023" spans="1:4" ht="9" customHeight="1">
      <c r="A2023" s="274">
        <v>1917191</v>
      </c>
      <c r="B2023" s="275" t="s">
        <v>27520</v>
      </c>
      <c r="C2023" s="274" t="s">
        <v>13725</v>
      </c>
      <c r="D2023" s="276">
        <v>9.66</v>
      </c>
    </row>
    <row r="2024" spans="1:4" ht="9" customHeight="1">
      <c r="A2024" s="274">
        <v>1917192</v>
      </c>
      <c r="B2024" s="275" t="s">
        <v>27521</v>
      </c>
      <c r="C2024" s="274" t="s">
        <v>13725</v>
      </c>
      <c r="D2024" s="276">
        <v>9.7200000000000006</v>
      </c>
    </row>
    <row r="2025" spans="1:4" ht="9" customHeight="1">
      <c r="A2025" s="274">
        <v>1917007</v>
      </c>
      <c r="B2025" s="275" t="s">
        <v>27522</v>
      </c>
      <c r="C2025" s="274" t="s">
        <v>13725</v>
      </c>
      <c r="D2025" s="276">
        <v>17.420000000000002</v>
      </c>
    </row>
    <row r="2026" spans="1:4" ht="9" customHeight="1">
      <c r="A2026" s="274">
        <v>1917008</v>
      </c>
      <c r="B2026" s="275" t="s">
        <v>27523</v>
      </c>
      <c r="C2026" s="274" t="s">
        <v>13725</v>
      </c>
      <c r="D2026" s="276">
        <v>17.739999999999998</v>
      </c>
    </row>
    <row r="2027" spans="1:4" ht="9" customHeight="1">
      <c r="A2027" s="274">
        <v>1917009</v>
      </c>
      <c r="B2027" s="275" t="s">
        <v>27524</v>
      </c>
      <c r="C2027" s="274" t="s">
        <v>13725</v>
      </c>
      <c r="D2027" s="276">
        <v>18.059999999999999</v>
      </c>
    </row>
    <row r="2028" spans="1:4" ht="9" customHeight="1">
      <c r="A2028" s="274">
        <v>1917010</v>
      </c>
      <c r="B2028" s="275" t="s">
        <v>27525</v>
      </c>
      <c r="C2028" s="274" t="s">
        <v>13725</v>
      </c>
      <c r="D2028" s="276">
        <v>18.41</v>
      </c>
    </row>
    <row r="2029" spans="1:4" ht="9" customHeight="1">
      <c r="A2029" s="274">
        <v>1917011</v>
      </c>
      <c r="B2029" s="275" t="s">
        <v>27526</v>
      </c>
      <c r="C2029" s="274" t="s">
        <v>13725</v>
      </c>
      <c r="D2029" s="276">
        <v>18.77</v>
      </c>
    </row>
    <row r="2030" spans="1:4" ht="9" customHeight="1">
      <c r="A2030" s="274">
        <v>1917012</v>
      </c>
      <c r="B2030" s="275" t="s">
        <v>27527</v>
      </c>
      <c r="C2030" s="274" t="s">
        <v>13725</v>
      </c>
      <c r="D2030" s="276">
        <v>18.96</v>
      </c>
    </row>
    <row r="2031" spans="1:4" ht="18" customHeight="1">
      <c r="A2031" s="274">
        <v>1917578</v>
      </c>
      <c r="B2031" s="275" t="s">
        <v>27528</v>
      </c>
      <c r="C2031" s="274" t="s">
        <v>13725</v>
      </c>
      <c r="D2031" s="276">
        <v>6.53</v>
      </c>
    </row>
    <row r="2032" spans="1:4" ht="18" customHeight="1">
      <c r="A2032" s="274">
        <v>1917579</v>
      </c>
      <c r="B2032" s="275" t="s">
        <v>27529</v>
      </c>
      <c r="C2032" s="274" t="s">
        <v>13725</v>
      </c>
      <c r="D2032" s="276">
        <v>6.99</v>
      </c>
    </row>
    <row r="2033" spans="1:4" ht="18" customHeight="1">
      <c r="A2033" s="274">
        <v>1917580</v>
      </c>
      <c r="B2033" s="275" t="s">
        <v>27530</v>
      </c>
      <c r="C2033" s="274" t="s">
        <v>13725</v>
      </c>
      <c r="D2033" s="276">
        <v>7.39</v>
      </c>
    </row>
    <row r="2034" spans="1:4" ht="18" customHeight="1">
      <c r="A2034" s="274">
        <v>1917581</v>
      </c>
      <c r="B2034" s="275" t="s">
        <v>27531</v>
      </c>
      <c r="C2034" s="274" t="s">
        <v>13725</v>
      </c>
      <c r="D2034" s="276">
        <v>7.84</v>
      </c>
    </row>
    <row r="2035" spans="1:4" ht="18" customHeight="1">
      <c r="A2035" s="274">
        <v>1917582</v>
      </c>
      <c r="B2035" s="275" t="s">
        <v>27532</v>
      </c>
      <c r="C2035" s="274" t="s">
        <v>13725</v>
      </c>
      <c r="D2035" s="276">
        <v>8.4600000000000009</v>
      </c>
    </row>
    <row r="2036" spans="1:4" ht="18" customHeight="1">
      <c r="A2036" s="274">
        <v>1917583</v>
      </c>
      <c r="B2036" s="275" t="s">
        <v>27533</v>
      </c>
      <c r="C2036" s="274" t="s">
        <v>13725</v>
      </c>
      <c r="D2036" s="276">
        <v>8.9499999999999993</v>
      </c>
    </row>
    <row r="2037" spans="1:4" ht="18" customHeight="1">
      <c r="A2037" s="274">
        <v>1917584</v>
      </c>
      <c r="B2037" s="275" t="s">
        <v>27534</v>
      </c>
      <c r="C2037" s="274" t="s">
        <v>13725</v>
      </c>
      <c r="D2037" s="276">
        <v>9.4</v>
      </c>
    </row>
    <row r="2038" spans="1:4" ht="18" customHeight="1">
      <c r="A2038" s="274">
        <v>1917585</v>
      </c>
      <c r="B2038" s="275" t="s">
        <v>27535</v>
      </c>
      <c r="C2038" s="274" t="s">
        <v>13725</v>
      </c>
      <c r="D2038" s="276">
        <v>10.039999999999999</v>
      </c>
    </row>
    <row r="2039" spans="1:4" ht="18" customHeight="1">
      <c r="A2039" s="274">
        <v>1917586</v>
      </c>
      <c r="B2039" s="275" t="s">
        <v>27536</v>
      </c>
      <c r="C2039" s="274" t="s">
        <v>13725</v>
      </c>
      <c r="D2039" s="276">
        <v>10.94</v>
      </c>
    </row>
    <row r="2040" spans="1:4" ht="18" customHeight="1">
      <c r="A2040" s="274">
        <v>1917587</v>
      </c>
      <c r="B2040" s="275" t="s">
        <v>27537</v>
      </c>
      <c r="C2040" s="274" t="s">
        <v>13725</v>
      </c>
      <c r="D2040" s="276">
        <v>11.65</v>
      </c>
    </row>
    <row r="2041" spans="1:4" ht="18" customHeight="1">
      <c r="A2041" s="274">
        <v>1917588</v>
      </c>
      <c r="B2041" s="275" t="s">
        <v>27538</v>
      </c>
      <c r="C2041" s="274" t="s">
        <v>13725</v>
      </c>
      <c r="D2041" s="276">
        <v>12.45</v>
      </c>
    </row>
    <row r="2042" spans="1:4" ht="18" customHeight="1">
      <c r="A2042" s="274">
        <v>1917589</v>
      </c>
      <c r="B2042" s="275" t="s">
        <v>27539</v>
      </c>
      <c r="C2042" s="274" t="s">
        <v>13725</v>
      </c>
      <c r="D2042" s="276">
        <v>14.01</v>
      </c>
    </row>
    <row r="2043" spans="1:4" ht="18" customHeight="1">
      <c r="A2043" s="274">
        <v>1917590</v>
      </c>
      <c r="B2043" s="275" t="s">
        <v>27540</v>
      </c>
      <c r="C2043" s="274" t="s">
        <v>13725</v>
      </c>
      <c r="D2043" s="276">
        <v>16.16</v>
      </c>
    </row>
    <row r="2044" spans="1:4" ht="18" customHeight="1">
      <c r="A2044" s="274">
        <v>1917591</v>
      </c>
      <c r="B2044" s="275" t="s">
        <v>27541</v>
      </c>
      <c r="C2044" s="274" t="s">
        <v>13725</v>
      </c>
      <c r="D2044" s="276">
        <v>18.11</v>
      </c>
    </row>
    <row r="2045" spans="1:4" ht="18" customHeight="1">
      <c r="A2045" s="274">
        <v>1917592</v>
      </c>
      <c r="B2045" s="275" t="s">
        <v>27542</v>
      </c>
      <c r="C2045" s="274" t="s">
        <v>13725</v>
      </c>
      <c r="D2045" s="276">
        <v>20.55</v>
      </c>
    </row>
    <row r="2046" spans="1:4" ht="18" customHeight="1">
      <c r="A2046" s="274">
        <v>1917593</v>
      </c>
      <c r="B2046" s="275" t="s">
        <v>27543</v>
      </c>
      <c r="C2046" s="274" t="s">
        <v>13725</v>
      </c>
      <c r="D2046" s="276">
        <v>23.09</v>
      </c>
    </row>
    <row r="2047" spans="1:4" ht="18" customHeight="1">
      <c r="A2047" s="274">
        <v>1917594</v>
      </c>
      <c r="B2047" s="275" t="s">
        <v>27544</v>
      </c>
      <c r="C2047" s="274" t="s">
        <v>13725</v>
      </c>
      <c r="D2047" s="276">
        <v>26.15</v>
      </c>
    </row>
    <row r="2048" spans="1:4" ht="18" customHeight="1">
      <c r="A2048" s="274">
        <v>1917595</v>
      </c>
      <c r="B2048" s="275" t="s">
        <v>27545</v>
      </c>
      <c r="C2048" s="274" t="s">
        <v>13725</v>
      </c>
      <c r="D2048" s="276">
        <v>29.44</v>
      </c>
    </row>
    <row r="2049" spans="1:4" ht="18" customHeight="1">
      <c r="A2049" s="274">
        <v>1917596</v>
      </c>
      <c r="B2049" s="275" t="s">
        <v>27546</v>
      </c>
      <c r="C2049" s="274" t="s">
        <v>13725</v>
      </c>
      <c r="D2049" s="276">
        <v>32.43</v>
      </c>
    </row>
    <row r="2050" spans="1:4" ht="18" customHeight="1">
      <c r="A2050" s="274">
        <v>1917597</v>
      </c>
      <c r="B2050" s="275" t="s">
        <v>27547</v>
      </c>
      <c r="C2050" s="274" t="s">
        <v>13725</v>
      </c>
      <c r="D2050" s="276">
        <v>36.53</v>
      </c>
    </row>
    <row r="2051" spans="1:4" ht="18" customHeight="1">
      <c r="A2051" s="274">
        <v>1917598</v>
      </c>
      <c r="B2051" s="275" t="s">
        <v>27548</v>
      </c>
      <c r="C2051" s="274" t="s">
        <v>13725</v>
      </c>
      <c r="D2051" s="276">
        <v>40.270000000000003</v>
      </c>
    </row>
    <row r="2052" spans="1:4" ht="18" customHeight="1">
      <c r="A2052" s="274">
        <v>1917599</v>
      </c>
      <c r="B2052" s="275" t="s">
        <v>27549</v>
      </c>
      <c r="C2052" s="274" t="s">
        <v>13725</v>
      </c>
      <c r="D2052" s="276">
        <v>44.58</v>
      </c>
    </row>
    <row r="2053" spans="1:4" ht="18" customHeight="1">
      <c r="A2053" s="274">
        <v>1917600</v>
      </c>
      <c r="B2053" s="275" t="s">
        <v>27550</v>
      </c>
      <c r="C2053" s="274" t="s">
        <v>13725</v>
      </c>
      <c r="D2053" s="276">
        <v>50.08</v>
      </c>
    </row>
    <row r="2054" spans="1:4" ht="18" customHeight="1">
      <c r="A2054" s="274">
        <v>1917601</v>
      </c>
      <c r="B2054" s="275" t="s">
        <v>27551</v>
      </c>
      <c r="C2054" s="274" t="s">
        <v>13725</v>
      </c>
      <c r="D2054" s="276">
        <v>52.56</v>
      </c>
    </row>
    <row r="2055" spans="1:4" ht="18" customHeight="1">
      <c r="A2055" s="274">
        <v>1917575</v>
      </c>
      <c r="B2055" s="275" t="s">
        <v>27552</v>
      </c>
      <c r="C2055" s="274" t="s">
        <v>13725</v>
      </c>
      <c r="D2055" s="276">
        <v>5.08</v>
      </c>
    </row>
    <row r="2056" spans="1:4" ht="18" customHeight="1">
      <c r="A2056" s="274">
        <v>1917576</v>
      </c>
      <c r="B2056" s="275" t="s">
        <v>27553</v>
      </c>
      <c r="C2056" s="274" t="s">
        <v>13725</v>
      </c>
      <c r="D2056" s="276">
        <v>5.46</v>
      </c>
    </row>
    <row r="2057" spans="1:4" ht="18" customHeight="1">
      <c r="A2057" s="274">
        <v>1917577</v>
      </c>
      <c r="B2057" s="275" t="s">
        <v>27554</v>
      </c>
      <c r="C2057" s="274" t="s">
        <v>13725</v>
      </c>
      <c r="D2057" s="276">
        <v>5.9</v>
      </c>
    </row>
    <row r="2058" spans="1:4" ht="18" customHeight="1">
      <c r="A2058" s="274">
        <v>1917739</v>
      </c>
      <c r="B2058" s="275" t="s">
        <v>27555</v>
      </c>
      <c r="C2058" s="274" t="s">
        <v>13725</v>
      </c>
      <c r="D2058" s="276">
        <v>4.99</v>
      </c>
    </row>
    <row r="2059" spans="1:4" ht="18" customHeight="1">
      <c r="A2059" s="274">
        <v>1917253</v>
      </c>
      <c r="B2059" s="275" t="s">
        <v>27556</v>
      </c>
      <c r="C2059" s="274" t="s">
        <v>13725</v>
      </c>
      <c r="D2059" s="276">
        <v>7.94</v>
      </c>
    </row>
    <row r="2060" spans="1:4" ht="18" customHeight="1">
      <c r="A2060" s="274">
        <v>1917254</v>
      </c>
      <c r="B2060" s="275" t="s">
        <v>27557</v>
      </c>
      <c r="C2060" s="274" t="s">
        <v>13725</v>
      </c>
      <c r="D2060" s="276">
        <v>8.5</v>
      </c>
    </row>
    <row r="2061" spans="1:4" ht="18" customHeight="1">
      <c r="A2061" s="274">
        <v>1917255</v>
      </c>
      <c r="B2061" s="275" t="s">
        <v>27558</v>
      </c>
      <c r="C2061" s="274" t="s">
        <v>13725</v>
      </c>
      <c r="D2061" s="276">
        <v>9.18</v>
      </c>
    </row>
    <row r="2062" spans="1:4" ht="18" customHeight="1">
      <c r="A2062" s="274">
        <v>1917256</v>
      </c>
      <c r="B2062" s="275" t="s">
        <v>27559</v>
      </c>
      <c r="C2062" s="274" t="s">
        <v>13725</v>
      </c>
      <c r="D2062" s="276">
        <v>9.92</v>
      </c>
    </row>
    <row r="2063" spans="1:4" ht="18" customHeight="1">
      <c r="A2063" s="274">
        <v>1917257</v>
      </c>
      <c r="B2063" s="275" t="s">
        <v>27560</v>
      </c>
      <c r="C2063" s="274" t="s">
        <v>13725</v>
      </c>
      <c r="D2063" s="276">
        <v>10.91</v>
      </c>
    </row>
    <row r="2064" spans="1:4" ht="18" customHeight="1">
      <c r="A2064" s="274">
        <v>1917258</v>
      </c>
      <c r="B2064" s="275" t="s">
        <v>27561</v>
      </c>
      <c r="C2064" s="274" t="s">
        <v>13725</v>
      </c>
      <c r="D2064" s="276">
        <v>11.92</v>
      </c>
    </row>
    <row r="2065" spans="1:4" ht="18" customHeight="1">
      <c r="A2065" s="274">
        <v>1917259</v>
      </c>
      <c r="B2065" s="275" t="s">
        <v>27562</v>
      </c>
      <c r="C2065" s="274" t="s">
        <v>13725</v>
      </c>
      <c r="D2065" s="276">
        <v>14.82</v>
      </c>
    </row>
    <row r="2066" spans="1:4" ht="18" customHeight="1">
      <c r="A2066" s="274">
        <v>1917250</v>
      </c>
      <c r="B2066" s="275" t="s">
        <v>27563</v>
      </c>
      <c r="C2066" s="274" t="s">
        <v>13725</v>
      </c>
      <c r="D2066" s="276">
        <v>5.99</v>
      </c>
    </row>
    <row r="2067" spans="1:4" ht="18" customHeight="1">
      <c r="A2067" s="274">
        <v>1917251</v>
      </c>
      <c r="B2067" s="275" t="s">
        <v>27564</v>
      </c>
      <c r="C2067" s="274" t="s">
        <v>13725</v>
      </c>
      <c r="D2067" s="276">
        <v>6.34</v>
      </c>
    </row>
    <row r="2068" spans="1:4" ht="18" customHeight="1">
      <c r="A2068" s="274">
        <v>1917252</v>
      </c>
      <c r="B2068" s="275" t="s">
        <v>27565</v>
      </c>
      <c r="C2068" s="274" t="s">
        <v>13725</v>
      </c>
      <c r="D2068" s="276">
        <v>7.07</v>
      </c>
    </row>
    <row r="2069" spans="1:4" ht="18" customHeight="1">
      <c r="A2069" s="274">
        <v>1917726</v>
      </c>
      <c r="B2069" s="275" t="s">
        <v>27566</v>
      </c>
      <c r="C2069" s="274" t="s">
        <v>13725</v>
      </c>
      <c r="D2069" s="276">
        <v>5.86</v>
      </c>
    </row>
    <row r="2070" spans="1:4" ht="18" customHeight="1">
      <c r="A2070" s="274">
        <v>1917335</v>
      </c>
      <c r="B2070" s="275" t="s">
        <v>27567</v>
      </c>
      <c r="C2070" s="274" t="s">
        <v>13725</v>
      </c>
      <c r="D2070" s="276">
        <v>5.85</v>
      </c>
    </row>
    <row r="2071" spans="1:4" ht="18" customHeight="1">
      <c r="A2071" s="274">
        <v>1917336</v>
      </c>
      <c r="B2071" s="275" t="s">
        <v>27568</v>
      </c>
      <c r="C2071" s="274" t="s">
        <v>13725</v>
      </c>
      <c r="D2071" s="276">
        <v>6.6</v>
      </c>
    </row>
    <row r="2072" spans="1:4" ht="18" customHeight="1">
      <c r="A2072" s="274">
        <v>1917337</v>
      </c>
      <c r="B2072" s="275" t="s">
        <v>27569</v>
      </c>
      <c r="C2072" s="274" t="s">
        <v>13725</v>
      </c>
      <c r="D2072" s="276">
        <v>7.21</v>
      </c>
    </row>
    <row r="2073" spans="1:4" ht="18" customHeight="1">
      <c r="A2073" s="274">
        <v>1917338</v>
      </c>
      <c r="B2073" s="275" t="s">
        <v>27570</v>
      </c>
      <c r="C2073" s="274" t="s">
        <v>13725</v>
      </c>
      <c r="D2073" s="276">
        <v>7.96</v>
      </c>
    </row>
    <row r="2074" spans="1:4" ht="18" customHeight="1">
      <c r="A2074" s="274">
        <v>1917339</v>
      </c>
      <c r="B2074" s="275" t="s">
        <v>27571</v>
      </c>
      <c r="C2074" s="274" t="s">
        <v>13725</v>
      </c>
      <c r="D2074" s="276">
        <v>8.8699999999999992</v>
      </c>
    </row>
    <row r="2075" spans="1:4" ht="18" customHeight="1">
      <c r="A2075" s="274">
        <v>1917340</v>
      </c>
      <c r="B2075" s="275" t="s">
        <v>27572</v>
      </c>
      <c r="C2075" s="274" t="s">
        <v>13725</v>
      </c>
      <c r="D2075" s="276">
        <v>10.3</v>
      </c>
    </row>
    <row r="2076" spans="1:4" ht="18" customHeight="1">
      <c r="A2076" s="274">
        <v>1917341</v>
      </c>
      <c r="B2076" s="275" t="s">
        <v>27573</v>
      </c>
      <c r="C2076" s="274" t="s">
        <v>13725</v>
      </c>
      <c r="D2076" s="276">
        <v>13.05</v>
      </c>
    </row>
    <row r="2077" spans="1:4" ht="18" customHeight="1">
      <c r="A2077" s="274">
        <v>1917342</v>
      </c>
      <c r="B2077" s="275" t="s">
        <v>27574</v>
      </c>
      <c r="C2077" s="274" t="s">
        <v>13725</v>
      </c>
      <c r="D2077" s="276">
        <v>16.190000000000001</v>
      </c>
    </row>
    <row r="2078" spans="1:4" ht="18" customHeight="1">
      <c r="A2078" s="274">
        <v>1917343</v>
      </c>
      <c r="B2078" s="275" t="s">
        <v>27575</v>
      </c>
      <c r="C2078" s="274" t="s">
        <v>13725</v>
      </c>
      <c r="D2078" s="276">
        <v>20.16</v>
      </c>
    </row>
    <row r="2079" spans="1:4" ht="18" customHeight="1">
      <c r="A2079" s="274">
        <v>1917344</v>
      </c>
      <c r="B2079" s="275" t="s">
        <v>27576</v>
      </c>
      <c r="C2079" s="274" t="s">
        <v>13725</v>
      </c>
      <c r="D2079" s="276">
        <v>24.35</v>
      </c>
    </row>
    <row r="2080" spans="1:4" ht="18" customHeight="1">
      <c r="A2080" s="274">
        <v>1917345</v>
      </c>
      <c r="B2080" s="275" t="s">
        <v>27577</v>
      </c>
      <c r="C2080" s="274" t="s">
        <v>13725</v>
      </c>
      <c r="D2080" s="276">
        <v>30.21</v>
      </c>
    </row>
    <row r="2081" spans="1:4" ht="18" customHeight="1">
      <c r="A2081" s="274">
        <v>1917346</v>
      </c>
      <c r="B2081" s="275" t="s">
        <v>27578</v>
      </c>
      <c r="C2081" s="274" t="s">
        <v>13725</v>
      </c>
      <c r="D2081" s="276">
        <v>35.979999999999997</v>
      </c>
    </row>
    <row r="2082" spans="1:4" ht="18" customHeight="1">
      <c r="A2082" s="274">
        <v>1917347</v>
      </c>
      <c r="B2082" s="275" t="s">
        <v>27579</v>
      </c>
      <c r="C2082" s="274" t="s">
        <v>13725</v>
      </c>
      <c r="D2082" s="276">
        <v>45.96</v>
      </c>
    </row>
    <row r="2083" spans="1:4" ht="18" customHeight="1">
      <c r="A2083" s="274">
        <v>1917332</v>
      </c>
      <c r="B2083" s="275" t="s">
        <v>27580</v>
      </c>
      <c r="C2083" s="274" t="s">
        <v>13725</v>
      </c>
      <c r="D2083" s="276">
        <v>4.79</v>
      </c>
    </row>
    <row r="2084" spans="1:4" ht="18" customHeight="1">
      <c r="A2084" s="274">
        <v>1917333</v>
      </c>
      <c r="B2084" s="275" t="s">
        <v>27581</v>
      </c>
      <c r="C2084" s="274" t="s">
        <v>13725</v>
      </c>
      <c r="D2084" s="276">
        <v>5.0999999999999996</v>
      </c>
    </row>
    <row r="2085" spans="1:4" ht="18" customHeight="1">
      <c r="A2085" s="274">
        <v>1917334</v>
      </c>
      <c r="B2085" s="275" t="s">
        <v>27582</v>
      </c>
      <c r="C2085" s="274" t="s">
        <v>13725</v>
      </c>
      <c r="D2085" s="276">
        <v>5.42</v>
      </c>
    </row>
    <row r="2086" spans="1:4" ht="18" customHeight="1">
      <c r="A2086" s="274">
        <v>1917331</v>
      </c>
      <c r="B2086" s="275" t="s">
        <v>27583</v>
      </c>
      <c r="C2086" s="274" t="s">
        <v>13725</v>
      </c>
      <c r="D2086" s="276">
        <v>4.3600000000000003</v>
      </c>
    </row>
    <row r="2087" spans="1:4" ht="18" customHeight="1">
      <c r="A2087" s="274">
        <v>1917443</v>
      </c>
      <c r="B2087" s="275" t="s">
        <v>27584</v>
      </c>
      <c r="C2087" s="274" t="s">
        <v>13725</v>
      </c>
      <c r="D2087" s="276">
        <v>6.5</v>
      </c>
    </row>
    <row r="2088" spans="1:4" ht="18" customHeight="1">
      <c r="A2088" s="274">
        <v>1917444</v>
      </c>
      <c r="B2088" s="275" t="s">
        <v>27585</v>
      </c>
      <c r="C2088" s="274" t="s">
        <v>13725</v>
      </c>
      <c r="D2088" s="276">
        <v>7.04</v>
      </c>
    </row>
    <row r="2089" spans="1:4" ht="18" customHeight="1">
      <c r="A2089" s="274">
        <v>1917445</v>
      </c>
      <c r="B2089" s="275" t="s">
        <v>27586</v>
      </c>
      <c r="C2089" s="274" t="s">
        <v>13725</v>
      </c>
      <c r="D2089" s="276">
        <v>7.62</v>
      </c>
    </row>
    <row r="2090" spans="1:4" ht="18" customHeight="1">
      <c r="A2090" s="274">
        <v>1917446</v>
      </c>
      <c r="B2090" s="275" t="s">
        <v>27587</v>
      </c>
      <c r="C2090" s="274" t="s">
        <v>13725</v>
      </c>
      <c r="D2090" s="276">
        <v>8.2200000000000006</v>
      </c>
    </row>
    <row r="2091" spans="1:4" ht="18" customHeight="1">
      <c r="A2091" s="274">
        <v>1917447</v>
      </c>
      <c r="B2091" s="275" t="s">
        <v>27588</v>
      </c>
      <c r="C2091" s="274" t="s">
        <v>13725</v>
      </c>
      <c r="D2091" s="276">
        <v>9.11</v>
      </c>
    </row>
    <row r="2092" spans="1:4" ht="18" customHeight="1">
      <c r="A2092" s="274">
        <v>1917448</v>
      </c>
      <c r="B2092" s="275" t="s">
        <v>27589</v>
      </c>
      <c r="C2092" s="274" t="s">
        <v>13725</v>
      </c>
      <c r="D2092" s="276">
        <v>9.8800000000000008</v>
      </c>
    </row>
    <row r="2093" spans="1:4" ht="18" customHeight="1">
      <c r="A2093" s="274">
        <v>1917449</v>
      </c>
      <c r="B2093" s="275" t="s">
        <v>27590</v>
      </c>
      <c r="C2093" s="274" t="s">
        <v>13725</v>
      </c>
      <c r="D2093" s="276">
        <v>10.87</v>
      </c>
    </row>
    <row r="2094" spans="1:4" ht="18" customHeight="1">
      <c r="A2094" s="274">
        <v>1917450</v>
      </c>
      <c r="B2094" s="275" t="s">
        <v>27591</v>
      </c>
      <c r="C2094" s="274" t="s">
        <v>13725</v>
      </c>
      <c r="D2094" s="276">
        <v>12.07</v>
      </c>
    </row>
    <row r="2095" spans="1:4" ht="18" customHeight="1">
      <c r="A2095" s="274">
        <v>1917451</v>
      </c>
      <c r="B2095" s="275" t="s">
        <v>27592</v>
      </c>
      <c r="C2095" s="274" t="s">
        <v>13725</v>
      </c>
      <c r="D2095" s="276">
        <v>14.69</v>
      </c>
    </row>
    <row r="2096" spans="1:4" ht="18" customHeight="1">
      <c r="A2096" s="274">
        <v>1917452</v>
      </c>
      <c r="B2096" s="275" t="s">
        <v>27593</v>
      </c>
      <c r="C2096" s="274" t="s">
        <v>13725</v>
      </c>
      <c r="D2096" s="276">
        <v>17.239999999999998</v>
      </c>
    </row>
    <row r="2097" spans="1:4" ht="18" customHeight="1">
      <c r="A2097" s="274">
        <v>1917453</v>
      </c>
      <c r="B2097" s="275" t="s">
        <v>27594</v>
      </c>
      <c r="C2097" s="274" t="s">
        <v>13725</v>
      </c>
      <c r="D2097" s="276">
        <v>20.329999999999998</v>
      </c>
    </row>
    <row r="2098" spans="1:4" ht="18" customHeight="1">
      <c r="A2098" s="274">
        <v>1917454</v>
      </c>
      <c r="B2098" s="275" t="s">
        <v>27595</v>
      </c>
      <c r="C2098" s="274" t="s">
        <v>13725</v>
      </c>
      <c r="D2098" s="276">
        <v>23.7</v>
      </c>
    </row>
    <row r="2099" spans="1:4" ht="18" customHeight="1">
      <c r="A2099" s="274">
        <v>1917455</v>
      </c>
      <c r="B2099" s="275" t="s">
        <v>27596</v>
      </c>
      <c r="C2099" s="274" t="s">
        <v>13725</v>
      </c>
      <c r="D2099" s="276">
        <v>28.01</v>
      </c>
    </row>
    <row r="2100" spans="1:4" ht="18" customHeight="1">
      <c r="A2100" s="274">
        <v>1917456</v>
      </c>
      <c r="B2100" s="275" t="s">
        <v>27597</v>
      </c>
      <c r="C2100" s="274" t="s">
        <v>13725</v>
      </c>
      <c r="D2100" s="276">
        <v>32.65</v>
      </c>
    </row>
    <row r="2101" spans="1:4" ht="18" customHeight="1">
      <c r="A2101" s="274">
        <v>1917457</v>
      </c>
      <c r="B2101" s="275" t="s">
        <v>27598</v>
      </c>
      <c r="C2101" s="274" t="s">
        <v>13725</v>
      </c>
      <c r="D2101" s="276">
        <v>36.799999999999997</v>
      </c>
    </row>
    <row r="2102" spans="1:4" ht="18" customHeight="1">
      <c r="A2102" s="274">
        <v>1917458</v>
      </c>
      <c r="B2102" s="275" t="s">
        <v>27599</v>
      </c>
      <c r="C2102" s="274" t="s">
        <v>13725</v>
      </c>
      <c r="D2102" s="276">
        <v>42.28</v>
      </c>
    </row>
    <row r="2103" spans="1:4" ht="18" customHeight="1">
      <c r="A2103" s="274">
        <v>1917459</v>
      </c>
      <c r="B2103" s="275" t="s">
        <v>27600</v>
      </c>
      <c r="C2103" s="274" t="s">
        <v>13725</v>
      </c>
      <c r="D2103" s="276">
        <v>44.46</v>
      </c>
    </row>
    <row r="2104" spans="1:4" ht="18" customHeight="1">
      <c r="A2104" s="274">
        <v>1917440</v>
      </c>
      <c r="B2104" s="275" t="s">
        <v>27601</v>
      </c>
      <c r="C2104" s="274" t="s">
        <v>13725</v>
      </c>
      <c r="D2104" s="276">
        <v>4.55</v>
      </c>
    </row>
    <row r="2105" spans="1:4" ht="18" customHeight="1">
      <c r="A2105" s="274">
        <v>1917441</v>
      </c>
      <c r="B2105" s="275" t="s">
        <v>27602</v>
      </c>
      <c r="C2105" s="274" t="s">
        <v>13725</v>
      </c>
      <c r="D2105" s="276">
        <v>5.13</v>
      </c>
    </row>
    <row r="2106" spans="1:4" ht="18" customHeight="1">
      <c r="A2106" s="274">
        <v>1917442</v>
      </c>
      <c r="B2106" s="275" t="s">
        <v>27603</v>
      </c>
      <c r="C2106" s="274" t="s">
        <v>13725</v>
      </c>
      <c r="D2106" s="276">
        <v>5.71</v>
      </c>
    </row>
    <row r="2107" spans="1:4" ht="18" customHeight="1">
      <c r="A2107" s="274">
        <v>1917734</v>
      </c>
      <c r="B2107" s="275" t="s">
        <v>27604</v>
      </c>
      <c r="C2107" s="274" t="s">
        <v>13725</v>
      </c>
      <c r="D2107" s="276">
        <v>4.21</v>
      </c>
    </row>
    <row r="2108" spans="1:4" ht="9" customHeight="1">
      <c r="A2108" s="274">
        <v>1917055</v>
      </c>
      <c r="B2108" s="275" t="s">
        <v>27605</v>
      </c>
      <c r="C2108" s="274" t="s">
        <v>13725</v>
      </c>
      <c r="D2108" s="276">
        <v>11.68</v>
      </c>
    </row>
    <row r="2109" spans="1:4" ht="9" customHeight="1">
      <c r="A2109" s="274">
        <v>1917056</v>
      </c>
      <c r="B2109" s="275" t="s">
        <v>27606</v>
      </c>
      <c r="C2109" s="274" t="s">
        <v>13725</v>
      </c>
      <c r="D2109" s="276">
        <v>11.9</v>
      </c>
    </row>
    <row r="2110" spans="1:4" ht="9" customHeight="1">
      <c r="A2110" s="274">
        <v>1917057</v>
      </c>
      <c r="B2110" s="275" t="s">
        <v>27607</v>
      </c>
      <c r="C2110" s="274" t="s">
        <v>13725</v>
      </c>
      <c r="D2110" s="276">
        <v>12.12</v>
      </c>
    </row>
    <row r="2111" spans="1:4" ht="9" customHeight="1">
      <c r="A2111" s="274">
        <v>1917058</v>
      </c>
      <c r="B2111" s="275" t="s">
        <v>27608</v>
      </c>
      <c r="C2111" s="274" t="s">
        <v>13725</v>
      </c>
      <c r="D2111" s="276">
        <v>12.36</v>
      </c>
    </row>
    <row r="2112" spans="1:4" ht="9" customHeight="1">
      <c r="A2112" s="274">
        <v>1917059</v>
      </c>
      <c r="B2112" s="275" t="s">
        <v>27609</v>
      </c>
      <c r="C2112" s="274" t="s">
        <v>13725</v>
      </c>
      <c r="D2112" s="276">
        <v>12.6</v>
      </c>
    </row>
    <row r="2113" spans="1:4" ht="9" customHeight="1">
      <c r="A2113" s="274">
        <v>1917060</v>
      </c>
      <c r="B2113" s="275" t="s">
        <v>27610</v>
      </c>
      <c r="C2113" s="274" t="s">
        <v>13725</v>
      </c>
      <c r="D2113" s="276">
        <v>12.73</v>
      </c>
    </row>
    <row r="2114" spans="1:4" ht="9" customHeight="1">
      <c r="A2114" s="274">
        <v>1901536</v>
      </c>
      <c r="B2114" s="275" t="s">
        <v>27611</v>
      </c>
      <c r="C2114" s="274" t="s">
        <v>13725</v>
      </c>
      <c r="D2114" s="276">
        <v>7.83</v>
      </c>
    </row>
    <row r="2115" spans="1:4" ht="9" customHeight="1">
      <c r="A2115" s="274">
        <v>1901537</v>
      </c>
      <c r="B2115" s="275" t="s">
        <v>27612</v>
      </c>
      <c r="C2115" s="274" t="s">
        <v>13725</v>
      </c>
      <c r="D2115" s="276">
        <v>7.89</v>
      </c>
    </row>
    <row r="2116" spans="1:4" ht="9" customHeight="1">
      <c r="A2116" s="274">
        <v>1901538</v>
      </c>
      <c r="B2116" s="275" t="s">
        <v>27613</v>
      </c>
      <c r="C2116" s="274" t="s">
        <v>13725</v>
      </c>
      <c r="D2116" s="276">
        <v>7.96</v>
      </c>
    </row>
    <row r="2117" spans="1:4" ht="9" customHeight="1">
      <c r="A2117" s="274">
        <v>1901539</v>
      </c>
      <c r="B2117" s="275" t="s">
        <v>27614</v>
      </c>
      <c r="C2117" s="274" t="s">
        <v>13725</v>
      </c>
      <c r="D2117" s="276">
        <v>8.0299999999999994</v>
      </c>
    </row>
    <row r="2118" spans="1:4" ht="9" customHeight="1">
      <c r="A2118" s="274">
        <v>1901540</v>
      </c>
      <c r="B2118" s="275" t="s">
        <v>27615</v>
      </c>
      <c r="C2118" s="274" t="s">
        <v>13725</v>
      </c>
      <c r="D2118" s="276">
        <v>8.1</v>
      </c>
    </row>
    <row r="2119" spans="1:4" ht="9" customHeight="1">
      <c r="A2119" s="274">
        <v>1901535</v>
      </c>
      <c r="B2119" s="275" t="s">
        <v>27616</v>
      </c>
      <c r="C2119" s="274" t="s">
        <v>13725</v>
      </c>
      <c r="D2119" s="276">
        <v>8.14</v>
      </c>
    </row>
    <row r="2120" spans="1:4" ht="9" customHeight="1">
      <c r="A2120" s="274">
        <v>1901542</v>
      </c>
      <c r="B2120" s="275" t="s">
        <v>27617</v>
      </c>
      <c r="C2120" s="274" t="s">
        <v>13725</v>
      </c>
      <c r="D2120" s="276">
        <v>10.35</v>
      </c>
    </row>
    <row r="2121" spans="1:4" ht="9" customHeight="1">
      <c r="A2121" s="274">
        <v>1901543</v>
      </c>
      <c r="B2121" s="275" t="s">
        <v>27618</v>
      </c>
      <c r="C2121" s="274" t="s">
        <v>13725</v>
      </c>
      <c r="D2121" s="276">
        <v>10.41</v>
      </c>
    </row>
    <row r="2122" spans="1:4" ht="9" customHeight="1">
      <c r="A2122" s="274">
        <v>1901544</v>
      </c>
      <c r="B2122" s="275" t="s">
        <v>27619</v>
      </c>
      <c r="C2122" s="274" t="s">
        <v>13725</v>
      </c>
      <c r="D2122" s="276">
        <v>10.47</v>
      </c>
    </row>
    <row r="2123" spans="1:4" ht="9" customHeight="1">
      <c r="A2123" s="274">
        <v>1901545</v>
      </c>
      <c r="B2123" s="275" t="s">
        <v>27620</v>
      </c>
      <c r="C2123" s="274" t="s">
        <v>13725</v>
      </c>
      <c r="D2123" s="276">
        <v>10.54</v>
      </c>
    </row>
    <row r="2124" spans="1:4" ht="9" customHeight="1">
      <c r="A2124" s="274">
        <v>1901546</v>
      </c>
      <c r="B2124" s="275" t="s">
        <v>27621</v>
      </c>
      <c r="C2124" s="274" t="s">
        <v>13725</v>
      </c>
      <c r="D2124" s="276">
        <v>10.61</v>
      </c>
    </row>
    <row r="2125" spans="1:4" ht="9" customHeight="1">
      <c r="A2125" s="274">
        <v>1901541</v>
      </c>
      <c r="B2125" s="275" t="s">
        <v>27622</v>
      </c>
      <c r="C2125" s="274" t="s">
        <v>13725</v>
      </c>
      <c r="D2125" s="276">
        <v>10.64</v>
      </c>
    </row>
    <row r="2126" spans="1:4" ht="9" customHeight="1">
      <c r="A2126" s="274">
        <v>1917091</v>
      </c>
      <c r="B2126" s="275" t="s">
        <v>27623</v>
      </c>
      <c r="C2126" s="274" t="s">
        <v>13725</v>
      </c>
      <c r="D2126" s="276">
        <v>10.25</v>
      </c>
    </row>
    <row r="2127" spans="1:4" ht="9" customHeight="1">
      <c r="A2127" s="274">
        <v>1917092</v>
      </c>
      <c r="B2127" s="275" t="s">
        <v>27624</v>
      </c>
      <c r="C2127" s="274" t="s">
        <v>13725</v>
      </c>
      <c r="D2127" s="276">
        <v>10.38</v>
      </c>
    </row>
    <row r="2128" spans="1:4" ht="9" customHeight="1">
      <c r="A2128" s="274">
        <v>1917093</v>
      </c>
      <c r="B2128" s="275" t="s">
        <v>27625</v>
      </c>
      <c r="C2128" s="274" t="s">
        <v>13725</v>
      </c>
      <c r="D2128" s="276">
        <v>10.52</v>
      </c>
    </row>
    <row r="2129" spans="1:4" ht="9" customHeight="1">
      <c r="A2129" s="274">
        <v>1917094</v>
      </c>
      <c r="B2129" s="275" t="s">
        <v>27626</v>
      </c>
      <c r="C2129" s="274" t="s">
        <v>13725</v>
      </c>
      <c r="D2129" s="276">
        <v>10.67</v>
      </c>
    </row>
    <row r="2130" spans="1:4" ht="9" customHeight="1">
      <c r="A2130" s="274">
        <v>1917095</v>
      </c>
      <c r="B2130" s="275" t="s">
        <v>27627</v>
      </c>
      <c r="C2130" s="274" t="s">
        <v>13725</v>
      </c>
      <c r="D2130" s="276">
        <v>10.82</v>
      </c>
    </row>
    <row r="2131" spans="1:4" ht="9" customHeight="1">
      <c r="A2131" s="274">
        <v>1917096</v>
      </c>
      <c r="B2131" s="275" t="s">
        <v>27628</v>
      </c>
      <c r="C2131" s="274" t="s">
        <v>13725</v>
      </c>
      <c r="D2131" s="276">
        <v>10.91</v>
      </c>
    </row>
    <row r="2132" spans="1:4" ht="9" customHeight="1">
      <c r="A2132" s="274">
        <v>1901548</v>
      </c>
      <c r="B2132" s="275" t="s">
        <v>27629</v>
      </c>
      <c r="C2132" s="274" t="s">
        <v>13725</v>
      </c>
      <c r="D2132" s="276">
        <v>12.93</v>
      </c>
    </row>
    <row r="2133" spans="1:4" ht="9" customHeight="1">
      <c r="A2133" s="274">
        <v>1901549</v>
      </c>
      <c r="B2133" s="275" t="s">
        <v>27630</v>
      </c>
      <c r="C2133" s="274" t="s">
        <v>13725</v>
      </c>
      <c r="D2133" s="276">
        <v>12.99</v>
      </c>
    </row>
    <row r="2134" spans="1:4" ht="9" customHeight="1">
      <c r="A2134" s="274">
        <v>1901550</v>
      </c>
      <c r="B2134" s="275" t="s">
        <v>27631</v>
      </c>
      <c r="C2134" s="274" t="s">
        <v>13725</v>
      </c>
      <c r="D2134" s="276">
        <v>13.05</v>
      </c>
    </row>
    <row r="2135" spans="1:4" ht="9" customHeight="1">
      <c r="A2135" s="274">
        <v>1901551</v>
      </c>
      <c r="B2135" s="275" t="s">
        <v>27632</v>
      </c>
      <c r="C2135" s="274" t="s">
        <v>13725</v>
      </c>
      <c r="D2135" s="276">
        <v>13.11</v>
      </c>
    </row>
    <row r="2136" spans="1:4" ht="9" customHeight="1">
      <c r="A2136" s="274">
        <v>1901552</v>
      </c>
      <c r="B2136" s="275" t="s">
        <v>27633</v>
      </c>
      <c r="C2136" s="274" t="s">
        <v>13725</v>
      </c>
      <c r="D2136" s="276">
        <v>13.18</v>
      </c>
    </row>
    <row r="2137" spans="1:4" ht="9" customHeight="1">
      <c r="A2137" s="274">
        <v>1901547</v>
      </c>
      <c r="B2137" s="275" t="s">
        <v>27634</v>
      </c>
      <c r="C2137" s="274" t="s">
        <v>13725</v>
      </c>
      <c r="D2137" s="276">
        <v>13.22</v>
      </c>
    </row>
    <row r="2138" spans="1:4" ht="9" customHeight="1">
      <c r="A2138" s="274">
        <v>1917127</v>
      </c>
      <c r="B2138" s="275" t="s">
        <v>27635</v>
      </c>
      <c r="C2138" s="274" t="s">
        <v>13725</v>
      </c>
      <c r="D2138" s="276">
        <v>9.61</v>
      </c>
    </row>
    <row r="2139" spans="1:4" ht="9" customHeight="1">
      <c r="A2139" s="274">
        <v>1917128</v>
      </c>
      <c r="B2139" s="275" t="s">
        <v>27636</v>
      </c>
      <c r="C2139" s="274" t="s">
        <v>13725</v>
      </c>
      <c r="D2139" s="276">
        <v>9.7200000000000006</v>
      </c>
    </row>
    <row r="2140" spans="1:4" ht="9" customHeight="1">
      <c r="A2140" s="274">
        <v>1917129</v>
      </c>
      <c r="B2140" s="275" t="s">
        <v>27637</v>
      </c>
      <c r="C2140" s="274" t="s">
        <v>13725</v>
      </c>
      <c r="D2140" s="276">
        <v>9.83</v>
      </c>
    </row>
    <row r="2141" spans="1:4" ht="9" customHeight="1">
      <c r="A2141" s="274">
        <v>1917130</v>
      </c>
      <c r="B2141" s="275" t="s">
        <v>27638</v>
      </c>
      <c r="C2141" s="274" t="s">
        <v>13725</v>
      </c>
      <c r="D2141" s="276">
        <v>9.9499999999999993</v>
      </c>
    </row>
    <row r="2142" spans="1:4" ht="9" customHeight="1">
      <c r="A2142" s="274">
        <v>1917131</v>
      </c>
      <c r="B2142" s="275" t="s">
        <v>27639</v>
      </c>
      <c r="C2142" s="274" t="s">
        <v>13725</v>
      </c>
      <c r="D2142" s="276">
        <v>10.08</v>
      </c>
    </row>
    <row r="2143" spans="1:4" ht="9" customHeight="1">
      <c r="A2143" s="274">
        <v>1917132</v>
      </c>
      <c r="B2143" s="275" t="s">
        <v>27640</v>
      </c>
      <c r="C2143" s="274" t="s">
        <v>13725</v>
      </c>
      <c r="D2143" s="276">
        <v>10.15</v>
      </c>
    </row>
    <row r="2144" spans="1:4" ht="9" customHeight="1">
      <c r="A2144" s="274">
        <v>1917163</v>
      </c>
      <c r="B2144" s="275" t="s">
        <v>27641</v>
      </c>
      <c r="C2144" s="274" t="s">
        <v>13725</v>
      </c>
      <c r="D2144" s="276">
        <v>8.9700000000000006</v>
      </c>
    </row>
    <row r="2145" spans="1:4" ht="9" customHeight="1">
      <c r="A2145" s="274">
        <v>1917164</v>
      </c>
      <c r="B2145" s="275" t="s">
        <v>27642</v>
      </c>
      <c r="C2145" s="274" t="s">
        <v>13725</v>
      </c>
      <c r="D2145" s="276">
        <v>9.07</v>
      </c>
    </row>
    <row r="2146" spans="1:4" ht="9" customHeight="1">
      <c r="A2146" s="274">
        <v>1917165</v>
      </c>
      <c r="B2146" s="275" t="s">
        <v>27643</v>
      </c>
      <c r="C2146" s="274" t="s">
        <v>13725</v>
      </c>
      <c r="D2146" s="276">
        <v>9.17</v>
      </c>
    </row>
    <row r="2147" spans="1:4" ht="9" customHeight="1">
      <c r="A2147" s="274">
        <v>1917166</v>
      </c>
      <c r="B2147" s="275" t="s">
        <v>27644</v>
      </c>
      <c r="C2147" s="274" t="s">
        <v>13725</v>
      </c>
      <c r="D2147" s="276">
        <v>9.27</v>
      </c>
    </row>
    <row r="2148" spans="1:4" ht="9" customHeight="1">
      <c r="A2148" s="274">
        <v>1917167</v>
      </c>
      <c r="B2148" s="275" t="s">
        <v>27645</v>
      </c>
      <c r="C2148" s="274" t="s">
        <v>13725</v>
      </c>
      <c r="D2148" s="276">
        <v>9.3800000000000008</v>
      </c>
    </row>
    <row r="2149" spans="1:4" ht="9" customHeight="1">
      <c r="A2149" s="274">
        <v>1917168</v>
      </c>
      <c r="B2149" s="275" t="s">
        <v>27646</v>
      </c>
      <c r="C2149" s="274" t="s">
        <v>13725</v>
      </c>
      <c r="D2149" s="276">
        <v>9.44</v>
      </c>
    </row>
    <row r="2150" spans="1:4" ht="9" customHeight="1">
      <c r="A2150" s="274">
        <v>1917199</v>
      </c>
      <c r="B2150" s="275" t="s">
        <v>27647</v>
      </c>
      <c r="C2150" s="274" t="s">
        <v>13725</v>
      </c>
      <c r="D2150" s="276">
        <v>8.36</v>
      </c>
    </row>
    <row r="2151" spans="1:4" ht="9" customHeight="1">
      <c r="A2151" s="274">
        <v>1917200</v>
      </c>
      <c r="B2151" s="275" t="s">
        <v>27648</v>
      </c>
      <c r="C2151" s="274" t="s">
        <v>13725</v>
      </c>
      <c r="D2151" s="276">
        <v>8.4499999999999993</v>
      </c>
    </row>
    <row r="2152" spans="1:4" ht="9" customHeight="1">
      <c r="A2152" s="274">
        <v>1917201</v>
      </c>
      <c r="B2152" s="275" t="s">
        <v>27649</v>
      </c>
      <c r="C2152" s="274" t="s">
        <v>13725</v>
      </c>
      <c r="D2152" s="276">
        <v>8.5399999999999991</v>
      </c>
    </row>
    <row r="2153" spans="1:4" ht="9" customHeight="1">
      <c r="A2153" s="274">
        <v>1917202</v>
      </c>
      <c r="B2153" s="275" t="s">
        <v>27650</v>
      </c>
      <c r="C2153" s="274" t="s">
        <v>13725</v>
      </c>
      <c r="D2153" s="276">
        <v>8.6300000000000008</v>
      </c>
    </row>
    <row r="2154" spans="1:4" ht="9" customHeight="1">
      <c r="A2154" s="274">
        <v>1917203</v>
      </c>
      <c r="B2154" s="275" t="s">
        <v>27651</v>
      </c>
      <c r="C2154" s="274" t="s">
        <v>13725</v>
      </c>
      <c r="D2154" s="276">
        <v>8.73</v>
      </c>
    </row>
    <row r="2155" spans="1:4" ht="9" customHeight="1">
      <c r="A2155" s="274">
        <v>1917204</v>
      </c>
      <c r="B2155" s="275" t="s">
        <v>27652</v>
      </c>
      <c r="C2155" s="274" t="s">
        <v>13725</v>
      </c>
      <c r="D2155" s="276">
        <v>8.7899999999999991</v>
      </c>
    </row>
    <row r="2156" spans="1:4" ht="9" customHeight="1">
      <c r="A2156" s="274">
        <v>1917019</v>
      </c>
      <c r="B2156" s="275" t="s">
        <v>27653</v>
      </c>
      <c r="C2156" s="274" t="s">
        <v>13725</v>
      </c>
      <c r="D2156" s="276">
        <v>15.84</v>
      </c>
    </row>
    <row r="2157" spans="1:4" ht="9" customHeight="1">
      <c r="A2157" s="274">
        <v>1917020</v>
      </c>
      <c r="B2157" s="275" t="s">
        <v>27654</v>
      </c>
      <c r="C2157" s="274" t="s">
        <v>13725</v>
      </c>
      <c r="D2157" s="276">
        <v>16.149999999999999</v>
      </c>
    </row>
    <row r="2158" spans="1:4" ht="9" customHeight="1">
      <c r="A2158" s="274">
        <v>1917021</v>
      </c>
      <c r="B2158" s="275" t="s">
        <v>27655</v>
      </c>
      <c r="C2158" s="274" t="s">
        <v>13725</v>
      </c>
      <c r="D2158" s="276">
        <v>16.47</v>
      </c>
    </row>
    <row r="2159" spans="1:4" ht="9" customHeight="1">
      <c r="A2159" s="274">
        <v>1917022</v>
      </c>
      <c r="B2159" s="275" t="s">
        <v>27656</v>
      </c>
      <c r="C2159" s="274" t="s">
        <v>13725</v>
      </c>
      <c r="D2159" s="276">
        <v>16.8</v>
      </c>
    </row>
    <row r="2160" spans="1:4" ht="9" customHeight="1">
      <c r="A2160" s="274">
        <v>1917023</v>
      </c>
      <c r="B2160" s="275" t="s">
        <v>27657</v>
      </c>
      <c r="C2160" s="274" t="s">
        <v>13725</v>
      </c>
      <c r="D2160" s="276">
        <v>17.16</v>
      </c>
    </row>
    <row r="2161" spans="1:4" ht="9" customHeight="1">
      <c r="A2161" s="274">
        <v>1917024</v>
      </c>
      <c r="B2161" s="275" t="s">
        <v>27658</v>
      </c>
      <c r="C2161" s="274" t="s">
        <v>13725</v>
      </c>
      <c r="D2161" s="276">
        <v>17.350000000000001</v>
      </c>
    </row>
    <row r="2162" spans="1:4" ht="18" customHeight="1">
      <c r="A2162" s="274">
        <v>1917541</v>
      </c>
      <c r="B2162" s="275" t="s">
        <v>27659</v>
      </c>
      <c r="C2162" s="274" t="s">
        <v>13725</v>
      </c>
      <c r="D2162" s="276">
        <v>5.57</v>
      </c>
    </row>
    <row r="2163" spans="1:4" ht="18" customHeight="1">
      <c r="A2163" s="274">
        <v>1917542</v>
      </c>
      <c r="B2163" s="275" t="s">
        <v>27660</v>
      </c>
      <c r="C2163" s="274" t="s">
        <v>13725</v>
      </c>
      <c r="D2163" s="276">
        <v>6.18</v>
      </c>
    </row>
    <row r="2164" spans="1:4" ht="18" customHeight="1">
      <c r="A2164" s="274">
        <v>1917543</v>
      </c>
      <c r="B2164" s="275" t="s">
        <v>27661</v>
      </c>
      <c r="C2164" s="274" t="s">
        <v>13725</v>
      </c>
      <c r="D2164" s="276">
        <v>6.5</v>
      </c>
    </row>
    <row r="2165" spans="1:4" ht="18" customHeight="1">
      <c r="A2165" s="274">
        <v>1917544</v>
      </c>
      <c r="B2165" s="275" t="s">
        <v>27662</v>
      </c>
      <c r="C2165" s="274" t="s">
        <v>13725</v>
      </c>
      <c r="D2165" s="276">
        <v>6.82</v>
      </c>
    </row>
    <row r="2166" spans="1:4" ht="18" customHeight="1">
      <c r="A2166" s="274">
        <v>1917545</v>
      </c>
      <c r="B2166" s="275" t="s">
        <v>27663</v>
      </c>
      <c r="C2166" s="274" t="s">
        <v>13725</v>
      </c>
      <c r="D2166" s="276">
        <v>7.22</v>
      </c>
    </row>
    <row r="2167" spans="1:4" ht="18" customHeight="1">
      <c r="A2167" s="274">
        <v>1917546</v>
      </c>
      <c r="B2167" s="275" t="s">
        <v>27664</v>
      </c>
      <c r="C2167" s="274" t="s">
        <v>13725</v>
      </c>
      <c r="D2167" s="276">
        <v>7.57</v>
      </c>
    </row>
    <row r="2168" spans="1:4" ht="18" customHeight="1">
      <c r="A2168" s="274">
        <v>1917547</v>
      </c>
      <c r="B2168" s="275" t="s">
        <v>27665</v>
      </c>
      <c r="C2168" s="274" t="s">
        <v>13725</v>
      </c>
      <c r="D2168" s="276">
        <v>8.2100000000000009</v>
      </c>
    </row>
    <row r="2169" spans="1:4" ht="18" customHeight="1">
      <c r="A2169" s="274">
        <v>1917548</v>
      </c>
      <c r="B2169" s="275" t="s">
        <v>27666</v>
      </c>
      <c r="C2169" s="274" t="s">
        <v>13725</v>
      </c>
      <c r="D2169" s="276">
        <v>8.6300000000000008</v>
      </c>
    </row>
    <row r="2170" spans="1:4" ht="18" customHeight="1">
      <c r="A2170" s="274">
        <v>1917549</v>
      </c>
      <c r="B2170" s="275" t="s">
        <v>27667</v>
      </c>
      <c r="C2170" s="274" t="s">
        <v>13725</v>
      </c>
      <c r="D2170" s="276">
        <v>9.09</v>
      </c>
    </row>
    <row r="2171" spans="1:4" ht="18" customHeight="1">
      <c r="A2171" s="274">
        <v>1917550</v>
      </c>
      <c r="B2171" s="275" t="s">
        <v>27668</v>
      </c>
      <c r="C2171" s="274" t="s">
        <v>13725</v>
      </c>
      <c r="D2171" s="276">
        <v>9.56</v>
      </c>
    </row>
    <row r="2172" spans="1:4" ht="18" customHeight="1">
      <c r="A2172" s="274">
        <v>1917551</v>
      </c>
      <c r="B2172" s="275" t="s">
        <v>27669</v>
      </c>
      <c r="C2172" s="274" t="s">
        <v>13725</v>
      </c>
      <c r="D2172" s="276">
        <v>10.28</v>
      </c>
    </row>
    <row r="2173" spans="1:4" ht="18" customHeight="1">
      <c r="A2173" s="274">
        <v>1917552</v>
      </c>
      <c r="B2173" s="275" t="s">
        <v>27670</v>
      </c>
      <c r="C2173" s="274" t="s">
        <v>13725</v>
      </c>
      <c r="D2173" s="276">
        <v>10.8</v>
      </c>
    </row>
    <row r="2174" spans="1:4" ht="18" customHeight="1">
      <c r="A2174" s="274">
        <v>1917553</v>
      </c>
      <c r="B2174" s="275" t="s">
        <v>27671</v>
      </c>
      <c r="C2174" s="274" t="s">
        <v>13725</v>
      </c>
      <c r="D2174" s="276">
        <v>10.82</v>
      </c>
    </row>
    <row r="2175" spans="1:4" ht="18" customHeight="1">
      <c r="A2175" s="274">
        <v>1917554</v>
      </c>
      <c r="B2175" s="275" t="s">
        <v>27672</v>
      </c>
      <c r="C2175" s="274" t="s">
        <v>13725</v>
      </c>
      <c r="D2175" s="276">
        <v>11.78</v>
      </c>
    </row>
    <row r="2176" spans="1:4" ht="18" customHeight="1">
      <c r="A2176" s="274">
        <v>1917555</v>
      </c>
      <c r="B2176" s="275" t="s">
        <v>27673</v>
      </c>
      <c r="C2176" s="274" t="s">
        <v>13725</v>
      </c>
      <c r="D2176" s="276">
        <v>12.33</v>
      </c>
    </row>
    <row r="2177" spans="1:4" ht="18" customHeight="1">
      <c r="A2177" s="274">
        <v>1917556</v>
      </c>
      <c r="B2177" s="275" t="s">
        <v>27674</v>
      </c>
      <c r="C2177" s="274" t="s">
        <v>13725</v>
      </c>
      <c r="D2177" s="276">
        <v>13.19</v>
      </c>
    </row>
    <row r="2178" spans="1:4" ht="18" customHeight="1">
      <c r="A2178" s="274">
        <v>1917557</v>
      </c>
      <c r="B2178" s="275" t="s">
        <v>27675</v>
      </c>
      <c r="C2178" s="274" t="s">
        <v>13725</v>
      </c>
      <c r="D2178" s="276">
        <v>13.79</v>
      </c>
    </row>
    <row r="2179" spans="1:4" ht="18" customHeight="1">
      <c r="A2179" s="274">
        <v>1917558</v>
      </c>
      <c r="B2179" s="275" t="s">
        <v>27676</v>
      </c>
      <c r="C2179" s="274" t="s">
        <v>13725</v>
      </c>
      <c r="D2179" s="276">
        <v>14.65</v>
      </c>
    </row>
    <row r="2180" spans="1:4" ht="18" customHeight="1">
      <c r="A2180" s="274">
        <v>1917559</v>
      </c>
      <c r="B2180" s="275" t="s">
        <v>27677</v>
      </c>
      <c r="C2180" s="274" t="s">
        <v>13725</v>
      </c>
      <c r="D2180" s="276">
        <v>16.09</v>
      </c>
    </row>
    <row r="2181" spans="1:4" ht="18" customHeight="1">
      <c r="A2181" s="274">
        <v>1917560</v>
      </c>
      <c r="B2181" s="275" t="s">
        <v>27678</v>
      </c>
      <c r="C2181" s="274" t="s">
        <v>13725</v>
      </c>
      <c r="D2181" s="276">
        <v>17.88</v>
      </c>
    </row>
    <row r="2182" spans="1:4" ht="18" customHeight="1">
      <c r="A2182" s="274">
        <v>1917561</v>
      </c>
      <c r="B2182" s="275" t="s">
        <v>27679</v>
      </c>
      <c r="C2182" s="274" t="s">
        <v>13725</v>
      </c>
      <c r="D2182" s="276">
        <v>19.670000000000002</v>
      </c>
    </row>
    <row r="2183" spans="1:4" ht="18" customHeight="1">
      <c r="A2183" s="274">
        <v>1917562</v>
      </c>
      <c r="B2183" s="275" t="s">
        <v>27680</v>
      </c>
      <c r="C2183" s="274" t="s">
        <v>13725</v>
      </c>
      <c r="D2183" s="276">
        <v>21.7</v>
      </c>
    </row>
    <row r="2184" spans="1:4" ht="18" customHeight="1">
      <c r="A2184" s="274">
        <v>1917563</v>
      </c>
      <c r="B2184" s="275" t="s">
        <v>27681</v>
      </c>
      <c r="C2184" s="274" t="s">
        <v>13725</v>
      </c>
      <c r="D2184" s="276">
        <v>23.55</v>
      </c>
    </row>
    <row r="2185" spans="1:4" ht="18" customHeight="1">
      <c r="A2185" s="274">
        <v>1917564</v>
      </c>
      <c r="B2185" s="275" t="s">
        <v>27682</v>
      </c>
      <c r="C2185" s="274" t="s">
        <v>13725</v>
      </c>
      <c r="D2185" s="276">
        <v>25.55</v>
      </c>
    </row>
    <row r="2186" spans="1:4" ht="18" customHeight="1">
      <c r="A2186" s="274">
        <v>1917565</v>
      </c>
      <c r="B2186" s="275" t="s">
        <v>27683</v>
      </c>
      <c r="C2186" s="274" t="s">
        <v>13725</v>
      </c>
      <c r="D2186" s="276">
        <v>28.18</v>
      </c>
    </row>
    <row r="2187" spans="1:4" ht="18" customHeight="1">
      <c r="A2187" s="274">
        <v>1917538</v>
      </c>
      <c r="B2187" s="275" t="s">
        <v>27684</v>
      </c>
      <c r="C2187" s="274" t="s">
        <v>13725</v>
      </c>
      <c r="D2187" s="276">
        <v>4.59</v>
      </c>
    </row>
    <row r="2188" spans="1:4" ht="18" customHeight="1">
      <c r="A2188" s="274">
        <v>1917566</v>
      </c>
      <c r="B2188" s="275" t="s">
        <v>27685</v>
      </c>
      <c r="C2188" s="274" t="s">
        <v>13725</v>
      </c>
      <c r="D2188" s="276">
        <v>30.87</v>
      </c>
    </row>
    <row r="2189" spans="1:4" ht="18" customHeight="1">
      <c r="A2189" s="274">
        <v>1917567</v>
      </c>
      <c r="B2189" s="275" t="s">
        <v>27686</v>
      </c>
      <c r="C2189" s="274" t="s">
        <v>13725</v>
      </c>
      <c r="D2189" s="276">
        <v>33.700000000000003</v>
      </c>
    </row>
    <row r="2190" spans="1:4" ht="18" customHeight="1">
      <c r="A2190" s="274">
        <v>1917568</v>
      </c>
      <c r="B2190" s="275" t="s">
        <v>27687</v>
      </c>
      <c r="C2190" s="274" t="s">
        <v>13725</v>
      </c>
      <c r="D2190" s="276">
        <v>36.4</v>
      </c>
    </row>
    <row r="2191" spans="1:4" ht="18" customHeight="1">
      <c r="A2191" s="274">
        <v>1917569</v>
      </c>
      <c r="B2191" s="275" t="s">
        <v>27688</v>
      </c>
      <c r="C2191" s="274" t="s">
        <v>13725</v>
      </c>
      <c r="D2191" s="276">
        <v>39.74</v>
      </c>
    </row>
    <row r="2192" spans="1:4" ht="18" customHeight="1">
      <c r="A2192" s="274">
        <v>1917570</v>
      </c>
      <c r="B2192" s="275" t="s">
        <v>27689</v>
      </c>
      <c r="C2192" s="274" t="s">
        <v>13725</v>
      </c>
      <c r="D2192" s="276">
        <v>42.81</v>
      </c>
    </row>
    <row r="2193" spans="1:4" ht="18" customHeight="1">
      <c r="A2193" s="274">
        <v>1917571</v>
      </c>
      <c r="B2193" s="275" t="s">
        <v>27690</v>
      </c>
      <c r="C2193" s="274" t="s">
        <v>13725</v>
      </c>
      <c r="D2193" s="276">
        <v>46.45</v>
      </c>
    </row>
    <row r="2194" spans="1:4" ht="18" customHeight="1">
      <c r="A2194" s="274">
        <v>1917572</v>
      </c>
      <c r="B2194" s="275" t="s">
        <v>27691</v>
      </c>
      <c r="C2194" s="274" t="s">
        <v>13725</v>
      </c>
      <c r="D2194" s="276">
        <v>50.49</v>
      </c>
    </row>
    <row r="2195" spans="1:4" ht="18" customHeight="1">
      <c r="A2195" s="274">
        <v>1917573</v>
      </c>
      <c r="B2195" s="275" t="s">
        <v>27692</v>
      </c>
      <c r="C2195" s="274" t="s">
        <v>13725</v>
      </c>
      <c r="D2195" s="276">
        <v>54.89</v>
      </c>
    </row>
    <row r="2196" spans="1:4" ht="18" customHeight="1">
      <c r="A2196" s="274">
        <v>1917574</v>
      </c>
      <c r="B2196" s="275" t="s">
        <v>27693</v>
      </c>
      <c r="C2196" s="274" t="s">
        <v>13725</v>
      </c>
      <c r="D2196" s="276">
        <v>58.89</v>
      </c>
    </row>
    <row r="2197" spans="1:4" ht="18" customHeight="1">
      <c r="A2197" s="274">
        <v>1917539</v>
      </c>
      <c r="B2197" s="275" t="s">
        <v>27694</v>
      </c>
      <c r="C2197" s="274" t="s">
        <v>13725</v>
      </c>
      <c r="D2197" s="276">
        <v>4.9000000000000004</v>
      </c>
    </row>
    <row r="2198" spans="1:4" ht="18" customHeight="1">
      <c r="A2198" s="274">
        <v>1917540</v>
      </c>
      <c r="B2198" s="275" t="s">
        <v>27695</v>
      </c>
      <c r="C2198" s="274" t="s">
        <v>13725</v>
      </c>
      <c r="D2198" s="276">
        <v>5.26</v>
      </c>
    </row>
    <row r="2199" spans="1:4" ht="18" customHeight="1">
      <c r="A2199" s="274">
        <v>1917738</v>
      </c>
      <c r="B2199" s="275" t="s">
        <v>27696</v>
      </c>
      <c r="C2199" s="274" t="s">
        <v>13725</v>
      </c>
      <c r="D2199" s="276">
        <v>4.5199999999999996</v>
      </c>
    </row>
    <row r="2200" spans="1:4" ht="18" customHeight="1">
      <c r="A2200" s="274">
        <v>1917238</v>
      </c>
      <c r="B2200" s="275" t="s">
        <v>27697</v>
      </c>
      <c r="C2200" s="274" t="s">
        <v>13725</v>
      </c>
      <c r="D2200" s="276">
        <v>7.06</v>
      </c>
    </row>
    <row r="2201" spans="1:4" ht="18" customHeight="1">
      <c r="A2201" s="274">
        <v>1917239</v>
      </c>
      <c r="B2201" s="275" t="s">
        <v>27698</v>
      </c>
      <c r="C2201" s="274" t="s">
        <v>13725</v>
      </c>
      <c r="D2201" s="276">
        <v>7.73</v>
      </c>
    </row>
    <row r="2202" spans="1:4" ht="18" customHeight="1">
      <c r="A2202" s="274">
        <v>1917240</v>
      </c>
      <c r="B2202" s="275" t="s">
        <v>27699</v>
      </c>
      <c r="C2202" s="274" t="s">
        <v>13725</v>
      </c>
      <c r="D2202" s="276">
        <v>8.24</v>
      </c>
    </row>
    <row r="2203" spans="1:4" ht="18" customHeight="1">
      <c r="A2203" s="274">
        <v>1917241</v>
      </c>
      <c r="B2203" s="275" t="s">
        <v>27700</v>
      </c>
      <c r="C2203" s="274" t="s">
        <v>13725</v>
      </c>
      <c r="D2203" s="276">
        <v>8.7100000000000009</v>
      </c>
    </row>
    <row r="2204" spans="1:4" ht="18" customHeight="1">
      <c r="A2204" s="274">
        <v>1917242</v>
      </c>
      <c r="B2204" s="275" t="s">
        <v>27701</v>
      </c>
      <c r="C2204" s="274" t="s">
        <v>13725</v>
      </c>
      <c r="D2204" s="276">
        <v>9.16</v>
      </c>
    </row>
    <row r="2205" spans="1:4" ht="18" customHeight="1">
      <c r="A2205" s="274">
        <v>1917243</v>
      </c>
      <c r="B2205" s="275" t="s">
        <v>27702</v>
      </c>
      <c r="C2205" s="274" t="s">
        <v>13725</v>
      </c>
      <c r="D2205" s="276">
        <v>9.59</v>
      </c>
    </row>
    <row r="2206" spans="1:4" ht="18" customHeight="1">
      <c r="A2206" s="274">
        <v>1917244</v>
      </c>
      <c r="B2206" s="275" t="s">
        <v>27703</v>
      </c>
      <c r="C2206" s="274" t="s">
        <v>13725</v>
      </c>
      <c r="D2206" s="276">
        <v>10.210000000000001</v>
      </c>
    </row>
    <row r="2207" spans="1:4" ht="18" customHeight="1">
      <c r="A2207" s="274">
        <v>1917245</v>
      </c>
      <c r="B2207" s="275" t="s">
        <v>27704</v>
      </c>
      <c r="C2207" s="274" t="s">
        <v>13725</v>
      </c>
      <c r="D2207" s="276">
        <v>10.72</v>
      </c>
    </row>
    <row r="2208" spans="1:4" ht="18" customHeight="1">
      <c r="A2208" s="274">
        <v>1917246</v>
      </c>
      <c r="B2208" s="275" t="s">
        <v>27705</v>
      </c>
      <c r="C2208" s="274" t="s">
        <v>13725</v>
      </c>
      <c r="D2208" s="276">
        <v>11.27</v>
      </c>
    </row>
    <row r="2209" spans="1:4" ht="18" customHeight="1">
      <c r="A2209" s="274">
        <v>1917247</v>
      </c>
      <c r="B2209" s="275" t="s">
        <v>27706</v>
      </c>
      <c r="C2209" s="274" t="s">
        <v>13725</v>
      </c>
      <c r="D2209" s="276">
        <v>12.19</v>
      </c>
    </row>
    <row r="2210" spans="1:4" ht="18" customHeight="1">
      <c r="A2210" s="274">
        <v>1917248</v>
      </c>
      <c r="B2210" s="275" t="s">
        <v>27707</v>
      </c>
      <c r="C2210" s="274" t="s">
        <v>13725</v>
      </c>
      <c r="D2210" s="276">
        <v>13.92</v>
      </c>
    </row>
    <row r="2211" spans="1:4" ht="18" customHeight="1">
      <c r="A2211" s="274">
        <v>1917249</v>
      </c>
      <c r="B2211" s="275" t="s">
        <v>27708</v>
      </c>
      <c r="C2211" s="274" t="s">
        <v>13725</v>
      </c>
      <c r="D2211" s="276">
        <v>16.66</v>
      </c>
    </row>
    <row r="2212" spans="1:4" ht="18" customHeight="1">
      <c r="A2212" s="274">
        <v>1917235</v>
      </c>
      <c r="B2212" s="275" t="s">
        <v>27709</v>
      </c>
      <c r="C2212" s="274" t="s">
        <v>13725</v>
      </c>
      <c r="D2212" s="276">
        <v>5.66</v>
      </c>
    </row>
    <row r="2213" spans="1:4" ht="18" customHeight="1">
      <c r="A2213" s="274">
        <v>1917236</v>
      </c>
      <c r="B2213" s="275" t="s">
        <v>27710</v>
      </c>
      <c r="C2213" s="274" t="s">
        <v>13725</v>
      </c>
      <c r="D2213" s="276">
        <v>6.03</v>
      </c>
    </row>
    <row r="2214" spans="1:4" ht="18" customHeight="1">
      <c r="A2214" s="274">
        <v>1917237</v>
      </c>
      <c r="B2214" s="275" t="s">
        <v>27711</v>
      </c>
      <c r="C2214" s="274" t="s">
        <v>13725</v>
      </c>
      <c r="D2214" s="276">
        <v>6.49</v>
      </c>
    </row>
    <row r="2215" spans="1:4" ht="18" customHeight="1">
      <c r="A2215" s="274">
        <v>1917725</v>
      </c>
      <c r="B2215" s="275" t="s">
        <v>27712</v>
      </c>
      <c r="C2215" s="274" t="s">
        <v>13725</v>
      </c>
      <c r="D2215" s="276">
        <v>5.51</v>
      </c>
    </row>
    <row r="2216" spans="1:4" ht="18" customHeight="1">
      <c r="A2216" s="274">
        <v>1917311</v>
      </c>
      <c r="B2216" s="275" t="s">
        <v>27713</v>
      </c>
      <c r="C2216" s="274" t="s">
        <v>13725</v>
      </c>
      <c r="D2216" s="276">
        <v>5.56</v>
      </c>
    </row>
    <row r="2217" spans="1:4" ht="18" customHeight="1">
      <c r="A2217" s="274">
        <v>1917312</v>
      </c>
      <c r="B2217" s="275" t="s">
        <v>27714</v>
      </c>
      <c r="C2217" s="274" t="s">
        <v>13725</v>
      </c>
      <c r="D2217" s="276">
        <v>6.25</v>
      </c>
    </row>
    <row r="2218" spans="1:4" ht="18" customHeight="1">
      <c r="A2218" s="274">
        <v>1917313</v>
      </c>
      <c r="B2218" s="275" t="s">
        <v>27715</v>
      </c>
      <c r="C2218" s="274" t="s">
        <v>13725</v>
      </c>
      <c r="D2218" s="276">
        <v>6.7</v>
      </c>
    </row>
    <row r="2219" spans="1:4" ht="18" customHeight="1">
      <c r="A2219" s="274">
        <v>1917314</v>
      </c>
      <c r="B2219" s="275" t="s">
        <v>27716</v>
      </c>
      <c r="C2219" s="274" t="s">
        <v>13725</v>
      </c>
      <c r="D2219" s="276">
        <v>7.14</v>
      </c>
    </row>
    <row r="2220" spans="1:4" ht="18" customHeight="1">
      <c r="A2220" s="274">
        <v>1917315</v>
      </c>
      <c r="B2220" s="275" t="s">
        <v>27717</v>
      </c>
      <c r="C2220" s="274" t="s">
        <v>13725</v>
      </c>
      <c r="D2220" s="276">
        <v>7.66</v>
      </c>
    </row>
    <row r="2221" spans="1:4" ht="18" customHeight="1">
      <c r="A2221" s="274">
        <v>1917316</v>
      </c>
      <c r="B2221" s="275" t="s">
        <v>27718</v>
      </c>
      <c r="C2221" s="274" t="s">
        <v>13725</v>
      </c>
      <c r="D2221" s="276">
        <v>8.19</v>
      </c>
    </row>
    <row r="2222" spans="1:4" ht="18" customHeight="1">
      <c r="A2222" s="274">
        <v>1917317</v>
      </c>
      <c r="B2222" s="275" t="s">
        <v>27719</v>
      </c>
      <c r="C2222" s="274" t="s">
        <v>13725</v>
      </c>
      <c r="D2222" s="276">
        <v>8.99</v>
      </c>
    </row>
    <row r="2223" spans="1:4" ht="18" customHeight="1">
      <c r="A2223" s="274">
        <v>1917318</v>
      </c>
      <c r="B2223" s="275" t="s">
        <v>27720</v>
      </c>
      <c r="C2223" s="274" t="s">
        <v>13725</v>
      </c>
      <c r="D2223" s="276">
        <v>9.69</v>
      </c>
    </row>
    <row r="2224" spans="1:4" ht="18" customHeight="1">
      <c r="A2224" s="274">
        <v>1917319</v>
      </c>
      <c r="B2224" s="275" t="s">
        <v>27721</v>
      </c>
      <c r="C2224" s="274" t="s">
        <v>13725</v>
      </c>
      <c r="D2224" s="276">
        <v>10.36</v>
      </c>
    </row>
    <row r="2225" spans="1:4" ht="18" customHeight="1">
      <c r="A2225" s="274">
        <v>1917320</v>
      </c>
      <c r="B2225" s="275" t="s">
        <v>27722</v>
      </c>
      <c r="C2225" s="274" t="s">
        <v>13725</v>
      </c>
      <c r="D2225" s="276">
        <v>11.08</v>
      </c>
    </row>
    <row r="2226" spans="1:4" ht="18" customHeight="1">
      <c r="A2226" s="274">
        <v>1917321</v>
      </c>
      <c r="B2226" s="275" t="s">
        <v>27723</v>
      </c>
      <c r="C2226" s="274" t="s">
        <v>13725</v>
      </c>
      <c r="D2226" s="276">
        <v>13.49</v>
      </c>
    </row>
    <row r="2227" spans="1:4" ht="18" customHeight="1">
      <c r="A2227" s="274">
        <v>1917322</v>
      </c>
      <c r="B2227" s="275" t="s">
        <v>27724</v>
      </c>
      <c r="C2227" s="274" t="s">
        <v>13725</v>
      </c>
      <c r="D2227" s="276">
        <v>15.59</v>
      </c>
    </row>
    <row r="2228" spans="1:4" ht="18" customHeight="1">
      <c r="A2228" s="274">
        <v>1917323</v>
      </c>
      <c r="B2228" s="275" t="s">
        <v>27725</v>
      </c>
      <c r="C2228" s="274" t="s">
        <v>13725</v>
      </c>
      <c r="D2228" s="276">
        <v>18.28</v>
      </c>
    </row>
    <row r="2229" spans="1:4" ht="18" customHeight="1">
      <c r="A2229" s="274">
        <v>1917324</v>
      </c>
      <c r="B2229" s="275" t="s">
        <v>27726</v>
      </c>
      <c r="C2229" s="274" t="s">
        <v>13725</v>
      </c>
      <c r="D2229" s="276">
        <v>21.1</v>
      </c>
    </row>
    <row r="2230" spans="1:4" ht="18" customHeight="1">
      <c r="A2230" s="274">
        <v>1917325</v>
      </c>
      <c r="B2230" s="275" t="s">
        <v>27727</v>
      </c>
      <c r="C2230" s="274" t="s">
        <v>13725</v>
      </c>
      <c r="D2230" s="276">
        <v>24.42</v>
      </c>
    </row>
    <row r="2231" spans="1:4" ht="18" customHeight="1">
      <c r="A2231" s="274">
        <v>1917326</v>
      </c>
      <c r="B2231" s="275" t="s">
        <v>27728</v>
      </c>
      <c r="C2231" s="274" t="s">
        <v>13725</v>
      </c>
      <c r="D2231" s="276">
        <v>28.92</v>
      </c>
    </row>
    <row r="2232" spans="1:4" ht="18" customHeight="1">
      <c r="A2232" s="274">
        <v>1917327</v>
      </c>
      <c r="B2232" s="275" t="s">
        <v>27729</v>
      </c>
      <c r="C2232" s="274" t="s">
        <v>13725</v>
      </c>
      <c r="D2232" s="276">
        <v>33.479999999999997</v>
      </c>
    </row>
    <row r="2233" spans="1:4" ht="18" customHeight="1">
      <c r="A2233" s="274">
        <v>1917328</v>
      </c>
      <c r="B2233" s="275" t="s">
        <v>27730</v>
      </c>
      <c r="C2233" s="274" t="s">
        <v>13725</v>
      </c>
      <c r="D2233" s="276">
        <v>38.71</v>
      </c>
    </row>
    <row r="2234" spans="1:4" ht="18" customHeight="1">
      <c r="A2234" s="274">
        <v>1917329</v>
      </c>
      <c r="B2234" s="275" t="s">
        <v>27731</v>
      </c>
      <c r="C2234" s="274" t="s">
        <v>13725</v>
      </c>
      <c r="D2234" s="276">
        <v>42.27</v>
      </c>
    </row>
    <row r="2235" spans="1:4" ht="18" customHeight="1">
      <c r="A2235" s="274">
        <v>1917330</v>
      </c>
      <c r="B2235" s="275" t="s">
        <v>27732</v>
      </c>
      <c r="C2235" s="274" t="s">
        <v>13725</v>
      </c>
      <c r="D2235" s="276">
        <v>46.65</v>
      </c>
    </row>
    <row r="2236" spans="1:4" ht="18" customHeight="1">
      <c r="A2236" s="274">
        <v>1917308</v>
      </c>
      <c r="B2236" s="275" t="s">
        <v>27733</v>
      </c>
      <c r="C2236" s="274" t="s">
        <v>13725</v>
      </c>
      <c r="D2236" s="276">
        <v>4.5599999999999996</v>
      </c>
    </row>
    <row r="2237" spans="1:4" ht="18" customHeight="1">
      <c r="A2237" s="274">
        <v>1917309</v>
      </c>
      <c r="B2237" s="275" t="s">
        <v>27734</v>
      </c>
      <c r="C2237" s="274" t="s">
        <v>13725</v>
      </c>
      <c r="D2237" s="276">
        <v>4.8499999999999996</v>
      </c>
    </row>
    <row r="2238" spans="1:4" ht="18" customHeight="1">
      <c r="A2238" s="274">
        <v>1917310</v>
      </c>
      <c r="B2238" s="275" t="s">
        <v>27735</v>
      </c>
      <c r="C2238" s="274" t="s">
        <v>13725</v>
      </c>
      <c r="D2238" s="276">
        <v>5.15</v>
      </c>
    </row>
    <row r="2239" spans="1:4" ht="18" customHeight="1">
      <c r="A2239" s="274">
        <v>1917730</v>
      </c>
      <c r="B2239" s="275" t="s">
        <v>27736</v>
      </c>
      <c r="C2239" s="274" t="s">
        <v>13725</v>
      </c>
      <c r="D2239" s="276">
        <v>4.5</v>
      </c>
    </row>
    <row r="2240" spans="1:4" ht="18" customHeight="1">
      <c r="A2240" s="274">
        <v>1917415</v>
      </c>
      <c r="B2240" s="275" t="s">
        <v>27737</v>
      </c>
      <c r="C2240" s="274" t="s">
        <v>13725</v>
      </c>
      <c r="D2240" s="276">
        <v>5.54</v>
      </c>
    </row>
    <row r="2241" spans="1:4" ht="18" customHeight="1">
      <c r="A2241" s="274">
        <v>1917416</v>
      </c>
      <c r="B2241" s="275" t="s">
        <v>27738</v>
      </c>
      <c r="C2241" s="274" t="s">
        <v>13725</v>
      </c>
      <c r="D2241" s="276">
        <v>6.2</v>
      </c>
    </row>
    <row r="2242" spans="1:4" ht="18" customHeight="1">
      <c r="A2242" s="274">
        <v>1917417</v>
      </c>
      <c r="B2242" s="275" t="s">
        <v>27739</v>
      </c>
      <c r="C2242" s="274" t="s">
        <v>13725</v>
      </c>
      <c r="D2242" s="276">
        <v>6.64</v>
      </c>
    </row>
    <row r="2243" spans="1:4" ht="18" customHeight="1">
      <c r="A2243" s="274">
        <v>1917418</v>
      </c>
      <c r="B2243" s="275" t="s">
        <v>27740</v>
      </c>
      <c r="C2243" s="274" t="s">
        <v>13725</v>
      </c>
      <c r="D2243" s="276">
        <v>7.05</v>
      </c>
    </row>
    <row r="2244" spans="1:4" ht="18" customHeight="1">
      <c r="A2244" s="274">
        <v>1917419</v>
      </c>
      <c r="B2244" s="275" t="s">
        <v>27741</v>
      </c>
      <c r="C2244" s="274" t="s">
        <v>13725</v>
      </c>
      <c r="D2244" s="276">
        <v>7.43</v>
      </c>
    </row>
    <row r="2245" spans="1:4" ht="18" customHeight="1">
      <c r="A2245" s="274">
        <v>1917420</v>
      </c>
      <c r="B2245" s="275" t="s">
        <v>27742</v>
      </c>
      <c r="C2245" s="274" t="s">
        <v>13725</v>
      </c>
      <c r="D2245" s="276">
        <v>7.87</v>
      </c>
    </row>
    <row r="2246" spans="1:4" ht="18" customHeight="1">
      <c r="A2246" s="274">
        <v>1917421</v>
      </c>
      <c r="B2246" s="275" t="s">
        <v>27743</v>
      </c>
      <c r="C2246" s="274" t="s">
        <v>13725</v>
      </c>
      <c r="D2246" s="276">
        <v>8.56</v>
      </c>
    </row>
    <row r="2247" spans="1:4" ht="18" customHeight="1">
      <c r="A2247" s="274">
        <v>1917422</v>
      </c>
      <c r="B2247" s="275" t="s">
        <v>27744</v>
      </c>
      <c r="C2247" s="274" t="s">
        <v>13725</v>
      </c>
      <c r="D2247" s="276">
        <v>8.9700000000000006</v>
      </c>
    </row>
    <row r="2248" spans="1:4" ht="18" customHeight="1">
      <c r="A2248" s="274">
        <v>1917423</v>
      </c>
      <c r="B2248" s="275" t="s">
        <v>27745</v>
      </c>
      <c r="C2248" s="274" t="s">
        <v>13725</v>
      </c>
      <c r="D2248" s="276">
        <v>9.39</v>
      </c>
    </row>
    <row r="2249" spans="1:4" ht="18" customHeight="1">
      <c r="A2249" s="274">
        <v>1917424</v>
      </c>
      <c r="B2249" s="275" t="s">
        <v>27746</v>
      </c>
      <c r="C2249" s="274" t="s">
        <v>13725</v>
      </c>
      <c r="D2249" s="276">
        <v>9.83</v>
      </c>
    </row>
    <row r="2250" spans="1:4" ht="18" customHeight="1">
      <c r="A2250" s="274">
        <v>1917425</v>
      </c>
      <c r="B2250" s="275" t="s">
        <v>27747</v>
      </c>
      <c r="C2250" s="274" t="s">
        <v>13725</v>
      </c>
      <c r="D2250" s="276">
        <v>10.67</v>
      </c>
    </row>
    <row r="2251" spans="1:4" ht="18" customHeight="1">
      <c r="A2251" s="274">
        <v>1917426</v>
      </c>
      <c r="B2251" s="275" t="s">
        <v>27748</v>
      </c>
      <c r="C2251" s="274" t="s">
        <v>13725</v>
      </c>
      <c r="D2251" s="276">
        <v>11.56</v>
      </c>
    </row>
    <row r="2252" spans="1:4" ht="18" customHeight="1">
      <c r="A2252" s="274">
        <v>1917427</v>
      </c>
      <c r="B2252" s="275" t="s">
        <v>27749</v>
      </c>
      <c r="C2252" s="274" t="s">
        <v>13725</v>
      </c>
      <c r="D2252" s="276">
        <v>13.14</v>
      </c>
    </row>
    <row r="2253" spans="1:4" ht="18" customHeight="1">
      <c r="A2253" s="274">
        <v>1917428</v>
      </c>
      <c r="B2253" s="275" t="s">
        <v>27750</v>
      </c>
      <c r="C2253" s="274" t="s">
        <v>13725</v>
      </c>
      <c r="D2253" s="276">
        <v>14.99</v>
      </c>
    </row>
    <row r="2254" spans="1:4" ht="18" customHeight="1">
      <c r="A2254" s="274">
        <v>1917429</v>
      </c>
      <c r="B2254" s="275" t="s">
        <v>27751</v>
      </c>
      <c r="C2254" s="274" t="s">
        <v>13725</v>
      </c>
      <c r="D2254" s="276">
        <v>16.93</v>
      </c>
    </row>
    <row r="2255" spans="1:4" ht="18" customHeight="1">
      <c r="A2255" s="274">
        <v>1917430</v>
      </c>
      <c r="B2255" s="275" t="s">
        <v>27752</v>
      </c>
      <c r="C2255" s="274" t="s">
        <v>13725</v>
      </c>
      <c r="D2255" s="276">
        <v>19.5</v>
      </c>
    </row>
    <row r="2256" spans="1:4" ht="18" customHeight="1">
      <c r="A2256" s="274">
        <v>1917431</v>
      </c>
      <c r="B2256" s="275" t="s">
        <v>27753</v>
      </c>
      <c r="C2256" s="274" t="s">
        <v>13725</v>
      </c>
      <c r="D2256" s="276">
        <v>21.75</v>
      </c>
    </row>
    <row r="2257" spans="1:4" ht="18" customHeight="1">
      <c r="A2257" s="274">
        <v>1917432</v>
      </c>
      <c r="B2257" s="275" t="s">
        <v>27754</v>
      </c>
      <c r="C2257" s="274" t="s">
        <v>13725</v>
      </c>
      <c r="D2257" s="276">
        <v>24.65</v>
      </c>
    </row>
    <row r="2258" spans="1:4" ht="18" customHeight="1">
      <c r="A2258" s="274">
        <v>1917433</v>
      </c>
      <c r="B2258" s="275" t="s">
        <v>27755</v>
      </c>
      <c r="C2258" s="274" t="s">
        <v>13725</v>
      </c>
      <c r="D2258" s="276">
        <v>27.63</v>
      </c>
    </row>
    <row r="2259" spans="1:4" ht="18" customHeight="1">
      <c r="A2259" s="274">
        <v>1917434</v>
      </c>
      <c r="B2259" s="275" t="s">
        <v>27756</v>
      </c>
      <c r="C2259" s="274" t="s">
        <v>13725</v>
      </c>
      <c r="D2259" s="276">
        <v>31.15</v>
      </c>
    </row>
    <row r="2260" spans="1:4" ht="18" customHeight="1">
      <c r="A2260" s="274">
        <v>1917435</v>
      </c>
      <c r="B2260" s="275" t="s">
        <v>27757</v>
      </c>
      <c r="C2260" s="274" t="s">
        <v>13725</v>
      </c>
      <c r="D2260" s="276">
        <v>35.36</v>
      </c>
    </row>
    <row r="2261" spans="1:4" ht="18" customHeight="1">
      <c r="A2261" s="274">
        <v>1917436</v>
      </c>
      <c r="B2261" s="275" t="s">
        <v>27758</v>
      </c>
      <c r="C2261" s="274" t="s">
        <v>13725</v>
      </c>
      <c r="D2261" s="276">
        <v>39.17</v>
      </c>
    </row>
    <row r="2262" spans="1:4" ht="18" customHeight="1">
      <c r="A2262" s="274">
        <v>1917437</v>
      </c>
      <c r="B2262" s="275" t="s">
        <v>27759</v>
      </c>
      <c r="C2262" s="274" t="s">
        <v>13725</v>
      </c>
      <c r="D2262" s="276">
        <v>44.02</v>
      </c>
    </row>
    <row r="2263" spans="1:4" ht="18" customHeight="1">
      <c r="A2263" s="274">
        <v>1917438</v>
      </c>
      <c r="B2263" s="275" t="s">
        <v>27760</v>
      </c>
      <c r="C2263" s="274" t="s">
        <v>13725</v>
      </c>
      <c r="D2263" s="276">
        <v>47.41</v>
      </c>
    </row>
    <row r="2264" spans="1:4" ht="18" customHeight="1">
      <c r="A2264" s="274">
        <v>1917439</v>
      </c>
      <c r="B2264" s="275" t="s">
        <v>27761</v>
      </c>
      <c r="C2264" s="274" t="s">
        <v>13725</v>
      </c>
      <c r="D2264" s="276">
        <v>50.4</v>
      </c>
    </row>
    <row r="2265" spans="1:4" ht="18" customHeight="1">
      <c r="A2265" s="274">
        <v>1917412</v>
      </c>
      <c r="B2265" s="275" t="s">
        <v>27762</v>
      </c>
      <c r="C2265" s="274" t="s">
        <v>13725</v>
      </c>
      <c r="D2265" s="276">
        <v>4.18</v>
      </c>
    </row>
    <row r="2266" spans="1:4" ht="18" customHeight="1">
      <c r="A2266" s="274">
        <v>1917413</v>
      </c>
      <c r="B2266" s="275" t="s">
        <v>27763</v>
      </c>
      <c r="C2266" s="274" t="s">
        <v>13725</v>
      </c>
      <c r="D2266" s="276">
        <v>4.67</v>
      </c>
    </row>
    <row r="2267" spans="1:4" ht="18" customHeight="1">
      <c r="A2267" s="274">
        <v>1917414</v>
      </c>
      <c r="B2267" s="275" t="s">
        <v>27764</v>
      </c>
      <c r="C2267" s="274" t="s">
        <v>13725</v>
      </c>
      <c r="D2267" s="276">
        <v>5.15</v>
      </c>
    </row>
    <row r="2268" spans="1:4" ht="18" customHeight="1">
      <c r="A2268" s="274">
        <v>1917733</v>
      </c>
      <c r="B2268" s="275" t="s">
        <v>27765</v>
      </c>
      <c r="C2268" s="274" t="s">
        <v>13725</v>
      </c>
      <c r="D2268" s="276">
        <v>3.9</v>
      </c>
    </row>
    <row r="2269" spans="1:4" ht="9" customHeight="1">
      <c r="A2269" s="274">
        <v>1917049</v>
      </c>
      <c r="B2269" s="275" t="s">
        <v>27766</v>
      </c>
      <c r="C2269" s="274" t="s">
        <v>13725</v>
      </c>
      <c r="D2269" s="276">
        <v>12.07</v>
      </c>
    </row>
    <row r="2270" spans="1:4" ht="9" customHeight="1">
      <c r="A2270" s="274">
        <v>1917050</v>
      </c>
      <c r="B2270" s="275" t="s">
        <v>27767</v>
      </c>
      <c r="C2270" s="274" t="s">
        <v>13725</v>
      </c>
      <c r="D2270" s="276">
        <v>12.29</v>
      </c>
    </row>
    <row r="2271" spans="1:4" ht="9" customHeight="1">
      <c r="A2271" s="274">
        <v>1917051</v>
      </c>
      <c r="B2271" s="275" t="s">
        <v>27768</v>
      </c>
      <c r="C2271" s="274" t="s">
        <v>13725</v>
      </c>
      <c r="D2271" s="276">
        <v>12.52</v>
      </c>
    </row>
    <row r="2272" spans="1:4" ht="9" customHeight="1">
      <c r="A2272" s="274">
        <v>1917052</v>
      </c>
      <c r="B2272" s="275" t="s">
        <v>27769</v>
      </c>
      <c r="C2272" s="274" t="s">
        <v>13725</v>
      </c>
      <c r="D2272" s="276">
        <v>12.75</v>
      </c>
    </row>
    <row r="2273" spans="1:4" ht="9" customHeight="1">
      <c r="A2273" s="274">
        <v>1917053</v>
      </c>
      <c r="B2273" s="275" t="s">
        <v>27770</v>
      </c>
      <c r="C2273" s="274" t="s">
        <v>13725</v>
      </c>
      <c r="D2273" s="276">
        <v>13</v>
      </c>
    </row>
    <row r="2274" spans="1:4" ht="9" customHeight="1">
      <c r="A2274" s="274">
        <v>1917054</v>
      </c>
      <c r="B2274" s="275" t="s">
        <v>27771</v>
      </c>
      <c r="C2274" s="274" t="s">
        <v>13725</v>
      </c>
      <c r="D2274" s="276">
        <v>13.13</v>
      </c>
    </row>
    <row r="2275" spans="1:4" ht="9" customHeight="1">
      <c r="A2275" s="274">
        <v>1901553</v>
      </c>
      <c r="B2275" s="275" t="s">
        <v>27772</v>
      </c>
      <c r="C2275" s="274" t="s">
        <v>13725</v>
      </c>
      <c r="D2275" s="276">
        <v>8.1300000000000008</v>
      </c>
    </row>
    <row r="2276" spans="1:4" ht="9" customHeight="1">
      <c r="A2276" s="274">
        <v>1901554</v>
      </c>
      <c r="B2276" s="275" t="s">
        <v>27773</v>
      </c>
      <c r="C2276" s="274" t="s">
        <v>13725</v>
      </c>
      <c r="D2276" s="276">
        <v>8.19</v>
      </c>
    </row>
    <row r="2277" spans="1:4" ht="9" customHeight="1">
      <c r="A2277" s="274">
        <v>1901555</v>
      </c>
      <c r="B2277" s="275" t="s">
        <v>27774</v>
      </c>
      <c r="C2277" s="274" t="s">
        <v>13725</v>
      </c>
      <c r="D2277" s="276">
        <v>8.26</v>
      </c>
    </row>
    <row r="2278" spans="1:4" ht="9" customHeight="1">
      <c r="A2278" s="274">
        <v>1901556</v>
      </c>
      <c r="B2278" s="275" t="s">
        <v>27775</v>
      </c>
      <c r="C2278" s="274" t="s">
        <v>13725</v>
      </c>
      <c r="D2278" s="276">
        <v>8.33</v>
      </c>
    </row>
    <row r="2279" spans="1:4" ht="9" customHeight="1">
      <c r="A2279" s="274">
        <v>1901557</v>
      </c>
      <c r="B2279" s="275" t="s">
        <v>27776</v>
      </c>
      <c r="C2279" s="274" t="s">
        <v>13725</v>
      </c>
      <c r="D2279" s="276">
        <v>8.4</v>
      </c>
    </row>
    <row r="2280" spans="1:4" ht="9" customHeight="1">
      <c r="A2280" s="274">
        <v>1901558</v>
      </c>
      <c r="B2280" s="275" t="s">
        <v>27777</v>
      </c>
      <c r="C2280" s="274" t="s">
        <v>13725</v>
      </c>
      <c r="D2280" s="276">
        <v>8.44</v>
      </c>
    </row>
    <row r="2281" spans="1:4" ht="9" customHeight="1">
      <c r="A2281" s="274">
        <v>1901560</v>
      </c>
      <c r="B2281" s="275" t="s">
        <v>27778</v>
      </c>
      <c r="C2281" s="274" t="s">
        <v>13725</v>
      </c>
      <c r="D2281" s="276">
        <v>10.76</v>
      </c>
    </row>
    <row r="2282" spans="1:4" ht="9" customHeight="1">
      <c r="A2282" s="274">
        <v>1901561</v>
      </c>
      <c r="B2282" s="275" t="s">
        <v>27779</v>
      </c>
      <c r="C2282" s="274" t="s">
        <v>13725</v>
      </c>
      <c r="D2282" s="276">
        <v>10.82</v>
      </c>
    </row>
    <row r="2283" spans="1:4" ht="9" customHeight="1">
      <c r="A2283" s="274">
        <v>1901562</v>
      </c>
      <c r="B2283" s="275" t="s">
        <v>27780</v>
      </c>
      <c r="C2283" s="274" t="s">
        <v>13725</v>
      </c>
      <c r="D2283" s="276">
        <v>10.89</v>
      </c>
    </row>
    <row r="2284" spans="1:4" ht="9" customHeight="1">
      <c r="A2284" s="274">
        <v>1901563</v>
      </c>
      <c r="B2284" s="275" t="s">
        <v>27781</v>
      </c>
      <c r="C2284" s="274" t="s">
        <v>13725</v>
      </c>
      <c r="D2284" s="276">
        <v>10.95</v>
      </c>
    </row>
    <row r="2285" spans="1:4" ht="9" customHeight="1">
      <c r="A2285" s="274">
        <v>1901564</v>
      </c>
      <c r="B2285" s="275" t="s">
        <v>27782</v>
      </c>
      <c r="C2285" s="274" t="s">
        <v>13725</v>
      </c>
      <c r="D2285" s="276">
        <v>11.02</v>
      </c>
    </row>
    <row r="2286" spans="1:4" ht="9" customHeight="1">
      <c r="A2286" s="274">
        <v>1901559</v>
      </c>
      <c r="B2286" s="275" t="s">
        <v>27783</v>
      </c>
      <c r="C2286" s="274" t="s">
        <v>13725</v>
      </c>
      <c r="D2286" s="276">
        <v>11.06</v>
      </c>
    </row>
    <row r="2287" spans="1:4" ht="9" customHeight="1">
      <c r="A2287" s="274">
        <v>1917085</v>
      </c>
      <c r="B2287" s="275" t="s">
        <v>27784</v>
      </c>
      <c r="C2287" s="274" t="s">
        <v>13725</v>
      </c>
      <c r="D2287" s="276">
        <v>10.62</v>
      </c>
    </row>
    <row r="2288" spans="1:4" ht="9" customHeight="1">
      <c r="A2288" s="274">
        <v>1917086</v>
      </c>
      <c r="B2288" s="275" t="s">
        <v>27785</v>
      </c>
      <c r="C2288" s="274" t="s">
        <v>13725</v>
      </c>
      <c r="D2288" s="276">
        <v>10.75</v>
      </c>
    </row>
    <row r="2289" spans="1:4" ht="9" customHeight="1">
      <c r="A2289" s="274">
        <v>1917087</v>
      </c>
      <c r="B2289" s="275" t="s">
        <v>27786</v>
      </c>
      <c r="C2289" s="274" t="s">
        <v>13725</v>
      </c>
      <c r="D2289" s="276">
        <v>10.9</v>
      </c>
    </row>
    <row r="2290" spans="1:4" ht="9" customHeight="1">
      <c r="A2290" s="274">
        <v>1917088</v>
      </c>
      <c r="B2290" s="275" t="s">
        <v>27787</v>
      </c>
      <c r="C2290" s="274" t="s">
        <v>13725</v>
      </c>
      <c r="D2290" s="276">
        <v>11.04</v>
      </c>
    </row>
    <row r="2291" spans="1:4" ht="9" customHeight="1">
      <c r="A2291" s="274">
        <v>1917089</v>
      </c>
      <c r="B2291" s="275" t="s">
        <v>27788</v>
      </c>
      <c r="C2291" s="274" t="s">
        <v>13725</v>
      </c>
      <c r="D2291" s="276">
        <v>11.2</v>
      </c>
    </row>
    <row r="2292" spans="1:4" ht="9" customHeight="1">
      <c r="A2292" s="274">
        <v>1917090</v>
      </c>
      <c r="B2292" s="275" t="s">
        <v>27789</v>
      </c>
      <c r="C2292" s="274" t="s">
        <v>13725</v>
      </c>
      <c r="D2292" s="276">
        <v>11.28</v>
      </c>
    </row>
    <row r="2293" spans="1:4" ht="9" customHeight="1">
      <c r="A2293" s="274">
        <v>1901566</v>
      </c>
      <c r="B2293" s="275" t="s">
        <v>27790</v>
      </c>
      <c r="C2293" s="274" t="s">
        <v>13725</v>
      </c>
      <c r="D2293" s="276">
        <v>13.46</v>
      </c>
    </row>
    <row r="2294" spans="1:4" ht="9" customHeight="1">
      <c r="A2294" s="274">
        <v>1901567</v>
      </c>
      <c r="B2294" s="275" t="s">
        <v>27791</v>
      </c>
      <c r="C2294" s="274" t="s">
        <v>13725</v>
      </c>
      <c r="D2294" s="276">
        <v>13.52</v>
      </c>
    </row>
    <row r="2295" spans="1:4" ht="9" customHeight="1">
      <c r="A2295" s="274">
        <v>1901568</v>
      </c>
      <c r="B2295" s="275" t="s">
        <v>27792</v>
      </c>
      <c r="C2295" s="274" t="s">
        <v>13725</v>
      </c>
      <c r="D2295" s="276">
        <v>13.58</v>
      </c>
    </row>
    <row r="2296" spans="1:4" ht="9" customHeight="1">
      <c r="A2296" s="274">
        <v>1901569</v>
      </c>
      <c r="B2296" s="275" t="s">
        <v>27793</v>
      </c>
      <c r="C2296" s="274" t="s">
        <v>13725</v>
      </c>
      <c r="D2296" s="276">
        <v>13.65</v>
      </c>
    </row>
    <row r="2297" spans="1:4" ht="9" customHeight="1">
      <c r="A2297" s="274">
        <v>1901570</v>
      </c>
      <c r="B2297" s="275" t="s">
        <v>27794</v>
      </c>
      <c r="C2297" s="274" t="s">
        <v>13725</v>
      </c>
      <c r="D2297" s="276">
        <v>13.72</v>
      </c>
    </row>
    <row r="2298" spans="1:4" ht="9" customHeight="1">
      <c r="A2298" s="274">
        <v>1901565</v>
      </c>
      <c r="B2298" s="275" t="s">
        <v>27795</v>
      </c>
      <c r="C2298" s="274" t="s">
        <v>13725</v>
      </c>
      <c r="D2298" s="276">
        <v>13.75</v>
      </c>
    </row>
    <row r="2299" spans="1:4" ht="9" customHeight="1">
      <c r="A2299" s="274">
        <v>1917121</v>
      </c>
      <c r="B2299" s="275" t="s">
        <v>27796</v>
      </c>
      <c r="C2299" s="274" t="s">
        <v>13725</v>
      </c>
      <c r="D2299" s="276">
        <v>9.9600000000000009</v>
      </c>
    </row>
    <row r="2300" spans="1:4" ht="9" customHeight="1">
      <c r="A2300" s="274">
        <v>1917122</v>
      </c>
      <c r="B2300" s="275" t="s">
        <v>27797</v>
      </c>
      <c r="C2300" s="274" t="s">
        <v>13725</v>
      </c>
      <c r="D2300" s="276">
        <v>10.07</v>
      </c>
    </row>
    <row r="2301" spans="1:4" ht="9" customHeight="1">
      <c r="A2301" s="274">
        <v>1917123</v>
      </c>
      <c r="B2301" s="275" t="s">
        <v>27798</v>
      </c>
      <c r="C2301" s="274" t="s">
        <v>13725</v>
      </c>
      <c r="D2301" s="276">
        <v>10.19</v>
      </c>
    </row>
    <row r="2302" spans="1:4" ht="9" customHeight="1">
      <c r="A2302" s="274">
        <v>1917124</v>
      </c>
      <c r="B2302" s="275" t="s">
        <v>27799</v>
      </c>
      <c r="C2302" s="274" t="s">
        <v>13725</v>
      </c>
      <c r="D2302" s="276">
        <v>10.31</v>
      </c>
    </row>
    <row r="2303" spans="1:4" ht="9" customHeight="1">
      <c r="A2303" s="274">
        <v>1917125</v>
      </c>
      <c r="B2303" s="275" t="s">
        <v>27800</v>
      </c>
      <c r="C2303" s="274" t="s">
        <v>13725</v>
      </c>
      <c r="D2303" s="276">
        <v>10.44</v>
      </c>
    </row>
    <row r="2304" spans="1:4" ht="9" customHeight="1">
      <c r="A2304" s="274">
        <v>1917126</v>
      </c>
      <c r="B2304" s="275" t="s">
        <v>27801</v>
      </c>
      <c r="C2304" s="274" t="s">
        <v>13725</v>
      </c>
      <c r="D2304" s="276">
        <v>10.51</v>
      </c>
    </row>
    <row r="2305" spans="1:4" ht="9" customHeight="1">
      <c r="A2305" s="274">
        <v>1917157</v>
      </c>
      <c r="B2305" s="275" t="s">
        <v>27802</v>
      </c>
      <c r="C2305" s="274" t="s">
        <v>13725</v>
      </c>
      <c r="D2305" s="276">
        <v>9.3000000000000007</v>
      </c>
    </row>
    <row r="2306" spans="1:4" ht="9" customHeight="1">
      <c r="A2306" s="274">
        <v>1917158</v>
      </c>
      <c r="B2306" s="275" t="s">
        <v>27803</v>
      </c>
      <c r="C2306" s="274" t="s">
        <v>13725</v>
      </c>
      <c r="D2306" s="276">
        <v>9.4</v>
      </c>
    </row>
    <row r="2307" spans="1:4" ht="9" customHeight="1">
      <c r="A2307" s="274">
        <v>1917159</v>
      </c>
      <c r="B2307" s="275" t="s">
        <v>27804</v>
      </c>
      <c r="C2307" s="274" t="s">
        <v>13725</v>
      </c>
      <c r="D2307" s="276">
        <v>9.5</v>
      </c>
    </row>
    <row r="2308" spans="1:4" ht="9" customHeight="1">
      <c r="A2308" s="274">
        <v>1917160</v>
      </c>
      <c r="B2308" s="275" t="s">
        <v>27805</v>
      </c>
      <c r="C2308" s="274" t="s">
        <v>13725</v>
      </c>
      <c r="D2308" s="276">
        <v>9.61</v>
      </c>
    </row>
    <row r="2309" spans="1:4" ht="9" customHeight="1">
      <c r="A2309" s="274">
        <v>1917161</v>
      </c>
      <c r="B2309" s="275" t="s">
        <v>27806</v>
      </c>
      <c r="C2309" s="274" t="s">
        <v>13725</v>
      </c>
      <c r="D2309" s="276">
        <v>9.7200000000000006</v>
      </c>
    </row>
    <row r="2310" spans="1:4" ht="9" customHeight="1">
      <c r="A2310" s="274">
        <v>1917162</v>
      </c>
      <c r="B2310" s="275" t="s">
        <v>27807</v>
      </c>
      <c r="C2310" s="274" t="s">
        <v>13725</v>
      </c>
      <c r="D2310" s="276">
        <v>9.7799999999999994</v>
      </c>
    </row>
    <row r="2311" spans="1:4" ht="9" customHeight="1">
      <c r="A2311" s="274">
        <v>1917193</v>
      </c>
      <c r="B2311" s="275" t="s">
        <v>27808</v>
      </c>
      <c r="C2311" s="274" t="s">
        <v>13725</v>
      </c>
      <c r="D2311" s="276">
        <v>8.67</v>
      </c>
    </row>
    <row r="2312" spans="1:4" ht="9" customHeight="1">
      <c r="A2312" s="274">
        <v>1917194</v>
      </c>
      <c r="B2312" s="275" t="s">
        <v>27809</v>
      </c>
      <c r="C2312" s="274" t="s">
        <v>13725</v>
      </c>
      <c r="D2312" s="276">
        <v>8.76</v>
      </c>
    </row>
    <row r="2313" spans="1:4" ht="9" customHeight="1">
      <c r="A2313" s="274">
        <v>1917195</v>
      </c>
      <c r="B2313" s="275" t="s">
        <v>27810</v>
      </c>
      <c r="C2313" s="274" t="s">
        <v>13725</v>
      </c>
      <c r="D2313" s="276">
        <v>8.85</v>
      </c>
    </row>
    <row r="2314" spans="1:4" ht="9" customHeight="1">
      <c r="A2314" s="274">
        <v>1917196</v>
      </c>
      <c r="B2314" s="275" t="s">
        <v>27811</v>
      </c>
      <c r="C2314" s="274" t="s">
        <v>13725</v>
      </c>
      <c r="D2314" s="276">
        <v>8.9499999999999993</v>
      </c>
    </row>
    <row r="2315" spans="1:4" ht="9" customHeight="1">
      <c r="A2315" s="274">
        <v>1917197</v>
      </c>
      <c r="B2315" s="275" t="s">
        <v>27812</v>
      </c>
      <c r="C2315" s="274" t="s">
        <v>13725</v>
      </c>
      <c r="D2315" s="276">
        <v>9.0500000000000007</v>
      </c>
    </row>
    <row r="2316" spans="1:4" ht="9" customHeight="1">
      <c r="A2316" s="274">
        <v>1917198</v>
      </c>
      <c r="B2316" s="275" t="s">
        <v>27813</v>
      </c>
      <c r="C2316" s="274" t="s">
        <v>13725</v>
      </c>
      <c r="D2316" s="276">
        <v>9.1</v>
      </c>
    </row>
    <row r="2317" spans="1:4" ht="9" customHeight="1">
      <c r="A2317" s="274">
        <v>1917013</v>
      </c>
      <c r="B2317" s="275" t="s">
        <v>27814</v>
      </c>
      <c r="C2317" s="274" t="s">
        <v>13725</v>
      </c>
      <c r="D2317" s="276">
        <v>16.38</v>
      </c>
    </row>
    <row r="2318" spans="1:4" ht="9" customHeight="1">
      <c r="A2318" s="274">
        <v>1917014</v>
      </c>
      <c r="B2318" s="275" t="s">
        <v>27815</v>
      </c>
      <c r="C2318" s="274" t="s">
        <v>13725</v>
      </c>
      <c r="D2318" s="276">
        <v>16.690000000000001</v>
      </c>
    </row>
    <row r="2319" spans="1:4" ht="9" customHeight="1">
      <c r="A2319" s="274">
        <v>1917015</v>
      </c>
      <c r="B2319" s="275" t="s">
        <v>27816</v>
      </c>
      <c r="C2319" s="274" t="s">
        <v>13725</v>
      </c>
      <c r="D2319" s="276">
        <v>17.010000000000002</v>
      </c>
    </row>
    <row r="2320" spans="1:4" ht="9" customHeight="1">
      <c r="A2320" s="274">
        <v>1917016</v>
      </c>
      <c r="B2320" s="275" t="s">
        <v>27817</v>
      </c>
      <c r="C2320" s="274" t="s">
        <v>13725</v>
      </c>
      <c r="D2320" s="276">
        <v>17.350000000000001</v>
      </c>
    </row>
    <row r="2321" spans="1:4" ht="9" customHeight="1">
      <c r="A2321" s="274">
        <v>1917017</v>
      </c>
      <c r="B2321" s="275" t="s">
        <v>27818</v>
      </c>
      <c r="C2321" s="274" t="s">
        <v>13725</v>
      </c>
      <c r="D2321" s="276">
        <v>17.71</v>
      </c>
    </row>
    <row r="2322" spans="1:4" ht="9" customHeight="1">
      <c r="A2322" s="274">
        <v>1917018</v>
      </c>
      <c r="B2322" s="275" t="s">
        <v>27819</v>
      </c>
      <c r="C2322" s="274" t="s">
        <v>13725</v>
      </c>
      <c r="D2322" s="276">
        <v>17.899999999999999</v>
      </c>
    </row>
    <row r="2323" spans="1:4" ht="18" customHeight="1">
      <c r="A2323" s="274">
        <v>1917623</v>
      </c>
      <c r="B2323" s="275" t="s">
        <v>27820</v>
      </c>
      <c r="C2323" s="274" t="s">
        <v>13725</v>
      </c>
      <c r="D2323" s="276">
        <v>19.2</v>
      </c>
    </row>
    <row r="2324" spans="1:4" ht="18" customHeight="1">
      <c r="A2324" s="274">
        <v>1917624</v>
      </c>
      <c r="B2324" s="275" t="s">
        <v>27821</v>
      </c>
      <c r="C2324" s="274" t="s">
        <v>13725</v>
      </c>
      <c r="D2324" s="276">
        <v>24.17</v>
      </c>
    </row>
    <row r="2325" spans="1:4" ht="18" customHeight="1">
      <c r="A2325" s="274">
        <v>1917625</v>
      </c>
      <c r="B2325" s="275" t="s">
        <v>27822</v>
      </c>
      <c r="C2325" s="274" t="s">
        <v>13725</v>
      </c>
      <c r="D2325" s="276">
        <v>30.2</v>
      </c>
    </row>
    <row r="2326" spans="1:4" ht="18" customHeight="1">
      <c r="A2326" s="274">
        <v>1917626</v>
      </c>
      <c r="B2326" s="275" t="s">
        <v>27823</v>
      </c>
      <c r="C2326" s="274" t="s">
        <v>13725</v>
      </c>
      <c r="D2326" s="276">
        <v>36.880000000000003</v>
      </c>
    </row>
    <row r="2327" spans="1:4" ht="18" customHeight="1">
      <c r="A2327" s="274">
        <v>1917627</v>
      </c>
      <c r="B2327" s="275" t="s">
        <v>27824</v>
      </c>
      <c r="C2327" s="274" t="s">
        <v>13725</v>
      </c>
      <c r="D2327" s="276">
        <v>44.25</v>
      </c>
    </row>
    <row r="2328" spans="1:4" ht="18" customHeight="1">
      <c r="A2328" s="274">
        <v>1917628</v>
      </c>
      <c r="B2328" s="275" t="s">
        <v>27825</v>
      </c>
      <c r="C2328" s="274" t="s">
        <v>13725</v>
      </c>
      <c r="D2328" s="276">
        <v>51.66</v>
      </c>
    </row>
    <row r="2329" spans="1:4" ht="18" customHeight="1">
      <c r="A2329" s="274">
        <v>1917620</v>
      </c>
      <c r="B2329" s="275" t="s">
        <v>27826</v>
      </c>
      <c r="C2329" s="274" t="s">
        <v>13725</v>
      </c>
      <c r="D2329" s="276">
        <v>9.0399999999999991</v>
      </c>
    </row>
    <row r="2330" spans="1:4" ht="18" customHeight="1">
      <c r="A2330" s="274">
        <v>1917621</v>
      </c>
      <c r="B2330" s="275" t="s">
        <v>27827</v>
      </c>
      <c r="C2330" s="274" t="s">
        <v>13725</v>
      </c>
      <c r="D2330" s="276">
        <v>10.53</v>
      </c>
    </row>
    <row r="2331" spans="1:4" ht="18" customHeight="1">
      <c r="A2331" s="274">
        <v>1917622</v>
      </c>
      <c r="B2331" s="275" t="s">
        <v>27828</v>
      </c>
      <c r="C2331" s="274" t="s">
        <v>13725</v>
      </c>
      <c r="D2331" s="276">
        <v>13.1</v>
      </c>
    </row>
    <row r="2332" spans="1:4" ht="18" customHeight="1">
      <c r="A2332" s="274">
        <v>1917741</v>
      </c>
      <c r="B2332" s="275" t="s">
        <v>27829</v>
      </c>
      <c r="C2332" s="274" t="s">
        <v>13725</v>
      </c>
      <c r="D2332" s="276">
        <v>8.3699999999999992</v>
      </c>
    </row>
    <row r="2333" spans="1:4" ht="18" customHeight="1">
      <c r="A2333" s="274">
        <v>1917269</v>
      </c>
      <c r="B2333" s="275" t="s">
        <v>27830</v>
      </c>
      <c r="C2333" s="274" t="s">
        <v>13725</v>
      </c>
      <c r="D2333" s="276">
        <v>23.17</v>
      </c>
    </row>
    <row r="2334" spans="1:4" ht="18" customHeight="1">
      <c r="A2334" s="274">
        <v>1917270</v>
      </c>
      <c r="B2334" s="275" t="s">
        <v>27831</v>
      </c>
      <c r="C2334" s="274" t="s">
        <v>13725</v>
      </c>
      <c r="D2334" s="276">
        <v>31.14</v>
      </c>
    </row>
    <row r="2335" spans="1:4" ht="18" customHeight="1">
      <c r="A2335" s="274">
        <v>1917266</v>
      </c>
      <c r="B2335" s="275" t="s">
        <v>27832</v>
      </c>
      <c r="C2335" s="274" t="s">
        <v>13725</v>
      </c>
      <c r="D2335" s="276">
        <v>7.66</v>
      </c>
    </row>
    <row r="2336" spans="1:4" ht="18" customHeight="1">
      <c r="A2336" s="274">
        <v>1917267</v>
      </c>
      <c r="B2336" s="275" t="s">
        <v>27833</v>
      </c>
      <c r="C2336" s="274" t="s">
        <v>13725</v>
      </c>
      <c r="D2336" s="276">
        <v>11.09</v>
      </c>
    </row>
    <row r="2337" spans="1:4" ht="18" customHeight="1">
      <c r="A2337" s="274">
        <v>1917268</v>
      </c>
      <c r="B2337" s="275" t="s">
        <v>27834</v>
      </c>
      <c r="C2337" s="274" t="s">
        <v>13725</v>
      </c>
      <c r="D2337" s="276">
        <v>16.86</v>
      </c>
    </row>
    <row r="2338" spans="1:4" ht="18" customHeight="1">
      <c r="A2338" s="274">
        <v>1917728</v>
      </c>
      <c r="B2338" s="275" t="s">
        <v>27835</v>
      </c>
      <c r="C2338" s="274" t="s">
        <v>13725</v>
      </c>
      <c r="D2338" s="276">
        <v>7.07</v>
      </c>
    </row>
    <row r="2339" spans="1:4" ht="9" customHeight="1">
      <c r="A2339" s="274">
        <v>1917358</v>
      </c>
      <c r="B2339" s="275" t="s">
        <v>27836</v>
      </c>
      <c r="C2339" s="274" t="s">
        <v>13725</v>
      </c>
      <c r="D2339" s="276">
        <v>7.18</v>
      </c>
    </row>
    <row r="2340" spans="1:4" ht="18" customHeight="1">
      <c r="A2340" s="274">
        <v>1917362</v>
      </c>
      <c r="B2340" s="275" t="s">
        <v>27837</v>
      </c>
      <c r="C2340" s="274" t="s">
        <v>13725</v>
      </c>
      <c r="D2340" s="276">
        <v>34.07</v>
      </c>
    </row>
    <row r="2341" spans="1:4" ht="18" customHeight="1">
      <c r="A2341" s="274">
        <v>1917363</v>
      </c>
      <c r="B2341" s="275" t="s">
        <v>27838</v>
      </c>
      <c r="C2341" s="274" t="s">
        <v>13725</v>
      </c>
      <c r="D2341" s="276">
        <v>41.44</v>
      </c>
    </row>
    <row r="2342" spans="1:4" ht="18" customHeight="1">
      <c r="A2342" s="274">
        <v>1917359</v>
      </c>
      <c r="B2342" s="275" t="s">
        <v>27839</v>
      </c>
      <c r="C2342" s="274" t="s">
        <v>13725</v>
      </c>
      <c r="D2342" s="276">
        <v>10.09</v>
      </c>
    </row>
    <row r="2343" spans="1:4" ht="18" customHeight="1">
      <c r="A2343" s="274">
        <v>1917360</v>
      </c>
      <c r="B2343" s="275" t="s">
        <v>27840</v>
      </c>
      <c r="C2343" s="274" t="s">
        <v>13725</v>
      </c>
      <c r="D2343" s="276">
        <v>16.440000000000001</v>
      </c>
    </row>
    <row r="2344" spans="1:4" ht="18" customHeight="1">
      <c r="A2344" s="274">
        <v>1917361</v>
      </c>
      <c r="B2344" s="275" t="s">
        <v>27841</v>
      </c>
      <c r="C2344" s="274" t="s">
        <v>13725</v>
      </c>
      <c r="D2344" s="276">
        <v>24.5</v>
      </c>
    </row>
    <row r="2345" spans="1:4" ht="18" customHeight="1">
      <c r="A2345" s="274">
        <v>1917476</v>
      </c>
      <c r="B2345" s="275" t="s">
        <v>27842</v>
      </c>
      <c r="C2345" s="274" t="s">
        <v>13725</v>
      </c>
      <c r="D2345" s="276">
        <v>25.42</v>
      </c>
    </row>
    <row r="2346" spans="1:4" ht="18" customHeight="1">
      <c r="A2346" s="274">
        <v>1917477</v>
      </c>
      <c r="B2346" s="275" t="s">
        <v>27843</v>
      </c>
      <c r="C2346" s="274" t="s">
        <v>13725</v>
      </c>
      <c r="D2346" s="276">
        <v>32.65</v>
      </c>
    </row>
    <row r="2347" spans="1:4" ht="18" customHeight="1">
      <c r="A2347" s="274">
        <v>1917478</v>
      </c>
      <c r="B2347" s="275" t="s">
        <v>27844</v>
      </c>
      <c r="C2347" s="274" t="s">
        <v>13725</v>
      </c>
      <c r="D2347" s="276">
        <v>41.82</v>
      </c>
    </row>
    <row r="2348" spans="1:4" ht="18" customHeight="1">
      <c r="A2348" s="274">
        <v>1917479</v>
      </c>
      <c r="B2348" s="275" t="s">
        <v>27845</v>
      </c>
      <c r="C2348" s="274" t="s">
        <v>13725</v>
      </c>
      <c r="D2348" s="276">
        <v>45.43</v>
      </c>
    </row>
    <row r="2349" spans="1:4" ht="18" customHeight="1">
      <c r="A2349" s="274">
        <v>1917473</v>
      </c>
      <c r="B2349" s="275" t="s">
        <v>27846</v>
      </c>
      <c r="C2349" s="274" t="s">
        <v>13725</v>
      </c>
      <c r="D2349" s="276">
        <v>11.71</v>
      </c>
    </row>
    <row r="2350" spans="1:4" ht="18" customHeight="1">
      <c r="A2350" s="274">
        <v>1917474</v>
      </c>
      <c r="B2350" s="275" t="s">
        <v>27847</v>
      </c>
      <c r="C2350" s="274" t="s">
        <v>13725</v>
      </c>
      <c r="D2350" s="276">
        <v>15.04</v>
      </c>
    </row>
    <row r="2351" spans="1:4" ht="18" customHeight="1">
      <c r="A2351" s="274">
        <v>1917475</v>
      </c>
      <c r="B2351" s="275" t="s">
        <v>27848</v>
      </c>
      <c r="C2351" s="274" t="s">
        <v>13725</v>
      </c>
      <c r="D2351" s="276">
        <v>19.22</v>
      </c>
    </row>
    <row r="2352" spans="1:4" ht="18" customHeight="1">
      <c r="A2352" s="274">
        <v>1917736</v>
      </c>
      <c r="B2352" s="275" t="s">
        <v>27849</v>
      </c>
      <c r="C2352" s="274" t="s">
        <v>13725</v>
      </c>
      <c r="D2352" s="276">
        <v>8.4600000000000009</v>
      </c>
    </row>
    <row r="2353" spans="1:4" ht="9" customHeight="1">
      <c r="A2353" s="274">
        <v>1917067</v>
      </c>
      <c r="B2353" s="275" t="s">
        <v>27850</v>
      </c>
      <c r="C2353" s="274" t="s">
        <v>13725</v>
      </c>
      <c r="D2353" s="276">
        <v>11.28</v>
      </c>
    </row>
    <row r="2354" spans="1:4" ht="9" customHeight="1">
      <c r="A2354" s="274">
        <v>1917068</v>
      </c>
      <c r="B2354" s="275" t="s">
        <v>27851</v>
      </c>
      <c r="C2354" s="274" t="s">
        <v>13725</v>
      </c>
      <c r="D2354" s="276">
        <v>11.5</v>
      </c>
    </row>
    <row r="2355" spans="1:4" ht="9" customHeight="1">
      <c r="A2355" s="274">
        <v>1917069</v>
      </c>
      <c r="B2355" s="275" t="s">
        <v>27852</v>
      </c>
      <c r="C2355" s="274" t="s">
        <v>13725</v>
      </c>
      <c r="D2355" s="276">
        <v>11.73</v>
      </c>
    </row>
    <row r="2356" spans="1:4" ht="9" customHeight="1">
      <c r="A2356" s="274">
        <v>1917070</v>
      </c>
      <c r="B2356" s="275" t="s">
        <v>27853</v>
      </c>
      <c r="C2356" s="274" t="s">
        <v>13725</v>
      </c>
      <c r="D2356" s="276">
        <v>11.97</v>
      </c>
    </row>
    <row r="2357" spans="1:4" ht="9" customHeight="1">
      <c r="A2357" s="274">
        <v>1917071</v>
      </c>
      <c r="B2357" s="275" t="s">
        <v>27854</v>
      </c>
      <c r="C2357" s="274" t="s">
        <v>13725</v>
      </c>
      <c r="D2357" s="276">
        <v>12.23</v>
      </c>
    </row>
    <row r="2358" spans="1:4" ht="9" customHeight="1">
      <c r="A2358" s="274">
        <v>1917072</v>
      </c>
      <c r="B2358" s="275" t="s">
        <v>27855</v>
      </c>
      <c r="C2358" s="274" t="s">
        <v>13725</v>
      </c>
      <c r="D2358" s="276">
        <v>12.37</v>
      </c>
    </row>
    <row r="2359" spans="1:4" ht="9" customHeight="1">
      <c r="A2359" s="274">
        <v>1901572</v>
      </c>
      <c r="B2359" s="275" t="s">
        <v>27856</v>
      </c>
      <c r="C2359" s="274" t="s">
        <v>13725</v>
      </c>
      <c r="D2359" s="276">
        <v>7.44</v>
      </c>
    </row>
    <row r="2360" spans="1:4" ht="9" customHeight="1">
      <c r="A2360" s="274">
        <v>1901573</v>
      </c>
      <c r="B2360" s="275" t="s">
        <v>27857</v>
      </c>
      <c r="C2360" s="274" t="s">
        <v>13725</v>
      </c>
      <c r="D2360" s="276">
        <v>7.5</v>
      </c>
    </row>
    <row r="2361" spans="1:4" ht="9" customHeight="1">
      <c r="A2361" s="274">
        <v>1901574</v>
      </c>
      <c r="B2361" s="275" t="s">
        <v>27858</v>
      </c>
      <c r="C2361" s="274" t="s">
        <v>13725</v>
      </c>
      <c r="D2361" s="276">
        <v>7.57</v>
      </c>
    </row>
    <row r="2362" spans="1:4" ht="9" customHeight="1">
      <c r="A2362" s="274">
        <v>1901575</v>
      </c>
      <c r="B2362" s="275" t="s">
        <v>27859</v>
      </c>
      <c r="C2362" s="274" t="s">
        <v>13725</v>
      </c>
      <c r="D2362" s="276">
        <v>7.64</v>
      </c>
    </row>
    <row r="2363" spans="1:4" ht="9" customHeight="1">
      <c r="A2363" s="274">
        <v>1901576</v>
      </c>
      <c r="B2363" s="275" t="s">
        <v>27860</v>
      </c>
      <c r="C2363" s="274" t="s">
        <v>13725</v>
      </c>
      <c r="D2363" s="276">
        <v>7.72</v>
      </c>
    </row>
    <row r="2364" spans="1:4" ht="9" customHeight="1">
      <c r="A2364" s="274">
        <v>1901571</v>
      </c>
      <c r="B2364" s="275" t="s">
        <v>27861</v>
      </c>
      <c r="C2364" s="274" t="s">
        <v>13725</v>
      </c>
      <c r="D2364" s="276">
        <v>7.76</v>
      </c>
    </row>
    <row r="2365" spans="1:4" ht="9" customHeight="1">
      <c r="A2365" s="274">
        <v>1901578</v>
      </c>
      <c r="B2365" s="275" t="s">
        <v>27862</v>
      </c>
      <c r="C2365" s="274" t="s">
        <v>13725</v>
      </c>
      <c r="D2365" s="276">
        <v>9.76</v>
      </c>
    </row>
    <row r="2366" spans="1:4" ht="9" customHeight="1">
      <c r="A2366" s="274">
        <v>1901579</v>
      </c>
      <c r="B2366" s="275" t="s">
        <v>27863</v>
      </c>
      <c r="C2366" s="274" t="s">
        <v>13725</v>
      </c>
      <c r="D2366" s="276">
        <v>9.83</v>
      </c>
    </row>
    <row r="2367" spans="1:4" ht="9" customHeight="1">
      <c r="A2367" s="274">
        <v>1901580</v>
      </c>
      <c r="B2367" s="275" t="s">
        <v>27864</v>
      </c>
      <c r="C2367" s="274" t="s">
        <v>13725</v>
      </c>
      <c r="D2367" s="276">
        <v>9.89</v>
      </c>
    </row>
    <row r="2368" spans="1:4" ht="9" customHeight="1">
      <c r="A2368" s="274">
        <v>1901581</v>
      </c>
      <c r="B2368" s="275" t="s">
        <v>27865</v>
      </c>
      <c r="C2368" s="274" t="s">
        <v>13725</v>
      </c>
      <c r="D2368" s="276">
        <v>9.9600000000000009</v>
      </c>
    </row>
    <row r="2369" spans="1:4" ht="9" customHeight="1">
      <c r="A2369" s="274">
        <v>1901582</v>
      </c>
      <c r="B2369" s="275" t="s">
        <v>27866</v>
      </c>
      <c r="C2369" s="274" t="s">
        <v>13725</v>
      </c>
      <c r="D2369" s="276">
        <v>10.029999999999999</v>
      </c>
    </row>
    <row r="2370" spans="1:4" ht="9" customHeight="1">
      <c r="A2370" s="274">
        <v>1901577</v>
      </c>
      <c r="B2370" s="275" t="s">
        <v>27867</v>
      </c>
      <c r="C2370" s="274" t="s">
        <v>13725</v>
      </c>
      <c r="D2370" s="276">
        <v>10.07</v>
      </c>
    </row>
    <row r="2371" spans="1:4" ht="9" customHeight="1">
      <c r="A2371" s="274">
        <v>1917103</v>
      </c>
      <c r="B2371" s="275" t="s">
        <v>27868</v>
      </c>
      <c r="C2371" s="274" t="s">
        <v>13725</v>
      </c>
      <c r="D2371" s="276">
        <v>9.8000000000000007</v>
      </c>
    </row>
    <row r="2372" spans="1:4" ht="9" customHeight="1">
      <c r="A2372" s="274">
        <v>1917104</v>
      </c>
      <c r="B2372" s="275" t="s">
        <v>27869</v>
      </c>
      <c r="C2372" s="274" t="s">
        <v>13725</v>
      </c>
      <c r="D2372" s="276">
        <v>9.94</v>
      </c>
    </row>
    <row r="2373" spans="1:4" ht="9" customHeight="1">
      <c r="A2373" s="274">
        <v>1917105</v>
      </c>
      <c r="B2373" s="275" t="s">
        <v>27870</v>
      </c>
      <c r="C2373" s="274" t="s">
        <v>13725</v>
      </c>
      <c r="D2373" s="276">
        <v>10.09</v>
      </c>
    </row>
    <row r="2374" spans="1:4" ht="9" customHeight="1">
      <c r="A2374" s="274">
        <v>1917106</v>
      </c>
      <c r="B2374" s="275" t="s">
        <v>27871</v>
      </c>
      <c r="C2374" s="274" t="s">
        <v>13725</v>
      </c>
      <c r="D2374" s="276">
        <v>10.24</v>
      </c>
    </row>
    <row r="2375" spans="1:4" ht="9" customHeight="1">
      <c r="A2375" s="274">
        <v>1917107</v>
      </c>
      <c r="B2375" s="275" t="s">
        <v>27872</v>
      </c>
      <c r="C2375" s="274" t="s">
        <v>13725</v>
      </c>
      <c r="D2375" s="276">
        <v>10.4</v>
      </c>
    </row>
    <row r="2376" spans="1:4" ht="9" customHeight="1">
      <c r="A2376" s="274">
        <v>1917108</v>
      </c>
      <c r="B2376" s="275" t="s">
        <v>27873</v>
      </c>
      <c r="C2376" s="274" t="s">
        <v>13725</v>
      </c>
      <c r="D2376" s="276">
        <v>10.48</v>
      </c>
    </row>
    <row r="2377" spans="1:4" ht="9" customHeight="1">
      <c r="A2377" s="274">
        <v>1901583</v>
      </c>
      <c r="B2377" s="275" t="s">
        <v>27874</v>
      </c>
      <c r="C2377" s="274" t="s">
        <v>13725</v>
      </c>
      <c r="D2377" s="276">
        <v>12.15</v>
      </c>
    </row>
    <row r="2378" spans="1:4" ht="9" customHeight="1">
      <c r="A2378" s="274">
        <v>1901584</v>
      </c>
      <c r="B2378" s="275" t="s">
        <v>27875</v>
      </c>
      <c r="C2378" s="274" t="s">
        <v>13725</v>
      </c>
      <c r="D2378" s="276">
        <v>12.21</v>
      </c>
    </row>
    <row r="2379" spans="1:4" ht="9" customHeight="1">
      <c r="A2379" s="274">
        <v>1901585</v>
      </c>
      <c r="B2379" s="275" t="s">
        <v>27876</v>
      </c>
      <c r="C2379" s="274" t="s">
        <v>13725</v>
      </c>
      <c r="D2379" s="276">
        <v>12.28</v>
      </c>
    </row>
    <row r="2380" spans="1:4" ht="9" customHeight="1">
      <c r="A2380" s="274">
        <v>1901586</v>
      </c>
      <c r="B2380" s="275" t="s">
        <v>27877</v>
      </c>
      <c r="C2380" s="274" t="s">
        <v>13725</v>
      </c>
      <c r="D2380" s="276">
        <v>12.34</v>
      </c>
    </row>
    <row r="2381" spans="1:4" ht="9" customHeight="1">
      <c r="A2381" s="274">
        <v>1901587</v>
      </c>
      <c r="B2381" s="275" t="s">
        <v>27878</v>
      </c>
      <c r="C2381" s="274" t="s">
        <v>13725</v>
      </c>
      <c r="D2381" s="276">
        <v>12.41</v>
      </c>
    </row>
    <row r="2382" spans="1:4" ht="9" customHeight="1">
      <c r="A2382" s="274">
        <v>1901588</v>
      </c>
      <c r="B2382" s="275" t="s">
        <v>27879</v>
      </c>
      <c r="C2382" s="274" t="s">
        <v>13725</v>
      </c>
      <c r="D2382" s="276">
        <v>12.45</v>
      </c>
    </row>
    <row r="2383" spans="1:4" ht="9" customHeight="1">
      <c r="A2383" s="274">
        <v>1917139</v>
      </c>
      <c r="B2383" s="275" t="s">
        <v>27880</v>
      </c>
      <c r="C2383" s="274" t="s">
        <v>13725</v>
      </c>
      <c r="D2383" s="276">
        <v>9.17</v>
      </c>
    </row>
    <row r="2384" spans="1:4" ht="9" customHeight="1">
      <c r="A2384" s="274">
        <v>1917140</v>
      </c>
      <c r="B2384" s="275" t="s">
        <v>27881</v>
      </c>
      <c r="C2384" s="274" t="s">
        <v>13725</v>
      </c>
      <c r="D2384" s="276">
        <v>9.2799999999999994</v>
      </c>
    </row>
    <row r="2385" spans="1:4" ht="9" customHeight="1">
      <c r="A2385" s="274">
        <v>1917141</v>
      </c>
      <c r="B2385" s="275" t="s">
        <v>27882</v>
      </c>
      <c r="C2385" s="274" t="s">
        <v>13725</v>
      </c>
      <c r="D2385" s="276">
        <v>9.4</v>
      </c>
    </row>
    <row r="2386" spans="1:4" ht="9" customHeight="1">
      <c r="A2386" s="274">
        <v>1917142</v>
      </c>
      <c r="B2386" s="275" t="s">
        <v>27883</v>
      </c>
      <c r="C2386" s="274" t="s">
        <v>13725</v>
      </c>
      <c r="D2386" s="276">
        <v>9.52</v>
      </c>
    </row>
    <row r="2387" spans="1:4" ht="9" customHeight="1">
      <c r="A2387" s="274">
        <v>1917143</v>
      </c>
      <c r="B2387" s="275" t="s">
        <v>27884</v>
      </c>
      <c r="C2387" s="274" t="s">
        <v>13725</v>
      </c>
      <c r="D2387" s="276">
        <v>9.65</v>
      </c>
    </row>
    <row r="2388" spans="1:4" ht="9" customHeight="1">
      <c r="A2388" s="274">
        <v>1917144</v>
      </c>
      <c r="B2388" s="275" t="s">
        <v>27885</v>
      </c>
      <c r="C2388" s="274" t="s">
        <v>13725</v>
      </c>
      <c r="D2388" s="276">
        <v>9.7200000000000006</v>
      </c>
    </row>
    <row r="2389" spans="1:4" ht="9" customHeight="1">
      <c r="A2389" s="274">
        <v>1917175</v>
      </c>
      <c r="B2389" s="275" t="s">
        <v>27886</v>
      </c>
      <c r="C2389" s="274" t="s">
        <v>13725</v>
      </c>
      <c r="D2389" s="276">
        <v>8.5500000000000007</v>
      </c>
    </row>
    <row r="2390" spans="1:4" ht="9" customHeight="1">
      <c r="A2390" s="274">
        <v>1917176</v>
      </c>
      <c r="B2390" s="275" t="s">
        <v>27887</v>
      </c>
      <c r="C2390" s="274" t="s">
        <v>13725</v>
      </c>
      <c r="D2390" s="276">
        <v>8.65</v>
      </c>
    </row>
    <row r="2391" spans="1:4" ht="9" customHeight="1">
      <c r="A2391" s="274">
        <v>1917177</v>
      </c>
      <c r="B2391" s="275" t="s">
        <v>27888</v>
      </c>
      <c r="C2391" s="274" t="s">
        <v>13725</v>
      </c>
      <c r="D2391" s="276">
        <v>8.75</v>
      </c>
    </row>
    <row r="2392" spans="1:4" ht="9" customHeight="1">
      <c r="A2392" s="274">
        <v>1917178</v>
      </c>
      <c r="B2392" s="275" t="s">
        <v>27889</v>
      </c>
      <c r="C2392" s="274" t="s">
        <v>13725</v>
      </c>
      <c r="D2392" s="276">
        <v>8.86</v>
      </c>
    </row>
    <row r="2393" spans="1:4" ht="9" customHeight="1">
      <c r="A2393" s="274">
        <v>1917179</v>
      </c>
      <c r="B2393" s="275" t="s">
        <v>27890</v>
      </c>
      <c r="C2393" s="274" t="s">
        <v>13725</v>
      </c>
      <c r="D2393" s="276">
        <v>8.98</v>
      </c>
    </row>
    <row r="2394" spans="1:4" ht="9" customHeight="1">
      <c r="A2394" s="274">
        <v>1917180</v>
      </c>
      <c r="B2394" s="275" t="s">
        <v>27891</v>
      </c>
      <c r="C2394" s="274" t="s">
        <v>13725</v>
      </c>
      <c r="D2394" s="276">
        <v>9.0399999999999991</v>
      </c>
    </row>
    <row r="2395" spans="1:4" ht="9" customHeight="1">
      <c r="A2395" s="274">
        <v>1917211</v>
      </c>
      <c r="B2395" s="275" t="s">
        <v>27892</v>
      </c>
      <c r="C2395" s="274" t="s">
        <v>13725</v>
      </c>
      <c r="D2395" s="276">
        <v>7.97</v>
      </c>
    </row>
    <row r="2396" spans="1:4" ht="9" customHeight="1">
      <c r="A2396" s="274">
        <v>1917212</v>
      </c>
      <c r="B2396" s="275" t="s">
        <v>27893</v>
      </c>
      <c r="C2396" s="274" t="s">
        <v>13725</v>
      </c>
      <c r="D2396" s="276">
        <v>8.06</v>
      </c>
    </row>
    <row r="2397" spans="1:4" ht="9" customHeight="1">
      <c r="A2397" s="274">
        <v>1917213</v>
      </c>
      <c r="B2397" s="275" t="s">
        <v>27894</v>
      </c>
      <c r="C2397" s="274" t="s">
        <v>13725</v>
      </c>
      <c r="D2397" s="276">
        <v>8.15</v>
      </c>
    </row>
    <row r="2398" spans="1:4" ht="9" customHeight="1">
      <c r="A2398" s="274">
        <v>1917214</v>
      </c>
      <c r="B2398" s="275" t="s">
        <v>27895</v>
      </c>
      <c r="C2398" s="274" t="s">
        <v>13725</v>
      </c>
      <c r="D2398" s="276">
        <v>8.25</v>
      </c>
    </row>
    <row r="2399" spans="1:4" ht="9" customHeight="1">
      <c r="A2399" s="274">
        <v>1917215</v>
      </c>
      <c r="B2399" s="275" t="s">
        <v>27896</v>
      </c>
      <c r="C2399" s="274" t="s">
        <v>13725</v>
      </c>
      <c r="D2399" s="276">
        <v>8.35</v>
      </c>
    </row>
    <row r="2400" spans="1:4" ht="9" customHeight="1">
      <c r="A2400" s="274">
        <v>1917216</v>
      </c>
      <c r="B2400" s="275" t="s">
        <v>27897</v>
      </c>
      <c r="C2400" s="274" t="s">
        <v>13725</v>
      </c>
      <c r="D2400" s="276">
        <v>8.41</v>
      </c>
    </row>
    <row r="2401" spans="1:4" ht="9" customHeight="1">
      <c r="A2401" s="274">
        <v>1917031</v>
      </c>
      <c r="B2401" s="275" t="s">
        <v>27898</v>
      </c>
      <c r="C2401" s="274" t="s">
        <v>13725</v>
      </c>
      <c r="D2401" s="276">
        <v>15.26</v>
      </c>
    </row>
    <row r="2402" spans="1:4" ht="9" customHeight="1">
      <c r="A2402" s="274">
        <v>1917032</v>
      </c>
      <c r="B2402" s="275" t="s">
        <v>27899</v>
      </c>
      <c r="C2402" s="274" t="s">
        <v>13725</v>
      </c>
      <c r="D2402" s="276">
        <v>15.58</v>
      </c>
    </row>
    <row r="2403" spans="1:4" ht="9" customHeight="1">
      <c r="A2403" s="274">
        <v>1917033</v>
      </c>
      <c r="B2403" s="275" t="s">
        <v>27900</v>
      </c>
      <c r="C2403" s="274" t="s">
        <v>13725</v>
      </c>
      <c r="D2403" s="276">
        <v>15.91</v>
      </c>
    </row>
    <row r="2404" spans="1:4" ht="9" customHeight="1">
      <c r="A2404" s="274">
        <v>1917034</v>
      </c>
      <c r="B2404" s="275" t="s">
        <v>27901</v>
      </c>
      <c r="C2404" s="274" t="s">
        <v>13725</v>
      </c>
      <c r="D2404" s="276">
        <v>16.25</v>
      </c>
    </row>
    <row r="2405" spans="1:4" ht="9" customHeight="1">
      <c r="A2405" s="274">
        <v>1917035</v>
      </c>
      <c r="B2405" s="275" t="s">
        <v>27902</v>
      </c>
      <c r="C2405" s="274" t="s">
        <v>13725</v>
      </c>
      <c r="D2405" s="276">
        <v>16.62</v>
      </c>
    </row>
    <row r="2406" spans="1:4" ht="9" customHeight="1">
      <c r="A2406" s="274">
        <v>1917036</v>
      </c>
      <c r="B2406" s="275" t="s">
        <v>27903</v>
      </c>
      <c r="C2406" s="274" t="s">
        <v>13725</v>
      </c>
      <c r="D2406" s="276">
        <v>16.809999999999999</v>
      </c>
    </row>
    <row r="2407" spans="1:4" ht="18" customHeight="1">
      <c r="A2407" s="274">
        <v>1917605</v>
      </c>
      <c r="B2407" s="275" t="s">
        <v>27904</v>
      </c>
      <c r="C2407" s="274" t="s">
        <v>13725</v>
      </c>
      <c r="D2407" s="276">
        <v>8.4600000000000009</v>
      </c>
    </row>
    <row r="2408" spans="1:4" ht="18" customHeight="1">
      <c r="A2408" s="274">
        <v>1917606</v>
      </c>
      <c r="B2408" s="275" t="s">
        <v>27905</v>
      </c>
      <c r="C2408" s="274" t="s">
        <v>13725</v>
      </c>
      <c r="D2408" s="276">
        <v>9.1300000000000008</v>
      </c>
    </row>
    <row r="2409" spans="1:4" ht="18" customHeight="1">
      <c r="A2409" s="274">
        <v>1917607</v>
      </c>
      <c r="B2409" s="275" t="s">
        <v>27906</v>
      </c>
      <c r="C2409" s="274" t="s">
        <v>13725</v>
      </c>
      <c r="D2409" s="276">
        <v>9.82</v>
      </c>
    </row>
    <row r="2410" spans="1:4" ht="18" customHeight="1">
      <c r="A2410" s="274">
        <v>1917608</v>
      </c>
      <c r="B2410" s="275" t="s">
        <v>27907</v>
      </c>
      <c r="C2410" s="274" t="s">
        <v>13725</v>
      </c>
      <c r="D2410" s="276">
        <v>10.9</v>
      </c>
    </row>
    <row r="2411" spans="1:4" ht="18" customHeight="1">
      <c r="A2411" s="274">
        <v>1917609</v>
      </c>
      <c r="B2411" s="275" t="s">
        <v>27908</v>
      </c>
      <c r="C2411" s="274" t="s">
        <v>13725</v>
      </c>
      <c r="D2411" s="276">
        <v>12.42</v>
      </c>
    </row>
    <row r="2412" spans="1:4" ht="18" customHeight="1">
      <c r="A2412" s="274">
        <v>1917610</v>
      </c>
      <c r="B2412" s="275" t="s">
        <v>27909</v>
      </c>
      <c r="C2412" s="274" t="s">
        <v>13725</v>
      </c>
      <c r="D2412" s="276">
        <v>14.7</v>
      </c>
    </row>
    <row r="2413" spans="1:4" ht="18" customHeight="1">
      <c r="A2413" s="274">
        <v>1917611</v>
      </c>
      <c r="B2413" s="275" t="s">
        <v>27910</v>
      </c>
      <c r="C2413" s="274" t="s">
        <v>13725</v>
      </c>
      <c r="D2413" s="276">
        <v>17.23</v>
      </c>
    </row>
    <row r="2414" spans="1:4" ht="18" customHeight="1">
      <c r="A2414" s="274">
        <v>1917612</v>
      </c>
      <c r="B2414" s="275" t="s">
        <v>27911</v>
      </c>
      <c r="C2414" s="274" t="s">
        <v>13725</v>
      </c>
      <c r="D2414" s="276">
        <v>20.190000000000001</v>
      </c>
    </row>
    <row r="2415" spans="1:4" ht="18" customHeight="1">
      <c r="A2415" s="274">
        <v>1917613</v>
      </c>
      <c r="B2415" s="275" t="s">
        <v>27912</v>
      </c>
      <c r="C2415" s="274" t="s">
        <v>13725</v>
      </c>
      <c r="D2415" s="276">
        <v>23.51</v>
      </c>
    </row>
    <row r="2416" spans="1:4" ht="18" customHeight="1">
      <c r="A2416" s="274">
        <v>1917614</v>
      </c>
      <c r="B2416" s="275" t="s">
        <v>27913</v>
      </c>
      <c r="C2416" s="274" t="s">
        <v>13725</v>
      </c>
      <c r="D2416" s="276">
        <v>27.14</v>
      </c>
    </row>
    <row r="2417" spans="1:4" ht="18" customHeight="1">
      <c r="A2417" s="274">
        <v>1917615</v>
      </c>
      <c r="B2417" s="275" t="s">
        <v>27914</v>
      </c>
      <c r="C2417" s="274" t="s">
        <v>13725</v>
      </c>
      <c r="D2417" s="276">
        <v>31.21</v>
      </c>
    </row>
    <row r="2418" spans="1:4" ht="18" customHeight="1">
      <c r="A2418" s="274">
        <v>1917616</v>
      </c>
      <c r="B2418" s="275" t="s">
        <v>27915</v>
      </c>
      <c r="C2418" s="274" t="s">
        <v>13725</v>
      </c>
      <c r="D2418" s="276">
        <v>36.130000000000003</v>
      </c>
    </row>
    <row r="2419" spans="1:4" ht="18" customHeight="1">
      <c r="A2419" s="274">
        <v>1917617</v>
      </c>
      <c r="B2419" s="275" t="s">
        <v>27916</v>
      </c>
      <c r="C2419" s="274" t="s">
        <v>13725</v>
      </c>
      <c r="D2419" s="276">
        <v>40.479999999999997</v>
      </c>
    </row>
    <row r="2420" spans="1:4" ht="18" customHeight="1">
      <c r="A2420" s="274">
        <v>1917618</v>
      </c>
      <c r="B2420" s="275" t="s">
        <v>27917</v>
      </c>
      <c r="C2420" s="274" t="s">
        <v>13725</v>
      </c>
      <c r="D2420" s="276">
        <v>46.1</v>
      </c>
    </row>
    <row r="2421" spans="1:4" ht="18" customHeight="1">
      <c r="A2421" s="274">
        <v>1917619</v>
      </c>
      <c r="B2421" s="275" t="s">
        <v>27918</v>
      </c>
      <c r="C2421" s="274" t="s">
        <v>13725</v>
      </c>
      <c r="D2421" s="276">
        <v>49.91</v>
      </c>
    </row>
    <row r="2422" spans="1:4" ht="18" customHeight="1">
      <c r="A2422" s="274">
        <v>1917602</v>
      </c>
      <c r="B2422" s="275" t="s">
        <v>27919</v>
      </c>
      <c r="C2422" s="274" t="s">
        <v>13725</v>
      </c>
      <c r="D2422" s="276">
        <v>6.23</v>
      </c>
    </row>
    <row r="2423" spans="1:4" ht="18" customHeight="1">
      <c r="A2423" s="274">
        <v>1917603</v>
      </c>
      <c r="B2423" s="275" t="s">
        <v>27920</v>
      </c>
      <c r="C2423" s="274" t="s">
        <v>13725</v>
      </c>
      <c r="D2423" s="276">
        <v>6.93</v>
      </c>
    </row>
    <row r="2424" spans="1:4" ht="18" customHeight="1">
      <c r="A2424" s="274">
        <v>1917604</v>
      </c>
      <c r="B2424" s="275" t="s">
        <v>27921</v>
      </c>
      <c r="C2424" s="274" t="s">
        <v>13725</v>
      </c>
      <c r="D2424" s="276">
        <v>7.56</v>
      </c>
    </row>
    <row r="2425" spans="1:4" ht="18" customHeight="1">
      <c r="A2425" s="274">
        <v>1917740</v>
      </c>
      <c r="B2425" s="275" t="s">
        <v>27922</v>
      </c>
      <c r="C2425" s="274" t="s">
        <v>13725</v>
      </c>
      <c r="D2425" s="276">
        <v>6</v>
      </c>
    </row>
    <row r="2426" spans="1:4" ht="18" customHeight="1">
      <c r="A2426" s="274">
        <v>1917263</v>
      </c>
      <c r="B2426" s="275" t="s">
        <v>27923</v>
      </c>
      <c r="C2426" s="274" t="s">
        <v>13725</v>
      </c>
      <c r="D2426" s="276">
        <v>10.71</v>
      </c>
    </row>
    <row r="2427" spans="1:4" ht="18" customHeight="1">
      <c r="A2427" s="274">
        <v>1917264</v>
      </c>
      <c r="B2427" s="275" t="s">
        <v>27924</v>
      </c>
      <c r="C2427" s="274" t="s">
        <v>13725</v>
      </c>
      <c r="D2427" s="276">
        <v>13.24</v>
      </c>
    </row>
    <row r="2428" spans="1:4" ht="18" customHeight="1">
      <c r="A2428" s="274">
        <v>1917265</v>
      </c>
      <c r="B2428" s="275" t="s">
        <v>27925</v>
      </c>
      <c r="C2428" s="274" t="s">
        <v>13725</v>
      </c>
      <c r="D2428" s="276">
        <v>17.11</v>
      </c>
    </row>
    <row r="2429" spans="1:4" ht="18" customHeight="1">
      <c r="A2429" s="274">
        <v>1917260</v>
      </c>
      <c r="B2429" s="275" t="s">
        <v>27926</v>
      </c>
      <c r="C2429" s="274" t="s">
        <v>13725</v>
      </c>
      <c r="D2429" s="276">
        <v>6.56</v>
      </c>
    </row>
    <row r="2430" spans="1:4" ht="18" customHeight="1">
      <c r="A2430" s="274">
        <v>1917261</v>
      </c>
      <c r="B2430" s="275" t="s">
        <v>27927</v>
      </c>
      <c r="C2430" s="274" t="s">
        <v>13725</v>
      </c>
      <c r="D2430" s="276">
        <v>7.29</v>
      </c>
    </row>
    <row r="2431" spans="1:4" ht="18" customHeight="1">
      <c r="A2431" s="274">
        <v>1917262</v>
      </c>
      <c r="B2431" s="275" t="s">
        <v>27928</v>
      </c>
      <c r="C2431" s="274" t="s">
        <v>13725</v>
      </c>
      <c r="D2431" s="276">
        <v>8.6</v>
      </c>
    </row>
    <row r="2432" spans="1:4" ht="18" customHeight="1">
      <c r="A2432" s="274">
        <v>1917727</v>
      </c>
      <c r="B2432" s="275" t="s">
        <v>27929</v>
      </c>
      <c r="C2432" s="274" t="s">
        <v>13725</v>
      </c>
      <c r="D2432" s="276">
        <v>6.36</v>
      </c>
    </row>
    <row r="2433" spans="1:4" ht="18" customHeight="1">
      <c r="A2433" s="274">
        <v>1917351</v>
      </c>
      <c r="B2433" s="275" t="s">
        <v>27930</v>
      </c>
      <c r="C2433" s="274" t="s">
        <v>13725</v>
      </c>
      <c r="D2433" s="276">
        <v>9.33</v>
      </c>
    </row>
    <row r="2434" spans="1:4" ht="18" customHeight="1">
      <c r="A2434" s="274">
        <v>1917352</v>
      </c>
      <c r="B2434" s="275" t="s">
        <v>27931</v>
      </c>
      <c r="C2434" s="274" t="s">
        <v>13725</v>
      </c>
      <c r="D2434" s="276">
        <v>12.31</v>
      </c>
    </row>
    <row r="2435" spans="1:4" ht="18" customHeight="1">
      <c r="A2435" s="274">
        <v>1917353</v>
      </c>
      <c r="B2435" s="275" t="s">
        <v>27932</v>
      </c>
      <c r="C2435" s="274" t="s">
        <v>13725</v>
      </c>
      <c r="D2435" s="276">
        <v>15.8</v>
      </c>
    </row>
    <row r="2436" spans="1:4" ht="18" customHeight="1">
      <c r="A2436" s="274">
        <v>1917354</v>
      </c>
      <c r="B2436" s="275" t="s">
        <v>27933</v>
      </c>
      <c r="C2436" s="274" t="s">
        <v>13725</v>
      </c>
      <c r="D2436" s="276">
        <v>20.45</v>
      </c>
    </row>
    <row r="2437" spans="1:4" ht="18" customHeight="1">
      <c r="A2437" s="274">
        <v>1917355</v>
      </c>
      <c r="B2437" s="275" t="s">
        <v>27934</v>
      </c>
      <c r="C2437" s="274" t="s">
        <v>13725</v>
      </c>
      <c r="D2437" s="276">
        <v>26.3</v>
      </c>
    </row>
    <row r="2438" spans="1:4" ht="18" customHeight="1">
      <c r="A2438" s="274">
        <v>1917356</v>
      </c>
      <c r="B2438" s="275" t="s">
        <v>27935</v>
      </c>
      <c r="C2438" s="274" t="s">
        <v>13725</v>
      </c>
      <c r="D2438" s="276">
        <v>32.159999999999997</v>
      </c>
    </row>
    <row r="2439" spans="1:4" ht="18" customHeight="1">
      <c r="A2439" s="274">
        <v>1917357</v>
      </c>
      <c r="B2439" s="275" t="s">
        <v>27936</v>
      </c>
      <c r="C2439" s="274" t="s">
        <v>13725</v>
      </c>
      <c r="D2439" s="276">
        <v>36.68</v>
      </c>
    </row>
    <row r="2440" spans="1:4" ht="18" customHeight="1">
      <c r="A2440" s="274">
        <v>1917348</v>
      </c>
      <c r="B2440" s="275" t="s">
        <v>27937</v>
      </c>
      <c r="C2440" s="274" t="s">
        <v>13725</v>
      </c>
      <c r="D2440" s="276">
        <v>5.69</v>
      </c>
    </row>
    <row r="2441" spans="1:4" ht="18" customHeight="1">
      <c r="A2441" s="274">
        <v>1917349</v>
      </c>
      <c r="B2441" s="275" t="s">
        <v>27938</v>
      </c>
      <c r="C2441" s="274" t="s">
        <v>13725</v>
      </c>
      <c r="D2441" s="276">
        <v>6.16</v>
      </c>
    </row>
    <row r="2442" spans="1:4" ht="18" customHeight="1">
      <c r="A2442" s="274">
        <v>1917350</v>
      </c>
      <c r="B2442" s="275" t="s">
        <v>27939</v>
      </c>
      <c r="C2442" s="274" t="s">
        <v>13725</v>
      </c>
      <c r="D2442" s="276">
        <v>7.01</v>
      </c>
    </row>
    <row r="2443" spans="1:4" ht="18" customHeight="1">
      <c r="A2443" s="274">
        <v>1917731</v>
      </c>
      <c r="B2443" s="275" t="s">
        <v>27940</v>
      </c>
      <c r="C2443" s="274" t="s">
        <v>13725</v>
      </c>
      <c r="D2443" s="276">
        <v>5.57</v>
      </c>
    </row>
    <row r="2444" spans="1:4" ht="18" customHeight="1">
      <c r="A2444" s="274">
        <v>1917463</v>
      </c>
      <c r="B2444" s="275" t="s">
        <v>27941</v>
      </c>
      <c r="C2444" s="274" t="s">
        <v>13725</v>
      </c>
      <c r="D2444" s="276">
        <v>9.5399999999999991</v>
      </c>
    </row>
    <row r="2445" spans="1:4" ht="18" customHeight="1">
      <c r="A2445" s="274">
        <v>1917464</v>
      </c>
      <c r="B2445" s="275" t="s">
        <v>27942</v>
      </c>
      <c r="C2445" s="274" t="s">
        <v>13725</v>
      </c>
      <c r="D2445" s="276">
        <v>11.03</v>
      </c>
    </row>
    <row r="2446" spans="1:4" ht="18" customHeight="1">
      <c r="A2446" s="274">
        <v>1917465</v>
      </c>
      <c r="B2446" s="275" t="s">
        <v>27943</v>
      </c>
      <c r="C2446" s="274" t="s">
        <v>13725</v>
      </c>
      <c r="D2446" s="276">
        <v>12.7</v>
      </c>
    </row>
    <row r="2447" spans="1:4" ht="18" customHeight="1">
      <c r="A2447" s="274">
        <v>1917466</v>
      </c>
      <c r="B2447" s="275" t="s">
        <v>27944</v>
      </c>
      <c r="C2447" s="274" t="s">
        <v>13725</v>
      </c>
      <c r="D2447" s="276">
        <v>15.08</v>
      </c>
    </row>
    <row r="2448" spans="1:4" ht="18" customHeight="1">
      <c r="A2448" s="274">
        <v>1917467</v>
      </c>
      <c r="B2448" s="275" t="s">
        <v>27945</v>
      </c>
      <c r="C2448" s="274" t="s">
        <v>13725</v>
      </c>
      <c r="D2448" s="276">
        <v>18.61</v>
      </c>
    </row>
    <row r="2449" spans="1:4" ht="18" customHeight="1">
      <c r="A2449" s="274">
        <v>1917468</v>
      </c>
      <c r="B2449" s="275" t="s">
        <v>27946</v>
      </c>
      <c r="C2449" s="274" t="s">
        <v>13725</v>
      </c>
      <c r="D2449" s="276">
        <v>22.64</v>
      </c>
    </row>
    <row r="2450" spans="1:4" ht="18" customHeight="1">
      <c r="A2450" s="274">
        <v>1917469</v>
      </c>
      <c r="B2450" s="275" t="s">
        <v>27947</v>
      </c>
      <c r="C2450" s="274" t="s">
        <v>13725</v>
      </c>
      <c r="D2450" s="276">
        <v>27.06</v>
      </c>
    </row>
    <row r="2451" spans="1:4" ht="18" customHeight="1">
      <c r="A2451" s="274">
        <v>1917470</v>
      </c>
      <c r="B2451" s="275" t="s">
        <v>27948</v>
      </c>
      <c r="C2451" s="274" t="s">
        <v>13725</v>
      </c>
      <c r="D2451" s="276">
        <v>32.21</v>
      </c>
    </row>
    <row r="2452" spans="1:4" ht="18" customHeight="1">
      <c r="A2452" s="274">
        <v>1917471</v>
      </c>
      <c r="B2452" s="275" t="s">
        <v>27949</v>
      </c>
      <c r="C2452" s="274" t="s">
        <v>13725</v>
      </c>
      <c r="D2452" s="276">
        <v>38.28</v>
      </c>
    </row>
    <row r="2453" spans="1:4" ht="18" customHeight="1">
      <c r="A2453" s="274">
        <v>1917472</v>
      </c>
      <c r="B2453" s="275" t="s">
        <v>27950</v>
      </c>
      <c r="C2453" s="274" t="s">
        <v>13725</v>
      </c>
      <c r="D2453" s="276">
        <v>40.909999999999997</v>
      </c>
    </row>
    <row r="2454" spans="1:4" ht="18" customHeight="1">
      <c r="A2454" s="274">
        <v>1917460</v>
      </c>
      <c r="B2454" s="275" t="s">
        <v>27951</v>
      </c>
      <c r="C2454" s="274" t="s">
        <v>13725</v>
      </c>
      <c r="D2454" s="276">
        <v>5.55</v>
      </c>
    </row>
    <row r="2455" spans="1:4" ht="18" customHeight="1">
      <c r="A2455" s="274">
        <v>1917461</v>
      </c>
      <c r="B2455" s="275" t="s">
        <v>27952</v>
      </c>
      <c r="C2455" s="274" t="s">
        <v>13725</v>
      </c>
      <c r="D2455" s="276">
        <v>6.58</v>
      </c>
    </row>
    <row r="2456" spans="1:4" ht="18" customHeight="1">
      <c r="A2456" s="274">
        <v>1917462</v>
      </c>
      <c r="B2456" s="275" t="s">
        <v>27953</v>
      </c>
      <c r="C2456" s="274" t="s">
        <v>13725</v>
      </c>
      <c r="D2456" s="276">
        <v>7.83</v>
      </c>
    </row>
    <row r="2457" spans="1:4" ht="18" customHeight="1">
      <c r="A2457" s="274">
        <v>1917735</v>
      </c>
      <c r="B2457" s="275" t="s">
        <v>27954</v>
      </c>
      <c r="C2457" s="274" t="s">
        <v>13725</v>
      </c>
      <c r="D2457" s="276">
        <v>4.95</v>
      </c>
    </row>
    <row r="2458" spans="1:4" ht="9" customHeight="1">
      <c r="A2458" s="274">
        <v>1917061</v>
      </c>
      <c r="B2458" s="275" t="s">
        <v>27955</v>
      </c>
      <c r="C2458" s="274" t="s">
        <v>13725</v>
      </c>
      <c r="D2458" s="276">
        <v>11.4</v>
      </c>
    </row>
    <row r="2459" spans="1:4" ht="9" customHeight="1">
      <c r="A2459" s="274">
        <v>1917062</v>
      </c>
      <c r="B2459" s="275" t="s">
        <v>27956</v>
      </c>
      <c r="C2459" s="274" t="s">
        <v>13725</v>
      </c>
      <c r="D2459" s="276">
        <v>11.62</v>
      </c>
    </row>
    <row r="2460" spans="1:4" ht="9" customHeight="1">
      <c r="A2460" s="274">
        <v>1917063</v>
      </c>
      <c r="B2460" s="275" t="s">
        <v>27957</v>
      </c>
      <c r="C2460" s="274" t="s">
        <v>13725</v>
      </c>
      <c r="D2460" s="276">
        <v>11.85</v>
      </c>
    </row>
    <row r="2461" spans="1:4" ht="9" customHeight="1">
      <c r="A2461" s="274">
        <v>1917064</v>
      </c>
      <c r="B2461" s="275" t="s">
        <v>27958</v>
      </c>
      <c r="C2461" s="274" t="s">
        <v>13725</v>
      </c>
      <c r="D2461" s="276">
        <v>12.09</v>
      </c>
    </row>
    <row r="2462" spans="1:4" ht="9" customHeight="1">
      <c r="A2462" s="274">
        <v>1917065</v>
      </c>
      <c r="B2462" s="275" t="s">
        <v>27959</v>
      </c>
      <c r="C2462" s="274" t="s">
        <v>13725</v>
      </c>
      <c r="D2462" s="276">
        <v>12.34</v>
      </c>
    </row>
    <row r="2463" spans="1:4" ht="9" customHeight="1">
      <c r="A2463" s="274">
        <v>1917066</v>
      </c>
      <c r="B2463" s="275" t="s">
        <v>27960</v>
      </c>
      <c r="C2463" s="274" t="s">
        <v>13725</v>
      </c>
      <c r="D2463" s="276">
        <v>12.47</v>
      </c>
    </row>
    <row r="2464" spans="1:4" ht="9" customHeight="1">
      <c r="A2464" s="274">
        <v>1901590</v>
      </c>
      <c r="B2464" s="275" t="s">
        <v>27961</v>
      </c>
      <c r="C2464" s="274" t="s">
        <v>13725</v>
      </c>
      <c r="D2464" s="276">
        <v>7.57</v>
      </c>
    </row>
    <row r="2465" spans="1:4" ht="9" customHeight="1">
      <c r="A2465" s="274">
        <v>1901591</v>
      </c>
      <c r="B2465" s="275" t="s">
        <v>27962</v>
      </c>
      <c r="C2465" s="274" t="s">
        <v>13725</v>
      </c>
      <c r="D2465" s="276">
        <v>7.64</v>
      </c>
    </row>
    <row r="2466" spans="1:4" ht="9" customHeight="1">
      <c r="A2466" s="274">
        <v>1901592</v>
      </c>
      <c r="B2466" s="275" t="s">
        <v>27963</v>
      </c>
      <c r="C2466" s="274" t="s">
        <v>13725</v>
      </c>
      <c r="D2466" s="276">
        <v>7.71</v>
      </c>
    </row>
    <row r="2467" spans="1:4" ht="9" customHeight="1">
      <c r="A2467" s="274">
        <v>1901593</v>
      </c>
      <c r="B2467" s="275" t="s">
        <v>27964</v>
      </c>
      <c r="C2467" s="274" t="s">
        <v>13725</v>
      </c>
      <c r="D2467" s="276">
        <v>7.78</v>
      </c>
    </row>
    <row r="2468" spans="1:4" ht="9" customHeight="1">
      <c r="A2468" s="274">
        <v>1901594</v>
      </c>
      <c r="B2468" s="275" t="s">
        <v>27965</v>
      </c>
      <c r="C2468" s="274" t="s">
        <v>13725</v>
      </c>
      <c r="D2468" s="276">
        <v>7.85</v>
      </c>
    </row>
    <row r="2469" spans="1:4" ht="9" customHeight="1">
      <c r="A2469" s="274">
        <v>1901589</v>
      </c>
      <c r="B2469" s="275" t="s">
        <v>27966</v>
      </c>
      <c r="C2469" s="274" t="s">
        <v>13725</v>
      </c>
      <c r="D2469" s="276">
        <v>7.89</v>
      </c>
    </row>
    <row r="2470" spans="1:4" ht="9" customHeight="1">
      <c r="A2470" s="274">
        <v>1901596</v>
      </c>
      <c r="B2470" s="275" t="s">
        <v>27967</v>
      </c>
      <c r="C2470" s="274" t="s">
        <v>13725</v>
      </c>
      <c r="D2470" s="276">
        <v>9.9700000000000006</v>
      </c>
    </row>
    <row r="2471" spans="1:4" ht="9" customHeight="1">
      <c r="A2471" s="274">
        <v>1901597</v>
      </c>
      <c r="B2471" s="275" t="s">
        <v>27968</v>
      </c>
      <c r="C2471" s="274" t="s">
        <v>13725</v>
      </c>
      <c r="D2471" s="276">
        <v>10.029999999999999</v>
      </c>
    </row>
    <row r="2472" spans="1:4" ht="9" customHeight="1">
      <c r="A2472" s="274">
        <v>1901598</v>
      </c>
      <c r="B2472" s="275" t="s">
        <v>27969</v>
      </c>
      <c r="C2472" s="274" t="s">
        <v>13725</v>
      </c>
      <c r="D2472" s="276">
        <v>10.1</v>
      </c>
    </row>
    <row r="2473" spans="1:4" ht="9" customHeight="1">
      <c r="A2473" s="274">
        <v>1901599</v>
      </c>
      <c r="B2473" s="275" t="s">
        <v>27970</v>
      </c>
      <c r="C2473" s="274" t="s">
        <v>13725</v>
      </c>
      <c r="D2473" s="276">
        <v>10.16</v>
      </c>
    </row>
    <row r="2474" spans="1:4" ht="9" customHeight="1">
      <c r="A2474" s="274">
        <v>1901600</v>
      </c>
      <c r="B2474" s="275" t="s">
        <v>27971</v>
      </c>
      <c r="C2474" s="274" t="s">
        <v>13725</v>
      </c>
      <c r="D2474" s="276">
        <v>10.24</v>
      </c>
    </row>
    <row r="2475" spans="1:4" ht="9" customHeight="1">
      <c r="A2475" s="274">
        <v>1901595</v>
      </c>
      <c r="B2475" s="275" t="s">
        <v>27972</v>
      </c>
      <c r="C2475" s="274" t="s">
        <v>13725</v>
      </c>
      <c r="D2475" s="276">
        <v>10.27</v>
      </c>
    </row>
    <row r="2476" spans="1:4" ht="9" customHeight="1">
      <c r="A2476" s="274">
        <v>1917097</v>
      </c>
      <c r="B2476" s="275" t="s">
        <v>27973</v>
      </c>
      <c r="C2476" s="274" t="s">
        <v>13725</v>
      </c>
      <c r="D2476" s="276">
        <v>9.9499999999999993</v>
      </c>
    </row>
    <row r="2477" spans="1:4" ht="9" customHeight="1">
      <c r="A2477" s="274">
        <v>1917098</v>
      </c>
      <c r="B2477" s="275" t="s">
        <v>27974</v>
      </c>
      <c r="C2477" s="274" t="s">
        <v>13725</v>
      </c>
      <c r="D2477" s="276">
        <v>10.09</v>
      </c>
    </row>
    <row r="2478" spans="1:4" ht="9" customHeight="1">
      <c r="A2478" s="274">
        <v>1917099</v>
      </c>
      <c r="B2478" s="275" t="s">
        <v>27975</v>
      </c>
      <c r="C2478" s="274" t="s">
        <v>13725</v>
      </c>
      <c r="D2478" s="276">
        <v>10.23</v>
      </c>
    </row>
    <row r="2479" spans="1:4" ht="9" customHeight="1">
      <c r="A2479" s="274">
        <v>1917100</v>
      </c>
      <c r="B2479" s="275" t="s">
        <v>27976</v>
      </c>
      <c r="C2479" s="274" t="s">
        <v>13725</v>
      </c>
      <c r="D2479" s="276">
        <v>10.38</v>
      </c>
    </row>
    <row r="2480" spans="1:4" ht="9" customHeight="1">
      <c r="A2480" s="274">
        <v>1917101</v>
      </c>
      <c r="B2480" s="275" t="s">
        <v>27977</v>
      </c>
      <c r="C2480" s="274" t="s">
        <v>13725</v>
      </c>
      <c r="D2480" s="276">
        <v>10.54</v>
      </c>
    </row>
    <row r="2481" spans="1:4" ht="9" customHeight="1">
      <c r="A2481" s="274">
        <v>1917102</v>
      </c>
      <c r="B2481" s="275" t="s">
        <v>27978</v>
      </c>
      <c r="C2481" s="274" t="s">
        <v>13725</v>
      </c>
      <c r="D2481" s="276">
        <v>10.62</v>
      </c>
    </row>
    <row r="2482" spans="1:4" ht="9" customHeight="1">
      <c r="A2482" s="274">
        <v>1901601</v>
      </c>
      <c r="B2482" s="275" t="s">
        <v>27979</v>
      </c>
      <c r="C2482" s="274" t="s">
        <v>13725</v>
      </c>
      <c r="D2482" s="276">
        <v>12.43</v>
      </c>
    </row>
    <row r="2483" spans="1:4" ht="9" customHeight="1">
      <c r="A2483" s="274">
        <v>1901602</v>
      </c>
      <c r="B2483" s="275" t="s">
        <v>27980</v>
      </c>
      <c r="C2483" s="274" t="s">
        <v>13725</v>
      </c>
      <c r="D2483" s="276">
        <v>12.49</v>
      </c>
    </row>
    <row r="2484" spans="1:4" ht="9" customHeight="1">
      <c r="A2484" s="274">
        <v>1901603</v>
      </c>
      <c r="B2484" s="275" t="s">
        <v>27981</v>
      </c>
      <c r="C2484" s="274" t="s">
        <v>13725</v>
      </c>
      <c r="D2484" s="276">
        <v>12.56</v>
      </c>
    </row>
    <row r="2485" spans="1:4" ht="9" customHeight="1">
      <c r="A2485" s="274">
        <v>1901604</v>
      </c>
      <c r="B2485" s="275" t="s">
        <v>27982</v>
      </c>
      <c r="C2485" s="274" t="s">
        <v>13725</v>
      </c>
      <c r="D2485" s="276">
        <v>12.62</v>
      </c>
    </row>
    <row r="2486" spans="1:4" ht="9" customHeight="1">
      <c r="A2486" s="274">
        <v>1901605</v>
      </c>
      <c r="B2486" s="275" t="s">
        <v>27983</v>
      </c>
      <c r="C2486" s="274" t="s">
        <v>13725</v>
      </c>
      <c r="D2486" s="276">
        <v>12.69</v>
      </c>
    </row>
    <row r="2487" spans="1:4" ht="9" customHeight="1">
      <c r="A2487" s="274">
        <v>1901606</v>
      </c>
      <c r="B2487" s="275" t="s">
        <v>27984</v>
      </c>
      <c r="C2487" s="274" t="s">
        <v>13725</v>
      </c>
      <c r="D2487" s="276">
        <v>12.73</v>
      </c>
    </row>
    <row r="2488" spans="1:4" ht="9" customHeight="1">
      <c r="A2488" s="274">
        <v>1917133</v>
      </c>
      <c r="B2488" s="275" t="s">
        <v>27985</v>
      </c>
      <c r="C2488" s="274" t="s">
        <v>13725</v>
      </c>
      <c r="D2488" s="276">
        <v>9.32</v>
      </c>
    </row>
    <row r="2489" spans="1:4" ht="9" customHeight="1">
      <c r="A2489" s="274">
        <v>1917134</v>
      </c>
      <c r="B2489" s="275" t="s">
        <v>27986</v>
      </c>
      <c r="C2489" s="274" t="s">
        <v>13725</v>
      </c>
      <c r="D2489" s="276">
        <v>9.43</v>
      </c>
    </row>
    <row r="2490" spans="1:4" ht="9" customHeight="1">
      <c r="A2490" s="274">
        <v>1917135</v>
      </c>
      <c r="B2490" s="275" t="s">
        <v>27987</v>
      </c>
      <c r="C2490" s="274" t="s">
        <v>13725</v>
      </c>
      <c r="D2490" s="276">
        <v>9.5399999999999991</v>
      </c>
    </row>
    <row r="2491" spans="1:4" ht="9" customHeight="1">
      <c r="A2491" s="274">
        <v>1917136</v>
      </c>
      <c r="B2491" s="275" t="s">
        <v>27988</v>
      </c>
      <c r="C2491" s="274" t="s">
        <v>13725</v>
      </c>
      <c r="D2491" s="276">
        <v>9.67</v>
      </c>
    </row>
    <row r="2492" spans="1:4" ht="9" customHeight="1">
      <c r="A2492" s="274">
        <v>1917137</v>
      </c>
      <c r="B2492" s="275" t="s">
        <v>27989</v>
      </c>
      <c r="C2492" s="274" t="s">
        <v>13725</v>
      </c>
      <c r="D2492" s="276">
        <v>9.7899999999999991</v>
      </c>
    </row>
    <row r="2493" spans="1:4" ht="9" customHeight="1">
      <c r="A2493" s="274">
        <v>1917138</v>
      </c>
      <c r="B2493" s="275" t="s">
        <v>27990</v>
      </c>
      <c r="C2493" s="274" t="s">
        <v>13725</v>
      </c>
      <c r="D2493" s="276">
        <v>9.86</v>
      </c>
    </row>
    <row r="2494" spans="1:4" ht="9" customHeight="1">
      <c r="A2494" s="274">
        <v>1917169</v>
      </c>
      <c r="B2494" s="275" t="s">
        <v>27991</v>
      </c>
      <c r="C2494" s="274" t="s">
        <v>13725</v>
      </c>
      <c r="D2494" s="276">
        <v>8.69</v>
      </c>
    </row>
    <row r="2495" spans="1:4" ht="9" customHeight="1">
      <c r="A2495" s="274">
        <v>1917170</v>
      </c>
      <c r="B2495" s="275" t="s">
        <v>27992</v>
      </c>
      <c r="C2495" s="274" t="s">
        <v>13725</v>
      </c>
      <c r="D2495" s="276">
        <v>8.7899999999999991</v>
      </c>
    </row>
    <row r="2496" spans="1:4" ht="9" customHeight="1">
      <c r="A2496" s="274">
        <v>1917171</v>
      </c>
      <c r="B2496" s="275" t="s">
        <v>27993</v>
      </c>
      <c r="C2496" s="274" t="s">
        <v>13725</v>
      </c>
      <c r="D2496" s="276">
        <v>8.9</v>
      </c>
    </row>
    <row r="2497" spans="1:4" ht="9" customHeight="1">
      <c r="A2497" s="274">
        <v>1917172</v>
      </c>
      <c r="B2497" s="275" t="s">
        <v>27994</v>
      </c>
      <c r="C2497" s="274" t="s">
        <v>13725</v>
      </c>
      <c r="D2497" s="276">
        <v>9</v>
      </c>
    </row>
    <row r="2498" spans="1:4" ht="9" customHeight="1">
      <c r="A2498" s="274">
        <v>1917173</v>
      </c>
      <c r="B2498" s="275" t="s">
        <v>27995</v>
      </c>
      <c r="C2498" s="274" t="s">
        <v>13725</v>
      </c>
      <c r="D2498" s="276">
        <v>9.1199999999999992</v>
      </c>
    </row>
    <row r="2499" spans="1:4" ht="9" customHeight="1">
      <c r="A2499" s="274">
        <v>1917174</v>
      </c>
      <c r="B2499" s="275" t="s">
        <v>27996</v>
      </c>
      <c r="C2499" s="274" t="s">
        <v>13725</v>
      </c>
      <c r="D2499" s="276">
        <v>9.18</v>
      </c>
    </row>
    <row r="2500" spans="1:4" ht="9" customHeight="1">
      <c r="A2500" s="274">
        <v>1917205</v>
      </c>
      <c r="B2500" s="275" t="s">
        <v>27997</v>
      </c>
      <c r="C2500" s="274" t="s">
        <v>13725</v>
      </c>
      <c r="D2500" s="276">
        <v>8.11</v>
      </c>
    </row>
    <row r="2501" spans="1:4" ht="9" customHeight="1">
      <c r="A2501" s="274">
        <v>1917206</v>
      </c>
      <c r="B2501" s="275" t="s">
        <v>27998</v>
      </c>
      <c r="C2501" s="274" t="s">
        <v>13725</v>
      </c>
      <c r="D2501" s="276">
        <v>8.19</v>
      </c>
    </row>
    <row r="2502" spans="1:4" ht="9" customHeight="1">
      <c r="A2502" s="274">
        <v>1917207</v>
      </c>
      <c r="B2502" s="275" t="s">
        <v>27999</v>
      </c>
      <c r="C2502" s="274" t="s">
        <v>13725</v>
      </c>
      <c r="D2502" s="276">
        <v>8.2899999999999991</v>
      </c>
    </row>
    <row r="2503" spans="1:4" ht="9" customHeight="1">
      <c r="A2503" s="274">
        <v>1917208</v>
      </c>
      <c r="B2503" s="275" t="s">
        <v>28000</v>
      </c>
      <c r="C2503" s="274" t="s">
        <v>13725</v>
      </c>
      <c r="D2503" s="276">
        <v>8.3800000000000008</v>
      </c>
    </row>
    <row r="2504" spans="1:4" ht="9" customHeight="1">
      <c r="A2504" s="274">
        <v>1917209</v>
      </c>
      <c r="B2504" s="275" t="s">
        <v>28001</v>
      </c>
      <c r="C2504" s="274" t="s">
        <v>13725</v>
      </c>
      <c r="D2504" s="276">
        <v>8.48</v>
      </c>
    </row>
    <row r="2505" spans="1:4" ht="9" customHeight="1">
      <c r="A2505" s="274">
        <v>1917210</v>
      </c>
      <c r="B2505" s="275" t="s">
        <v>28002</v>
      </c>
      <c r="C2505" s="274" t="s">
        <v>13725</v>
      </c>
      <c r="D2505" s="276">
        <v>8.5399999999999991</v>
      </c>
    </row>
    <row r="2506" spans="1:4" ht="9" customHeight="1">
      <c r="A2506" s="274">
        <v>1917025</v>
      </c>
      <c r="B2506" s="275" t="s">
        <v>28003</v>
      </c>
      <c r="C2506" s="274" t="s">
        <v>13725</v>
      </c>
      <c r="D2506" s="276">
        <v>15.44</v>
      </c>
    </row>
    <row r="2507" spans="1:4" ht="9" customHeight="1">
      <c r="A2507" s="274">
        <v>1917026</v>
      </c>
      <c r="B2507" s="275" t="s">
        <v>28004</v>
      </c>
      <c r="C2507" s="274" t="s">
        <v>13725</v>
      </c>
      <c r="D2507" s="276">
        <v>15.76</v>
      </c>
    </row>
    <row r="2508" spans="1:4" ht="9" customHeight="1">
      <c r="A2508" s="274">
        <v>1917027</v>
      </c>
      <c r="B2508" s="275" t="s">
        <v>28005</v>
      </c>
      <c r="C2508" s="274" t="s">
        <v>13725</v>
      </c>
      <c r="D2508" s="276">
        <v>16.079999999999998</v>
      </c>
    </row>
    <row r="2509" spans="1:4" ht="9" customHeight="1">
      <c r="A2509" s="274">
        <v>1917028</v>
      </c>
      <c r="B2509" s="275" t="s">
        <v>28006</v>
      </c>
      <c r="C2509" s="274" t="s">
        <v>13725</v>
      </c>
      <c r="D2509" s="276">
        <v>16.420000000000002</v>
      </c>
    </row>
    <row r="2510" spans="1:4" ht="9" customHeight="1">
      <c r="A2510" s="274">
        <v>1917029</v>
      </c>
      <c r="B2510" s="275" t="s">
        <v>28007</v>
      </c>
      <c r="C2510" s="274" t="s">
        <v>13725</v>
      </c>
      <c r="D2510" s="276">
        <v>16.78</v>
      </c>
    </row>
    <row r="2511" spans="1:4" ht="9" customHeight="1">
      <c r="A2511" s="274">
        <v>1917030</v>
      </c>
      <c r="B2511" s="275" t="s">
        <v>28008</v>
      </c>
      <c r="C2511" s="274" t="s">
        <v>13725</v>
      </c>
      <c r="D2511" s="276">
        <v>16.97</v>
      </c>
    </row>
    <row r="2512" spans="1:4" ht="18" customHeight="1">
      <c r="A2512" s="274">
        <v>1917629</v>
      </c>
      <c r="B2512" s="275" t="s">
        <v>28009</v>
      </c>
      <c r="C2512" s="274" t="s">
        <v>13725</v>
      </c>
      <c r="D2512" s="276">
        <v>14.02</v>
      </c>
    </row>
    <row r="2513" spans="1:4" ht="18" customHeight="1">
      <c r="A2513" s="274">
        <v>1917633</v>
      </c>
      <c r="B2513" s="275" t="s">
        <v>28010</v>
      </c>
      <c r="C2513" s="274" t="s">
        <v>13725</v>
      </c>
      <c r="D2513" s="276">
        <v>15.8</v>
      </c>
    </row>
    <row r="2514" spans="1:4" ht="18" customHeight="1">
      <c r="A2514" s="274">
        <v>1917634</v>
      </c>
      <c r="B2514" s="275" t="s">
        <v>28011</v>
      </c>
      <c r="C2514" s="274" t="s">
        <v>13725</v>
      </c>
      <c r="D2514" s="276">
        <v>16.12</v>
      </c>
    </row>
    <row r="2515" spans="1:4" ht="18" customHeight="1">
      <c r="A2515" s="274">
        <v>1917635</v>
      </c>
      <c r="B2515" s="275" t="s">
        <v>28012</v>
      </c>
      <c r="C2515" s="274" t="s">
        <v>13725</v>
      </c>
      <c r="D2515" s="276">
        <v>16.45</v>
      </c>
    </row>
    <row r="2516" spans="1:4" ht="18" customHeight="1">
      <c r="A2516" s="274">
        <v>1917636</v>
      </c>
      <c r="B2516" s="275" t="s">
        <v>28013</v>
      </c>
      <c r="C2516" s="274" t="s">
        <v>13725</v>
      </c>
      <c r="D2516" s="276">
        <v>18.37</v>
      </c>
    </row>
    <row r="2517" spans="1:4" ht="18" customHeight="1">
      <c r="A2517" s="274">
        <v>1917637</v>
      </c>
      <c r="B2517" s="275" t="s">
        <v>28014</v>
      </c>
      <c r="C2517" s="274" t="s">
        <v>13725</v>
      </c>
      <c r="D2517" s="276">
        <v>18.8</v>
      </c>
    </row>
    <row r="2518" spans="1:4" ht="18" customHeight="1">
      <c r="A2518" s="274">
        <v>1917638</v>
      </c>
      <c r="B2518" s="275" t="s">
        <v>28015</v>
      </c>
      <c r="C2518" s="274" t="s">
        <v>13725</v>
      </c>
      <c r="D2518" s="276">
        <v>19.23</v>
      </c>
    </row>
    <row r="2519" spans="1:4" ht="18" customHeight="1">
      <c r="A2519" s="274">
        <v>1917630</v>
      </c>
      <c r="B2519" s="275" t="s">
        <v>28016</v>
      </c>
      <c r="C2519" s="274" t="s">
        <v>13725</v>
      </c>
      <c r="D2519" s="276">
        <v>14.59</v>
      </c>
    </row>
    <row r="2520" spans="1:4" ht="18" customHeight="1">
      <c r="A2520" s="274">
        <v>1917631</v>
      </c>
      <c r="B2520" s="275" t="s">
        <v>28017</v>
      </c>
      <c r="C2520" s="274" t="s">
        <v>13725</v>
      </c>
      <c r="D2520" s="276">
        <v>15.07</v>
      </c>
    </row>
    <row r="2521" spans="1:4" ht="18" customHeight="1">
      <c r="A2521" s="274">
        <v>1917632</v>
      </c>
      <c r="B2521" s="275" t="s">
        <v>28018</v>
      </c>
      <c r="C2521" s="274" t="s">
        <v>13725</v>
      </c>
      <c r="D2521" s="276">
        <v>15.4</v>
      </c>
    </row>
    <row r="2522" spans="1:4" ht="18" customHeight="1">
      <c r="A2522" s="274">
        <v>1917639</v>
      </c>
      <c r="B2522" s="275" t="s">
        <v>28019</v>
      </c>
      <c r="C2522" s="274" t="s">
        <v>13725</v>
      </c>
      <c r="D2522" s="276">
        <v>19.45</v>
      </c>
    </row>
    <row r="2523" spans="1:4" ht="18" customHeight="1">
      <c r="A2523" s="274">
        <v>1917646</v>
      </c>
      <c r="B2523" s="275" t="s">
        <v>28020</v>
      </c>
      <c r="C2523" s="274" t="s">
        <v>13725</v>
      </c>
      <c r="D2523" s="276">
        <v>19.149999999999999</v>
      </c>
    </row>
    <row r="2524" spans="1:4" ht="18" customHeight="1">
      <c r="A2524" s="274">
        <v>1917647</v>
      </c>
      <c r="B2524" s="275" t="s">
        <v>28021</v>
      </c>
      <c r="C2524" s="274" t="s">
        <v>13725</v>
      </c>
      <c r="D2524" s="276">
        <v>19.440000000000001</v>
      </c>
    </row>
    <row r="2525" spans="1:4" ht="18" customHeight="1">
      <c r="A2525" s="274">
        <v>1917648</v>
      </c>
      <c r="B2525" s="275" t="s">
        <v>28022</v>
      </c>
      <c r="C2525" s="274" t="s">
        <v>13725</v>
      </c>
      <c r="D2525" s="276">
        <v>19.66</v>
      </c>
    </row>
    <row r="2526" spans="1:4" ht="18" customHeight="1">
      <c r="A2526" s="274">
        <v>1917649</v>
      </c>
      <c r="B2526" s="275" t="s">
        <v>28023</v>
      </c>
      <c r="C2526" s="274" t="s">
        <v>13725</v>
      </c>
      <c r="D2526" s="276">
        <v>19.95</v>
      </c>
    </row>
    <row r="2527" spans="1:4" ht="18" customHeight="1">
      <c r="A2527" s="274">
        <v>1917650</v>
      </c>
      <c r="B2527" s="275" t="s">
        <v>28024</v>
      </c>
      <c r="C2527" s="274" t="s">
        <v>13725</v>
      </c>
      <c r="D2527" s="276">
        <v>20.239999999999998</v>
      </c>
    </row>
    <row r="2528" spans="1:4" ht="18" customHeight="1">
      <c r="A2528" s="274">
        <v>1917651</v>
      </c>
      <c r="B2528" s="275" t="s">
        <v>28025</v>
      </c>
      <c r="C2528" s="274" t="s">
        <v>13725</v>
      </c>
      <c r="D2528" s="276">
        <v>20.67</v>
      </c>
    </row>
    <row r="2529" spans="1:4" ht="18" customHeight="1">
      <c r="A2529" s="274">
        <v>1917652</v>
      </c>
      <c r="B2529" s="275" t="s">
        <v>28026</v>
      </c>
      <c r="C2529" s="274" t="s">
        <v>13725</v>
      </c>
      <c r="D2529" s="276">
        <v>23.02</v>
      </c>
    </row>
    <row r="2530" spans="1:4" ht="18" customHeight="1">
      <c r="A2530" s="274">
        <v>1917642</v>
      </c>
      <c r="B2530" s="275" t="s">
        <v>28027</v>
      </c>
      <c r="C2530" s="274" t="s">
        <v>13725</v>
      </c>
      <c r="D2530" s="276">
        <v>17.93</v>
      </c>
    </row>
    <row r="2531" spans="1:4" ht="18" customHeight="1">
      <c r="A2531" s="274">
        <v>1917643</v>
      </c>
      <c r="B2531" s="275" t="s">
        <v>28028</v>
      </c>
      <c r="C2531" s="274" t="s">
        <v>13725</v>
      </c>
      <c r="D2531" s="276">
        <v>18.29</v>
      </c>
    </row>
    <row r="2532" spans="1:4" ht="18" customHeight="1">
      <c r="A2532" s="274">
        <v>1917641</v>
      </c>
      <c r="B2532" s="275" t="s">
        <v>28029</v>
      </c>
      <c r="C2532" s="274" t="s">
        <v>13725</v>
      </c>
      <c r="D2532" s="276">
        <v>15.94</v>
      </c>
    </row>
    <row r="2533" spans="1:4" ht="18" customHeight="1">
      <c r="A2533" s="274">
        <v>1917644</v>
      </c>
      <c r="B2533" s="275" t="s">
        <v>28030</v>
      </c>
      <c r="C2533" s="274" t="s">
        <v>13725</v>
      </c>
      <c r="D2533" s="276">
        <v>18.649999999999999</v>
      </c>
    </row>
    <row r="2534" spans="1:4" ht="18" customHeight="1">
      <c r="A2534" s="274">
        <v>1917645</v>
      </c>
      <c r="B2534" s="275" t="s">
        <v>28031</v>
      </c>
      <c r="C2534" s="274" t="s">
        <v>13725</v>
      </c>
      <c r="D2534" s="276">
        <v>18.87</v>
      </c>
    </row>
    <row r="2535" spans="1:4" ht="18" customHeight="1">
      <c r="A2535" s="274">
        <v>1917653</v>
      </c>
      <c r="B2535" s="275" t="s">
        <v>28032</v>
      </c>
      <c r="C2535" s="274" t="s">
        <v>13725</v>
      </c>
      <c r="D2535" s="276">
        <v>23.34</v>
      </c>
    </row>
    <row r="2536" spans="1:4" ht="18" customHeight="1">
      <c r="A2536" s="274">
        <v>1917659</v>
      </c>
      <c r="B2536" s="275" t="s">
        <v>28033</v>
      </c>
      <c r="C2536" s="274" t="s">
        <v>13725</v>
      </c>
      <c r="D2536" s="276">
        <v>18.36</v>
      </c>
    </row>
    <row r="2537" spans="1:4" ht="18" customHeight="1">
      <c r="A2537" s="274">
        <v>1917660</v>
      </c>
      <c r="B2537" s="275" t="s">
        <v>28034</v>
      </c>
      <c r="C2537" s="274" t="s">
        <v>13725</v>
      </c>
      <c r="D2537" s="276">
        <v>18.510000000000002</v>
      </c>
    </row>
    <row r="2538" spans="1:4" ht="18" customHeight="1">
      <c r="A2538" s="274">
        <v>1917661</v>
      </c>
      <c r="B2538" s="275" t="s">
        <v>28035</v>
      </c>
      <c r="C2538" s="274" t="s">
        <v>13725</v>
      </c>
      <c r="D2538" s="276">
        <v>18.649999999999999</v>
      </c>
    </row>
    <row r="2539" spans="1:4" ht="18" customHeight="1">
      <c r="A2539" s="274">
        <v>1917662</v>
      </c>
      <c r="B2539" s="275" t="s">
        <v>28036</v>
      </c>
      <c r="C2539" s="274" t="s">
        <v>13725</v>
      </c>
      <c r="D2539" s="276">
        <v>18.79</v>
      </c>
    </row>
    <row r="2540" spans="1:4" ht="18" customHeight="1">
      <c r="A2540" s="274">
        <v>1917663</v>
      </c>
      <c r="B2540" s="275" t="s">
        <v>28037</v>
      </c>
      <c r="C2540" s="274" t="s">
        <v>13725</v>
      </c>
      <c r="D2540" s="276">
        <v>19.010000000000002</v>
      </c>
    </row>
    <row r="2541" spans="1:4" ht="18" customHeight="1">
      <c r="A2541" s="274">
        <v>1917664</v>
      </c>
      <c r="B2541" s="275" t="s">
        <v>28038</v>
      </c>
      <c r="C2541" s="274" t="s">
        <v>13725</v>
      </c>
      <c r="D2541" s="276">
        <v>19.3</v>
      </c>
    </row>
    <row r="2542" spans="1:4" ht="18" customHeight="1">
      <c r="A2542" s="274">
        <v>1917665</v>
      </c>
      <c r="B2542" s="275" t="s">
        <v>28039</v>
      </c>
      <c r="C2542" s="274" t="s">
        <v>13725</v>
      </c>
      <c r="D2542" s="276">
        <v>19.73</v>
      </c>
    </row>
    <row r="2543" spans="1:4" ht="18" customHeight="1">
      <c r="A2543" s="274">
        <v>1917655</v>
      </c>
      <c r="B2543" s="275" t="s">
        <v>28040</v>
      </c>
      <c r="C2543" s="274" t="s">
        <v>13725</v>
      </c>
      <c r="D2543" s="276">
        <v>15.94</v>
      </c>
    </row>
    <row r="2544" spans="1:4" ht="18" customHeight="1">
      <c r="A2544" s="274">
        <v>1917656</v>
      </c>
      <c r="B2544" s="275" t="s">
        <v>28041</v>
      </c>
      <c r="C2544" s="274" t="s">
        <v>13725</v>
      </c>
      <c r="D2544" s="276">
        <v>17.78</v>
      </c>
    </row>
    <row r="2545" spans="1:4" ht="18" customHeight="1">
      <c r="A2545" s="274">
        <v>1917654</v>
      </c>
      <c r="B2545" s="275" t="s">
        <v>28042</v>
      </c>
      <c r="C2545" s="274" t="s">
        <v>13725</v>
      </c>
      <c r="D2545" s="276">
        <v>15.69</v>
      </c>
    </row>
    <row r="2546" spans="1:4" ht="18" customHeight="1">
      <c r="A2546" s="274">
        <v>1917657</v>
      </c>
      <c r="B2546" s="275" t="s">
        <v>28043</v>
      </c>
      <c r="C2546" s="274" t="s">
        <v>13725</v>
      </c>
      <c r="D2546" s="276">
        <v>18</v>
      </c>
    </row>
    <row r="2547" spans="1:4" ht="18" customHeight="1">
      <c r="A2547" s="274">
        <v>1917658</v>
      </c>
      <c r="B2547" s="275" t="s">
        <v>28044</v>
      </c>
      <c r="C2547" s="274" t="s">
        <v>13725</v>
      </c>
      <c r="D2547" s="276">
        <v>18.14</v>
      </c>
    </row>
    <row r="2548" spans="1:4" ht="18" customHeight="1">
      <c r="A2548" s="274">
        <v>1917666</v>
      </c>
      <c r="B2548" s="275" t="s">
        <v>28045</v>
      </c>
      <c r="C2548" s="274" t="s">
        <v>13725</v>
      </c>
      <c r="D2548" s="276">
        <v>20.02</v>
      </c>
    </row>
    <row r="2549" spans="1:4" ht="18" customHeight="1">
      <c r="A2549" s="274">
        <v>1917672</v>
      </c>
      <c r="B2549" s="275" t="s">
        <v>28046</v>
      </c>
      <c r="C2549" s="274" t="s">
        <v>13725</v>
      </c>
      <c r="D2549" s="276">
        <v>18.07</v>
      </c>
    </row>
    <row r="2550" spans="1:4" ht="18" customHeight="1">
      <c r="A2550" s="274">
        <v>1917673</v>
      </c>
      <c r="B2550" s="275" t="s">
        <v>28047</v>
      </c>
      <c r="C2550" s="274" t="s">
        <v>13725</v>
      </c>
      <c r="D2550" s="276">
        <v>18.22</v>
      </c>
    </row>
    <row r="2551" spans="1:4" ht="18" customHeight="1">
      <c r="A2551" s="274">
        <v>1917674</v>
      </c>
      <c r="B2551" s="275" t="s">
        <v>28048</v>
      </c>
      <c r="C2551" s="274" t="s">
        <v>13725</v>
      </c>
      <c r="D2551" s="276">
        <v>18.36</v>
      </c>
    </row>
    <row r="2552" spans="1:4" ht="18" customHeight="1">
      <c r="A2552" s="274">
        <v>1917675</v>
      </c>
      <c r="B2552" s="275" t="s">
        <v>28049</v>
      </c>
      <c r="C2552" s="274" t="s">
        <v>13725</v>
      </c>
      <c r="D2552" s="276">
        <v>18.510000000000002</v>
      </c>
    </row>
    <row r="2553" spans="1:4" ht="18" customHeight="1">
      <c r="A2553" s="274">
        <v>1917676</v>
      </c>
      <c r="B2553" s="275" t="s">
        <v>28050</v>
      </c>
      <c r="C2553" s="274" t="s">
        <v>13725</v>
      </c>
      <c r="D2553" s="276">
        <v>18.579999999999998</v>
      </c>
    </row>
    <row r="2554" spans="1:4" ht="18" customHeight="1">
      <c r="A2554" s="274">
        <v>1917677</v>
      </c>
      <c r="B2554" s="275" t="s">
        <v>28051</v>
      </c>
      <c r="C2554" s="274" t="s">
        <v>13725</v>
      </c>
      <c r="D2554" s="276">
        <v>18.87</v>
      </c>
    </row>
    <row r="2555" spans="1:4" ht="18" customHeight="1">
      <c r="A2555" s="274">
        <v>1917678</v>
      </c>
      <c r="B2555" s="275" t="s">
        <v>28052</v>
      </c>
      <c r="C2555" s="274" t="s">
        <v>13725</v>
      </c>
      <c r="D2555" s="276">
        <v>19.23</v>
      </c>
    </row>
    <row r="2556" spans="1:4" ht="18" customHeight="1">
      <c r="A2556" s="274">
        <v>1917668</v>
      </c>
      <c r="B2556" s="275" t="s">
        <v>28053</v>
      </c>
      <c r="C2556" s="274" t="s">
        <v>13725</v>
      </c>
      <c r="D2556" s="276">
        <v>15.83</v>
      </c>
    </row>
    <row r="2557" spans="1:4" ht="18" customHeight="1">
      <c r="A2557" s="274">
        <v>1917669</v>
      </c>
      <c r="B2557" s="275" t="s">
        <v>28054</v>
      </c>
      <c r="C2557" s="274" t="s">
        <v>13725</v>
      </c>
      <c r="D2557" s="276">
        <v>17.57</v>
      </c>
    </row>
    <row r="2558" spans="1:4" ht="18" customHeight="1">
      <c r="A2558" s="274">
        <v>1917667</v>
      </c>
      <c r="B2558" s="275" t="s">
        <v>28055</v>
      </c>
      <c r="C2558" s="274" t="s">
        <v>13725</v>
      </c>
      <c r="D2558" s="276">
        <v>15.58</v>
      </c>
    </row>
    <row r="2559" spans="1:4" ht="18" customHeight="1">
      <c r="A2559" s="274">
        <v>1917670</v>
      </c>
      <c r="B2559" s="275" t="s">
        <v>28056</v>
      </c>
      <c r="C2559" s="274" t="s">
        <v>13725</v>
      </c>
      <c r="D2559" s="276">
        <v>17.78</v>
      </c>
    </row>
    <row r="2560" spans="1:4" ht="18" customHeight="1">
      <c r="A2560" s="274">
        <v>1917671</v>
      </c>
      <c r="B2560" s="275" t="s">
        <v>28057</v>
      </c>
      <c r="C2560" s="274" t="s">
        <v>13725</v>
      </c>
      <c r="D2560" s="276">
        <v>17.93</v>
      </c>
    </row>
    <row r="2561" spans="1:4" ht="18" customHeight="1">
      <c r="A2561" s="274">
        <v>1917679</v>
      </c>
      <c r="B2561" s="275" t="s">
        <v>28058</v>
      </c>
      <c r="C2561" s="274" t="s">
        <v>13725</v>
      </c>
      <c r="D2561" s="276">
        <v>19.440000000000001</v>
      </c>
    </row>
    <row r="2562" spans="1:4" ht="9" customHeight="1">
      <c r="A2562" s="274">
        <v>1917640</v>
      </c>
      <c r="B2562" s="275" t="s">
        <v>28059</v>
      </c>
      <c r="C2562" s="274" t="s">
        <v>13725</v>
      </c>
      <c r="D2562" s="276">
        <v>8.3699999999999992</v>
      </c>
    </row>
    <row r="2563" spans="1:4" ht="18" customHeight="1">
      <c r="A2563" s="274">
        <v>1917686</v>
      </c>
      <c r="B2563" s="275" t="s">
        <v>28060</v>
      </c>
      <c r="C2563" s="274" t="s">
        <v>13725</v>
      </c>
      <c r="D2563" s="276">
        <v>10.84</v>
      </c>
    </row>
    <row r="2564" spans="1:4" ht="18" customHeight="1">
      <c r="A2564" s="274">
        <v>1917687</v>
      </c>
      <c r="B2564" s="275" t="s">
        <v>28061</v>
      </c>
      <c r="C2564" s="274" t="s">
        <v>13725</v>
      </c>
      <c r="D2564" s="276">
        <v>11.12</v>
      </c>
    </row>
    <row r="2565" spans="1:4" ht="18" customHeight="1">
      <c r="A2565" s="274">
        <v>1917688</v>
      </c>
      <c r="B2565" s="275" t="s">
        <v>28062</v>
      </c>
      <c r="C2565" s="274" t="s">
        <v>13725</v>
      </c>
      <c r="D2565" s="276">
        <v>12.18</v>
      </c>
    </row>
    <row r="2566" spans="1:4" ht="18" customHeight="1">
      <c r="A2566" s="274">
        <v>1917689</v>
      </c>
      <c r="B2566" s="275" t="s">
        <v>28063</v>
      </c>
      <c r="C2566" s="274" t="s">
        <v>13725</v>
      </c>
      <c r="D2566" s="276">
        <v>12.49</v>
      </c>
    </row>
    <row r="2567" spans="1:4" ht="18" customHeight="1">
      <c r="A2567" s="274">
        <v>1917690</v>
      </c>
      <c r="B2567" s="275" t="s">
        <v>28064</v>
      </c>
      <c r="C2567" s="274" t="s">
        <v>13725</v>
      </c>
      <c r="D2567" s="276">
        <v>12.71</v>
      </c>
    </row>
    <row r="2568" spans="1:4" ht="18" customHeight="1">
      <c r="A2568" s="274">
        <v>1917691</v>
      </c>
      <c r="B2568" s="275" t="s">
        <v>28065</v>
      </c>
      <c r="C2568" s="274" t="s">
        <v>13725</v>
      </c>
      <c r="D2568" s="276">
        <v>13.16</v>
      </c>
    </row>
    <row r="2569" spans="1:4" ht="18" customHeight="1">
      <c r="A2569" s="274">
        <v>1917692</v>
      </c>
      <c r="B2569" s="275" t="s">
        <v>28066</v>
      </c>
      <c r="C2569" s="274" t="s">
        <v>13725</v>
      </c>
      <c r="D2569" s="276">
        <v>14.77</v>
      </c>
    </row>
    <row r="2570" spans="1:4" ht="18" customHeight="1">
      <c r="A2570" s="274">
        <v>1917682</v>
      </c>
      <c r="B2570" s="275" t="s">
        <v>28067</v>
      </c>
      <c r="C2570" s="274" t="s">
        <v>13725</v>
      </c>
      <c r="D2570" s="276">
        <v>9.65</v>
      </c>
    </row>
    <row r="2571" spans="1:4" ht="18" customHeight="1">
      <c r="A2571" s="274">
        <v>1917693</v>
      </c>
      <c r="B2571" s="275" t="s">
        <v>28068</v>
      </c>
      <c r="C2571" s="274" t="s">
        <v>13725</v>
      </c>
      <c r="D2571" s="276">
        <v>15.15</v>
      </c>
    </row>
    <row r="2572" spans="1:4" ht="18" customHeight="1">
      <c r="A2572" s="274">
        <v>1917683</v>
      </c>
      <c r="B2572" s="275" t="s">
        <v>28069</v>
      </c>
      <c r="C2572" s="274" t="s">
        <v>13725</v>
      </c>
      <c r="D2572" s="276">
        <v>9.99</v>
      </c>
    </row>
    <row r="2573" spans="1:4" ht="18" customHeight="1">
      <c r="A2573" s="274">
        <v>1917681</v>
      </c>
      <c r="B2573" s="275" t="s">
        <v>28070</v>
      </c>
      <c r="C2573" s="274" t="s">
        <v>13725</v>
      </c>
      <c r="D2573" s="276">
        <v>8.36</v>
      </c>
    </row>
    <row r="2574" spans="1:4" ht="18" customHeight="1">
      <c r="A2574" s="274">
        <v>1917684</v>
      </c>
      <c r="B2574" s="275" t="s">
        <v>28071</v>
      </c>
      <c r="C2574" s="274" t="s">
        <v>13725</v>
      </c>
      <c r="D2574" s="276">
        <v>10.27</v>
      </c>
    </row>
    <row r="2575" spans="1:4" ht="18" customHeight="1">
      <c r="A2575" s="274">
        <v>1917685</v>
      </c>
      <c r="B2575" s="275" t="s">
        <v>28072</v>
      </c>
      <c r="C2575" s="274" t="s">
        <v>13725</v>
      </c>
      <c r="D2575" s="276">
        <v>10.56</v>
      </c>
    </row>
    <row r="2576" spans="1:4" ht="18" customHeight="1">
      <c r="A2576" s="274">
        <v>1917699</v>
      </c>
      <c r="B2576" s="275" t="s">
        <v>28073</v>
      </c>
      <c r="C2576" s="274" t="s">
        <v>13725</v>
      </c>
      <c r="D2576" s="276">
        <v>9.99</v>
      </c>
    </row>
    <row r="2577" spans="1:4" ht="18" customHeight="1">
      <c r="A2577" s="274">
        <v>1917700</v>
      </c>
      <c r="B2577" s="275" t="s">
        <v>28074</v>
      </c>
      <c r="C2577" s="274" t="s">
        <v>13725</v>
      </c>
      <c r="D2577" s="276">
        <v>10.16</v>
      </c>
    </row>
    <row r="2578" spans="1:4" ht="18" customHeight="1">
      <c r="A2578" s="274">
        <v>1917701</v>
      </c>
      <c r="B2578" s="275" t="s">
        <v>28075</v>
      </c>
      <c r="C2578" s="274" t="s">
        <v>13725</v>
      </c>
      <c r="D2578" s="276">
        <v>10.33</v>
      </c>
    </row>
    <row r="2579" spans="1:4" ht="18" customHeight="1">
      <c r="A2579" s="274">
        <v>1917702</v>
      </c>
      <c r="B2579" s="275" t="s">
        <v>28076</v>
      </c>
      <c r="C2579" s="274" t="s">
        <v>13725</v>
      </c>
      <c r="D2579" s="276">
        <v>10.5</v>
      </c>
    </row>
    <row r="2580" spans="1:4" ht="18" customHeight="1">
      <c r="A2580" s="274">
        <v>1917703</v>
      </c>
      <c r="B2580" s="275" t="s">
        <v>28077</v>
      </c>
      <c r="C2580" s="274" t="s">
        <v>13725</v>
      </c>
      <c r="D2580" s="276">
        <v>10.67</v>
      </c>
    </row>
    <row r="2581" spans="1:4" ht="18" customHeight="1">
      <c r="A2581" s="274">
        <v>1917704</v>
      </c>
      <c r="B2581" s="275" t="s">
        <v>28078</v>
      </c>
      <c r="C2581" s="274" t="s">
        <v>13725</v>
      </c>
      <c r="D2581" s="276">
        <v>10.95</v>
      </c>
    </row>
    <row r="2582" spans="1:4" ht="18" customHeight="1">
      <c r="A2582" s="274">
        <v>1917705</v>
      </c>
      <c r="B2582" s="275" t="s">
        <v>28079</v>
      </c>
      <c r="C2582" s="274" t="s">
        <v>13725</v>
      </c>
      <c r="D2582" s="276">
        <v>12.26</v>
      </c>
    </row>
    <row r="2583" spans="1:4" ht="18" customHeight="1">
      <c r="A2583" s="274">
        <v>1917695</v>
      </c>
      <c r="B2583" s="275" t="s">
        <v>28080</v>
      </c>
      <c r="C2583" s="274" t="s">
        <v>13725</v>
      </c>
      <c r="D2583" s="276">
        <v>8.36</v>
      </c>
    </row>
    <row r="2584" spans="1:4" ht="18" customHeight="1">
      <c r="A2584" s="274">
        <v>1917706</v>
      </c>
      <c r="B2584" s="275" t="s">
        <v>28081</v>
      </c>
      <c r="C2584" s="274" t="s">
        <v>13725</v>
      </c>
      <c r="D2584" s="276">
        <v>12.56</v>
      </c>
    </row>
    <row r="2585" spans="1:4" ht="18" customHeight="1">
      <c r="A2585" s="274">
        <v>1917696</v>
      </c>
      <c r="B2585" s="275" t="s">
        <v>28082</v>
      </c>
      <c r="C2585" s="274" t="s">
        <v>13725</v>
      </c>
      <c r="D2585" s="276">
        <v>9.42</v>
      </c>
    </row>
    <row r="2586" spans="1:4" ht="18" customHeight="1">
      <c r="A2586" s="274">
        <v>1917694</v>
      </c>
      <c r="B2586" s="275" t="s">
        <v>28083</v>
      </c>
      <c r="C2586" s="274" t="s">
        <v>13725</v>
      </c>
      <c r="D2586" s="276">
        <v>8.1</v>
      </c>
    </row>
    <row r="2587" spans="1:4" ht="18" customHeight="1">
      <c r="A2587" s="274">
        <v>1917697</v>
      </c>
      <c r="B2587" s="275" t="s">
        <v>28084</v>
      </c>
      <c r="C2587" s="274" t="s">
        <v>13725</v>
      </c>
      <c r="D2587" s="276">
        <v>9.65</v>
      </c>
    </row>
    <row r="2588" spans="1:4" ht="18" customHeight="1">
      <c r="A2588" s="274">
        <v>1917698</v>
      </c>
      <c r="B2588" s="275" t="s">
        <v>28085</v>
      </c>
      <c r="C2588" s="274" t="s">
        <v>13725</v>
      </c>
      <c r="D2588" s="276">
        <v>9.82</v>
      </c>
    </row>
    <row r="2589" spans="1:4" ht="18" customHeight="1">
      <c r="A2589" s="274">
        <v>1917712</v>
      </c>
      <c r="B2589" s="275" t="s">
        <v>28086</v>
      </c>
      <c r="C2589" s="274" t="s">
        <v>13725</v>
      </c>
      <c r="D2589" s="276">
        <v>9.7100000000000009</v>
      </c>
    </row>
    <row r="2590" spans="1:4" ht="18" customHeight="1">
      <c r="A2590" s="274">
        <v>1917713</v>
      </c>
      <c r="B2590" s="275" t="s">
        <v>28087</v>
      </c>
      <c r="C2590" s="274" t="s">
        <v>13725</v>
      </c>
      <c r="D2590" s="276">
        <v>9.8800000000000008</v>
      </c>
    </row>
    <row r="2591" spans="1:4" ht="18" customHeight="1">
      <c r="A2591" s="274">
        <v>1917714</v>
      </c>
      <c r="B2591" s="275" t="s">
        <v>28088</v>
      </c>
      <c r="C2591" s="274" t="s">
        <v>13725</v>
      </c>
      <c r="D2591" s="276">
        <v>9.99</v>
      </c>
    </row>
    <row r="2592" spans="1:4" ht="18" customHeight="1">
      <c r="A2592" s="274">
        <v>1917715</v>
      </c>
      <c r="B2592" s="275" t="s">
        <v>28089</v>
      </c>
      <c r="C2592" s="274" t="s">
        <v>13725</v>
      </c>
      <c r="D2592" s="276">
        <v>10.16</v>
      </c>
    </row>
    <row r="2593" spans="1:4" ht="18" customHeight="1">
      <c r="A2593" s="274">
        <v>1917716</v>
      </c>
      <c r="B2593" s="275" t="s">
        <v>28090</v>
      </c>
      <c r="C2593" s="274" t="s">
        <v>13725</v>
      </c>
      <c r="D2593" s="276">
        <v>10.27</v>
      </c>
    </row>
    <row r="2594" spans="1:4" ht="18" customHeight="1">
      <c r="A2594" s="274">
        <v>1917717</v>
      </c>
      <c r="B2594" s="275" t="s">
        <v>28091</v>
      </c>
      <c r="C2594" s="274" t="s">
        <v>13725</v>
      </c>
      <c r="D2594" s="276">
        <v>10.56</v>
      </c>
    </row>
    <row r="2595" spans="1:4" ht="18" customHeight="1">
      <c r="A2595" s="274">
        <v>1917718</v>
      </c>
      <c r="B2595" s="275" t="s">
        <v>28092</v>
      </c>
      <c r="C2595" s="274" t="s">
        <v>13725</v>
      </c>
      <c r="D2595" s="276">
        <v>10.9</v>
      </c>
    </row>
    <row r="2596" spans="1:4" ht="18" customHeight="1">
      <c r="A2596" s="274">
        <v>1917708</v>
      </c>
      <c r="B2596" s="275" t="s">
        <v>28093</v>
      </c>
      <c r="C2596" s="274" t="s">
        <v>13725</v>
      </c>
      <c r="D2596" s="276">
        <v>8.25</v>
      </c>
    </row>
    <row r="2597" spans="1:4" ht="18" customHeight="1">
      <c r="A2597" s="274">
        <v>1917719</v>
      </c>
      <c r="B2597" s="275" t="s">
        <v>28094</v>
      </c>
      <c r="C2597" s="274" t="s">
        <v>13725</v>
      </c>
      <c r="D2597" s="276">
        <v>11.12</v>
      </c>
    </row>
    <row r="2598" spans="1:4" ht="18" customHeight="1">
      <c r="A2598" s="274">
        <v>1917709</v>
      </c>
      <c r="B2598" s="275" t="s">
        <v>28095</v>
      </c>
      <c r="C2598" s="274" t="s">
        <v>13725</v>
      </c>
      <c r="D2598" s="276">
        <v>9.25</v>
      </c>
    </row>
    <row r="2599" spans="1:4" ht="18" customHeight="1">
      <c r="A2599" s="274">
        <v>1917707</v>
      </c>
      <c r="B2599" s="275" t="s">
        <v>28096</v>
      </c>
      <c r="C2599" s="274" t="s">
        <v>13725</v>
      </c>
      <c r="D2599" s="276">
        <v>8.02</v>
      </c>
    </row>
    <row r="2600" spans="1:4" ht="18" customHeight="1">
      <c r="A2600" s="274">
        <v>1917710</v>
      </c>
      <c r="B2600" s="275" t="s">
        <v>28097</v>
      </c>
      <c r="C2600" s="274" t="s">
        <v>13725</v>
      </c>
      <c r="D2600" s="276">
        <v>9.42</v>
      </c>
    </row>
    <row r="2601" spans="1:4" ht="18" customHeight="1">
      <c r="A2601" s="274">
        <v>1917711</v>
      </c>
      <c r="B2601" s="275" t="s">
        <v>28098</v>
      </c>
      <c r="C2601" s="274" t="s">
        <v>13725</v>
      </c>
      <c r="D2601" s="276">
        <v>9.59</v>
      </c>
    </row>
    <row r="2602" spans="1:4" ht="9" customHeight="1">
      <c r="A2602" s="274">
        <v>1917680</v>
      </c>
      <c r="B2602" s="275" t="s">
        <v>28099</v>
      </c>
      <c r="C2602" s="274" t="s">
        <v>13725</v>
      </c>
      <c r="D2602" s="276">
        <v>2.96</v>
      </c>
    </row>
    <row r="2603" spans="1:4" ht="18" customHeight="1">
      <c r="A2603" s="274">
        <v>1901607</v>
      </c>
      <c r="B2603" s="275" t="s">
        <v>28100</v>
      </c>
      <c r="C2603" s="274" t="s">
        <v>13725</v>
      </c>
      <c r="D2603" s="276">
        <v>15.15</v>
      </c>
    </row>
    <row r="2604" spans="1:4" ht="18" customHeight="1">
      <c r="A2604" s="274">
        <v>1901611</v>
      </c>
      <c r="B2604" s="275" t="s">
        <v>28101</v>
      </c>
      <c r="C2604" s="274" t="s">
        <v>13725</v>
      </c>
      <c r="D2604" s="276">
        <v>18.940000000000001</v>
      </c>
    </row>
    <row r="2605" spans="1:4" ht="18" customHeight="1">
      <c r="A2605" s="274">
        <v>1901612</v>
      </c>
      <c r="B2605" s="275" t="s">
        <v>28102</v>
      </c>
      <c r="C2605" s="274" t="s">
        <v>13725</v>
      </c>
      <c r="D2605" s="276">
        <v>19.38</v>
      </c>
    </row>
    <row r="2606" spans="1:4" ht="18" customHeight="1">
      <c r="A2606" s="274">
        <v>1901613</v>
      </c>
      <c r="B2606" s="275" t="s">
        <v>28103</v>
      </c>
      <c r="C2606" s="274" t="s">
        <v>13725</v>
      </c>
      <c r="D2606" s="276">
        <v>19.72</v>
      </c>
    </row>
    <row r="2607" spans="1:4" ht="18" customHeight="1">
      <c r="A2607" s="274">
        <v>1901614</v>
      </c>
      <c r="B2607" s="275" t="s">
        <v>28104</v>
      </c>
      <c r="C2607" s="274" t="s">
        <v>13725</v>
      </c>
      <c r="D2607" s="276">
        <v>20.05</v>
      </c>
    </row>
    <row r="2608" spans="1:4" ht="18" customHeight="1">
      <c r="A2608" s="274">
        <v>1901615</v>
      </c>
      <c r="B2608" s="275" t="s">
        <v>28105</v>
      </c>
      <c r="C2608" s="274" t="s">
        <v>13725</v>
      </c>
      <c r="D2608" s="276">
        <v>20.5</v>
      </c>
    </row>
    <row r="2609" spans="1:4" ht="18" customHeight="1">
      <c r="A2609" s="274">
        <v>1901616</v>
      </c>
      <c r="B2609" s="275" t="s">
        <v>28106</v>
      </c>
      <c r="C2609" s="274" t="s">
        <v>13725</v>
      </c>
      <c r="D2609" s="276">
        <v>20.83</v>
      </c>
    </row>
    <row r="2610" spans="1:4" ht="18" customHeight="1">
      <c r="A2610" s="274">
        <v>1901608</v>
      </c>
      <c r="B2610" s="275" t="s">
        <v>28107</v>
      </c>
      <c r="C2610" s="274" t="s">
        <v>13725</v>
      </c>
      <c r="D2610" s="276">
        <v>15.67</v>
      </c>
    </row>
    <row r="2611" spans="1:4" ht="18" customHeight="1">
      <c r="A2611" s="274">
        <v>1901609</v>
      </c>
      <c r="B2611" s="275" t="s">
        <v>28108</v>
      </c>
      <c r="C2611" s="274" t="s">
        <v>13725</v>
      </c>
      <c r="D2611" s="276">
        <v>16.11</v>
      </c>
    </row>
    <row r="2612" spans="1:4" ht="18" customHeight="1">
      <c r="A2612" s="274">
        <v>1901610</v>
      </c>
      <c r="B2612" s="275" t="s">
        <v>28109</v>
      </c>
      <c r="C2612" s="274" t="s">
        <v>13725</v>
      </c>
      <c r="D2612" s="276">
        <v>18.600000000000001</v>
      </c>
    </row>
    <row r="2613" spans="1:4" ht="18" customHeight="1">
      <c r="A2613" s="274">
        <v>1901617</v>
      </c>
      <c r="B2613" s="275" t="s">
        <v>28110</v>
      </c>
      <c r="C2613" s="274" t="s">
        <v>13725</v>
      </c>
      <c r="D2613" s="276">
        <v>21.06</v>
      </c>
    </row>
    <row r="2614" spans="1:4" ht="9" customHeight="1">
      <c r="A2614" s="274">
        <v>1917037</v>
      </c>
      <c r="B2614" s="275" t="s">
        <v>28111</v>
      </c>
      <c r="C2614" s="274" t="s">
        <v>13725</v>
      </c>
      <c r="D2614" s="276">
        <v>18.98</v>
      </c>
    </row>
    <row r="2615" spans="1:4" ht="9" customHeight="1">
      <c r="A2615" s="274">
        <v>1917038</v>
      </c>
      <c r="B2615" s="275" t="s">
        <v>28112</v>
      </c>
      <c r="C2615" s="274" t="s">
        <v>13725</v>
      </c>
      <c r="D2615" s="276">
        <v>19.62</v>
      </c>
    </row>
    <row r="2616" spans="1:4" ht="9" customHeight="1">
      <c r="A2616" s="274">
        <v>1917039</v>
      </c>
      <c r="B2616" s="275" t="s">
        <v>28113</v>
      </c>
      <c r="C2616" s="274" t="s">
        <v>13725</v>
      </c>
      <c r="D2616" s="276">
        <v>20.27</v>
      </c>
    </row>
    <row r="2617" spans="1:4" ht="9" customHeight="1">
      <c r="A2617" s="274">
        <v>1917040</v>
      </c>
      <c r="B2617" s="275" t="s">
        <v>28114</v>
      </c>
      <c r="C2617" s="274" t="s">
        <v>13725</v>
      </c>
      <c r="D2617" s="276">
        <v>20.96</v>
      </c>
    </row>
    <row r="2618" spans="1:4" ht="9" customHeight="1">
      <c r="A2618" s="274">
        <v>1917041</v>
      </c>
      <c r="B2618" s="275" t="s">
        <v>28115</v>
      </c>
      <c r="C2618" s="274" t="s">
        <v>13725</v>
      </c>
      <c r="D2618" s="276">
        <v>21.69</v>
      </c>
    </row>
    <row r="2619" spans="1:4" ht="9" customHeight="1">
      <c r="A2619" s="274">
        <v>1917042</v>
      </c>
      <c r="B2619" s="275" t="s">
        <v>28116</v>
      </c>
      <c r="C2619" s="274" t="s">
        <v>13725</v>
      </c>
      <c r="D2619" s="276">
        <v>22.07</v>
      </c>
    </row>
    <row r="2620" spans="1:4" ht="9" customHeight="1">
      <c r="A2620" s="274">
        <v>1901619</v>
      </c>
      <c r="B2620" s="275" t="s">
        <v>28117</v>
      </c>
      <c r="C2620" s="274" t="s">
        <v>13725</v>
      </c>
      <c r="D2620" s="276">
        <v>10.48</v>
      </c>
    </row>
    <row r="2621" spans="1:4" ht="9" customHeight="1">
      <c r="A2621" s="274">
        <v>1901620</v>
      </c>
      <c r="B2621" s="275" t="s">
        <v>28118</v>
      </c>
      <c r="C2621" s="274" t="s">
        <v>13725</v>
      </c>
      <c r="D2621" s="276">
        <v>10.67</v>
      </c>
    </row>
    <row r="2622" spans="1:4" ht="9" customHeight="1">
      <c r="A2622" s="274">
        <v>1901621</v>
      </c>
      <c r="B2622" s="275" t="s">
        <v>28119</v>
      </c>
      <c r="C2622" s="274" t="s">
        <v>13725</v>
      </c>
      <c r="D2622" s="276">
        <v>10.87</v>
      </c>
    </row>
    <row r="2623" spans="1:4" ht="9" customHeight="1">
      <c r="A2623" s="274">
        <v>1901622</v>
      </c>
      <c r="B2623" s="275" t="s">
        <v>28120</v>
      </c>
      <c r="C2623" s="274" t="s">
        <v>13725</v>
      </c>
      <c r="D2623" s="276">
        <v>11.07</v>
      </c>
    </row>
    <row r="2624" spans="1:4" ht="9" customHeight="1">
      <c r="A2624" s="274">
        <v>1901623</v>
      </c>
      <c r="B2624" s="275" t="s">
        <v>28121</v>
      </c>
      <c r="C2624" s="274" t="s">
        <v>13725</v>
      </c>
      <c r="D2624" s="276">
        <v>11.29</v>
      </c>
    </row>
    <row r="2625" spans="1:4" ht="9" customHeight="1">
      <c r="A2625" s="274">
        <v>1901618</v>
      </c>
      <c r="B2625" s="275" t="s">
        <v>28122</v>
      </c>
      <c r="C2625" s="274" t="s">
        <v>13725</v>
      </c>
      <c r="D2625" s="276">
        <v>11.4</v>
      </c>
    </row>
    <row r="2626" spans="1:4" ht="9" customHeight="1">
      <c r="A2626" s="274">
        <v>1901625</v>
      </c>
      <c r="B2626" s="275" t="s">
        <v>28123</v>
      </c>
      <c r="C2626" s="274" t="s">
        <v>13725</v>
      </c>
      <c r="D2626" s="276">
        <v>12.6</v>
      </c>
    </row>
    <row r="2627" spans="1:4" ht="9" customHeight="1">
      <c r="A2627" s="274">
        <v>1901626</v>
      </c>
      <c r="B2627" s="275" t="s">
        <v>28124</v>
      </c>
      <c r="C2627" s="274" t="s">
        <v>13725</v>
      </c>
      <c r="D2627" s="276">
        <v>12.77</v>
      </c>
    </row>
    <row r="2628" spans="1:4" ht="9" customHeight="1">
      <c r="A2628" s="274">
        <v>1901627</v>
      </c>
      <c r="B2628" s="275" t="s">
        <v>28125</v>
      </c>
      <c r="C2628" s="274" t="s">
        <v>13725</v>
      </c>
      <c r="D2628" s="276">
        <v>12.96</v>
      </c>
    </row>
    <row r="2629" spans="1:4" ht="9" customHeight="1">
      <c r="A2629" s="274">
        <v>1901628</v>
      </c>
      <c r="B2629" s="275" t="s">
        <v>28126</v>
      </c>
      <c r="C2629" s="274" t="s">
        <v>13725</v>
      </c>
      <c r="D2629" s="276">
        <v>13.15</v>
      </c>
    </row>
    <row r="2630" spans="1:4" ht="9" customHeight="1">
      <c r="A2630" s="274">
        <v>1901629</v>
      </c>
      <c r="B2630" s="275" t="s">
        <v>28127</v>
      </c>
      <c r="C2630" s="274" t="s">
        <v>13725</v>
      </c>
      <c r="D2630" s="276">
        <v>13.36</v>
      </c>
    </row>
    <row r="2631" spans="1:4" ht="9" customHeight="1">
      <c r="A2631" s="274">
        <v>1901624</v>
      </c>
      <c r="B2631" s="275" t="s">
        <v>28128</v>
      </c>
      <c r="C2631" s="274" t="s">
        <v>13725</v>
      </c>
      <c r="D2631" s="276">
        <v>13.47</v>
      </c>
    </row>
    <row r="2632" spans="1:4" ht="9" customHeight="1">
      <c r="A2632" s="274">
        <v>1917073</v>
      </c>
      <c r="B2632" s="275" t="s">
        <v>28129</v>
      </c>
      <c r="C2632" s="274" t="s">
        <v>13725</v>
      </c>
      <c r="D2632" s="276">
        <v>14.97</v>
      </c>
    </row>
    <row r="2633" spans="1:4" ht="9" customHeight="1">
      <c r="A2633" s="274">
        <v>1917074</v>
      </c>
      <c r="B2633" s="275" t="s">
        <v>28130</v>
      </c>
      <c r="C2633" s="274" t="s">
        <v>13725</v>
      </c>
      <c r="D2633" s="276">
        <v>15.37</v>
      </c>
    </row>
    <row r="2634" spans="1:4" ht="9" customHeight="1">
      <c r="A2634" s="274">
        <v>1917075</v>
      </c>
      <c r="B2634" s="275" t="s">
        <v>28131</v>
      </c>
      <c r="C2634" s="274" t="s">
        <v>13725</v>
      </c>
      <c r="D2634" s="276">
        <v>15.78</v>
      </c>
    </row>
    <row r="2635" spans="1:4" ht="9" customHeight="1">
      <c r="A2635" s="274">
        <v>1917076</v>
      </c>
      <c r="B2635" s="275" t="s">
        <v>28132</v>
      </c>
      <c r="C2635" s="274" t="s">
        <v>13725</v>
      </c>
      <c r="D2635" s="276">
        <v>16.21</v>
      </c>
    </row>
    <row r="2636" spans="1:4" ht="9" customHeight="1">
      <c r="A2636" s="274">
        <v>1917077</v>
      </c>
      <c r="B2636" s="275" t="s">
        <v>28133</v>
      </c>
      <c r="C2636" s="274" t="s">
        <v>13725</v>
      </c>
      <c r="D2636" s="276">
        <v>16.670000000000002</v>
      </c>
    </row>
    <row r="2637" spans="1:4" ht="9" customHeight="1">
      <c r="A2637" s="274">
        <v>1917078</v>
      </c>
      <c r="B2637" s="275" t="s">
        <v>28134</v>
      </c>
      <c r="C2637" s="274" t="s">
        <v>13725</v>
      </c>
      <c r="D2637" s="276">
        <v>16.91</v>
      </c>
    </row>
    <row r="2638" spans="1:4" ht="9" customHeight="1">
      <c r="A2638" s="274">
        <v>1901631</v>
      </c>
      <c r="B2638" s="275" t="s">
        <v>28135</v>
      </c>
      <c r="C2638" s="274" t="s">
        <v>13725</v>
      </c>
      <c r="D2638" s="276">
        <v>14.86</v>
      </c>
    </row>
    <row r="2639" spans="1:4" ht="9" customHeight="1">
      <c r="A2639" s="274">
        <v>1901632</v>
      </c>
      <c r="B2639" s="275" t="s">
        <v>28136</v>
      </c>
      <c r="C2639" s="274" t="s">
        <v>13725</v>
      </c>
      <c r="D2639" s="276">
        <v>15.03</v>
      </c>
    </row>
    <row r="2640" spans="1:4" ht="9" customHeight="1">
      <c r="A2640" s="274">
        <v>1901633</v>
      </c>
      <c r="B2640" s="275" t="s">
        <v>28137</v>
      </c>
      <c r="C2640" s="274" t="s">
        <v>13725</v>
      </c>
      <c r="D2640" s="276">
        <v>15.22</v>
      </c>
    </row>
    <row r="2641" spans="1:4" ht="9" customHeight="1">
      <c r="A2641" s="274">
        <v>1901634</v>
      </c>
      <c r="B2641" s="275" t="s">
        <v>28138</v>
      </c>
      <c r="C2641" s="274" t="s">
        <v>13725</v>
      </c>
      <c r="D2641" s="276">
        <v>15.4</v>
      </c>
    </row>
    <row r="2642" spans="1:4" ht="9" customHeight="1">
      <c r="A2642" s="274">
        <v>1901635</v>
      </c>
      <c r="B2642" s="275" t="s">
        <v>28139</v>
      </c>
      <c r="C2642" s="274" t="s">
        <v>13725</v>
      </c>
      <c r="D2642" s="276">
        <v>15.6</v>
      </c>
    </row>
    <row r="2643" spans="1:4" ht="9" customHeight="1">
      <c r="A2643" s="274">
        <v>1901630</v>
      </c>
      <c r="B2643" s="275" t="s">
        <v>28140</v>
      </c>
      <c r="C2643" s="274" t="s">
        <v>13725</v>
      </c>
      <c r="D2643" s="276">
        <v>15.71</v>
      </c>
    </row>
    <row r="2644" spans="1:4" ht="9" customHeight="1">
      <c r="A2644" s="274">
        <v>1917109</v>
      </c>
      <c r="B2644" s="275" t="s">
        <v>28141</v>
      </c>
      <c r="C2644" s="274" t="s">
        <v>13725</v>
      </c>
      <c r="D2644" s="276">
        <v>13.58</v>
      </c>
    </row>
    <row r="2645" spans="1:4" ht="9" customHeight="1">
      <c r="A2645" s="274">
        <v>1917110</v>
      </c>
      <c r="B2645" s="275" t="s">
        <v>28142</v>
      </c>
      <c r="C2645" s="274" t="s">
        <v>13725</v>
      </c>
      <c r="D2645" s="276">
        <v>13.9</v>
      </c>
    </row>
    <row r="2646" spans="1:4" ht="9" customHeight="1">
      <c r="A2646" s="274">
        <v>1917111</v>
      </c>
      <c r="B2646" s="275" t="s">
        <v>28143</v>
      </c>
      <c r="C2646" s="274" t="s">
        <v>13725</v>
      </c>
      <c r="D2646" s="276">
        <v>14.24</v>
      </c>
    </row>
    <row r="2647" spans="1:4" ht="9" customHeight="1">
      <c r="A2647" s="274">
        <v>1917112</v>
      </c>
      <c r="B2647" s="275" t="s">
        <v>28144</v>
      </c>
      <c r="C2647" s="274" t="s">
        <v>13725</v>
      </c>
      <c r="D2647" s="276">
        <v>14.59</v>
      </c>
    </row>
    <row r="2648" spans="1:4" ht="9" customHeight="1">
      <c r="A2648" s="274">
        <v>1917113</v>
      </c>
      <c r="B2648" s="275" t="s">
        <v>28145</v>
      </c>
      <c r="C2648" s="274" t="s">
        <v>13725</v>
      </c>
      <c r="D2648" s="276">
        <v>14.96</v>
      </c>
    </row>
    <row r="2649" spans="1:4" ht="9" customHeight="1">
      <c r="A2649" s="274">
        <v>1917114</v>
      </c>
      <c r="B2649" s="275" t="s">
        <v>28146</v>
      </c>
      <c r="C2649" s="274" t="s">
        <v>13725</v>
      </c>
      <c r="D2649" s="276">
        <v>15.16</v>
      </c>
    </row>
    <row r="2650" spans="1:4" ht="9" customHeight="1">
      <c r="A2650" s="274">
        <v>1917145</v>
      </c>
      <c r="B2650" s="275" t="s">
        <v>28147</v>
      </c>
      <c r="C2650" s="274" t="s">
        <v>13725</v>
      </c>
      <c r="D2650" s="276">
        <v>12.56</v>
      </c>
    </row>
    <row r="2651" spans="1:4" ht="9" customHeight="1">
      <c r="A2651" s="274">
        <v>1917146</v>
      </c>
      <c r="B2651" s="275" t="s">
        <v>28148</v>
      </c>
      <c r="C2651" s="274" t="s">
        <v>13725</v>
      </c>
      <c r="D2651" s="276">
        <v>12.84</v>
      </c>
    </row>
    <row r="2652" spans="1:4" ht="9" customHeight="1">
      <c r="A2652" s="274">
        <v>1917147</v>
      </c>
      <c r="B2652" s="275" t="s">
        <v>28149</v>
      </c>
      <c r="C2652" s="274" t="s">
        <v>13725</v>
      </c>
      <c r="D2652" s="276">
        <v>13.14</v>
      </c>
    </row>
    <row r="2653" spans="1:4" ht="9" customHeight="1">
      <c r="A2653" s="274">
        <v>1917148</v>
      </c>
      <c r="B2653" s="275" t="s">
        <v>28150</v>
      </c>
      <c r="C2653" s="274" t="s">
        <v>13725</v>
      </c>
      <c r="D2653" s="276">
        <v>13.45</v>
      </c>
    </row>
    <row r="2654" spans="1:4" ht="9" customHeight="1">
      <c r="A2654" s="274">
        <v>1917149</v>
      </c>
      <c r="B2654" s="275" t="s">
        <v>28151</v>
      </c>
      <c r="C2654" s="274" t="s">
        <v>13725</v>
      </c>
      <c r="D2654" s="276">
        <v>13.78</v>
      </c>
    </row>
    <row r="2655" spans="1:4" ht="9" customHeight="1">
      <c r="A2655" s="274">
        <v>1917150</v>
      </c>
      <c r="B2655" s="275" t="s">
        <v>28152</v>
      </c>
      <c r="C2655" s="274" t="s">
        <v>13725</v>
      </c>
      <c r="D2655" s="276">
        <v>13.95</v>
      </c>
    </row>
    <row r="2656" spans="1:4" ht="9" customHeight="1">
      <c r="A2656" s="274">
        <v>1917181</v>
      </c>
      <c r="B2656" s="275" t="s">
        <v>28153</v>
      </c>
      <c r="C2656" s="274" t="s">
        <v>13725</v>
      </c>
      <c r="D2656" s="276">
        <v>11.68</v>
      </c>
    </row>
    <row r="2657" spans="1:4" ht="9" customHeight="1">
      <c r="A2657" s="274">
        <v>1917182</v>
      </c>
      <c r="B2657" s="275" t="s">
        <v>28154</v>
      </c>
      <c r="C2657" s="274" t="s">
        <v>13725</v>
      </c>
      <c r="D2657" s="276">
        <v>11.94</v>
      </c>
    </row>
    <row r="2658" spans="1:4" ht="9" customHeight="1">
      <c r="A2658" s="274">
        <v>1917183</v>
      </c>
      <c r="B2658" s="275" t="s">
        <v>28155</v>
      </c>
      <c r="C2658" s="274" t="s">
        <v>13725</v>
      </c>
      <c r="D2658" s="276">
        <v>12.2</v>
      </c>
    </row>
    <row r="2659" spans="1:4" ht="9" customHeight="1">
      <c r="A2659" s="274">
        <v>1917184</v>
      </c>
      <c r="B2659" s="275" t="s">
        <v>28156</v>
      </c>
      <c r="C2659" s="274" t="s">
        <v>13725</v>
      </c>
      <c r="D2659" s="276">
        <v>12.48</v>
      </c>
    </row>
    <row r="2660" spans="1:4" ht="9" customHeight="1">
      <c r="A2660" s="274">
        <v>1917185</v>
      </c>
      <c r="B2660" s="275" t="s">
        <v>28157</v>
      </c>
      <c r="C2660" s="274" t="s">
        <v>13725</v>
      </c>
      <c r="D2660" s="276">
        <v>12.77</v>
      </c>
    </row>
    <row r="2661" spans="1:4" ht="9" customHeight="1">
      <c r="A2661" s="274">
        <v>1917186</v>
      </c>
      <c r="B2661" s="275" t="s">
        <v>28158</v>
      </c>
      <c r="C2661" s="274" t="s">
        <v>13725</v>
      </c>
      <c r="D2661" s="276">
        <v>12.93</v>
      </c>
    </row>
    <row r="2662" spans="1:4" ht="9" customHeight="1">
      <c r="A2662" s="274">
        <v>1917001</v>
      </c>
      <c r="B2662" s="275" t="s">
        <v>28159</v>
      </c>
      <c r="C2662" s="274" t="s">
        <v>13725</v>
      </c>
      <c r="D2662" s="276">
        <v>25.11</v>
      </c>
    </row>
    <row r="2663" spans="1:4" ht="9" customHeight="1">
      <c r="A2663" s="274">
        <v>1917002</v>
      </c>
      <c r="B2663" s="275" t="s">
        <v>28160</v>
      </c>
      <c r="C2663" s="274" t="s">
        <v>13725</v>
      </c>
      <c r="D2663" s="276">
        <v>26.02</v>
      </c>
    </row>
    <row r="2664" spans="1:4" ht="9" customHeight="1">
      <c r="A2664" s="274">
        <v>1917003</v>
      </c>
      <c r="B2664" s="275" t="s">
        <v>28161</v>
      </c>
      <c r="C2664" s="274" t="s">
        <v>13725</v>
      </c>
      <c r="D2664" s="276">
        <v>26.96</v>
      </c>
    </row>
    <row r="2665" spans="1:4" ht="9" customHeight="1">
      <c r="A2665" s="274">
        <v>1917004</v>
      </c>
      <c r="B2665" s="275" t="s">
        <v>28162</v>
      </c>
      <c r="C2665" s="274" t="s">
        <v>13725</v>
      </c>
      <c r="D2665" s="276">
        <v>27.94</v>
      </c>
    </row>
    <row r="2666" spans="1:4" ht="9" customHeight="1">
      <c r="A2666" s="274">
        <v>1917005</v>
      </c>
      <c r="B2666" s="275" t="s">
        <v>28163</v>
      </c>
      <c r="C2666" s="274" t="s">
        <v>13725</v>
      </c>
      <c r="D2666" s="276">
        <v>28.98</v>
      </c>
    </row>
    <row r="2667" spans="1:4" ht="9" customHeight="1">
      <c r="A2667" s="274">
        <v>1917006</v>
      </c>
      <c r="B2667" s="275" t="s">
        <v>28164</v>
      </c>
      <c r="C2667" s="274" t="s">
        <v>13725</v>
      </c>
      <c r="D2667" s="276">
        <v>29.53</v>
      </c>
    </row>
    <row r="2668" spans="1:4" ht="9" customHeight="1">
      <c r="A2668" s="274">
        <v>2009619</v>
      </c>
      <c r="B2668" s="275" t="s">
        <v>28165</v>
      </c>
      <c r="C2668" s="274" t="s">
        <v>6273</v>
      </c>
      <c r="D2668" s="276">
        <v>111.28</v>
      </c>
    </row>
    <row r="2669" spans="1:4" ht="9" customHeight="1">
      <c r="A2669" s="274">
        <v>2009618</v>
      </c>
      <c r="B2669" s="275" t="s">
        <v>28166</v>
      </c>
      <c r="C2669" s="274" t="s">
        <v>6273</v>
      </c>
      <c r="D2669" s="276">
        <v>108.83</v>
      </c>
    </row>
    <row r="2670" spans="1:4" ht="9" customHeight="1">
      <c r="A2670" s="274">
        <v>2003866</v>
      </c>
      <c r="B2670" s="275" t="s">
        <v>28167</v>
      </c>
      <c r="C2670" s="274" t="s">
        <v>6273</v>
      </c>
      <c r="D2670" s="276">
        <v>8</v>
      </c>
    </row>
    <row r="2671" spans="1:4" ht="9" customHeight="1">
      <c r="A2671" s="274">
        <v>2003867</v>
      </c>
      <c r="B2671" s="275" t="s">
        <v>28168</v>
      </c>
      <c r="C2671" s="274" t="s">
        <v>6273</v>
      </c>
      <c r="D2671" s="276">
        <v>16.489999999999998</v>
      </c>
    </row>
    <row r="2672" spans="1:4" ht="9" customHeight="1">
      <c r="A2672" s="274">
        <v>2003622</v>
      </c>
      <c r="B2672" s="275" t="s">
        <v>28169</v>
      </c>
      <c r="C2672" s="274" t="s">
        <v>4786</v>
      </c>
      <c r="D2672" s="276">
        <v>2300.19</v>
      </c>
    </row>
    <row r="2673" spans="1:4" ht="9" customHeight="1">
      <c r="A2673" s="274">
        <v>2003621</v>
      </c>
      <c r="B2673" s="275" t="s">
        <v>28170</v>
      </c>
      <c r="C2673" s="274" t="s">
        <v>4786</v>
      </c>
      <c r="D2673" s="276">
        <v>2184.83</v>
      </c>
    </row>
    <row r="2674" spans="1:4" ht="9" customHeight="1">
      <c r="A2674" s="274">
        <v>2003624</v>
      </c>
      <c r="B2674" s="275" t="s">
        <v>28171</v>
      </c>
      <c r="C2674" s="274" t="s">
        <v>4786</v>
      </c>
      <c r="D2674" s="276">
        <v>2665.62</v>
      </c>
    </row>
    <row r="2675" spans="1:4" ht="9" customHeight="1">
      <c r="A2675" s="274">
        <v>2003623</v>
      </c>
      <c r="B2675" s="275" t="s">
        <v>28172</v>
      </c>
      <c r="C2675" s="274" t="s">
        <v>4786</v>
      </c>
      <c r="D2675" s="276">
        <v>2534.89</v>
      </c>
    </row>
    <row r="2676" spans="1:4" ht="9" customHeight="1">
      <c r="A2676" s="274">
        <v>2003634</v>
      </c>
      <c r="B2676" s="275" t="s">
        <v>28173</v>
      </c>
      <c r="C2676" s="274" t="s">
        <v>4786</v>
      </c>
      <c r="D2676" s="276">
        <v>1690.27</v>
      </c>
    </row>
    <row r="2677" spans="1:4" ht="9" customHeight="1">
      <c r="A2677" s="274">
        <v>2003633</v>
      </c>
      <c r="B2677" s="275" t="s">
        <v>28174</v>
      </c>
      <c r="C2677" s="274" t="s">
        <v>4786</v>
      </c>
      <c r="D2677" s="276">
        <v>1574.91</v>
      </c>
    </row>
    <row r="2678" spans="1:4" ht="9" customHeight="1">
      <c r="A2678" s="274">
        <v>2003636</v>
      </c>
      <c r="B2678" s="275" t="s">
        <v>28175</v>
      </c>
      <c r="C2678" s="274" t="s">
        <v>4786</v>
      </c>
      <c r="D2678" s="276">
        <v>2055.6999999999998</v>
      </c>
    </row>
    <row r="2679" spans="1:4" ht="9" customHeight="1">
      <c r="A2679" s="274">
        <v>2003635</v>
      </c>
      <c r="B2679" s="275" t="s">
        <v>28176</v>
      </c>
      <c r="C2679" s="274" t="s">
        <v>4786</v>
      </c>
      <c r="D2679" s="276">
        <v>1924.97</v>
      </c>
    </row>
    <row r="2680" spans="1:4" ht="9" customHeight="1">
      <c r="A2680" s="274">
        <v>2003638</v>
      </c>
      <c r="B2680" s="275" t="s">
        <v>28177</v>
      </c>
      <c r="C2680" s="274" t="s">
        <v>4786</v>
      </c>
      <c r="D2680" s="276">
        <v>2426.11</v>
      </c>
    </row>
    <row r="2681" spans="1:4" ht="9" customHeight="1">
      <c r="A2681" s="274">
        <v>2003637</v>
      </c>
      <c r="B2681" s="275" t="s">
        <v>28178</v>
      </c>
      <c r="C2681" s="274" t="s">
        <v>4786</v>
      </c>
      <c r="D2681" s="276">
        <v>2278.44</v>
      </c>
    </row>
    <row r="2682" spans="1:4" ht="9" customHeight="1">
      <c r="A2682" s="274">
        <v>2003640</v>
      </c>
      <c r="B2682" s="275" t="s">
        <v>28179</v>
      </c>
      <c r="C2682" s="274" t="s">
        <v>4786</v>
      </c>
      <c r="D2682" s="276">
        <v>2791.54</v>
      </c>
    </row>
    <row r="2683" spans="1:4" ht="9" customHeight="1">
      <c r="A2683" s="274">
        <v>2003639</v>
      </c>
      <c r="B2683" s="275" t="s">
        <v>28180</v>
      </c>
      <c r="C2683" s="274" t="s">
        <v>4786</v>
      </c>
      <c r="D2683" s="276">
        <v>2628.5</v>
      </c>
    </row>
    <row r="2684" spans="1:4" ht="9" customHeight="1">
      <c r="A2684" s="274">
        <v>2003618</v>
      </c>
      <c r="B2684" s="275" t="s">
        <v>28181</v>
      </c>
      <c r="C2684" s="274" t="s">
        <v>4786</v>
      </c>
      <c r="D2684" s="276">
        <v>937.93</v>
      </c>
    </row>
    <row r="2685" spans="1:4" ht="9" customHeight="1">
      <c r="A2685" s="274">
        <v>2003617</v>
      </c>
      <c r="B2685" s="275" t="s">
        <v>28182</v>
      </c>
      <c r="C2685" s="274" t="s">
        <v>4786</v>
      </c>
      <c r="D2685" s="276">
        <v>874.32</v>
      </c>
    </row>
    <row r="2686" spans="1:4" ht="9" customHeight="1">
      <c r="A2686" s="274">
        <v>2003620</v>
      </c>
      <c r="B2686" s="275" t="s">
        <v>28183</v>
      </c>
      <c r="C2686" s="274" t="s">
        <v>4786</v>
      </c>
      <c r="D2686" s="276">
        <v>1160.97</v>
      </c>
    </row>
    <row r="2687" spans="1:4" ht="9" customHeight="1">
      <c r="A2687" s="274">
        <v>2003619</v>
      </c>
      <c r="B2687" s="275" t="s">
        <v>28184</v>
      </c>
      <c r="C2687" s="274" t="s">
        <v>4786</v>
      </c>
      <c r="D2687" s="276">
        <v>1088.06</v>
      </c>
    </row>
    <row r="2688" spans="1:4" ht="9" customHeight="1">
      <c r="A2688" s="274">
        <v>2003626</v>
      </c>
      <c r="B2688" s="275" t="s">
        <v>28185</v>
      </c>
      <c r="C2688" s="274" t="s">
        <v>4786</v>
      </c>
      <c r="D2688" s="276">
        <v>867.19</v>
      </c>
    </row>
    <row r="2689" spans="1:4" ht="9" customHeight="1">
      <c r="A2689" s="274">
        <v>2003625</v>
      </c>
      <c r="B2689" s="275" t="s">
        <v>28186</v>
      </c>
      <c r="C2689" s="274" t="s">
        <v>4786</v>
      </c>
      <c r="D2689" s="276">
        <v>803.57</v>
      </c>
    </row>
    <row r="2690" spans="1:4" ht="9" customHeight="1">
      <c r="A2690" s="274">
        <v>2003628</v>
      </c>
      <c r="B2690" s="275" t="s">
        <v>28187</v>
      </c>
      <c r="C2690" s="274" t="s">
        <v>4786</v>
      </c>
      <c r="D2690" s="276">
        <v>1090.23</v>
      </c>
    </row>
    <row r="2691" spans="1:4" ht="9" customHeight="1">
      <c r="A2691" s="274">
        <v>2003627</v>
      </c>
      <c r="B2691" s="275" t="s">
        <v>28188</v>
      </c>
      <c r="C2691" s="274" t="s">
        <v>4786</v>
      </c>
      <c r="D2691" s="276">
        <v>1017.31</v>
      </c>
    </row>
    <row r="2692" spans="1:4" ht="9" customHeight="1">
      <c r="A2692" s="274">
        <v>2003630</v>
      </c>
      <c r="B2692" s="275" t="s">
        <v>28189</v>
      </c>
      <c r="C2692" s="274" t="s">
        <v>4786</v>
      </c>
      <c r="D2692" s="276">
        <v>1313.27</v>
      </c>
    </row>
    <row r="2693" spans="1:4" ht="9" customHeight="1">
      <c r="A2693" s="274">
        <v>2003629</v>
      </c>
      <c r="B2693" s="275" t="s">
        <v>28190</v>
      </c>
      <c r="C2693" s="274" t="s">
        <v>4786</v>
      </c>
      <c r="D2693" s="276">
        <v>1231.05</v>
      </c>
    </row>
    <row r="2694" spans="1:4" ht="9" customHeight="1">
      <c r="A2694" s="274">
        <v>2003632</v>
      </c>
      <c r="B2694" s="275" t="s">
        <v>28191</v>
      </c>
      <c r="C2694" s="274" t="s">
        <v>4786</v>
      </c>
      <c r="D2694" s="276">
        <v>1536.31</v>
      </c>
    </row>
    <row r="2695" spans="1:4" ht="9" customHeight="1">
      <c r="A2695" s="274">
        <v>2003631</v>
      </c>
      <c r="B2695" s="275" t="s">
        <v>28192</v>
      </c>
      <c r="C2695" s="274" t="s">
        <v>4786</v>
      </c>
      <c r="D2695" s="276">
        <v>1444.79</v>
      </c>
    </row>
    <row r="2696" spans="1:4" ht="9" customHeight="1">
      <c r="A2696" s="274">
        <v>2003599</v>
      </c>
      <c r="B2696" s="275" t="s">
        <v>28193</v>
      </c>
      <c r="C2696" s="274" t="s">
        <v>4786</v>
      </c>
      <c r="D2696" s="276">
        <v>192.72</v>
      </c>
    </row>
    <row r="2697" spans="1:4" ht="9" customHeight="1">
      <c r="A2697" s="274">
        <v>2003598</v>
      </c>
      <c r="B2697" s="275" t="s">
        <v>28194</v>
      </c>
      <c r="C2697" s="274" t="s">
        <v>4786</v>
      </c>
      <c r="D2697" s="276">
        <v>170.07</v>
      </c>
    </row>
    <row r="2698" spans="1:4" ht="9" customHeight="1">
      <c r="A2698" s="274">
        <v>2003919</v>
      </c>
      <c r="B2698" s="275" t="s">
        <v>28195</v>
      </c>
      <c r="C2698" s="274" t="s">
        <v>4786</v>
      </c>
      <c r="D2698" s="276">
        <v>192.72</v>
      </c>
    </row>
    <row r="2699" spans="1:4" ht="9" customHeight="1">
      <c r="A2699" s="274">
        <v>2003918</v>
      </c>
      <c r="B2699" s="275" t="s">
        <v>28196</v>
      </c>
      <c r="C2699" s="274" t="s">
        <v>4786</v>
      </c>
      <c r="D2699" s="276">
        <v>170.07</v>
      </c>
    </row>
    <row r="2700" spans="1:4" ht="9" customHeight="1">
      <c r="A2700" s="274">
        <v>2003601</v>
      </c>
      <c r="B2700" s="275" t="s">
        <v>28197</v>
      </c>
      <c r="C2700" s="274" t="s">
        <v>4786</v>
      </c>
      <c r="D2700" s="276">
        <v>241.97</v>
      </c>
    </row>
    <row r="2701" spans="1:4" ht="9" customHeight="1">
      <c r="A2701" s="274">
        <v>2003600</v>
      </c>
      <c r="B2701" s="275" t="s">
        <v>28198</v>
      </c>
      <c r="C2701" s="274" t="s">
        <v>4786</v>
      </c>
      <c r="D2701" s="276">
        <v>212.35</v>
      </c>
    </row>
    <row r="2702" spans="1:4" ht="9" customHeight="1">
      <c r="A2702" s="274">
        <v>2003921</v>
      </c>
      <c r="B2702" s="275" t="s">
        <v>28199</v>
      </c>
      <c r="C2702" s="274" t="s">
        <v>4786</v>
      </c>
      <c r="D2702" s="276">
        <v>241.97</v>
      </c>
    </row>
    <row r="2703" spans="1:4" ht="9" customHeight="1">
      <c r="A2703" s="274">
        <v>2003920</v>
      </c>
      <c r="B2703" s="275" t="s">
        <v>28200</v>
      </c>
      <c r="C2703" s="274" t="s">
        <v>4786</v>
      </c>
      <c r="D2703" s="276">
        <v>212.35</v>
      </c>
    </row>
    <row r="2704" spans="1:4" ht="9" customHeight="1">
      <c r="A2704" s="274">
        <v>2003616</v>
      </c>
      <c r="B2704" s="275" t="s">
        <v>28201</v>
      </c>
      <c r="C2704" s="274" t="s">
        <v>4786</v>
      </c>
      <c r="D2704" s="276">
        <v>20.78</v>
      </c>
    </row>
    <row r="2705" spans="1:4" ht="9" customHeight="1">
      <c r="A2705" s="274">
        <v>2003615</v>
      </c>
      <c r="B2705" s="275" t="s">
        <v>28202</v>
      </c>
      <c r="C2705" s="274" t="s">
        <v>4786</v>
      </c>
      <c r="D2705" s="276">
        <v>17.59</v>
      </c>
    </row>
    <row r="2706" spans="1:4" ht="9" customHeight="1">
      <c r="A2706" s="274">
        <v>2003927</v>
      </c>
      <c r="B2706" s="275" t="s">
        <v>28203</v>
      </c>
      <c r="C2706" s="274" t="s">
        <v>4786</v>
      </c>
      <c r="D2706" s="276">
        <v>21.57</v>
      </c>
    </row>
    <row r="2707" spans="1:4" ht="9" customHeight="1">
      <c r="A2707" s="274">
        <v>2003926</v>
      </c>
      <c r="B2707" s="275" t="s">
        <v>28204</v>
      </c>
      <c r="C2707" s="274" t="s">
        <v>4786</v>
      </c>
      <c r="D2707" s="276">
        <v>18.37</v>
      </c>
    </row>
    <row r="2708" spans="1:4" ht="9" customHeight="1">
      <c r="A2708" s="274">
        <v>2003613</v>
      </c>
      <c r="B2708" s="275" t="s">
        <v>28205</v>
      </c>
      <c r="C2708" s="274" t="s">
        <v>4786</v>
      </c>
      <c r="D2708" s="276">
        <v>137.54</v>
      </c>
    </row>
    <row r="2709" spans="1:4" ht="9" customHeight="1">
      <c r="A2709" s="274">
        <v>2003612</v>
      </c>
      <c r="B2709" s="275" t="s">
        <v>28206</v>
      </c>
      <c r="C2709" s="274" t="s">
        <v>4786</v>
      </c>
      <c r="D2709" s="276">
        <v>123.6</v>
      </c>
    </row>
    <row r="2710" spans="1:4" ht="9" customHeight="1">
      <c r="A2710" s="274">
        <v>2003477</v>
      </c>
      <c r="B2710" s="275" t="s">
        <v>28207</v>
      </c>
      <c r="C2710" s="274" t="s">
        <v>4786</v>
      </c>
      <c r="D2710" s="276">
        <v>3593.17</v>
      </c>
    </row>
    <row r="2711" spans="1:4" ht="9" customHeight="1">
      <c r="A2711" s="274">
        <v>2003476</v>
      </c>
      <c r="B2711" s="275" t="s">
        <v>28208</v>
      </c>
      <c r="C2711" s="274" t="s">
        <v>4786</v>
      </c>
      <c r="D2711" s="276">
        <v>3260.65</v>
      </c>
    </row>
    <row r="2712" spans="1:4" ht="9" customHeight="1">
      <c r="A2712" s="274">
        <v>2003517</v>
      </c>
      <c r="B2712" s="275" t="s">
        <v>28209</v>
      </c>
      <c r="C2712" s="274" t="s">
        <v>4786</v>
      </c>
      <c r="D2712" s="276">
        <v>3931.19</v>
      </c>
    </row>
    <row r="2713" spans="1:4" ht="9" customHeight="1">
      <c r="A2713" s="274">
        <v>2003516</v>
      </c>
      <c r="B2713" s="275" t="s">
        <v>28210</v>
      </c>
      <c r="C2713" s="274" t="s">
        <v>4786</v>
      </c>
      <c r="D2713" s="276">
        <v>3611.75</v>
      </c>
    </row>
    <row r="2714" spans="1:4" ht="9" customHeight="1">
      <c r="A2714" s="274">
        <v>2003479</v>
      </c>
      <c r="B2714" s="275" t="s">
        <v>28211</v>
      </c>
      <c r="C2714" s="274" t="s">
        <v>4786</v>
      </c>
      <c r="D2714" s="276">
        <v>3549.71</v>
      </c>
    </row>
    <row r="2715" spans="1:4" ht="9" customHeight="1">
      <c r="A2715" s="274">
        <v>2003478</v>
      </c>
      <c r="B2715" s="275" t="s">
        <v>28212</v>
      </c>
      <c r="C2715" s="274" t="s">
        <v>4786</v>
      </c>
      <c r="D2715" s="276">
        <v>3231.7</v>
      </c>
    </row>
    <row r="2716" spans="1:4" ht="9" customHeight="1">
      <c r="A2716" s="274">
        <v>2003519</v>
      </c>
      <c r="B2716" s="275" t="s">
        <v>28213</v>
      </c>
      <c r="C2716" s="274" t="s">
        <v>4786</v>
      </c>
      <c r="D2716" s="276">
        <v>3887.73</v>
      </c>
    </row>
    <row r="2717" spans="1:4" ht="9" customHeight="1">
      <c r="A2717" s="274">
        <v>2003518</v>
      </c>
      <c r="B2717" s="275" t="s">
        <v>28214</v>
      </c>
      <c r="C2717" s="274" t="s">
        <v>4786</v>
      </c>
      <c r="D2717" s="276">
        <v>3582.81</v>
      </c>
    </row>
    <row r="2718" spans="1:4" ht="9" customHeight="1">
      <c r="A2718" s="274">
        <v>2003481</v>
      </c>
      <c r="B2718" s="275" t="s">
        <v>28215</v>
      </c>
      <c r="C2718" s="274" t="s">
        <v>4786</v>
      </c>
      <c r="D2718" s="276">
        <v>3506.24</v>
      </c>
    </row>
    <row r="2719" spans="1:4" ht="9" customHeight="1">
      <c r="A2719" s="274">
        <v>2003480</v>
      </c>
      <c r="B2719" s="275" t="s">
        <v>28216</v>
      </c>
      <c r="C2719" s="274" t="s">
        <v>4786</v>
      </c>
      <c r="D2719" s="276">
        <v>3202.75</v>
      </c>
    </row>
    <row r="2720" spans="1:4" ht="9" customHeight="1">
      <c r="A2720" s="274">
        <v>2003521</v>
      </c>
      <c r="B2720" s="275" t="s">
        <v>28217</v>
      </c>
      <c r="C2720" s="274" t="s">
        <v>4786</v>
      </c>
      <c r="D2720" s="276">
        <v>3844.26</v>
      </c>
    </row>
    <row r="2721" spans="1:4" ht="9" customHeight="1">
      <c r="A2721" s="274">
        <v>2003520</v>
      </c>
      <c r="B2721" s="275" t="s">
        <v>28218</v>
      </c>
      <c r="C2721" s="274" t="s">
        <v>4786</v>
      </c>
      <c r="D2721" s="276">
        <v>3553.86</v>
      </c>
    </row>
    <row r="2722" spans="1:4" ht="9" customHeight="1">
      <c r="A2722" s="274">
        <v>2003483</v>
      </c>
      <c r="B2722" s="275" t="s">
        <v>28219</v>
      </c>
      <c r="C2722" s="274" t="s">
        <v>4786</v>
      </c>
      <c r="D2722" s="276">
        <v>3462.77</v>
      </c>
    </row>
    <row r="2723" spans="1:4" ht="9" customHeight="1">
      <c r="A2723" s="274">
        <v>2003482</v>
      </c>
      <c r="B2723" s="275" t="s">
        <v>28220</v>
      </c>
      <c r="C2723" s="274" t="s">
        <v>4786</v>
      </c>
      <c r="D2723" s="276">
        <v>3173.8</v>
      </c>
    </row>
    <row r="2724" spans="1:4" ht="9" customHeight="1">
      <c r="A2724" s="274">
        <v>2003523</v>
      </c>
      <c r="B2724" s="275" t="s">
        <v>28221</v>
      </c>
      <c r="C2724" s="274" t="s">
        <v>4786</v>
      </c>
      <c r="D2724" s="276">
        <v>3800.79</v>
      </c>
    </row>
    <row r="2725" spans="1:4" ht="9" customHeight="1">
      <c r="A2725" s="274">
        <v>2003522</v>
      </c>
      <c r="B2725" s="275" t="s">
        <v>28222</v>
      </c>
      <c r="C2725" s="274" t="s">
        <v>4786</v>
      </c>
      <c r="D2725" s="276">
        <v>3524.91</v>
      </c>
    </row>
    <row r="2726" spans="1:4" ht="9" customHeight="1">
      <c r="A2726" s="274">
        <v>2003485</v>
      </c>
      <c r="B2726" s="275" t="s">
        <v>28223</v>
      </c>
      <c r="C2726" s="274" t="s">
        <v>4786</v>
      </c>
      <c r="D2726" s="276">
        <v>4626.21</v>
      </c>
    </row>
    <row r="2727" spans="1:4" ht="9" customHeight="1">
      <c r="A2727" s="274">
        <v>2003484</v>
      </c>
      <c r="B2727" s="275" t="s">
        <v>28224</v>
      </c>
      <c r="C2727" s="274" t="s">
        <v>4786</v>
      </c>
      <c r="D2727" s="276">
        <v>4213.82</v>
      </c>
    </row>
    <row r="2728" spans="1:4" ht="9" customHeight="1">
      <c r="A2728" s="274">
        <v>2003525</v>
      </c>
      <c r="B2728" s="275" t="s">
        <v>28225</v>
      </c>
      <c r="C2728" s="274" t="s">
        <v>4786</v>
      </c>
      <c r="D2728" s="276">
        <v>4964.2299999999996</v>
      </c>
    </row>
    <row r="2729" spans="1:4" ht="9" customHeight="1">
      <c r="A2729" s="274">
        <v>2003524</v>
      </c>
      <c r="B2729" s="275" t="s">
        <v>28226</v>
      </c>
      <c r="C2729" s="274" t="s">
        <v>4786</v>
      </c>
      <c r="D2729" s="276">
        <v>4564.93</v>
      </c>
    </row>
    <row r="2730" spans="1:4" ht="9" customHeight="1">
      <c r="A2730" s="274">
        <v>2003487</v>
      </c>
      <c r="B2730" s="275" t="s">
        <v>28227</v>
      </c>
      <c r="C2730" s="274" t="s">
        <v>4786</v>
      </c>
      <c r="D2730" s="276">
        <v>4582.74</v>
      </c>
    </row>
    <row r="2731" spans="1:4" ht="9" customHeight="1">
      <c r="A2731" s="274">
        <v>2003486</v>
      </c>
      <c r="B2731" s="275" t="s">
        <v>28228</v>
      </c>
      <c r="C2731" s="274" t="s">
        <v>4786</v>
      </c>
      <c r="D2731" s="276">
        <v>4184.87</v>
      </c>
    </row>
    <row r="2732" spans="1:4" ht="9" customHeight="1">
      <c r="A2732" s="274">
        <v>2003527</v>
      </c>
      <c r="B2732" s="275" t="s">
        <v>28229</v>
      </c>
      <c r="C2732" s="274" t="s">
        <v>4786</v>
      </c>
      <c r="D2732" s="276">
        <v>4920.76</v>
      </c>
    </row>
    <row r="2733" spans="1:4" ht="9" customHeight="1">
      <c r="A2733" s="274">
        <v>2003526</v>
      </c>
      <c r="B2733" s="275" t="s">
        <v>28230</v>
      </c>
      <c r="C2733" s="274" t="s">
        <v>4786</v>
      </c>
      <c r="D2733" s="276">
        <v>4535.9799999999996</v>
      </c>
    </row>
    <row r="2734" spans="1:4" ht="9" customHeight="1">
      <c r="A2734" s="274">
        <v>2003489</v>
      </c>
      <c r="B2734" s="275" t="s">
        <v>28231</v>
      </c>
      <c r="C2734" s="274" t="s">
        <v>4786</v>
      </c>
      <c r="D2734" s="276">
        <v>4539.2700000000004</v>
      </c>
    </row>
    <row r="2735" spans="1:4" ht="9" customHeight="1">
      <c r="A2735" s="274">
        <v>2003488</v>
      </c>
      <c r="B2735" s="275" t="s">
        <v>28232</v>
      </c>
      <c r="C2735" s="274" t="s">
        <v>4786</v>
      </c>
      <c r="D2735" s="276">
        <v>4155.93</v>
      </c>
    </row>
    <row r="2736" spans="1:4" ht="9" customHeight="1">
      <c r="A2736" s="274">
        <v>2003529</v>
      </c>
      <c r="B2736" s="275" t="s">
        <v>28233</v>
      </c>
      <c r="C2736" s="274" t="s">
        <v>4786</v>
      </c>
      <c r="D2736" s="276">
        <v>4877.29</v>
      </c>
    </row>
    <row r="2737" spans="1:4" ht="9" customHeight="1">
      <c r="A2737" s="274">
        <v>2003528</v>
      </c>
      <c r="B2737" s="275" t="s">
        <v>28234</v>
      </c>
      <c r="C2737" s="274" t="s">
        <v>4786</v>
      </c>
      <c r="D2737" s="276">
        <v>4507.03</v>
      </c>
    </row>
    <row r="2738" spans="1:4" ht="9" customHeight="1">
      <c r="A2738" s="274">
        <v>2003491</v>
      </c>
      <c r="B2738" s="275" t="s">
        <v>28235</v>
      </c>
      <c r="C2738" s="274" t="s">
        <v>4786</v>
      </c>
      <c r="D2738" s="276">
        <v>4495.8100000000004</v>
      </c>
    </row>
    <row r="2739" spans="1:4" ht="9" customHeight="1">
      <c r="A2739" s="274">
        <v>2003490</v>
      </c>
      <c r="B2739" s="275" t="s">
        <v>28236</v>
      </c>
      <c r="C2739" s="274" t="s">
        <v>4786</v>
      </c>
      <c r="D2739" s="276">
        <v>4126.9799999999996</v>
      </c>
    </row>
    <row r="2740" spans="1:4" ht="9" customHeight="1">
      <c r="A2740" s="274">
        <v>2003531</v>
      </c>
      <c r="B2740" s="275" t="s">
        <v>28237</v>
      </c>
      <c r="C2740" s="274" t="s">
        <v>4786</v>
      </c>
      <c r="D2740" s="276">
        <v>4833.82</v>
      </c>
    </row>
    <row r="2741" spans="1:4" ht="9" customHeight="1">
      <c r="A2741" s="274">
        <v>2003530</v>
      </c>
      <c r="B2741" s="275" t="s">
        <v>28238</v>
      </c>
      <c r="C2741" s="274" t="s">
        <v>4786</v>
      </c>
      <c r="D2741" s="276">
        <v>4478.08</v>
      </c>
    </row>
    <row r="2742" spans="1:4" ht="9" customHeight="1">
      <c r="A2742" s="274">
        <v>2003493</v>
      </c>
      <c r="B2742" s="275" t="s">
        <v>28239</v>
      </c>
      <c r="C2742" s="274" t="s">
        <v>4786</v>
      </c>
      <c r="D2742" s="276">
        <v>5509.69</v>
      </c>
    </row>
    <row r="2743" spans="1:4" ht="9" customHeight="1">
      <c r="A2743" s="274">
        <v>2003492</v>
      </c>
      <c r="B2743" s="275" t="s">
        <v>28240</v>
      </c>
      <c r="C2743" s="274" t="s">
        <v>4786</v>
      </c>
      <c r="D2743" s="276">
        <v>5017.45</v>
      </c>
    </row>
    <row r="2744" spans="1:4" ht="9" customHeight="1">
      <c r="A2744" s="274">
        <v>2003533</v>
      </c>
      <c r="B2744" s="275" t="s">
        <v>28241</v>
      </c>
      <c r="C2744" s="274" t="s">
        <v>4786</v>
      </c>
      <c r="D2744" s="276">
        <v>5847.71</v>
      </c>
    </row>
    <row r="2745" spans="1:4" ht="9" customHeight="1">
      <c r="A2745" s="274">
        <v>2003532</v>
      </c>
      <c r="B2745" s="275" t="s">
        <v>28242</v>
      </c>
      <c r="C2745" s="274" t="s">
        <v>4786</v>
      </c>
      <c r="D2745" s="276">
        <v>5368.55</v>
      </c>
    </row>
    <row r="2746" spans="1:4" ht="9" customHeight="1">
      <c r="A2746" s="274">
        <v>2003495</v>
      </c>
      <c r="B2746" s="275" t="s">
        <v>28243</v>
      </c>
      <c r="C2746" s="274" t="s">
        <v>4786</v>
      </c>
      <c r="D2746" s="276">
        <v>5466.23</v>
      </c>
    </row>
    <row r="2747" spans="1:4" ht="9" customHeight="1">
      <c r="A2747" s="274">
        <v>2003494</v>
      </c>
      <c r="B2747" s="275" t="s">
        <v>28244</v>
      </c>
      <c r="C2747" s="274" t="s">
        <v>4786</v>
      </c>
      <c r="D2747" s="276">
        <v>4988.5</v>
      </c>
    </row>
    <row r="2748" spans="1:4" ht="9" customHeight="1">
      <c r="A2748" s="274">
        <v>2003535</v>
      </c>
      <c r="B2748" s="275" t="s">
        <v>28245</v>
      </c>
      <c r="C2748" s="274" t="s">
        <v>4786</v>
      </c>
      <c r="D2748" s="276">
        <v>5804.25</v>
      </c>
    </row>
    <row r="2749" spans="1:4" ht="9" customHeight="1">
      <c r="A2749" s="274">
        <v>2003534</v>
      </c>
      <c r="B2749" s="275" t="s">
        <v>28246</v>
      </c>
      <c r="C2749" s="274" t="s">
        <v>4786</v>
      </c>
      <c r="D2749" s="276">
        <v>5339.61</v>
      </c>
    </row>
    <row r="2750" spans="1:4" ht="9" customHeight="1">
      <c r="A2750" s="274">
        <v>2003497</v>
      </c>
      <c r="B2750" s="275" t="s">
        <v>28247</v>
      </c>
      <c r="C2750" s="274" t="s">
        <v>4786</v>
      </c>
      <c r="D2750" s="276">
        <v>5422.76</v>
      </c>
    </row>
    <row r="2751" spans="1:4" ht="9" customHeight="1">
      <c r="A2751" s="274">
        <v>2003496</v>
      </c>
      <c r="B2751" s="275" t="s">
        <v>28248</v>
      </c>
      <c r="C2751" s="274" t="s">
        <v>4786</v>
      </c>
      <c r="D2751" s="276">
        <v>4959.55</v>
      </c>
    </row>
    <row r="2752" spans="1:4" ht="9" customHeight="1">
      <c r="A2752" s="274">
        <v>2003537</v>
      </c>
      <c r="B2752" s="275" t="s">
        <v>28249</v>
      </c>
      <c r="C2752" s="274" t="s">
        <v>4786</v>
      </c>
      <c r="D2752" s="276">
        <v>5760.78</v>
      </c>
    </row>
    <row r="2753" spans="1:4" ht="9" customHeight="1">
      <c r="A2753" s="274">
        <v>2003536</v>
      </c>
      <c r="B2753" s="275" t="s">
        <v>28250</v>
      </c>
      <c r="C2753" s="274" t="s">
        <v>4786</v>
      </c>
      <c r="D2753" s="276">
        <v>5310.66</v>
      </c>
    </row>
    <row r="2754" spans="1:4" ht="9" customHeight="1">
      <c r="A2754" s="274">
        <v>2003499</v>
      </c>
      <c r="B2754" s="275" t="s">
        <v>28251</v>
      </c>
      <c r="C2754" s="274" t="s">
        <v>4786</v>
      </c>
      <c r="D2754" s="276">
        <v>5379.29</v>
      </c>
    </row>
    <row r="2755" spans="1:4" ht="9" customHeight="1">
      <c r="A2755" s="274">
        <v>2003498</v>
      </c>
      <c r="B2755" s="275" t="s">
        <v>28252</v>
      </c>
      <c r="C2755" s="274" t="s">
        <v>4786</v>
      </c>
      <c r="D2755" s="276">
        <v>4930.6000000000004</v>
      </c>
    </row>
    <row r="2756" spans="1:4" ht="9" customHeight="1">
      <c r="A2756" s="274">
        <v>2003539</v>
      </c>
      <c r="B2756" s="275" t="s">
        <v>28253</v>
      </c>
      <c r="C2756" s="274" t="s">
        <v>4786</v>
      </c>
      <c r="D2756" s="276">
        <v>5673.84</v>
      </c>
    </row>
    <row r="2757" spans="1:4" ht="9" customHeight="1">
      <c r="A2757" s="274">
        <v>2003538</v>
      </c>
      <c r="B2757" s="275" t="s">
        <v>28254</v>
      </c>
      <c r="C2757" s="274" t="s">
        <v>4786</v>
      </c>
      <c r="D2757" s="276">
        <v>5252.76</v>
      </c>
    </row>
    <row r="2758" spans="1:4" ht="9" customHeight="1">
      <c r="A2758" s="274">
        <v>2003501</v>
      </c>
      <c r="B2758" s="275" t="s">
        <v>28255</v>
      </c>
      <c r="C2758" s="274" t="s">
        <v>4786</v>
      </c>
      <c r="D2758" s="276">
        <v>6592.37</v>
      </c>
    </row>
    <row r="2759" spans="1:4" ht="9" customHeight="1">
      <c r="A2759" s="274">
        <v>2003500</v>
      </c>
      <c r="B2759" s="275" t="s">
        <v>28256</v>
      </c>
      <c r="C2759" s="274" t="s">
        <v>4786</v>
      </c>
      <c r="D2759" s="276">
        <v>6020.26</v>
      </c>
    </row>
    <row r="2760" spans="1:4" ht="9" customHeight="1">
      <c r="A2760" s="274">
        <v>2003541</v>
      </c>
      <c r="B2760" s="275" t="s">
        <v>28257</v>
      </c>
      <c r="C2760" s="274" t="s">
        <v>4786</v>
      </c>
      <c r="D2760" s="276">
        <v>6930.39</v>
      </c>
    </row>
    <row r="2761" spans="1:4" ht="9" customHeight="1">
      <c r="A2761" s="274">
        <v>2003540</v>
      </c>
      <c r="B2761" s="275" t="s">
        <v>28258</v>
      </c>
      <c r="C2761" s="274" t="s">
        <v>4786</v>
      </c>
      <c r="D2761" s="276">
        <v>6371.37</v>
      </c>
    </row>
    <row r="2762" spans="1:4" ht="9" customHeight="1">
      <c r="A2762" s="274">
        <v>2003503</v>
      </c>
      <c r="B2762" s="275" t="s">
        <v>28259</v>
      </c>
      <c r="C2762" s="274" t="s">
        <v>4786</v>
      </c>
      <c r="D2762" s="276">
        <v>6548.9</v>
      </c>
    </row>
    <row r="2763" spans="1:4" ht="9" customHeight="1">
      <c r="A2763" s="274">
        <v>2003502</v>
      </c>
      <c r="B2763" s="275" t="s">
        <v>28260</v>
      </c>
      <c r="C2763" s="274" t="s">
        <v>4786</v>
      </c>
      <c r="D2763" s="276">
        <v>5991.31</v>
      </c>
    </row>
    <row r="2764" spans="1:4" ht="9" customHeight="1">
      <c r="A2764" s="274">
        <v>2003543</v>
      </c>
      <c r="B2764" s="275" t="s">
        <v>28261</v>
      </c>
      <c r="C2764" s="274" t="s">
        <v>4786</v>
      </c>
      <c r="D2764" s="276">
        <v>6886.92</v>
      </c>
    </row>
    <row r="2765" spans="1:4" ht="9" customHeight="1">
      <c r="A2765" s="274">
        <v>2003542</v>
      </c>
      <c r="B2765" s="275" t="s">
        <v>28262</v>
      </c>
      <c r="C2765" s="274" t="s">
        <v>4786</v>
      </c>
      <c r="D2765" s="276">
        <v>6342.42</v>
      </c>
    </row>
    <row r="2766" spans="1:4" ht="9" customHeight="1">
      <c r="A2766" s="274">
        <v>2003505</v>
      </c>
      <c r="B2766" s="275" t="s">
        <v>28263</v>
      </c>
      <c r="C2766" s="274" t="s">
        <v>4786</v>
      </c>
      <c r="D2766" s="276">
        <v>6505.43</v>
      </c>
    </row>
    <row r="2767" spans="1:4" ht="9" customHeight="1">
      <c r="A2767" s="274">
        <v>2003504</v>
      </c>
      <c r="B2767" s="275" t="s">
        <v>28264</v>
      </c>
      <c r="C2767" s="274" t="s">
        <v>4786</v>
      </c>
      <c r="D2767" s="276">
        <v>5962.37</v>
      </c>
    </row>
    <row r="2768" spans="1:4" ht="9" customHeight="1">
      <c r="A2768" s="274">
        <v>2003545</v>
      </c>
      <c r="B2768" s="275" t="s">
        <v>28265</v>
      </c>
      <c r="C2768" s="274" t="s">
        <v>4786</v>
      </c>
      <c r="D2768" s="276">
        <v>6843.45</v>
      </c>
    </row>
    <row r="2769" spans="1:4" ht="9" customHeight="1">
      <c r="A2769" s="274">
        <v>2003544</v>
      </c>
      <c r="B2769" s="275" t="s">
        <v>28266</v>
      </c>
      <c r="C2769" s="274" t="s">
        <v>4786</v>
      </c>
      <c r="D2769" s="276">
        <v>6313.47</v>
      </c>
    </row>
    <row r="2770" spans="1:4" ht="9" customHeight="1">
      <c r="A2770" s="274">
        <v>2003507</v>
      </c>
      <c r="B2770" s="275" t="s">
        <v>28267</v>
      </c>
      <c r="C2770" s="274" t="s">
        <v>4786</v>
      </c>
      <c r="D2770" s="276">
        <v>6461.97</v>
      </c>
    </row>
    <row r="2771" spans="1:4" ht="9" customHeight="1">
      <c r="A2771" s="274">
        <v>2003506</v>
      </c>
      <c r="B2771" s="275" t="s">
        <v>28268</v>
      </c>
      <c r="C2771" s="274" t="s">
        <v>4786</v>
      </c>
      <c r="D2771" s="276">
        <v>5933.42</v>
      </c>
    </row>
    <row r="2772" spans="1:4" ht="9" customHeight="1">
      <c r="A2772" s="274">
        <v>2003547</v>
      </c>
      <c r="B2772" s="275" t="s">
        <v>28269</v>
      </c>
      <c r="C2772" s="274" t="s">
        <v>4786</v>
      </c>
      <c r="D2772" s="276">
        <v>6799.98</v>
      </c>
    </row>
    <row r="2773" spans="1:4" ht="9" customHeight="1">
      <c r="A2773" s="274">
        <v>2003546</v>
      </c>
      <c r="B2773" s="275" t="s">
        <v>28270</v>
      </c>
      <c r="C2773" s="274" t="s">
        <v>4786</v>
      </c>
      <c r="D2773" s="276">
        <v>6284.52</v>
      </c>
    </row>
    <row r="2774" spans="1:4" ht="9" customHeight="1">
      <c r="A2774" s="274">
        <v>2003509</v>
      </c>
      <c r="B2774" s="275" t="s">
        <v>28271</v>
      </c>
      <c r="C2774" s="274" t="s">
        <v>4786</v>
      </c>
      <c r="D2774" s="276">
        <v>7515.69</v>
      </c>
    </row>
    <row r="2775" spans="1:4" ht="9" customHeight="1">
      <c r="A2775" s="274">
        <v>2003508</v>
      </c>
      <c r="B2775" s="275" t="s">
        <v>28272</v>
      </c>
      <c r="C2775" s="274" t="s">
        <v>4786</v>
      </c>
      <c r="D2775" s="276">
        <v>6863.73</v>
      </c>
    </row>
    <row r="2776" spans="1:4" ht="9" customHeight="1">
      <c r="A2776" s="274">
        <v>2003549</v>
      </c>
      <c r="B2776" s="275" t="s">
        <v>28273</v>
      </c>
      <c r="C2776" s="274" t="s">
        <v>4786</v>
      </c>
      <c r="D2776" s="276">
        <v>7853.71</v>
      </c>
    </row>
    <row r="2777" spans="1:4" ht="9" customHeight="1">
      <c r="A2777" s="274">
        <v>2003548</v>
      </c>
      <c r="B2777" s="275" t="s">
        <v>28274</v>
      </c>
      <c r="C2777" s="274" t="s">
        <v>4786</v>
      </c>
      <c r="D2777" s="276">
        <v>7214.83</v>
      </c>
    </row>
    <row r="2778" spans="1:4" ht="9" customHeight="1">
      <c r="A2778" s="274">
        <v>2003511</v>
      </c>
      <c r="B2778" s="275" t="s">
        <v>28275</v>
      </c>
      <c r="C2778" s="274" t="s">
        <v>4786</v>
      </c>
      <c r="D2778" s="276">
        <v>7472.23</v>
      </c>
    </row>
    <row r="2779" spans="1:4" ht="9" customHeight="1">
      <c r="A2779" s="274">
        <v>2003510</v>
      </c>
      <c r="B2779" s="275" t="s">
        <v>28276</v>
      </c>
      <c r="C2779" s="274" t="s">
        <v>4786</v>
      </c>
      <c r="D2779" s="276">
        <v>6834.78</v>
      </c>
    </row>
    <row r="2780" spans="1:4" ht="9" customHeight="1">
      <c r="A2780" s="274">
        <v>2003551</v>
      </c>
      <c r="B2780" s="275" t="s">
        <v>28277</v>
      </c>
      <c r="C2780" s="274" t="s">
        <v>4786</v>
      </c>
      <c r="D2780" s="276">
        <v>7810.25</v>
      </c>
    </row>
    <row r="2781" spans="1:4" ht="9" customHeight="1">
      <c r="A2781" s="274">
        <v>2003550</v>
      </c>
      <c r="B2781" s="275" t="s">
        <v>28278</v>
      </c>
      <c r="C2781" s="274" t="s">
        <v>4786</v>
      </c>
      <c r="D2781" s="276">
        <v>7185.89</v>
      </c>
    </row>
    <row r="2782" spans="1:4" ht="9" customHeight="1">
      <c r="A2782" s="274">
        <v>2003513</v>
      </c>
      <c r="B2782" s="275" t="s">
        <v>28279</v>
      </c>
      <c r="C2782" s="274" t="s">
        <v>4786</v>
      </c>
      <c r="D2782" s="276">
        <v>7428.76</v>
      </c>
    </row>
    <row r="2783" spans="1:4" ht="9" customHeight="1">
      <c r="A2783" s="274">
        <v>2003512</v>
      </c>
      <c r="B2783" s="275" t="s">
        <v>28280</v>
      </c>
      <c r="C2783" s="274" t="s">
        <v>4786</v>
      </c>
      <c r="D2783" s="276">
        <v>6805.83</v>
      </c>
    </row>
    <row r="2784" spans="1:4" ht="9" customHeight="1">
      <c r="A2784" s="274">
        <v>2003553</v>
      </c>
      <c r="B2784" s="275" t="s">
        <v>28281</v>
      </c>
      <c r="C2784" s="274" t="s">
        <v>4786</v>
      </c>
      <c r="D2784" s="276">
        <v>7766.78</v>
      </c>
    </row>
    <row r="2785" spans="1:4" ht="9" customHeight="1">
      <c r="A2785" s="274">
        <v>2003552</v>
      </c>
      <c r="B2785" s="275" t="s">
        <v>28282</v>
      </c>
      <c r="C2785" s="274" t="s">
        <v>4786</v>
      </c>
      <c r="D2785" s="276">
        <v>7156.94</v>
      </c>
    </row>
    <row r="2786" spans="1:4" ht="9" customHeight="1">
      <c r="A2786" s="274">
        <v>2003515</v>
      </c>
      <c r="B2786" s="275" t="s">
        <v>28283</v>
      </c>
      <c r="C2786" s="274" t="s">
        <v>4786</v>
      </c>
      <c r="D2786" s="276">
        <v>7385.29</v>
      </c>
    </row>
    <row r="2787" spans="1:4" ht="9" customHeight="1">
      <c r="A2787" s="274">
        <v>2003514</v>
      </c>
      <c r="B2787" s="275" t="s">
        <v>28284</v>
      </c>
      <c r="C2787" s="274" t="s">
        <v>4786</v>
      </c>
      <c r="D2787" s="276">
        <v>6776.88</v>
      </c>
    </row>
    <row r="2788" spans="1:4" ht="9" customHeight="1">
      <c r="A2788" s="274">
        <v>2003555</v>
      </c>
      <c r="B2788" s="275" t="s">
        <v>28285</v>
      </c>
      <c r="C2788" s="274" t="s">
        <v>4786</v>
      </c>
      <c r="D2788" s="276">
        <v>7723.31</v>
      </c>
    </row>
    <row r="2789" spans="1:4" ht="9" customHeight="1">
      <c r="A2789" s="274">
        <v>2003554</v>
      </c>
      <c r="B2789" s="275" t="s">
        <v>28286</v>
      </c>
      <c r="C2789" s="274" t="s">
        <v>4786</v>
      </c>
      <c r="D2789" s="276">
        <v>7127.99</v>
      </c>
    </row>
    <row r="2790" spans="1:4" ht="9" customHeight="1">
      <c r="A2790" s="274">
        <v>2003728</v>
      </c>
      <c r="B2790" s="275" t="s">
        <v>28287</v>
      </c>
      <c r="C2790" s="274" t="s">
        <v>4786</v>
      </c>
      <c r="D2790" s="276">
        <v>3316.02</v>
      </c>
    </row>
    <row r="2791" spans="1:4" ht="9" customHeight="1">
      <c r="A2791" s="274">
        <v>2003727</v>
      </c>
      <c r="B2791" s="275" t="s">
        <v>28288</v>
      </c>
      <c r="C2791" s="274" t="s">
        <v>4786</v>
      </c>
      <c r="D2791" s="276">
        <v>2987.87</v>
      </c>
    </row>
    <row r="2792" spans="1:4" ht="9" customHeight="1">
      <c r="A2792" s="274">
        <v>2003730</v>
      </c>
      <c r="B2792" s="275" t="s">
        <v>28289</v>
      </c>
      <c r="C2792" s="274" t="s">
        <v>4786</v>
      </c>
      <c r="D2792" s="276">
        <v>3272.55</v>
      </c>
    </row>
    <row r="2793" spans="1:4" ht="9" customHeight="1">
      <c r="A2793" s="274">
        <v>2003729</v>
      </c>
      <c r="B2793" s="275" t="s">
        <v>28290</v>
      </c>
      <c r="C2793" s="274" t="s">
        <v>4786</v>
      </c>
      <c r="D2793" s="276">
        <v>2958.92</v>
      </c>
    </row>
    <row r="2794" spans="1:4" ht="9" customHeight="1">
      <c r="A2794" s="274">
        <v>2003732</v>
      </c>
      <c r="B2794" s="275" t="s">
        <v>28291</v>
      </c>
      <c r="C2794" s="274" t="s">
        <v>4786</v>
      </c>
      <c r="D2794" s="276">
        <v>3233.43</v>
      </c>
    </row>
    <row r="2795" spans="1:4" ht="9" customHeight="1">
      <c r="A2795" s="274">
        <v>2003731</v>
      </c>
      <c r="B2795" s="275" t="s">
        <v>28292</v>
      </c>
      <c r="C2795" s="274" t="s">
        <v>4786</v>
      </c>
      <c r="D2795" s="276">
        <v>2932.86</v>
      </c>
    </row>
    <row r="2796" spans="1:4" ht="9" customHeight="1">
      <c r="A2796" s="274">
        <v>2003734</v>
      </c>
      <c r="B2796" s="275" t="s">
        <v>28293</v>
      </c>
      <c r="C2796" s="274" t="s">
        <v>4786</v>
      </c>
      <c r="D2796" s="276">
        <v>3185.61</v>
      </c>
    </row>
    <row r="2797" spans="1:4" ht="9" customHeight="1">
      <c r="A2797" s="274">
        <v>2003733</v>
      </c>
      <c r="B2797" s="275" t="s">
        <v>28294</v>
      </c>
      <c r="C2797" s="274" t="s">
        <v>4786</v>
      </c>
      <c r="D2797" s="276">
        <v>2901.02</v>
      </c>
    </row>
    <row r="2798" spans="1:4" ht="9" customHeight="1">
      <c r="A2798" s="274">
        <v>2003736</v>
      </c>
      <c r="B2798" s="275" t="s">
        <v>28295</v>
      </c>
      <c r="C2798" s="274" t="s">
        <v>4786</v>
      </c>
      <c r="D2798" s="276">
        <v>4349.05</v>
      </c>
    </row>
    <row r="2799" spans="1:4" ht="9" customHeight="1">
      <c r="A2799" s="274">
        <v>2003735</v>
      </c>
      <c r="B2799" s="275" t="s">
        <v>28296</v>
      </c>
      <c r="C2799" s="274" t="s">
        <v>4786</v>
      </c>
      <c r="D2799" s="276">
        <v>3941.04</v>
      </c>
    </row>
    <row r="2800" spans="1:4" ht="9" customHeight="1">
      <c r="A2800" s="274">
        <v>2003738</v>
      </c>
      <c r="B2800" s="275" t="s">
        <v>28297</v>
      </c>
      <c r="C2800" s="274" t="s">
        <v>4786</v>
      </c>
      <c r="D2800" s="276">
        <v>4305.58</v>
      </c>
    </row>
    <row r="2801" spans="1:4" ht="9" customHeight="1">
      <c r="A2801" s="274">
        <v>2003737</v>
      </c>
      <c r="B2801" s="275" t="s">
        <v>28298</v>
      </c>
      <c r="C2801" s="274" t="s">
        <v>4786</v>
      </c>
      <c r="D2801" s="276">
        <v>3912.09</v>
      </c>
    </row>
    <row r="2802" spans="1:4" ht="9" customHeight="1">
      <c r="A2802" s="274">
        <v>2003740</v>
      </c>
      <c r="B2802" s="275" t="s">
        <v>28299</v>
      </c>
      <c r="C2802" s="274" t="s">
        <v>4786</v>
      </c>
      <c r="D2802" s="276">
        <v>4266.46</v>
      </c>
    </row>
    <row r="2803" spans="1:4" ht="9" customHeight="1">
      <c r="A2803" s="274">
        <v>2003739</v>
      </c>
      <c r="B2803" s="275" t="s">
        <v>28300</v>
      </c>
      <c r="C2803" s="274" t="s">
        <v>4786</v>
      </c>
      <c r="D2803" s="276">
        <v>3886.04</v>
      </c>
    </row>
    <row r="2804" spans="1:4" ht="9" customHeight="1">
      <c r="A2804" s="274">
        <v>2003742</v>
      </c>
      <c r="B2804" s="275" t="s">
        <v>28301</v>
      </c>
      <c r="C2804" s="274" t="s">
        <v>4786</v>
      </c>
      <c r="D2804" s="276">
        <v>4392.5200000000004</v>
      </c>
    </row>
    <row r="2805" spans="1:4" ht="9" customHeight="1">
      <c r="A2805" s="274">
        <v>2003741</v>
      </c>
      <c r="B2805" s="275" t="s">
        <v>28302</v>
      </c>
      <c r="C2805" s="274" t="s">
        <v>4786</v>
      </c>
      <c r="D2805" s="276">
        <v>3969.99</v>
      </c>
    </row>
    <row r="2806" spans="1:4" ht="9" customHeight="1">
      <c r="A2806" s="274">
        <v>2003744</v>
      </c>
      <c r="B2806" s="275" t="s">
        <v>28303</v>
      </c>
      <c r="C2806" s="274" t="s">
        <v>4786</v>
      </c>
      <c r="D2806" s="276">
        <v>5232.54</v>
      </c>
    </row>
    <row r="2807" spans="1:4" ht="9" customHeight="1">
      <c r="A2807" s="274">
        <v>2003743</v>
      </c>
      <c r="B2807" s="275" t="s">
        <v>28304</v>
      </c>
      <c r="C2807" s="274" t="s">
        <v>4786</v>
      </c>
      <c r="D2807" s="276">
        <v>4744.67</v>
      </c>
    </row>
    <row r="2808" spans="1:4" ht="9" customHeight="1">
      <c r="A2808" s="274">
        <v>2003746</v>
      </c>
      <c r="B2808" s="275" t="s">
        <v>28305</v>
      </c>
      <c r="C2808" s="274" t="s">
        <v>4786</v>
      </c>
      <c r="D2808" s="276">
        <v>5189.07</v>
      </c>
    </row>
    <row r="2809" spans="1:4" ht="9" customHeight="1">
      <c r="A2809" s="274">
        <v>2003745</v>
      </c>
      <c r="B2809" s="275" t="s">
        <v>28306</v>
      </c>
      <c r="C2809" s="274" t="s">
        <v>4786</v>
      </c>
      <c r="D2809" s="276">
        <v>4715.72</v>
      </c>
    </row>
    <row r="2810" spans="1:4" ht="9" customHeight="1">
      <c r="A2810" s="274">
        <v>2003748</v>
      </c>
      <c r="B2810" s="275" t="s">
        <v>28307</v>
      </c>
      <c r="C2810" s="274" t="s">
        <v>4786</v>
      </c>
      <c r="D2810" s="276">
        <v>5149.95</v>
      </c>
    </row>
    <row r="2811" spans="1:4" ht="9" customHeight="1">
      <c r="A2811" s="274">
        <v>2003747</v>
      </c>
      <c r="B2811" s="275" t="s">
        <v>28308</v>
      </c>
      <c r="C2811" s="274" t="s">
        <v>4786</v>
      </c>
      <c r="D2811" s="276">
        <v>4689.66</v>
      </c>
    </row>
    <row r="2812" spans="1:4" ht="9" customHeight="1">
      <c r="A2812" s="274">
        <v>2003750</v>
      </c>
      <c r="B2812" s="275" t="s">
        <v>28309</v>
      </c>
      <c r="C2812" s="274" t="s">
        <v>4786</v>
      </c>
      <c r="D2812" s="276">
        <v>5102.13</v>
      </c>
    </row>
    <row r="2813" spans="1:4" ht="9" customHeight="1">
      <c r="A2813" s="274">
        <v>2003749</v>
      </c>
      <c r="B2813" s="275" t="s">
        <v>28310</v>
      </c>
      <c r="C2813" s="274" t="s">
        <v>4786</v>
      </c>
      <c r="D2813" s="276">
        <v>4657.82</v>
      </c>
    </row>
    <row r="2814" spans="1:4" ht="9" customHeight="1">
      <c r="A2814" s="274">
        <v>2003752</v>
      </c>
      <c r="B2814" s="275" t="s">
        <v>28311</v>
      </c>
      <c r="C2814" s="274" t="s">
        <v>4786</v>
      </c>
      <c r="D2814" s="276">
        <v>6315.21</v>
      </c>
    </row>
    <row r="2815" spans="1:4" ht="9" customHeight="1">
      <c r="A2815" s="274">
        <v>2003751</v>
      </c>
      <c r="B2815" s="275" t="s">
        <v>28312</v>
      </c>
      <c r="C2815" s="274" t="s">
        <v>4786</v>
      </c>
      <c r="D2815" s="276">
        <v>5747.48</v>
      </c>
    </row>
    <row r="2816" spans="1:4" ht="9" customHeight="1">
      <c r="A2816" s="274">
        <v>2003754</v>
      </c>
      <c r="B2816" s="275" t="s">
        <v>28313</v>
      </c>
      <c r="C2816" s="274" t="s">
        <v>4786</v>
      </c>
      <c r="D2816" s="276">
        <v>6271.74</v>
      </c>
    </row>
    <row r="2817" spans="1:4" ht="9" customHeight="1">
      <c r="A2817" s="274">
        <v>2003753</v>
      </c>
      <c r="B2817" s="275" t="s">
        <v>28314</v>
      </c>
      <c r="C2817" s="274" t="s">
        <v>4786</v>
      </c>
      <c r="D2817" s="276">
        <v>5718.53</v>
      </c>
    </row>
    <row r="2818" spans="1:4" ht="9" customHeight="1">
      <c r="A2818" s="274">
        <v>2003756</v>
      </c>
      <c r="B2818" s="275" t="s">
        <v>28315</v>
      </c>
      <c r="C2818" s="274" t="s">
        <v>4786</v>
      </c>
      <c r="D2818" s="276">
        <v>6232.62</v>
      </c>
    </row>
    <row r="2819" spans="1:4" ht="9" customHeight="1">
      <c r="A2819" s="274">
        <v>2003755</v>
      </c>
      <c r="B2819" s="275" t="s">
        <v>28316</v>
      </c>
      <c r="C2819" s="274" t="s">
        <v>4786</v>
      </c>
      <c r="D2819" s="276">
        <v>5692.48</v>
      </c>
    </row>
    <row r="2820" spans="1:4" ht="9" customHeight="1">
      <c r="A2820" s="274">
        <v>2003758</v>
      </c>
      <c r="B2820" s="275" t="s">
        <v>28317</v>
      </c>
      <c r="C2820" s="274" t="s">
        <v>4786</v>
      </c>
      <c r="D2820" s="276">
        <v>6184.81</v>
      </c>
    </row>
    <row r="2821" spans="1:4" ht="9" customHeight="1">
      <c r="A2821" s="274">
        <v>2003757</v>
      </c>
      <c r="B2821" s="275" t="s">
        <v>28318</v>
      </c>
      <c r="C2821" s="274" t="s">
        <v>4786</v>
      </c>
      <c r="D2821" s="276">
        <v>5660.64</v>
      </c>
    </row>
    <row r="2822" spans="1:4" ht="9" customHeight="1">
      <c r="A2822" s="274">
        <v>2003760</v>
      </c>
      <c r="B2822" s="275" t="s">
        <v>28319</v>
      </c>
      <c r="C2822" s="274" t="s">
        <v>4786</v>
      </c>
      <c r="D2822" s="276">
        <v>6282.24</v>
      </c>
    </row>
    <row r="2823" spans="1:4" ht="9" customHeight="1">
      <c r="A2823" s="274">
        <v>2003759</v>
      </c>
      <c r="B2823" s="275" t="s">
        <v>28320</v>
      </c>
      <c r="C2823" s="274" t="s">
        <v>4786</v>
      </c>
      <c r="D2823" s="276">
        <v>5954.09</v>
      </c>
    </row>
    <row r="2824" spans="1:4" ht="9" customHeight="1">
      <c r="A2824" s="274">
        <v>2003762</v>
      </c>
      <c r="B2824" s="275" t="s">
        <v>28321</v>
      </c>
      <c r="C2824" s="274" t="s">
        <v>4786</v>
      </c>
      <c r="D2824" s="276">
        <v>7195.07</v>
      </c>
    </row>
    <row r="2825" spans="1:4" ht="9" customHeight="1">
      <c r="A2825" s="274">
        <v>2003761</v>
      </c>
      <c r="B2825" s="275" t="s">
        <v>28322</v>
      </c>
      <c r="C2825" s="274" t="s">
        <v>4786</v>
      </c>
      <c r="D2825" s="276">
        <v>6562</v>
      </c>
    </row>
    <row r="2826" spans="1:4" ht="9" customHeight="1">
      <c r="A2826" s="274">
        <v>2003764</v>
      </c>
      <c r="B2826" s="275" t="s">
        <v>28323</v>
      </c>
      <c r="C2826" s="274" t="s">
        <v>4786</v>
      </c>
      <c r="D2826" s="276">
        <v>7155.95</v>
      </c>
    </row>
    <row r="2827" spans="1:4" ht="9" customHeight="1">
      <c r="A2827" s="274">
        <v>2003763</v>
      </c>
      <c r="B2827" s="275" t="s">
        <v>28324</v>
      </c>
      <c r="C2827" s="274" t="s">
        <v>4786</v>
      </c>
      <c r="D2827" s="276">
        <v>6535.94</v>
      </c>
    </row>
    <row r="2828" spans="1:4" ht="9" customHeight="1">
      <c r="A2828" s="274">
        <v>2003766</v>
      </c>
      <c r="B2828" s="275" t="s">
        <v>28325</v>
      </c>
      <c r="C2828" s="274" t="s">
        <v>4786</v>
      </c>
      <c r="D2828" s="276">
        <v>7108.13</v>
      </c>
    </row>
    <row r="2829" spans="1:4" ht="9" customHeight="1">
      <c r="A2829" s="274">
        <v>2003765</v>
      </c>
      <c r="B2829" s="275" t="s">
        <v>28326</v>
      </c>
      <c r="C2829" s="274" t="s">
        <v>4786</v>
      </c>
      <c r="D2829" s="276">
        <v>6504.1</v>
      </c>
    </row>
    <row r="2830" spans="1:4" ht="9" customHeight="1">
      <c r="A2830" s="274">
        <v>2003642</v>
      </c>
      <c r="B2830" s="275" t="s">
        <v>28327</v>
      </c>
      <c r="C2830" s="274" t="s">
        <v>4786</v>
      </c>
      <c r="D2830" s="276">
        <v>1518.28</v>
      </c>
    </row>
    <row r="2831" spans="1:4" ht="9" customHeight="1">
      <c r="A2831" s="274">
        <v>2003641</v>
      </c>
      <c r="B2831" s="275" t="s">
        <v>28328</v>
      </c>
      <c r="C2831" s="274" t="s">
        <v>4786</v>
      </c>
      <c r="D2831" s="276">
        <v>1313.55</v>
      </c>
    </row>
    <row r="2832" spans="1:4" ht="9" customHeight="1">
      <c r="A2832" s="274">
        <v>2003644</v>
      </c>
      <c r="B2832" s="275" t="s">
        <v>28329</v>
      </c>
      <c r="C2832" s="274" t="s">
        <v>4786</v>
      </c>
      <c r="D2832" s="276">
        <v>1492.2</v>
      </c>
    </row>
    <row r="2833" spans="1:4" ht="9" customHeight="1">
      <c r="A2833" s="274">
        <v>2003643</v>
      </c>
      <c r="B2833" s="275" t="s">
        <v>28330</v>
      </c>
      <c r="C2833" s="274" t="s">
        <v>4786</v>
      </c>
      <c r="D2833" s="276">
        <v>1296.18</v>
      </c>
    </row>
    <row r="2834" spans="1:4" ht="9" customHeight="1">
      <c r="A2834" s="274">
        <v>2003646</v>
      </c>
      <c r="B2834" s="275" t="s">
        <v>28331</v>
      </c>
      <c r="C2834" s="274" t="s">
        <v>4786</v>
      </c>
      <c r="D2834" s="276">
        <v>2044.14</v>
      </c>
    </row>
    <row r="2835" spans="1:4" ht="9" customHeight="1">
      <c r="A2835" s="274">
        <v>2003645</v>
      </c>
      <c r="B2835" s="275" t="s">
        <v>28332</v>
      </c>
      <c r="C2835" s="274" t="s">
        <v>4786</v>
      </c>
      <c r="D2835" s="276">
        <v>1762.45</v>
      </c>
    </row>
    <row r="2836" spans="1:4" ht="9" customHeight="1">
      <c r="A2836" s="274">
        <v>2003648</v>
      </c>
      <c r="B2836" s="275" t="s">
        <v>28333</v>
      </c>
      <c r="C2836" s="274" t="s">
        <v>4786</v>
      </c>
      <c r="D2836" s="276">
        <v>2635.03</v>
      </c>
    </row>
    <row r="2837" spans="1:4" ht="9" customHeight="1">
      <c r="A2837" s="274">
        <v>2003647</v>
      </c>
      <c r="B2837" s="275" t="s">
        <v>28334</v>
      </c>
      <c r="C2837" s="274" t="s">
        <v>4786</v>
      </c>
      <c r="D2837" s="276">
        <v>2280.7399999999998</v>
      </c>
    </row>
    <row r="2838" spans="1:4" ht="9" customHeight="1">
      <c r="A2838" s="274">
        <v>2003650</v>
      </c>
      <c r="B2838" s="275" t="s">
        <v>28335</v>
      </c>
      <c r="C2838" s="274" t="s">
        <v>4786</v>
      </c>
      <c r="D2838" s="276">
        <v>3141.32</v>
      </c>
    </row>
    <row r="2839" spans="1:4" ht="9" customHeight="1">
      <c r="A2839" s="274">
        <v>2003649</v>
      </c>
      <c r="B2839" s="275" t="s">
        <v>28336</v>
      </c>
      <c r="C2839" s="274" t="s">
        <v>4786</v>
      </c>
      <c r="D2839" s="276">
        <v>2731.86</v>
      </c>
    </row>
    <row r="2840" spans="1:4" ht="9" customHeight="1">
      <c r="A2840" s="274">
        <v>2003652</v>
      </c>
      <c r="B2840" s="275" t="s">
        <v>28337</v>
      </c>
      <c r="C2840" s="274" t="s">
        <v>4786</v>
      </c>
      <c r="D2840" s="276">
        <v>4034.96</v>
      </c>
    </row>
    <row r="2841" spans="1:4" ht="9" customHeight="1">
      <c r="A2841" s="274">
        <v>2003651</v>
      </c>
      <c r="B2841" s="275" t="s">
        <v>28338</v>
      </c>
      <c r="C2841" s="274" t="s">
        <v>4786</v>
      </c>
      <c r="D2841" s="276">
        <v>3539.83</v>
      </c>
    </row>
    <row r="2842" spans="1:4" ht="9" customHeight="1">
      <c r="A2842" s="274">
        <v>2003654</v>
      </c>
      <c r="B2842" s="275" t="s">
        <v>28339</v>
      </c>
      <c r="C2842" s="274" t="s">
        <v>4786</v>
      </c>
      <c r="D2842" s="276">
        <v>1813.07</v>
      </c>
    </row>
    <row r="2843" spans="1:4" ht="9" customHeight="1">
      <c r="A2843" s="274">
        <v>2003653</v>
      </c>
      <c r="B2843" s="275" t="s">
        <v>28340</v>
      </c>
      <c r="C2843" s="274" t="s">
        <v>4786</v>
      </c>
      <c r="D2843" s="276">
        <v>1569.14</v>
      </c>
    </row>
    <row r="2844" spans="1:4" ht="9" customHeight="1">
      <c r="A2844" s="274">
        <v>2003656</v>
      </c>
      <c r="B2844" s="275" t="s">
        <v>28341</v>
      </c>
      <c r="C2844" s="274" t="s">
        <v>4786</v>
      </c>
      <c r="D2844" s="276">
        <v>1782.64</v>
      </c>
    </row>
    <row r="2845" spans="1:4" ht="9" customHeight="1">
      <c r="A2845" s="274">
        <v>2003655</v>
      </c>
      <c r="B2845" s="275" t="s">
        <v>28342</v>
      </c>
      <c r="C2845" s="274" t="s">
        <v>4786</v>
      </c>
      <c r="D2845" s="276">
        <v>1548.87</v>
      </c>
    </row>
    <row r="2846" spans="1:4" ht="9" customHeight="1">
      <c r="A2846" s="274">
        <v>2003658</v>
      </c>
      <c r="B2846" s="275" t="s">
        <v>28343</v>
      </c>
      <c r="C2846" s="274" t="s">
        <v>4786</v>
      </c>
      <c r="D2846" s="276">
        <v>2382.75</v>
      </c>
    </row>
    <row r="2847" spans="1:4" ht="9" customHeight="1">
      <c r="A2847" s="274">
        <v>2003657</v>
      </c>
      <c r="B2847" s="275" t="s">
        <v>28344</v>
      </c>
      <c r="C2847" s="274" t="s">
        <v>4786</v>
      </c>
      <c r="D2847" s="276">
        <v>2053.15</v>
      </c>
    </row>
    <row r="2848" spans="1:4" ht="9" customHeight="1">
      <c r="A2848" s="274">
        <v>2003660</v>
      </c>
      <c r="B2848" s="275" t="s">
        <v>28345</v>
      </c>
      <c r="C2848" s="274" t="s">
        <v>4786</v>
      </c>
      <c r="D2848" s="276">
        <v>2996.53</v>
      </c>
    </row>
    <row r="2849" spans="1:4" ht="9" customHeight="1">
      <c r="A2849" s="274">
        <v>2003659</v>
      </c>
      <c r="B2849" s="275" t="s">
        <v>28346</v>
      </c>
      <c r="C2849" s="274" t="s">
        <v>4786</v>
      </c>
      <c r="D2849" s="276">
        <v>2591.42</v>
      </c>
    </row>
    <row r="2850" spans="1:4" ht="9" customHeight="1">
      <c r="A2850" s="274">
        <v>2003662</v>
      </c>
      <c r="B2850" s="275" t="s">
        <v>28347</v>
      </c>
      <c r="C2850" s="274" t="s">
        <v>4786</v>
      </c>
      <c r="D2850" s="276">
        <v>3530.05</v>
      </c>
    </row>
    <row r="2851" spans="1:4" ht="9" customHeight="1">
      <c r="A2851" s="274">
        <v>2003661</v>
      </c>
      <c r="B2851" s="275" t="s">
        <v>28348</v>
      </c>
      <c r="C2851" s="274" t="s">
        <v>4786</v>
      </c>
      <c r="D2851" s="276">
        <v>3065.41</v>
      </c>
    </row>
    <row r="2852" spans="1:4" ht="9" customHeight="1">
      <c r="A2852" s="274">
        <v>2003664</v>
      </c>
      <c r="B2852" s="275" t="s">
        <v>28349</v>
      </c>
      <c r="C2852" s="274" t="s">
        <v>4786</v>
      </c>
      <c r="D2852" s="276">
        <v>4363.6400000000003</v>
      </c>
    </row>
    <row r="2853" spans="1:4" ht="9" customHeight="1">
      <c r="A2853" s="274">
        <v>2003663</v>
      </c>
      <c r="B2853" s="275" t="s">
        <v>28350</v>
      </c>
      <c r="C2853" s="274" t="s">
        <v>4786</v>
      </c>
      <c r="D2853" s="276">
        <v>3808.97</v>
      </c>
    </row>
    <row r="2854" spans="1:4" ht="9" customHeight="1">
      <c r="A2854" s="274">
        <v>2003666</v>
      </c>
      <c r="B2854" s="275" t="s">
        <v>28351</v>
      </c>
      <c r="C2854" s="274" t="s">
        <v>4786</v>
      </c>
      <c r="D2854" s="276">
        <v>2112.21</v>
      </c>
    </row>
    <row r="2855" spans="1:4" ht="9" customHeight="1">
      <c r="A2855" s="274">
        <v>2003665</v>
      </c>
      <c r="B2855" s="275" t="s">
        <v>28352</v>
      </c>
      <c r="C2855" s="274" t="s">
        <v>4786</v>
      </c>
      <c r="D2855" s="276">
        <v>1827.61</v>
      </c>
    </row>
    <row r="2856" spans="1:4" ht="9" customHeight="1">
      <c r="A2856" s="274">
        <v>2003668</v>
      </c>
      <c r="B2856" s="275" t="s">
        <v>28353</v>
      </c>
      <c r="C2856" s="274" t="s">
        <v>4786</v>
      </c>
      <c r="D2856" s="276">
        <v>2086.13</v>
      </c>
    </row>
    <row r="2857" spans="1:4" ht="9" customHeight="1">
      <c r="A2857" s="274">
        <v>2003667</v>
      </c>
      <c r="B2857" s="275" t="s">
        <v>28354</v>
      </c>
      <c r="C2857" s="274" t="s">
        <v>4786</v>
      </c>
      <c r="D2857" s="276">
        <v>1810.25</v>
      </c>
    </row>
    <row r="2858" spans="1:4" ht="9" customHeight="1">
      <c r="A2858" s="274">
        <v>2003670</v>
      </c>
      <c r="B2858" s="275" t="s">
        <v>28355</v>
      </c>
      <c r="C2858" s="274" t="s">
        <v>4786</v>
      </c>
      <c r="D2858" s="276">
        <v>2734.4</v>
      </c>
    </row>
    <row r="2859" spans="1:4" ht="9" customHeight="1">
      <c r="A2859" s="274">
        <v>2003669</v>
      </c>
      <c r="B2859" s="275" t="s">
        <v>28356</v>
      </c>
      <c r="C2859" s="274" t="s">
        <v>4786</v>
      </c>
      <c r="D2859" s="276">
        <v>2352.5300000000002</v>
      </c>
    </row>
    <row r="2860" spans="1:4" ht="9" customHeight="1">
      <c r="A2860" s="274">
        <v>2003672</v>
      </c>
      <c r="B2860" s="275" t="s">
        <v>28357</v>
      </c>
      <c r="C2860" s="274" t="s">
        <v>4786</v>
      </c>
      <c r="D2860" s="276">
        <v>3379.77</v>
      </c>
    </row>
    <row r="2861" spans="1:4" ht="9" customHeight="1">
      <c r="A2861" s="274">
        <v>2003671</v>
      </c>
      <c r="B2861" s="275" t="s">
        <v>28358</v>
      </c>
      <c r="C2861" s="274" t="s">
        <v>4786</v>
      </c>
      <c r="D2861" s="276">
        <v>2916.58</v>
      </c>
    </row>
    <row r="2862" spans="1:4" ht="9" customHeight="1">
      <c r="A2862" s="274">
        <v>2003674</v>
      </c>
      <c r="B2862" s="275" t="s">
        <v>28359</v>
      </c>
      <c r="C2862" s="274" t="s">
        <v>4786</v>
      </c>
      <c r="D2862" s="276">
        <v>3936.18</v>
      </c>
    </row>
    <row r="2863" spans="1:4" ht="9" customHeight="1">
      <c r="A2863" s="274">
        <v>2003673</v>
      </c>
      <c r="B2863" s="275" t="s">
        <v>28360</v>
      </c>
      <c r="C2863" s="274" t="s">
        <v>4786</v>
      </c>
      <c r="D2863" s="276">
        <v>3410.55</v>
      </c>
    </row>
    <row r="2864" spans="1:4" ht="9" customHeight="1">
      <c r="A2864" s="274">
        <v>2003676</v>
      </c>
      <c r="B2864" s="275" t="s">
        <v>28361</v>
      </c>
      <c r="C2864" s="274" t="s">
        <v>4786</v>
      </c>
      <c r="D2864" s="276">
        <v>4812.78</v>
      </c>
    </row>
    <row r="2865" spans="1:4" ht="9" customHeight="1">
      <c r="A2865" s="274">
        <v>2003675</v>
      </c>
      <c r="B2865" s="275" t="s">
        <v>28362</v>
      </c>
      <c r="C2865" s="274" t="s">
        <v>4786</v>
      </c>
      <c r="D2865" s="276">
        <v>4189.88</v>
      </c>
    </row>
    <row r="2866" spans="1:4" ht="9" customHeight="1">
      <c r="A2866" s="274">
        <v>2003854</v>
      </c>
      <c r="B2866" s="275" t="s">
        <v>28363</v>
      </c>
      <c r="C2866" s="274" t="s">
        <v>13725</v>
      </c>
      <c r="D2866" s="276">
        <v>141.34</v>
      </c>
    </row>
    <row r="2867" spans="1:4" ht="9" customHeight="1">
      <c r="A2867" s="274">
        <v>2003855</v>
      </c>
      <c r="B2867" s="275" t="s">
        <v>28364</v>
      </c>
      <c r="C2867" s="274" t="s">
        <v>13725</v>
      </c>
      <c r="D2867" s="276">
        <v>16.82</v>
      </c>
    </row>
    <row r="2868" spans="1:4" ht="9" customHeight="1">
      <c r="A2868" s="274">
        <v>2003856</v>
      </c>
      <c r="B2868" s="275" t="s">
        <v>28365</v>
      </c>
      <c r="C2868" s="274" t="s">
        <v>13725</v>
      </c>
      <c r="D2868" s="276">
        <v>136.72</v>
      </c>
    </row>
    <row r="2869" spans="1:4" ht="9" customHeight="1">
      <c r="A2869" s="274">
        <v>2003857</v>
      </c>
      <c r="B2869" s="275" t="s">
        <v>28366</v>
      </c>
      <c r="C2869" s="274" t="s">
        <v>13725</v>
      </c>
      <c r="D2869" s="276">
        <v>67.86</v>
      </c>
    </row>
    <row r="2870" spans="1:4" ht="18" customHeight="1">
      <c r="A2870" s="274">
        <v>2019782</v>
      </c>
      <c r="B2870" s="275" t="s">
        <v>28367</v>
      </c>
      <c r="C2870" s="274" t="s">
        <v>41</v>
      </c>
      <c r="D2870" s="276">
        <v>869.71</v>
      </c>
    </row>
    <row r="2871" spans="1:4" ht="18" customHeight="1">
      <c r="A2871" s="274">
        <v>2019783</v>
      </c>
      <c r="B2871" s="275" t="s">
        <v>28368</v>
      </c>
      <c r="C2871" s="274" t="s">
        <v>41</v>
      </c>
      <c r="D2871" s="276">
        <v>1342.75</v>
      </c>
    </row>
    <row r="2872" spans="1:4" ht="18" customHeight="1">
      <c r="A2872" s="274">
        <v>2019784</v>
      </c>
      <c r="B2872" s="275" t="s">
        <v>28369</v>
      </c>
      <c r="C2872" s="274" t="s">
        <v>41</v>
      </c>
      <c r="D2872" s="276">
        <v>1756.07</v>
      </c>
    </row>
    <row r="2873" spans="1:4" ht="18" customHeight="1">
      <c r="A2873" s="274">
        <v>2019785</v>
      </c>
      <c r="B2873" s="275" t="s">
        <v>28370</v>
      </c>
      <c r="C2873" s="274" t="s">
        <v>41</v>
      </c>
      <c r="D2873" s="276">
        <v>2356.35</v>
      </c>
    </row>
    <row r="2874" spans="1:4" ht="18" customHeight="1">
      <c r="A2874" s="274">
        <v>2019776</v>
      </c>
      <c r="B2874" s="275" t="s">
        <v>28371</v>
      </c>
      <c r="C2874" s="274" t="s">
        <v>41</v>
      </c>
      <c r="D2874" s="276">
        <v>456.5</v>
      </c>
    </row>
    <row r="2875" spans="1:4" ht="18" customHeight="1">
      <c r="A2875" s="274">
        <v>2019777</v>
      </c>
      <c r="B2875" s="275" t="s">
        <v>28372</v>
      </c>
      <c r="C2875" s="274" t="s">
        <v>41</v>
      </c>
      <c r="D2875" s="276">
        <v>990.92</v>
      </c>
    </row>
    <row r="2876" spans="1:4" ht="18" customHeight="1">
      <c r="A2876" s="274">
        <v>2019778</v>
      </c>
      <c r="B2876" s="275" t="s">
        <v>28373</v>
      </c>
      <c r="C2876" s="274" t="s">
        <v>41</v>
      </c>
      <c r="D2876" s="276">
        <v>1950.11</v>
      </c>
    </row>
    <row r="2877" spans="1:4" ht="18" customHeight="1">
      <c r="A2877" s="274">
        <v>2019779</v>
      </c>
      <c r="B2877" s="275" t="s">
        <v>28374</v>
      </c>
      <c r="C2877" s="274" t="s">
        <v>41</v>
      </c>
      <c r="D2877" s="276">
        <v>593.49</v>
      </c>
    </row>
    <row r="2878" spans="1:4" ht="18" customHeight="1">
      <c r="A2878" s="274">
        <v>2019780</v>
      </c>
      <c r="B2878" s="275" t="s">
        <v>28375</v>
      </c>
      <c r="C2878" s="274" t="s">
        <v>41</v>
      </c>
      <c r="D2878" s="276">
        <v>729</v>
      </c>
    </row>
    <row r="2879" spans="1:4" ht="18" customHeight="1">
      <c r="A2879" s="274">
        <v>2019781</v>
      </c>
      <c r="B2879" s="275" t="s">
        <v>28376</v>
      </c>
      <c r="C2879" s="274" t="s">
        <v>41</v>
      </c>
      <c r="D2879" s="276">
        <v>912.88</v>
      </c>
    </row>
    <row r="2880" spans="1:4" ht="18" customHeight="1">
      <c r="A2880" s="274">
        <v>2019773</v>
      </c>
      <c r="B2880" s="275" t="s">
        <v>28377</v>
      </c>
      <c r="C2880" s="274" t="s">
        <v>41</v>
      </c>
      <c r="D2880" s="276">
        <v>307.58999999999997</v>
      </c>
    </row>
    <row r="2881" spans="1:4" ht="18" customHeight="1">
      <c r="A2881" s="274">
        <v>2019774</v>
      </c>
      <c r="B2881" s="275" t="s">
        <v>28378</v>
      </c>
      <c r="C2881" s="274" t="s">
        <v>41</v>
      </c>
      <c r="D2881" s="276">
        <v>331.86</v>
      </c>
    </row>
    <row r="2882" spans="1:4" ht="18" customHeight="1">
      <c r="A2882" s="274">
        <v>2019775</v>
      </c>
      <c r="B2882" s="275" t="s">
        <v>28379</v>
      </c>
      <c r="C2882" s="274" t="s">
        <v>41</v>
      </c>
      <c r="D2882" s="276">
        <v>281.79000000000002</v>
      </c>
    </row>
    <row r="2883" spans="1:4" ht="18" customHeight="1">
      <c r="A2883" s="274">
        <v>2019755</v>
      </c>
      <c r="B2883" s="275" t="s">
        <v>28380</v>
      </c>
      <c r="C2883" s="274" t="s">
        <v>41</v>
      </c>
      <c r="D2883" s="276">
        <v>427.84</v>
      </c>
    </row>
    <row r="2884" spans="1:4" ht="18" customHeight="1">
      <c r="A2884" s="274">
        <v>2019764</v>
      </c>
      <c r="B2884" s="275" t="s">
        <v>28381</v>
      </c>
      <c r="C2884" s="274" t="s">
        <v>41</v>
      </c>
      <c r="D2884" s="276">
        <v>449.61</v>
      </c>
    </row>
    <row r="2885" spans="1:4" ht="18" customHeight="1">
      <c r="A2885" s="274">
        <v>2019756</v>
      </c>
      <c r="B2885" s="275" t="s">
        <v>28382</v>
      </c>
      <c r="C2885" s="274" t="s">
        <v>41</v>
      </c>
      <c r="D2885" s="276">
        <v>742.13</v>
      </c>
    </row>
    <row r="2886" spans="1:4" ht="18" customHeight="1">
      <c r="A2886" s="274">
        <v>2019765</v>
      </c>
      <c r="B2886" s="275" t="s">
        <v>28383</v>
      </c>
      <c r="C2886" s="274" t="s">
        <v>41</v>
      </c>
      <c r="D2886" s="276">
        <v>763.91</v>
      </c>
    </row>
    <row r="2887" spans="1:4" ht="18" customHeight="1">
      <c r="A2887" s="274">
        <v>2019757</v>
      </c>
      <c r="B2887" s="275" t="s">
        <v>28384</v>
      </c>
      <c r="C2887" s="274" t="s">
        <v>41</v>
      </c>
      <c r="D2887" s="276">
        <v>757.42</v>
      </c>
    </row>
    <row r="2888" spans="1:4" ht="18" customHeight="1">
      <c r="A2888" s="274">
        <v>2019766</v>
      </c>
      <c r="B2888" s="275" t="s">
        <v>28385</v>
      </c>
      <c r="C2888" s="274" t="s">
        <v>41</v>
      </c>
      <c r="D2888" s="276">
        <v>812.5</v>
      </c>
    </row>
    <row r="2889" spans="1:4" ht="18" customHeight="1">
      <c r="A2889" s="274">
        <v>2019758</v>
      </c>
      <c r="B2889" s="275" t="s">
        <v>28386</v>
      </c>
      <c r="C2889" s="274" t="s">
        <v>41</v>
      </c>
      <c r="D2889" s="276">
        <v>772.65</v>
      </c>
    </row>
    <row r="2890" spans="1:4" ht="18" customHeight="1">
      <c r="A2890" s="274">
        <v>2019767</v>
      </c>
      <c r="B2890" s="275" t="s">
        <v>28387</v>
      </c>
      <c r="C2890" s="274" t="s">
        <v>41</v>
      </c>
      <c r="D2890" s="276">
        <v>828.18</v>
      </c>
    </row>
    <row r="2891" spans="1:4" ht="18" customHeight="1">
      <c r="A2891" s="274">
        <v>2019759</v>
      </c>
      <c r="B2891" s="275" t="s">
        <v>28388</v>
      </c>
      <c r="C2891" s="274" t="s">
        <v>41</v>
      </c>
      <c r="D2891" s="276">
        <v>842.11</v>
      </c>
    </row>
    <row r="2892" spans="1:4" ht="18" customHeight="1">
      <c r="A2892" s="274">
        <v>2019768</v>
      </c>
      <c r="B2892" s="275" t="s">
        <v>28389</v>
      </c>
      <c r="C2892" s="274" t="s">
        <v>41</v>
      </c>
      <c r="D2892" s="276">
        <v>906.69</v>
      </c>
    </row>
    <row r="2893" spans="1:4" ht="18" customHeight="1">
      <c r="A2893" s="274">
        <v>2019760</v>
      </c>
      <c r="B2893" s="275" t="s">
        <v>28390</v>
      </c>
      <c r="C2893" s="274" t="s">
        <v>41</v>
      </c>
      <c r="D2893" s="276">
        <v>1084.97</v>
      </c>
    </row>
    <row r="2894" spans="1:4" ht="18" customHeight="1">
      <c r="A2894" s="274">
        <v>2019769</v>
      </c>
      <c r="B2894" s="275" t="s">
        <v>28391</v>
      </c>
      <c r="C2894" s="274" t="s">
        <v>41</v>
      </c>
      <c r="D2894" s="276">
        <v>1158.5999999999999</v>
      </c>
    </row>
    <row r="2895" spans="1:4" ht="18" customHeight="1">
      <c r="A2895" s="274">
        <v>2019761</v>
      </c>
      <c r="B2895" s="275" t="s">
        <v>28392</v>
      </c>
      <c r="C2895" s="274" t="s">
        <v>41</v>
      </c>
      <c r="D2895" s="276">
        <v>1027.8699999999999</v>
      </c>
    </row>
    <row r="2896" spans="1:4" ht="18" customHeight="1">
      <c r="A2896" s="274">
        <v>2019770</v>
      </c>
      <c r="B2896" s="275" t="s">
        <v>28393</v>
      </c>
      <c r="C2896" s="274" t="s">
        <v>41</v>
      </c>
      <c r="D2896" s="276">
        <v>1087.94</v>
      </c>
    </row>
    <row r="2897" spans="1:4" ht="18" customHeight="1">
      <c r="A2897" s="274">
        <v>2019762</v>
      </c>
      <c r="B2897" s="275" t="s">
        <v>28394</v>
      </c>
      <c r="C2897" s="274" t="s">
        <v>41</v>
      </c>
      <c r="D2897" s="276">
        <v>1199.33</v>
      </c>
    </row>
    <row r="2898" spans="1:4" ht="18" customHeight="1">
      <c r="A2898" s="274">
        <v>2019771</v>
      </c>
      <c r="B2898" s="275" t="s">
        <v>28395</v>
      </c>
      <c r="C2898" s="274" t="s">
        <v>41</v>
      </c>
      <c r="D2898" s="276">
        <v>1277.49</v>
      </c>
    </row>
    <row r="2899" spans="1:4" ht="18" customHeight="1">
      <c r="A2899" s="274">
        <v>2019763</v>
      </c>
      <c r="B2899" s="275" t="s">
        <v>28396</v>
      </c>
      <c r="C2899" s="274" t="s">
        <v>41</v>
      </c>
      <c r="D2899" s="276">
        <v>4382.6899999999996</v>
      </c>
    </row>
    <row r="2900" spans="1:4" ht="18" customHeight="1">
      <c r="A2900" s="274">
        <v>2019772</v>
      </c>
      <c r="B2900" s="275" t="s">
        <v>28397</v>
      </c>
      <c r="C2900" s="274" t="s">
        <v>41</v>
      </c>
      <c r="D2900" s="276">
        <v>4459.49</v>
      </c>
    </row>
    <row r="2901" spans="1:4" ht="9" customHeight="1">
      <c r="A2901" s="274">
        <v>2003811</v>
      </c>
      <c r="B2901" s="275" t="s">
        <v>28398</v>
      </c>
      <c r="C2901" s="274" t="s">
        <v>41</v>
      </c>
      <c r="D2901" s="276">
        <v>133.27000000000001</v>
      </c>
    </row>
    <row r="2902" spans="1:4" ht="9" customHeight="1">
      <c r="A2902" s="274">
        <v>2003812</v>
      </c>
      <c r="B2902" s="275" t="s">
        <v>28399</v>
      </c>
      <c r="C2902" s="274" t="s">
        <v>41</v>
      </c>
      <c r="D2902" s="276">
        <v>157.62</v>
      </c>
    </row>
    <row r="2903" spans="1:4" ht="9" customHeight="1">
      <c r="A2903" s="274">
        <v>2003813</v>
      </c>
      <c r="B2903" s="275" t="s">
        <v>28400</v>
      </c>
      <c r="C2903" s="274" t="s">
        <v>41</v>
      </c>
      <c r="D2903" s="276">
        <v>188.6</v>
      </c>
    </row>
    <row r="2904" spans="1:4" ht="9" customHeight="1">
      <c r="A2904" s="274">
        <v>2003814</v>
      </c>
      <c r="B2904" s="275" t="s">
        <v>28401</v>
      </c>
      <c r="C2904" s="274" t="s">
        <v>41</v>
      </c>
      <c r="D2904" s="276">
        <v>215.16</v>
      </c>
    </row>
    <row r="2905" spans="1:4" ht="9" customHeight="1">
      <c r="A2905" s="274">
        <v>2003815</v>
      </c>
      <c r="B2905" s="275" t="s">
        <v>28402</v>
      </c>
      <c r="C2905" s="274" t="s">
        <v>41</v>
      </c>
      <c r="D2905" s="276">
        <v>241.72</v>
      </c>
    </row>
    <row r="2906" spans="1:4" ht="9" customHeight="1">
      <c r="A2906" s="274">
        <v>2003816</v>
      </c>
      <c r="B2906" s="275" t="s">
        <v>28403</v>
      </c>
      <c r="C2906" s="274" t="s">
        <v>41</v>
      </c>
      <c r="D2906" s="276">
        <v>299.26</v>
      </c>
    </row>
    <row r="2907" spans="1:4" ht="9" customHeight="1">
      <c r="A2907" s="274">
        <v>2003817</v>
      </c>
      <c r="B2907" s="275" t="s">
        <v>28404</v>
      </c>
      <c r="C2907" s="274" t="s">
        <v>41</v>
      </c>
      <c r="D2907" s="276">
        <v>350.18</v>
      </c>
    </row>
    <row r="2908" spans="1:4" ht="9" customHeight="1">
      <c r="A2908" s="274">
        <v>2003799</v>
      </c>
      <c r="B2908" s="275" t="s">
        <v>28405</v>
      </c>
      <c r="C2908" s="274" t="s">
        <v>41</v>
      </c>
      <c r="D2908" s="276">
        <v>57.46</v>
      </c>
    </row>
    <row r="2909" spans="1:4" ht="9" customHeight="1">
      <c r="A2909" s="274">
        <v>2003798</v>
      </c>
      <c r="B2909" s="275" t="s">
        <v>28406</v>
      </c>
      <c r="C2909" s="274" t="s">
        <v>41</v>
      </c>
      <c r="D2909" s="276">
        <v>46.67</v>
      </c>
    </row>
    <row r="2910" spans="1:4" ht="9" customHeight="1">
      <c r="A2910" s="274">
        <v>2003801</v>
      </c>
      <c r="B2910" s="275" t="s">
        <v>28407</v>
      </c>
      <c r="C2910" s="274" t="s">
        <v>41</v>
      </c>
      <c r="D2910" s="276">
        <v>72.89</v>
      </c>
    </row>
    <row r="2911" spans="1:4" ht="9" customHeight="1">
      <c r="A2911" s="274">
        <v>2003800</v>
      </c>
      <c r="B2911" s="275" t="s">
        <v>28408</v>
      </c>
      <c r="C2911" s="274" t="s">
        <v>41</v>
      </c>
      <c r="D2911" s="276">
        <v>57.93</v>
      </c>
    </row>
    <row r="2912" spans="1:4" ht="9" customHeight="1">
      <c r="A2912" s="274">
        <v>2003714</v>
      </c>
      <c r="B2912" s="275" t="s">
        <v>28409</v>
      </c>
      <c r="C2912" s="274" t="s">
        <v>4786</v>
      </c>
      <c r="D2912" s="276">
        <v>1451.95</v>
      </c>
    </row>
    <row r="2913" spans="1:4" ht="9" customHeight="1">
      <c r="A2913" s="274">
        <v>2003713</v>
      </c>
      <c r="B2913" s="275" t="s">
        <v>28410</v>
      </c>
      <c r="C2913" s="274" t="s">
        <v>4786</v>
      </c>
      <c r="D2913" s="276">
        <v>1405.29</v>
      </c>
    </row>
    <row r="2914" spans="1:4" ht="9" customHeight="1">
      <c r="A2914" s="274">
        <v>2003716</v>
      </c>
      <c r="B2914" s="275" t="s">
        <v>28411</v>
      </c>
      <c r="C2914" s="274" t="s">
        <v>4786</v>
      </c>
      <c r="D2914" s="276">
        <v>1686.38</v>
      </c>
    </row>
    <row r="2915" spans="1:4" ht="9" customHeight="1">
      <c r="A2915" s="274">
        <v>2003715</v>
      </c>
      <c r="B2915" s="275" t="s">
        <v>28412</v>
      </c>
      <c r="C2915" s="274" t="s">
        <v>4786</v>
      </c>
      <c r="D2915" s="276">
        <v>1630.98</v>
      </c>
    </row>
    <row r="2916" spans="1:4" ht="9" customHeight="1">
      <c r="A2916" s="274">
        <v>2003718</v>
      </c>
      <c r="B2916" s="275" t="s">
        <v>28413</v>
      </c>
      <c r="C2916" s="274" t="s">
        <v>4786</v>
      </c>
      <c r="D2916" s="276">
        <v>1914.72</v>
      </c>
    </row>
    <row r="2917" spans="1:4" ht="9" customHeight="1">
      <c r="A2917" s="274">
        <v>2003717</v>
      </c>
      <c r="B2917" s="275" t="s">
        <v>28414</v>
      </c>
      <c r="C2917" s="274" t="s">
        <v>4786</v>
      </c>
      <c r="D2917" s="276">
        <v>1852.17</v>
      </c>
    </row>
    <row r="2918" spans="1:4" ht="9" customHeight="1">
      <c r="A2918" s="274">
        <v>2003720</v>
      </c>
      <c r="B2918" s="275" t="s">
        <v>28415</v>
      </c>
      <c r="C2918" s="274" t="s">
        <v>4786</v>
      </c>
      <c r="D2918" s="276">
        <v>2149.12</v>
      </c>
    </row>
    <row r="2919" spans="1:4" ht="9" customHeight="1">
      <c r="A2919" s="274">
        <v>2003719</v>
      </c>
      <c r="B2919" s="275" t="s">
        <v>28416</v>
      </c>
      <c r="C2919" s="274" t="s">
        <v>4786</v>
      </c>
      <c r="D2919" s="276">
        <v>2077.83</v>
      </c>
    </row>
    <row r="2920" spans="1:4" ht="9" customHeight="1">
      <c r="A2920" s="274">
        <v>2003722</v>
      </c>
      <c r="B2920" s="275" t="s">
        <v>28417</v>
      </c>
      <c r="C2920" s="274" t="s">
        <v>4786</v>
      </c>
      <c r="D2920" s="276">
        <v>2377.4499999999998</v>
      </c>
    </row>
    <row r="2921" spans="1:4" ht="9" customHeight="1">
      <c r="A2921" s="274">
        <v>2003721</v>
      </c>
      <c r="B2921" s="275" t="s">
        <v>28418</v>
      </c>
      <c r="C2921" s="274" t="s">
        <v>4786</v>
      </c>
      <c r="D2921" s="276">
        <v>2299.0300000000002</v>
      </c>
    </row>
    <row r="2922" spans="1:4" ht="9" customHeight="1">
      <c r="A2922" s="274">
        <v>2003724</v>
      </c>
      <c r="B2922" s="275" t="s">
        <v>28419</v>
      </c>
      <c r="C2922" s="274" t="s">
        <v>4786</v>
      </c>
      <c r="D2922" s="276">
        <v>2611.88</v>
      </c>
    </row>
    <row r="2923" spans="1:4" ht="9" customHeight="1">
      <c r="A2923" s="274">
        <v>2003723</v>
      </c>
      <c r="B2923" s="275" t="s">
        <v>28420</v>
      </c>
      <c r="C2923" s="274" t="s">
        <v>4786</v>
      </c>
      <c r="D2923" s="276">
        <v>2524.7199999999998</v>
      </c>
    </row>
    <row r="2924" spans="1:4" ht="9" customHeight="1">
      <c r="A2924" s="274">
        <v>2003726</v>
      </c>
      <c r="B2924" s="275" t="s">
        <v>28421</v>
      </c>
      <c r="C2924" s="274" t="s">
        <v>4786</v>
      </c>
      <c r="D2924" s="276">
        <v>2840.22</v>
      </c>
    </row>
    <row r="2925" spans="1:4" ht="9" customHeight="1">
      <c r="A2925" s="274">
        <v>2003725</v>
      </c>
      <c r="B2925" s="275" t="s">
        <v>28422</v>
      </c>
      <c r="C2925" s="274" t="s">
        <v>4786</v>
      </c>
      <c r="D2925" s="276">
        <v>2745.91</v>
      </c>
    </row>
    <row r="2926" spans="1:4" ht="9" customHeight="1">
      <c r="A2926" s="274">
        <v>2003859</v>
      </c>
      <c r="B2926" s="275" t="s">
        <v>28423</v>
      </c>
      <c r="C2926" s="274" t="s">
        <v>13725</v>
      </c>
      <c r="D2926" s="276">
        <v>64.989999999999995</v>
      </c>
    </row>
    <row r="2927" spans="1:4" ht="9" customHeight="1">
      <c r="A2927" s="274">
        <v>2003861</v>
      </c>
      <c r="B2927" s="275" t="s">
        <v>28424</v>
      </c>
      <c r="C2927" s="274" t="s">
        <v>41</v>
      </c>
      <c r="D2927" s="276">
        <v>23.38</v>
      </c>
    </row>
    <row r="2928" spans="1:4" ht="9" customHeight="1">
      <c r="A2928" s="274">
        <v>2003862</v>
      </c>
      <c r="B2928" s="275" t="s">
        <v>28425</v>
      </c>
      <c r="C2928" s="274" t="s">
        <v>41</v>
      </c>
      <c r="D2928" s="276">
        <v>19.829999999999998</v>
      </c>
    </row>
    <row r="2929" spans="1:4" ht="9" customHeight="1">
      <c r="A2929" s="274">
        <v>2003405</v>
      </c>
      <c r="B2929" s="275" t="s">
        <v>28426</v>
      </c>
      <c r="C2929" s="274" t="s">
        <v>41</v>
      </c>
      <c r="D2929" s="276">
        <v>200.43</v>
      </c>
    </row>
    <row r="2930" spans="1:4" ht="9" customHeight="1">
      <c r="A2930" s="274">
        <v>2003404</v>
      </c>
      <c r="B2930" s="275" t="s">
        <v>28427</v>
      </c>
      <c r="C2930" s="274" t="s">
        <v>41</v>
      </c>
      <c r="D2930" s="276">
        <v>162.68</v>
      </c>
    </row>
    <row r="2931" spans="1:4" ht="9" customHeight="1">
      <c r="A2931" s="274">
        <v>2003407</v>
      </c>
      <c r="B2931" s="275" t="s">
        <v>28428</v>
      </c>
      <c r="C2931" s="274" t="s">
        <v>41</v>
      </c>
      <c r="D2931" s="276">
        <v>262.3</v>
      </c>
    </row>
    <row r="2932" spans="1:4" ht="9" customHeight="1">
      <c r="A2932" s="274">
        <v>2003406</v>
      </c>
      <c r="B2932" s="275" t="s">
        <v>28429</v>
      </c>
      <c r="C2932" s="274" t="s">
        <v>41</v>
      </c>
      <c r="D2932" s="276">
        <v>224.55</v>
      </c>
    </row>
    <row r="2933" spans="1:4" ht="9" customHeight="1">
      <c r="A2933" s="274">
        <v>2003409</v>
      </c>
      <c r="B2933" s="275" t="s">
        <v>28430</v>
      </c>
      <c r="C2933" s="274" t="s">
        <v>41</v>
      </c>
      <c r="D2933" s="276">
        <v>426.45</v>
      </c>
    </row>
    <row r="2934" spans="1:4" ht="9" customHeight="1">
      <c r="A2934" s="274">
        <v>2003408</v>
      </c>
      <c r="B2934" s="275" t="s">
        <v>28431</v>
      </c>
      <c r="C2934" s="274" t="s">
        <v>41</v>
      </c>
      <c r="D2934" s="276">
        <v>340.78</v>
      </c>
    </row>
    <row r="2935" spans="1:4" ht="9" customHeight="1">
      <c r="A2935" s="274">
        <v>2003411</v>
      </c>
      <c r="B2935" s="275" t="s">
        <v>28432</v>
      </c>
      <c r="C2935" s="274" t="s">
        <v>41</v>
      </c>
      <c r="D2935" s="276">
        <v>597.71</v>
      </c>
    </row>
    <row r="2936" spans="1:4" ht="9" customHeight="1">
      <c r="A2936" s="274">
        <v>2003410</v>
      </c>
      <c r="B2936" s="275" t="s">
        <v>28433</v>
      </c>
      <c r="C2936" s="274" t="s">
        <v>41</v>
      </c>
      <c r="D2936" s="276">
        <v>512.04999999999995</v>
      </c>
    </row>
    <row r="2937" spans="1:4" ht="9" customHeight="1">
      <c r="A2937" s="274">
        <v>2003413</v>
      </c>
      <c r="B2937" s="275" t="s">
        <v>28434</v>
      </c>
      <c r="C2937" s="274" t="s">
        <v>41</v>
      </c>
      <c r="D2937" s="276">
        <v>597.38</v>
      </c>
    </row>
    <row r="2938" spans="1:4" ht="9" customHeight="1">
      <c r="A2938" s="274">
        <v>2003412</v>
      </c>
      <c r="B2938" s="275" t="s">
        <v>28435</v>
      </c>
      <c r="C2938" s="274" t="s">
        <v>41</v>
      </c>
      <c r="D2938" s="276">
        <v>478.32</v>
      </c>
    </row>
    <row r="2939" spans="1:4" ht="9" customHeight="1">
      <c r="A2939" s="274">
        <v>2003415</v>
      </c>
      <c r="B2939" s="275" t="s">
        <v>28436</v>
      </c>
      <c r="C2939" s="274" t="s">
        <v>41</v>
      </c>
      <c r="D2939" s="276">
        <v>802.59</v>
      </c>
    </row>
    <row r="2940" spans="1:4" ht="9" customHeight="1">
      <c r="A2940" s="274">
        <v>2003414</v>
      </c>
      <c r="B2940" s="275" t="s">
        <v>28437</v>
      </c>
      <c r="C2940" s="274" t="s">
        <v>41</v>
      </c>
      <c r="D2940" s="276">
        <v>683.53</v>
      </c>
    </row>
    <row r="2941" spans="1:4" ht="9" customHeight="1">
      <c r="A2941" s="274">
        <v>2003417</v>
      </c>
      <c r="B2941" s="275" t="s">
        <v>28438</v>
      </c>
      <c r="C2941" s="274" t="s">
        <v>41</v>
      </c>
      <c r="D2941" s="276">
        <v>777.89</v>
      </c>
    </row>
    <row r="2942" spans="1:4" ht="9" customHeight="1">
      <c r="A2942" s="274">
        <v>2003416</v>
      </c>
      <c r="B2942" s="275" t="s">
        <v>28439</v>
      </c>
      <c r="C2942" s="274" t="s">
        <v>41</v>
      </c>
      <c r="D2942" s="276">
        <v>622.53</v>
      </c>
    </row>
    <row r="2943" spans="1:4" ht="9" customHeight="1">
      <c r="A2943" s="274">
        <v>2003419</v>
      </c>
      <c r="B2943" s="275" t="s">
        <v>28440</v>
      </c>
      <c r="C2943" s="274" t="s">
        <v>41</v>
      </c>
      <c r="D2943" s="276">
        <v>1018.32</v>
      </c>
    </row>
    <row r="2944" spans="1:4" ht="9" customHeight="1">
      <c r="A2944" s="274">
        <v>2003418</v>
      </c>
      <c r="B2944" s="275" t="s">
        <v>28441</v>
      </c>
      <c r="C2944" s="274" t="s">
        <v>41</v>
      </c>
      <c r="D2944" s="276">
        <v>862.96</v>
      </c>
    </row>
    <row r="2945" spans="1:4" ht="9" customHeight="1">
      <c r="A2945" s="274">
        <v>2003421</v>
      </c>
      <c r="B2945" s="275" t="s">
        <v>28442</v>
      </c>
      <c r="C2945" s="274" t="s">
        <v>41</v>
      </c>
      <c r="D2945" s="276">
        <v>980.82</v>
      </c>
    </row>
    <row r="2946" spans="1:4" ht="9" customHeight="1">
      <c r="A2946" s="274">
        <v>2003420</v>
      </c>
      <c r="B2946" s="275" t="s">
        <v>28443</v>
      </c>
      <c r="C2946" s="274" t="s">
        <v>41</v>
      </c>
      <c r="D2946" s="276">
        <v>786.25</v>
      </c>
    </row>
    <row r="2947" spans="1:4" ht="9" customHeight="1">
      <c r="A2947" s="274">
        <v>2003423</v>
      </c>
      <c r="B2947" s="275" t="s">
        <v>28444</v>
      </c>
      <c r="C2947" s="274" t="s">
        <v>41</v>
      </c>
      <c r="D2947" s="276">
        <v>1249.03</v>
      </c>
    </row>
    <row r="2948" spans="1:4" ht="9" customHeight="1">
      <c r="A2948" s="274">
        <v>2003422</v>
      </c>
      <c r="B2948" s="275" t="s">
        <v>28445</v>
      </c>
      <c r="C2948" s="274" t="s">
        <v>41</v>
      </c>
      <c r="D2948" s="276">
        <v>1054.46</v>
      </c>
    </row>
    <row r="2949" spans="1:4" ht="9" customHeight="1">
      <c r="A2949" s="274">
        <v>2003425</v>
      </c>
      <c r="B2949" s="275" t="s">
        <v>28446</v>
      </c>
      <c r="C2949" s="274" t="s">
        <v>41</v>
      </c>
      <c r="D2949" s="276">
        <v>1276.6199999999999</v>
      </c>
    </row>
    <row r="2950" spans="1:4" ht="9" customHeight="1">
      <c r="A2950" s="274">
        <v>2003424</v>
      </c>
      <c r="B2950" s="275" t="s">
        <v>28447</v>
      </c>
      <c r="C2950" s="274" t="s">
        <v>41</v>
      </c>
      <c r="D2950" s="276">
        <v>1023.97</v>
      </c>
    </row>
    <row r="2951" spans="1:4" ht="9" customHeight="1">
      <c r="A2951" s="274">
        <v>2003427</v>
      </c>
      <c r="B2951" s="275" t="s">
        <v>28448</v>
      </c>
      <c r="C2951" s="274" t="s">
        <v>41</v>
      </c>
      <c r="D2951" s="276">
        <v>1631.47</v>
      </c>
    </row>
    <row r="2952" spans="1:4" ht="9" customHeight="1">
      <c r="A2952" s="274">
        <v>2003426</v>
      </c>
      <c r="B2952" s="275" t="s">
        <v>28449</v>
      </c>
      <c r="C2952" s="274" t="s">
        <v>41</v>
      </c>
      <c r="D2952" s="276">
        <v>1378.82</v>
      </c>
    </row>
    <row r="2953" spans="1:4" ht="9" customHeight="1">
      <c r="A2953" s="274">
        <v>2003429</v>
      </c>
      <c r="B2953" s="275" t="s">
        <v>28450</v>
      </c>
      <c r="C2953" s="274" t="s">
        <v>41</v>
      </c>
      <c r="D2953" s="276">
        <v>1609.72</v>
      </c>
    </row>
    <row r="2954" spans="1:4" ht="9" customHeight="1">
      <c r="A2954" s="274">
        <v>2003428</v>
      </c>
      <c r="B2954" s="275" t="s">
        <v>28451</v>
      </c>
      <c r="C2954" s="274" t="s">
        <v>41</v>
      </c>
      <c r="D2954" s="276">
        <v>1278.67</v>
      </c>
    </row>
    <row r="2955" spans="1:4" ht="9" customHeight="1">
      <c r="A2955" s="274">
        <v>2003431</v>
      </c>
      <c r="B2955" s="275" t="s">
        <v>28452</v>
      </c>
      <c r="C2955" s="274" t="s">
        <v>41</v>
      </c>
      <c r="D2955" s="276">
        <v>1938.51</v>
      </c>
    </row>
    <row r="2956" spans="1:4" ht="9" customHeight="1">
      <c r="A2956" s="274">
        <v>2003430</v>
      </c>
      <c r="B2956" s="275" t="s">
        <v>28453</v>
      </c>
      <c r="C2956" s="274" t="s">
        <v>41</v>
      </c>
      <c r="D2956" s="276">
        <v>1607.45</v>
      </c>
    </row>
    <row r="2957" spans="1:4" ht="9" customHeight="1">
      <c r="A2957" s="274">
        <v>2003433</v>
      </c>
      <c r="B2957" s="275" t="s">
        <v>28454</v>
      </c>
      <c r="C2957" s="274" t="s">
        <v>41</v>
      </c>
      <c r="D2957" s="276">
        <v>2075.64</v>
      </c>
    </row>
    <row r="2958" spans="1:4" ht="9" customHeight="1">
      <c r="A2958" s="274">
        <v>2003432</v>
      </c>
      <c r="B2958" s="275" t="s">
        <v>28455</v>
      </c>
      <c r="C2958" s="274" t="s">
        <v>41</v>
      </c>
      <c r="D2958" s="276">
        <v>1651.66</v>
      </c>
    </row>
    <row r="2959" spans="1:4" ht="9" customHeight="1">
      <c r="A2959" s="274">
        <v>2003435</v>
      </c>
      <c r="B2959" s="275" t="s">
        <v>28456</v>
      </c>
      <c r="C2959" s="274" t="s">
        <v>41</v>
      </c>
      <c r="D2959" s="276">
        <v>2460.13</v>
      </c>
    </row>
    <row r="2960" spans="1:4" ht="9" customHeight="1">
      <c r="A2960" s="274">
        <v>2003434</v>
      </c>
      <c r="B2960" s="275" t="s">
        <v>28457</v>
      </c>
      <c r="C2960" s="274" t="s">
        <v>41</v>
      </c>
      <c r="D2960" s="276">
        <v>2036.15</v>
      </c>
    </row>
    <row r="2961" spans="1:4" ht="9" customHeight="1">
      <c r="A2961" s="274">
        <v>2003437</v>
      </c>
      <c r="B2961" s="275" t="s">
        <v>28458</v>
      </c>
      <c r="C2961" s="274" t="s">
        <v>41</v>
      </c>
      <c r="D2961" s="276">
        <v>2811.69</v>
      </c>
    </row>
    <row r="2962" spans="1:4" ht="9" customHeight="1">
      <c r="A2962" s="274">
        <v>2003436</v>
      </c>
      <c r="B2962" s="275" t="s">
        <v>28459</v>
      </c>
      <c r="C2962" s="274" t="s">
        <v>41</v>
      </c>
      <c r="D2962" s="276">
        <v>2241.0500000000002</v>
      </c>
    </row>
    <row r="2963" spans="1:4" ht="9" customHeight="1">
      <c r="A2963" s="274">
        <v>2003439</v>
      </c>
      <c r="B2963" s="275" t="s">
        <v>28460</v>
      </c>
      <c r="C2963" s="274" t="s">
        <v>41</v>
      </c>
      <c r="D2963" s="276">
        <v>3293.13</v>
      </c>
    </row>
    <row r="2964" spans="1:4" ht="9" customHeight="1">
      <c r="A2964" s="274">
        <v>2003438</v>
      </c>
      <c r="B2964" s="275" t="s">
        <v>28461</v>
      </c>
      <c r="C2964" s="274" t="s">
        <v>41</v>
      </c>
      <c r="D2964" s="276">
        <v>2722.49</v>
      </c>
    </row>
    <row r="2965" spans="1:4" ht="9" customHeight="1">
      <c r="A2965" s="274">
        <v>2003389</v>
      </c>
      <c r="B2965" s="275" t="s">
        <v>28462</v>
      </c>
      <c r="C2965" s="274" t="s">
        <v>41</v>
      </c>
      <c r="D2965" s="276">
        <v>235.39</v>
      </c>
    </row>
    <row r="2966" spans="1:4" ht="9" customHeight="1">
      <c r="A2966" s="274">
        <v>2003388</v>
      </c>
      <c r="B2966" s="275" t="s">
        <v>28463</v>
      </c>
      <c r="C2966" s="274" t="s">
        <v>41</v>
      </c>
      <c r="D2966" s="276">
        <v>209.98</v>
      </c>
    </row>
    <row r="2967" spans="1:4" ht="9" customHeight="1">
      <c r="A2967" s="274">
        <v>2003391</v>
      </c>
      <c r="B2967" s="275" t="s">
        <v>28464</v>
      </c>
      <c r="C2967" s="274" t="s">
        <v>41</v>
      </c>
      <c r="D2967" s="276">
        <v>150.43</v>
      </c>
    </row>
    <row r="2968" spans="1:4" ht="9" customHeight="1">
      <c r="A2968" s="274">
        <v>2003390</v>
      </c>
      <c r="B2968" s="275" t="s">
        <v>28465</v>
      </c>
      <c r="C2968" s="274" t="s">
        <v>41</v>
      </c>
      <c r="D2968" s="276">
        <v>130.54</v>
      </c>
    </row>
    <row r="2969" spans="1:4" ht="9" customHeight="1">
      <c r="A2969" s="274">
        <v>2003393</v>
      </c>
      <c r="B2969" s="275" t="s">
        <v>28466</v>
      </c>
      <c r="C2969" s="274" t="s">
        <v>41</v>
      </c>
      <c r="D2969" s="276">
        <v>224.12</v>
      </c>
    </row>
    <row r="2970" spans="1:4" ht="9" customHeight="1">
      <c r="A2970" s="274">
        <v>2003392</v>
      </c>
      <c r="B2970" s="275" t="s">
        <v>28467</v>
      </c>
      <c r="C2970" s="274" t="s">
        <v>41</v>
      </c>
      <c r="D2970" s="276">
        <v>204.23</v>
      </c>
    </row>
    <row r="2971" spans="1:4" ht="9" customHeight="1">
      <c r="A2971" s="274">
        <v>2003395</v>
      </c>
      <c r="B2971" s="275" t="s">
        <v>28468</v>
      </c>
      <c r="C2971" s="274" t="s">
        <v>41</v>
      </c>
      <c r="D2971" s="276">
        <v>673.45</v>
      </c>
    </row>
    <row r="2972" spans="1:4" ht="9" customHeight="1">
      <c r="A2972" s="274">
        <v>2003394</v>
      </c>
      <c r="B2972" s="275" t="s">
        <v>28469</v>
      </c>
      <c r="C2972" s="274" t="s">
        <v>41</v>
      </c>
      <c r="D2972" s="276">
        <v>670.54</v>
      </c>
    </row>
    <row r="2973" spans="1:4" ht="9" customHeight="1">
      <c r="A2973" s="274">
        <v>2003397</v>
      </c>
      <c r="B2973" s="275" t="s">
        <v>28470</v>
      </c>
      <c r="C2973" s="274" t="s">
        <v>41</v>
      </c>
      <c r="D2973" s="276">
        <v>482.76</v>
      </c>
    </row>
    <row r="2974" spans="1:4" ht="9" customHeight="1">
      <c r="A2974" s="274">
        <v>2003396</v>
      </c>
      <c r="B2974" s="275" t="s">
        <v>28471</v>
      </c>
      <c r="C2974" s="274" t="s">
        <v>41</v>
      </c>
      <c r="D2974" s="276">
        <v>431.94</v>
      </c>
    </row>
    <row r="2975" spans="1:4" ht="9" customHeight="1">
      <c r="A2975" s="274">
        <v>2003399</v>
      </c>
      <c r="B2975" s="275" t="s">
        <v>28472</v>
      </c>
      <c r="C2975" s="274" t="s">
        <v>41</v>
      </c>
      <c r="D2975" s="276">
        <v>634.12</v>
      </c>
    </row>
    <row r="2976" spans="1:4" ht="9" customHeight="1">
      <c r="A2976" s="274">
        <v>2003398</v>
      </c>
      <c r="B2976" s="275" t="s">
        <v>28473</v>
      </c>
      <c r="C2976" s="274" t="s">
        <v>41</v>
      </c>
      <c r="D2976" s="276">
        <v>583.29999999999995</v>
      </c>
    </row>
    <row r="2977" spans="1:4" ht="9" customHeight="1">
      <c r="A2977" s="274">
        <v>2003401</v>
      </c>
      <c r="B2977" s="275" t="s">
        <v>28474</v>
      </c>
      <c r="C2977" s="274" t="s">
        <v>41</v>
      </c>
      <c r="D2977" s="276">
        <v>546.19000000000005</v>
      </c>
    </row>
    <row r="2978" spans="1:4" ht="9" customHeight="1">
      <c r="A2978" s="274">
        <v>2003400</v>
      </c>
      <c r="B2978" s="275" t="s">
        <v>28475</v>
      </c>
      <c r="C2978" s="274" t="s">
        <v>41</v>
      </c>
      <c r="D2978" s="276">
        <v>485.21</v>
      </c>
    </row>
    <row r="2979" spans="1:4" ht="9" customHeight="1">
      <c r="A2979" s="274">
        <v>2003403</v>
      </c>
      <c r="B2979" s="275" t="s">
        <v>28476</v>
      </c>
      <c r="C2979" s="274" t="s">
        <v>41</v>
      </c>
      <c r="D2979" s="276">
        <v>705.72</v>
      </c>
    </row>
    <row r="2980" spans="1:4" ht="9" customHeight="1">
      <c r="A2980" s="274">
        <v>2003402</v>
      </c>
      <c r="B2980" s="275" t="s">
        <v>28477</v>
      </c>
      <c r="C2980" s="274" t="s">
        <v>41</v>
      </c>
      <c r="D2980" s="276">
        <v>644.73</v>
      </c>
    </row>
    <row r="2981" spans="1:4" ht="9" customHeight="1">
      <c r="A2981" s="274">
        <v>2003448</v>
      </c>
      <c r="B2981" s="275" t="s">
        <v>28478</v>
      </c>
      <c r="C2981" s="274" t="s">
        <v>4786</v>
      </c>
      <c r="D2981" s="276">
        <v>355.12</v>
      </c>
    </row>
    <row r="2982" spans="1:4" ht="9" customHeight="1">
      <c r="A2982" s="274">
        <v>2003449</v>
      </c>
      <c r="B2982" s="275" t="s">
        <v>28479</v>
      </c>
      <c r="C2982" s="274" t="s">
        <v>4786</v>
      </c>
      <c r="D2982" s="276">
        <v>429.15</v>
      </c>
    </row>
    <row r="2983" spans="1:4" ht="9" customHeight="1">
      <c r="A2983" s="274">
        <v>2003450</v>
      </c>
      <c r="B2983" s="275" t="s">
        <v>28480</v>
      </c>
      <c r="C2983" s="274" t="s">
        <v>4786</v>
      </c>
      <c r="D2983" s="276">
        <v>364.26</v>
      </c>
    </row>
    <row r="2984" spans="1:4" ht="9" customHeight="1">
      <c r="A2984" s="274">
        <v>2003451</v>
      </c>
      <c r="B2984" s="275" t="s">
        <v>28481</v>
      </c>
      <c r="C2984" s="274" t="s">
        <v>4786</v>
      </c>
      <c r="D2984" s="276">
        <v>441.82</v>
      </c>
    </row>
    <row r="2985" spans="1:4" ht="9" customHeight="1">
      <c r="A2985" s="274">
        <v>2003452</v>
      </c>
      <c r="B2985" s="275" t="s">
        <v>28482</v>
      </c>
      <c r="C2985" s="274" t="s">
        <v>4786</v>
      </c>
      <c r="D2985" s="276">
        <v>1112.42</v>
      </c>
    </row>
    <row r="2986" spans="1:4" ht="9" customHeight="1">
      <c r="A2986" s="274">
        <v>2003453</v>
      </c>
      <c r="B2986" s="275" t="s">
        <v>28483</v>
      </c>
      <c r="C2986" s="274" t="s">
        <v>4786</v>
      </c>
      <c r="D2986" s="276">
        <v>1340.71</v>
      </c>
    </row>
    <row r="2987" spans="1:4" ht="9" customHeight="1">
      <c r="A2987" s="274">
        <v>2003454</v>
      </c>
      <c r="B2987" s="275" t="s">
        <v>28484</v>
      </c>
      <c r="C2987" s="274" t="s">
        <v>4786</v>
      </c>
      <c r="D2987" s="276">
        <v>1558.18</v>
      </c>
    </row>
    <row r="2988" spans="1:4" ht="9" customHeight="1">
      <c r="A2988" s="274">
        <v>2003455</v>
      </c>
      <c r="B2988" s="275" t="s">
        <v>28485</v>
      </c>
      <c r="C2988" s="274" t="s">
        <v>4786</v>
      </c>
      <c r="D2988" s="276">
        <v>1911.49</v>
      </c>
    </row>
    <row r="2989" spans="1:4" ht="9" customHeight="1">
      <c r="A2989" s="274">
        <v>2003456</v>
      </c>
      <c r="B2989" s="275" t="s">
        <v>28486</v>
      </c>
      <c r="C2989" s="274" t="s">
        <v>4786</v>
      </c>
      <c r="D2989" s="276">
        <v>2069.19</v>
      </c>
    </row>
    <row r="2990" spans="1:4" ht="9" customHeight="1">
      <c r="A2990" s="274">
        <v>2003457</v>
      </c>
      <c r="B2990" s="275" t="s">
        <v>28487</v>
      </c>
      <c r="C2990" s="274" t="s">
        <v>4786</v>
      </c>
      <c r="D2990" s="276">
        <v>2573.86</v>
      </c>
    </row>
    <row r="2991" spans="1:4" ht="9" customHeight="1">
      <c r="A2991" s="274">
        <v>2003458</v>
      </c>
      <c r="B2991" s="275" t="s">
        <v>28488</v>
      </c>
      <c r="C2991" s="274" t="s">
        <v>4786</v>
      </c>
      <c r="D2991" s="276">
        <v>2614.08</v>
      </c>
    </row>
    <row r="2992" spans="1:4" ht="9" customHeight="1">
      <c r="A2992" s="274">
        <v>2003459</v>
      </c>
      <c r="B2992" s="275" t="s">
        <v>28489</v>
      </c>
      <c r="C2992" s="274" t="s">
        <v>4786</v>
      </c>
      <c r="D2992" s="276">
        <v>3285.86</v>
      </c>
    </row>
    <row r="2993" spans="1:4" ht="9" customHeight="1">
      <c r="A2993" s="274">
        <v>2003460</v>
      </c>
      <c r="B2993" s="275" t="s">
        <v>28490</v>
      </c>
      <c r="C2993" s="274" t="s">
        <v>4786</v>
      </c>
      <c r="D2993" s="276">
        <v>3658.7</v>
      </c>
    </row>
    <row r="2994" spans="1:4" ht="9" customHeight="1">
      <c r="A2994" s="274">
        <v>2003461</v>
      </c>
      <c r="B2994" s="275" t="s">
        <v>28491</v>
      </c>
      <c r="C2994" s="274" t="s">
        <v>4786</v>
      </c>
      <c r="D2994" s="276">
        <v>4674.25</v>
      </c>
    </row>
    <row r="2995" spans="1:4" ht="9" customHeight="1">
      <c r="A2995" s="274">
        <v>2003462</v>
      </c>
      <c r="B2995" s="275" t="s">
        <v>28492</v>
      </c>
      <c r="C2995" s="274" t="s">
        <v>4786</v>
      </c>
      <c r="D2995" s="276">
        <v>2642.85</v>
      </c>
    </row>
    <row r="2996" spans="1:4" ht="9" customHeight="1">
      <c r="A2996" s="274">
        <v>2003463</v>
      </c>
      <c r="B2996" s="275" t="s">
        <v>28493</v>
      </c>
      <c r="C2996" s="274" t="s">
        <v>4786</v>
      </c>
      <c r="D2996" s="276">
        <v>3334.54</v>
      </c>
    </row>
    <row r="2997" spans="1:4" ht="9" customHeight="1">
      <c r="A2997" s="274">
        <v>2003464</v>
      </c>
      <c r="B2997" s="275" t="s">
        <v>28494</v>
      </c>
      <c r="C2997" s="274" t="s">
        <v>4786</v>
      </c>
      <c r="D2997" s="276">
        <v>3378.82</v>
      </c>
    </row>
    <row r="2998" spans="1:4" ht="9" customHeight="1">
      <c r="A2998" s="274">
        <v>2003465</v>
      </c>
      <c r="B2998" s="275" t="s">
        <v>28495</v>
      </c>
      <c r="C2998" s="274" t="s">
        <v>4786</v>
      </c>
      <c r="D2998" s="276">
        <v>4308.9399999999996</v>
      </c>
    </row>
    <row r="2999" spans="1:4" ht="9" customHeight="1">
      <c r="A2999" s="274">
        <v>2003466</v>
      </c>
      <c r="B2999" s="275" t="s">
        <v>28496</v>
      </c>
      <c r="C2999" s="274" t="s">
        <v>4786</v>
      </c>
      <c r="D2999" s="276">
        <v>4693.59</v>
      </c>
    </row>
    <row r="3000" spans="1:4" ht="9" customHeight="1">
      <c r="A3000" s="274">
        <v>2003467</v>
      </c>
      <c r="B3000" s="275" t="s">
        <v>28497</v>
      </c>
      <c r="C3000" s="274" t="s">
        <v>4786</v>
      </c>
      <c r="D3000" s="276">
        <v>6068.44</v>
      </c>
    </row>
    <row r="3001" spans="1:4" ht="9" customHeight="1">
      <c r="A3001" s="274">
        <v>2003468</v>
      </c>
      <c r="B3001" s="275" t="s">
        <v>28498</v>
      </c>
      <c r="C3001" s="274" t="s">
        <v>4786</v>
      </c>
      <c r="D3001" s="276">
        <v>3220.16</v>
      </c>
    </row>
    <row r="3002" spans="1:4" ht="9" customHeight="1">
      <c r="A3002" s="274">
        <v>2003469</v>
      </c>
      <c r="B3002" s="275" t="s">
        <v>28499</v>
      </c>
      <c r="C3002" s="274" t="s">
        <v>4786</v>
      </c>
      <c r="D3002" s="276">
        <v>4100.93</v>
      </c>
    </row>
    <row r="3003" spans="1:4" ht="9" customHeight="1">
      <c r="A3003" s="274">
        <v>2003470</v>
      </c>
      <c r="B3003" s="275" t="s">
        <v>28500</v>
      </c>
      <c r="C3003" s="274" t="s">
        <v>4786</v>
      </c>
      <c r="D3003" s="276">
        <v>4143.59</v>
      </c>
    </row>
    <row r="3004" spans="1:4" ht="9" customHeight="1">
      <c r="A3004" s="274">
        <v>2003471</v>
      </c>
      <c r="B3004" s="275" t="s">
        <v>28501</v>
      </c>
      <c r="C3004" s="274" t="s">
        <v>4786</v>
      </c>
      <c r="D3004" s="276">
        <v>5332.67</v>
      </c>
    </row>
    <row r="3005" spans="1:4" ht="9" customHeight="1">
      <c r="A3005" s="274">
        <v>2003472</v>
      </c>
      <c r="B3005" s="275" t="s">
        <v>28502</v>
      </c>
      <c r="C3005" s="274" t="s">
        <v>4786</v>
      </c>
      <c r="D3005" s="276">
        <v>6066.76</v>
      </c>
    </row>
    <row r="3006" spans="1:4" ht="9" customHeight="1">
      <c r="A3006" s="274">
        <v>2003473</v>
      </c>
      <c r="B3006" s="275" t="s">
        <v>28503</v>
      </c>
      <c r="C3006" s="274" t="s">
        <v>4786</v>
      </c>
      <c r="D3006" s="276">
        <v>7918.68</v>
      </c>
    </row>
    <row r="3007" spans="1:4" ht="9" customHeight="1">
      <c r="A3007" s="274">
        <v>2003475</v>
      </c>
      <c r="B3007" s="275" t="s">
        <v>28504</v>
      </c>
      <c r="C3007" s="274" t="s">
        <v>4786</v>
      </c>
      <c r="D3007" s="276">
        <v>507.66</v>
      </c>
    </row>
    <row r="3008" spans="1:4" ht="9" customHeight="1">
      <c r="A3008" s="274">
        <v>2003474</v>
      </c>
      <c r="B3008" s="275" t="s">
        <v>28505</v>
      </c>
      <c r="C3008" s="274" t="s">
        <v>4786</v>
      </c>
      <c r="D3008" s="276">
        <v>453.93</v>
      </c>
    </row>
    <row r="3009" spans="1:4" ht="9" customHeight="1">
      <c r="A3009" s="274">
        <v>2003441</v>
      </c>
      <c r="B3009" s="275" t="s">
        <v>28506</v>
      </c>
      <c r="C3009" s="274" t="s">
        <v>4786</v>
      </c>
      <c r="D3009" s="276">
        <v>198.69</v>
      </c>
    </row>
    <row r="3010" spans="1:4" ht="9" customHeight="1">
      <c r="A3010" s="274">
        <v>2003440</v>
      </c>
      <c r="B3010" s="275" t="s">
        <v>28507</v>
      </c>
      <c r="C3010" s="274" t="s">
        <v>4786</v>
      </c>
      <c r="D3010" s="276">
        <v>139.06</v>
      </c>
    </row>
    <row r="3011" spans="1:4" ht="9" customHeight="1">
      <c r="A3011" s="274">
        <v>2003443</v>
      </c>
      <c r="B3011" s="275" t="s">
        <v>28508</v>
      </c>
      <c r="C3011" s="274" t="s">
        <v>4786</v>
      </c>
      <c r="D3011" s="276">
        <v>235.87</v>
      </c>
    </row>
    <row r="3012" spans="1:4" ht="9" customHeight="1">
      <c r="A3012" s="274">
        <v>2003442</v>
      </c>
      <c r="B3012" s="275" t="s">
        <v>28509</v>
      </c>
      <c r="C3012" s="274" t="s">
        <v>4786</v>
      </c>
      <c r="D3012" s="276">
        <v>165.05</v>
      </c>
    </row>
    <row r="3013" spans="1:4" ht="9" customHeight="1">
      <c r="A3013" s="274">
        <v>2003445</v>
      </c>
      <c r="B3013" s="275" t="s">
        <v>28510</v>
      </c>
      <c r="C3013" s="274" t="s">
        <v>4786</v>
      </c>
      <c r="D3013" s="276">
        <v>281.57</v>
      </c>
    </row>
    <row r="3014" spans="1:4" ht="9" customHeight="1">
      <c r="A3014" s="274">
        <v>2003444</v>
      </c>
      <c r="B3014" s="275" t="s">
        <v>28511</v>
      </c>
      <c r="C3014" s="274" t="s">
        <v>4786</v>
      </c>
      <c r="D3014" s="276">
        <v>197.1</v>
      </c>
    </row>
    <row r="3015" spans="1:4" ht="9" customHeight="1">
      <c r="A3015" s="274">
        <v>2003447</v>
      </c>
      <c r="B3015" s="275" t="s">
        <v>28512</v>
      </c>
      <c r="C3015" s="274" t="s">
        <v>4786</v>
      </c>
      <c r="D3015" s="276">
        <v>347.4</v>
      </c>
    </row>
    <row r="3016" spans="1:4" ht="9" customHeight="1">
      <c r="A3016" s="274">
        <v>2003446</v>
      </c>
      <c r="B3016" s="275" t="s">
        <v>28513</v>
      </c>
      <c r="C3016" s="274" t="s">
        <v>4786</v>
      </c>
      <c r="D3016" s="276">
        <v>243.05</v>
      </c>
    </row>
    <row r="3017" spans="1:4" ht="9" customHeight="1">
      <c r="A3017" s="274">
        <v>2004516</v>
      </c>
      <c r="B3017" s="275" t="s">
        <v>28514</v>
      </c>
      <c r="C3017" s="274" t="s">
        <v>41</v>
      </c>
      <c r="D3017" s="276">
        <v>29.11</v>
      </c>
    </row>
    <row r="3018" spans="1:4" ht="9" customHeight="1">
      <c r="A3018" s="274">
        <v>2004517</v>
      </c>
      <c r="B3018" s="275" t="s">
        <v>28515</v>
      </c>
      <c r="C3018" s="274" t="s">
        <v>41</v>
      </c>
      <c r="D3018" s="276">
        <v>60.93</v>
      </c>
    </row>
    <row r="3019" spans="1:4" ht="9" customHeight="1">
      <c r="A3019" s="274">
        <v>2007971</v>
      </c>
      <c r="B3019" s="275" t="s">
        <v>28516</v>
      </c>
      <c r="C3019" s="274" t="s">
        <v>41</v>
      </c>
      <c r="D3019" s="276">
        <v>89.22</v>
      </c>
    </row>
    <row r="3020" spans="1:4" ht="9" customHeight="1">
      <c r="A3020" s="274">
        <v>2008091</v>
      </c>
      <c r="B3020" s="275" t="s">
        <v>28517</v>
      </c>
      <c r="C3020" s="274" t="s">
        <v>41</v>
      </c>
      <c r="D3020" s="276">
        <v>93.33</v>
      </c>
    </row>
    <row r="3021" spans="1:4" ht="9" customHeight="1">
      <c r="A3021" s="274">
        <v>2006408</v>
      </c>
      <c r="B3021" s="275" t="s">
        <v>28518</v>
      </c>
      <c r="C3021" s="274" t="s">
        <v>41</v>
      </c>
      <c r="D3021" s="276">
        <v>68.819999999999993</v>
      </c>
    </row>
    <row r="3022" spans="1:4" ht="9" customHeight="1">
      <c r="A3022" s="274">
        <v>2015642</v>
      </c>
      <c r="B3022" s="275" t="s">
        <v>28519</v>
      </c>
      <c r="C3022" s="274" t="s">
        <v>41</v>
      </c>
      <c r="D3022" s="276">
        <v>166.45</v>
      </c>
    </row>
    <row r="3023" spans="1:4" ht="9" customHeight="1">
      <c r="A3023" s="274">
        <v>2015641</v>
      </c>
      <c r="B3023" s="275" t="s">
        <v>28520</v>
      </c>
      <c r="C3023" s="274" t="s">
        <v>41</v>
      </c>
      <c r="D3023" s="276">
        <v>129.96</v>
      </c>
    </row>
    <row r="3024" spans="1:4" ht="9" customHeight="1">
      <c r="A3024" s="274">
        <v>2004509</v>
      </c>
      <c r="B3024" s="275" t="s">
        <v>28521</v>
      </c>
      <c r="C3024" s="274" t="s">
        <v>41</v>
      </c>
      <c r="D3024" s="276">
        <v>30.26</v>
      </c>
    </row>
    <row r="3025" spans="1:4" ht="9" customHeight="1">
      <c r="A3025" s="274">
        <v>2004510</v>
      </c>
      <c r="B3025" s="275" t="s">
        <v>28522</v>
      </c>
      <c r="C3025" s="274" t="s">
        <v>41</v>
      </c>
      <c r="D3025" s="276">
        <v>35.61</v>
      </c>
    </row>
    <row r="3026" spans="1:4" ht="9" customHeight="1">
      <c r="A3026" s="274">
        <v>2004511</v>
      </c>
      <c r="B3026" s="275" t="s">
        <v>28523</v>
      </c>
      <c r="C3026" s="274" t="s">
        <v>41</v>
      </c>
      <c r="D3026" s="276">
        <v>46.3</v>
      </c>
    </row>
    <row r="3027" spans="1:4" ht="9" customHeight="1">
      <c r="A3027" s="274">
        <v>2004512</v>
      </c>
      <c r="B3027" s="275" t="s">
        <v>28524</v>
      </c>
      <c r="C3027" s="274" t="s">
        <v>41</v>
      </c>
      <c r="D3027" s="276">
        <v>59.65</v>
      </c>
    </row>
    <row r="3028" spans="1:4" ht="9" customHeight="1">
      <c r="A3028" s="274">
        <v>2003843</v>
      </c>
      <c r="B3028" s="275" t="s">
        <v>28525</v>
      </c>
      <c r="C3028" s="274" t="s">
        <v>41</v>
      </c>
      <c r="D3028" s="276">
        <v>312.52999999999997</v>
      </c>
    </row>
    <row r="3029" spans="1:4" ht="9" customHeight="1">
      <c r="A3029" s="274">
        <v>2003915</v>
      </c>
      <c r="B3029" s="275" t="s">
        <v>28526</v>
      </c>
      <c r="C3029" s="274" t="s">
        <v>41</v>
      </c>
      <c r="D3029" s="276">
        <v>102.81</v>
      </c>
    </row>
    <row r="3030" spans="1:4" ht="9" customHeight="1">
      <c r="A3030" s="274">
        <v>2003914</v>
      </c>
      <c r="B3030" s="275" t="s">
        <v>28527</v>
      </c>
      <c r="C3030" s="274" t="s">
        <v>41</v>
      </c>
      <c r="D3030" s="276">
        <v>90.76</v>
      </c>
    </row>
    <row r="3031" spans="1:4" ht="9" customHeight="1">
      <c r="A3031" s="274">
        <v>2003589</v>
      </c>
      <c r="B3031" s="275" t="s">
        <v>28528</v>
      </c>
      <c r="C3031" s="274" t="s">
        <v>41</v>
      </c>
      <c r="D3031" s="276">
        <v>108.18</v>
      </c>
    </row>
    <row r="3032" spans="1:4" ht="9" customHeight="1">
      <c r="A3032" s="274">
        <v>2003588</v>
      </c>
      <c r="B3032" s="275" t="s">
        <v>28529</v>
      </c>
      <c r="C3032" s="274" t="s">
        <v>41</v>
      </c>
      <c r="D3032" s="276">
        <v>99.43</v>
      </c>
    </row>
    <row r="3033" spans="1:4" ht="9" customHeight="1">
      <c r="A3033" s="274">
        <v>2003917</v>
      </c>
      <c r="B3033" s="275" t="s">
        <v>28530</v>
      </c>
      <c r="C3033" s="274" t="s">
        <v>41</v>
      </c>
      <c r="D3033" s="276">
        <v>117.44</v>
      </c>
    </row>
    <row r="3034" spans="1:4" ht="9" customHeight="1">
      <c r="A3034" s="274">
        <v>2003916</v>
      </c>
      <c r="B3034" s="275" t="s">
        <v>28531</v>
      </c>
      <c r="C3034" s="274" t="s">
        <v>41</v>
      </c>
      <c r="D3034" s="276">
        <v>105.39</v>
      </c>
    </row>
    <row r="3035" spans="1:4" ht="9" customHeight="1">
      <c r="A3035" s="274">
        <v>2003591</v>
      </c>
      <c r="B3035" s="275" t="s">
        <v>28532</v>
      </c>
      <c r="C3035" s="274" t="s">
        <v>41</v>
      </c>
      <c r="D3035" s="276">
        <v>122.8</v>
      </c>
    </row>
    <row r="3036" spans="1:4" ht="9" customHeight="1">
      <c r="A3036" s="274">
        <v>2003590</v>
      </c>
      <c r="B3036" s="275" t="s">
        <v>28533</v>
      </c>
      <c r="C3036" s="274" t="s">
        <v>41</v>
      </c>
      <c r="D3036" s="276">
        <v>114.05</v>
      </c>
    </row>
    <row r="3037" spans="1:4" ht="9" customHeight="1">
      <c r="A3037" s="274">
        <v>2003593</v>
      </c>
      <c r="B3037" s="275" t="s">
        <v>28534</v>
      </c>
      <c r="C3037" s="274" t="s">
        <v>41</v>
      </c>
      <c r="D3037" s="276">
        <v>77.97</v>
      </c>
    </row>
    <row r="3038" spans="1:4" ht="9" customHeight="1">
      <c r="A3038" s="274">
        <v>2003592</v>
      </c>
      <c r="B3038" s="275" t="s">
        <v>28535</v>
      </c>
      <c r="C3038" s="274" t="s">
        <v>41</v>
      </c>
      <c r="D3038" s="276">
        <v>65.48</v>
      </c>
    </row>
    <row r="3039" spans="1:4" ht="9" customHeight="1">
      <c r="A3039" s="274">
        <v>2003595</v>
      </c>
      <c r="B3039" s="275" t="s">
        <v>28536</v>
      </c>
      <c r="C3039" s="274" t="s">
        <v>41</v>
      </c>
      <c r="D3039" s="276">
        <v>63.35</v>
      </c>
    </row>
    <row r="3040" spans="1:4" ht="9" customHeight="1">
      <c r="A3040" s="274">
        <v>2003594</v>
      </c>
      <c r="B3040" s="275" t="s">
        <v>28537</v>
      </c>
      <c r="C3040" s="274" t="s">
        <v>41</v>
      </c>
      <c r="D3040" s="276">
        <v>50.85</v>
      </c>
    </row>
    <row r="3041" spans="1:4" ht="9" customHeight="1">
      <c r="A3041" s="274">
        <v>2003597</v>
      </c>
      <c r="B3041" s="275" t="s">
        <v>28538</v>
      </c>
      <c r="C3041" s="274" t="s">
        <v>41</v>
      </c>
      <c r="D3041" s="276">
        <v>107.81</v>
      </c>
    </row>
    <row r="3042" spans="1:4" ht="9" customHeight="1">
      <c r="A3042" s="274">
        <v>2003596</v>
      </c>
      <c r="B3042" s="275" t="s">
        <v>28539</v>
      </c>
      <c r="C3042" s="274" t="s">
        <v>41</v>
      </c>
      <c r="D3042" s="276">
        <v>84.51</v>
      </c>
    </row>
    <row r="3043" spans="1:4" ht="9" customHeight="1">
      <c r="A3043" s="274">
        <v>2003572</v>
      </c>
      <c r="B3043" s="275" t="s">
        <v>28540</v>
      </c>
      <c r="C3043" s="274" t="s">
        <v>41</v>
      </c>
      <c r="D3043" s="276">
        <v>138.13999999999999</v>
      </c>
    </row>
    <row r="3044" spans="1:4" ht="9" customHeight="1">
      <c r="A3044" s="274">
        <v>2003580</v>
      </c>
      <c r="B3044" s="275" t="s">
        <v>28541</v>
      </c>
      <c r="C3044" s="274" t="s">
        <v>41</v>
      </c>
      <c r="D3044" s="276">
        <v>60.39</v>
      </c>
    </row>
    <row r="3045" spans="1:4" ht="9" customHeight="1">
      <c r="A3045" s="274">
        <v>2003573</v>
      </c>
      <c r="B3045" s="275" t="s">
        <v>28542</v>
      </c>
      <c r="C3045" s="274" t="s">
        <v>41</v>
      </c>
      <c r="D3045" s="276">
        <v>148.66999999999999</v>
      </c>
    </row>
    <row r="3046" spans="1:4" ht="9" customHeight="1">
      <c r="A3046" s="274">
        <v>2003581</v>
      </c>
      <c r="B3046" s="275" t="s">
        <v>28543</v>
      </c>
      <c r="C3046" s="274" t="s">
        <v>41</v>
      </c>
      <c r="D3046" s="276">
        <v>58.78</v>
      </c>
    </row>
    <row r="3047" spans="1:4" ht="18" customHeight="1">
      <c r="A3047" s="274">
        <v>2003561</v>
      </c>
      <c r="B3047" s="275" t="s">
        <v>28544</v>
      </c>
      <c r="C3047" s="274" t="s">
        <v>41</v>
      </c>
      <c r="D3047" s="276">
        <v>210.53</v>
      </c>
    </row>
    <row r="3048" spans="1:4" ht="18" customHeight="1">
      <c r="A3048" s="274">
        <v>2003560</v>
      </c>
      <c r="B3048" s="275" t="s">
        <v>28545</v>
      </c>
      <c r="C3048" s="274" t="s">
        <v>41</v>
      </c>
      <c r="D3048" s="276">
        <v>109.53</v>
      </c>
    </row>
    <row r="3049" spans="1:4" ht="18" customHeight="1">
      <c r="A3049" s="274">
        <v>2003574</v>
      </c>
      <c r="B3049" s="275" t="s">
        <v>28546</v>
      </c>
      <c r="C3049" s="274" t="s">
        <v>41</v>
      </c>
      <c r="D3049" s="276">
        <v>186.15</v>
      </c>
    </row>
    <row r="3050" spans="1:4" ht="18" customHeight="1">
      <c r="A3050" s="274">
        <v>2003582</v>
      </c>
      <c r="B3050" s="275" t="s">
        <v>28547</v>
      </c>
      <c r="C3050" s="274" t="s">
        <v>41</v>
      </c>
      <c r="D3050" s="276">
        <v>109.79</v>
      </c>
    </row>
    <row r="3051" spans="1:4" ht="18" customHeight="1">
      <c r="A3051" s="274">
        <v>2003563</v>
      </c>
      <c r="B3051" s="275" t="s">
        <v>28548</v>
      </c>
      <c r="C3051" s="274" t="s">
        <v>41</v>
      </c>
      <c r="D3051" s="276">
        <v>226.16</v>
      </c>
    </row>
    <row r="3052" spans="1:4" ht="18" customHeight="1">
      <c r="A3052" s="274">
        <v>2003562</v>
      </c>
      <c r="B3052" s="275" t="s">
        <v>28549</v>
      </c>
      <c r="C3052" s="274" t="s">
        <v>41</v>
      </c>
      <c r="D3052" s="276">
        <v>106.95</v>
      </c>
    </row>
    <row r="3053" spans="1:4" ht="18" customHeight="1">
      <c r="A3053" s="274">
        <v>2003575</v>
      </c>
      <c r="B3053" s="275" t="s">
        <v>28550</v>
      </c>
      <c r="C3053" s="274" t="s">
        <v>41</v>
      </c>
      <c r="D3053" s="276">
        <v>197.09</v>
      </c>
    </row>
    <row r="3054" spans="1:4" ht="18" customHeight="1">
      <c r="A3054" s="274">
        <v>2003583</v>
      </c>
      <c r="B3054" s="275" t="s">
        <v>28551</v>
      </c>
      <c r="C3054" s="274" t="s">
        <v>41</v>
      </c>
      <c r="D3054" s="276">
        <v>107.98</v>
      </c>
    </row>
    <row r="3055" spans="1:4" ht="9" customHeight="1">
      <c r="A3055" s="274">
        <v>2003565</v>
      </c>
      <c r="B3055" s="275" t="s">
        <v>28552</v>
      </c>
      <c r="C3055" s="274" t="s">
        <v>41</v>
      </c>
      <c r="D3055" s="276">
        <v>121.34</v>
      </c>
    </row>
    <row r="3056" spans="1:4" ht="9" customHeight="1">
      <c r="A3056" s="274">
        <v>2003564</v>
      </c>
      <c r="B3056" s="275" t="s">
        <v>28553</v>
      </c>
      <c r="C3056" s="274" t="s">
        <v>41</v>
      </c>
      <c r="D3056" s="276">
        <v>82.59</v>
      </c>
    </row>
    <row r="3057" spans="1:4" ht="9" customHeight="1">
      <c r="A3057" s="274">
        <v>2003567</v>
      </c>
      <c r="B3057" s="275" t="s">
        <v>28554</v>
      </c>
      <c r="C3057" s="274" t="s">
        <v>41</v>
      </c>
      <c r="D3057" s="276">
        <v>137.19</v>
      </c>
    </row>
    <row r="3058" spans="1:4" ht="9" customHeight="1">
      <c r="A3058" s="274">
        <v>2003566</v>
      </c>
      <c r="B3058" s="275" t="s">
        <v>28555</v>
      </c>
      <c r="C3058" s="274" t="s">
        <v>41</v>
      </c>
      <c r="D3058" s="276">
        <v>90.33</v>
      </c>
    </row>
    <row r="3059" spans="1:4" ht="9" customHeight="1">
      <c r="A3059" s="274">
        <v>2003569</v>
      </c>
      <c r="B3059" s="275" t="s">
        <v>28556</v>
      </c>
      <c r="C3059" s="274" t="s">
        <v>41</v>
      </c>
      <c r="D3059" s="276">
        <v>160.61000000000001</v>
      </c>
    </row>
    <row r="3060" spans="1:4" ht="9" customHeight="1">
      <c r="A3060" s="274">
        <v>2003568</v>
      </c>
      <c r="B3060" s="275" t="s">
        <v>28557</v>
      </c>
      <c r="C3060" s="274" t="s">
        <v>41</v>
      </c>
      <c r="D3060" s="276">
        <v>122.31</v>
      </c>
    </row>
    <row r="3061" spans="1:4" ht="9" customHeight="1">
      <c r="A3061" s="274">
        <v>2003578</v>
      </c>
      <c r="B3061" s="275" t="s">
        <v>28558</v>
      </c>
      <c r="C3061" s="274" t="s">
        <v>41</v>
      </c>
      <c r="D3061" s="276">
        <v>154.31</v>
      </c>
    </row>
    <row r="3062" spans="1:4" ht="9" customHeight="1">
      <c r="A3062" s="274">
        <v>2003586</v>
      </c>
      <c r="B3062" s="275" t="s">
        <v>28559</v>
      </c>
      <c r="C3062" s="274" t="s">
        <v>41</v>
      </c>
      <c r="D3062" s="276">
        <v>123.56</v>
      </c>
    </row>
    <row r="3063" spans="1:4" ht="9" customHeight="1">
      <c r="A3063" s="274">
        <v>2003571</v>
      </c>
      <c r="B3063" s="275" t="s">
        <v>28560</v>
      </c>
      <c r="C3063" s="274" t="s">
        <v>41</v>
      </c>
      <c r="D3063" s="276">
        <v>176.46</v>
      </c>
    </row>
    <row r="3064" spans="1:4" ht="9" customHeight="1">
      <c r="A3064" s="274">
        <v>2003570</v>
      </c>
      <c r="B3064" s="275" t="s">
        <v>28561</v>
      </c>
      <c r="C3064" s="274" t="s">
        <v>41</v>
      </c>
      <c r="D3064" s="276">
        <v>130.05000000000001</v>
      </c>
    </row>
    <row r="3065" spans="1:4" ht="9" customHeight="1">
      <c r="A3065" s="274">
        <v>2003579</v>
      </c>
      <c r="B3065" s="275" t="s">
        <v>28562</v>
      </c>
      <c r="C3065" s="274" t="s">
        <v>41</v>
      </c>
      <c r="D3065" s="276">
        <v>167.55</v>
      </c>
    </row>
    <row r="3066" spans="1:4" ht="9" customHeight="1">
      <c r="A3066" s="274">
        <v>2003587</v>
      </c>
      <c r="B3066" s="275" t="s">
        <v>28563</v>
      </c>
      <c r="C3066" s="274" t="s">
        <v>41</v>
      </c>
      <c r="D3066" s="276">
        <v>130.55000000000001</v>
      </c>
    </row>
    <row r="3067" spans="1:4" ht="9" customHeight="1">
      <c r="A3067" s="274">
        <v>2004506</v>
      </c>
      <c r="B3067" s="275" t="s">
        <v>28564</v>
      </c>
      <c r="C3067" s="274" t="s">
        <v>41</v>
      </c>
      <c r="D3067" s="276">
        <v>52.45</v>
      </c>
    </row>
    <row r="3068" spans="1:4" ht="9" customHeight="1">
      <c r="A3068" s="274">
        <v>2004507</v>
      </c>
      <c r="B3068" s="275" t="s">
        <v>28565</v>
      </c>
      <c r="C3068" s="274" t="s">
        <v>41</v>
      </c>
      <c r="D3068" s="276">
        <v>68.95</v>
      </c>
    </row>
    <row r="3069" spans="1:4" ht="9" customHeight="1">
      <c r="A3069" s="274">
        <v>2003614</v>
      </c>
      <c r="B3069" s="275" t="s">
        <v>28566</v>
      </c>
      <c r="C3069" s="274" t="s">
        <v>41</v>
      </c>
      <c r="D3069" s="276">
        <v>124.17</v>
      </c>
    </row>
    <row r="3070" spans="1:4" ht="9" customHeight="1">
      <c r="A3070" s="274">
        <v>2003865</v>
      </c>
      <c r="B3070" s="275" t="s">
        <v>28567</v>
      </c>
      <c r="C3070" s="274" t="s">
        <v>41</v>
      </c>
      <c r="D3070" s="276">
        <v>138.46</v>
      </c>
    </row>
    <row r="3071" spans="1:4" ht="9" customHeight="1">
      <c r="A3071" s="274">
        <v>2003923</v>
      </c>
      <c r="B3071" s="275" t="s">
        <v>28568</v>
      </c>
      <c r="C3071" s="274" t="s">
        <v>41</v>
      </c>
      <c r="D3071" s="276">
        <v>61.14</v>
      </c>
    </row>
    <row r="3072" spans="1:4" ht="9" customHeight="1">
      <c r="A3072" s="274">
        <v>2003922</v>
      </c>
      <c r="B3072" s="275" t="s">
        <v>28569</v>
      </c>
      <c r="C3072" s="274" t="s">
        <v>41</v>
      </c>
      <c r="D3072" s="276">
        <v>33.56</v>
      </c>
    </row>
    <row r="3073" spans="1:4" ht="9" customHeight="1">
      <c r="A3073" s="274">
        <v>2003605</v>
      </c>
      <c r="B3073" s="275" t="s">
        <v>28570</v>
      </c>
      <c r="C3073" s="274" t="s">
        <v>41</v>
      </c>
      <c r="D3073" s="276">
        <v>48.67</v>
      </c>
    </row>
    <row r="3074" spans="1:4" ht="9" customHeight="1">
      <c r="A3074" s="274">
        <v>2003604</v>
      </c>
      <c r="B3074" s="275" t="s">
        <v>28571</v>
      </c>
      <c r="C3074" s="274" t="s">
        <v>41</v>
      </c>
      <c r="D3074" s="276">
        <v>24.38</v>
      </c>
    </row>
    <row r="3075" spans="1:4" ht="9" customHeight="1">
      <c r="A3075" s="274">
        <v>2003607</v>
      </c>
      <c r="B3075" s="275" t="s">
        <v>28572</v>
      </c>
      <c r="C3075" s="274" t="s">
        <v>41</v>
      </c>
      <c r="D3075" s="276">
        <v>38.25</v>
      </c>
    </row>
    <row r="3076" spans="1:4" ht="9" customHeight="1">
      <c r="A3076" s="274">
        <v>2003606</v>
      </c>
      <c r="B3076" s="275" t="s">
        <v>28573</v>
      </c>
      <c r="C3076" s="274" t="s">
        <v>41</v>
      </c>
      <c r="D3076" s="276">
        <v>28.25</v>
      </c>
    </row>
    <row r="3077" spans="1:4" ht="9" customHeight="1">
      <c r="A3077" s="274">
        <v>2003609</v>
      </c>
      <c r="B3077" s="275" t="s">
        <v>28574</v>
      </c>
      <c r="C3077" s="274" t="s">
        <v>41</v>
      </c>
      <c r="D3077" s="276">
        <v>22.53</v>
      </c>
    </row>
    <row r="3078" spans="1:4" ht="9" customHeight="1">
      <c r="A3078" s="274">
        <v>2003608</v>
      </c>
      <c r="B3078" s="275" t="s">
        <v>28575</v>
      </c>
      <c r="C3078" s="274" t="s">
        <v>41</v>
      </c>
      <c r="D3078" s="276">
        <v>12.53</v>
      </c>
    </row>
    <row r="3079" spans="1:4" ht="9" customHeight="1">
      <c r="A3079" s="274">
        <v>2003925</v>
      </c>
      <c r="B3079" s="275" t="s">
        <v>28576</v>
      </c>
      <c r="C3079" s="274" t="s">
        <v>41</v>
      </c>
      <c r="D3079" s="276">
        <v>71.95</v>
      </c>
    </row>
    <row r="3080" spans="1:4" ht="9" customHeight="1">
      <c r="A3080" s="274">
        <v>2003924</v>
      </c>
      <c r="B3080" s="275" t="s">
        <v>28577</v>
      </c>
      <c r="C3080" s="274" t="s">
        <v>41</v>
      </c>
      <c r="D3080" s="276">
        <v>58.65</v>
      </c>
    </row>
    <row r="3081" spans="1:4" ht="9" customHeight="1">
      <c r="A3081" s="274">
        <v>2003611</v>
      </c>
      <c r="B3081" s="275" t="s">
        <v>28578</v>
      </c>
      <c r="C3081" s="274" t="s">
        <v>41</v>
      </c>
      <c r="D3081" s="276">
        <v>59.47</v>
      </c>
    </row>
    <row r="3082" spans="1:4" ht="9" customHeight="1">
      <c r="A3082" s="274">
        <v>2003610</v>
      </c>
      <c r="B3082" s="275" t="s">
        <v>28579</v>
      </c>
      <c r="C3082" s="274" t="s">
        <v>41</v>
      </c>
      <c r="D3082" s="276">
        <v>49.47</v>
      </c>
    </row>
    <row r="3083" spans="1:4" ht="9" customHeight="1">
      <c r="A3083" s="274">
        <v>2003820</v>
      </c>
      <c r="B3083" s="275" t="s">
        <v>28580</v>
      </c>
      <c r="C3083" s="274" t="s">
        <v>4786</v>
      </c>
      <c r="D3083" s="276">
        <v>17.77</v>
      </c>
    </row>
    <row r="3084" spans="1:4" ht="9" customHeight="1">
      <c r="A3084" s="274">
        <v>2003821</v>
      </c>
      <c r="B3084" s="275" t="s">
        <v>28581</v>
      </c>
      <c r="C3084" s="274" t="s">
        <v>4786</v>
      </c>
      <c r="D3084" s="276">
        <v>15.44</v>
      </c>
    </row>
    <row r="3085" spans="1:4" ht="9" customHeight="1">
      <c r="A3085" s="274">
        <v>2003842</v>
      </c>
      <c r="B3085" s="275" t="s">
        <v>28582</v>
      </c>
      <c r="C3085" s="274" t="s">
        <v>159</v>
      </c>
      <c r="D3085" s="276">
        <v>61.17</v>
      </c>
    </row>
    <row r="3086" spans="1:4" ht="9" customHeight="1">
      <c r="A3086" s="274">
        <v>2003385</v>
      </c>
      <c r="B3086" s="275" t="s">
        <v>28583</v>
      </c>
      <c r="C3086" s="274" t="s">
        <v>4786</v>
      </c>
      <c r="D3086" s="276">
        <v>54.91</v>
      </c>
    </row>
    <row r="3087" spans="1:4" ht="9" customHeight="1">
      <c r="A3087" s="274">
        <v>2003384</v>
      </c>
      <c r="B3087" s="275" t="s">
        <v>28584</v>
      </c>
      <c r="C3087" s="274" t="s">
        <v>4786</v>
      </c>
      <c r="D3087" s="276">
        <v>38.94</v>
      </c>
    </row>
    <row r="3088" spans="1:4" ht="9" customHeight="1">
      <c r="A3088" s="274">
        <v>2003387</v>
      </c>
      <c r="B3088" s="275" t="s">
        <v>28585</v>
      </c>
      <c r="C3088" s="274" t="s">
        <v>4786</v>
      </c>
      <c r="D3088" s="276">
        <v>67.95</v>
      </c>
    </row>
    <row r="3089" spans="1:4" ht="9" customHeight="1">
      <c r="A3089" s="274">
        <v>2003386</v>
      </c>
      <c r="B3089" s="275" t="s">
        <v>28586</v>
      </c>
      <c r="C3089" s="274" t="s">
        <v>4786</v>
      </c>
      <c r="D3089" s="276">
        <v>47.62</v>
      </c>
    </row>
    <row r="3090" spans="1:4" ht="9" customHeight="1">
      <c r="A3090" s="274">
        <v>2003335</v>
      </c>
      <c r="B3090" s="275" t="s">
        <v>28587</v>
      </c>
      <c r="C3090" s="274" t="s">
        <v>4786</v>
      </c>
      <c r="D3090" s="276">
        <v>1722.3</v>
      </c>
    </row>
    <row r="3091" spans="1:4" ht="9" customHeight="1">
      <c r="A3091" s="274">
        <v>2003334</v>
      </c>
      <c r="B3091" s="275" t="s">
        <v>28588</v>
      </c>
      <c r="C3091" s="274" t="s">
        <v>4786</v>
      </c>
      <c r="D3091" s="276">
        <v>1430.3</v>
      </c>
    </row>
    <row r="3092" spans="1:4" ht="9" customHeight="1">
      <c r="A3092" s="274">
        <v>2003336</v>
      </c>
      <c r="B3092" s="275" t="s">
        <v>28589</v>
      </c>
      <c r="C3092" s="274" t="s">
        <v>4786</v>
      </c>
      <c r="D3092" s="276">
        <v>1476.68</v>
      </c>
    </row>
    <row r="3093" spans="1:4" ht="9" customHeight="1">
      <c r="A3093" s="274">
        <v>2003337</v>
      </c>
      <c r="B3093" s="275" t="s">
        <v>28590</v>
      </c>
      <c r="C3093" s="274" t="s">
        <v>4786</v>
      </c>
      <c r="D3093" s="276">
        <v>1186.28</v>
      </c>
    </row>
    <row r="3094" spans="1:4" ht="9" customHeight="1">
      <c r="A3094" s="274">
        <v>2003819</v>
      </c>
      <c r="B3094" s="275" t="s">
        <v>28591</v>
      </c>
      <c r="C3094" s="274" t="s">
        <v>41</v>
      </c>
      <c r="D3094" s="276">
        <v>6.31</v>
      </c>
    </row>
    <row r="3095" spans="1:4" ht="9" customHeight="1">
      <c r="A3095" s="274">
        <v>2004504</v>
      </c>
      <c r="B3095" s="275" t="s">
        <v>28592</v>
      </c>
      <c r="C3095" s="274" t="s">
        <v>13725</v>
      </c>
      <c r="D3095" s="276">
        <v>15.33</v>
      </c>
    </row>
    <row r="3096" spans="1:4" ht="18" customHeight="1">
      <c r="A3096" s="274">
        <v>2004519</v>
      </c>
      <c r="B3096" s="275" t="s">
        <v>28593</v>
      </c>
      <c r="C3096" s="274" t="s">
        <v>13725</v>
      </c>
      <c r="D3096" s="276">
        <v>27.03</v>
      </c>
    </row>
    <row r="3097" spans="1:4" ht="18" customHeight="1">
      <c r="A3097" s="274">
        <v>2004520</v>
      </c>
      <c r="B3097" s="275" t="s">
        <v>28594</v>
      </c>
      <c r="C3097" s="274" t="s">
        <v>13725</v>
      </c>
      <c r="D3097" s="276">
        <v>22.3</v>
      </c>
    </row>
    <row r="3098" spans="1:4" ht="18" customHeight="1">
      <c r="A3098" s="274">
        <v>2004521</v>
      </c>
      <c r="B3098" s="275" t="s">
        <v>28595</v>
      </c>
      <c r="C3098" s="274" t="s">
        <v>13725</v>
      </c>
      <c r="D3098" s="276">
        <v>15.25</v>
      </c>
    </row>
    <row r="3099" spans="1:4" ht="18" customHeight="1">
      <c r="A3099" s="274">
        <v>2004522</v>
      </c>
      <c r="B3099" s="275" t="s">
        <v>28596</v>
      </c>
      <c r="C3099" s="274" t="s">
        <v>13725</v>
      </c>
      <c r="D3099" s="276">
        <v>11.15</v>
      </c>
    </row>
    <row r="3100" spans="1:4" ht="18" customHeight="1">
      <c r="A3100" s="274">
        <v>2004518</v>
      </c>
      <c r="B3100" s="275" t="s">
        <v>28597</v>
      </c>
      <c r="C3100" s="274" t="s">
        <v>13725</v>
      </c>
      <c r="D3100" s="276">
        <v>46.94</v>
      </c>
    </row>
    <row r="3101" spans="1:4" ht="9" customHeight="1">
      <c r="A3101" s="274">
        <v>2003864</v>
      </c>
      <c r="B3101" s="275" t="s">
        <v>28598</v>
      </c>
      <c r="C3101" s="274" t="s">
        <v>4788</v>
      </c>
      <c r="D3101" s="276">
        <v>12.55</v>
      </c>
    </row>
    <row r="3102" spans="1:4" ht="9" customHeight="1">
      <c r="A3102" s="274">
        <v>2003863</v>
      </c>
      <c r="B3102" s="275" t="s">
        <v>28599</v>
      </c>
      <c r="C3102" s="274" t="s">
        <v>4788</v>
      </c>
      <c r="D3102" s="276">
        <v>23.08</v>
      </c>
    </row>
    <row r="3103" spans="1:4" ht="9" customHeight="1">
      <c r="A3103" s="274">
        <v>2004508</v>
      </c>
      <c r="B3103" s="275" t="s">
        <v>28600</v>
      </c>
      <c r="C3103" s="274" t="s">
        <v>41</v>
      </c>
      <c r="D3103" s="276">
        <v>13.55</v>
      </c>
    </row>
    <row r="3104" spans="1:4" ht="9" customHeight="1">
      <c r="A3104" s="274">
        <v>2003316</v>
      </c>
      <c r="B3104" s="275" t="s">
        <v>28601</v>
      </c>
      <c r="C3104" s="274" t="s">
        <v>4786</v>
      </c>
      <c r="D3104" s="276">
        <v>109.71</v>
      </c>
    </row>
    <row r="3105" spans="1:4" ht="9" customHeight="1">
      <c r="A3105" s="274">
        <v>2003317</v>
      </c>
      <c r="B3105" s="275" t="s">
        <v>28602</v>
      </c>
      <c r="C3105" s="274" t="s">
        <v>4786</v>
      </c>
      <c r="D3105" s="276">
        <v>104.42</v>
      </c>
    </row>
    <row r="3106" spans="1:4" ht="9" customHeight="1">
      <c r="A3106" s="274">
        <v>2003767</v>
      </c>
      <c r="B3106" s="275" t="s">
        <v>28603</v>
      </c>
      <c r="C3106" s="274" t="s">
        <v>13725</v>
      </c>
      <c r="D3106" s="276">
        <v>127.94</v>
      </c>
    </row>
    <row r="3107" spans="1:4" ht="9" customHeight="1">
      <c r="A3107" s="274">
        <v>2003844</v>
      </c>
      <c r="B3107" s="275" t="s">
        <v>28604</v>
      </c>
      <c r="C3107" s="274" t="s">
        <v>13725</v>
      </c>
      <c r="D3107" s="276">
        <v>125.39</v>
      </c>
    </row>
    <row r="3108" spans="1:4" ht="9" customHeight="1">
      <c r="A3108" s="274">
        <v>2003576</v>
      </c>
      <c r="B3108" s="275" t="s">
        <v>28605</v>
      </c>
      <c r="C3108" s="274" t="s">
        <v>13725</v>
      </c>
      <c r="D3108" s="276">
        <v>14.74</v>
      </c>
    </row>
    <row r="3109" spans="1:4" ht="9" customHeight="1">
      <c r="A3109" s="274">
        <v>2003858</v>
      </c>
      <c r="B3109" s="275" t="s">
        <v>28606</v>
      </c>
      <c r="C3109" s="274" t="s">
        <v>13725</v>
      </c>
      <c r="D3109" s="276">
        <v>12.19</v>
      </c>
    </row>
    <row r="3110" spans="1:4" ht="9" customHeight="1">
      <c r="A3110" s="274">
        <v>2003850</v>
      </c>
      <c r="B3110" s="275" t="s">
        <v>28607</v>
      </c>
      <c r="C3110" s="274" t="s">
        <v>13725</v>
      </c>
      <c r="D3110" s="276">
        <v>137.16</v>
      </c>
    </row>
    <row r="3111" spans="1:4" ht="9" customHeight="1">
      <c r="A3111" s="274">
        <v>2003849</v>
      </c>
      <c r="B3111" s="275" t="s">
        <v>28608</v>
      </c>
      <c r="C3111" s="274" t="s">
        <v>13725</v>
      </c>
      <c r="D3111" s="276">
        <v>71.67</v>
      </c>
    </row>
    <row r="3112" spans="1:4" ht="9" customHeight="1">
      <c r="A3112" s="274">
        <v>2003868</v>
      </c>
      <c r="B3112" s="275" t="s">
        <v>28609</v>
      </c>
      <c r="C3112" s="274" t="s">
        <v>13725</v>
      </c>
      <c r="D3112" s="276">
        <v>117.06</v>
      </c>
    </row>
    <row r="3113" spans="1:4" ht="9" customHeight="1">
      <c r="A3113" s="274">
        <v>2003369</v>
      </c>
      <c r="B3113" s="275" t="s">
        <v>28610</v>
      </c>
      <c r="C3113" s="274" t="s">
        <v>41</v>
      </c>
      <c r="D3113" s="276">
        <v>107.11</v>
      </c>
    </row>
    <row r="3114" spans="1:4" ht="9" customHeight="1">
      <c r="A3114" s="274">
        <v>2003368</v>
      </c>
      <c r="B3114" s="275" t="s">
        <v>28611</v>
      </c>
      <c r="C3114" s="274" t="s">
        <v>41</v>
      </c>
      <c r="D3114" s="276">
        <v>92.23</v>
      </c>
    </row>
    <row r="3115" spans="1:4" ht="9" customHeight="1">
      <c r="A3115" s="274">
        <v>2003939</v>
      </c>
      <c r="B3115" s="275" t="s">
        <v>28612</v>
      </c>
      <c r="C3115" s="274" t="s">
        <v>41</v>
      </c>
      <c r="D3115" s="276">
        <v>71.44</v>
      </c>
    </row>
    <row r="3116" spans="1:4" ht="9" customHeight="1">
      <c r="A3116" s="274">
        <v>2003940</v>
      </c>
      <c r="B3116" s="275" t="s">
        <v>28613</v>
      </c>
      <c r="C3116" s="274" t="s">
        <v>41</v>
      </c>
      <c r="D3116" s="276">
        <v>56.49</v>
      </c>
    </row>
    <row r="3117" spans="1:4" ht="9" customHeight="1">
      <c r="A3117" s="274">
        <v>2003371</v>
      </c>
      <c r="B3117" s="275" t="s">
        <v>28614</v>
      </c>
      <c r="C3117" s="274" t="s">
        <v>41</v>
      </c>
      <c r="D3117" s="276">
        <v>79.02</v>
      </c>
    </row>
    <row r="3118" spans="1:4" ht="9" customHeight="1">
      <c r="A3118" s="274">
        <v>2003370</v>
      </c>
      <c r="B3118" s="275" t="s">
        <v>28615</v>
      </c>
      <c r="C3118" s="274" t="s">
        <v>41</v>
      </c>
      <c r="D3118" s="276">
        <v>66.44</v>
      </c>
    </row>
    <row r="3119" spans="1:4" ht="9" customHeight="1">
      <c r="A3119" s="274">
        <v>2003941</v>
      </c>
      <c r="B3119" s="275" t="s">
        <v>28616</v>
      </c>
      <c r="C3119" s="274" t="s">
        <v>41</v>
      </c>
      <c r="D3119" s="276">
        <v>60.97</v>
      </c>
    </row>
    <row r="3120" spans="1:4" ht="9" customHeight="1">
      <c r="A3120" s="274">
        <v>2003942</v>
      </c>
      <c r="B3120" s="275" t="s">
        <v>28617</v>
      </c>
      <c r="C3120" s="274" t="s">
        <v>41</v>
      </c>
      <c r="D3120" s="276">
        <v>48.33</v>
      </c>
    </row>
    <row r="3121" spans="1:4" ht="9" customHeight="1">
      <c r="A3121" s="274">
        <v>2003373</v>
      </c>
      <c r="B3121" s="275" t="s">
        <v>28618</v>
      </c>
      <c r="C3121" s="274" t="s">
        <v>41</v>
      </c>
      <c r="D3121" s="276">
        <v>61.95</v>
      </c>
    </row>
    <row r="3122" spans="1:4" ht="9" customHeight="1">
      <c r="A3122" s="274">
        <v>2003372</v>
      </c>
      <c r="B3122" s="275" t="s">
        <v>28619</v>
      </c>
      <c r="C3122" s="274" t="s">
        <v>41</v>
      </c>
      <c r="D3122" s="276">
        <v>55.85</v>
      </c>
    </row>
    <row r="3123" spans="1:4" ht="9" customHeight="1">
      <c r="A3123" s="274">
        <v>2003943</v>
      </c>
      <c r="B3123" s="275" t="s">
        <v>28620</v>
      </c>
      <c r="C3123" s="274" t="s">
        <v>41</v>
      </c>
      <c r="D3123" s="276">
        <v>28.88</v>
      </c>
    </row>
    <row r="3124" spans="1:4" ht="9" customHeight="1">
      <c r="A3124" s="274">
        <v>2003944</v>
      </c>
      <c r="B3124" s="275" t="s">
        <v>28621</v>
      </c>
      <c r="C3124" s="274" t="s">
        <v>41</v>
      </c>
      <c r="D3124" s="276">
        <v>22.75</v>
      </c>
    </row>
    <row r="3125" spans="1:4" ht="9" customHeight="1">
      <c r="A3125" s="274">
        <v>2003375</v>
      </c>
      <c r="B3125" s="275" t="s">
        <v>28622</v>
      </c>
      <c r="C3125" s="274" t="s">
        <v>41</v>
      </c>
      <c r="D3125" s="276">
        <v>39.94</v>
      </c>
    </row>
    <row r="3126" spans="1:4" ht="9" customHeight="1">
      <c r="A3126" s="274">
        <v>2003374</v>
      </c>
      <c r="B3126" s="275" t="s">
        <v>28623</v>
      </c>
      <c r="C3126" s="274" t="s">
        <v>41</v>
      </c>
      <c r="D3126" s="276">
        <v>35.450000000000003</v>
      </c>
    </row>
    <row r="3127" spans="1:4" ht="9" customHeight="1">
      <c r="A3127" s="274">
        <v>2003945</v>
      </c>
      <c r="B3127" s="275" t="s">
        <v>28624</v>
      </c>
      <c r="C3127" s="274" t="s">
        <v>41</v>
      </c>
      <c r="D3127" s="276">
        <v>21.56</v>
      </c>
    </row>
    <row r="3128" spans="1:4" ht="9" customHeight="1">
      <c r="A3128" s="274">
        <v>2003946</v>
      </c>
      <c r="B3128" s="275" t="s">
        <v>28625</v>
      </c>
      <c r="C3128" s="274" t="s">
        <v>41</v>
      </c>
      <c r="D3128" s="276">
        <v>17.059999999999999</v>
      </c>
    </row>
    <row r="3129" spans="1:4" ht="9" customHeight="1">
      <c r="A3129" s="274">
        <v>2003377</v>
      </c>
      <c r="B3129" s="275" t="s">
        <v>28626</v>
      </c>
      <c r="C3129" s="274" t="s">
        <v>41</v>
      </c>
      <c r="D3129" s="276">
        <v>53.82</v>
      </c>
    </row>
    <row r="3130" spans="1:4" ht="9" customHeight="1">
      <c r="A3130" s="274">
        <v>2003376</v>
      </c>
      <c r="B3130" s="275" t="s">
        <v>28627</v>
      </c>
      <c r="C3130" s="274" t="s">
        <v>41</v>
      </c>
      <c r="D3130" s="276">
        <v>48.97</v>
      </c>
    </row>
    <row r="3131" spans="1:4" ht="9" customHeight="1">
      <c r="A3131" s="274">
        <v>2003947</v>
      </c>
      <c r="B3131" s="275" t="s">
        <v>28628</v>
      </c>
      <c r="C3131" s="274" t="s">
        <v>41</v>
      </c>
      <c r="D3131" s="276">
        <v>22.73</v>
      </c>
    </row>
    <row r="3132" spans="1:4" ht="9" customHeight="1">
      <c r="A3132" s="274">
        <v>2003948</v>
      </c>
      <c r="B3132" s="275" t="s">
        <v>28629</v>
      </c>
      <c r="C3132" s="274" t="s">
        <v>41</v>
      </c>
      <c r="D3132" s="276">
        <v>17.86</v>
      </c>
    </row>
    <row r="3133" spans="1:4" ht="9" customHeight="1">
      <c r="A3133" s="274">
        <v>2003379</v>
      </c>
      <c r="B3133" s="275" t="s">
        <v>28630</v>
      </c>
      <c r="C3133" s="274" t="s">
        <v>41</v>
      </c>
      <c r="D3133" s="276">
        <v>31.09</v>
      </c>
    </row>
    <row r="3134" spans="1:4" ht="9" customHeight="1">
      <c r="A3134" s="274">
        <v>2003378</v>
      </c>
      <c r="B3134" s="275" t="s">
        <v>28631</v>
      </c>
      <c r="C3134" s="274" t="s">
        <v>41</v>
      </c>
      <c r="D3134" s="276">
        <v>27.82</v>
      </c>
    </row>
    <row r="3135" spans="1:4" ht="9" customHeight="1">
      <c r="A3135" s="274">
        <v>2003949</v>
      </c>
      <c r="B3135" s="275" t="s">
        <v>28632</v>
      </c>
      <c r="C3135" s="274" t="s">
        <v>41</v>
      </c>
      <c r="D3135" s="276">
        <v>15.55</v>
      </c>
    </row>
    <row r="3136" spans="1:4" ht="9" customHeight="1">
      <c r="A3136" s="274">
        <v>2003950</v>
      </c>
      <c r="B3136" s="275" t="s">
        <v>28633</v>
      </c>
      <c r="C3136" s="274" t="s">
        <v>41</v>
      </c>
      <c r="D3136" s="276">
        <v>12.27</v>
      </c>
    </row>
    <row r="3137" spans="1:4" ht="9" customHeight="1">
      <c r="A3137" s="274">
        <v>2003381</v>
      </c>
      <c r="B3137" s="275" t="s">
        <v>28634</v>
      </c>
      <c r="C3137" s="274" t="s">
        <v>41</v>
      </c>
      <c r="D3137" s="276">
        <v>52.19</v>
      </c>
    </row>
    <row r="3138" spans="1:4" ht="9" customHeight="1">
      <c r="A3138" s="274">
        <v>2003380</v>
      </c>
      <c r="B3138" s="275" t="s">
        <v>28635</v>
      </c>
      <c r="C3138" s="274" t="s">
        <v>41</v>
      </c>
      <c r="D3138" s="276">
        <v>46.59</v>
      </c>
    </row>
    <row r="3139" spans="1:4" ht="9" customHeight="1">
      <c r="A3139" s="274">
        <v>2003951</v>
      </c>
      <c r="B3139" s="275" t="s">
        <v>28636</v>
      </c>
      <c r="C3139" s="274" t="s">
        <v>41</v>
      </c>
      <c r="D3139" s="276">
        <v>26.49</v>
      </c>
    </row>
    <row r="3140" spans="1:4" ht="9" customHeight="1">
      <c r="A3140" s="274">
        <v>2003952</v>
      </c>
      <c r="B3140" s="275" t="s">
        <v>28637</v>
      </c>
      <c r="C3140" s="274" t="s">
        <v>41</v>
      </c>
      <c r="D3140" s="276">
        <v>20.86</v>
      </c>
    </row>
    <row r="3141" spans="1:4" ht="9" customHeight="1">
      <c r="A3141" s="274">
        <v>2003383</v>
      </c>
      <c r="B3141" s="275" t="s">
        <v>28638</v>
      </c>
      <c r="C3141" s="274" t="s">
        <v>41</v>
      </c>
      <c r="D3141" s="276">
        <v>88.17</v>
      </c>
    </row>
    <row r="3142" spans="1:4" ht="9" customHeight="1">
      <c r="A3142" s="274">
        <v>2003382</v>
      </c>
      <c r="B3142" s="275" t="s">
        <v>28639</v>
      </c>
      <c r="C3142" s="274" t="s">
        <v>41</v>
      </c>
      <c r="D3142" s="276">
        <v>77.7</v>
      </c>
    </row>
    <row r="3143" spans="1:4" ht="9" customHeight="1">
      <c r="A3143" s="274">
        <v>2003953</v>
      </c>
      <c r="B3143" s="275" t="s">
        <v>28640</v>
      </c>
      <c r="C3143" s="274" t="s">
        <v>41</v>
      </c>
      <c r="D3143" s="276">
        <v>48.36</v>
      </c>
    </row>
    <row r="3144" spans="1:4" ht="9" customHeight="1">
      <c r="A3144" s="274">
        <v>2003954</v>
      </c>
      <c r="B3144" s="275" t="s">
        <v>28641</v>
      </c>
      <c r="C3144" s="274" t="s">
        <v>41</v>
      </c>
      <c r="D3144" s="276">
        <v>37.840000000000003</v>
      </c>
    </row>
    <row r="3145" spans="1:4" ht="9" customHeight="1">
      <c r="A3145" s="274">
        <v>2004514</v>
      </c>
      <c r="B3145" s="275" t="s">
        <v>28642</v>
      </c>
      <c r="C3145" s="274" t="s">
        <v>41</v>
      </c>
      <c r="D3145" s="276">
        <v>15.37</v>
      </c>
    </row>
    <row r="3146" spans="1:4" ht="9" customHeight="1">
      <c r="A3146" s="274">
        <v>2004515</v>
      </c>
      <c r="B3146" s="275" t="s">
        <v>28643</v>
      </c>
      <c r="C3146" s="274" t="s">
        <v>41</v>
      </c>
      <c r="D3146" s="276">
        <v>39.909999999999997</v>
      </c>
    </row>
    <row r="3147" spans="1:4" ht="9" customHeight="1">
      <c r="A3147" s="274">
        <v>2005759</v>
      </c>
      <c r="B3147" s="275" t="s">
        <v>28644</v>
      </c>
      <c r="C3147" s="274" t="s">
        <v>41</v>
      </c>
      <c r="D3147" s="276">
        <v>50.28</v>
      </c>
    </row>
    <row r="3148" spans="1:4" ht="9" customHeight="1">
      <c r="A3148" s="274">
        <v>2005764</v>
      </c>
      <c r="B3148" s="275" t="s">
        <v>28645</v>
      </c>
      <c r="C3148" s="274" t="s">
        <v>41</v>
      </c>
      <c r="D3148" s="276">
        <v>64.569999999999993</v>
      </c>
    </row>
    <row r="3149" spans="1:4" ht="9" customHeight="1">
      <c r="A3149" s="274">
        <v>2003678</v>
      </c>
      <c r="B3149" s="275" t="s">
        <v>28646</v>
      </c>
      <c r="C3149" s="274" t="s">
        <v>4786</v>
      </c>
      <c r="D3149" s="276">
        <v>2067.88</v>
      </c>
    </row>
    <row r="3150" spans="1:4" ht="9" customHeight="1">
      <c r="A3150" s="274">
        <v>2003677</v>
      </c>
      <c r="B3150" s="275" t="s">
        <v>28647</v>
      </c>
      <c r="C3150" s="274" t="s">
        <v>4786</v>
      </c>
      <c r="D3150" s="276">
        <v>1815.23</v>
      </c>
    </row>
    <row r="3151" spans="1:4" ht="9" customHeight="1">
      <c r="A3151" s="274">
        <v>2003680</v>
      </c>
      <c r="B3151" s="275" t="s">
        <v>28648</v>
      </c>
      <c r="C3151" s="274" t="s">
        <v>4786</v>
      </c>
      <c r="D3151" s="276">
        <v>2037.45</v>
      </c>
    </row>
    <row r="3152" spans="1:4" ht="9" customHeight="1">
      <c r="A3152" s="274">
        <v>2003679</v>
      </c>
      <c r="B3152" s="275" t="s">
        <v>28649</v>
      </c>
      <c r="C3152" s="274" t="s">
        <v>4786</v>
      </c>
      <c r="D3152" s="276">
        <v>1794.97</v>
      </c>
    </row>
    <row r="3153" spans="1:4" ht="9" customHeight="1">
      <c r="A3153" s="274">
        <v>2003682</v>
      </c>
      <c r="B3153" s="275" t="s">
        <v>28650</v>
      </c>
      <c r="C3153" s="274" t="s">
        <v>4786</v>
      </c>
      <c r="D3153" s="276">
        <v>2334.9699999999998</v>
      </c>
    </row>
    <row r="3154" spans="1:4" ht="9" customHeight="1">
      <c r="A3154" s="274">
        <v>2003681</v>
      </c>
      <c r="B3154" s="275" t="s">
        <v>28651</v>
      </c>
      <c r="C3154" s="274" t="s">
        <v>4786</v>
      </c>
      <c r="D3154" s="276">
        <v>2032.95</v>
      </c>
    </row>
    <row r="3155" spans="1:4" ht="9" customHeight="1">
      <c r="A3155" s="274">
        <v>2003684</v>
      </c>
      <c r="B3155" s="275" t="s">
        <v>28652</v>
      </c>
      <c r="C3155" s="274" t="s">
        <v>4786</v>
      </c>
      <c r="D3155" s="276">
        <v>2799.79</v>
      </c>
    </row>
    <row r="3156" spans="1:4" ht="9" customHeight="1">
      <c r="A3156" s="274">
        <v>2003683</v>
      </c>
      <c r="B3156" s="275" t="s">
        <v>28653</v>
      </c>
      <c r="C3156" s="274" t="s">
        <v>4786</v>
      </c>
      <c r="D3156" s="276">
        <v>2439.69</v>
      </c>
    </row>
    <row r="3157" spans="1:4" ht="9" customHeight="1">
      <c r="A3157" s="274">
        <v>2003686</v>
      </c>
      <c r="B3157" s="275" t="s">
        <v>28654</v>
      </c>
      <c r="C3157" s="274" t="s">
        <v>4786</v>
      </c>
      <c r="D3157" s="276">
        <v>3300.56</v>
      </c>
    </row>
    <row r="3158" spans="1:4" ht="9" customHeight="1">
      <c r="A3158" s="274">
        <v>2003685</v>
      </c>
      <c r="B3158" s="275" t="s">
        <v>28655</v>
      </c>
      <c r="C3158" s="274" t="s">
        <v>4786</v>
      </c>
      <c r="D3158" s="276">
        <v>2880.93</v>
      </c>
    </row>
    <row r="3159" spans="1:4" ht="9" customHeight="1">
      <c r="A3159" s="274">
        <v>2003688</v>
      </c>
      <c r="B3159" s="275" t="s">
        <v>28656</v>
      </c>
      <c r="C3159" s="274" t="s">
        <v>4786</v>
      </c>
      <c r="D3159" s="276">
        <v>4116.4799999999996</v>
      </c>
    </row>
    <row r="3160" spans="1:4" ht="9" customHeight="1">
      <c r="A3160" s="274">
        <v>2003687</v>
      </c>
      <c r="B3160" s="275" t="s">
        <v>28657</v>
      </c>
      <c r="C3160" s="274" t="s">
        <v>4786</v>
      </c>
      <c r="D3160" s="276">
        <v>3608.28</v>
      </c>
    </row>
    <row r="3161" spans="1:4" ht="9" customHeight="1">
      <c r="A3161" s="274">
        <v>2003690</v>
      </c>
      <c r="B3161" s="275" t="s">
        <v>28658</v>
      </c>
      <c r="C3161" s="274" t="s">
        <v>4786</v>
      </c>
      <c r="D3161" s="276">
        <v>2392.65</v>
      </c>
    </row>
    <row r="3162" spans="1:4" ht="9" customHeight="1">
      <c r="A3162" s="274">
        <v>2003689</v>
      </c>
      <c r="B3162" s="275" t="s">
        <v>28659</v>
      </c>
      <c r="C3162" s="274" t="s">
        <v>4786</v>
      </c>
      <c r="D3162" s="276">
        <v>2097.9</v>
      </c>
    </row>
    <row r="3163" spans="1:4" ht="9" customHeight="1">
      <c r="A3163" s="274">
        <v>2003692</v>
      </c>
      <c r="B3163" s="275" t="s">
        <v>28660</v>
      </c>
      <c r="C3163" s="274" t="s">
        <v>4786</v>
      </c>
      <c r="D3163" s="276">
        <v>2366.5700000000002</v>
      </c>
    </row>
    <row r="3164" spans="1:4" ht="9" customHeight="1">
      <c r="A3164" s="274">
        <v>2003691</v>
      </c>
      <c r="B3164" s="275" t="s">
        <v>28661</v>
      </c>
      <c r="C3164" s="274" t="s">
        <v>4786</v>
      </c>
      <c r="D3164" s="276">
        <v>2080.5300000000002</v>
      </c>
    </row>
    <row r="3165" spans="1:4" ht="9" customHeight="1">
      <c r="A3165" s="274">
        <v>2003694</v>
      </c>
      <c r="B3165" s="275" t="s">
        <v>28662</v>
      </c>
      <c r="C3165" s="274" t="s">
        <v>4786</v>
      </c>
      <c r="D3165" s="276">
        <v>2685.02</v>
      </c>
    </row>
    <row r="3166" spans="1:4" ht="9" customHeight="1">
      <c r="A3166" s="274">
        <v>2003693</v>
      </c>
      <c r="B3166" s="275" t="s">
        <v>28663</v>
      </c>
      <c r="C3166" s="274" t="s">
        <v>4786</v>
      </c>
      <c r="D3166" s="276">
        <v>2333.64</v>
      </c>
    </row>
    <row r="3167" spans="1:4" ht="9" customHeight="1">
      <c r="A3167" s="274">
        <v>2003696</v>
      </c>
      <c r="B3167" s="275" t="s">
        <v>28664</v>
      </c>
      <c r="C3167" s="274" t="s">
        <v>4786</v>
      </c>
      <c r="D3167" s="276">
        <v>3022.27</v>
      </c>
    </row>
    <row r="3168" spans="1:4" ht="9" customHeight="1">
      <c r="A3168" s="274">
        <v>2003695</v>
      </c>
      <c r="B3168" s="275" t="s">
        <v>28665</v>
      </c>
      <c r="C3168" s="274" t="s">
        <v>4786</v>
      </c>
      <c r="D3168" s="276">
        <v>2609.9</v>
      </c>
    </row>
    <row r="3169" spans="1:4" ht="9" customHeight="1">
      <c r="A3169" s="274">
        <v>2003698</v>
      </c>
      <c r="B3169" s="275" t="s">
        <v>28666</v>
      </c>
      <c r="C3169" s="274" t="s">
        <v>4786</v>
      </c>
      <c r="D3169" s="276">
        <v>3689.29</v>
      </c>
    </row>
    <row r="3170" spans="1:4" ht="9" customHeight="1">
      <c r="A3170" s="274">
        <v>2003697</v>
      </c>
      <c r="B3170" s="275" t="s">
        <v>28667</v>
      </c>
      <c r="C3170" s="274" t="s">
        <v>4786</v>
      </c>
      <c r="D3170" s="276">
        <v>3214.49</v>
      </c>
    </row>
    <row r="3171" spans="1:4" ht="9" customHeight="1">
      <c r="A3171" s="274">
        <v>2003700</v>
      </c>
      <c r="B3171" s="275" t="s">
        <v>28668</v>
      </c>
      <c r="C3171" s="274" t="s">
        <v>4786</v>
      </c>
      <c r="D3171" s="276">
        <v>4543.8900000000003</v>
      </c>
    </row>
    <row r="3172" spans="1:4" ht="9" customHeight="1">
      <c r="A3172" s="274">
        <v>2003699</v>
      </c>
      <c r="B3172" s="275" t="s">
        <v>28669</v>
      </c>
      <c r="C3172" s="274" t="s">
        <v>4786</v>
      </c>
      <c r="D3172" s="276">
        <v>3974.7</v>
      </c>
    </row>
    <row r="3173" spans="1:4" ht="9" customHeight="1">
      <c r="A3173" s="274">
        <v>2003702</v>
      </c>
      <c r="B3173" s="275" t="s">
        <v>28670</v>
      </c>
      <c r="C3173" s="274" t="s">
        <v>4786</v>
      </c>
      <c r="D3173" s="276">
        <v>2734.82</v>
      </c>
    </row>
    <row r="3174" spans="1:4" ht="9" customHeight="1">
      <c r="A3174" s="274">
        <v>2003701</v>
      </c>
      <c r="B3174" s="275" t="s">
        <v>28671</v>
      </c>
      <c r="C3174" s="274" t="s">
        <v>4786</v>
      </c>
      <c r="D3174" s="276">
        <v>2392.14</v>
      </c>
    </row>
    <row r="3175" spans="1:4" ht="9" customHeight="1">
      <c r="A3175" s="274">
        <v>2003704</v>
      </c>
      <c r="B3175" s="275" t="s">
        <v>28672</v>
      </c>
      <c r="C3175" s="274" t="s">
        <v>4786</v>
      </c>
      <c r="D3175" s="276">
        <v>2708.73</v>
      </c>
    </row>
    <row r="3176" spans="1:4" ht="9" customHeight="1">
      <c r="A3176" s="274">
        <v>2003703</v>
      </c>
      <c r="B3176" s="275" t="s">
        <v>28673</v>
      </c>
      <c r="C3176" s="274" t="s">
        <v>4786</v>
      </c>
      <c r="D3176" s="276">
        <v>2374.77</v>
      </c>
    </row>
    <row r="3177" spans="1:4" ht="9" customHeight="1">
      <c r="A3177" s="274">
        <v>2003706</v>
      </c>
      <c r="B3177" s="275" t="s">
        <v>28674</v>
      </c>
      <c r="C3177" s="274" t="s">
        <v>4786</v>
      </c>
      <c r="D3177" s="276">
        <v>3052.46</v>
      </c>
    </row>
    <row r="3178" spans="1:4" ht="9" customHeight="1">
      <c r="A3178" s="274">
        <v>2003705</v>
      </c>
      <c r="B3178" s="275" t="s">
        <v>28675</v>
      </c>
      <c r="C3178" s="274" t="s">
        <v>4786</v>
      </c>
      <c r="D3178" s="276">
        <v>2645.9</v>
      </c>
    </row>
    <row r="3179" spans="1:4" ht="9" customHeight="1">
      <c r="A3179" s="274">
        <v>2003708</v>
      </c>
      <c r="B3179" s="275" t="s">
        <v>28676</v>
      </c>
      <c r="C3179" s="274" t="s">
        <v>4786</v>
      </c>
      <c r="D3179" s="276">
        <v>3548.87</v>
      </c>
    </row>
    <row r="3180" spans="1:4" ht="9" customHeight="1">
      <c r="A3180" s="274">
        <v>2003707</v>
      </c>
      <c r="B3180" s="275" t="s">
        <v>28677</v>
      </c>
      <c r="C3180" s="274" t="s">
        <v>4786</v>
      </c>
      <c r="D3180" s="276">
        <v>3078.42</v>
      </c>
    </row>
    <row r="3181" spans="1:4" ht="9" customHeight="1">
      <c r="A3181" s="274">
        <v>2003710</v>
      </c>
      <c r="B3181" s="275" t="s">
        <v>28678</v>
      </c>
      <c r="C3181" s="274" t="s">
        <v>4786</v>
      </c>
      <c r="D3181" s="276">
        <v>4095.42</v>
      </c>
    </row>
    <row r="3182" spans="1:4" ht="9" customHeight="1">
      <c r="A3182" s="274">
        <v>2003709</v>
      </c>
      <c r="B3182" s="275" t="s">
        <v>28679</v>
      </c>
      <c r="C3182" s="274" t="s">
        <v>4786</v>
      </c>
      <c r="D3182" s="276">
        <v>3559.63</v>
      </c>
    </row>
    <row r="3183" spans="1:4" ht="9" customHeight="1">
      <c r="A3183" s="274">
        <v>2003712</v>
      </c>
      <c r="B3183" s="275" t="s">
        <v>28680</v>
      </c>
      <c r="C3183" s="274" t="s">
        <v>4786</v>
      </c>
      <c r="D3183" s="276">
        <v>4988.6899999999996</v>
      </c>
    </row>
    <row r="3184" spans="1:4" ht="9" customHeight="1">
      <c r="A3184" s="274">
        <v>2003711</v>
      </c>
      <c r="B3184" s="275" t="s">
        <v>28681</v>
      </c>
      <c r="C3184" s="274" t="s">
        <v>4786</v>
      </c>
      <c r="D3184" s="276">
        <v>4352.71</v>
      </c>
    </row>
    <row r="3185" spans="1:4" ht="9" customHeight="1">
      <c r="A3185" s="274">
        <v>2004505</v>
      </c>
      <c r="B3185" s="275" t="s">
        <v>28682</v>
      </c>
      <c r="C3185" s="274" t="s">
        <v>13725</v>
      </c>
      <c r="D3185" s="276">
        <v>17.059999999999999</v>
      </c>
    </row>
    <row r="3186" spans="1:4" ht="9" customHeight="1">
      <c r="A3186" s="274">
        <v>2003353</v>
      </c>
      <c r="B3186" s="275" t="s">
        <v>28683</v>
      </c>
      <c r="C3186" s="274" t="s">
        <v>41</v>
      </c>
      <c r="D3186" s="276">
        <v>75.86</v>
      </c>
    </row>
    <row r="3187" spans="1:4" ht="9" customHeight="1">
      <c r="A3187" s="274">
        <v>2003352</v>
      </c>
      <c r="B3187" s="275" t="s">
        <v>28684</v>
      </c>
      <c r="C3187" s="274" t="s">
        <v>41</v>
      </c>
      <c r="D3187" s="276">
        <v>55.68</v>
      </c>
    </row>
    <row r="3188" spans="1:4" ht="18" customHeight="1">
      <c r="A3188" s="274">
        <v>2003979</v>
      </c>
      <c r="B3188" s="275" t="s">
        <v>28685</v>
      </c>
      <c r="C3188" s="274" t="s">
        <v>41</v>
      </c>
      <c r="D3188" s="276">
        <v>89.35</v>
      </c>
    </row>
    <row r="3189" spans="1:4" ht="18" customHeight="1">
      <c r="A3189" s="274">
        <v>2003980</v>
      </c>
      <c r="B3189" s="275" t="s">
        <v>28686</v>
      </c>
      <c r="C3189" s="274" t="s">
        <v>41</v>
      </c>
      <c r="D3189" s="276">
        <v>69.069999999999993</v>
      </c>
    </row>
    <row r="3190" spans="1:4" ht="9" customHeight="1">
      <c r="A3190" s="274">
        <v>2003355</v>
      </c>
      <c r="B3190" s="275" t="s">
        <v>28687</v>
      </c>
      <c r="C3190" s="274" t="s">
        <v>41</v>
      </c>
      <c r="D3190" s="276">
        <v>102.08</v>
      </c>
    </row>
    <row r="3191" spans="1:4" ht="9" customHeight="1">
      <c r="A3191" s="274">
        <v>2003354</v>
      </c>
      <c r="B3191" s="275" t="s">
        <v>28688</v>
      </c>
      <c r="C3191" s="274" t="s">
        <v>41</v>
      </c>
      <c r="D3191" s="276">
        <v>74.89</v>
      </c>
    </row>
    <row r="3192" spans="1:4" ht="18" customHeight="1">
      <c r="A3192" s="274">
        <v>2003981</v>
      </c>
      <c r="B3192" s="275" t="s">
        <v>28689</v>
      </c>
      <c r="C3192" s="274" t="s">
        <v>41</v>
      </c>
      <c r="D3192" s="276">
        <v>120.39</v>
      </c>
    </row>
    <row r="3193" spans="1:4" ht="18" customHeight="1">
      <c r="A3193" s="274">
        <v>2003982</v>
      </c>
      <c r="B3193" s="275" t="s">
        <v>28690</v>
      </c>
      <c r="C3193" s="274" t="s">
        <v>41</v>
      </c>
      <c r="D3193" s="276">
        <v>93.07</v>
      </c>
    </row>
    <row r="3194" spans="1:4" ht="9" customHeight="1">
      <c r="A3194" s="274">
        <v>2003345</v>
      </c>
      <c r="B3194" s="275" t="s">
        <v>28691</v>
      </c>
      <c r="C3194" s="274" t="s">
        <v>41</v>
      </c>
      <c r="D3194" s="276">
        <v>60.5</v>
      </c>
    </row>
    <row r="3195" spans="1:4" ht="9" customHeight="1">
      <c r="A3195" s="274">
        <v>2003344</v>
      </c>
      <c r="B3195" s="275" t="s">
        <v>28692</v>
      </c>
      <c r="C3195" s="274" t="s">
        <v>41</v>
      </c>
      <c r="D3195" s="276">
        <v>46.72</v>
      </c>
    </row>
    <row r="3196" spans="1:4" ht="18" customHeight="1">
      <c r="A3196" s="274">
        <v>2003973</v>
      </c>
      <c r="B3196" s="275" t="s">
        <v>28693</v>
      </c>
      <c r="C3196" s="274" t="s">
        <v>41</v>
      </c>
      <c r="D3196" s="276">
        <v>69.849999999999994</v>
      </c>
    </row>
    <row r="3197" spans="1:4" ht="18" customHeight="1">
      <c r="A3197" s="274">
        <v>2003974</v>
      </c>
      <c r="B3197" s="275" t="s">
        <v>28694</v>
      </c>
      <c r="C3197" s="274" t="s">
        <v>41</v>
      </c>
      <c r="D3197" s="276">
        <v>56.01</v>
      </c>
    </row>
    <row r="3198" spans="1:4" ht="9" customHeight="1">
      <c r="A3198" s="274">
        <v>2003343</v>
      </c>
      <c r="B3198" s="275" t="s">
        <v>28695</v>
      </c>
      <c r="C3198" s="274" t="s">
        <v>41</v>
      </c>
      <c r="D3198" s="276">
        <v>82.42</v>
      </c>
    </row>
    <row r="3199" spans="1:4" ht="9" customHeight="1">
      <c r="A3199" s="274">
        <v>2003342</v>
      </c>
      <c r="B3199" s="275" t="s">
        <v>28696</v>
      </c>
      <c r="C3199" s="274" t="s">
        <v>41</v>
      </c>
      <c r="D3199" s="276">
        <v>63.1</v>
      </c>
    </row>
    <row r="3200" spans="1:4" ht="18" customHeight="1">
      <c r="A3200" s="274">
        <v>2003971</v>
      </c>
      <c r="B3200" s="275" t="s">
        <v>28697</v>
      </c>
      <c r="C3200" s="274" t="s">
        <v>41</v>
      </c>
      <c r="D3200" s="276">
        <v>95.68</v>
      </c>
    </row>
    <row r="3201" spans="1:4" ht="18" customHeight="1">
      <c r="A3201" s="274">
        <v>2003972</v>
      </c>
      <c r="B3201" s="275" t="s">
        <v>28698</v>
      </c>
      <c r="C3201" s="274" t="s">
        <v>41</v>
      </c>
      <c r="D3201" s="276">
        <v>76.27</v>
      </c>
    </row>
    <row r="3202" spans="1:4" ht="9" customHeight="1">
      <c r="A3202" s="274">
        <v>2003347</v>
      </c>
      <c r="B3202" s="275" t="s">
        <v>28699</v>
      </c>
      <c r="C3202" s="274" t="s">
        <v>41</v>
      </c>
      <c r="D3202" s="276">
        <v>13.92</v>
      </c>
    </row>
    <row r="3203" spans="1:4" ht="9" customHeight="1">
      <c r="A3203" s="274">
        <v>2003346</v>
      </c>
      <c r="B3203" s="275" t="s">
        <v>28700</v>
      </c>
      <c r="C3203" s="274" t="s">
        <v>41</v>
      </c>
      <c r="D3203" s="276">
        <v>19.25</v>
      </c>
    </row>
    <row r="3204" spans="1:4" ht="9" customHeight="1">
      <c r="A3204" s="274">
        <v>2003933</v>
      </c>
      <c r="B3204" s="275" t="s">
        <v>28701</v>
      </c>
      <c r="C3204" s="274" t="s">
        <v>41</v>
      </c>
      <c r="D3204" s="276">
        <v>7.11</v>
      </c>
    </row>
    <row r="3205" spans="1:4" ht="9" customHeight="1">
      <c r="A3205" s="274">
        <v>2003932</v>
      </c>
      <c r="B3205" s="275" t="s">
        <v>28702</v>
      </c>
      <c r="C3205" s="274" t="s">
        <v>41</v>
      </c>
      <c r="D3205" s="276">
        <v>9.0399999999999991</v>
      </c>
    </row>
    <row r="3206" spans="1:4" ht="9" customHeight="1">
      <c r="A3206" s="274">
        <v>2003349</v>
      </c>
      <c r="B3206" s="275" t="s">
        <v>28703</v>
      </c>
      <c r="C3206" s="274" t="s">
        <v>41</v>
      </c>
      <c r="D3206" s="276">
        <v>58.23</v>
      </c>
    </row>
    <row r="3207" spans="1:4" ht="9" customHeight="1">
      <c r="A3207" s="274">
        <v>2003348</v>
      </c>
      <c r="B3207" s="275" t="s">
        <v>28704</v>
      </c>
      <c r="C3207" s="274" t="s">
        <v>41</v>
      </c>
      <c r="D3207" s="276">
        <v>42.92</v>
      </c>
    </row>
    <row r="3208" spans="1:4" ht="18" customHeight="1">
      <c r="A3208" s="274">
        <v>2003975</v>
      </c>
      <c r="B3208" s="275" t="s">
        <v>28705</v>
      </c>
      <c r="C3208" s="274" t="s">
        <v>41</v>
      </c>
      <c r="D3208" s="276">
        <v>67.75</v>
      </c>
    </row>
    <row r="3209" spans="1:4" ht="18" customHeight="1">
      <c r="A3209" s="274">
        <v>2003976</v>
      </c>
      <c r="B3209" s="275" t="s">
        <v>28706</v>
      </c>
      <c r="C3209" s="274" t="s">
        <v>41</v>
      </c>
      <c r="D3209" s="276">
        <v>52.37</v>
      </c>
    </row>
    <row r="3210" spans="1:4" ht="9" customHeight="1">
      <c r="A3210" s="274">
        <v>2003351</v>
      </c>
      <c r="B3210" s="275" t="s">
        <v>28707</v>
      </c>
      <c r="C3210" s="274" t="s">
        <v>41</v>
      </c>
      <c r="D3210" s="276">
        <v>77.86</v>
      </c>
    </row>
    <row r="3211" spans="1:4" ht="9" customHeight="1">
      <c r="A3211" s="274">
        <v>2003350</v>
      </c>
      <c r="B3211" s="275" t="s">
        <v>28708</v>
      </c>
      <c r="C3211" s="274" t="s">
        <v>41</v>
      </c>
      <c r="D3211" s="276">
        <v>57.35</v>
      </c>
    </row>
    <row r="3212" spans="1:4" ht="18" customHeight="1">
      <c r="A3212" s="274">
        <v>2003977</v>
      </c>
      <c r="B3212" s="275" t="s">
        <v>28709</v>
      </c>
      <c r="C3212" s="274" t="s">
        <v>41</v>
      </c>
      <c r="D3212" s="276">
        <v>90.76</v>
      </c>
    </row>
    <row r="3213" spans="1:4" ht="18" customHeight="1">
      <c r="A3213" s="274">
        <v>2003978</v>
      </c>
      <c r="B3213" s="275" t="s">
        <v>28710</v>
      </c>
      <c r="C3213" s="274" t="s">
        <v>41</v>
      </c>
      <c r="D3213" s="276">
        <v>70.16</v>
      </c>
    </row>
    <row r="3214" spans="1:4" ht="9" customHeight="1">
      <c r="A3214" s="274">
        <v>2003291</v>
      </c>
      <c r="B3214" s="275" t="s">
        <v>28711</v>
      </c>
      <c r="C3214" s="274" t="s">
        <v>41</v>
      </c>
      <c r="D3214" s="276">
        <v>9.94</v>
      </c>
    </row>
    <row r="3215" spans="1:4" ht="9" customHeight="1">
      <c r="A3215" s="274">
        <v>2003292</v>
      </c>
      <c r="B3215" s="275" t="s">
        <v>28712</v>
      </c>
      <c r="C3215" s="274" t="s">
        <v>41</v>
      </c>
      <c r="D3215" s="276">
        <v>13.91</v>
      </c>
    </row>
    <row r="3216" spans="1:4" ht="9" customHeight="1">
      <c r="A3216" s="274">
        <v>2003293</v>
      </c>
      <c r="B3216" s="275" t="s">
        <v>28713</v>
      </c>
      <c r="C3216" s="274" t="s">
        <v>41</v>
      </c>
      <c r="D3216" s="276">
        <v>18.329999999999998</v>
      </c>
    </row>
    <row r="3217" spans="1:4" ht="9" customHeight="1">
      <c r="A3217" s="274">
        <v>2003294</v>
      </c>
      <c r="B3217" s="275" t="s">
        <v>28714</v>
      </c>
      <c r="C3217" s="274" t="s">
        <v>41</v>
      </c>
      <c r="D3217" s="276">
        <v>27.49</v>
      </c>
    </row>
    <row r="3218" spans="1:4" ht="9" customHeight="1">
      <c r="A3218" s="274">
        <v>2003257</v>
      </c>
      <c r="B3218" s="275" t="s">
        <v>28715</v>
      </c>
      <c r="C3218" s="274" t="s">
        <v>41</v>
      </c>
      <c r="D3218" s="276">
        <v>61.89</v>
      </c>
    </row>
    <row r="3219" spans="1:4" ht="9" customHeight="1">
      <c r="A3219" s="274">
        <v>2003258</v>
      </c>
      <c r="B3219" s="275" t="s">
        <v>28716</v>
      </c>
      <c r="C3219" s="274" t="s">
        <v>41</v>
      </c>
      <c r="D3219" s="276">
        <v>48.15</v>
      </c>
    </row>
    <row r="3220" spans="1:4" ht="18" customHeight="1">
      <c r="A3220" s="274">
        <v>2003259</v>
      </c>
      <c r="B3220" s="275" t="s">
        <v>28717</v>
      </c>
      <c r="C3220" s="274" t="s">
        <v>41</v>
      </c>
      <c r="D3220" s="276">
        <v>70.66</v>
      </c>
    </row>
    <row r="3221" spans="1:4" ht="18" customHeight="1">
      <c r="A3221" s="274">
        <v>2003260</v>
      </c>
      <c r="B3221" s="275" t="s">
        <v>28718</v>
      </c>
      <c r="C3221" s="274" t="s">
        <v>41</v>
      </c>
      <c r="D3221" s="276">
        <v>56.86</v>
      </c>
    </row>
    <row r="3222" spans="1:4" ht="9" customHeight="1">
      <c r="A3222" s="274">
        <v>2003281</v>
      </c>
      <c r="B3222" s="275" t="s">
        <v>28719</v>
      </c>
      <c r="C3222" s="274" t="s">
        <v>41</v>
      </c>
      <c r="D3222" s="276">
        <v>61.94</v>
      </c>
    </row>
    <row r="3223" spans="1:4" ht="9" customHeight="1">
      <c r="A3223" s="274">
        <v>2003282</v>
      </c>
      <c r="B3223" s="275" t="s">
        <v>28720</v>
      </c>
      <c r="C3223" s="274" t="s">
        <v>41</v>
      </c>
      <c r="D3223" s="276">
        <v>47.88</v>
      </c>
    </row>
    <row r="3224" spans="1:4" ht="18" customHeight="1">
      <c r="A3224" s="274">
        <v>2003283</v>
      </c>
      <c r="B3224" s="275" t="s">
        <v>28721</v>
      </c>
      <c r="C3224" s="274" t="s">
        <v>41</v>
      </c>
      <c r="D3224" s="276">
        <v>70.92</v>
      </c>
    </row>
    <row r="3225" spans="1:4" ht="18" customHeight="1">
      <c r="A3225" s="274">
        <v>2003284</v>
      </c>
      <c r="B3225" s="275" t="s">
        <v>28722</v>
      </c>
      <c r="C3225" s="274" t="s">
        <v>41</v>
      </c>
      <c r="D3225" s="276">
        <v>56.8</v>
      </c>
    </row>
    <row r="3226" spans="1:4" ht="9" customHeight="1">
      <c r="A3226" s="274">
        <v>2003327</v>
      </c>
      <c r="B3226" s="275" t="s">
        <v>28723</v>
      </c>
      <c r="C3226" s="274" t="s">
        <v>41</v>
      </c>
      <c r="D3226" s="276">
        <v>89.03</v>
      </c>
    </row>
    <row r="3227" spans="1:4" ht="9" customHeight="1">
      <c r="A3227" s="274">
        <v>2003326</v>
      </c>
      <c r="B3227" s="275" t="s">
        <v>28724</v>
      </c>
      <c r="C3227" s="274" t="s">
        <v>41</v>
      </c>
      <c r="D3227" s="276">
        <v>73.099999999999994</v>
      </c>
    </row>
    <row r="3228" spans="1:4" ht="18" customHeight="1">
      <c r="A3228" s="274">
        <v>2003963</v>
      </c>
      <c r="B3228" s="275" t="s">
        <v>28725</v>
      </c>
      <c r="C3228" s="274" t="s">
        <v>41</v>
      </c>
      <c r="D3228" s="276">
        <v>80.59</v>
      </c>
    </row>
    <row r="3229" spans="1:4" ht="18" customHeight="1">
      <c r="A3229" s="274">
        <v>2003964</v>
      </c>
      <c r="B3229" s="275" t="s">
        <v>28726</v>
      </c>
      <c r="C3229" s="274" t="s">
        <v>41</v>
      </c>
      <c r="D3229" s="276">
        <v>64.59</v>
      </c>
    </row>
    <row r="3230" spans="1:4" ht="9" customHeight="1">
      <c r="A3230" s="274">
        <v>2003319</v>
      </c>
      <c r="B3230" s="275" t="s">
        <v>28727</v>
      </c>
      <c r="C3230" s="274" t="s">
        <v>41</v>
      </c>
      <c r="D3230" s="276">
        <v>75.099999999999994</v>
      </c>
    </row>
    <row r="3231" spans="1:4" ht="9" customHeight="1">
      <c r="A3231" s="274">
        <v>2003318</v>
      </c>
      <c r="B3231" s="275" t="s">
        <v>28728</v>
      </c>
      <c r="C3231" s="274" t="s">
        <v>41</v>
      </c>
      <c r="D3231" s="276">
        <v>58.14</v>
      </c>
    </row>
    <row r="3232" spans="1:4" ht="18" customHeight="1">
      <c r="A3232" s="274">
        <v>2003955</v>
      </c>
      <c r="B3232" s="275" t="s">
        <v>28729</v>
      </c>
      <c r="C3232" s="274" t="s">
        <v>41</v>
      </c>
      <c r="D3232" s="276">
        <v>85.97</v>
      </c>
    </row>
    <row r="3233" spans="1:4" ht="18" customHeight="1">
      <c r="A3233" s="274">
        <v>2003956</v>
      </c>
      <c r="B3233" s="275" t="s">
        <v>28730</v>
      </c>
      <c r="C3233" s="274" t="s">
        <v>41</v>
      </c>
      <c r="D3233" s="276">
        <v>68.930000000000007</v>
      </c>
    </row>
    <row r="3234" spans="1:4" ht="9" customHeight="1">
      <c r="A3234" s="274">
        <v>2003277</v>
      </c>
      <c r="B3234" s="275" t="s">
        <v>28731</v>
      </c>
      <c r="C3234" s="274" t="s">
        <v>41</v>
      </c>
      <c r="D3234" s="276">
        <v>77.31</v>
      </c>
    </row>
    <row r="3235" spans="1:4" ht="9" customHeight="1">
      <c r="A3235" s="274">
        <v>2003278</v>
      </c>
      <c r="B3235" s="275" t="s">
        <v>28732</v>
      </c>
      <c r="C3235" s="274" t="s">
        <v>41</v>
      </c>
      <c r="D3235" s="276">
        <v>59.87</v>
      </c>
    </row>
    <row r="3236" spans="1:4" ht="18" customHeight="1">
      <c r="A3236" s="274">
        <v>2003279</v>
      </c>
      <c r="B3236" s="275" t="s">
        <v>28733</v>
      </c>
      <c r="C3236" s="274" t="s">
        <v>41</v>
      </c>
      <c r="D3236" s="276">
        <v>88.49</v>
      </c>
    </row>
    <row r="3237" spans="1:4" ht="18" customHeight="1">
      <c r="A3237" s="274">
        <v>2003280</v>
      </c>
      <c r="B3237" s="275" t="s">
        <v>28734</v>
      </c>
      <c r="C3237" s="274" t="s">
        <v>41</v>
      </c>
      <c r="D3237" s="276">
        <v>70.98</v>
      </c>
    </row>
    <row r="3238" spans="1:4" ht="9" customHeight="1">
      <c r="A3238" s="274">
        <v>2003253</v>
      </c>
      <c r="B3238" s="275" t="s">
        <v>28735</v>
      </c>
      <c r="C3238" s="274" t="s">
        <v>41</v>
      </c>
      <c r="D3238" s="276">
        <v>88.32</v>
      </c>
    </row>
    <row r="3239" spans="1:4" ht="9" customHeight="1">
      <c r="A3239" s="274">
        <v>2003254</v>
      </c>
      <c r="B3239" s="275" t="s">
        <v>28736</v>
      </c>
      <c r="C3239" s="274" t="s">
        <v>41</v>
      </c>
      <c r="D3239" s="276">
        <v>68.150000000000006</v>
      </c>
    </row>
    <row r="3240" spans="1:4" ht="18" customHeight="1">
      <c r="A3240" s="274">
        <v>2003255</v>
      </c>
      <c r="B3240" s="275" t="s">
        <v>28737</v>
      </c>
      <c r="C3240" s="274" t="s">
        <v>41</v>
      </c>
      <c r="D3240" s="276">
        <v>101.28</v>
      </c>
    </row>
    <row r="3241" spans="1:4" ht="18" customHeight="1">
      <c r="A3241" s="274">
        <v>2003256</v>
      </c>
      <c r="B3241" s="275" t="s">
        <v>28738</v>
      </c>
      <c r="C3241" s="274" t="s">
        <v>41</v>
      </c>
      <c r="D3241" s="276">
        <v>81.02</v>
      </c>
    </row>
    <row r="3242" spans="1:4" ht="9" customHeight="1">
      <c r="A3242" s="274">
        <v>2003273</v>
      </c>
      <c r="B3242" s="275" t="s">
        <v>28739</v>
      </c>
      <c r="C3242" s="274" t="s">
        <v>41</v>
      </c>
      <c r="D3242" s="276">
        <v>90.68</v>
      </c>
    </row>
    <row r="3243" spans="1:4" ht="9" customHeight="1">
      <c r="A3243" s="274">
        <v>2003274</v>
      </c>
      <c r="B3243" s="275" t="s">
        <v>28740</v>
      </c>
      <c r="C3243" s="274" t="s">
        <v>41</v>
      </c>
      <c r="D3243" s="276">
        <v>69.989999999999995</v>
      </c>
    </row>
    <row r="3244" spans="1:4" ht="18" customHeight="1">
      <c r="A3244" s="274">
        <v>2003275</v>
      </c>
      <c r="B3244" s="275" t="s">
        <v>28741</v>
      </c>
      <c r="C3244" s="274" t="s">
        <v>41</v>
      </c>
      <c r="D3244" s="276">
        <v>103.98</v>
      </c>
    </row>
    <row r="3245" spans="1:4" ht="18" customHeight="1">
      <c r="A3245" s="274">
        <v>2003276</v>
      </c>
      <c r="B3245" s="275" t="s">
        <v>28742</v>
      </c>
      <c r="C3245" s="274" t="s">
        <v>41</v>
      </c>
      <c r="D3245" s="276">
        <v>83.2</v>
      </c>
    </row>
    <row r="3246" spans="1:4" ht="9" customHeight="1">
      <c r="A3246" s="274">
        <v>2003269</v>
      </c>
      <c r="B3246" s="275" t="s">
        <v>28743</v>
      </c>
      <c r="C3246" s="274" t="s">
        <v>41</v>
      </c>
      <c r="D3246" s="276">
        <v>59.9</v>
      </c>
    </row>
    <row r="3247" spans="1:4" ht="9" customHeight="1">
      <c r="A3247" s="274">
        <v>2003270</v>
      </c>
      <c r="B3247" s="275" t="s">
        <v>28744</v>
      </c>
      <c r="C3247" s="274" t="s">
        <v>41</v>
      </c>
      <c r="D3247" s="276">
        <v>49.33</v>
      </c>
    </row>
    <row r="3248" spans="1:4" ht="18" customHeight="1">
      <c r="A3248" s="274">
        <v>2003271</v>
      </c>
      <c r="B3248" s="275" t="s">
        <v>28745</v>
      </c>
      <c r="C3248" s="274" t="s">
        <v>41</v>
      </c>
      <c r="D3248" s="276">
        <v>54.55</v>
      </c>
    </row>
    <row r="3249" spans="1:4" ht="18" customHeight="1">
      <c r="A3249" s="274">
        <v>2003272</v>
      </c>
      <c r="B3249" s="275" t="s">
        <v>28746</v>
      </c>
      <c r="C3249" s="274" t="s">
        <v>41</v>
      </c>
      <c r="D3249" s="276">
        <v>43.93</v>
      </c>
    </row>
    <row r="3250" spans="1:4" ht="9" customHeight="1">
      <c r="A3250" s="274">
        <v>2003261</v>
      </c>
      <c r="B3250" s="275" t="s">
        <v>28747</v>
      </c>
      <c r="C3250" s="274" t="s">
        <v>41</v>
      </c>
      <c r="D3250" s="276">
        <v>50.2</v>
      </c>
    </row>
    <row r="3251" spans="1:4" ht="9" customHeight="1">
      <c r="A3251" s="274">
        <v>2003262</v>
      </c>
      <c r="B3251" s="275" t="s">
        <v>28748</v>
      </c>
      <c r="C3251" s="274" t="s">
        <v>41</v>
      </c>
      <c r="D3251" s="276">
        <v>39.119999999999997</v>
      </c>
    </row>
    <row r="3252" spans="1:4" ht="18" customHeight="1">
      <c r="A3252" s="274">
        <v>2003263</v>
      </c>
      <c r="B3252" s="275" t="s">
        <v>28749</v>
      </c>
      <c r="C3252" s="274" t="s">
        <v>41</v>
      </c>
      <c r="D3252" s="276">
        <v>57.24</v>
      </c>
    </row>
    <row r="3253" spans="1:4" ht="18" customHeight="1">
      <c r="A3253" s="274">
        <v>2003264</v>
      </c>
      <c r="B3253" s="275" t="s">
        <v>28750</v>
      </c>
      <c r="C3253" s="274" t="s">
        <v>41</v>
      </c>
      <c r="D3253" s="276">
        <v>46.11</v>
      </c>
    </row>
    <row r="3254" spans="1:4" ht="9" customHeight="1">
      <c r="A3254" s="274">
        <v>2003285</v>
      </c>
      <c r="B3254" s="275" t="s">
        <v>28751</v>
      </c>
      <c r="C3254" s="274" t="s">
        <v>41</v>
      </c>
      <c r="D3254" s="276">
        <v>51.84</v>
      </c>
    </row>
    <row r="3255" spans="1:4" ht="9" customHeight="1">
      <c r="A3255" s="274">
        <v>2003286</v>
      </c>
      <c r="B3255" s="275" t="s">
        <v>28752</v>
      </c>
      <c r="C3255" s="274" t="s">
        <v>41</v>
      </c>
      <c r="D3255" s="276">
        <v>40.43</v>
      </c>
    </row>
    <row r="3256" spans="1:4" ht="18" customHeight="1">
      <c r="A3256" s="274">
        <v>2003287</v>
      </c>
      <c r="B3256" s="275" t="s">
        <v>28753</v>
      </c>
      <c r="C3256" s="274" t="s">
        <v>41</v>
      </c>
      <c r="D3256" s="276">
        <v>59.11</v>
      </c>
    </row>
    <row r="3257" spans="1:4" ht="18" customHeight="1">
      <c r="A3257" s="274">
        <v>2003288</v>
      </c>
      <c r="B3257" s="275" t="s">
        <v>28754</v>
      </c>
      <c r="C3257" s="274" t="s">
        <v>41</v>
      </c>
      <c r="D3257" s="276">
        <v>47.64</v>
      </c>
    </row>
    <row r="3258" spans="1:4" ht="9" customHeight="1">
      <c r="A3258" s="274">
        <v>2003265</v>
      </c>
      <c r="B3258" s="275" t="s">
        <v>28755</v>
      </c>
      <c r="C3258" s="274" t="s">
        <v>41</v>
      </c>
      <c r="D3258" s="276">
        <v>73.59</v>
      </c>
    </row>
    <row r="3259" spans="1:4" ht="9" customHeight="1">
      <c r="A3259" s="274">
        <v>2003266</v>
      </c>
      <c r="B3259" s="275" t="s">
        <v>28756</v>
      </c>
      <c r="C3259" s="274" t="s">
        <v>41</v>
      </c>
      <c r="D3259" s="276">
        <v>60.62</v>
      </c>
    </row>
    <row r="3260" spans="1:4" ht="18" customHeight="1">
      <c r="A3260" s="274">
        <v>2003267</v>
      </c>
      <c r="B3260" s="275" t="s">
        <v>28757</v>
      </c>
      <c r="C3260" s="274" t="s">
        <v>41</v>
      </c>
      <c r="D3260" s="276">
        <v>66.569999999999993</v>
      </c>
    </row>
    <row r="3261" spans="1:4" ht="18" customHeight="1">
      <c r="A3261" s="274">
        <v>2003268</v>
      </c>
      <c r="B3261" s="275" t="s">
        <v>28758</v>
      </c>
      <c r="C3261" s="274" t="s">
        <v>41</v>
      </c>
      <c r="D3261" s="276">
        <v>53.55</v>
      </c>
    </row>
    <row r="3262" spans="1:4" ht="9" customHeight="1">
      <c r="A3262" s="274">
        <v>2003289</v>
      </c>
      <c r="B3262" s="275" t="s">
        <v>28759</v>
      </c>
      <c r="C3262" s="274" t="s">
        <v>41</v>
      </c>
      <c r="D3262" s="276">
        <v>17.399999999999999</v>
      </c>
    </row>
    <row r="3263" spans="1:4" ht="9" customHeight="1">
      <c r="A3263" s="274">
        <v>2003338</v>
      </c>
      <c r="B3263" s="275" t="s">
        <v>28760</v>
      </c>
      <c r="C3263" s="274" t="s">
        <v>41</v>
      </c>
      <c r="D3263" s="276">
        <v>21.86</v>
      </c>
    </row>
    <row r="3264" spans="1:4" ht="9" customHeight="1">
      <c r="A3264" s="274">
        <v>2003290</v>
      </c>
      <c r="B3264" s="275" t="s">
        <v>28761</v>
      </c>
      <c r="C3264" s="274" t="s">
        <v>41</v>
      </c>
      <c r="D3264" s="276">
        <v>14.48</v>
      </c>
    </row>
    <row r="3265" spans="1:4" ht="9" customHeight="1">
      <c r="A3265" s="274">
        <v>2003300</v>
      </c>
      <c r="B3265" s="275" t="s">
        <v>28762</v>
      </c>
      <c r="C3265" s="274" t="s">
        <v>41</v>
      </c>
      <c r="D3265" s="276">
        <v>7.55</v>
      </c>
    </row>
    <row r="3266" spans="1:4" ht="9" customHeight="1">
      <c r="A3266" s="274">
        <v>2003299</v>
      </c>
      <c r="B3266" s="275" t="s">
        <v>28763</v>
      </c>
      <c r="C3266" s="274" t="s">
        <v>41</v>
      </c>
      <c r="D3266" s="276">
        <v>9.5500000000000007</v>
      </c>
    </row>
    <row r="3267" spans="1:4" ht="9" customHeight="1">
      <c r="A3267" s="274">
        <v>2003301</v>
      </c>
      <c r="B3267" s="275" t="s">
        <v>28764</v>
      </c>
      <c r="C3267" s="274" t="s">
        <v>41</v>
      </c>
      <c r="D3267" s="276">
        <v>6.67</v>
      </c>
    </row>
    <row r="3268" spans="1:4" ht="9" customHeight="1">
      <c r="A3268" s="274">
        <v>2004513</v>
      </c>
      <c r="B3268" s="275" t="s">
        <v>28765</v>
      </c>
      <c r="C3268" s="274" t="s">
        <v>41</v>
      </c>
      <c r="D3268" s="276">
        <v>0.11</v>
      </c>
    </row>
    <row r="3269" spans="1:4" ht="9" customHeight="1">
      <c r="A3269" s="274">
        <v>2003357</v>
      </c>
      <c r="B3269" s="275" t="s">
        <v>28766</v>
      </c>
      <c r="C3269" s="274" t="s">
        <v>41</v>
      </c>
      <c r="D3269" s="276">
        <v>195.31</v>
      </c>
    </row>
    <row r="3270" spans="1:4" ht="9" customHeight="1">
      <c r="A3270" s="274">
        <v>2003356</v>
      </c>
      <c r="B3270" s="275" t="s">
        <v>28767</v>
      </c>
      <c r="C3270" s="274" t="s">
        <v>41</v>
      </c>
      <c r="D3270" s="276">
        <v>146.94</v>
      </c>
    </row>
    <row r="3271" spans="1:4" ht="9" customHeight="1">
      <c r="A3271" s="274">
        <v>2003359</v>
      </c>
      <c r="B3271" s="275" t="s">
        <v>28768</v>
      </c>
      <c r="C3271" s="274" t="s">
        <v>41</v>
      </c>
      <c r="D3271" s="276">
        <v>238.89</v>
      </c>
    </row>
    <row r="3272" spans="1:4" ht="9" customHeight="1">
      <c r="A3272" s="274">
        <v>2003358</v>
      </c>
      <c r="B3272" s="275" t="s">
        <v>28769</v>
      </c>
      <c r="C3272" s="274" t="s">
        <v>41</v>
      </c>
      <c r="D3272" s="276">
        <v>179.37</v>
      </c>
    </row>
    <row r="3273" spans="1:4" ht="9" customHeight="1">
      <c r="A3273" s="274">
        <v>2003361</v>
      </c>
      <c r="B3273" s="275" t="s">
        <v>28770</v>
      </c>
      <c r="C3273" s="274" t="s">
        <v>41</v>
      </c>
      <c r="D3273" s="276">
        <v>526.39</v>
      </c>
    </row>
    <row r="3274" spans="1:4" ht="9" customHeight="1">
      <c r="A3274" s="274">
        <v>2003360</v>
      </c>
      <c r="B3274" s="275" t="s">
        <v>28771</v>
      </c>
      <c r="C3274" s="274" t="s">
        <v>41</v>
      </c>
      <c r="D3274" s="276">
        <v>478.98</v>
      </c>
    </row>
    <row r="3275" spans="1:4" ht="9" customHeight="1">
      <c r="A3275" s="274">
        <v>2003363</v>
      </c>
      <c r="B3275" s="275" t="s">
        <v>28772</v>
      </c>
      <c r="C3275" s="274" t="s">
        <v>41</v>
      </c>
      <c r="D3275" s="276">
        <v>451.77</v>
      </c>
    </row>
    <row r="3276" spans="1:4" ht="9" customHeight="1">
      <c r="A3276" s="274">
        <v>2003362</v>
      </c>
      <c r="B3276" s="275" t="s">
        <v>28773</v>
      </c>
      <c r="C3276" s="274" t="s">
        <v>41</v>
      </c>
      <c r="D3276" s="276">
        <v>408.62</v>
      </c>
    </row>
    <row r="3277" spans="1:4" ht="9" customHeight="1">
      <c r="A3277" s="274">
        <v>2003365</v>
      </c>
      <c r="B3277" s="275" t="s">
        <v>28774</v>
      </c>
      <c r="C3277" s="274" t="s">
        <v>41</v>
      </c>
      <c r="D3277" s="276">
        <v>401.98</v>
      </c>
    </row>
    <row r="3278" spans="1:4" ht="9" customHeight="1">
      <c r="A3278" s="274">
        <v>2003364</v>
      </c>
      <c r="B3278" s="275" t="s">
        <v>28775</v>
      </c>
      <c r="C3278" s="274" t="s">
        <v>41</v>
      </c>
      <c r="D3278" s="276">
        <v>361.68</v>
      </c>
    </row>
    <row r="3279" spans="1:4" ht="9" customHeight="1">
      <c r="A3279" s="274">
        <v>2003367</v>
      </c>
      <c r="B3279" s="275" t="s">
        <v>28776</v>
      </c>
      <c r="C3279" s="274" t="s">
        <v>41</v>
      </c>
      <c r="D3279" s="276">
        <v>377.02</v>
      </c>
    </row>
    <row r="3280" spans="1:4" ht="9" customHeight="1">
      <c r="A3280" s="274">
        <v>2003366</v>
      </c>
      <c r="B3280" s="275" t="s">
        <v>28777</v>
      </c>
      <c r="C3280" s="274" t="s">
        <v>41</v>
      </c>
      <c r="D3280" s="276">
        <v>338.14</v>
      </c>
    </row>
    <row r="3281" spans="1:4" ht="9" customHeight="1">
      <c r="A3281" s="274">
        <v>2003869</v>
      </c>
      <c r="B3281" s="275" t="s">
        <v>28778</v>
      </c>
      <c r="C3281" s="274" t="s">
        <v>41</v>
      </c>
      <c r="D3281" s="276">
        <v>179.86</v>
      </c>
    </row>
    <row r="3282" spans="1:4" ht="9" customHeight="1">
      <c r="A3282" s="274">
        <v>2003822</v>
      </c>
      <c r="B3282" s="275" t="s">
        <v>28779</v>
      </c>
      <c r="C3282" s="274" t="s">
        <v>41</v>
      </c>
      <c r="D3282" s="276">
        <v>229.85</v>
      </c>
    </row>
    <row r="3283" spans="1:4" ht="9" customHeight="1">
      <c r="A3283" s="274">
        <v>2003826</v>
      </c>
      <c r="B3283" s="275" t="s">
        <v>28780</v>
      </c>
      <c r="C3283" s="274" t="s">
        <v>41</v>
      </c>
      <c r="D3283" s="276">
        <v>334.97</v>
      </c>
    </row>
    <row r="3284" spans="1:4" ht="9" customHeight="1">
      <c r="A3284" s="274">
        <v>2003830</v>
      </c>
      <c r="B3284" s="275" t="s">
        <v>28781</v>
      </c>
      <c r="C3284" s="274" t="s">
        <v>41</v>
      </c>
      <c r="D3284" s="276">
        <v>495.08</v>
      </c>
    </row>
    <row r="3285" spans="1:4" ht="9" customHeight="1">
      <c r="A3285" s="274">
        <v>2003834</v>
      </c>
      <c r="B3285" s="275" t="s">
        <v>28782</v>
      </c>
      <c r="C3285" s="274" t="s">
        <v>41</v>
      </c>
      <c r="D3285" s="276">
        <v>817.19</v>
      </c>
    </row>
    <row r="3286" spans="1:4" ht="9" customHeight="1">
      <c r="A3286" s="274">
        <v>2003838</v>
      </c>
      <c r="B3286" s="275" t="s">
        <v>28783</v>
      </c>
      <c r="C3286" s="274" t="s">
        <v>41</v>
      </c>
      <c r="D3286" s="276">
        <v>1204.0999999999999</v>
      </c>
    </row>
    <row r="3287" spans="1:4" ht="9" customHeight="1">
      <c r="A3287" s="274">
        <v>2003768</v>
      </c>
      <c r="B3287" s="275" t="s">
        <v>28784</v>
      </c>
      <c r="C3287" s="274" t="s">
        <v>41</v>
      </c>
      <c r="D3287" s="276">
        <v>178.13</v>
      </c>
    </row>
    <row r="3288" spans="1:4" ht="18" customHeight="1">
      <c r="A3288" s="274">
        <v>2003873</v>
      </c>
      <c r="B3288" s="275" t="s">
        <v>28785</v>
      </c>
      <c r="C3288" s="274" t="s">
        <v>41</v>
      </c>
      <c r="D3288" s="276">
        <v>157.86000000000001</v>
      </c>
    </row>
    <row r="3289" spans="1:4" ht="9" customHeight="1">
      <c r="A3289" s="274">
        <v>2003772</v>
      </c>
      <c r="B3289" s="275" t="s">
        <v>28786</v>
      </c>
      <c r="C3289" s="274" t="s">
        <v>41</v>
      </c>
      <c r="D3289" s="276">
        <v>260.77</v>
      </c>
    </row>
    <row r="3290" spans="1:4" ht="18" customHeight="1">
      <c r="A3290" s="274">
        <v>2003877</v>
      </c>
      <c r="B3290" s="275" t="s">
        <v>28787</v>
      </c>
      <c r="C3290" s="274" t="s">
        <v>41</v>
      </c>
      <c r="D3290" s="276">
        <v>228.7</v>
      </c>
    </row>
    <row r="3291" spans="1:4" ht="9" customHeight="1">
      <c r="A3291" s="274">
        <v>2003776</v>
      </c>
      <c r="B3291" s="275" t="s">
        <v>28788</v>
      </c>
      <c r="C3291" s="274" t="s">
        <v>41</v>
      </c>
      <c r="D3291" s="276">
        <v>431</v>
      </c>
    </row>
    <row r="3292" spans="1:4" ht="18" customHeight="1">
      <c r="A3292" s="274">
        <v>2003881</v>
      </c>
      <c r="B3292" s="275" t="s">
        <v>28789</v>
      </c>
      <c r="C3292" s="274" t="s">
        <v>41</v>
      </c>
      <c r="D3292" s="276">
        <v>387.06</v>
      </c>
    </row>
    <row r="3293" spans="1:4" ht="9" customHeight="1">
      <c r="A3293" s="274">
        <v>2003780</v>
      </c>
      <c r="B3293" s="275" t="s">
        <v>28790</v>
      </c>
      <c r="C3293" s="274" t="s">
        <v>41</v>
      </c>
      <c r="D3293" s="276">
        <v>571.54999999999995</v>
      </c>
    </row>
    <row r="3294" spans="1:4" ht="18" customHeight="1">
      <c r="A3294" s="274">
        <v>2003885</v>
      </c>
      <c r="B3294" s="275" t="s">
        <v>28791</v>
      </c>
      <c r="C3294" s="274" t="s">
        <v>41</v>
      </c>
      <c r="D3294" s="276">
        <v>507.3</v>
      </c>
    </row>
    <row r="3295" spans="1:4" ht="9" customHeight="1">
      <c r="A3295" s="274">
        <v>2003784</v>
      </c>
      <c r="B3295" s="275" t="s">
        <v>28792</v>
      </c>
      <c r="C3295" s="274" t="s">
        <v>41</v>
      </c>
      <c r="D3295" s="276">
        <v>889.22</v>
      </c>
    </row>
    <row r="3296" spans="1:4" ht="18" customHeight="1">
      <c r="A3296" s="274">
        <v>2003889</v>
      </c>
      <c r="B3296" s="275" t="s">
        <v>28793</v>
      </c>
      <c r="C3296" s="274" t="s">
        <v>41</v>
      </c>
      <c r="D3296" s="276">
        <v>788.6</v>
      </c>
    </row>
    <row r="3297" spans="1:4" ht="9" customHeight="1">
      <c r="A3297" s="274">
        <v>2003870</v>
      </c>
      <c r="B3297" s="275" t="s">
        <v>28794</v>
      </c>
      <c r="C3297" s="274" t="s">
        <v>41</v>
      </c>
      <c r="D3297" s="276">
        <v>184.59</v>
      </c>
    </row>
    <row r="3298" spans="1:4" ht="9" customHeight="1">
      <c r="A3298" s="274">
        <v>2003823</v>
      </c>
      <c r="B3298" s="275" t="s">
        <v>28795</v>
      </c>
      <c r="C3298" s="274" t="s">
        <v>41</v>
      </c>
      <c r="D3298" s="276">
        <v>231.58</v>
      </c>
    </row>
    <row r="3299" spans="1:4" ht="9" customHeight="1">
      <c r="A3299" s="274">
        <v>2003827</v>
      </c>
      <c r="B3299" s="275" t="s">
        <v>28796</v>
      </c>
      <c r="C3299" s="274" t="s">
        <v>41</v>
      </c>
      <c r="D3299" s="276">
        <v>369.32</v>
      </c>
    </row>
    <row r="3300" spans="1:4" ht="9" customHeight="1">
      <c r="A3300" s="274">
        <v>2003831</v>
      </c>
      <c r="B3300" s="275" t="s">
        <v>28797</v>
      </c>
      <c r="C3300" s="274" t="s">
        <v>41</v>
      </c>
      <c r="D3300" s="276">
        <v>536.37</v>
      </c>
    </row>
    <row r="3301" spans="1:4" ht="9" customHeight="1">
      <c r="A3301" s="274">
        <v>2003835</v>
      </c>
      <c r="B3301" s="275" t="s">
        <v>28798</v>
      </c>
      <c r="C3301" s="274" t="s">
        <v>41</v>
      </c>
      <c r="D3301" s="276">
        <v>922.75</v>
      </c>
    </row>
    <row r="3302" spans="1:4" ht="9" customHeight="1">
      <c r="A3302" s="274">
        <v>2003839</v>
      </c>
      <c r="B3302" s="275" t="s">
        <v>28799</v>
      </c>
      <c r="C3302" s="274" t="s">
        <v>41</v>
      </c>
      <c r="D3302" s="276">
        <v>1309.31</v>
      </c>
    </row>
    <row r="3303" spans="1:4" ht="9" customHeight="1">
      <c r="A3303" s="274">
        <v>2003769</v>
      </c>
      <c r="B3303" s="275" t="s">
        <v>28800</v>
      </c>
      <c r="C3303" s="274" t="s">
        <v>41</v>
      </c>
      <c r="D3303" s="276">
        <v>192.4</v>
      </c>
    </row>
    <row r="3304" spans="1:4" ht="18" customHeight="1">
      <c r="A3304" s="274">
        <v>2003874</v>
      </c>
      <c r="B3304" s="275" t="s">
        <v>28801</v>
      </c>
      <c r="C3304" s="274" t="s">
        <v>41</v>
      </c>
      <c r="D3304" s="276">
        <v>172.14</v>
      </c>
    </row>
    <row r="3305" spans="1:4" ht="9" customHeight="1">
      <c r="A3305" s="274">
        <v>2003773</v>
      </c>
      <c r="B3305" s="275" t="s">
        <v>28802</v>
      </c>
      <c r="C3305" s="274" t="s">
        <v>41</v>
      </c>
      <c r="D3305" s="276">
        <v>317.83</v>
      </c>
    </row>
    <row r="3306" spans="1:4" ht="18" customHeight="1">
      <c r="A3306" s="274">
        <v>2003878</v>
      </c>
      <c r="B3306" s="275" t="s">
        <v>28803</v>
      </c>
      <c r="C3306" s="274" t="s">
        <v>41</v>
      </c>
      <c r="D3306" s="276">
        <v>285.83999999999997</v>
      </c>
    </row>
    <row r="3307" spans="1:4" ht="9" customHeight="1">
      <c r="A3307" s="274">
        <v>2003777</v>
      </c>
      <c r="B3307" s="275" t="s">
        <v>28804</v>
      </c>
      <c r="C3307" s="274" t="s">
        <v>41</v>
      </c>
      <c r="D3307" s="276">
        <v>488.05</v>
      </c>
    </row>
    <row r="3308" spans="1:4" ht="18" customHeight="1">
      <c r="A3308" s="274">
        <v>2003882</v>
      </c>
      <c r="B3308" s="275" t="s">
        <v>28805</v>
      </c>
      <c r="C3308" s="274" t="s">
        <v>41</v>
      </c>
      <c r="D3308" s="276">
        <v>444.2</v>
      </c>
    </row>
    <row r="3309" spans="1:4" ht="9" customHeight="1">
      <c r="A3309" s="274">
        <v>2003781</v>
      </c>
      <c r="B3309" s="275" t="s">
        <v>28806</v>
      </c>
      <c r="C3309" s="274" t="s">
        <v>41</v>
      </c>
      <c r="D3309" s="276">
        <v>699.93</v>
      </c>
    </row>
    <row r="3310" spans="1:4" ht="18" customHeight="1">
      <c r="A3310" s="274">
        <v>2003886</v>
      </c>
      <c r="B3310" s="275" t="s">
        <v>28807</v>
      </c>
      <c r="C3310" s="274" t="s">
        <v>41</v>
      </c>
      <c r="D3310" s="276">
        <v>635.85</v>
      </c>
    </row>
    <row r="3311" spans="1:4" ht="9" customHeight="1">
      <c r="A3311" s="274">
        <v>2003785</v>
      </c>
      <c r="B3311" s="275" t="s">
        <v>28808</v>
      </c>
      <c r="C3311" s="274" t="s">
        <v>41</v>
      </c>
      <c r="D3311" s="276">
        <v>1088.92</v>
      </c>
    </row>
    <row r="3312" spans="1:4" ht="18" customHeight="1">
      <c r="A3312" s="274">
        <v>2003890</v>
      </c>
      <c r="B3312" s="275" t="s">
        <v>28809</v>
      </c>
      <c r="C3312" s="274" t="s">
        <v>41</v>
      </c>
      <c r="D3312" s="276">
        <v>988.57</v>
      </c>
    </row>
    <row r="3313" spans="1:4" ht="9" customHeight="1">
      <c r="A3313" s="274">
        <v>2003871</v>
      </c>
      <c r="B3313" s="275" t="s">
        <v>28810</v>
      </c>
      <c r="C3313" s="274" t="s">
        <v>41</v>
      </c>
      <c r="D3313" s="276">
        <v>204.09</v>
      </c>
    </row>
    <row r="3314" spans="1:4" ht="9" customHeight="1">
      <c r="A3314" s="274">
        <v>2003824</v>
      </c>
      <c r="B3314" s="275" t="s">
        <v>28811</v>
      </c>
      <c r="C3314" s="274" t="s">
        <v>41</v>
      </c>
      <c r="D3314" s="276">
        <v>266.44</v>
      </c>
    </row>
    <row r="3315" spans="1:4" ht="9" customHeight="1">
      <c r="A3315" s="274">
        <v>2003828</v>
      </c>
      <c r="B3315" s="275" t="s">
        <v>28812</v>
      </c>
      <c r="C3315" s="274" t="s">
        <v>41</v>
      </c>
      <c r="D3315" s="276">
        <v>608.38</v>
      </c>
    </row>
    <row r="3316" spans="1:4" ht="9" customHeight="1">
      <c r="A3316" s="274">
        <v>2003832</v>
      </c>
      <c r="B3316" s="275" t="s">
        <v>28813</v>
      </c>
      <c r="C3316" s="274" t="s">
        <v>41</v>
      </c>
      <c r="D3316" s="276">
        <v>781.88</v>
      </c>
    </row>
    <row r="3317" spans="1:4" ht="9" customHeight="1">
      <c r="A3317" s="274">
        <v>2003836</v>
      </c>
      <c r="B3317" s="275" t="s">
        <v>28814</v>
      </c>
      <c r="C3317" s="274" t="s">
        <v>41</v>
      </c>
      <c r="D3317" s="276">
        <v>1191</v>
      </c>
    </row>
    <row r="3318" spans="1:4" ht="9" customHeight="1">
      <c r="A3318" s="274">
        <v>2003840</v>
      </c>
      <c r="B3318" s="275" t="s">
        <v>28815</v>
      </c>
      <c r="C3318" s="274" t="s">
        <v>41</v>
      </c>
      <c r="D3318" s="276">
        <v>1562.23</v>
      </c>
    </row>
    <row r="3319" spans="1:4" ht="9" customHeight="1">
      <c r="A3319" s="274">
        <v>2003770</v>
      </c>
      <c r="B3319" s="275" t="s">
        <v>28816</v>
      </c>
      <c r="C3319" s="274" t="s">
        <v>41</v>
      </c>
      <c r="D3319" s="276">
        <v>263.72000000000003</v>
      </c>
    </row>
    <row r="3320" spans="1:4" ht="18" customHeight="1">
      <c r="A3320" s="274">
        <v>2003875</v>
      </c>
      <c r="B3320" s="275" t="s">
        <v>28817</v>
      </c>
      <c r="C3320" s="274" t="s">
        <v>41</v>
      </c>
      <c r="D3320" s="276">
        <v>243.56</v>
      </c>
    </row>
    <row r="3321" spans="1:4" ht="9" customHeight="1">
      <c r="A3321" s="274">
        <v>2003774</v>
      </c>
      <c r="B3321" s="275" t="s">
        <v>28818</v>
      </c>
      <c r="C3321" s="274" t="s">
        <v>41</v>
      </c>
      <c r="D3321" s="276">
        <v>429.47</v>
      </c>
    </row>
    <row r="3322" spans="1:4" ht="18" customHeight="1">
      <c r="A3322" s="274">
        <v>2003879</v>
      </c>
      <c r="B3322" s="275" t="s">
        <v>28819</v>
      </c>
      <c r="C3322" s="274" t="s">
        <v>41</v>
      </c>
      <c r="D3322" s="276">
        <v>393.67</v>
      </c>
    </row>
    <row r="3323" spans="1:4" ht="9" customHeight="1">
      <c r="A3323" s="274">
        <v>2003778</v>
      </c>
      <c r="B3323" s="275" t="s">
        <v>28820</v>
      </c>
      <c r="C3323" s="274" t="s">
        <v>41</v>
      </c>
      <c r="D3323" s="276">
        <v>596</v>
      </c>
    </row>
    <row r="3324" spans="1:4" ht="18" customHeight="1">
      <c r="A3324" s="274">
        <v>2003883</v>
      </c>
      <c r="B3324" s="275" t="s">
        <v>28821</v>
      </c>
      <c r="C3324" s="274" t="s">
        <v>41</v>
      </c>
      <c r="D3324" s="276">
        <v>540.03</v>
      </c>
    </row>
    <row r="3325" spans="1:4" ht="9" customHeight="1">
      <c r="A3325" s="274">
        <v>2003782</v>
      </c>
      <c r="B3325" s="275" t="s">
        <v>28822</v>
      </c>
      <c r="C3325" s="274" t="s">
        <v>41</v>
      </c>
      <c r="D3325" s="276">
        <v>893.44</v>
      </c>
    </row>
    <row r="3326" spans="1:4" ht="18" customHeight="1">
      <c r="A3326" s="274">
        <v>2003887</v>
      </c>
      <c r="B3326" s="275" t="s">
        <v>28823</v>
      </c>
      <c r="C3326" s="274" t="s">
        <v>41</v>
      </c>
      <c r="D3326" s="276">
        <v>807.81</v>
      </c>
    </row>
    <row r="3327" spans="1:4" ht="9" customHeight="1">
      <c r="A3327" s="274">
        <v>2003786</v>
      </c>
      <c r="B3327" s="275" t="s">
        <v>28824</v>
      </c>
      <c r="C3327" s="274" t="s">
        <v>41</v>
      </c>
      <c r="D3327" s="276">
        <v>1401.82</v>
      </c>
    </row>
    <row r="3328" spans="1:4" ht="18" customHeight="1">
      <c r="A3328" s="274">
        <v>2003891</v>
      </c>
      <c r="B3328" s="275" t="s">
        <v>28825</v>
      </c>
      <c r="C3328" s="274" t="s">
        <v>41</v>
      </c>
      <c r="D3328" s="276">
        <v>1268.76</v>
      </c>
    </row>
    <row r="3329" spans="1:4" ht="9" customHeight="1">
      <c r="A3329" s="274">
        <v>2003872</v>
      </c>
      <c r="B3329" s="275" t="s">
        <v>28826</v>
      </c>
      <c r="C3329" s="274" t="s">
        <v>41</v>
      </c>
      <c r="D3329" s="276">
        <v>283.92</v>
      </c>
    </row>
    <row r="3330" spans="1:4" ht="9" customHeight="1">
      <c r="A3330" s="274">
        <v>2003825</v>
      </c>
      <c r="B3330" s="275" t="s">
        <v>28827</v>
      </c>
      <c r="C3330" s="274" t="s">
        <v>41</v>
      </c>
      <c r="D3330" s="276">
        <v>344.14</v>
      </c>
    </row>
    <row r="3331" spans="1:4" ht="9" customHeight="1">
      <c r="A3331" s="274">
        <v>2003829</v>
      </c>
      <c r="B3331" s="275" t="s">
        <v>28828</v>
      </c>
      <c r="C3331" s="274" t="s">
        <v>41</v>
      </c>
      <c r="D3331" s="276">
        <v>714.58</v>
      </c>
    </row>
    <row r="3332" spans="1:4" ht="9" customHeight="1">
      <c r="A3332" s="274">
        <v>2003833</v>
      </c>
      <c r="B3332" s="275" t="s">
        <v>28829</v>
      </c>
      <c r="C3332" s="274" t="s">
        <v>41</v>
      </c>
      <c r="D3332" s="276">
        <v>927.48</v>
      </c>
    </row>
    <row r="3333" spans="1:4" ht="9" customHeight="1">
      <c r="A3333" s="274">
        <v>2003837</v>
      </c>
      <c r="B3333" s="275" t="s">
        <v>28830</v>
      </c>
      <c r="C3333" s="274" t="s">
        <v>41</v>
      </c>
      <c r="D3333" s="276">
        <v>1405.4</v>
      </c>
    </row>
    <row r="3334" spans="1:4" ht="9" customHeight="1">
      <c r="A3334" s="274">
        <v>2003841</v>
      </c>
      <c r="B3334" s="275" t="s">
        <v>28831</v>
      </c>
      <c r="C3334" s="274" t="s">
        <v>41</v>
      </c>
      <c r="D3334" s="276">
        <v>2031.34</v>
      </c>
    </row>
    <row r="3335" spans="1:4" ht="9" customHeight="1">
      <c r="A3335" s="274">
        <v>2003771</v>
      </c>
      <c r="B3335" s="275" t="s">
        <v>28832</v>
      </c>
      <c r="C3335" s="274" t="s">
        <v>41</v>
      </c>
      <c r="D3335" s="276">
        <v>318.36</v>
      </c>
    </row>
    <row r="3336" spans="1:4" ht="18" customHeight="1">
      <c r="A3336" s="274">
        <v>2003876</v>
      </c>
      <c r="B3336" s="275" t="s">
        <v>28833</v>
      </c>
      <c r="C3336" s="274" t="s">
        <v>41</v>
      </c>
      <c r="D3336" s="276">
        <v>294.32</v>
      </c>
    </row>
    <row r="3337" spans="1:4" ht="9" customHeight="1">
      <c r="A3337" s="274">
        <v>2003775</v>
      </c>
      <c r="B3337" s="275" t="s">
        <v>28834</v>
      </c>
      <c r="C3337" s="274" t="s">
        <v>41</v>
      </c>
      <c r="D3337" s="276">
        <v>495.06</v>
      </c>
    </row>
    <row r="3338" spans="1:4" ht="18" customHeight="1">
      <c r="A3338" s="274">
        <v>2003880</v>
      </c>
      <c r="B3338" s="275" t="s">
        <v>28835</v>
      </c>
      <c r="C3338" s="274" t="s">
        <v>41</v>
      </c>
      <c r="D3338" s="276">
        <v>451.72</v>
      </c>
    </row>
    <row r="3339" spans="1:4" ht="9" customHeight="1">
      <c r="A3339" s="274">
        <v>2003779</v>
      </c>
      <c r="B3339" s="275" t="s">
        <v>28836</v>
      </c>
      <c r="C3339" s="274" t="s">
        <v>41</v>
      </c>
      <c r="D3339" s="276">
        <v>738.66</v>
      </c>
    </row>
    <row r="3340" spans="1:4" ht="18" customHeight="1">
      <c r="A3340" s="274">
        <v>2003884</v>
      </c>
      <c r="B3340" s="275" t="s">
        <v>28837</v>
      </c>
      <c r="C3340" s="274" t="s">
        <v>41</v>
      </c>
      <c r="D3340" s="276">
        <v>673.32</v>
      </c>
    </row>
    <row r="3341" spans="1:4" ht="9" customHeight="1">
      <c r="A3341" s="274">
        <v>2003783</v>
      </c>
      <c r="B3341" s="275" t="s">
        <v>28838</v>
      </c>
      <c r="C3341" s="274" t="s">
        <v>41</v>
      </c>
      <c r="D3341" s="276">
        <v>1056.94</v>
      </c>
    </row>
    <row r="3342" spans="1:4" ht="18" customHeight="1">
      <c r="A3342" s="274">
        <v>2003888</v>
      </c>
      <c r="B3342" s="275" t="s">
        <v>28839</v>
      </c>
      <c r="C3342" s="274" t="s">
        <v>41</v>
      </c>
      <c r="D3342" s="276">
        <v>959.77</v>
      </c>
    </row>
    <row r="3343" spans="1:4" ht="9" customHeight="1">
      <c r="A3343" s="274">
        <v>2003787</v>
      </c>
      <c r="B3343" s="275" t="s">
        <v>28840</v>
      </c>
      <c r="C3343" s="274" t="s">
        <v>41</v>
      </c>
      <c r="D3343" s="276">
        <v>1658.9</v>
      </c>
    </row>
    <row r="3344" spans="1:4" ht="18" customHeight="1">
      <c r="A3344" s="274">
        <v>2003892</v>
      </c>
      <c r="B3344" s="275" t="s">
        <v>28841</v>
      </c>
      <c r="C3344" s="274" t="s">
        <v>41</v>
      </c>
      <c r="D3344" s="276">
        <v>1521.3</v>
      </c>
    </row>
    <row r="3345" spans="1:4" ht="9" customHeight="1">
      <c r="A3345" s="274">
        <v>2003851</v>
      </c>
      <c r="B3345" s="275" t="s">
        <v>28842</v>
      </c>
      <c r="C3345" s="274" t="s">
        <v>41</v>
      </c>
      <c r="D3345" s="276">
        <v>85.86</v>
      </c>
    </row>
    <row r="3346" spans="1:4" ht="9" customHeight="1">
      <c r="A3346" s="274">
        <v>2003935</v>
      </c>
      <c r="B3346" s="275" t="s">
        <v>28843</v>
      </c>
      <c r="C3346" s="274" t="s">
        <v>41</v>
      </c>
      <c r="D3346" s="276">
        <v>9.1199999999999992</v>
      </c>
    </row>
    <row r="3347" spans="1:4" ht="9" customHeight="1">
      <c r="A3347" s="274">
        <v>2003934</v>
      </c>
      <c r="B3347" s="275" t="s">
        <v>28844</v>
      </c>
      <c r="C3347" s="274" t="s">
        <v>41</v>
      </c>
      <c r="D3347" s="276">
        <v>14.3</v>
      </c>
    </row>
    <row r="3348" spans="1:4" ht="9" customHeight="1">
      <c r="A3348" s="274">
        <v>2003990</v>
      </c>
      <c r="B3348" s="275" t="s">
        <v>28845</v>
      </c>
      <c r="C3348" s="274" t="s">
        <v>41</v>
      </c>
      <c r="D3348" s="276">
        <v>1323.68</v>
      </c>
    </row>
    <row r="3349" spans="1:4" ht="9" customHeight="1">
      <c r="A3349" s="274">
        <v>2003991</v>
      </c>
      <c r="B3349" s="275" t="s">
        <v>28846</v>
      </c>
      <c r="C3349" s="274" t="s">
        <v>41</v>
      </c>
      <c r="D3349" s="276">
        <v>1387.16</v>
      </c>
    </row>
    <row r="3350" spans="1:4" ht="9" customHeight="1">
      <c r="A3350" s="274">
        <v>2003992</v>
      </c>
      <c r="B3350" s="275" t="s">
        <v>28847</v>
      </c>
      <c r="C3350" s="274" t="s">
        <v>41</v>
      </c>
      <c r="D3350" s="276">
        <v>1761.67</v>
      </c>
    </row>
    <row r="3351" spans="1:4" ht="9" customHeight="1">
      <c r="A3351" s="274">
        <v>2003993</v>
      </c>
      <c r="B3351" s="275" t="s">
        <v>28848</v>
      </c>
      <c r="C3351" s="274" t="s">
        <v>41</v>
      </c>
      <c r="D3351" s="276">
        <v>2273.33</v>
      </c>
    </row>
    <row r="3352" spans="1:4" ht="9" customHeight="1">
      <c r="A3352" s="274">
        <v>2003994</v>
      </c>
      <c r="B3352" s="275" t="s">
        <v>28849</v>
      </c>
      <c r="C3352" s="274" t="s">
        <v>41</v>
      </c>
      <c r="D3352" s="276">
        <v>7208.19</v>
      </c>
    </row>
    <row r="3353" spans="1:4" ht="9" customHeight="1">
      <c r="A3353" s="274">
        <v>2003995</v>
      </c>
      <c r="B3353" s="275" t="s">
        <v>28850</v>
      </c>
      <c r="C3353" s="274" t="s">
        <v>41</v>
      </c>
      <c r="D3353" s="276">
        <v>8721.61</v>
      </c>
    </row>
    <row r="3354" spans="1:4" ht="9" customHeight="1">
      <c r="A3354" s="274">
        <v>2003996</v>
      </c>
      <c r="B3354" s="275" t="s">
        <v>28851</v>
      </c>
      <c r="C3354" s="274" t="s">
        <v>41</v>
      </c>
      <c r="D3354" s="276">
        <v>14593.65</v>
      </c>
    </row>
    <row r="3355" spans="1:4" ht="9" customHeight="1">
      <c r="A3355" s="274">
        <v>2003997</v>
      </c>
      <c r="B3355" s="275" t="s">
        <v>28852</v>
      </c>
      <c r="C3355" s="274" t="s">
        <v>41</v>
      </c>
      <c r="D3355" s="276">
        <v>20531.259999999998</v>
      </c>
    </row>
    <row r="3356" spans="1:4" ht="9" customHeight="1">
      <c r="A3356" s="274">
        <v>2003983</v>
      </c>
      <c r="B3356" s="275" t="s">
        <v>28853</v>
      </c>
      <c r="C3356" s="274" t="s">
        <v>41</v>
      </c>
      <c r="D3356" s="276">
        <v>213.07</v>
      </c>
    </row>
    <row r="3357" spans="1:4" ht="9" customHeight="1">
      <c r="A3357" s="274">
        <v>2003984</v>
      </c>
      <c r="B3357" s="275" t="s">
        <v>28854</v>
      </c>
      <c r="C3357" s="274" t="s">
        <v>41</v>
      </c>
      <c r="D3357" s="276">
        <v>262.87</v>
      </c>
    </row>
    <row r="3358" spans="1:4" ht="9" customHeight="1">
      <c r="A3358" s="274">
        <v>2003985</v>
      </c>
      <c r="B3358" s="275" t="s">
        <v>28855</v>
      </c>
      <c r="C3358" s="274" t="s">
        <v>41</v>
      </c>
      <c r="D3358" s="276">
        <v>348.52</v>
      </c>
    </row>
    <row r="3359" spans="1:4" ht="9" customHeight="1">
      <c r="A3359" s="274">
        <v>2003986</v>
      </c>
      <c r="B3359" s="275" t="s">
        <v>28856</v>
      </c>
      <c r="C3359" s="274" t="s">
        <v>41</v>
      </c>
      <c r="D3359" s="276">
        <v>508.11</v>
      </c>
    </row>
    <row r="3360" spans="1:4" ht="9" customHeight="1">
      <c r="A3360" s="274">
        <v>2003987</v>
      </c>
      <c r="B3360" s="275" t="s">
        <v>28857</v>
      </c>
      <c r="C3360" s="274" t="s">
        <v>41</v>
      </c>
      <c r="D3360" s="276">
        <v>700.39</v>
      </c>
    </row>
    <row r="3361" spans="1:4" ht="9" customHeight="1">
      <c r="A3361" s="274">
        <v>2003988</v>
      </c>
      <c r="B3361" s="275" t="s">
        <v>28858</v>
      </c>
      <c r="C3361" s="274" t="s">
        <v>41</v>
      </c>
      <c r="D3361" s="276">
        <v>743.24</v>
      </c>
    </row>
    <row r="3362" spans="1:4" ht="9" customHeight="1">
      <c r="A3362" s="274">
        <v>2003989</v>
      </c>
      <c r="B3362" s="275" t="s">
        <v>28859</v>
      </c>
      <c r="C3362" s="274" t="s">
        <v>41</v>
      </c>
      <c r="D3362" s="276">
        <v>890.39</v>
      </c>
    </row>
    <row r="3363" spans="1:4" ht="9" customHeight="1">
      <c r="A3363" s="274">
        <v>2003298</v>
      </c>
      <c r="B3363" s="275" t="s">
        <v>28860</v>
      </c>
      <c r="C3363" s="274" t="s">
        <v>41</v>
      </c>
      <c r="D3363" s="276">
        <v>12.15</v>
      </c>
    </row>
    <row r="3364" spans="1:4" ht="9" customHeight="1">
      <c r="A3364" s="274">
        <v>2003297</v>
      </c>
      <c r="B3364" s="275" t="s">
        <v>28861</v>
      </c>
      <c r="C3364" s="274" t="s">
        <v>41</v>
      </c>
      <c r="D3364" s="276">
        <v>14.88</v>
      </c>
    </row>
    <row r="3365" spans="1:4" ht="9" customHeight="1">
      <c r="A3365" s="274">
        <v>2003315</v>
      </c>
      <c r="B3365" s="275" t="s">
        <v>28862</v>
      </c>
      <c r="C3365" s="274" t="s">
        <v>41</v>
      </c>
      <c r="D3365" s="276">
        <v>100.3</v>
      </c>
    </row>
    <row r="3366" spans="1:4" ht="18" customHeight="1">
      <c r="A3366" s="274">
        <v>2003314</v>
      </c>
      <c r="B3366" s="275" t="s">
        <v>28863</v>
      </c>
      <c r="C3366" s="274" t="s">
        <v>41</v>
      </c>
      <c r="D3366" s="276">
        <v>81.77</v>
      </c>
    </row>
    <row r="3367" spans="1:4" ht="9" customHeight="1">
      <c r="A3367" s="274">
        <v>2003313</v>
      </c>
      <c r="B3367" s="275" t="s">
        <v>28864</v>
      </c>
      <c r="C3367" s="274" t="s">
        <v>41</v>
      </c>
      <c r="D3367" s="276">
        <v>124.58</v>
      </c>
    </row>
    <row r="3368" spans="1:4" ht="18" customHeight="1">
      <c r="A3368" s="274">
        <v>2003312</v>
      </c>
      <c r="B3368" s="275" t="s">
        <v>28865</v>
      </c>
      <c r="C3368" s="274" t="s">
        <v>41</v>
      </c>
      <c r="D3368" s="276">
        <v>101.41</v>
      </c>
    </row>
    <row r="3369" spans="1:4" ht="9" customHeight="1">
      <c r="A3369" s="274">
        <v>2003311</v>
      </c>
      <c r="B3369" s="275" t="s">
        <v>28866</v>
      </c>
      <c r="C3369" s="274" t="s">
        <v>41</v>
      </c>
      <c r="D3369" s="276">
        <v>37.9</v>
      </c>
    </row>
    <row r="3370" spans="1:4" ht="9" customHeight="1">
      <c r="A3370" s="274">
        <v>2003310</v>
      </c>
      <c r="B3370" s="275" t="s">
        <v>28867</v>
      </c>
      <c r="C3370" s="274" t="s">
        <v>41</v>
      </c>
      <c r="D3370" s="276">
        <v>47.75</v>
      </c>
    </row>
    <row r="3371" spans="1:4" ht="9" customHeight="1">
      <c r="A3371" s="274">
        <v>2003296</v>
      </c>
      <c r="B3371" s="275" t="s">
        <v>28868</v>
      </c>
      <c r="C3371" s="274" t="s">
        <v>41</v>
      </c>
      <c r="D3371" s="276">
        <v>12.15</v>
      </c>
    </row>
    <row r="3372" spans="1:4" ht="9" customHeight="1">
      <c r="A3372" s="274">
        <v>2003295</v>
      </c>
      <c r="B3372" s="275" t="s">
        <v>28869</v>
      </c>
      <c r="C3372" s="274" t="s">
        <v>41</v>
      </c>
      <c r="D3372" s="276">
        <v>14.88</v>
      </c>
    </row>
    <row r="3373" spans="1:4" ht="9" customHeight="1">
      <c r="A3373" s="274">
        <v>2003309</v>
      </c>
      <c r="B3373" s="275" t="s">
        <v>28870</v>
      </c>
      <c r="C3373" s="274" t="s">
        <v>41</v>
      </c>
      <c r="D3373" s="276">
        <v>100.3</v>
      </c>
    </row>
    <row r="3374" spans="1:4" ht="18" customHeight="1">
      <c r="A3374" s="274">
        <v>2003308</v>
      </c>
      <c r="B3374" s="275" t="s">
        <v>28871</v>
      </c>
      <c r="C3374" s="274" t="s">
        <v>41</v>
      </c>
      <c r="D3374" s="276">
        <v>81.77</v>
      </c>
    </row>
    <row r="3375" spans="1:4" ht="9" customHeight="1">
      <c r="A3375" s="274">
        <v>2003307</v>
      </c>
      <c r="B3375" s="275" t="s">
        <v>28872</v>
      </c>
      <c r="C3375" s="274" t="s">
        <v>41</v>
      </c>
      <c r="D3375" s="276">
        <v>124.58</v>
      </c>
    </row>
    <row r="3376" spans="1:4" ht="18" customHeight="1">
      <c r="A3376" s="274">
        <v>2003306</v>
      </c>
      <c r="B3376" s="275" t="s">
        <v>28873</v>
      </c>
      <c r="C3376" s="274" t="s">
        <v>41</v>
      </c>
      <c r="D3376" s="276">
        <v>101.41</v>
      </c>
    </row>
    <row r="3377" spans="1:4" ht="9" customHeight="1">
      <c r="A3377" s="274">
        <v>2003305</v>
      </c>
      <c r="B3377" s="275" t="s">
        <v>28874</v>
      </c>
      <c r="C3377" s="274" t="s">
        <v>41</v>
      </c>
      <c r="D3377" s="276">
        <v>37.9</v>
      </c>
    </row>
    <row r="3378" spans="1:4" ht="9" customHeight="1">
      <c r="A3378" s="274">
        <v>2003304</v>
      </c>
      <c r="B3378" s="275" t="s">
        <v>28875</v>
      </c>
      <c r="C3378" s="274" t="s">
        <v>41</v>
      </c>
      <c r="D3378" s="276">
        <v>47.75</v>
      </c>
    </row>
    <row r="3379" spans="1:4" ht="18" customHeight="1">
      <c r="A3379" s="274">
        <v>2105846</v>
      </c>
      <c r="B3379" s="275" t="s">
        <v>28876</v>
      </c>
      <c r="C3379" s="274" t="s">
        <v>6273</v>
      </c>
      <c r="D3379" s="276">
        <v>501.73</v>
      </c>
    </row>
    <row r="3380" spans="1:4" ht="18" customHeight="1">
      <c r="A3380" s="274">
        <v>2105929</v>
      </c>
      <c r="B3380" s="275" t="s">
        <v>28877</v>
      </c>
      <c r="C3380" s="274" t="s">
        <v>6273</v>
      </c>
      <c r="D3380" s="276">
        <v>571.41999999999996</v>
      </c>
    </row>
    <row r="3381" spans="1:4" ht="18" customHeight="1">
      <c r="A3381" s="274">
        <v>2105933</v>
      </c>
      <c r="B3381" s="275" t="s">
        <v>28878</v>
      </c>
      <c r="C3381" s="274" t="s">
        <v>6273</v>
      </c>
      <c r="D3381" s="276">
        <v>641.12</v>
      </c>
    </row>
    <row r="3382" spans="1:4" ht="18" customHeight="1">
      <c r="A3382" s="274">
        <v>2106293</v>
      </c>
      <c r="B3382" s="275" t="s">
        <v>28879</v>
      </c>
      <c r="C3382" s="274" t="s">
        <v>6273</v>
      </c>
      <c r="D3382" s="276">
        <v>210.58</v>
      </c>
    </row>
    <row r="3383" spans="1:4" ht="9" customHeight="1">
      <c r="A3383" s="274">
        <v>2108165</v>
      </c>
      <c r="B3383" s="275" t="s">
        <v>28880</v>
      </c>
      <c r="C3383" s="274" t="s">
        <v>13725</v>
      </c>
      <c r="D3383" s="276">
        <v>35.47</v>
      </c>
    </row>
    <row r="3384" spans="1:4" ht="9" customHeight="1">
      <c r="A3384" s="274">
        <v>2108166</v>
      </c>
      <c r="B3384" s="275" t="s">
        <v>28881</v>
      </c>
      <c r="C3384" s="274" t="s">
        <v>13725</v>
      </c>
      <c r="D3384" s="276">
        <v>24.52</v>
      </c>
    </row>
    <row r="3385" spans="1:4" ht="9" customHeight="1">
      <c r="A3385" s="274">
        <v>2108167</v>
      </c>
      <c r="B3385" s="275" t="s">
        <v>28882</v>
      </c>
      <c r="C3385" s="274" t="s">
        <v>13725</v>
      </c>
      <c r="D3385" s="276">
        <v>21.67</v>
      </c>
    </row>
    <row r="3386" spans="1:4" ht="9" customHeight="1">
      <c r="A3386" s="274">
        <v>2108168</v>
      </c>
      <c r="B3386" s="275" t="s">
        <v>28883</v>
      </c>
      <c r="C3386" s="274" t="s">
        <v>13725</v>
      </c>
      <c r="D3386" s="276">
        <v>20.84</v>
      </c>
    </row>
    <row r="3387" spans="1:4" ht="9" customHeight="1">
      <c r="A3387" s="274">
        <v>2108169</v>
      </c>
      <c r="B3387" s="275" t="s">
        <v>28884</v>
      </c>
      <c r="C3387" s="274" t="s">
        <v>13725</v>
      </c>
      <c r="D3387" s="276">
        <v>52.57</v>
      </c>
    </row>
    <row r="3388" spans="1:4" ht="9" customHeight="1">
      <c r="A3388" s="274">
        <v>2108170</v>
      </c>
      <c r="B3388" s="275" t="s">
        <v>28885</v>
      </c>
      <c r="C3388" s="274" t="s">
        <v>13725</v>
      </c>
      <c r="D3388" s="276">
        <v>37.299999999999997</v>
      </c>
    </row>
    <row r="3389" spans="1:4" ht="9" customHeight="1">
      <c r="A3389" s="274">
        <v>2108171</v>
      </c>
      <c r="B3389" s="275" t="s">
        <v>28886</v>
      </c>
      <c r="C3389" s="274" t="s">
        <v>13725</v>
      </c>
      <c r="D3389" s="276">
        <v>33.869999999999997</v>
      </c>
    </row>
    <row r="3390" spans="1:4" ht="9" customHeight="1">
      <c r="A3390" s="274">
        <v>2108172</v>
      </c>
      <c r="B3390" s="275" t="s">
        <v>28887</v>
      </c>
      <c r="C3390" s="274" t="s">
        <v>13725</v>
      </c>
      <c r="D3390" s="276">
        <v>33.93</v>
      </c>
    </row>
    <row r="3391" spans="1:4" ht="18" customHeight="1">
      <c r="A3391" s="274">
        <v>2106292</v>
      </c>
      <c r="B3391" s="275" t="s">
        <v>28888</v>
      </c>
      <c r="C3391" s="274" t="s">
        <v>6273</v>
      </c>
      <c r="D3391" s="276">
        <v>142.46</v>
      </c>
    </row>
    <row r="3392" spans="1:4" ht="18" customHeight="1">
      <c r="A3392" s="274">
        <v>2106291</v>
      </c>
      <c r="B3392" s="275" t="s">
        <v>28889</v>
      </c>
      <c r="C3392" s="274" t="s">
        <v>6273</v>
      </c>
      <c r="D3392" s="276">
        <v>207.2</v>
      </c>
    </row>
    <row r="3393" spans="1:4" ht="18" customHeight="1">
      <c r="A3393" s="274">
        <v>2106235</v>
      </c>
      <c r="B3393" s="275" t="s">
        <v>28890</v>
      </c>
      <c r="C3393" s="274" t="s">
        <v>13725</v>
      </c>
      <c r="D3393" s="276">
        <v>2.94</v>
      </c>
    </row>
    <row r="3394" spans="1:4" ht="18" customHeight="1">
      <c r="A3394" s="274">
        <v>2106232</v>
      </c>
      <c r="B3394" s="275" t="s">
        <v>28891</v>
      </c>
      <c r="C3394" s="274" t="s">
        <v>4786</v>
      </c>
      <c r="D3394" s="276">
        <v>15.14</v>
      </c>
    </row>
    <row r="3395" spans="1:4" ht="18" customHeight="1">
      <c r="A3395" s="274">
        <v>2106233</v>
      </c>
      <c r="B3395" s="275" t="s">
        <v>28892</v>
      </c>
      <c r="C3395" s="274" t="s">
        <v>4786</v>
      </c>
      <c r="D3395" s="276">
        <v>11.81</v>
      </c>
    </row>
    <row r="3396" spans="1:4" ht="9" customHeight="1">
      <c r="A3396" s="274">
        <v>2105605</v>
      </c>
      <c r="B3396" s="275" t="s">
        <v>28893</v>
      </c>
      <c r="C3396" s="274" t="s">
        <v>13725</v>
      </c>
      <c r="D3396" s="276">
        <v>57.71</v>
      </c>
    </row>
    <row r="3397" spans="1:4" ht="9" customHeight="1">
      <c r="A3397" s="274">
        <v>2106298</v>
      </c>
      <c r="B3397" s="275" t="s">
        <v>28894</v>
      </c>
      <c r="C3397" s="274" t="s">
        <v>41</v>
      </c>
      <c r="D3397" s="276">
        <v>35.520000000000003</v>
      </c>
    </row>
    <row r="3398" spans="1:4" ht="9" customHeight="1">
      <c r="A3398" s="274">
        <v>2106295</v>
      </c>
      <c r="B3398" s="275" t="s">
        <v>28895</v>
      </c>
      <c r="C3398" s="274" t="s">
        <v>41</v>
      </c>
      <c r="D3398" s="276">
        <v>18.34</v>
      </c>
    </row>
    <row r="3399" spans="1:4" ht="9" customHeight="1">
      <c r="A3399" s="274">
        <v>2106294</v>
      </c>
      <c r="B3399" s="275" t="s">
        <v>28896</v>
      </c>
      <c r="C3399" s="274" t="s">
        <v>41</v>
      </c>
      <c r="D3399" s="276">
        <v>24.94</v>
      </c>
    </row>
    <row r="3400" spans="1:4" ht="9" customHeight="1">
      <c r="A3400" s="274">
        <v>2106297</v>
      </c>
      <c r="B3400" s="275" t="s">
        <v>28897</v>
      </c>
      <c r="C3400" s="274" t="s">
        <v>41</v>
      </c>
      <c r="D3400" s="276">
        <v>28.76</v>
      </c>
    </row>
    <row r="3401" spans="1:4" ht="9" customHeight="1">
      <c r="A3401" s="274">
        <v>2106296</v>
      </c>
      <c r="B3401" s="275" t="s">
        <v>28898</v>
      </c>
      <c r="C3401" s="274" t="s">
        <v>41</v>
      </c>
      <c r="D3401" s="276">
        <v>47.03</v>
      </c>
    </row>
    <row r="3402" spans="1:4" ht="9" customHeight="1">
      <c r="A3402" s="274">
        <v>2306731</v>
      </c>
      <c r="B3402" s="275" t="s">
        <v>28899</v>
      </c>
      <c r="C3402" s="274" t="s">
        <v>159</v>
      </c>
      <c r="D3402" s="276">
        <v>0.65</v>
      </c>
    </row>
    <row r="3403" spans="1:4" ht="18" customHeight="1">
      <c r="A3403" s="274">
        <v>2306728</v>
      </c>
      <c r="B3403" s="275" t="s">
        <v>28900</v>
      </c>
      <c r="C3403" s="274" t="s">
        <v>41</v>
      </c>
      <c r="D3403" s="276">
        <v>1605.91</v>
      </c>
    </row>
    <row r="3404" spans="1:4" ht="18" customHeight="1">
      <c r="A3404" s="274">
        <v>2306729</v>
      </c>
      <c r="B3404" s="275" t="s">
        <v>28901</v>
      </c>
      <c r="C3404" s="274" t="s">
        <v>41</v>
      </c>
      <c r="D3404" s="276">
        <v>1956.5</v>
      </c>
    </row>
    <row r="3405" spans="1:4" ht="9" customHeight="1">
      <c r="A3405" s="274">
        <v>2306727</v>
      </c>
      <c r="B3405" s="275" t="s">
        <v>28902</v>
      </c>
      <c r="C3405" s="274" t="s">
        <v>41</v>
      </c>
      <c r="D3405" s="276">
        <v>375.78</v>
      </c>
    </row>
    <row r="3406" spans="1:4" ht="9" customHeight="1">
      <c r="A3406" s="274">
        <v>2306730</v>
      </c>
      <c r="B3406" s="275" t="s">
        <v>28903</v>
      </c>
      <c r="C3406" s="274" t="s">
        <v>13725</v>
      </c>
      <c r="D3406" s="276">
        <v>127.03</v>
      </c>
    </row>
    <row r="3407" spans="1:4" ht="9" customHeight="1">
      <c r="A3407" s="274">
        <v>2306726</v>
      </c>
      <c r="B3407" s="275" t="s">
        <v>28904</v>
      </c>
      <c r="C3407" s="274" t="s">
        <v>41</v>
      </c>
      <c r="D3407" s="276">
        <v>245.6</v>
      </c>
    </row>
    <row r="3408" spans="1:4" ht="9" customHeight="1">
      <c r="A3408" s="274">
        <v>2306076</v>
      </c>
      <c r="B3408" s="275" t="s">
        <v>28905</v>
      </c>
      <c r="C3408" s="274" t="s">
        <v>159</v>
      </c>
      <c r="D3408" s="276">
        <v>13.19</v>
      </c>
    </row>
    <row r="3409" spans="1:4" ht="9" customHeight="1">
      <c r="A3409" s="274">
        <v>2306247</v>
      </c>
      <c r="B3409" s="275" t="s">
        <v>28906</v>
      </c>
      <c r="C3409" s="274" t="s">
        <v>13725</v>
      </c>
      <c r="D3409" s="276">
        <v>219.72</v>
      </c>
    </row>
    <row r="3410" spans="1:4" ht="9" customHeight="1">
      <c r="A3410" s="274">
        <v>2306248</v>
      </c>
      <c r="B3410" s="275" t="s">
        <v>28907</v>
      </c>
      <c r="C3410" s="274" t="s">
        <v>13725</v>
      </c>
      <c r="D3410" s="276">
        <v>510.73</v>
      </c>
    </row>
    <row r="3411" spans="1:4" ht="9" customHeight="1">
      <c r="A3411" s="274">
        <v>2306279</v>
      </c>
      <c r="B3411" s="275" t="s">
        <v>28908</v>
      </c>
      <c r="C3411" s="274" t="s">
        <v>13725</v>
      </c>
      <c r="D3411" s="276">
        <v>84.88</v>
      </c>
    </row>
    <row r="3412" spans="1:4" ht="9" customHeight="1">
      <c r="A3412" s="274">
        <v>2306651</v>
      </c>
      <c r="B3412" s="275" t="s">
        <v>28909</v>
      </c>
      <c r="C3412" s="274" t="s">
        <v>41</v>
      </c>
      <c r="D3412" s="276">
        <v>7542.02</v>
      </c>
    </row>
    <row r="3413" spans="1:4" ht="9" customHeight="1">
      <c r="A3413" s="274">
        <v>2306678</v>
      </c>
      <c r="B3413" s="275" t="s">
        <v>28910</v>
      </c>
      <c r="C3413" s="274" t="s">
        <v>41</v>
      </c>
      <c r="D3413" s="276">
        <v>7326.02</v>
      </c>
    </row>
    <row r="3414" spans="1:4" ht="9" customHeight="1">
      <c r="A3414" s="274">
        <v>2306652</v>
      </c>
      <c r="B3414" s="275" t="s">
        <v>28911</v>
      </c>
      <c r="C3414" s="274" t="s">
        <v>41</v>
      </c>
      <c r="D3414" s="276">
        <v>7589.62</v>
      </c>
    </row>
    <row r="3415" spans="1:4" ht="9" customHeight="1">
      <c r="A3415" s="274">
        <v>2306679</v>
      </c>
      <c r="B3415" s="275" t="s">
        <v>28912</v>
      </c>
      <c r="C3415" s="274" t="s">
        <v>41</v>
      </c>
      <c r="D3415" s="276">
        <v>7365.62</v>
      </c>
    </row>
    <row r="3416" spans="1:4" ht="9" customHeight="1">
      <c r="A3416" s="274">
        <v>2306653</v>
      </c>
      <c r="B3416" s="275" t="s">
        <v>28913</v>
      </c>
      <c r="C3416" s="274" t="s">
        <v>41</v>
      </c>
      <c r="D3416" s="276">
        <v>7639.15</v>
      </c>
    </row>
    <row r="3417" spans="1:4" ht="9" customHeight="1">
      <c r="A3417" s="274">
        <v>2306680</v>
      </c>
      <c r="B3417" s="275" t="s">
        <v>28914</v>
      </c>
      <c r="C3417" s="274" t="s">
        <v>41</v>
      </c>
      <c r="D3417" s="276">
        <v>7406.54</v>
      </c>
    </row>
    <row r="3418" spans="1:4" ht="9" customHeight="1">
      <c r="A3418" s="274">
        <v>2306654</v>
      </c>
      <c r="B3418" s="275" t="s">
        <v>28915</v>
      </c>
      <c r="C3418" s="274" t="s">
        <v>41</v>
      </c>
      <c r="D3418" s="276">
        <v>7688.19</v>
      </c>
    </row>
    <row r="3419" spans="1:4" ht="9" customHeight="1">
      <c r="A3419" s="274">
        <v>2306681</v>
      </c>
      <c r="B3419" s="275" t="s">
        <v>28916</v>
      </c>
      <c r="C3419" s="274" t="s">
        <v>41</v>
      </c>
      <c r="D3419" s="276">
        <v>7446.27</v>
      </c>
    </row>
    <row r="3420" spans="1:4" ht="9" customHeight="1">
      <c r="A3420" s="274">
        <v>2306655</v>
      </c>
      <c r="B3420" s="275" t="s">
        <v>28917</v>
      </c>
      <c r="C3420" s="274" t="s">
        <v>41</v>
      </c>
      <c r="D3420" s="276">
        <v>7738.14</v>
      </c>
    </row>
    <row r="3421" spans="1:4" ht="9" customHeight="1">
      <c r="A3421" s="274">
        <v>2306682</v>
      </c>
      <c r="B3421" s="275" t="s">
        <v>28918</v>
      </c>
      <c r="C3421" s="274" t="s">
        <v>41</v>
      </c>
      <c r="D3421" s="276">
        <v>7486.14</v>
      </c>
    </row>
    <row r="3422" spans="1:4" ht="9" customHeight="1">
      <c r="A3422" s="274">
        <v>2306656</v>
      </c>
      <c r="B3422" s="275" t="s">
        <v>28919</v>
      </c>
      <c r="C3422" s="274" t="s">
        <v>41</v>
      </c>
      <c r="D3422" s="276">
        <v>10305.4</v>
      </c>
    </row>
    <row r="3423" spans="1:4" ht="9" customHeight="1">
      <c r="A3423" s="274">
        <v>2306683</v>
      </c>
      <c r="B3423" s="275" t="s">
        <v>28920</v>
      </c>
      <c r="C3423" s="274" t="s">
        <v>41</v>
      </c>
      <c r="D3423" s="276">
        <v>10081.4</v>
      </c>
    </row>
    <row r="3424" spans="1:4" ht="9" customHeight="1">
      <c r="A3424" s="274">
        <v>2306657</v>
      </c>
      <c r="B3424" s="275" t="s">
        <v>28921</v>
      </c>
      <c r="C3424" s="274" t="s">
        <v>41</v>
      </c>
      <c r="D3424" s="276">
        <v>10398.11</v>
      </c>
    </row>
    <row r="3425" spans="1:4" ht="9" customHeight="1">
      <c r="A3425" s="274">
        <v>2306684</v>
      </c>
      <c r="B3425" s="275" t="s">
        <v>28922</v>
      </c>
      <c r="C3425" s="274" t="s">
        <v>41</v>
      </c>
      <c r="D3425" s="276">
        <v>10165.5</v>
      </c>
    </row>
    <row r="3426" spans="1:4" ht="9" customHeight="1">
      <c r="A3426" s="274">
        <v>2306658</v>
      </c>
      <c r="B3426" s="275" t="s">
        <v>28923</v>
      </c>
      <c r="C3426" s="274" t="s">
        <v>41</v>
      </c>
      <c r="D3426" s="276">
        <v>10488.97</v>
      </c>
    </row>
    <row r="3427" spans="1:4" ht="9" customHeight="1">
      <c r="A3427" s="274">
        <v>2306685</v>
      </c>
      <c r="B3427" s="275" t="s">
        <v>28924</v>
      </c>
      <c r="C3427" s="274" t="s">
        <v>41</v>
      </c>
      <c r="D3427" s="276">
        <v>10247.049999999999</v>
      </c>
    </row>
    <row r="3428" spans="1:4" ht="9" customHeight="1">
      <c r="A3428" s="274">
        <v>2306659</v>
      </c>
      <c r="B3428" s="275" t="s">
        <v>28925</v>
      </c>
      <c r="C3428" s="274" t="s">
        <v>41</v>
      </c>
      <c r="D3428" s="276">
        <v>10583.31</v>
      </c>
    </row>
    <row r="3429" spans="1:4" ht="9" customHeight="1">
      <c r="A3429" s="274">
        <v>2306686</v>
      </c>
      <c r="B3429" s="275" t="s">
        <v>28926</v>
      </c>
      <c r="C3429" s="274" t="s">
        <v>41</v>
      </c>
      <c r="D3429" s="276">
        <v>10331.31</v>
      </c>
    </row>
    <row r="3430" spans="1:4" ht="9" customHeight="1">
      <c r="A3430" s="274">
        <v>2306637</v>
      </c>
      <c r="B3430" s="275" t="s">
        <v>28927</v>
      </c>
      <c r="C3430" s="274" t="s">
        <v>41</v>
      </c>
      <c r="D3430" s="276">
        <v>2578.83</v>
      </c>
    </row>
    <row r="3431" spans="1:4" ht="9" customHeight="1">
      <c r="A3431" s="274">
        <v>2306664</v>
      </c>
      <c r="B3431" s="275" t="s">
        <v>28928</v>
      </c>
      <c r="C3431" s="274" t="s">
        <v>41</v>
      </c>
      <c r="D3431" s="276">
        <v>2389.83</v>
      </c>
    </row>
    <row r="3432" spans="1:4" ht="9" customHeight="1">
      <c r="A3432" s="274">
        <v>2306732</v>
      </c>
      <c r="B3432" s="275" t="s">
        <v>28929</v>
      </c>
      <c r="C3432" s="274" t="s">
        <v>41</v>
      </c>
      <c r="D3432" s="276">
        <v>1022.28</v>
      </c>
    </row>
    <row r="3433" spans="1:4" ht="9" customHeight="1">
      <c r="A3433" s="274">
        <v>2306733</v>
      </c>
      <c r="B3433" s="275" t="s">
        <v>28930</v>
      </c>
      <c r="C3433" s="274" t="s">
        <v>41</v>
      </c>
      <c r="D3433" s="276">
        <v>863.12</v>
      </c>
    </row>
    <row r="3434" spans="1:4" ht="9" customHeight="1">
      <c r="A3434" s="274">
        <v>2306734</v>
      </c>
      <c r="B3434" s="275" t="s">
        <v>28931</v>
      </c>
      <c r="C3434" s="274" t="s">
        <v>41</v>
      </c>
      <c r="D3434" s="276">
        <v>1246.1400000000001</v>
      </c>
    </row>
    <row r="3435" spans="1:4" ht="9" customHeight="1">
      <c r="A3435" s="274">
        <v>2306735</v>
      </c>
      <c r="B3435" s="275" t="s">
        <v>28932</v>
      </c>
      <c r="C3435" s="274" t="s">
        <v>41</v>
      </c>
      <c r="D3435" s="276">
        <v>1082.68</v>
      </c>
    </row>
    <row r="3436" spans="1:4" ht="9" customHeight="1">
      <c r="A3436" s="274">
        <v>2306633</v>
      </c>
      <c r="B3436" s="275" t="s">
        <v>28933</v>
      </c>
      <c r="C3436" s="274" t="s">
        <v>41</v>
      </c>
      <c r="D3436" s="276">
        <v>1418.13</v>
      </c>
    </row>
    <row r="3437" spans="1:4" ht="9" customHeight="1">
      <c r="A3437" s="274">
        <v>2306660</v>
      </c>
      <c r="B3437" s="275" t="s">
        <v>28934</v>
      </c>
      <c r="C3437" s="274" t="s">
        <v>41</v>
      </c>
      <c r="D3437" s="276">
        <v>1250.1300000000001</v>
      </c>
    </row>
    <row r="3438" spans="1:4" ht="9" customHeight="1">
      <c r="A3438" s="274">
        <v>2306634</v>
      </c>
      <c r="B3438" s="275" t="s">
        <v>28935</v>
      </c>
      <c r="C3438" s="274" t="s">
        <v>41</v>
      </c>
      <c r="D3438" s="276">
        <v>1653.29</v>
      </c>
    </row>
    <row r="3439" spans="1:4" ht="9" customHeight="1">
      <c r="A3439" s="274">
        <v>2306661</v>
      </c>
      <c r="B3439" s="275" t="s">
        <v>28936</v>
      </c>
      <c r="C3439" s="274" t="s">
        <v>41</v>
      </c>
      <c r="D3439" s="276">
        <v>1480.49</v>
      </c>
    </row>
    <row r="3440" spans="1:4" ht="9" customHeight="1">
      <c r="A3440" s="274">
        <v>2306635</v>
      </c>
      <c r="B3440" s="275" t="s">
        <v>28937</v>
      </c>
      <c r="C3440" s="274" t="s">
        <v>41</v>
      </c>
      <c r="D3440" s="276">
        <v>1997.8</v>
      </c>
    </row>
    <row r="3441" spans="1:4" ht="9" customHeight="1">
      <c r="A3441" s="274">
        <v>2306662</v>
      </c>
      <c r="B3441" s="275" t="s">
        <v>28938</v>
      </c>
      <c r="C3441" s="274" t="s">
        <v>41</v>
      </c>
      <c r="D3441" s="276">
        <v>1819.91</v>
      </c>
    </row>
    <row r="3442" spans="1:4" ht="9" customHeight="1">
      <c r="A3442" s="274">
        <v>2306636</v>
      </c>
      <c r="B3442" s="275" t="s">
        <v>28939</v>
      </c>
      <c r="C3442" s="274" t="s">
        <v>41</v>
      </c>
      <c r="D3442" s="276">
        <v>2014.83</v>
      </c>
    </row>
    <row r="3443" spans="1:4" ht="9" customHeight="1">
      <c r="A3443" s="274">
        <v>2306663</v>
      </c>
      <c r="B3443" s="275" t="s">
        <v>28940</v>
      </c>
      <c r="C3443" s="274" t="s">
        <v>41</v>
      </c>
      <c r="D3443" s="276">
        <v>1831.55</v>
      </c>
    </row>
    <row r="3444" spans="1:4" ht="9" customHeight="1">
      <c r="A3444" s="274">
        <v>2306641</v>
      </c>
      <c r="B3444" s="275" t="s">
        <v>28941</v>
      </c>
      <c r="C3444" s="274" t="s">
        <v>41</v>
      </c>
      <c r="D3444" s="276">
        <v>3251.86</v>
      </c>
    </row>
    <row r="3445" spans="1:4" ht="9" customHeight="1">
      <c r="A3445" s="274">
        <v>2306668</v>
      </c>
      <c r="B3445" s="275" t="s">
        <v>28942</v>
      </c>
      <c r="C3445" s="274" t="s">
        <v>41</v>
      </c>
      <c r="D3445" s="276">
        <v>3062.86</v>
      </c>
    </row>
    <row r="3446" spans="1:4" ht="9" customHeight="1">
      <c r="A3446" s="274">
        <v>2306642</v>
      </c>
      <c r="B3446" s="275" t="s">
        <v>28943</v>
      </c>
      <c r="C3446" s="274" t="s">
        <v>41</v>
      </c>
      <c r="D3446" s="276">
        <v>3274.89</v>
      </c>
    </row>
    <row r="3447" spans="1:4" ht="9" customHeight="1">
      <c r="A3447" s="274">
        <v>2306669</v>
      </c>
      <c r="B3447" s="275" t="s">
        <v>28944</v>
      </c>
      <c r="C3447" s="274" t="s">
        <v>41</v>
      </c>
      <c r="D3447" s="276">
        <v>3079.79</v>
      </c>
    </row>
    <row r="3448" spans="1:4" ht="9" customHeight="1">
      <c r="A3448" s="274">
        <v>2306643</v>
      </c>
      <c r="B3448" s="275" t="s">
        <v>28945</v>
      </c>
      <c r="C3448" s="274" t="s">
        <v>41</v>
      </c>
      <c r="D3448" s="276">
        <v>3298.07</v>
      </c>
    </row>
    <row r="3449" spans="1:4" ht="9" customHeight="1">
      <c r="A3449" s="274">
        <v>2306670</v>
      </c>
      <c r="B3449" s="275" t="s">
        <v>28946</v>
      </c>
      <c r="C3449" s="274" t="s">
        <v>41</v>
      </c>
      <c r="D3449" s="276">
        <v>3096.47</v>
      </c>
    </row>
    <row r="3450" spans="1:4" ht="9" customHeight="1">
      <c r="A3450" s="274">
        <v>2306638</v>
      </c>
      <c r="B3450" s="275" t="s">
        <v>28947</v>
      </c>
      <c r="C3450" s="274" t="s">
        <v>41</v>
      </c>
      <c r="D3450" s="276">
        <v>2074.48</v>
      </c>
    </row>
    <row r="3451" spans="1:4" ht="9" customHeight="1">
      <c r="A3451" s="274">
        <v>2306665</v>
      </c>
      <c r="B3451" s="275" t="s">
        <v>28948</v>
      </c>
      <c r="C3451" s="274" t="s">
        <v>41</v>
      </c>
      <c r="D3451" s="276">
        <v>1901.68</v>
      </c>
    </row>
    <row r="3452" spans="1:4" ht="9" customHeight="1">
      <c r="A3452" s="274">
        <v>2306639</v>
      </c>
      <c r="B3452" s="275" t="s">
        <v>28949</v>
      </c>
      <c r="C3452" s="274" t="s">
        <v>41</v>
      </c>
      <c r="D3452" s="276">
        <v>2512.79</v>
      </c>
    </row>
    <row r="3453" spans="1:4" ht="9" customHeight="1">
      <c r="A3453" s="274">
        <v>2306666</v>
      </c>
      <c r="B3453" s="275" t="s">
        <v>28950</v>
      </c>
      <c r="C3453" s="274" t="s">
        <v>41</v>
      </c>
      <c r="D3453" s="276">
        <v>2334.91</v>
      </c>
    </row>
    <row r="3454" spans="1:4" ht="9" customHeight="1">
      <c r="A3454" s="274">
        <v>2306640</v>
      </c>
      <c r="B3454" s="275" t="s">
        <v>28951</v>
      </c>
      <c r="C3454" s="274" t="s">
        <v>41</v>
      </c>
      <c r="D3454" s="276">
        <v>2535.04</v>
      </c>
    </row>
    <row r="3455" spans="1:4" ht="9" customHeight="1">
      <c r="A3455" s="274">
        <v>2306667</v>
      </c>
      <c r="B3455" s="275" t="s">
        <v>28952</v>
      </c>
      <c r="C3455" s="274" t="s">
        <v>41</v>
      </c>
      <c r="D3455" s="276">
        <v>2351.77</v>
      </c>
    </row>
    <row r="3456" spans="1:4" ht="9" customHeight="1">
      <c r="A3456" s="274">
        <v>2306645</v>
      </c>
      <c r="B3456" s="275" t="s">
        <v>28953</v>
      </c>
      <c r="C3456" s="274" t="s">
        <v>41</v>
      </c>
      <c r="D3456" s="276">
        <v>3875.11</v>
      </c>
    </row>
    <row r="3457" spans="1:4" ht="9" customHeight="1">
      <c r="A3457" s="274">
        <v>2306672</v>
      </c>
      <c r="B3457" s="275" t="s">
        <v>28954</v>
      </c>
      <c r="C3457" s="274" t="s">
        <v>41</v>
      </c>
      <c r="D3457" s="276">
        <v>3686.11</v>
      </c>
    </row>
    <row r="3458" spans="1:4" ht="9" customHeight="1">
      <c r="A3458" s="274">
        <v>2306646</v>
      </c>
      <c r="B3458" s="275" t="s">
        <v>28955</v>
      </c>
      <c r="C3458" s="274" t="s">
        <v>41</v>
      </c>
      <c r="D3458" s="276">
        <v>3904.74</v>
      </c>
    </row>
    <row r="3459" spans="1:4" ht="9" customHeight="1">
      <c r="A3459" s="274">
        <v>2306673</v>
      </c>
      <c r="B3459" s="275" t="s">
        <v>28956</v>
      </c>
      <c r="C3459" s="274" t="s">
        <v>41</v>
      </c>
      <c r="D3459" s="276">
        <v>3709.64</v>
      </c>
    </row>
    <row r="3460" spans="1:4" ht="9" customHeight="1">
      <c r="A3460" s="274">
        <v>2306647</v>
      </c>
      <c r="B3460" s="275" t="s">
        <v>28957</v>
      </c>
      <c r="C3460" s="274" t="s">
        <v>41</v>
      </c>
      <c r="D3460" s="276">
        <v>3934.22</v>
      </c>
    </row>
    <row r="3461" spans="1:4" ht="9" customHeight="1">
      <c r="A3461" s="274">
        <v>2306674</v>
      </c>
      <c r="B3461" s="275" t="s">
        <v>28958</v>
      </c>
      <c r="C3461" s="274" t="s">
        <v>41</v>
      </c>
      <c r="D3461" s="276">
        <v>3732.62</v>
      </c>
    </row>
    <row r="3462" spans="1:4" ht="9" customHeight="1">
      <c r="A3462" s="274">
        <v>2306648</v>
      </c>
      <c r="B3462" s="275" t="s">
        <v>28959</v>
      </c>
      <c r="C3462" s="274" t="s">
        <v>41</v>
      </c>
      <c r="D3462" s="276">
        <v>5613.65</v>
      </c>
    </row>
    <row r="3463" spans="1:4" ht="9" customHeight="1">
      <c r="A3463" s="274">
        <v>2306675</v>
      </c>
      <c r="B3463" s="275" t="s">
        <v>28960</v>
      </c>
      <c r="C3463" s="274" t="s">
        <v>41</v>
      </c>
      <c r="D3463" s="276">
        <v>5405.1</v>
      </c>
    </row>
    <row r="3464" spans="1:4" ht="9" customHeight="1">
      <c r="A3464" s="274">
        <v>2306649</v>
      </c>
      <c r="B3464" s="275" t="s">
        <v>28961</v>
      </c>
      <c r="C3464" s="274" t="s">
        <v>41</v>
      </c>
      <c r="D3464" s="276">
        <v>5644.85</v>
      </c>
    </row>
    <row r="3465" spans="1:4" ht="9" customHeight="1">
      <c r="A3465" s="274">
        <v>2306676</v>
      </c>
      <c r="B3465" s="275" t="s">
        <v>28962</v>
      </c>
      <c r="C3465" s="274" t="s">
        <v>41</v>
      </c>
      <c r="D3465" s="276">
        <v>5428.85</v>
      </c>
    </row>
    <row r="3466" spans="1:4" ht="9" customHeight="1">
      <c r="A3466" s="274">
        <v>2306650</v>
      </c>
      <c r="B3466" s="275" t="s">
        <v>28963</v>
      </c>
      <c r="C3466" s="274" t="s">
        <v>41</v>
      </c>
      <c r="D3466" s="276">
        <v>5675.91</v>
      </c>
    </row>
    <row r="3467" spans="1:4" ht="9" customHeight="1">
      <c r="A3467" s="274">
        <v>2306677</v>
      </c>
      <c r="B3467" s="275" t="s">
        <v>28964</v>
      </c>
      <c r="C3467" s="274" t="s">
        <v>41</v>
      </c>
      <c r="D3467" s="276">
        <v>5451.91</v>
      </c>
    </row>
    <row r="3468" spans="1:4" ht="9" customHeight="1">
      <c r="A3468" s="274">
        <v>2306644</v>
      </c>
      <c r="B3468" s="275" t="s">
        <v>28965</v>
      </c>
      <c r="C3468" s="274" t="s">
        <v>41</v>
      </c>
      <c r="D3468" s="276">
        <v>3021.72</v>
      </c>
    </row>
    <row r="3469" spans="1:4" ht="9" customHeight="1">
      <c r="A3469" s="274">
        <v>2306671</v>
      </c>
      <c r="B3469" s="275" t="s">
        <v>28966</v>
      </c>
      <c r="C3469" s="274" t="s">
        <v>41</v>
      </c>
      <c r="D3469" s="276">
        <v>2838.45</v>
      </c>
    </row>
    <row r="3470" spans="1:4" ht="9" customHeight="1">
      <c r="A3470" s="274">
        <v>2306141</v>
      </c>
      <c r="B3470" s="275" t="s">
        <v>28967</v>
      </c>
      <c r="C3470" s="274" t="s">
        <v>41</v>
      </c>
      <c r="D3470" s="276">
        <v>63.3</v>
      </c>
    </row>
    <row r="3471" spans="1:4" ht="9" customHeight="1">
      <c r="A3471" s="274">
        <v>2306145</v>
      </c>
      <c r="B3471" s="275" t="s">
        <v>28968</v>
      </c>
      <c r="C3471" s="274" t="s">
        <v>41</v>
      </c>
      <c r="D3471" s="276">
        <v>49.83</v>
      </c>
    </row>
    <row r="3472" spans="1:4" ht="9" customHeight="1">
      <c r="A3472" s="274">
        <v>2306142</v>
      </c>
      <c r="B3472" s="275" t="s">
        <v>28969</v>
      </c>
      <c r="C3472" s="274" t="s">
        <v>41</v>
      </c>
      <c r="D3472" s="276">
        <v>78.02</v>
      </c>
    </row>
    <row r="3473" spans="1:4" ht="9" customHeight="1">
      <c r="A3473" s="274">
        <v>2306146</v>
      </c>
      <c r="B3473" s="275" t="s">
        <v>28970</v>
      </c>
      <c r="C3473" s="274" t="s">
        <v>41</v>
      </c>
      <c r="D3473" s="276">
        <v>58.62</v>
      </c>
    </row>
    <row r="3474" spans="1:4" ht="9" customHeight="1">
      <c r="A3474" s="274">
        <v>2306143</v>
      </c>
      <c r="B3474" s="275" t="s">
        <v>28971</v>
      </c>
      <c r="C3474" s="274" t="s">
        <v>41</v>
      </c>
      <c r="D3474" s="276">
        <v>95.14</v>
      </c>
    </row>
    <row r="3475" spans="1:4" ht="9" customHeight="1">
      <c r="A3475" s="274">
        <v>2306147</v>
      </c>
      <c r="B3475" s="275" t="s">
        <v>28972</v>
      </c>
      <c r="C3475" s="274" t="s">
        <v>41</v>
      </c>
      <c r="D3475" s="276">
        <v>68.73</v>
      </c>
    </row>
    <row r="3476" spans="1:4" ht="9" customHeight="1">
      <c r="A3476" s="274">
        <v>2306144</v>
      </c>
      <c r="B3476" s="275" t="s">
        <v>28973</v>
      </c>
      <c r="C3476" s="274" t="s">
        <v>41</v>
      </c>
      <c r="D3476" s="276">
        <v>115.45</v>
      </c>
    </row>
    <row r="3477" spans="1:4" ht="9" customHeight="1">
      <c r="A3477" s="274">
        <v>2306148</v>
      </c>
      <c r="B3477" s="275" t="s">
        <v>28974</v>
      </c>
      <c r="C3477" s="274" t="s">
        <v>41</v>
      </c>
      <c r="D3477" s="276">
        <v>80.97</v>
      </c>
    </row>
    <row r="3478" spans="1:4" ht="9" customHeight="1">
      <c r="A3478" s="274">
        <v>2306624</v>
      </c>
      <c r="B3478" s="275" t="s">
        <v>28975</v>
      </c>
      <c r="C3478" s="274" t="s">
        <v>41</v>
      </c>
      <c r="D3478" s="276">
        <v>7287.76</v>
      </c>
    </row>
    <row r="3479" spans="1:4" ht="9" customHeight="1">
      <c r="A3479" s="274">
        <v>2306625</v>
      </c>
      <c r="B3479" s="275" t="s">
        <v>28976</v>
      </c>
      <c r="C3479" s="274" t="s">
        <v>41</v>
      </c>
      <c r="D3479" s="276">
        <v>7325.44</v>
      </c>
    </row>
    <row r="3480" spans="1:4" ht="9" customHeight="1">
      <c r="A3480" s="274">
        <v>2306626</v>
      </c>
      <c r="B3480" s="275" t="s">
        <v>28977</v>
      </c>
      <c r="C3480" s="274" t="s">
        <v>41</v>
      </c>
      <c r="D3480" s="276">
        <v>7364.35</v>
      </c>
    </row>
    <row r="3481" spans="1:4" ht="9" customHeight="1">
      <c r="A3481" s="274">
        <v>2306627</v>
      </c>
      <c r="B3481" s="275" t="s">
        <v>28978</v>
      </c>
      <c r="C3481" s="274" t="s">
        <v>41</v>
      </c>
      <c r="D3481" s="276">
        <v>7402.03</v>
      </c>
    </row>
    <row r="3482" spans="1:4" ht="9" customHeight="1">
      <c r="A3482" s="274">
        <v>2306628</v>
      </c>
      <c r="B3482" s="275" t="s">
        <v>28979</v>
      </c>
      <c r="C3482" s="274" t="s">
        <v>41</v>
      </c>
      <c r="D3482" s="276">
        <v>7439.77</v>
      </c>
    </row>
    <row r="3483" spans="1:4" ht="9" customHeight="1">
      <c r="A3483" s="274">
        <v>2306629</v>
      </c>
      <c r="B3483" s="275" t="s">
        <v>28980</v>
      </c>
      <c r="C3483" s="274" t="s">
        <v>41</v>
      </c>
      <c r="D3483" s="276">
        <v>10033.94</v>
      </c>
    </row>
    <row r="3484" spans="1:4" ht="9" customHeight="1">
      <c r="A3484" s="274">
        <v>2306630</v>
      </c>
      <c r="B3484" s="275" t="s">
        <v>28981</v>
      </c>
      <c r="C3484" s="274" t="s">
        <v>41</v>
      </c>
      <c r="D3484" s="276">
        <v>10115.549999999999</v>
      </c>
    </row>
    <row r="3485" spans="1:4" ht="9" customHeight="1">
      <c r="A3485" s="274">
        <v>2306631</v>
      </c>
      <c r="B3485" s="275" t="s">
        <v>28982</v>
      </c>
      <c r="C3485" s="274" t="s">
        <v>41</v>
      </c>
      <c r="D3485" s="276">
        <v>10194.59</v>
      </c>
    </row>
    <row r="3486" spans="1:4" ht="9" customHeight="1">
      <c r="A3486" s="274">
        <v>2306632</v>
      </c>
      <c r="B3486" s="275" t="s">
        <v>28983</v>
      </c>
      <c r="C3486" s="274" t="s">
        <v>41</v>
      </c>
      <c r="D3486" s="276">
        <v>10276.200000000001</v>
      </c>
    </row>
    <row r="3487" spans="1:4" ht="9" customHeight="1">
      <c r="A3487" s="274">
        <v>2306610</v>
      </c>
      <c r="B3487" s="275" t="s">
        <v>28984</v>
      </c>
      <c r="C3487" s="274" t="s">
        <v>41</v>
      </c>
      <c r="D3487" s="276">
        <v>2365.62</v>
      </c>
    </row>
    <row r="3488" spans="1:4" ht="9" customHeight="1">
      <c r="A3488" s="274">
        <v>2306604</v>
      </c>
      <c r="B3488" s="275" t="s">
        <v>28985</v>
      </c>
      <c r="C3488" s="274" t="s">
        <v>41</v>
      </c>
      <c r="D3488" s="276">
        <v>844.54</v>
      </c>
    </row>
    <row r="3489" spans="1:4" ht="9" customHeight="1">
      <c r="A3489" s="274">
        <v>2306605</v>
      </c>
      <c r="B3489" s="275" t="s">
        <v>28986</v>
      </c>
      <c r="C3489" s="274" t="s">
        <v>41</v>
      </c>
      <c r="D3489" s="276">
        <v>1063.24</v>
      </c>
    </row>
    <row r="3490" spans="1:4" ht="9" customHeight="1">
      <c r="A3490" s="274">
        <v>2306606</v>
      </c>
      <c r="B3490" s="275" t="s">
        <v>28987</v>
      </c>
      <c r="C3490" s="274" t="s">
        <v>41</v>
      </c>
      <c r="D3490" s="276">
        <v>1229.8</v>
      </c>
    </row>
    <row r="3491" spans="1:4" ht="9" customHeight="1">
      <c r="A3491" s="274">
        <v>2306607</v>
      </c>
      <c r="B3491" s="275" t="s">
        <v>28988</v>
      </c>
      <c r="C3491" s="274" t="s">
        <v>41</v>
      </c>
      <c r="D3491" s="276">
        <v>1459.23</v>
      </c>
    </row>
    <row r="3492" spans="1:4" ht="9" customHeight="1">
      <c r="A3492" s="274">
        <v>2306608</v>
      </c>
      <c r="B3492" s="275" t="s">
        <v>28989</v>
      </c>
      <c r="C3492" s="274" t="s">
        <v>41</v>
      </c>
      <c r="D3492" s="276">
        <v>1797.71</v>
      </c>
    </row>
    <row r="3493" spans="1:4" ht="9" customHeight="1">
      <c r="A3493" s="274">
        <v>2306609</v>
      </c>
      <c r="B3493" s="275" t="s">
        <v>28990</v>
      </c>
      <c r="C3493" s="274" t="s">
        <v>41</v>
      </c>
      <c r="D3493" s="276">
        <v>1808.36</v>
      </c>
    </row>
    <row r="3494" spans="1:4" ht="9" customHeight="1">
      <c r="A3494" s="274">
        <v>2306614</v>
      </c>
      <c r="B3494" s="275" t="s">
        <v>28991</v>
      </c>
      <c r="C3494" s="274" t="s">
        <v>41</v>
      </c>
      <c r="D3494" s="276">
        <v>3037</v>
      </c>
    </row>
    <row r="3495" spans="1:4" ht="9" customHeight="1">
      <c r="A3495" s="274">
        <v>2306615</v>
      </c>
      <c r="B3495" s="275" t="s">
        <v>28992</v>
      </c>
      <c r="C3495" s="274" t="s">
        <v>41</v>
      </c>
      <c r="D3495" s="276">
        <v>3052.7</v>
      </c>
    </row>
    <row r="3496" spans="1:4" ht="9" customHeight="1">
      <c r="A3496" s="274">
        <v>2306616</v>
      </c>
      <c r="B3496" s="275" t="s">
        <v>28993</v>
      </c>
      <c r="C3496" s="274" t="s">
        <v>41</v>
      </c>
      <c r="D3496" s="276">
        <v>3068.13</v>
      </c>
    </row>
    <row r="3497" spans="1:4" ht="9" customHeight="1">
      <c r="A3497" s="274">
        <v>2306611</v>
      </c>
      <c r="B3497" s="275" t="s">
        <v>28994</v>
      </c>
      <c r="C3497" s="274" t="s">
        <v>41</v>
      </c>
      <c r="D3497" s="276">
        <v>1879.25</v>
      </c>
    </row>
    <row r="3498" spans="1:4" ht="9" customHeight="1">
      <c r="A3498" s="274">
        <v>2306612</v>
      </c>
      <c r="B3498" s="275" t="s">
        <v>28995</v>
      </c>
      <c r="C3498" s="274" t="s">
        <v>41</v>
      </c>
      <c r="D3498" s="276">
        <v>2311.38</v>
      </c>
    </row>
    <row r="3499" spans="1:4" ht="9" customHeight="1">
      <c r="A3499" s="274">
        <v>2306613</v>
      </c>
      <c r="B3499" s="275" t="s">
        <v>28996</v>
      </c>
      <c r="C3499" s="274" t="s">
        <v>41</v>
      </c>
      <c r="D3499" s="276">
        <v>2327.08</v>
      </c>
    </row>
    <row r="3500" spans="1:4" ht="9" customHeight="1">
      <c r="A3500" s="274">
        <v>2306618</v>
      </c>
      <c r="B3500" s="275" t="s">
        <v>28997</v>
      </c>
      <c r="C3500" s="274" t="s">
        <v>41</v>
      </c>
      <c r="D3500" s="276">
        <v>3658.65</v>
      </c>
    </row>
    <row r="3501" spans="1:4" ht="9" customHeight="1">
      <c r="A3501" s="274">
        <v>2306619</v>
      </c>
      <c r="B3501" s="275" t="s">
        <v>28998</v>
      </c>
      <c r="C3501" s="274" t="s">
        <v>41</v>
      </c>
      <c r="D3501" s="276">
        <v>3680.8</v>
      </c>
    </row>
    <row r="3502" spans="1:4" ht="9" customHeight="1">
      <c r="A3502" s="274">
        <v>2306620</v>
      </c>
      <c r="B3502" s="275" t="s">
        <v>28999</v>
      </c>
      <c r="C3502" s="274" t="s">
        <v>41</v>
      </c>
      <c r="D3502" s="276">
        <v>3702.37</v>
      </c>
    </row>
    <row r="3503" spans="1:4" ht="9" customHeight="1">
      <c r="A3503" s="274">
        <v>2306621</v>
      </c>
      <c r="B3503" s="275" t="s">
        <v>29000</v>
      </c>
      <c r="C3503" s="274" t="s">
        <v>41</v>
      </c>
      <c r="D3503" s="276">
        <v>5373.39</v>
      </c>
    </row>
    <row r="3504" spans="1:4" ht="9" customHeight="1">
      <c r="A3504" s="274">
        <v>2306622</v>
      </c>
      <c r="B3504" s="275" t="s">
        <v>29001</v>
      </c>
      <c r="C3504" s="274" t="s">
        <v>41</v>
      </c>
      <c r="D3504" s="276">
        <v>5395.61</v>
      </c>
    </row>
    <row r="3505" spans="1:4" ht="9" customHeight="1">
      <c r="A3505" s="274">
        <v>2306623</v>
      </c>
      <c r="B3505" s="275" t="s">
        <v>29002</v>
      </c>
      <c r="C3505" s="274" t="s">
        <v>41</v>
      </c>
      <c r="D3505" s="276">
        <v>5417.11</v>
      </c>
    </row>
    <row r="3506" spans="1:4" ht="9" customHeight="1">
      <c r="A3506" s="274">
        <v>2306617</v>
      </c>
      <c r="B3506" s="275" t="s">
        <v>29003</v>
      </c>
      <c r="C3506" s="274" t="s">
        <v>41</v>
      </c>
      <c r="D3506" s="276">
        <v>2812.32</v>
      </c>
    </row>
    <row r="3507" spans="1:4" ht="9" customHeight="1">
      <c r="A3507" s="274">
        <v>2306014</v>
      </c>
      <c r="B3507" s="275" t="s">
        <v>29004</v>
      </c>
      <c r="C3507" s="274" t="s">
        <v>159</v>
      </c>
      <c r="D3507" s="276">
        <v>12.29</v>
      </c>
    </row>
    <row r="3508" spans="1:4" ht="18" customHeight="1">
      <c r="A3508" s="274">
        <v>2306700</v>
      </c>
      <c r="B3508" s="275" t="s">
        <v>29005</v>
      </c>
      <c r="C3508" s="274" t="s">
        <v>41</v>
      </c>
      <c r="D3508" s="276">
        <v>2187.61</v>
      </c>
    </row>
    <row r="3509" spans="1:4" ht="18" customHeight="1">
      <c r="A3509" s="274">
        <v>2306703</v>
      </c>
      <c r="B3509" s="275" t="s">
        <v>29006</v>
      </c>
      <c r="C3509" s="274" t="s">
        <v>41</v>
      </c>
      <c r="D3509" s="276">
        <v>2263.12</v>
      </c>
    </row>
    <row r="3510" spans="1:4" ht="18" customHeight="1">
      <c r="A3510" s="274">
        <v>2306706</v>
      </c>
      <c r="B3510" s="275" t="s">
        <v>29007</v>
      </c>
      <c r="C3510" s="274" t="s">
        <v>41</v>
      </c>
      <c r="D3510" s="276">
        <v>2384.16</v>
      </c>
    </row>
    <row r="3511" spans="1:4" ht="18" customHeight="1">
      <c r="A3511" s="274">
        <v>2306709</v>
      </c>
      <c r="B3511" s="275" t="s">
        <v>29008</v>
      </c>
      <c r="C3511" s="274" t="s">
        <v>41</v>
      </c>
      <c r="D3511" s="276">
        <v>2559.6799999999998</v>
      </c>
    </row>
    <row r="3512" spans="1:4" ht="18" customHeight="1">
      <c r="A3512" s="274">
        <v>2306712</v>
      </c>
      <c r="B3512" s="275" t="s">
        <v>29009</v>
      </c>
      <c r="C3512" s="274" t="s">
        <v>41</v>
      </c>
      <c r="D3512" s="276">
        <v>2649.26</v>
      </c>
    </row>
    <row r="3513" spans="1:4" ht="18" customHeight="1">
      <c r="A3513" s="274">
        <v>2306715</v>
      </c>
      <c r="B3513" s="275" t="s">
        <v>29010</v>
      </c>
      <c r="C3513" s="274" t="s">
        <v>41</v>
      </c>
      <c r="D3513" s="276">
        <v>2762.4</v>
      </c>
    </row>
    <row r="3514" spans="1:4" ht="18" customHeight="1">
      <c r="A3514" s="274">
        <v>2306718</v>
      </c>
      <c r="B3514" s="275" t="s">
        <v>29011</v>
      </c>
      <c r="C3514" s="274" t="s">
        <v>41</v>
      </c>
      <c r="D3514" s="276">
        <v>2937.94</v>
      </c>
    </row>
    <row r="3515" spans="1:4" ht="18" customHeight="1">
      <c r="A3515" s="274">
        <v>2306721</v>
      </c>
      <c r="B3515" s="275" t="s">
        <v>29012</v>
      </c>
      <c r="C3515" s="274" t="s">
        <v>41</v>
      </c>
      <c r="D3515" s="276">
        <v>3021.74</v>
      </c>
    </row>
    <row r="3516" spans="1:4" ht="18" customHeight="1">
      <c r="A3516" s="274">
        <v>2306724</v>
      </c>
      <c r="B3516" s="275" t="s">
        <v>29013</v>
      </c>
      <c r="C3516" s="274" t="s">
        <v>41</v>
      </c>
      <c r="D3516" s="276">
        <v>3180.12</v>
      </c>
    </row>
    <row r="3517" spans="1:4" ht="18" customHeight="1">
      <c r="A3517" s="274">
        <v>2306688</v>
      </c>
      <c r="B3517" s="275" t="s">
        <v>29014</v>
      </c>
      <c r="C3517" s="274" t="s">
        <v>41</v>
      </c>
      <c r="D3517" s="276">
        <v>1742.88</v>
      </c>
    </row>
    <row r="3518" spans="1:4" ht="18" customHeight="1">
      <c r="A3518" s="274">
        <v>2306691</v>
      </c>
      <c r="B3518" s="275" t="s">
        <v>29015</v>
      </c>
      <c r="C3518" s="274" t="s">
        <v>41</v>
      </c>
      <c r="D3518" s="276">
        <v>1836.23</v>
      </c>
    </row>
    <row r="3519" spans="1:4" ht="18" customHeight="1">
      <c r="A3519" s="274">
        <v>2306694</v>
      </c>
      <c r="B3519" s="275" t="s">
        <v>29016</v>
      </c>
      <c r="C3519" s="274" t="s">
        <v>41</v>
      </c>
      <c r="D3519" s="276">
        <v>1967.01</v>
      </c>
    </row>
    <row r="3520" spans="1:4" ht="18" customHeight="1">
      <c r="A3520" s="274">
        <v>2306697</v>
      </c>
      <c r="B3520" s="275" t="s">
        <v>29017</v>
      </c>
      <c r="C3520" s="274" t="s">
        <v>41</v>
      </c>
      <c r="D3520" s="276">
        <v>2056.9499999999998</v>
      </c>
    </row>
    <row r="3521" spans="1:4" ht="18" customHeight="1">
      <c r="A3521" s="274">
        <v>2306701</v>
      </c>
      <c r="B3521" s="275" t="s">
        <v>29018</v>
      </c>
      <c r="C3521" s="274" t="s">
        <v>41</v>
      </c>
      <c r="D3521" s="276">
        <v>4035.26</v>
      </c>
    </row>
    <row r="3522" spans="1:4" ht="18" customHeight="1">
      <c r="A3522" s="274">
        <v>2306704</v>
      </c>
      <c r="B3522" s="275" t="s">
        <v>29019</v>
      </c>
      <c r="C3522" s="274" t="s">
        <v>41</v>
      </c>
      <c r="D3522" s="276">
        <v>4274.5</v>
      </c>
    </row>
    <row r="3523" spans="1:4" ht="18" customHeight="1">
      <c r="A3523" s="274">
        <v>2306707</v>
      </c>
      <c r="B3523" s="275" t="s">
        <v>29020</v>
      </c>
      <c r="C3523" s="274" t="s">
        <v>41</v>
      </c>
      <c r="D3523" s="276">
        <v>4447.55</v>
      </c>
    </row>
    <row r="3524" spans="1:4" ht="18" customHeight="1">
      <c r="A3524" s="274">
        <v>2306710</v>
      </c>
      <c r="B3524" s="275" t="s">
        <v>29021</v>
      </c>
      <c r="C3524" s="274" t="s">
        <v>41</v>
      </c>
      <c r="D3524" s="276">
        <v>4665.04</v>
      </c>
    </row>
    <row r="3525" spans="1:4" ht="18" customHeight="1">
      <c r="A3525" s="274">
        <v>2306713</v>
      </c>
      <c r="B3525" s="275" t="s">
        <v>29022</v>
      </c>
      <c r="C3525" s="274" t="s">
        <v>41</v>
      </c>
      <c r="D3525" s="276">
        <v>4790.05</v>
      </c>
    </row>
    <row r="3526" spans="1:4" ht="18" customHeight="1">
      <c r="A3526" s="274">
        <v>2306716</v>
      </c>
      <c r="B3526" s="275" t="s">
        <v>29023</v>
      </c>
      <c r="C3526" s="274" t="s">
        <v>41</v>
      </c>
      <c r="D3526" s="276">
        <v>5063.8900000000003</v>
      </c>
    </row>
    <row r="3527" spans="1:4" ht="18" customHeight="1">
      <c r="A3527" s="274">
        <v>2306719</v>
      </c>
      <c r="B3527" s="275" t="s">
        <v>29024</v>
      </c>
      <c r="C3527" s="274" t="s">
        <v>41</v>
      </c>
      <c r="D3527" s="276">
        <v>5488.74</v>
      </c>
    </row>
    <row r="3528" spans="1:4" ht="18" customHeight="1">
      <c r="A3528" s="274">
        <v>2306722</v>
      </c>
      <c r="B3528" s="275" t="s">
        <v>29025</v>
      </c>
      <c r="C3528" s="274" t="s">
        <v>41</v>
      </c>
      <c r="D3528" s="276">
        <v>5734.8</v>
      </c>
    </row>
    <row r="3529" spans="1:4" ht="18" customHeight="1">
      <c r="A3529" s="274">
        <v>2306725</v>
      </c>
      <c r="B3529" s="275" t="s">
        <v>29026</v>
      </c>
      <c r="C3529" s="274" t="s">
        <v>41</v>
      </c>
      <c r="D3529" s="276">
        <v>5998.46</v>
      </c>
    </row>
    <row r="3530" spans="1:4" ht="18" customHeight="1">
      <c r="A3530" s="274">
        <v>2306689</v>
      </c>
      <c r="B3530" s="275" t="s">
        <v>29027</v>
      </c>
      <c r="C3530" s="274" t="s">
        <v>41</v>
      </c>
      <c r="D3530" s="276">
        <v>3206.34</v>
      </c>
    </row>
    <row r="3531" spans="1:4" ht="18" customHeight="1">
      <c r="A3531" s="274">
        <v>2306692</v>
      </c>
      <c r="B3531" s="275" t="s">
        <v>29028</v>
      </c>
      <c r="C3531" s="274" t="s">
        <v>41</v>
      </c>
      <c r="D3531" s="276">
        <v>3371.9</v>
      </c>
    </row>
    <row r="3532" spans="1:4" ht="18" customHeight="1">
      <c r="A3532" s="274">
        <v>2306695</v>
      </c>
      <c r="B3532" s="275" t="s">
        <v>29029</v>
      </c>
      <c r="C3532" s="274" t="s">
        <v>41</v>
      </c>
      <c r="D3532" s="276">
        <v>3542.6</v>
      </c>
    </row>
    <row r="3533" spans="1:4" ht="18" customHeight="1">
      <c r="A3533" s="274">
        <v>2306698</v>
      </c>
      <c r="B3533" s="275" t="s">
        <v>29030</v>
      </c>
      <c r="C3533" s="274" t="s">
        <v>41</v>
      </c>
      <c r="D3533" s="276">
        <v>3747.25</v>
      </c>
    </row>
    <row r="3534" spans="1:4" ht="9" customHeight="1">
      <c r="A3534" s="274">
        <v>2306699</v>
      </c>
      <c r="B3534" s="275" t="s">
        <v>29031</v>
      </c>
      <c r="C3534" s="274" t="s">
        <v>41</v>
      </c>
      <c r="D3534" s="276">
        <v>343.94</v>
      </c>
    </row>
    <row r="3535" spans="1:4" ht="9" customHeight="1">
      <c r="A3535" s="274">
        <v>2306702</v>
      </c>
      <c r="B3535" s="275" t="s">
        <v>29032</v>
      </c>
      <c r="C3535" s="274" t="s">
        <v>41</v>
      </c>
      <c r="D3535" s="276">
        <v>355.5</v>
      </c>
    </row>
    <row r="3536" spans="1:4" ht="9" customHeight="1">
      <c r="A3536" s="274">
        <v>2306705</v>
      </c>
      <c r="B3536" s="275" t="s">
        <v>29033</v>
      </c>
      <c r="C3536" s="274" t="s">
        <v>41</v>
      </c>
      <c r="D3536" s="276">
        <v>374.38</v>
      </c>
    </row>
    <row r="3537" spans="1:4" ht="9" customHeight="1">
      <c r="A3537" s="274">
        <v>2306708</v>
      </c>
      <c r="B3537" s="275" t="s">
        <v>29034</v>
      </c>
      <c r="C3537" s="274" t="s">
        <v>41</v>
      </c>
      <c r="D3537" s="276">
        <v>388.11</v>
      </c>
    </row>
    <row r="3538" spans="1:4" ht="9" customHeight="1">
      <c r="A3538" s="274">
        <v>2306711</v>
      </c>
      <c r="B3538" s="275" t="s">
        <v>29035</v>
      </c>
      <c r="C3538" s="274" t="s">
        <v>41</v>
      </c>
      <c r="D3538" s="276">
        <v>402.9</v>
      </c>
    </row>
    <row r="3539" spans="1:4" ht="9" customHeight="1">
      <c r="A3539" s="274">
        <v>2306714</v>
      </c>
      <c r="B3539" s="275" t="s">
        <v>29036</v>
      </c>
      <c r="C3539" s="274" t="s">
        <v>41</v>
      </c>
      <c r="D3539" s="276">
        <v>418.86</v>
      </c>
    </row>
    <row r="3540" spans="1:4" ht="9" customHeight="1">
      <c r="A3540" s="274">
        <v>2306717</v>
      </c>
      <c r="B3540" s="275" t="s">
        <v>29037</v>
      </c>
      <c r="C3540" s="274" t="s">
        <v>41</v>
      </c>
      <c r="D3540" s="276">
        <v>437.25</v>
      </c>
    </row>
    <row r="3541" spans="1:4" ht="9" customHeight="1">
      <c r="A3541" s="274">
        <v>2306720</v>
      </c>
      <c r="B3541" s="275" t="s">
        <v>29038</v>
      </c>
      <c r="C3541" s="274" t="s">
        <v>41</v>
      </c>
      <c r="D3541" s="276">
        <v>456.11</v>
      </c>
    </row>
    <row r="3542" spans="1:4" ht="9" customHeight="1">
      <c r="A3542" s="274">
        <v>2306723</v>
      </c>
      <c r="B3542" s="275" t="s">
        <v>29039</v>
      </c>
      <c r="C3542" s="274" t="s">
        <v>41</v>
      </c>
      <c r="D3542" s="276">
        <v>466.16</v>
      </c>
    </row>
    <row r="3543" spans="1:4" ht="9" customHeight="1">
      <c r="A3543" s="274">
        <v>2306687</v>
      </c>
      <c r="B3543" s="275" t="s">
        <v>29040</v>
      </c>
      <c r="C3543" s="274" t="s">
        <v>41</v>
      </c>
      <c r="D3543" s="276">
        <v>286.32</v>
      </c>
    </row>
    <row r="3544" spans="1:4" ht="9" customHeight="1">
      <c r="A3544" s="274">
        <v>2306690</v>
      </c>
      <c r="B3544" s="275" t="s">
        <v>29041</v>
      </c>
      <c r="C3544" s="274" t="s">
        <v>41</v>
      </c>
      <c r="D3544" s="276">
        <v>299.5</v>
      </c>
    </row>
    <row r="3545" spans="1:4" ht="9" customHeight="1">
      <c r="A3545" s="274">
        <v>2306693</v>
      </c>
      <c r="B3545" s="275" t="s">
        <v>29042</v>
      </c>
      <c r="C3545" s="274" t="s">
        <v>41</v>
      </c>
      <c r="D3545" s="276">
        <v>312.79000000000002</v>
      </c>
    </row>
    <row r="3546" spans="1:4" ht="9" customHeight="1">
      <c r="A3546" s="274">
        <v>2306696</v>
      </c>
      <c r="B3546" s="275" t="s">
        <v>29043</v>
      </c>
      <c r="C3546" s="274" t="s">
        <v>41</v>
      </c>
      <c r="D3546" s="276">
        <v>327.31</v>
      </c>
    </row>
    <row r="3547" spans="1:4" ht="9" customHeight="1">
      <c r="A3547" s="274">
        <v>2306239</v>
      </c>
      <c r="B3547" s="275" t="s">
        <v>29044</v>
      </c>
      <c r="C3547" s="274" t="s">
        <v>13725</v>
      </c>
      <c r="D3547" s="276">
        <v>237.59</v>
      </c>
    </row>
    <row r="3548" spans="1:4" ht="9" customHeight="1">
      <c r="A3548" s="274">
        <v>2306090</v>
      </c>
      <c r="B3548" s="275" t="s">
        <v>29045</v>
      </c>
      <c r="C3548" s="274" t="s">
        <v>41</v>
      </c>
      <c r="D3548" s="276">
        <v>38.630000000000003</v>
      </c>
    </row>
    <row r="3549" spans="1:4" ht="9" customHeight="1">
      <c r="A3549" s="274">
        <v>2306091</v>
      </c>
      <c r="B3549" s="275" t="s">
        <v>29046</v>
      </c>
      <c r="C3549" s="274" t="s">
        <v>41</v>
      </c>
      <c r="D3549" s="276">
        <v>51.51</v>
      </c>
    </row>
    <row r="3550" spans="1:4" ht="9" customHeight="1">
      <c r="A3550" s="274">
        <v>2306072</v>
      </c>
      <c r="B3550" s="275" t="s">
        <v>29047</v>
      </c>
      <c r="C3550" s="274" t="s">
        <v>13725</v>
      </c>
      <c r="D3550" s="276">
        <v>737.08</v>
      </c>
    </row>
    <row r="3551" spans="1:4" ht="9" customHeight="1">
      <c r="A3551" s="274">
        <v>2306133</v>
      </c>
      <c r="B3551" s="275" t="s">
        <v>29048</v>
      </c>
      <c r="C3551" s="274" t="s">
        <v>41</v>
      </c>
      <c r="D3551" s="276">
        <v>517.6</v>
      </c>
    </row>
    <row r="3552" spans="1:4" ht="9" customHeight="1">
      <c r="A3552" s="274">
        <v>2306114</v>
      </c>
      <c r="B3552" s="275" t="s">
        <v>29049</v>
      </c>
      <c r="C3552" s="274" t="s">
        <v>41</v>
      </c>
      <c r="D3552" s="276">
        <v>288.60000000000002</v>
      </c>
    </row>
    <row r="3553" spans="1:4" ht="9" customHeight="1">
      <c r="A3553" s="274">
        <v>2306115</v>
      </c>
      <c r="B3553" s="275" t="s">
        <v>29050</v>
      </c>
      <c r="C3553" s="274" t="s">
        <v>41</v>
      </c>
      <c r="D3553" s="276">
        <v>420.26</v>
      </c>
    </row>
    <row r="3554" spans="1:4" ht="9" customHeight="1">
      <c r="A3554" s="274">
        <v>2306116</v>
      </c>
      <c r="B3554" s="275" t="s">
        <v>29051</v>
      </c>
      <c r="C3554" s="274" t="s">
        <v>41</v>
      </c>
      <c r="D3554" s="276">
        <v>500.57</v>
      </c>
    </row>
    <row r="3555" spans="1:4" ht="9" customHeight="1">
      <c r="A3555" s="274">
        <v>2306118</v>
      </c>
      <c r="B3555" s="275" t="s">
        <v>29052</v>
      </c>
      <c r="C3555" s="274" t="s">
        <v>41</v>
      </c>
      <c r="D3555" s="276">
        <v>628.86</v>
      </c>
    </row>
    <row r="3556" spans="1:4" ht="9" customHeight="1">
      <c r="A3556" s="274">
        <v>2306122</v>
      </c>
      <c r="B3556" s="275" t="s">
        <v>29053</v>
      </c>
      <c r="C3556" s="274" t="s">
        <v>41</v>
      </c>
      <c r="D3556" s="276">
        <v>744.92</v>
      </c>
    </row>
    <row r="3557" spans="1:4" ht="9" customHeight="1">
      <c r="A3557" s="274">
        <v>2306078</v>
      </c>
      <c r="B3557" s="275" t="s">
        <v>29054</v>
      </c>
      <c r="C3557" s="274" t="s">
        <v>41</v>
      </c>
      <c r="D3557" s="276">
        <v>125.78</v>
      </c>
    </row>
    <row r="3558" spans="1:4" ht="9" customHeight="1">
      <c r="A3558" s="274">
        <v>2306080</v>
      </c>
      <c r="B3558" s="275" t="s">
        <v>29055</v>
      </c>
      <c r="C3558" s="274" t="s">
        <v>41</v>
      </c>
      <c r="D3558" s="276">
        <v>137.22</v>
      </c>
    </row>
    <row r="3559" spans="1:4" ht="9" customHeight="1">
      <c r="A3559" s="274">
        <v>2306082</v>
      </c>
      <c r="B3559" s="275" t="s">
        <v>29056</v>
      </c>
      <c r="C3559" s="274" t="s">
        <v>41</v>
      </c>
      <c r="D3559" s="276">
        <v>150.94</v>
      </c>
    </row>
    <row r="3560" spans="1:4" ht="9" customHeight="1">
      <c r="A3560" s="274">
        <v>2306084</v>
      </c>
      <c r="B3560" s="275" t="s">
        <v>29057</v>
      </c>
      <c r="C3560" s="274" t="s">
        <v>41</v>
      </c>
      <c r="D3560" s="276">
        <v>175.51</v>
      </c>
    </row>
    <row r="3561" spans="1:4" ht="9" customHeight="1">
      <c r="A3561" s="274">
        <v>2306086</v>
      </c>
      <c r="B3561" s="275" t="s">
        <v>29058</v>
      </c>
      <c r="C3561" s="274" t="s">
        <v>41</v>
      </c>
      <c r="D3561" s="276">
        <v>215.63</v>
      </c>
    </row>
    <row r="3562" spans="1:4" ht="9" customHeight="1">
      <c r="A3562" s="274">
        <v>2309088</v>
      </c>
      <c r="B3562" s="275" t="s">
        <v>29059</v>
      </c>
      <c r="C3562" s="274" t="s">
        <v>41</v>
      </c>
      <c r="D3562" s="276">
        <v>301.88</v>
      </c>
    </row>
    <row r="3563" spans="1:4" ht="9" customHeight="1">
      <c r="A3563" s="274">
        <v>2306074</v>
      </c>
      <c r="B3563" s="275" t="s">
        <v>29060</v>
      </c>
      <c r="C3563" s="274" t="s">
        <v>13725</v>
      </c>
      <c r="D3563" s="276">
        <v>190.81</v>
      </c>
    </row>
    <row r="3564" spans="1:4" ht="9" customHeight="1">
      <c r="A3564" s="274">
        <v>2306095</v>
      </c>
      <c r="B3564" s="275" t="s">
        <v>29061</v>
      </c>
      <c r="C3564" s="274" t="s">
        <v>13725</v>
      </c>
      <c r="D3564" s="276">
        <v>228.79</v>
      </c>
    </row>
    <row r="3565" spans="1:4" ht="9" customHeight="1">
      <c r="A3565" s="274">
        <v>2306132</v>
      </c>
      <c r="B3565" s="275" t="s">
        <v>29062</v>
      </c>
      <c r="C3565" s="274" t="s">
        <v>41</v>
      </c>
      <c r="D3565" s="276">
        <v>332.67</v>
      </c>
    </row>
    <row r="3566" spans="1:4" ht="9" customHeight="1">
      <c r="A3566" s="274">
        <v>2306015</v>
      </c>
      <c r="B3566" s="275" t="s">
        <v>29063</v>
      </c>
      <c r="C3566" s="274" t="s">
        <v>159</v>
      </c>
      <c r="D3566" s="276">
        <v>15.57</v>
      </c>
    </row>
    <row r="3567" spans="1:4" ht="9" customHeight="1">
      <c r="A3567" s="274">
        <v>2306019</v>
      </c>
      <c r="B3567" s="275" t="s">
        <v>29064</v>
      </c>
      <c r="C3567" s="274" t="s">
        <v>159</v>
      </c>
      <c r="D3567" s="276">
        <v>16.18</v>
      </c>
    </row>
    <row r="3568" spans="1:4" ht="9" customHeight="1">
      <c r="A3568" s="274">
        <v>2306018</v>
      </c>
      <c r="B3568" s="275" t="s">
        <v>29065</v>
      </c>
      <c r="C3568" s="274" t="s">
        <v>159</v>
      </c>
      <c r="D3568" s="276">
        <v>2.81</v>
      </c>
    </row>
    <row r="3569" spans="1:4" ht="9" customHeight="1">
      <c r="A3569" s="274">
        <v>2306016</v>
      </c>
      <c r="B3569" s="275" t="s">
        <v>29066</v>
      </c>
      <c r="C3569" s="274" t="s">
        <v>159</v>
      </c>
      <c r="D3569" s="276">
        <v>1.9</v>
      </c>
    </row>
    <row r="3570" spans="1:4" ht="9" customHeight="1">
      <c r="A3570" s="274">
        <v>2305999</v>
      </c>
      <c r="B3570" s="275" t="s">
        <v>29067</v>
      </c>
      <c r="C3570" s="274" t="s">
        <v>41</v>
      </c>
      <c r="D3570" s="276">
        <v>333.58</v>
      </c>
    </row>
    <row r="3571" spans="1:4" ht="9" customHeight="1">
      <c r="A3571" s="274">
        <v>2306000</v>
      </c>
      <c r="B3571" s="275" t="s">
        <v>29068</v>
      </c>
      <c r="C3571" s="274" t="s">
        <v>41</v>
      </c>
      <c r="D3571" s="276">
        <v>402.31</v>
      </c>
    </row>
    <row r="3572" spans="1:4" ht="9" customHeight="1">
      <c r="A3572" s="274">
        <v>2306001</v>
      </c>
      <c r="B3572" s="275" t="s">
        <v>29069</v>
      </c>
      <c r="C3572" s="274" t="s">
        <v>41</v>
      </c>
      <c r="D3572" s="276">
        <v>604.46</v>
      </c>
    </row>
    <row r="3573" spans="1:4" ht="9" customHeight="1">
      <c r="A3573" s="274">
        <v>2306002</v>
      </c>
      <c r="B3573" s="275" t="s">
        <v>29070</v>
      </c>
      <c r="C3573" s="274" t="s">
        <v>41</v>
      </c>
      <c r="D3573" s="276">
        <v>659.26</v>
      </c>
    </row>
    <row r="3574" spans="1:4" ht="9" customHeight="1">
      <c r="A3574" s="274">
        <v>2306003</v>
      </c>
      <c r="B3574" s="275" t="s">
        <v>29071</v>
      </c>
      <c r="C3574" s="274" t="s">
        <v>41</v>
      </c>
      <c r="D3574" s="276">
        <v>951.49</v>
      </c>
    </row>
    <row r="3575" spans="1:4" ht="9" customHeight="1">
      <c r="A3575" s="274">
        <v>2305997</v>
      </c>
      <c r="B3575" s="275" t="s">
        <v>29072</v>
      </c>
      <c r="C3575" s="274" t="s">
        <v>41</v>
      </c>
      <c r="D3575" s="276">
        <v>214.43</v>
      </c>
    </row>
    <row r="3576" spans="1:4" ht="9" customHeight="1">
      <c r="A3576" s="274">
        <v>2305998</v>
      </c>
      <c r="B3576" s="275" t="s">
        <v>29073</v>
      </c>
      <c r="C3576" s="274" t="s">
        <v>41</v>
      </c>
      <c r="D3576" s="276">
        <v>298.13</v>
      </c>
    </row>
    <row r="3577" spans="1:4" ht="9" customHeight="1">
      <c r="A3577" s="274">
        <v>2306101</v>
      </c>
      <c r="B3577" s="275" t="s">
        <v>29074</v>
      </c>
      <c r="C3577" s="274" t="s">
        <v>41</v>
      </c>
      <c r="D3577" s="276">
        <v>74.7</v>
      </c>
    </row>
    <row r="3578" spans="1:4" ht="9" customHeight="1">
      <c r="A3578" s="274">
        <v>2306102</v>
      </c>
      <c r="B3578" s="275" t="s">
        <v>29075</v>
      </c>
      <c r="C3578" s="274" t="s">
        <v>41</v>
      </c>
      <c r="D3578" s="276">
        <v>79.23</v>
      </c>
    </row>
    <row r="3579" spans="1:4" ht="9" customHeight="1">
      <c r="A3579" s="274">
        <v>2306103</v>
      </c>
      <c r="B3579" s="275" t="s">
        <v>29076</v>
      </c>
      <c r="C3579" s="274" t="s">
        <v>41</v>
      </c>
      <c r="D3579" s="276">
        <v>89.62</v>
      </c>
    </row>
    <row r="3580" spans="1:4" ht="9" customHeight="1">
      <c r="A3580" s="274">
        <v>2306104</v>
      </c>
      <c r="B3580" s="275" t="s">
        <v>29077</v>
      </c>
      <c r="C3580" s="274" t="s">
        <v>41</v>
      </c>
      <c r="D3580" s="276">
        <v>95.31</v>
      </c>
    </row>
    <row r="3581" spans="1:4" ht="9" customHeight="1">
      <c r="A3581" s="274">
        <v>2306105</v>
      </c>
      <c r="B3581" s="275" t="s">
        <v>29078</v>
      </c>
      <c r="C3581" s="274" t="s">
        <v>41</v>
      </c>
      <c r="D3581" s="276">
        <v>101.12</v>
      </c>
    </row>
    <row r="3582" spans="1:4" ht="9" customHeight="1">
      <c r="A3582" s="274">
        <v>2306106</v>
      </c>
      <c r="B3582" s="275" t="s">
        <v>29079</v>
      </c>
      <c r="C3582" s="274" t="s">
        <v>41</v>
      </c>
      <c r="D3582" s="276">
        <v>110.37</v>
      </c>
    </row>
    <row r="3583" spans="1:4" ht="9" customHeight="1">
      <c r="A3583" s="274">
        <v>2306107</v>
      </c>
      <c r="B3583" s="275" t="s">
        <v>29080</v>
      </c>
      <c r="C3583" s="274" t="s">
        <v>41</v>
      </c>
      <c r="D3583" s="276">
        <v>113.51</v>
      </c>
    </row>
    <row r="3584" spans="1:4" ht="9" customHeight="1">
      <c r="A3584" s="274">
        <v>2306269</v>
      </c>
      <c r="B3584" s="275" t="s">
        <v>29081</v>
      </c>
      <c r="C3584" s="274" t="s">
        <v>41</v>
      </c>
      <c r="D3584" s="276">
        <v>127.93</v>
      </c>
    </row>
    <row r="3585" spans="1:4" ht="9" customHeight="1">
      <c r="A3585" s="274">
        <v>2306270</v>
      </c>
      <c r="B3585" s="275" t="s">
        <v>29082</v>
      </c>
      <c r="C3585" s="274" t="s">
        <v>41</v>
      </c>
      <c r="D3585" s="276">
        <v>143.18</v>
      </c>
    </row>
    <row r="3586" spans="1:4" ht="9" customHeight="1">
      <c r="A3586" s="274">
        <v>2306271</v>
      </c>
      <c r="B3586" s="275" t="s">
        <v>29083</v>
      </c>
      <c r="C3586" s="274" t="s">
        <v>41</v>
      </c>
      <c r="D3586" s="276">
        <v>157.58000000000001</v>
      </c>
    </row>
    <row r="3587" spans="1:4" ht="9" customHeight="1">
      <c r="A3587" s="274">
        <v>2306272</v>
      </c>
      <c r="B3587" s="275" t="s">
        <v>29084</v>
      </c>
      <c r="C3587" s="274" t="s">
        <v>41</v>
      </c>
      <c r="D3587" s="276">
        <v>166.6</v>
      </c>
    </row>
    <row r="3588" spans="1:4" ht="9" customHeight="1">
      <c r="A3588" s="274">
        <v>2306273</v>
      </c>
      <c r="B3588" s="275" t="s">
        <v>29085</v>
      </c>
      <c r="C3588" s="274" t="s">
        <v>41</v>
      </c>
      <c r="D3588" s="276">
        <v>187.16</v>
      </c>
    </row>
    <row r="3589" spans="1:4" ht="9" customHeight="1">
      <c r="A3589" s="274">
        <v>2306274</v>
      </c>
      <c r="B3589" s="275" t="s">
        <v>29086</v>
      </c>
      <c r="C3589" s="274" t="s">
        <v>41</v>
      </c>
      <c r="D3589" s="276">
        <v>200.68</v>
      </c>
    </row>
    <row r="3590" spans="1:4" ht="9" customHeight="1">
      <c r="A3590" s="274">
        <v>2306275</v>
      </c>
      <c r="B3590" s="275" t="s">
        <v>29087</v>
      </c>
      <c r="C3590" s="274" t="s">
        <v>41</v>
      </c>
      <c r="D3590" s="276">
        <v>233.04</v>
      </c>
    </row>
    <row r="3591" spans="1:4" ht="18" customHeight="1">
      <c r="A3591" s="274">
        <v>2306100</v>
      </c>
      <c r="B3591" s="275" t="s">
        <v>29088</v>
      </c>
      <c r="C3591" s="274" t="s">
        <v>41</v>
      </c>
      <c r="D3591" s="276">
        <v>296.14</v>
      </c>
    </row>
    <row r="3592" spans="1:4" ht="18" customHeight="1">
      <c r="A3592" s="274">
        <v>2306004</v>
      </c>
      <c r="B3592" s="275" t="s">
        <v>29089</v>
      </c>
      <c r="C3592" s="274" t="s">
        <v>41</v>
      </c>
      <c r="D3592" s="276">
        <v>121.7</v>
      </c>
    </row>
    <row r="3593" spans="1:4" ht="18" customHeight="1">
      <c r="A3593" s="274">
        <v>2306097</v>
      </c>
      <c r="B3593" s="275" t="s">
        <v>29090</v>
      </c>
      <c r="C3593" s="274" t="s">
        <v>41</v>
      </c>
      <c r="D3593" s="276">
        <v>143.35</v>
      </c>
    </row>
    <row r="3594" spans="1:4" ht="18" customHeight="1">
      <c r="A3594" s="274">
        <v>2306098</v>
      </c>
      <c r="B3594" s="275" t="s">
        <v>29091</v>
      </c>
      <c r="C3594" s="274" t="s">
        <v>41</v>
      </c>
      <c r="D3594" s="276">
        <v>174.87</v>
      </c>
    </row>
    <row r="3595" spans="1:4" ht="18" customHeight="1">
      <c r="A3595" s="274">
        <v>2306007</v>
      </c>
      <c r="B3595" s="275" t="s">
        <v>29092</v>
      </c>
      <c r="C3595" s="274" t="s">
        <v>41</v>
      </c>
      <c r="D3595" s="276">
        <v>234.53</v>
      </c>
    </row>
    <row r="3596" spans="1:4" ht="9" customHeight="1">
      <c r="A3596" s="274">
        <v>2306067</v>
      </c>
      <c r="B3596" s="275" t="s">
        <v>29093</v>
      </c>
      <c r="C3596" s="274" t="s">
        <v>41</v>
      </c>
      <c r="D3596" s="276">
        <v>464.16</v>
      </c>
    </row>
    <row r="3597" spans="1:4" ht="9" customHeight="1">
      <c r="A3597" s="274">
        <v>2306068</v>
      </c>
      <c r="B3597" s="275" t="s">
        <v>29094</v>
      </c>
      <c r="C3597" s="274" t="s">
        <v>41</v>
      </c>
      <c r="D3597" s="276">
        <v>585.94000000000005</v>
      </c>
    </row>
    <row r="3598" spans="1:4" ht="9" customHeight="1">
      <c r="A3598" s="274">
        <v>2306069</v>
      </c>
      <c r="B3598" s="275" t="s">
        <v>29095</v>
      </c>
      <c r="C3598" s="274" t="s">
        <v>41</v>
      </c>
      <c r="D3598" s="276">
        <v>794.52</v>
      </c>
    </row>
    <row r="3599" spans="1:4" ht="9" customHeight="1">
      <c r="A3599" s="274">
        <v>2306070</v>
      </c>
      <c r="B3599" s="275" t="s">
        <v>29096</v>
      </c>
      <c r="C3599" s="274" t="s">
        <v>41</v>
      </c>
      <c r="D3599" s="276">
        <v>1269.93</v>
      </c>
    </row>
    <row r="3600" spans="1:4" ht="9" customHeight="1">
      <c r="A3600" s="274">
        <v>2306071</v>
      </c>
      <c r="B3600" s="275" t="s">
        <v>29097</v>
      </c>
      <c r="C3600" s="274" t="s">
        <v>41</v>
      </c>
      <c r="D3600" s="276">
        <v>1910.75</v>
      </c>
    </row>
    <row r="3601" spans="1:4" ht="9" customHeight="1">
      <c r="A3601" s="274">
        <v>2306181</v>
      </c>
      <c r="B3601" s="275" t="s">
        <v>29098</v>
      </c>
      <c r="C3601" s="274" t="s">
        <v>41</v>
      </c>
      <c r="D3601" s="276">
        <v>1918.84</v>
      </c>
    </row>
    <row r="3602" spans="1:4" ht="9" customHeight="1">
      <c r="A3602" s="274">
        <v>2306062</v>
      </c>
      <c r="B3602" s="275" t="s">
        <v>29099</v>
      </c>
      <c r="C3602" s="274" t="s">
        <v>41</v>
      </c>
      <c r="D3602" s="276">
        <v>80.91</v>
      </c>
    </row>
    <row r="3603" spans="1:4" ht="9" customHeight="1">
      <c r="A3603" s="274">
        <v>2306063</v>
      </c>
      <c r="B3603" s="275" t="s">
        <v>29100</v>
      </c>
      <c r="C3603" s="274" t="s">
        <v>41</v>
      </c>
      <c r="D3603" s="276">
        <v>98.36</v>
      </c>
    </row>
    <row r="3604" spans="1:4" ht="9" customHeight="1">
      <c r="A3604" s="274">
        <v>2306064</v>
      </c>
      <c r="B3604" s="275" t="s">
        <v>29101</v>
      </c>
      <c r="C3604" s="274" t="s">
        <v>41</v>
      </c>
      <c r="D3604" s="276">
        <v>122.03</v>
      </c>
    </row>
    <row r="3605" spans="1:4" ht="9" customHeight="1">
      <c r="A3605" s="274">
        <v>2306065</v>
      </c>
      <c r="B3605" s="275" t="s">
        <v>29102</v>
      </c>
      <c r="C3605" s="274" t="s">
        <v>41</v>
      </c>
      <c r="D3605" s="276">
        <v>158.32</v>
      </c>
    </row>
    <row r="3606" spans="1:4" ht="9" customHeight="1">
      <c r="A3606" s="274">
        <v>2306066</v>
      </c>
      <c r="B3606" s="275" t="s">
        <v>29103</v>
      </c>
      <c r="C3606" s="274" t="s">
        <v>41</v>
      </c>
      <c r="D3606" s="276">
        <v>223.69</v>
      </c>
    </row>
    <row r="3607" spans="1:4" ht="9" customHeight="1">
      <c r="A3607" s="274">
        <v>2306180</v>
      </c>
      <c r="B3607" s="275" t="s">
        <v>29104</v>
      </c>
      <c r="C3607" s="274" t="s">
        <v>41</v>
      </c>
      <c r="D3607" s="276">
        <v>252.26</v>
      </c>
    </row>
    <row r="3608" spans="1:4" ht="9" customHeight="1">
      <c r="A3608" s="274">
        <v>2306009</v>
      </c>
      <c r="B3608" s="275" t="s">
        <v>29105</v>
      </c>
      <c r="C3608" s="274" t="s">
        <v>41</v>
      </c>
      <c r="D3608" s="276">
        <v>15.5</v>
      </c>
    </row>
    <row r="3609" spans="1:4" ht="9" customHeight="1">
      <c r="A3609" s="274">
        <v>2306010</v>
      </c>
      <c r="B3609" s="275" t="s">
        <v>29106</v>
      </c>
      <c r="C3609" s="274" t="s">
        <v>41</v>
      </c>
      <c r="D3609" s="276">
        <v>19.32</v>
      </c>
    </row>
    <row r="3610" spans="1:4" ht="9" customHeight="1">
      <c r="A3610" s="274">
        <v>2306011</v>
      </c>
      <c r="B3610" s="275" t="s">
        <v>29107</v>
      </c>
      <c r="C3610" s="274" t="s">
        <v>41</v>
      </c>
      <c r="D3610" s="276">
        <v>22</v>
      </c>
    </row>
    <row r="3611" spans="1:4" ht="9" customHeight="1">
      <c r="A3611" s="274">
        <v>2306012</v>
      </c>
      <c r="B3611" s="275" t="s">
        <v>29108</v>
      </c>
      <c r="C3611" s="274" t="s">
        <v>41</v>
      </c>
      <c r="D3611" s="276">
        <v>25.76</v>
      </c>
    </row>
    <row r="3612" spans="1:4" ht="9" customHeight="1">
      <c r="A3612" s="274">
        <v>2306108</v>
      </c>
      <c r="B3612" s="275" t="s">
        <v>29109</v>
      </c>
      <c r="C3612" s="274" t="s">
        <v>41</v>
      </c>
      <c r="D3612" s="276">
        <v>154.38999999999999</v>
      </c>
    </row>
    <row r="3613" spans="1:4" ht="9" customHeight="1">
      <c r="A3613" s="274">
        <v>2306110</v>
      </c>
      <c r="B3613" s="275" t="s">
        <v>29110</v>
      </c>
      <c r="C3613" s="274" t="s">
        <v>41</v>
      </c>
      <c r="D3613" s="276">
        <v>220.46</v>
      </c>
    </row>
    <row r="3614" spans="1:4" ht="9" customHeight="1">
      <c r="A3614" s="274">
        <v>2306111</v>
      </c>
      <c r="B3614" s="275" t="s">
        <v>29111</v>
      </c>
      <c r="C3614" s="274" t="s">
        <v>41</v>
      </c>
      <c r="D3614" s="276">
        <v>260.27</v>
      </c>
    </row>
    <row r="3615" spans="1:4" ht="9" customHeight="1">
      <c r="A3615" s="274">
        <v>2306112</v>
      </c>
      <c r="B3615" s="275" t="s">
        <v>29112</v>
      </c>
      <c r="C3615" s="274" t="s">
        <v>41</v>
      </c>
      <c r="D3615" s="276">
        <v>324.25</v>
      </c>
    </row>
    <row r="3616" spans="1:4" ht="9" customHeight="1">
      <c r="A3616" s="274">
        <v>2306113</v>
      </c>
      <c r="B3616" s="275" t="s">
        <v>29113</v>
      </c>
      <c r="C3616" s="274" t="s">
        <v>41</v>
      </c>
      <c r="D3616" s="276">
        <v>382.17</v>
      </c>
    </row>
    <row r="3617" spans="1:4" ht="9" customHeight="1">
      <c r="A3617" s="274">
        <v>2306123</v>
      </c>
      <c r="B3617" s="275" t="s">
        <v>29114</v>
      </c>
      <c r="C3617" s="274" t="s">
        <v>41</v>
      </c>
      <c r="D3617" s="276">
        <v>421.57</v>
      </c>
    </row>
    <row r="3618" spans="1:4" ht="9" customHeight="1">
      <c r="A3618" s="274">
        <v>2306124</v>
      </c>
      <c r="B3618" s="275" t="s">
        <v>29115</v>
      </c>
      <c r="C3618" s="274" t="s">
        <v>41</v>
      </c>
      <c r="D3618" s="276">
        <v>618.47</v>
      </c>
    </row>
    <row r="3619" spans="1:4" ht="9" customHeight="1">
      <c r="A3619" s="274">
        <v>2306125</v>
      </c>
      <c r="B3619" s="275" t="s">
        <v>29116</v>
      </c>
      <c r="C3619" s="274" t="s">
        <v>41</v>
      </c>
      <c r="D3619" s="276">
        <v>738.49</v>
      </c>
    </row>
    <row r="3620" spans="1:4" ht="9" customHeight="1">
      <c r="A3620" s="274">
        <v>2306126</v>
      </c>
      <c r="B3620" s="275" t="s">
        <v>29117</v>
      </c>
      <c r="C3620" s="274" t="s">
        <v>41</v>
      </c>
      <c r="D3620" s="276">
        <v>930.34</v>
      </c>
    </row>
    <row r="3621" spans="1:4" ht="9" customHeight="1">
      <c r="A3621" s="274">
        <v>2306127</v>
      </c>
      <c r="B3621" s="275" t="s">
        <v>29118</v>
      </c>
      <c r="C3621" s="274" t="s">
        <v>41</v>
      </c>
      <c r="D3621" s="276">
        <v>1103.78</v>
      </c>
    </row>
    <row r="3622" spans="1:4" ht="9" customHeight="1">
      <c r="A3622" s="274">
        <v>2306300</v>
      </c>
      <c r="B3622" s="275" t="s">
        <v>29119</v>
      </c>
      <c r="C3622" s="274" t="s">
        <v>41</v>
      </c>
      <c r="D3622" s="276">
        <v>36.53</v>
      </c>
    </row>
    <row r="3623" spans="1:4" ht="9" customHeight="1">
      <c r="A3623" s="274">
        <v>2306301</v>
      </c>
      <c r="B3623" s="275" t="s">
        <v>29120</v>
      </c>
      <c r="C3623" s="274" t="s">
        <v>41</v>
      </c>
      <c r="D3623" s="276">
        <v>39.119999999999997</v>
      </c>
    </row>
    <row r="3624" spans="1:4" ht="9" customHeight="1">
      <c r="A3624" s="274">
        <v>2306302</v>
      </c>
      <c r="B3624" s="275" t="s">
        <v>29121</v>
      </c>
      <c r="C3624" s="274" t="s">
        <v>41</v>
      </c>
      <c r="D3624" s="276">
        <v>47.13</v>
      </c>
    </row>
    <row r="3625" spans="1:4" ht="9" customHeight="1">
      <c r="A3625" s="274">
        <v>2306303</v>
      </c>
      <c r="B3625" s="275" t="s">
        <v>29122</v>
      </c>
      <c r="C3625" s="274" t="s">
        <v>41</v>
      </c>
      <c r="D3625" s="276">
        <v>51.2</v>
      </c>
    </row>
    <row r="3626" spans="1:4" ht="9" customHeight="1">
      <c r="A3626" s="274">
        <v>2306304</v>
      </c>
      <c r="B3626" s="275" t="s">
        <v>29123</v>
      </c>
      <c r="C3626" s="274" t="s">
        <v>41</v>
      </c>
      <c r="D3626" s="276">
        <v>54.59</v>
      </c>
    </row>
    <row r="3627" spans="1:4" ht="9" customHeight="1">
      <c r="A3627" s="274">
        <v>2306305</v>
      </c>
      <c r="B3627" s="275" t="s">
        <v>29124</v>
      </c>
      <c r="C3627" s="274" t="s">
        <v>41</v>
      </c>
      <c r="D3627" s="276">
        <v>61.46</v>
      </c>
    </row>
    <row r="3628" spans="1:4" ht="9" customHeight="1">
      <c r="A3628" s="274">
        <v>2306306</v>
      </c>
      <c r="B3628" s="275" t="s">
        <v>29125</v>
      </c>
      <c r="C3628" s="274" t="s">
        <v>41</v>
      </c>
      <c r="D3628" s="276">
        <v>62.96</v>
      </c>
    </row>
    <row r="3629" spans="1:4" ht="9" customHeight="1">
      <c r="A3629" s="274">
        <v>2306307</v>
      </c>
      <c r="B3629" s="275" t="s">
        <v>29126</v>
      </c>
      <c r="C3629" s="274" t="s">
        <v>41</v>
      </c>
      <c r="D3629" s="276">
        <v>73.12</v>
      </c>
    </row>
    <row r="3630" spans="1:4" ht="9" customHeight="1">
      <c r="A3630" s="274">
        <v>2306308</v>
      </c>
      <c r="B3630" s="275" t="s">
        <v>29127</v>
      </c>
      <c r="C3630" s="274" t="s">
        <v>41</v>
      </c>
      <c r="D3630" s="276">
        <v>82.65</v>
      </c>
    </row>
    <row r="3631" spans="1:4" ht="9" customHeight="1">
      <c r="A3631" s="274">
        <v>2306309</v>
      </c>
      <c r="B3631" s="275" t="s">
        <v>29128</v>
      </c>
      <c r="C3631" s="274" t="s">
        <v>41</v>
      </c>
      <c r="D3631" s="276">
        <v>93.52</v>
      </c>
    </row>
    <row r="3632" spans="1:4" ht="9" customHeight="1">
      <c r="A3632" s="274">
        <v>2306310</v>
      </c>
      <c r="B3632" s="275" t="s">
        <v>29129</v>
      </c>
      <c r="C3632" s="274" t="s">
        <v>41</v>
      </c>
      <c r="D3632" s="276">
        <v>98.93</v>
      </c>
    </row>
    <row r="3633" spans="1:4" ht="9" customHeight="1">
      <c r="A3633" s="274">
        <v>2306311</v>
      </c>
      <c r="B3633" s="275" t="s">
        <v>29130</v>
      </c>
      <c r="C3633" s="274" t="s">
        <v>41</v>
      </c>
      <c r="D3633" s="276">
        <v>114.15</v>
      </c>
    </row>
    <row r="3634" spans="1:4" ht="9" customHeight="1">
      <c r="A3634" s="274">
        <v>2306312</v>
      </c>
      <c r="B3634" s="275" t="s">
        <v>29131</v>
      </c>
      <c r="C3634" s="274" t="s">
        <v>41</v>
      </c>
      <c r="D3634" s="276">
        <v>123.62</v>
      </c>
    </row>
    <row r="3635" spans="1:4" ht="9" customHeight="1">
      <c r="A3635" s="274">
        <v>2306313</v>
      </c>
      <c r="B3635" s="275" t="s">
        <v>29132</v>
      </c>
      <c r="C3635" s="274" t="s">
        <v>41</v>
      </c>
      <c r="D3635" s="276">
        <v>149.52000000000001</v>
      </c>
    </row>
    <row r="3636" spans="1:4" ht="9" customHeight="1">
      <c r="A3636" s="274">
        <v>2306013</v>
      </c>
      <c r="B3636" s="275" t="s">
        <v>29133</v>
      </c>
      <c r="C3636" s="274" t="s">
        <v>159</v>
      </c>
      <c r="D3636" s="276">
        <v>12.19</v>
      </c>
    </row>
    <row r="3637" spans="1:4" ht="9" customHeight="1">
      <c r="A3637" s="274">
        <v>2306243</v>
      </c>
      <c r="B3637" s="275" t="s">
        <v>29134</v>
      </c>
      <c r="C3637" s="274" t="s">
        <v>41</v>
      </c>
      <c r="D3637" s="276">
        <v>586.6</v>
      </c>
    </row>
    <row r="3638" spans="1:4" ht="9" customHeight="1">
      <c r="A3638" s="274">
        <v>2408149</v>
      </c>
      <c r="B3638" s="275" t="s">
        <v>29135</v>
      </c>
      <c r="C3638" s="274" t="s">
        <v>159</v>
      </c>
      <c r="D3638" s="276">
        <v>15.7</v>
      </c>
    </row>
    <row r="3639" spans="1:4" ht="9" customHeight="1">
      <c r="A3639" s="274">
        <v>2407972</v>
      </c>
      <c r="B3639" s="275" t="s">
        <v>29136</v>
      </c>
      <c r="C3639" s="274" t="s">
        <v>159</v>
      </c>
      <c r="D3639" s="276">
        <v>63</v>
      </c>
    </row>
    <row r="3640" spans="1:4" ht="9" customHeight="1">
      <c r="A3640" s="274">
        <v>2408075</v>
      </c>
      <c r="B3640" s="275" t="s">
        <v>29137</v>
      </c>
      <c r="C3640" s="274" t="s">
        <v>6273</v>
      </c>
      <c r="D3640" s="276">
        <v>5.45</v>
      </c>
    </row>
    <row r="3641" spans="1:4" ht="9" customHeight="1">
      <c r="A3641" s="274">
        <v>2408069</v>
      </c>
      <c r="B3641" s="275" t="s">
        <v>29138</v>
      </c>
      <c r="C3641" s="274" t="s">
        <v>6273</v>
      </c>
      <c r="D3641" s="276">
        <v>5.63</v>
      </c>
    </row>
    <row r="3642" spans="1:4" ht="9" customHeight="1">
      <c r="A3642" s="274">
        <v>2419790</v>
      </c>
      <c r="B3642" s="275" t="s">
        <v>29139</v>
      </c>
      <c r="C3642" s="274" t="s">
        <v>6273</v>
      </c>
      <c r="D3642" s="276">
        <v>10.17</v>
      </c>
    </row>
    <row r="3643" spans="1:4" ht="9" customHeight="1">
      <c r="A3643" s="274">
        <v>2408068</v>
      </c>
      <c r="B3643" s="275" t="s">
        <v>29140</v>
      </c>
      <c r="C3643" s="274" t="s">
        <v>6273</v>
      </c>
      <c r="D3643" s="276">
        <v>15.85</v>
      </c>
    </row>
    <row r="3644" spans="1:4" ht="9" customHeight="1">
      <c r="A3644" s="274">
        <v>2419705</v>
      </c>
      <c r="B3644" s="275" t="s">
        <v>29141</v>
      </c>
      <c r="C3644" s="274" t="s">
        <v>6273</v>
      </c>
      <c r="D3644" s="276">
        <v>10.18</v>
      </c>
    </row>
    <row r="3645" spans="1:4" ht="9" customHeight="1">
      <c r="A3645" s="274">
        <v>2419704</v>
      </c>
      <c r="B3645" s="275" t="s">
        <v>29142</v>
      </c>
      <c r="C3645" s="274" t="s">
        <v>6273</v>
      </c>
      <c r="D3645" s="276">
        <v>12.68</v>
      </c>
    </row>
    <row r="3646" spans="1:4" ht="18" customHeight="1">
      <c r="A3646" s="274">
        <v>2419703</v>
      </c>
      <c r="B3646" s="275" t="s">
        <v>29143</v>
      </c>
      <c r="C3646" s="274" t="s">
        <v>6273</v>
      </c>
      <c r="D3646" s="276">
        <v>15.13</v>
      </c>
    </row>
    <row r="3647" spans="1:4" ht="9" customHeight="1">
      <c r="A3647" s="274">
        <v>2408080</v>
      </c>
      <c r="B3647" s="275" t="s">
        <v>29144</v>
      </c>
      <c r="C3647" s="274" t="s">
        <v>6273</v>
      </c>
      <c r="D3647" s="276">
        <v>7.5</v>
      </c>
    </row>
    <row r="3648" spans="1:4" ht="9" customHeight="1">
      <c r="A3648" s="274">
        <v>2408078</v>
      </c>
      <c r="B3648" s="275" t="s">
        <v>29145</v>
      </c>
      <c r="C3648" s="274" t="s">
        <v>6273</v>
      </c>
      <c r="D3648" s="276">
        <v>2.79</v>
      </c>
    </row>
    <row r="3649" spans="1:4" ht="9" customHeight="1">
      <c r="A3649" s="274">
        <v>2408077</v>
      </c>
      <c r="B3649" s="275" t="s">
        <v>29146</v>
      </c>
      <c r="C3649" s="274" t="s">
        <v>6273</v>
      </c>
      <c r="D3649" s="276">
        <v>5.81</v>
      </c>
    </row>
    <row r="3650" spans="1:4" ht="9" customHeight="1">
      <c r="A3650" s="274">
        <v>2408079</v>
      </c>
      <c r="B3650" s="275" t="s">
        <v>29147</v>
      </c>
      <c r="C3650" s="274" t="s">
        <v>6273</v>
      </c>
      <c r="D3650" s="276">
        <v>37.72</v>
      </c>
    </row>
    <row r="3651" spans="1:4" ht="9" customHeight="1">
      <c r="A3651" s="274">
        <v>2408076</v>
      </c>
      <c r="B3651" s="275" t="s">
        <v>29148</v>
      </c>
      <c r="C3651" s="274" t="s">
        <v>6273</v>
      </c>
      <c r="D3651" s="276">
        <v>10.08</v>
      </c>
    </row>
    <row r="3652" spans="1:4" ht="9" customHeight="1">
      <c r="A3652" s="274">
        <v>2408057</v>
      </c>
      <c r="B3652" s="275" t="s">
        <v>29149</v>
      </c>
      <c r="C3652" s="274" t="s">
        <v>159</v>
      </c>
      <c r="D3652" s="276">
        <v>95.88</v>
      </c>
    </row>
    <row r="3653" spans="1:4" ht="9" customHeight="1">
      <c r="A3653" s="274">
        <v>2408058</v>
      </c>
      <c r="B3653" s="275" t="s">
        <v>29150</v>
      </c>
      <c r="C3653" s="274" t="s">
        <v>159</v>
      </c>
      <c r="D3653" s="276">
        <v>60.39</v>
      </c>
    </row>
    <row r="3654" spans="1:4" ht="9" customHeight="1">
      <c r="A3654" s="274">
        <v>2419789</v>
      </c>
      <c r="B3654" s="275" t="s">
        <v>29151</v>
      </c>
      <c r="C3654" s="274" t="s">
        <v>6273</v>
      </c>
      <c r="D3654" s="276">
        <v>8.8699999999999992</v>
      </c>
    </row>
    <row r="3655" spans="1:4" ht="9" customHeight="1">
      <c r="A3655" s="274">
        <v>2607183</v>
      </c>
      <c r="B3655" s="275" t="s">
        <v>29152</v>
      </c>
      <c r="C3655" s="274" t="s">
        <v>4786</v>
      </c>
      <c r="D3655" s="276">
        <v>293.27999999999997</v>
      </c>
    </row>
    <row r="3656" spans="1:4" ht="9" customHeight="1">
      <c r="A3656" s="274">
        <v>2607226</v>
      </c>
      <c r="B3656" s="275" t="s">
        <v>29153</v>
      </c>
      <c r="C3656" s="274" t="s">
        <v>4786</v>
      </c>
      <c r="D3656" s="276">
        <v>282089.19</v>
      </c>
    </row>
    <row r="3657" spans="1:4" ht="9" customHeight="1">
      <c r="A3657" s="274">
        <v>2607209</v>
      </c>
      <c r="B3657" s="275" t="s">
        <v>29154</v>
      </c>
      <c r="C3657" s="274" t="s">
        <v>4786</v>
      </c>
      <c r="D3657" s="276">
        <v>245690.92</v>
      </c>
    </row>
    <row r="3658" spans="1:4" ht="9" customHeight="1">
      <c r="A3658" s="274">
        <v>2607161</v>
      </c>
      <c r="B3658" s="275" t="s">
        <v>29155</v>
      </c>
      <c r="C3658" s="274" t="s">
        <v>4786</v>
      </c>
      <c r="D3658" s="276">
        <v>338185.98</v>
      </c>
    </row>
    <row r="3659" spans="1:4" ht="9" customHeight="1">
      <c r="A3659" s="274">
        <v>2607148</v>
      </c>
      <c r="B3659" s="275" t="s">
        <v>29156</v>
      </c>
      <c r="C3659" s="274" t="s">
        <v>4786</v>
      </c>
      <c r="D3659" s="276">
        <v>356421.8</v>
      </c>
    </row>
    <row r="3660" spans="1:4" ht="9" customHeight="1">
      <c r="A3660" s="274">
        <v>2607213</v>
      </c>
      <c r="B3660" s="275" t="s">
        <v>29157</v>
      </c>
      <c r="C3660" s="274" t="s">
        <v>4786</v>
      </c>
      <c r="D3660" s="276">
        <v>310265.3</v>
      </c>
    </row>
    <row r="3661" spans="1:4" ht="9" customHeight="1">
      <c r="A3661" s="274">
        <v>2607165</v>
      </c>
      <c r="B3661" s="275" t="s">
        <v>29158</v>
      </c>
      <c r="C3661" s="274" t="s">
        <v>4786</v>
      </c>
      <c r="D3661" s="276">
        <v>429295.76</v>
      </c>
    </row>
    <row r="3662" spans="1:4" ht="9" customHeight="1">
      <c r="A3662" s="274">
        <v>2607152</v>
      </c>
      <c r="B3662" s="275" t="s">
        <v>29159</v>
      </c>
      <c r="C3662" s="274" t="s">
        <v>4786</v>
      </c>
      <c r="D3662" s="276">
        <v>425664.52</v>
      </c>
    </row>
    <row r="3663" spans="1:4" ht="9" customHeight="1">
      <c r="A3663" s="274">
        <v>2607217</v>
      </c>
      <c r="B3663" s="275" t="s">
        <v>29160</v>
      </c>
      <c r="C3663" s="274" t="s">
        <v>4786</v>
      </c>
      <c r="D3663" s="276">
        <v>369422.63</v>
      </c>
    </row>
    <row r="3664" spans="1:4" ht="9" customHeight="1">
      <c r="A3664" s="274">
        <v>2607169</v>
      </c>
      <c r="B3664" s="275" t="s">
        <v>29161</v>
      </c>
      <c r="C3664" s="274" t="s">
        <v>4786</v>
      </c>
      <c r="D3664" s="276">
        <v>510983.08</v>
      </c>
    </row>
    <row r="3665" spans="1:4" ht="9" customHeight="1">
      <c r="A3665" s="274">
        <v>2607156</v>
      </c>
      <c r="B3665" s="275" t="s">
        <v>29162</v>
      </c>
      <c r="C3665" s="274" t="s">
        <v>4786</v>
      </c>
      <c r="D3665" s="276">
        <v>375108.34</v>
      </c>
    </row>
    <row r="3666" spans="1:4" ht="9" customHeight="1">
      <c r="A3666" s="274">
        <v>2607221</v>
      </c>
      <c r="B3666" s="275" t="s">
        <v>29163</v>
      </c>
      <c r="C3666" s="274" t="s">
        <v>4786</v>
      </c>
      <c r="D3666" s="276">
        <v>326446.96999999997</v>
      </c>
    </row>
    <row r="3667" spans="1:4" ht="9" customHeight="1">
      <c r="A3667" s="274">
        <v>2607173</v>
      </c>
      <c r="B3667" s="275" t="s">
        <v>29164</v>
      </c>
      <c r="C3667" s="274" t="s">
        <v>4786</v>
      </c>
      <c r="D3667" s="276">
        <v>451643.92</v>
      </c>
    </row>
    <row r="3668" spans="1:4" ht="9" customHeight="1">
      <c r="A3668" s="274">
        <v>2607227</v>
      </c>
      <c r="B3668" s="275" t="s">
        <v>29165</v>
      </c>
      <c r="C3668" s="274" t="s">
        <v>4786</v>
      </c>
      <c r="D3668" s="276">
        <v>310094.89</v>
      </c>
    </row>
    <row r="3669" spans="1:4" ht="9" customHeight="1">
      <c r="A3669" s="274">
        <v>2607210</v>
      </c>
      <c r="B3669" s="275" t="s">
        <v>29166</v>
      </c>
      <c r="C3669" s="274" t="s">
        <v>4786</v>
      </c>
      <c r="D3669" s="276">
        <v>270024.81</v>
      </c>
    </row>
    <row r="3670" spans="1:4" ht="9" customHeight="1">
      <c r="A3670" s="274">
        <v>2607162</v>
      </c>
      <c r="B3670" s="275" t="s">
        <v>29167</v>
      </c>
      <c r="C3670" s="274" t="s">
        <v>4786</v>
      </c>
      <c r="D3670" s="276">
        <v>371879.94</v>
      </c>
    </row>
    <row r="3671" spans="1:4" ht="9" customHeight="1">
      <c r="A3671" s="274">
        <v>2607149</v>
      </c>
      <c r="B3671" s="275" t="s">
        <v>29168</v>
      </c>
      <c r="C3671" s="274" t="s">
        <v>4786</v>
      </c>
      <c r="D3671" s="276">
        <v>391894.39</v>
      </c>
    </row>
    <row r="3672" spans="1:4" ht="9" customHeight="1">
      <c r="A3672" s="274">
        <v>2607214</v>
      </c>
      <c r="B3672" s="275" t="s">
        <v>29169</v>
      </c>
      <c r="C3672" s="274" t="s">
        <v>4786</v>
      </c>
      <c r="D3672" s="276">
        <v>341081.77</v>
      </c>
    </row>
    <row r="3673" spans="1:4" ht="9" customHeight="1">
      <c r="A3673" s="274">
        <v>2607166</v>
      </c>
      <c r="B3673" s="275" t="s">
        <v>29170</v>
      </c>
      <c r="C3673" s="274" t="s">
        <v>4786</v>
      </c>
      <c r="D3673" s="276">
        <v>471990.44</v>
      </c>
    </row>
    <row r="3674" spans="1:4" ht="9" customHeight="1">
      <c r="A3674" s="274">
        <v>2607153</v>
      </c>
      <c r="B3674" s="275" t="s">
        <v>29171</v>
      </c>
      <c r="C3674" s="274" t="s">
        <v>4786</v>
      </c>
      <c r="D3674" s="276">
        <v>467869.63</v>
      </c>
    </row>
    <row r="3675" spans="1:4" ht="9" customHeight="1">
      <c r="A3675" s="274">
        <v>2607218</v>
      </c>
      <c r="B3675" s="275" t="s">
        <v>29172</v>
      </c>
      <c r="C3675" s="274" t="s">
        <v>4786</v>
      </c>
      <c r="D3675" s="276">
        <v>407819.99</v>
      </c>
    </row>
    <row r="3676" spans="1:4" ht="9" customHeight="1">
      <c r="A3676" s="274">
        <v>2607170</v>
      </c>
      <c r="B3676" s="275" t="s">
        <v>29173</v>
      </c>
      <c r="C3676" s="274" t="s">
        <v>4786</v>
      </c>
      <c r="D3676" s="276">
        <v>561875.41</v>
      </c>
    </row>
    <row r="3677" spans="1:4" ht="9" customHeight="1">
      <c r="A3677" s="274">
        <v>2607157</v>
      </c>
      <c r="B3677" s="275" t="s">
        <v>29174</v>
      </c>
      <c r="C3677" s="274" t="s">
        <v>4786</v>
      </c>
      <c r="D3677" s="276">
        <v>414118.19</v>
      </c>
    </row>
    <row r="3678" spans="1:4" ht="9" customHeight="1">
      <c r="A3678" s="274">
        <v>2607222</v>
      </c>
      <c r="B3678" s="275" t="s">
        <v>29175</v>
      </c>
      <c r="C3678" s="274" t="s">
        <v>4786</v>
      </c>
      <c r="D3678" s="276">
        <v>358888.17</v>
      </c>
    </row>
    <row r="3679" spans="1:4" ht="9" customHeight="1">
      <c r="A3679" s="274">
        <v>2607174</v>
      </c>
      <c r="B3679" s="275" t="s">
        <v>29176</v>
      </c>
      <c r="C3679" s="274" t="s">
        <v>4786</v>
      </c>
      <c r="D3679" s="276">
        <v>496586.82</v>
      </c>
    </row>
    <row r="3680" spans="1:4" ht="9" customHeight="1">
      <c r="A3680" s="274">
        <v>2607228</v>
      </c>
      <c r="B3680" s="275" t="s">
        <v>29177</v>
      </c>
      <c r="C3680" s="274" t="s">
        <v>4786</v>
      </c>
      <c r="D3680" s="276">
        <v>340875.55</v>
      </c>
    </row>
    <row r="3681" spans="1:4" ht="9" customHeight="1">
      <c r="A3681" s="274">
        <v>2607211</v>
      </c>
      <c r="B3681" s="275" t="s">
        <v>29178</v>
      </c>
      <c r="C3681" s="274" t="s">
        <v>4786</v>
      </c>
      <c r="D3681" s="276">
        <v>296772.8</v>
      </c>
    </row>
    <row r="3682" spans="1:4" ht="9" customHeight="1">
      <c r="A3682" s="274">
        <v>2607163</v>
      </c>
      <c r="B3682" s="275" t="s">
        <v>29179</v>
      </c>
      <c r="C3682" s="274" t="s">
        <v>4786</v>
      </c>
      <c r="D3682" s="276">
        <v>410553.06</v>
      </c>
    </row>
    <row r="3683" spans="1:4" ht="9" customHeight="1">
      <c r="A3683" s="274">
        <v>2607150</v>
      </c>
      <c r="B3683" s="275" t="s">
        <v>29180</v>
      </c>
      <c r="C3683" s="274" t="s">
        <v>4786</v>
      </c>
      <c r="D3683" s="276">
        <v>432595.1</v>
      </c>
    </row>
    <row r="3684" spans="1:4" ht="9" customHeight="1">
      <c r="A3684" s="274">
        <v>2607215</v>
      </c>
      <c r="B3684" s="275" t="s">
        <v>29181</v>
      </c>
      <c r="C3684" s="274" t="s">
        <v>4786</v>
      </c>
      <c r="D3684" s="276">
        <v>374955.79</v>
      </c>
    </row>
    <row r="3685" spans="1:4" ht="9" customHeight="1">
      <c r="A3685" s="274">
        <v>2607167</v>
      </c>
      <c r="B3685" s="275" t="s">
        <v>29182</v>
      </c>
      <c r="C3685" s="274" t="s">
        <v>4786</v>
      </c>
      <c r="D3685" s="276">
        <v>518902.31</v>
      </c>
    </row>
    <row r="3686" spans="1:4" ht="9" customHeight="1">
      <c r="A3686" s="274">
        <v>2607154</v>
      </c>
      <c r="B3686" s="275" t="s">
        <v>29183</v>
      </c>
      <c r="C3686" s="274" t="s">
        <v>4786</v>
      </c>
      <c r="D3686" s="276">
        <v>514268.45</v>
      </c>
    </row>
    <row r="3687" spans="1:4" ht="9" customHeight="1">
      <c r="A3687" s="274">
        <v>2607219</v>
      </c>
      <c r="B3687" s="275" t="s">
        <v>29184</v>
      </c>
      <c r="C3687" s="274" t="s">
        <v>4786</v>
      </c>
      <c r="D3687" s="276">
        <v>448213.81</v>
      </c>
    </row>
    <row r="3688" spans="1:4" ht="9" customHeight="1">
      <c r="A3688" s="274">
        <v>2607171</v>
      </c>
      <c r="B3688" s="275" t="s">
        <v>29185</v>
      </c>
      <c r="C3688" s="274" t="s">
        <v>4786</v>
      </c>
      <c r="D3688" s="276">
        <v>622752.47</v>
      </c>
    </row>
    <row r="3689" spans="1:4" ht="9" customHeight="1">
      <c r="A3689" s="274">
        <v>2607158</v>
      </c>
      <c r="B3689" s="275" t="s">
        <v>29186</v>
      </c>
      <c r="C3689" s="274" t="s">
        <v>4786</v>
      </c>
      <c r="D3689" s="276">
        <v>455177.3</v>
      </c>
    </row>
    <row r="3690" spans="1:4" ht="9" customHeight="1">
      <c r="A3690" s="274">
        <v>2607223</v>
      </c>
      <c r="B3690" s="275" t="s">
        <v>29187</v>
      </c>
      <c r="C3690" s="274" t="s">
        <v>4786</v>
      </c>
      <c r="D3690" s="276">
        <v>394548.18</v>
      </c>
    </row>
    <row r="3691" spans="1:4" ht="9" customHeight="1">
      <c r="A3691" s="274">
        <v>2607175</v>
      </c>
      <c r="B3691" s="275" t="s">
        <v>29188</v>
      </c>
      <c r="C3691" s="274" t="s">
        <v>4786</v>
      </c>
      <c r="D3691" s="276">
        <v>545969.56000000006</v>
      </c>
    </row>
    <row r="3692" spans="1:4" ht="9" customHeight="1">
      <c r="A3692" s="274">
        <v>2607151</v>
      </c>
      <c r="B3692" s="275" t="s">
        <v>29189</v>
      </c>
      <c r="C3692" s="274" t="s">
        <v>4786</v>
      </c>
      <c r="D3692" s="276">
        <v>518563.36</v>
      </c>
    </row>
    <row r="3693" spans="1:4" ht="9" customHeight="1">
      <c r="A3693" s="274">
        <v>2607216</v>
      </c>
      <c r="B3693" s="275" t="s">
        <v>29190</v>
      </c>
      <c r="C3693" s="274" t="s">
        <v>4786</v>
      </c>
      <c r="D3693" s="276">
        <v>451321.93</v>
      </c>
    </row>
    <row r="3694" spans="1:4" ht="9" customHeight="1">
      <c r="A3694" s="274">
        <v>2607168</v>
      </c>
      <c r="B3694" s="275" t="s">
        <v>29191</v>
      </c>
      <c r="C3694" s="274" t="s">
        <v>4786</v>
      </c>
      <c r="D3694" s="276">
        <v>627478.5</v>
      </c>
    </row>
    <row r="3695" spans="1:4" ht="9" customHeight="1">
      <c r="A3695" s="274">
        <v>2607155</v>
      </c>
      <c r="B3695" s="275" t="s">
        <v>29192</v>
      </c>
      <c r="C3695" s="274" t="s">
        <v>4786</v>
      </c>
      <c r="D3695" s="276">
        <v>621513.51</v>
      </c>
    </row>
    <row r="3696" spans="1:4" ht="9" customHeight="1">
      <c r="A3696" s="274">
        <v>2607220</v>
      </c>
      <c r="B3696" s="275" t="s">
        <v>29193</v>
      </c>
      <c r="C3696" s="274" t="s">
        <v>4786</v>
      </c>
      <c r="D3696" s="276">
        <v>537294.84</v>
      </c>
    </row>
    <row r="3697" spans="1:4" ht="9" customHeight="1">
      <c r="A3697" s="274">
        <v>2607172</v>
      </c>
      <c r="B3697" s="275" t="s">
        <v>29194</v>
      </c>
      <c r="C3697" s="274" t="s">
        <v>4786</v>
      </c>
      <c r="D3697" s="276">
        <v>746247.89</v>
      </c>
    </row>
    <row r="3698" spans="1:4" ht="9" customHeight="1">
      <c r="A3698" s="274">
        <v>2607159</v>
      </c>
      <c r="B3698" s="275" t="s">
        <v>29195</v>
      </c>
      <c r="C3698" s="274" t="s">
        <v>4786</v>
      </c>
      <c r="D3698" s="276">
        <v>545792.03</v>
      </c>
    </row>
    <row r="3699" spans="1:4" ht="9" customHeight="1">
      <c r="A3699" s="274">
        <v>2607224</v>
      </c>
      <c r="B3699" s="275" t="s">
        <v>29196</v>
      </c>
      <c r="C3699" s="274" t="s">
        <v>4786</v>
      </c>
      <c r="D3699" s="276">
        <v>474854.32</v>
      </c>
    </row>
    <row r="3700" spans="1:4" ht="9" customHeight="1">
      <c r="A3700" s="274">
        <v>2607176</v>
      </c>
      <c r="B3700" s="275" t="s">
        <v>29197</v>
      </c>
      <c r="C3700" s="274" t="s">
        <v>4786</v>
      </c>
      <c r="D3700" s="276">
        <v>660002.74</v>
      </c>
    </row>
    <row r="3701" spans="1:4" ht="9" customHeight="1">
      <c r="A3701" s="274">
        <v>2607225</v>
      </c>
      <c r="B3701" s="275" t="s">
        <v>29198</v>
      </c>
      <c r="C3701" s="274" t="s">
        <v>4786</v>
      </c>
      <c r="D3701" s="276">
        <v>256606.61</v>
      </c>
    </row>
    <row r="3702" spans="1:4" ht="9" customHeight="1">
      <c r="A3702" s="274">
        <v>2607208</v>
      </c>
      <c r="B3702" s="275" t="s">
        <v>29199</v>
      </c>
      <c r="C3702" s="274" t="s">
        <v>4786</v>
      </c>
      <c r="D3702" s="276">
        <v>223552.3</v>
      </c>
    </row>
    <row r="3703" spans="1:4" ht="9" customHeight="1">
      <c r="A3703" s="274">
        <v>2607160</v>
      </c>
      <c r="B3703" s="275" t="s">
        <v>29200</v>
      </c>
      <c r="C3703" s="274" t="s">
        <v>4786</v>
      </c>
      <c r="D3703" s="276">
        <v>307517.8</v>
      </c>
    </row>
    <row r="3704" spans="1:4" ht="9" customHeight="1">
      <c r="A3704" s="274">
        <v>2607229</v>
      </c>
      <c r="B3704" s="275" t="s">
        <v>29201</v>
      </c>
      <c r="C3704" s="274" t="s">
        <v>4786</v>
      </c>
      <c r="D3704" s="276">
        <v>324121.98</v>
      </c>
    </row>
    <row r="3705" spans="1:4" ht="9" customHeight="1">
      <c r="A3705" s="274">
        <v>2607212</v>
      </c>
      <c r="B3705" s="275" t="s">
        <v>29202</v>
      </c>
      <c r="C3705" s="274" t="s">
        <v>4786</v>
      </c>
      <c r="D3705" s="276">
        <v>282228.69</v>
      </c>
    </row>
    <row r="3706" spans="1:4" ht="9" customHeight="1">
      <c r="A3706" s="274">
        <v>2607164</v>
      </c>
      <c r="B3706" s="275" t="s">
        <v>29203</v>
      </c>
      <c r="C3706" s="274" t="s">
        <v>4786</v>
      </c>
      <c r="D3706" s="276">
        <v>388784.23</v>
      </c>
    </row>
    <row r="3707" spans="1:4" ht="9" customHeight="1">
      <c r="A3707" s="274">
        <v>2607207</v>
      </c>
      <c r="B3707" s="275" t="s">
        <v>29204</v>
      </c>
      <c r="C3707" s="274" t="s">
        <v>13725</v>
      </c>
      <c r="D3707" s="276">
        <v>143.44999999999999</v>
      </c>
    </row>
    <row r="3708" spans="1:4" ht="9" customHeight="1">
      <c r="A3708" s="274">
        <v>2607206</v>
      </c>
      <c r="B3708" s="275" t="s">
        <v>29205</v>
      </c>
      <c r="C3708" s="274" t="s">
        <v>13725</v>
      </c>
      <c r="D3708" s="276">
        <v>139.30000000000001</v>
      </c>
    </row>
    <row r="3709" spans="1:4" ht="18" customHeight="1">
      <c r="A3709" s="274">
        <v>2607344</v>
      </c>
      <c r="B3709" s="275" t="s">
        <v>29206</v>
      </c>
      <c r="C3709" s="274" t="s">
        <v>4786</v>
      </c>
      <c r="D3709" s="276">
        <v>212.07</v>
      </c>
    </row>
    <row r="3710" spans="1:4" ht="18" customHeight="1">
      <c r="A3710" s="274">
        <v>2607339</v>
      </c>
      <c r="B3710" s="275" t="s">
        <v>29207</v>
      </c>
      <c r="C3710" s="274" t="s">
        <v>4786</v>
      </c>
      <c r="D3710" s="276">
        <v>145.69</v>
      </c>
    </row>
    <row r="3711" spans="1:4" ht="18" customHeight="1">
      <c r="A3711" s="274">
        <v>2607349</v>
      </c>
      <c r="B3711" s="275" t="s">
        <v>29208</v>
      </c>
      <c r="C3711" s="274" t="s">
        <v>4786</v>
      </c>
      <c r="D3711" s="276">
        <v>323.79000000000002</v>
      </c>
    </row>
    <row r="3712" spans="1:4" ht="18" customHeight="1">
      <c r="A3712" s="274">
        <v>2607345</v>
      </c>
      <c r="B3712" s="275" t="s">
        <v>29209</v>
      </c>
      <c r="C3712" s="274" t="s">
        <v>4786</v>
      </c>
      <c r="D3712" s="276">
        <v>241.98</v>
      </c>
    </row>
    <row r="3713" spans="1:4" ht="18" customHeight="1">
      <c r="A3713" s="274">
        <v>2607340</v>
      </c>
      <c r="B3713" s="275" t="s">
        <v>29210</v>
      </c>
      <c r="C3713" s="274" t="s">
        <v>4786</v>
      </c>
      <c r="D3713" s="276">
        <v>166.34</v>
      </c>
    </row>
    <row r="3714" spans="1:4" ht="18" customHeight="1">
      <c r="A3714" s="274">
        <v>2607350</v>
      </c>
      <c r="B3714" s="275" t="s">
        <v>29211</v>
      </c>
      <c r="C3714" s="274" t="s">
        <v>4786</v>
      </c>
      <c r="D3714" s="276">
        <v>369.85</v>
      </c>
    </row>
    <row r="3715" spans="1:4" ht="18" customHeight="1">
      <c r="A3715" s="274">
        <v>2607346</v>
      </c>
      <c r="B3715" s="275" t="s">
        <v>29212</v>
      </c>
      <c r="C3715" s="274" t="s">
        <v>4786</v>
      </c>
      <c r="D3715" s="276">
        <v>281.06</v>
      </c>
    </row>
    <row r="3716" spans="1:4" ht="18" customHeight="1">
      <c r="A3716" s="274">
        <v>2607341</v>
      </c>
      <c r="B3716" s="275" t="s">
        <v>29213</v>
      </c>
      <c r="C3716" s="274" t="s">
        <v>4786</v>
      </c>
      <c r="D3716" s="276">
        <v>196.24</v>
      </c>
    </row>
    <row r="3717" spans="1:4" ht="18" customHeight="1">
      <c r="A3717" s="274">
        <v>2607351</v>
      </c>
      <c r="B3717" s="275" t="s">
        <v>29214</v>
      </c>
      <c r="C3717" s="274" t="s">
        <v>4786</v>
      </c>
      <c r="D3717" s="276">
        <v>429.63</v>
      </c>
    </row>
    <row r="3718" spans="1:4" ht="18" customHeight="1">
      <c r="A3718" s="274">
        <v>2607347</v>
      </c>
      <c r="B3718" s="275" t="s">
        <v>29215</v>
      </c>
      <c r="C3718" s="274" t="s">
        <v>4786</v>
      </c>
      <c r="D3718" s="276">
        <v>370.83</v>
      </c>
    </row>
    <row r="3719" spans="1:4" ht="18" customHeight="1">
      <c r="A3719" s="274">
        <v>2607342</v>
      </c>
      <c r="B3719" s="275" t="s">
        <v>29216</v>
      </c>
      <c r="C3719" s="274" t="s">
        <v>4786</v>
      </c>
      <c r="D3719" s="276">
        <v>241.98</v>
      </c>
    </row>
    <row r="3720" spans="1:4" ht="18" customHeight="1">
      <c r="A3720" s="274">
        <v>2607352</v>
      </c>
      <c r="B3720" s="275" t="s">
        <v>29217</v>
      </c>
      <c r="C3720" s="274" t="s">
        <v>4786</v>
      </c>
      <c r="D3720" s="276">
        <v>565.27</v>
      </c>
    </row>
    <row r="3721" spans="1:4" ht="9" customHeight="1">
      <c r="A3721" s="274">
        <v>2607343</v>
      </c>
      <c r="B3721" s="275" t="s">
        <v>29218</v>
      </c>
      <c r="C3721" s="274" t="s">
        <v>4786</v>
      </c>
      <c r="D3721" s="276">
        <v>170.26</v>
      </c>
    </row>
    <row r="3722" spans="1:4" ht="9" customHeight="1">
      <c r="A3722" s="274">
        <v>2607338</v>
      </c>
      <c r="B3722" s="275" t="s">
        <v>29219</v>
      </c>
      <c r="C3722" s="274" t="s">
        <v>4786</v>
      </c>
      <c r="D3722" s="276">
        <v>124.58</v>
      </c>
    </row>
    <row r="3723" spans="1:4" ht="9" customHeight="1">
      <c r="A3723" s="274">
        <v>2607348</v>
      </c>
      <c r="B3723" s="275" t="s">
        <v>29220</v>
      </c>
      <c r="C3723" s="274" t="s">
        <v>4786</v>
      </c>
      <c r="D3723" s="276">
        <v>260.13</v>
      </c>
    </row>
    <row r="3724" spans="1:4" ht="9" customHeight="1">
      <c r="A3724" s="274">
        <v>2607329</v>
      </c>
      <c r="B3724" s="275" t="s">
        <v>29221</v>
      </c>
      <c r="C3724" s="274" t="s">
        <v>4786</v>
      </c>
      <c r="D3724" s="276">
        <v>487.62</v>
      </c>
    </row>
    <row r="3725" spans="1:4" ht="9" customHeight="1">
      <c r="A3725" s="274">
        <v>2607324</v>
      </c>
      <c r="B3725" s="275" t="s">
        <v>29222</v>
      </c>
      <c r="C3725" s="274" t="s">
        <v>4786</v>
      </c>
      <c r="D3725" s="276">
        <v>332.91</v>
      </c>
    </row>
    <row r="3726" spans="1:4" ht="9" customHeight="1">
      <c r="A3726" s="274">
        <v>2607334</v>
      </c>
      <c r="B3726" s="275" t="s">
        <v>29223</v>
      </c>
      <c r="C3726" s="274" t="s">
        <v>4786</v>
      </c>
      <c r="D3726" s="276">
        <v>706.98</v>
      </c>
    </row>
    <row r="3727" spans="1:4" ht="9" customHeight="1">
      <c r="A3727" s="274">
        <v>2607330</v>
      </c>
      <c r="B3727" s="275" t="s">
        <v>29224</v>
      </c>
      <c r="C3727" s="274" t="s">
        <v>4786</v>
      </c>
      <c r="D3727" s="276">
        <v>557.58000000000004</v>
      </c>
    </row>
    <row r="3728" spans="1:4" ht="9" customHeight="1">
      <c r="A3728" s="274">
        <v>2607325</v>
      </c>
      <c r="B3728" s="275" t="s">
        <v>29225</v>
      </c>
      <c r="C3728" s="274" t="s">
        <v>4786</v>
      </c>
      <c r="D3728" s="276">
        <v>382.32</v>
      </c>
    </row>
    <row r="3729" spans="1:4" ht="9" customHeight="1">
      <c r="A3729" s="274">
        <v>2607335</v>
      </c>
      <c r="B3729" s="275" t="s">
        <v>29226</v>
      </c>
      <c r="C3729" s="274" t="s">
        <v>4786</v>
      </c>
      <c r="D3729" s="276">
        <v>807.86</v>
      </c>
    </row>
    <row r="3730" spans="1:4" ht="9" customHeight="1">
      <c r="A3730" s="274">
        <v>2607331</v>
      </c>
      <c r="B3730" s="275" t="s">
        <v>29227</v>
      </c>
      <c r="C3730" s="274" t="s">
        <v>4786</v>
      </c>
      <c r="D3730" s="276">
        <v>648.22</v>
      </c>
    </row>
    <row r="3731" spans="1:4" ht="9" customHeight="1">
      <c r="A3731" s="274">
        <v>2607326</v>
      </c>
      <c r="B3731" s="275" t="s">
        <v>29228</v>
      </c>
      <c r="C3731" s="274" t="s">
        <v>4786</v>
      </c>
      <c r="D3731" s="276">
        <v>452.28</v>
      </c>
    </row>
    <row r="3732" spans="1:4" ht="9" customHeight="1">
      <c r="A3732" s="274">
        <v>2607336</v>
      </c>
      <c r="B3732" s="275" t="s">
        <v>29229</v>
      </c>
      <c r="C3732" s="274" t="s">
        <v>4786</v>
      </c>
      <c r="D3732" s="276">
        <v>939.72</v>
      </c>
    </row>
    <row r="3733" spans="1:4" ht="9" customHeight="1">
      <c r="A3733" s="274">
        <v>2607332</v>
      </c>
      <c r="B3733" s="275" t="s">
        <v>29230</v>
      </c>
      <c r="C3733" s="274" t="s">
        <v>4786</v>
      </c>
      <c r="D3733" s="276">
        <v>858.17</v>
      </c>
    </row>
    <row r="3734" spans="1:4" ht="9" customHeight="1">
      <c r="A3734" s="274">
        <v>2607327</v>
      </c>
      <c r="B3734" s="275" t="s">
        <v>29231</v>
      </c>
      <c r="C3734" s="274" t="s">
        <v>4786</v>
      </c>
      <c r="D3734" s="276">
        <v>557.58000000000004</v>
      </c>
    </row>
    <row r="3735" spans="1:4" ht="9" customHeight="1">
      <c r="A3735" s="274">
        <v>2607337</v>
      </c>
      <c r="B3735" s="275" t="s">
        <v>29232</v>
      </c>
      <c r="C3735" s="274" t="s">
        <v>4786</v>
      </c>
      <c r="D3735" s="276">
        <v>1242.44</v>
      </c>
    </row>
    <row r="3736" spans="1:4" ht="9" customHeight="1">
      <c r="A3736" s="274">
        <v>2607328</v>
      </c>
      <c r="B3736" s="275" t="s">
        <v>29233</v>
      </c>
      <c r="C3736" s="274" t="s">
        <v>4786</v>
      </c>
      <c r="D3736" s="276">
        <v>391.16</v>
      </c>
    </row>
    <row r="3737" spans="1:4" ht="9" customHeight="1">
      <c r="A3737" s="274">
        <v>2607323</v>
      </c>
      <c r="B3737" s="275" t="s">
        <v>29234</v>
      </c>
      <c r="C3737" s="274" t="s">
        <v>4786</v>
      </c>
      <c r="D3737" s="276">
        <v>285.8</v>
      </c>
    </row>
    <row r="3738" spans="1:4" ht="9" customHeight="1">
      <c r="A3738" s="274">
        <v>2607333</v>
      </c>
      <c r="B3738" s="275" t="s">
        <v>29235</v>
      </c>
      <c r="C3738" s="274" t="s">
        <v>4786</v>
      </c>
      <c r="D3738" s="276">
        <v>566.36</v>
      </c>
    </row>
    <row r="3739" spans="1:4" ht="9" customHeight="1">
      <c r="A3739" s="274">
        <v>2607106</v>
      </c>
      <c r="B3739" s="275" t="s">
        <v>29236</v>
      </c>
      <c r="C3739" s="274" t="s">
        <v>29237</v>
      </c>
      <c r="D3739" s="276">
        <v>94090.34</v>
      </c>
    </row>
    <row r="3740" spans="1:4" ht="9" customHeight="1">
      <c r="A3740" s="274">
        <v>2607102</v>
      </c>
      <c r="B3740" s="275" t="s">
        <v>29238</v>
      </c>
      <c r="C3740" s="274" t="s">
        <v>29237</v>
      </c>
      <c r="D3740" s="276">
        <v>46321.47</v>
      </c>
    </row>
    <row r="3741" spans="1:4" ht="9" customHeight="1">
      <c r="A3741" s="274">
        <v>2607261</v>
      </c>
      <c r="B3741" s="275" t="s">
        <v>29239</v>
      </c>
      <c r="C3741" s="274" t="s">
        <v>29237</v>
      </c>
      <c r="D3741" s="276">
        <v>94090.34</v>
      </c>
    </row>
    <row r="3742" spans="1:4" ht="9" customHeight="1">
      <c r="A3742" s="274">
        <v>2607107</v>
      </c>
      <c r="B3742" s="275" t="s">
        <v>29240</v>
      </c>
      <c r="C3742" s="274" t="s">
        <v>29237</v>
      </c>
      <c r="D3742" s="276">
        <v>107388.29</v>
      </c>
    </row>
    <row r="3743" spans="1:4" ht="9" customHeight="1">
      <c r="A3743" s="274">
        <v>2607103</v>
      </c>
      <c r="B3743" s="275" t="s">
        <v>29241</v>
      </c>
      <c r="C3743" s="274" t="s">
        <v>29237</v>
      </c>
      <c r="D3743" s="276">
        <v>52719.06</v>
      </c>
    </row>
    <row r="3744" spans="1:4" ht="9" customHeight="1">
      <c r="A3744" s="274">
        <v>2607262</v>
      </c>
      <c r="B3744" s="275" t="s">
        <v>29242</v>
      </c>
      <c r="C3744" s="274" t="s">
        <v>29237</v>
      </c>
      <c r="D3744" s="276">
        <v>107388.29</v>
      </c>
    </row>
    <row r="3745" spans="1:4" ht="9" customHeight="1">
      <c r="A3745" s="274">
        <v>2607108</v>
      </c>
      <c r="B3745" s="275" t="s">
        <v>29243</v>
      </c>
      <c r="C3745" s="274" t="s">
        <v>29237</v>
      </c>
      <c r="D3745" s="276">
        <v>125094.54</v>
      </c>
    </row>
    <row r="3746" spans="1:4" ht="9" customHeight="1">
      <c r="A3746" s="274">
        <v>2607104</v>
      </c>
      <c r="B3746" s="275" t="s">
        <v>29244</v>
      </c>
      <c r="C3746" s="274" t="s">
        <v>29237</v>
      </c>
      <c r="D3746" s="276">
        <v>62290.98</v>
      </c>
    </row>
    <row r="3747" spans="1:4" ht="9" customHeight="1">
      <c r="A3747" s="274">
        <v>2607263</v>
      </c>
      <c r="B3747" s="275" t="s">
        <v>29245</v>
      </c>
      <c r="C3747" s="274" t="s">
        <v>29237</v>
      </c>
      <c r="D3747" s="276">
        <v>125094.54</v>
      </c>
    </row>
    <row r="3748" spans="1:4" ht="9" customHeight="1">
      <c r="A3748" s="274">
        <v>2607109</v>
      </c>
      <c r="B3748" s="275" t="s">
        <v>29246</v>
      </c>
      <c r="C3748" s="274" t="s">
        <v>29237</v>
      </c>
      <c r="D3748" s="276">
        <v>164939.67000000001</v>
      </c>
    </row>
    <row r="3749" spans="1:4" ht="9" customHeight="1">
      <c r="A3749" s="274">
        <v>2607105</v>
      </c>
      <c r="B3749" s="275" t="s">
        <v>29247</v>
      </c>
      <c r="C3749" s="274" t="s">
        <v>29237</v>
      </c>
      <c r="D3749" s="276">
        <v>77466.899999999994</v>
      </c>
    </row>
    <row r="3750" spans="1:4" ht="9" customHeight="1">
      <c r="A3750" s="274">
        <v>2607264</v>
      </c>
      <c r="B3750" s="275" t="s">
        <v>29248</v>
      </c>
      <c r="C3750" s="274" t="s">
        <v>29237</v>
      </c>
      <c r="D3750" s="276">
        <v>164939.67000000001</v>
      </c>
    </row>
    <row r="3751" spans="1:4" ht="9" customHeight="1">
      <c r="A3751" s="274">
        <v>2607093</v>
      </c>
      <c r="B3751" s="275" t="s">
        <v>29249</v>
      </c>
      <c r="C3751" s="274" t="s">
        <v>29237</v>
      </c>
      <c r="D3751" s="276">
        <v>48491.17</v>
      </c>
    </row>
    <row r="3752" spans="1:4" ht="9" customHeight="1">
      <c r="A3752" s="274">
        <v>2607088</v>
      </c>
      <c r="B3752" s="275" t="s">
        <v>29250</v>
      </c>
      <c r="C3752" s="274" t="s">
        <v>29237</v>
      </c>
      <c r="D3752" s="276">
        <v>19991.5</v>
      </c>
    </row>
    <row r="3753" spans="1:4" ht="9" customHeight="1">
      <c r="A3753" s="274">
        <v>2607098</v>
      </c>
      <c r="B3753" s="275" t="s">
        <v>29251</v>
      </c>
      <c r="C3753" s="274" t="s">
        <v>29237</v>
      </c>
      <c r="D3753" s="276">
        <v>48802.33</v>
      </c>
    </row>
    <row r="3754" spans="1:4" ht="9" customHeight="1">
      <c r="A3754" s="274">
        <v>2607094</v>
      </c>
      <c r="B3754" s="275" t="s">
        <v>29252</v>
      </c>
      <c r="C3754" s="274" t="s">
        <v>29237</v>
      </c>
      <c r="D3754" s="276">
        <v>54656.03</v>
      </c>
    </row>
    <row r="3755" spans="1:4" ht="9" customHeight="1">
      <c r="A3755" s="274">
        <v>2607089</v>
      </c>
      <c r="B3755" s="275" t="s">
        <v>29253</v>
      </c>
      <c r="C3755" s="274" t="s">
        <v>29237</v>
      </c>
      <c r="D3755" s="276">
        <v>22888.240000000002</v>
      </c>
    </row>
    <row r="3756" spans="1:4" ht="9" customHeight="1">
      <c r="A3756" s="274">
        <v>2607099</v>
      </c>
      <c r="B3756" s="275" t="s">
        <v>29254</v>
      </c>
      <c r="C3756" s="274" t="s">
        <v>29237</v>
      </c>
      <c r="D3756" s="276">
        <v>55010.52</v>
      </c>
    </row>
    <row r="3757" spans="1:4" ht="9" customHeight="1">
      <c r="A3757" s="274">
        <v>2607095</v>
      </c>
      <c r="B3757" s="275" t="s">
        <v>29255</v>
      </c>
      <c r="C3757" s="274" t="s">
        <v>29237</v>
      </c>
      <c r="D3757" s="276">
        <v>64205.38</v>
      </c>
    </row>
    <row r="3758" spans="1:4" ht="9" customHeight="1">
      <c r="A3758" s="274">
        <v>2607090</v>
      </c>
      <c r="B3758" s="275" t="s">
        <v>29256</v>
      </c>
      <c r="C3758" s="274" t="s">
        <v>29237</v>
      </c>
      <c r="D3758" s="276">
        <v>27873.03</v>
      </c>
    </row>
    <row r="3759" spans="1:4" ht="9" customHeight="1">
      <c r="A3759" s="274">
        <v>2607260</v>
      </c>
      <c r="B3759" s="275" t="s">
        <v>29257</v>
      </c>
      <c r="C3759" s="274" t="s">
        <v>29237</v>
      </c>
      <c r="D3759" s="276">
        <v>64617.09</v>
      </c>
    </row>
    <row r="3760" spans="1:4" ht="9" customHeight="1">
      <c r="A3760" s="274">
        <v>2607096</v>
      </c>
      <c r="B3760" s="275" t="s">
        <v>29258</v>
      </c>
      <c r="C3760" s="274" t="s">
        <v>29237</v>
      </c>
      <c r="D3760" s="276">
        <v>84639.67</v>
      </c>
    </row>
    <row r="3761" spans="1:4" ht="9" customHeight="1">
      <c r="A3761" s="274">
        <v>2607091</v>
      </c>
      <c r="B3761" s="275" t="s">
        <v>29259</v>
      </c>
      <c r="C3761" s="274" t="s">
        <v>29237</v>
      </c>
      <c r="D3761" s="276">
        <v>35019.11</v>
      </c>
    </row>
    <row r="3762" spans="1:4" ht="9" customHeight="1">
      <c r="A3762" s="274">
        <v>2607101</v>
      </c>
      <c r="B3762" s="275" t="s">
        <v>29260</v>
      </c>
      <c r="C3762" s="274" t="s">
        <v>29237</v>
      </c>
      <c r="D3762" s="276">
        <v>85182.29</v>
      </c>
    </row>
    <row r="3763" spans="1:4" ht="9" customHeight="1">
      <c r="A3763" s="274">
        <v>2607092</v>
      </c>
      <c r="B3763" s="275" t="s">
        <v>29261</v>
      </c>
      <c r="C3763" s="274" t="s">
        <v>29237</v>
      </c>
      <c r="D3763" s="276">
        <v>38585.43</v>
      </c>
    </row>
    <row r="3764" spans="1:4" ht="9" customHeight="1">
      <c r="A3764" s="274">
        <v>2607087</v>
      </c>
      <c r="B3764" s="275" t="s">
        <v>29262</v>
      </c>
      <c r="C3764" s="274" t="s">
        <v>29237</v>
      </c>
      <c r="D3764" s="276">
        <v>16685.990000000002</v>
      </c>
    </row>
    <row r="3765" spans="1:4" ht="9" customHeight="1">
      <c r="A3765" s="274">
        <v>2607097</v>
      </c>
      <c r="B3765" s="275" t="s">
        <v>29263</v>
      </c>
      <c r="C3765" s="274" t="s">
        <v>29237</v>
      </c>
      <c r="D3765" s="276">
        <v>38834.54</v>
      </c>
    </row>
    <row r="3766" spans="1:4" ht="9" customHeight="1">
      <c r="A3766" s="274">
        <v>2607198</v>
      </c>
      <c r="B3766" s="275" t="s">
        <v>29264</v>
      </c>
      <c r="C3766" s="274" t="s">
        <v>4786</v>
      </c>
      <c r="D3766" s="276">
        <v>295.58999999999997</v>
      </c>
    </row>
    <row r="3767" spans="1:4" ht="9" customHeight="1">
      <c r="A3767" s="274">
        <v>2809170</v>
      </c>
      <c r="B3767" s="275" t="s">
        <v>29265</v>
      </c>
      <c r="C3767" s="274" t="s">
        <v>4786</v>
      </c>
      <c r="D3767" s="276">
        <v>1958.03</v>
      </c>
    </row>
    <row r="3768" spans="1:4" ht="9" customHeight="1">
      <c r="A3768" s="274">
        <v>2809183</v>
      </c>
      <c r="B3768" s="275" t="s">
        <v>29266</v>
      </c>
      <c r="C3768" s="274" t="s">
        <v>4786</v>
      </c>
      <c r="D3768" s="276">
        <v>2833.34</v>
      </c>
    </row>
    <row r="3769" spans="1:4" ht="9" customHeight="1">
      <c r="A3769" s="274">
        <v>2809174</v>
      </c>
      <c r="B3769" s="275" t="s">
        <v>29267</v>
      </c>
      <c r="C3769" s="274" t="s">
        <v>4786</v>
      </c>
      <c r="D3769" s="276">
        <v>2059.5300000000002</v>
      </c>
    </row>
    <row r="3770" spans="1:4" ht="9" customHeight="1">
      <c r="A3770" s="274">
        <v>2809196</v>
      </c>
      <c r="B3770" s="275" t="s">
        <v>29268</v>
      </c>
      <c r="C3770" s="274" t="s">
        <v>4786</v>
      </c>
      <c r="D3770" s="276">
        <v>2980.61</v>
      </c>
    </row>
    <row r="3771" spans="1:4" ht="9" customHeight="1">
      <c r="A3771" s="274">
        <v>2809187</v>
      </c>
      <c r="B3771" s="275" t="s">
        <v>29269</v>
      </c>
      <c r="C3771" s="274" t="s">
        <v>4786</v>
      </c>
      <c r="D3771" s="276">
        <v>2985.71</v>
      </c>
    </row>
    <row r="3772" spans="1:4" ht="9" customHeight="1">
      <c r="A3772" s="274">
        <v>2809178</v>
      </c>
      <c r="B3772" s="275" t="s">
        <v>29270</v>
      </c>
      <c r="C3772" s="274" t="s">
        <v>4786</v>
      </c>
      <c r="D3772" s="276">
        <v>2211.62</v>
      </c>
    </row>
    <row r="3773" spans="1:4" ht="9" customHeight="1">
      <c r="A3773" s="274">
        <v>2809200</v>
      </c>
      <c r="B3773" s="275" t="s">
        <v>29271</v>
      </c>
      <c r="C3773" s="274" t="s">
        <v>4786</v>
      </c>
      <c r="D3773" s="276">
        <v>3139.34</v>
      </c>
    </row>
    <row r="3774" spans="1:4" ht="9" customHeight="1">
      <c r="A3774" s="274">
        <v>2809191</v>
      </c>
      <c r="B3774" s="275" t="s">
        <v>29272</v>
      </c>
      <c r="C3774" s="274" t="s">
        <v>4786</v>
      </c>
      <c r="D3774" s="276">
        <v>3125.46</v>
      </c>
    </row>
    <row r="3775" spans="1:4" ht="9" customHeight="1">
      <c r="A3775" s="274">
        <v>2809204</v>
      </c>
      <c r="B3775" s="275" t="s">
        <v>29273</v>
      </c>
      <c r="C3775" s="274" t="s">
        <v>4786</v>
      </c>
      <c r="D3775" s="276">
        <v>3284.65</v>
      </c>
    </row>
    <row r="3776" spans="1:4" ht="9" customHeight="1">
      <c r="A3776" s="274">
        <v>2809171</v>
      </c>
      <c r="B3776" s="275" t="s">
        <v>29274</v>
      </c>
      <c r="C3776" s="274" t="s">
        <v>4786</v>
      </c>
      <c r="D3776" s="276">
        <v>2209.2199999999998</v>
      </c>
    </row>
    <row r="3777" spans="1:4" ht="9" customHeight="1">
      <c r="A3777" s="274">
        <v>2809184</v>
      </c>
      <c r="B3777" s="275" t="s">
        <v>29275</v>
      </c>
      <c r="C3777" s="274" t="s">
        <v>4786</v>
      </c>
      <c r="D3777" s="276">
        <v>3194.34</v>
      </c>
    </row>
    <row r="3778" spans="1:4" ht="9" customHeight="1">
      <c r="A3778" s="274">
        <v>2809175</v>
      </c>
      <c r="B3778" s="275" t="s">
        <v>29276</v>
      </c>
      <c r="C3778" s="274" t="s">
        <v>4786</v>
      </c>
      <c r="D3778" s="276">
        <v>2320.86</v>
      </c>
    </row>
    <row r="3779" spans="1:4" ht="9" customHeight="1">
      <c r="A3779" s="274">
        <v>2809197</v>
      </c>
      <c r="B3779" s="275" t="s">
        <v>29277</v>
      </c>
      <c r="C3779" s="274" t="s">
        <v>4786</v>
      </c>
      <c r="D3779" s="276">
        <v>3356.58</v>
      </c>
    </row>
    <row r="3780" spans="1:4" ht="9" customHeight="1">
      <c r="A3780" s="274">
        <v>2809188</v>
      </c>
      <c r="B3780" s="275" t="s">
        <v>29278</v>
      </c>
      <c r="C3780" s="274" t="s">
        <v>4786</v>
      </c>
      <c r="D3780" s="276">
        <v>3361.96</v>
      </c>
    </row>
    <row r="3781" spans="1:4" ht="9" customHeight="1">
      <c r="A3781" s="274">
        <v>2809179</v>
      </c>
      <c r="B3781" s="275" t="s">
        <v>29279</v>
      </c>
      <c r="C3781" s="274" t="s">
        <v>4786</v>
      </c>
      <c r="D3781" s="276">
        <v>2488.16</v>
      </c>
    </row>
    <row r="3782" spans="1:4" ht="9" customHeight="1">
      <c r="A3782" s="274">
        <v>2809201</v>
      </c>
      <c r="B3782" s="275" t="s">
        <v>29280</v>
      </c>
      <c r="C3782" s="274" t="s">
        <v>4786</v>
      </c>
      <c r="D3782" s="276">
        <v>3531.17</v>
      </c>
    </row>
    <row r="3783" spans="1:4" ht="9" customHeight="1">
      <c r="A3783" s="274">
        <v>2809192</v>
      </c>
      <c r="B3783" s="275" t="s">
        <v>29281</v>
      </c>
      <c r="C3783" s="274" t="s">
        <v>4786</v>
      </c>
      <c r="D3783" s="276">
        <v>3515.67</v>
      </c>
    </row>
    <row r="3784" spans="1:4" ht="9" customHeight="1">
      <c r="A3784" s="274">
        <v>2809205</v>
      </c>
      <c r="B3784" s="275" t="s">
        <v>29282</v>
      </c>
      <c r="C3784" s="274" t="s">
        <v>4786</v>
      </c>
      <c r="D3784" s="276">
        <v>3691.01</v>
      </c>
    </row>
    <row r="3785" spans="1:4" ht="9" customHeight="1">
      <c r="A3785" s="274">
        <v>2809172</v>
      </c>
      <c r="B3785" s="275" t="s">
        <v>29283</v>
      </c>
      <c r="C3785" s="274" t="s">
        <v>4786</v>
      </c>
      <c r="D3785" s="276">
        <v>2581.02</v>
      </c>
    </row>
    <row r="3786" spans="1:4" ht="9" customHeight="1">
      <c r="A3786" s="274">
        <v>2809185</v>
      </c>
      <c r="B3786" s="275" t="s">
        <v>29284</v>
      </c>
      <c r="C3786" s="274" t="s">
        <v>4786</v>
      </c>
      <c r="D3786" s="276">
        <v>3675.17</v>
      </c>
    </row>
    <row r="3787" spans="1:4" ht="9" customHeight="1">
      <c r="A3787" s="274">
        <v>2809176</v>
      </c>
      <c r="B3787" s="275" t="s">
        <v>29285</v>
      </c>
      <c r="C3787" s="274" t="s">
        <v>4786</v>
      </c>
      <c r="D3787" s="276">
        <v>2703.83</v>
      </c>
    </row>
    <row r="3788" spans="1:4" ht="9" customHeight="1">
      <c r="A3788" s="274">
        <v>2809198</v>
      </c>
      <c r="B3788" s="275" t="s">
        <v>29286</v>
      </c>
      <c r="C3788" s="274" t="s">
        <v>4786</v>
      </c>
      <c r="D3788" s="276">
        <v>3856.44</v>
      </c>
    </row>
    <row r="3789" spans="1:4" ht="9" customHeight="1">
      <c r="A3789" s="274">
        <v>2809189</v>
      </c>
      <c r="B3789" s="275" t="s">
        <v>29287</v>
      </c>
      <c r="C3789" s="274" t="s">
        <v>4786</v>
      </c>
      <c r="D3789" s="276">
        <v>3859.55</v>
      </c>
    </row>
    <row r="3790" spans="1:4" ht="9" customHeight="1">
      <c r="A3790" s="274">
        <v>2809180</v>
      </c>
      <c r="B3790" s="275" t="s">
        <v>29288</v>
      </c>
      <c r="C3790" s="274" t="s">
        <v>4786</v>
      </c>
      <c r="D3790" s="276">
        <v>2887.86</v>
      </c>
    </row>
    <row r="3791" spans="1:4" ht="9" customHeight="1">
      <c r="A3791" s="274">
        <v>2809202</v>
      </c>
      <c r="B3791" s="275" t="s">
        <v>29289</v>
      </c>
      <c r="C3791" s="274" t="s">
        <v>4786</v>
      </c>
      <c r="D3791" s="276">
        <v>4048.5</v>
      </c>
    </row>
    <row r="3792" spans="1:4" ht="9" customHeight="1">
      <c r="A3792" s="274">
        <v>2809193</v>
      </c>
      <c r="B3792" s="275" t="s">
        <v>29290</v>
      </c>
      <c r="C3792" s="274" t="s">
        <v>4786</v>
      </c>
      <c r="D3792" s="276">
        <v>4028.64</v>
      </c>
    </row>
    <row r="3793" spans="1:4" ht="9" customHeight="1">
      <c r="A3793" s="274">
        <v>2809206</v>
      </c>
      <c r="B3793" s="275" t="s">
        <v>29291</v>
      </c>
      <c r="C3793" s="274" t="s">
        <v>4786</v>
      </c>
      <c r="D3793" s="276">
        <v>4224.32</v>
      </c>
    </row>
    <row r="3794" spans="1:4" ht="9" customHeight="1">
      <c r="A3794" s="274">
        <v>2809190</v>
      </c>
      <c r="B3794" s="275" t="s">
        <v>29292</v>
      </c>
      <c r="C3794" s="274" t="s">
        <v>4786</v>
      </c>
      <c r="D3794" s="276">
        <v>4993.7700000000004</v>
      </c>
    </row>
    <row r="3795" spans="1:4" ht="9" customHeight="1">
      <c r="A3795" s="274">
        <v>2809181</v>
      </c>
      <c r="B3795" s="275" t="s">
        <v>29293</v>
      </c>
      <c r="C3795" s="274" t="s">
        <v>4786</v>
      </c>
      <c r="D3795" s="276">
        <v>3547.88</v>
      </c>
    </row>
    <row r="3796" spans="1:4" ht="9" customHeight="1">
      <c r="A3796" s="274">
        <v>2809203</v>
      </c>
      <c r="B3796" s="275" t="s">
        <v>29294</v>
      </c>
      <c r="C3796" s="274" t="s">
        <v>4786</v>
      </c>
      <c r="D3796" s="276">
        <v>5221.74</v>
      </c>
    </row>
    <row r="3797" spans="1:4" ht="9" customHeight="1">
      <c r="A3797" s="274">
        <v>2809194</v>
      </c>
      <c r="B3797" s="275" t="s">
        <v>29295</v>
      </c>
      <c r="C3797" s="274" t="s">
        <v>4786</v>
      </c>
      <c r="D3797" s="276">
        <v>5196.67</v>
      </c>
    </row>
    <row r="3798" spans="1:4" ht="9" customHeight="1">
      <c r="A3798" s="274">
        <v>2809207</v>
      </c>
      <c r="B3798" s="275" t="s">
        <v>29296</v>
      </c>
      <c r="C3798" s="274" t="s">
        <v>4786</v>
      </c>
      <c r="D3798" s="276">
        <v>5432.73</v>
      </c>
    </row>
    <row r="3799" spans="1:4" ht="9" customHeight="1">
      <c r="A3799" s="274">
        <v>2809169</v>
      </c>
      <c r="B3799" s="275" t="s">
        <v>29297</v>
      </c>
      <c r="C3799" s="274" t="s">
        <v>4786</v>
      </c>
      <c r="D3799" s="276">
        <v>1685.41</v>
      </c>
    </row>
    <row r="3800" spans="1:4" ht="9" customHeight="1">
      <c r="A3800" s="274">
        <v>2809182</v>
      </c>
      <c r="B3800" s="275" t="s">
        <v>29298</v>
      </c>
      <c r="C3800" s="274" t="s">
        <v>4786</v>
      </c>
      <c r="D3800" s="276">
        <v>2337.14</v>
      </c>
    </row>
    <row r="3801" spans="1:4" ht="9" customHeight="1">
      <c r="A3801" s="274">
        <v>2809173</v>
      </c>
      <c r="B3801" s="275" t="s">
        <v>29299</v>
      </c>
      <c r="C3801" s="274" t="s">
        <v>4786</v>
      </c>
      <c r="D3801" s="276">
        <v>1777.67</v>
      </c>
    </row>
    <row r="3802" spans="1:4" ht="9" customHeight="1">
      <c r="A3802" s="274">
        <v>2809195</v>
      </c>
      <c r="B3802" s="275" t="s">
        <v>29300</v>
      </c>
      <c r="C3802" s="274" t="s">
        <v>4786</v>
      </c>
      <c r="D3802" s="276">
        <v>2447.0700000000002</v>
      </c>
    </row>
    <row r="3803" spans="1:4" ht="9" customHeight="1">
      <c r="A3803" s="274">
        <v>2809186</v>
      </c>
      <c r="B3803" s="275" t="s">
        <v>29301</v>
      </c>
      <c r="C3803" s="274" t="s">
        <v>4786</v>
      </c>
      <c r="D3803" s="276">
        <v>2475.66</v>
      </c>
    </row>
    <row r="3804" spans="1:4" ht="9" customHeight="1">
      <c r="A3804" s="274">
        <v>2809177</v>
      </c>
      <c r="B3804" s="275" t="s">
        <v>29302</v>
      </c>
      <c r="C3804" s="274" t="s">
        <v>4786</v>
      </c>
      <c r="D3804" s="276">
        <v>1915.94</v>
      </c>
    </row>
    <row r="3805" spans="1:4" ht="9" customHeight="1">
      <c r="A3805" s="274">
        <v>2809199</v>
      </c>
      <c r="B3805" s="275" t="s">
        <v>29303</v>
      </c>
      <c r="C3805" s="274" t="s">
        <v>4786</v>
      </c>
      <c r="D3805" s="276">
        <v>2591.36</v>
      </c>
    </row>
    <row r="3806" spans="1:4" ht="18" customHeight="1">
      <c r="A3806" s="274">
        <v>2809219</v>
      </c>
      <c r="B3806" s="275" t="s">
        <v>29304</v>
      </c>
      <c r="C3806" s="274" t="s">
        <v>27303</v>
      </c>
      <c r="D3806" s="276">
        <v>23049.47</v>
      </c>
    </row>
    <row r="3807" spans="1:4" ht="18" customHeight="1">
      <c r="A3807" s="274">
        <v>2809220</v>
      </c>
      <c r="B3807" s="275" t="s">
        <v>29305</v>
      </c>
      <c r="C3807" s="274" t="s">
        <v>27303</v>
      </c>
      <c r="D3807" s="276">
        <v>24579.599999999999</v>
      </c>
    </row>
    <row r="3808" spans="1:4" ht="18" customHeight="1">
      <c r="A3808" s="274">
        <v>2809221</v>
      </c>
      <c r="B3808" s="275" t="s">
        <v>29306</v>
      </c>
      <c r="C3808" s="274" t="s">
        <v>27303</v>
      </c>
      <c r="D3808" s="276">
        <v>25347.07</v>
      </c>
    </row>
    <row r="3809" spans="1:4" ht="18" customHeight="1">
      <c r="A3809" s="274">
        <v>2809163</v>
      </c>
      <c r="B3809" s="275" t="s">
        <v>29307</v>
      </c>
      <c r="C3809" s="274" t="s">
        <v>27303</v>
      </c>
      <c r="D3809" s="276">
        <v>24059.4</v>
      </c>
    </row>
    <row r="3810" spans="1:4" ht="18" customHeight="1">
      <c r="A3810" s="274">
        <v>2809164</v>
      </c>
      <c r="B3810" s="275" t="s">
        <v>29308</v>
      </c>
      <c r="C3810" s="274" t="s">
        <v>27303</v>
      </c>
      <c r="D3810" s="276">
        <v>25645.38</v>
      </c>
    </row>
    <row r="3811" spans="1:4" ht="18" customHeight="1">
      <c r="A3811" s="274">
        <v>2809165</v>
      </c>
      <c r="B3811" s="275" t="s">
        <v>29309</v>
      </c>
      <c r="C3811" s="274" t="s">
        <v>27303</v>
      </c>
      <c r="D3811" s="276">
        <v>26434.59</v>
      </c>
    </row>
    <row r="3812" spans="1:4" ht="18" customHeight="1">
      <c r="A3812" s="274">
        <v>2809216</v>
      </c>
      <c r="B3812" s="275" t="s">
        <v>29310</v>
      </c>
      <c r="C3812" s="274" t="s">
        <v>27303</v>
      </c>
      <c r="D3812" s="276">
        <v>21382.86</v>
      </c>
    </row>
    <row r="3813" spans="1:4" ht="18" customHeight="1">
      <c r="A3813" s="274">
        <v>2809217</v>
      </c>
      <c r="B3813" s="275" t="s">
        <v>29311</v>
      </c>
      <c r="C3813" s="274" t="s">
        <v>27303</v>
      </c>
      <c r="D3813" s="276">
        <v>21788.61</v>
      </c>
    </row>
    <row r="3814" spans="1:4" ht="18" customHeight="1">
      <c r="A3814" s="274">
        <v>2809218</v>
      </c>
      <c r="B3814" s="275" t="s">
        <v>29312</v>
      </c>
      <c r="C3814" s="274" t="s">
        <v>27303</v>
      </c>
      <c r="D3814" s="276">
        <v>23311.96</v>
      </c>
    </row>
    <row r="3815" spans="1:4" ht="18" customHeight="1">
      <c r="A3815" s="274">
        <v>2809160</v>
      </c>
      <c r="B3815" s="275" t="s">
        <v>29313</v>
      </c>
      <c r="C3815" s="274" t="s">
        <v>27303</v>
      </c>
      <c r="D3815" s="276">
        <v>22327.79</v>
      </c>
    </row>
    <row r="3816" spans="1:4" ht="18" customHeight="1">
      <c r="A3816" s="274">
        <v>2809161</v>
      </c>
      <c r="B3816" s="275" t="s">
        <v>29314</v>
      </c>
      <c r="C3816" s="274" t="s">
        <v>27303</v>
      </c>
      <c r="D3816" s="276">
        <v>22736.49</v>
      </c>
    </row>
    <row r="3817" spans="1:4" ht="18" customHeight="1">
      <c r="A3817" s="274">
        <v>2809162</v>
      </c>
      <c r="B3817" s="275" t="s">
        <v>29315</v>
      </c>
      <c r="C3817" s="274" t="s">
        <v>27303</v>
      </c>
      <c r="D3817" s="276">
        <v>24315.55</v>
      </c>
    </row>
    <row r="3818" spans="1:4" ht="18" customHeight="1">
      <c r="A3818" s="274">
        <v>2809222</v>
      </c>
      <c r="B3818" s="275" t="s">
        <v>29316</v>
      </c>
      <c r="C3818" s="274" t="s">
        <v>27303</v>
      </c>
      <c r="D3818" s="276">
        <v>21190.27</v>
      </c>
    </row>
    <row r="3819" spans="1:4" ht="18" customHeight="1">
      <c r="A3819" s="274">
        <v>2809223</v>
      </c>
      <c r="B3819" s="275" t="s">
        <v>29317</v>
      </c>
      <c r="C3819" s="274" t="s">
        <v>27303</v>
      </c>
      <c r="D3819" s="276">
        <v>27061.41</v>
      </c>
    </row>
    <row r="3820" spans="1:4" ht="18" customHeight="1">
      <c r="A3820" s="274">
        <v>2809224</v>
      </c>
      <c r="B3820" s="275" t="s">
        <v>29318</v>
      </c>
      <c r="C3820" s="274" t="s">
        <v>27303</v>
      </c>
      <c r="D3820" s="276">
        <v>28212.62</v>
      </c>
    </row>
    <row r="3821" spans="1:4" ht="18" customHeight="1">
      <c r="A3821" s="274">
        <v>2809166</v>
      </c>
      <c r="B3821" s="275" t="s">
        <v>29319</v>
      </c>
      <c r="C3821" s="274" t="s">
        <v>27303</v>
      </c>
      <c r="D3821" s="276">
        <v>22041.21</v>
      </c>
    </row>
    <row r="3822" spans="1:4" ht="18" customHeight="1">
      <c r="A3822" s="274">
        <v>2809167</v>
      </c>
      <c r="B3822" s="275" t="s">
        <v>29320</v>
      </c>
      <c r="C3822" s="274" t="s">
        <v>27303</v>
      </c>
      <c r="D3822" s="276">
        <v>28200.45</v>
      </c>
    </row>
    <row r="3823" spans="1:4" ht="18" customHeight="1">
      <c r="A3823" s="274">
        <v>2809168</v>
      </c>
      <c r="B3823" s="275" t="s">
        <v>29321</v>
      </c>
      <c r="C3823" s="274" t="s">
        <v>27303</v>
      </c>
      <c r="D3823" s="276">
        <v>29384.27</v>
      </c>
    </row>
    <row r="3824" spans="1:4" ht="9" customHeight="1">
      <c r="A3824" s="274">
        <v>2909152</v>
      </c>
      <c r="B3824" s="275" t="s">
        <v>29322</v>
      </c>
      <c r="C3824" s="274" t="s">
        <v>27303</v>
      </c>
      <c r="D3824" s="276">
        <v>120.31</v>
      </c>
    </row>
    <row r="3825" spans="1:4" ht="9" customHeight="1">
      <c r="A3825" s="274">
        <v>2909153</v>
      </c>
      <c r="B3825" s="275" t="s">
        <v>29323</v>
      </c>
      <c r="C3825" s="274" t="s">
        <v>27303</v>
      </c>
      <c r="D3825" s="276">
        <v>150.01</v>
      </c>
    </row>
    <row r="3826" spans="1:4" ht="9" customHeight="1">
      <c r="A3826" s="274">
        <v>2909151</v>
      </c>
      <c r="B3826" s="275" t="s">
        <v>29324</v>
      </c>
      <c r="C3826" s="274" t="s">
        <v>27303</v>
      </c>
      <c r="D3826" s="276">
        <v>64.64</v>
      </c>
    </row>
    <row r="3827" spans="1:4" ht="9" customHeight="1">
      <c r="A3827" s="274">
        <v>2909145</v>
      </c>
      <c r="B3827" s="275" t="s">
        <v>29325</v>
      </c>
      <c r="C3827" s="274" t="s">
        <v>4786</v>
      </c>
      <c r="D3827" s="276">
        <v>9.7799999999999994</v>
      </c>
    </row>
    <row r="3828" spans="1:4" ht="18" customHeight="1">
      <c r="A3828" s="274">
        <v>2909379</v>
      </c>
      <c r="B3828" s="275" t="s">
        <v>29326</v>
      </c>
      <c r="C3828" s="274" t="s">
        <v>27303</v>
      </c>
      <c r="D3828" s="276">
        <v>5442.42</v>
      </c>
    </row>
    <row r="3829" spans="1:4" ht="18" customHeight="1">
      <c r="A3829" s="274">
        <v>2909381</v>
      </c>
      <c r="B3829" s="275" t="s">
        <v>29327</v>
      </c>
      <c r="C3829" s="274" t="s">
        <v>27303</v>
      </c>
      <c r="D3829" s="276">
        <v>5695</v>
      </c>
    </row>
    <row r="3830" spans="1:4" ht="18" customHeight="1">
      <c r="A3830" s="274">
        <v>2909380</v>
      </c>
      <c r="B3830" s="275" t="s">
        <v>29328</v>
      </c>
      <c r="C3830" s="274" t="s">
        <v>27303</v>
      </c>
      <c r="D3830" s="276">
        <v>7977.02</v>
      </c>
    </row>
    <row r="3831" spans="1:4" ht="18" customHeight="1">
      <c r="A3831" s="274">
        <v>2909382</v>
      </c>
      <c r="B3831" s="275" t="s">
        <v>29329</v>
      </c>
      <c r="C3831" s="274" t="s">
        <v>27303</v>
      </c>
      <c r="D3831" s="276">
        <v>8355.0300000000007</v>
      </c>
    </row>
    <row r="3832" spans="1:4" ht="18" customHeight="1">
      <c r="A3832" s="274">
        <v>2909375</v>
      </c>
      <c r="B3832" s="275" t="s">
        <v>29330</v>
      </c>
      <c r="C3832" s="274" t="s">
        <v>27303</v>
      </c>
      <c r="D3832" s="276">
        <v>8723.33</v>
      </c>
    </row>
    <row r="3833" spans="1:4" ht="18" customHeight="1">
      <c r="A3833" s="274">
        <v>2909377</v>
      </c>
      <c r="B3833" s="275" t="s">
        <v>29331</v>
      </c>
      <c r="C3833" s="274" t="s">
        <v>27303</v>
      </c>
      <c r="D3833" s="276">
        <v>9130.7099999999991</v>
      </c>
    </row>
    <row r="3834" spans="1:4" ht="18" customHeight="1">
      <c r="A3834" s="274">
        <v>2909376</v>
      </c>
      <c r="B3834" s="275" t="s">
        <v>29332</v>
      </c>
      <c r="C3834" s="274" t="s">
        <v>27303</v>
      </c>
      <c r="D3834" s="276">
        <v>12812.52</v>
      </c>
    </row>
    <row r="3835" spans="1:4" ht="18" customHeight="1">
      <c r="A3835" s="274">
        <v>2909378</v>
      </c>
      <c r="B3835" s="275" t="s">
        <v>29333</v>
      </c>
      <c r="C3835" s="274" t="s">
        <v>27303</v>
      </c>
      <c r="D3835" s="276">
        <v>13428.5</v>
      </c>
    </row>
    <row r="3836" spans="1:4" ht="18" customHeight="1">
      <c r="A3836" s="274">
        <v>2909383</v>
      </c>
      <c r="B3836" s="275" t="s">
        <v>29334</v>
      </c>
      <c r="C3836" s="274" t="s">
        <v>27303</v>
      </c>
      <c r="D3836" s="276">
        <v>5660.23</v>
      </c>
    </row>
    <row r="3837" spans="1:4" ht="18" customHeight="1">
      <c r="A3837" s="274">
        <v>2909384</v>
      </c>
      <c r="B3837" s="275" t="s">
        <v>29335</v>
      </c>
      <c r="C3837" s="274" t="s">
        <v>27303</v>
      </c>
      <c r="D3837" s="276">
        <v>5942.08</v>
      </c>
    </row>
    <row r="3838" spans="1:4" ht="9" customHeight="1">
      <c r="A3838" s="274">
        <v>2909148</v>
      </c>
      <c r="B3838" s="275" t="s">
        <v>29336</v>
      </c>
      <c r="C3838" s="274" t="s">
        <v>27303</v>
      </c>
      <c r="D3838" s="276">
        <v>450.6</v>
      </c>
    </row>
    <row r="3839" spans="1:4" ht="18" customHeight="1">
      <c r="A3839" s="274">
        <v>3009336</v>
      </c>
      <c r="B3839" s="275" t="s">
        <v>29337</v>
      </c>
      <c r="C3839" s="274" t="s">
        <v>4786</v>
      </c>
      <c r="D3839" s="276">
        <v>88.81</v>
      </c>
    </row>
    <row r="3840" spans="1:4" ht="18" customHeight="1">
      <c r="A3840" s="274">
        <v>3009337</v>
      </c>
      <c r="B3840" s="275" t="s">
        <v>29338</v>
      </c>
      <c r="C3840" s="274" t="s">
        <v>4786</v>
      </c>
      <c r="D3840" s="276">
        <v>91.15</v>
      </c>
    </row>
    <row r="3841" spans="1:4" ht="18" customHeight="1">
      <c r="A3841" s="274">
        <v>3009340</v>
      </c>
      <c r="B3841" s="275" t="s">
        <v>29339</v>
      </c>
      <c r="C3841" s="274" t="s">
        <v>4786</v>
      </c>
      <c r="D3841" s="276">
        <v>169.53</v>
      </c>
    </row>
    <row r="3842" spans="1:4" ht="18" customHeight="1">
      <c r="A3842" s="274">
        <v>3009341</v>
      </c>
      <c r="B3842" s="275" t="s">
        <v>29340</v>
      </c>
      <c r="C3842" s="274" t="s">
        <v>4786</v>
      </c>
      <c r="D3842" s="276">
        <v>174.23</v>
      </c>
    </row>
    <row r="3843" spans="1:4" ht="18" customHeight="1">
      <c r="A3843" s="274">
        <v>3009344</v>
      </c>
      <c r="B3843" s="275" t="s">
        <v>29341</v>
      </c>
      <c r="C3843" s="274" t="s">
        <v>4786</v>
      </c>
      <c r="D3843" s="276">
        <v>89.21</v>
      </c>
    </row>
    <row r="3844" spans="1:4" ht="18" customHeight="1">
      <c r="A3844" s="274">
        <v>3009345</v>
      </c>
      <c r="B3844" s="275" t="s">
        <v>29342</v>
      </c>
      <c r="C3844" s="274" t="s">
        <v>4786</v>
      </c>
      <c r="D3844" s="276">
        <v>91.55</v>
      </c>
    </row>
    <row r="3845" spans="1:4" ht="18" customHeight="1">
      <c r="A3845" s="274">
        <v>3009348</v>
      </c>
      <c r="B3845" s="275" t="s">
        <v>29343</v>
      </c>
      <c r="C3845" s="274" t="s">
        <v>4786</v>
      </c>
      <c r="D3845" s="276">
        <v>169.58</v>
      </c>
    </row>
    <row r="3846" spans="1:4" ht="18" customHeight="1">
      <c r="A3846" s="274">
        <v>3009349</v>
      </c>
      <c r="B3846" s="275" t="s">
        <v>29344</v>
      </c>
      <c r="C3846" s="274" t="s">
        <v>4786</v>
      </c>
      <c r="D3846" s="276">
        <v>174.28</v>
      </c>
    </row>
    <row r="3847" spans="1:4" ht="18" customHeight="1">
      <c r="A3847" s="274">
        <v>3009338</v>
      </c>
      <c r="B3847" s="275" t="s">
        <v>29345</v>
      </c>
      <c r="C3847" s="274" t="s">
        <v>4786</v>
      </c>
      <c r="D3847" s="276">
        <v>88.81</v>
      </c>
    </row>
    <row r="3848" spans="1:4" ht="18" customHeight="1">
      <c r="A3848" s="274">
        <v>3009339</v>
      </c>
      <c r="B3848" s="275" t="s">
        <v>29346</v>
      </c>
      <c r="C3848" s="274" t="s">
        <v>4786</v>
      </c>
      <c r="D3848" s="276">
        <v>91.15</v>
      </c>
    </row>
    <row r="3849" spans="1:4" ht="18" customHeight="1">
      <c r="A3849" s="274">
        <v>3009342</v>
      </c>
      <c r="B3849" s="275" t="s">
        <v>29347</v>
      </c>
      <c r="C3849" s="274" t="s">
        <v>4786</v>
      </c>
      <c r="D3849" s="276">
        <v>169.53</v>
      </c>
    </row>
    <row r="3850" spans="1:4" ht="18" customHeight="1">
      <c r="A3850" s="274">
        <v>3009343</v>
      </c>
      <c r="B3850" s="275" t="s">
        <v>29348</v>
      </c>
      <c r="C3850" s="274" t="s">
        <v>4786</v>
      </c>
      <c r="D3850" s="276">
        <v>174.23</v>
      </c>
    </row>
    <row r="3851" spans="1:4" ht="18" customHeight="1">
      <c r="A3851" s="274">
        <v>3009346</v>
      </c>
      <c r="B3851" s="275" t="s">
        <v>29349</v>
      </c>
      <c r="C3851" s="274" t="s">
        <v>4786</v>
      </c>
      <c r="D3851" s="276">
        <v>89.21</v>
      </c>
    </row>
    <row r="3852" spans="1:4" ht="18" customHeight="1">
      <c r="A3852" s="274">
        <v>3009347</v>
      </c>
      <c r="B3852" s="275" t="s">
        <v>29350</v>
      </c>
      <c r="C3852" s="274" t="s">
        <v>4786</v>
      </c>
      <c r="D3852" s="276">
        <v>91.55</v>
      </c>
    </row>
    <row r="3853" spans="1:4" ht="18" customHeight="1">
      <c r="A3853" s="274">
        <v>3009350</v>
      </c>
      <c r="B3853" s="275" t="s">
        <v>29351</v>
      </c>
      <c r="C3853" s="274" t="s">
        <v>4786</v>
      </c>
      <c r="D3853" s="276">
        <v>169.58</v>
      </c>
    </row>
    <row r="3854" spans="1:4" ht="18" customHeight="1">
      <c r="A3854" s="274">
        <v>3009351</v>
      </c>
      <c r="B3854" s="275" t="s">
        <v>29352</v>
      </c>
      <c r="C3854" s="274" t="s">
        <v>4786</v>
      </c>
      <c r="D3854" s="276">
        <v>174.28</v>
      </c>
    </row>
    <row r="3855" spans="1:4" ht="9" customHeight="1">
      <c r="A3855" s="274">
        <v>3009080</v>
      </c>
      <c r="B3855" s="275" t="s">
        <v>29353</v>
      </c>
      <c r="C3855" s="274" t="s">
        <v>4786</v>
      </c>
      <c r="D3855" s="276">
        <v>0.13</v>
      </c>
    </row>
    <row r="3856" spans="1:4" ht="9" customHeight="1">
      <c r="A3856" s="274">
        <v>3009075</v>
      </c>
      <c r="B3856" s="275" t="s">
        <v>29354</v>
      </c>
      <c r="C3856" s="274" t="s">
        <v>4786</v>
      </c>
      <c r="D3856" s="276">
        <v>40.21</v>
      </c>
    </row>
    <row r="3857" spans="1:4" ht="9" customHeight="1">
      <c r="A3857" s="274">
        <v>3009076</v>
      </c>
      <c r="B3857" s="275" t="s">
        <v>29355</v>
      </c>
      <c r="C3857" s="274" t="s">
        <v>4786</v>
      </c>
      <c r="D3857" s="276">
        <v>41.83</v>
      </c>
    </row>
    <row r="3858" spans="1:4" ht="9" customHeight="1">
      <c r="A3858" s="274">
        <v>3009077</v>
      </c>
      <c r="B3858" s="275" t="s">
        <v>29356</v>
      </c>
      <c r="C3858" s="274" t="s">
        <v>4786</v>
      </c>
      <c r="D3858" s="276">
        <v>42.9</v>
      </c>
    </row>
    <row r="3859" spans="1:4" ht="9" customHeight="1">
      <c r="A3859" s="274">
        <v>3009078</v>
      </c>
      <c r="B3859" s="275" t="s">
        <v>29357</v>
      </c>
      <c r="C3859" s="274" t="s">
        <v>4786</v>
      </c>
      <c r="D3859" s="276">
        <v>43.8</v>
      </c>
    </row>
    <row r="3860" spans="1:4" ht="9" customHeight="1">
      <c r="A3860" s="274">
        <v>3009087</v>
      </c>
      <c r="B3860" s="275" t="s">
        <v>29358</v>
      </c>
      <c r="C3860" s="274" t="s">
        <v>4786</v>
      </c>
      <c r="D3860" s="276">
        <v>0.09</v>
      </c>
    </row>
    <row r="3861" spans="1:4" ht="18" customHeight="1">
      <c r="A3861" s="274">
        <v>3009085</v>
      </c>
      <c r="B3861" s="275" t="s">
        <v>29359</v>
      </c>
      <c r="C3861" s="274" t="s">
        <v>41</v>
      </c>
      <c r="D3861" s="276">
        <v>1679.64</v>
      </c>
    </row>
    <row r="3862" spans="1:4" ht="18" customHeight="1">
      <c r="A3862" s="274">
        <v>3009086</v>
      </c>
      <c r="B3862" s="275" t="s">
        <v>29360</v>
      </c>
      <c r="C3862" s="274" t="s">
        <v>41</v>
      </c>
      <c r="D3862" s="276">
        <v>2097.19</v>
      </c>
    </row>
    <row r="3863" spans="1:4" ht="18" customHeight="1">
      <c r="A3863" s="274">
        <v>3009089</v>
      </c>
      <c r="B3863" s="275" t="s">
        <v>29361</v>
      </c>
      <c r="C3863" s="274" t="s">
        <v>41</v>
      </c>
      <c r="D3863" s="276">
        <v>2474.88</v>
      </c>
    </row>
    <row r="3864" spans="1:4" ht="18" customHeight="1">
      <c r="A3864" s="274">
        <v>3009090</v>
      </c>
      <c r="B3864" s="275" t="s">
        <v>29362</v>
      </c>
      <c r="C3864" s="274" t="s">
        <v>41</v>
      </c>
      <c r="D3864" s="276">
        <v>2342.56</v>
      </c>
    </row>
    <row r="3865" spans="1:4" ht="9" customHeight="1">
      <c r="A3865" s="274">
        <v>3009004</v>
      </c>
      <c r="B3865" s="275" t="s">
        <v>29363</v>
      </c>
      <c r="C3865" s="274" t="s">
        <v>4786</v>
      </c>
      <c r="D3865" s="276">
        <v>413.38</v>
      </c>
    </row>
    <row r="3866" spans="1:4" ht="9" customHeight="1">
      <c r="A3866" s="274">
        <v>3009002</v>
      </c>
      <c r="B3866" s="275" t="s">
        <v>29364</v>
      </c>
      <c r="C3866" s="274" t="s">
        <v>4786</v>
      </c>
      <c r="D3866" s="276">
        <v>312.77</v>
      </c>
    </row>
    <row r="3867" spans="1:4" ht="9" customHeight="1">
      <c r="A3867" s="274">
        <v>3009006</v>
      </c>
      <c r="B3867" s="275" t="s">
        <v>29365</v>
      </c>
      <c r="C3867" s="274" t="s">
        <v>4786</v>
      </c>
      <c r="D3867" s="276">
        <v>575.24</v>
      </c>
    </row>
    <row r="3868" spans="1:4" ht="9" customHeight="1">
      <c r="A3868" s="274">
        <v>3009335</v>
      </c>
      <c r="B3868" s="275" t="s">
        <v>29366</v>
      </c>
      <c r="C3868" s="274" t="s">
        <v>4786</v>
      </c>
      <c r="D3868" s="276">
        <v>1081.3</v>
      </c>
    </row>
    <row r="3869" spans="1:4" ht="9" customHeight="1">
      <c r="A3869" s="274">
        <v>3009334</v>
      </c>
      <c r="B3869" s="275" t="s">
        <v>29367</v>
      </c>
      <c r="C3869" s="274" t="s">
        <v>4786</v>
      </c>
      <c r="D3869" s="276">
        <v>771.05</v>
      </c>
    </row>
    <row r="3870" spans="1:4" ht="18" customHeight="1">
      <c r="A3870" s="274">
        <v>3009280</v>
      </c>
      <c r="B3870" s="275" t="s">
        <v>29368</v>
      </c>
      <c r="C3870" s="274" t="s">
        <v>27303</v>
      </c>
      <c r="D3870" s="276">
        <v>711790.15</v>
      </c>
    </row>
    <row r="3871" spans="1:4" ht="18" customHeight="1">
      <c r="A3871" s="274">
        <v>3009281</v>
      </c>
      <c r="B3871" s="275" t="s">
        <v>29369</v>
      </c>
      <c r="C3871" s="274" t="s">
        <v>27303</v>
      </c>
      <c r="D3871" s="276">
        <v>703937.43</v>
      </c>
    </row>
    <row r="3872" spans="1:4" ht="18" customHeight="1">
      <c r="A3872" s="274">
        <v>3009061</v>
      </c>
      <c r="B3872" s="275" t="s">
        <v>29370</v>
      </c>
      <c r="C3872" s="274" t="s">
        <v>27303</v>
      </c>
      <c r="D3872" s="276">
        <v>747231.14</v>
      </c>
    </row>
    <row r="3873" spans="1:4" ht="18" customHeight="1">
      <c r="A3873" s="274">
        <v>3009062</v>
      </c>
      <c r="B3873" s="275" t="s">
        <v>29371</v>
      </c>
      <c r="C3873" s="274" t="s">
        <v>27303</v>
      </c>
      <c r="D3873" s="276">
        <v>738986.45</v>
      </c>
    </row>
    <row r="3874" spans="1:4" ht="18" customHeight="1">
      <c r="A3874" s="274">
        <v>3009278</v>
      </c>
      <c r="B3874" s="275" t="s">
        <v>29372</v>
      </c>
      <c r="C3874" s="274" t="s">
        <v>27303</v>
      </c>
      <c r="D3874" s="276">
        <v>539154.13</v>
      </c>
    </row>
    <row r="3875" spans="1:4" ht="18" customHeight="1">
      <c r="A3875" s="274">
        <v>3009279</v>
      </c>
      <c r="B3875" s="275" t="s">
        <v>29373</v>
      </c>
      <c r="C3875" s="274" t="s">
        <v>27303</v>
      </c>
      <c r="D3875" s="276">
        <v>533580.96</v>
      </c>
    </row>
    <row r="3876" spans="1:4" ht="18" customHeight="1">
      <c r="A3876" s="274">
        <v>3009059</v>
      </c>
      <c r="B3876" s="275" t="s">
        <v>29374</v>
      </c>
      <c r="C3876" s="274" t="s">
        <v>27303</v>
      </c>
      <c r="D3876" s="276">
        <v>565999.56999999995</v>
      </c>
    </row>
    <row r="3877" spans="1:4" ht="18" customHeight="1">
      <c r="A3877" s="274">
        <v>3009060</v>
      </c>
      <c r="B3877" s="275" t="s">
        <v>29375</v>
      </c>
      <c r="C3877" s="274" t="s">
        <v>27303</v>
      </c>
      <c r="D3877" s="276">
        <v>560147.93000000005</v>
      </c>
    </row>
    <row r="3878" spans="1:4" ht="18" customHeight="1">
      <c r="A3878" s="274">
        <v>3009282</v>
      </c>
      <c r="B3878" s="275" t="s">
        <v>29376</v>
      </c>
      <c r="C3878" s="274" t="s">
        <v>27303</v>
      </c>
      <c r="D3878" s="276">
        <v>981611.94</v>
      </c>
    </row>
    <row r="3879" spans="1:4" ht="18" customHeight="1">
      <c r="A3879" s="274">
        <v>3009283</v>
      </c>
      <c r="B3879" s="275" t="s">
        <v>29377</v>
      </c>
      <c r="C3879" s="274" t="s">
        <v>27303</v>
      </c>
      <c r="D3879" s="276">
        <v>973755.38</v>
      </c>
    </row>
    <row r="3880" spans="1:4" ht="18" customHeight="1">
      <c r="A3880" s="274">
        <v>3009063</v>
      </c>
      <c r="B3880" s="275" t="s">
        <v>29378</v>
      </c>
      <c r="C3880" s="274" t="s">
        <v>27303</v>
      </c>
      <c r="D3880" s="276">
        <v>1030487.37</v>
      </c>
    </row>
    <row r="3881" spans="1:4" ht="18" customHeight="1">
      <c r="A3881" s="274">
        <v>3009064</v>
      </c>
      <c r="B3881" s="275" t="s">
        <v>29379</v>
      </c>
      <c r="C3881" s="274" t="s">
        <v>27303</v>
      </c>
      <c r="D3881" s="276">
        <v>1022238.65</v>
      </c>
    </row>
    <row r="3882" spans="1:4" ht="18" customHeight="1">
      <c r="A3882" s="274">
        <v>3009081</v>
      </c>
      <c r="B3882" s="275" t="s">
        <v>29380</v>
      </c>
      <c r="C3882" s="274" t="s">
        <v>4786</v>
      </c>
      <c r="D3882" s="276">
        <v>762.29</v>
      </c>
    </row>
    <row r="3883" spans="1:4" ht="18" customHeight="1">
      <c r="A3883" s="274">
        <v>3009082</v>
      </c>
      <c r="B3883" s="275" t="s">
        <v>29381</v>
      </c>
      <c r="C3883" s="274" t="s">
        <v>4786</v>
      </c>
      <c r="D3883" s="276">
        <v>909.79</v>
      </c>
    </row>
    <row r="3884" spans="1:4" ht="18" customHeight="1">
      <c r="A3884" s="274">
        <v>3009083</v>
      </c>
      <c r="B3884" s="275" t="s">
        <v>29382</v>
      </c>
      <c r="C3884" s="274" t="s">
        <v>4786</v>
      </c>
      <c r="D3884" s="276">
        <v>927.93</v>
      </c>
    </row>
    <row r="3885" spans="1:4" ht="18" customHeight="1">
      <c r="A3885" s="274">
        <v>3009084</v>
      </c>
      <c r="B3885" s="275" t="s">
        <v>29383</v>
      </c>
      <c r="C3885" s="274" t="s">
        <v>4786</v>
      </c>
      <c r="D3885" s="276">
        <v>932.66</v>
      </c>
    </row>
    <row r="3886" spans="1:4" ht="9" customHeight="1">
      <c r="A3886" s="274">
        <v>3009070</v>
      </c>
      <c r="B3886" s="275" t="s">
        <v>29384</v>
      </c>
      <c r="C3886" s="274" t="s">
        <v>4786</v>
      </c>
      <c r="D3886" s="276">
        <v>418.17</v>
      </c>
    </row>
    <row r="3887" spans="1:4" ht="9" customHeight="1">
      <c r="A3887" s="274">
        <v>3009285</v>
      </c>
      <c r="B3887" s="275" t="s">
        <v>29385</v>
      </c>
      <c r="C3887" s="274" t="s">
        <v>27303</v>
      </c>
      <c r="D3887" s="276">
        <v>679214.28</v>
      </c>
    </row>
    <row r="3888" spans="1:4" ht="9" customHeight="1">
      <c r="A3888" s="274">
        <v>3009072</v>
      </c>
      <c r="B3888" s="275" t="s">
        <v>29386</v>
      </c>
      <c r="C3888" s="274" t="s">
        <v>27303</v>
      </c>
      <c r="D3888" s="276">
        <v>713033.31</v>
      </c>
    </row>
    <row r="3889" spans="1:4" ht="9" customHeight="1">
      <c r="A3889" s="274">
        <v>3009069</v>
      </c>
      <c r="B3889" s="275" t="s">
        <v>29387</v>
      </c>
      <c r="C3889" s="274" t="s">
        <v>4786</v>
      </c>
      <c r="D3889" s="276">
        <v>259.72000000000003</v>
      </c>
    </row>
    <row r="3890" spans="1:4" ht="9" customHeight="1">
      <c r="A3890" s="274">
        <v>3009284</v>
      </c>
      <c r="B3890" s="275" t="s">
        <v>29388</v>
      </c>
      <c r="C3890" s="274" t="s">
        <v>27303</v>
      </c>
      <c r="D3890" s="276">
        <v>419426.38</v>
      </c>
    </row>
    <row r="3891" spans="1:4" ht="9" customHeight="1">
      <c r="A3891" s="274">
        <v>3009071</v>
      </c>
      <c r="B3891" s="275" t="s">
        <v>29389</v>
      </c>
      <c r="C3891" s="274" t="s">
        <v>27303</v>
      </c>
      <c r="D3891" s="276">
        <v>440310.57</v>
      </c>
    </row>
    <row r="3892" spans="1:4" ht="9" customHeight="1">
      <c r="A3892" s="274">
        <v>3009091</v>
      </c>
      <c r="B3892" s="275" t="s">
        <v>29390</v>
      </c>
      <c r="C3892" s="274" t="s">
        <v>13725</v>
      </c>
      <c r="D3892" s="276">
        <v>153.46</v>
      </c>
    </row>
    <row r="3893" spans="1:4" ht="9" customHeight="1">
      <c r="A3893" s="274">
        <v>3009058</v>
      </c>
      <c r="B3893" s="275" t="s">
        <v>29391</v>
      </c>
      <c r="C3893" s="274" t="s">
        <v>4786</v>
      </c>
      <c r="D3893" s="276">
        <v>91902.23</v>
      </c>
    </row>
    <row r="3894" spans="1:4" ht="9" customHeight="1">
      <c r="A3894" s="274">
        <v>3009229</v>
      </c>
      <c r="B3894" s="275" t="s">
        <v>29392</v>
      </c>
      <c r="C3894" s="274" t="s">
        <v>27303</v>
      </c>
      <c r="D3894" s="276">
        <v>170.04</v>
      </c>
    </row>
    <row r="3895" spans="1:4" ht="9" customHeight="1">
      <c r="A3895" s="274">
        <v>3009132</v>
      </c>
      <c r="B3895" s="275" t="s">
        <v>29393</v>
      </c>
      <c r="C3895" s="274" t="s">
        <v>27303</v>
      </c>
      <c r="D3895" s="276">
        <v>1173.1099999999999</v>
      </c>
    </row>
    <row r="3896" spans="1:4" ht="9" customHeight="1">
      <c r="A3896" s="274">
        <v>3009133</v>
      </c>
      <c r="B3896" s="275" t="s">
        <v>29394</v>
      </c>
      <c r="C3896" s="274" t="s">
        <v>27303</v>
      </c>
      <c r="D3896" s="276">
        <v>1470.41</v>
      </c>
    </row>
    <row r="3897" spans="1:4" ht="9" customHeight="1">
      <c r="A3897" s="274">
        <v>3009321</v>
      </c>
      <c r="B3897" s="275" t="s">
        <v>29395</v>
      </c>
      <c r="C3897" s="274" t="s">
        <v>4786</v>
      </c>
      <c r="D3897" s="276">
        <v>1432.11</v>
      </c>
    </row>
    <row r="3898" spans="1:4" ht="9" customHeight="1">
      <c r="A3898" s="274">
        <v>3009322</v>
      </c>
      <c r="B3898" s="275" t="s">
        <v>29396</v>
      </c>
      <c r="C3898" s="274" t="s">
        <v>4786</v>
      </c>
      <c r="D3898" s="276">
        <v>1441.41</v>
      </c>
    </row>
    <row r="3899" spans="1:4" ht="9" customHeight="1">
      <c r="A3899" s="274">
        <v>3009323</v>
      </c>
      <c r="B3899" s="275" t="s">
        <v>29397</v>
      </c>
      <c r="C3899" s="274" t="s">
        <v>4786</v>
      </c>
      <c r="D3899" s="276">
        <v>1522.96</v>
      </c>
    </row>
    <row r="3900" spans="1:4" ht="9" customHeight="1">
      <c r="A3900" s="274">
        <v>3009324</v>
      </c>
      <c r="B3900" s="275" t="s">
        <v>29398</v>
      </c>
      <c r="C3900" s="274" t="s">
        <v>4786</v>
      </c>
      <c r="D3900" s="276">
        <v>1457.04</v>
      </c>
    </row>
    <row r="3901" spans="1:4" ht="18" customHeight="1">
      <c r="A3901" s="274">
        <v>3009096</v>
      </c>
      <c r="B3901" s="275" t="s">
        <v>29399</v>
      </c>
      <c r="C3901" s="274" t="s">
        <v>4786</v>
      </c>
      <c r="D3901" s="276">
        <v>256.51</v>
      </c>
    </row>
    <row r="3902" spans="1:4" ht="18" customHeight="1">
      <c r="A3902" s="274">
        <v>3009330</v>
      </c>
      <c r="B3902" s="275" t="s">
        <v>29400</v>
      </c>
      <c r="C3902" s="274" t="s">
        <v>4786</v>
      </c>
      <c r="D3902" s="276">
        <v>210.28</v>
      </c>
    </row>
    <row r="3903" spans="1:4" ht="18" customHeight="1">
      <c r="A3903" s="274">
        <v>3009326</v>
      </c>
      <c r="B3903" s="275" t="s">
        <v>29401</v>
      </c>
      <c r="C3903" s="274" t="s">
        <v>4786</v>
      </c>
      <c r="D3903" s="276">
        <v>215.95</v>
      </c>
    </row>
    <row r="3904" spans="1:4" ht="18" customHeight="1">
      <c r="A3904" s="274">
        <v>3009234</v>
      </c>
      <c r="B3904" s="275" t="s">
        <v>29402</v>
      </c>
      <c r="C3904" s="274" t="s">
        <v>27303</v>
      </c>
      <c r="D3904" s="276">
        <v>1750123.74</v>
      </c>
    </row>
    <row r="3905" spans="1:4" ht="18" customHeight="1">
      <c r="A3905" s="274">
        <v>3009022</v>
      </c>
      <c r="B3905" s="275" t="s">
        <v>29403</v>
      </c>
      <c r="C3905" s="274" t="s">
        <v>27303</v>
      </c>
      <c r="D3905" s="276">
        <v>1757205.11</v>
      </c>
    </row>
    <row r="3906" spans="1:4" ht="18" customHeight="1">
      <c r="A3906" s="274">
        <v>3009230</v>
      </c>
      <c r="B3906" s="275" t="s">
        <v>29404</v>
      </c>
      <c r="C3906" s="274" t="s">
        <v>27303</v>
      </c>
      <c r="D3906" s="276">
        <v>2625332.36</v>
      </c>
    </row>
    <row r="3907" spans="1:4" ht="18" customHeight="1">
      <c r="A3907" s="274">
        <v>3009018</v>
      </c>
      <c r="B3907" s="275" t="s">
        <v>29405</v>
      </c>
      <c r="C3907" s="274" t="s">
        <v>27303</v>
      </c>
      <c r="D3907" s="276">
        <v>2635954.42</v>
      </c>
    </row>
    <row r="3908" spans="1:4" ht="18" customHeight="1">
      <c r="A3908" s="274">
        <v>3009288</v>
      </c>
      <c r="B3908" s="275" t="s">
        <v>29406</v>
      </c>
      <c r="C3908" s="274" t="s">
        <v>27303</v>
      </c>
      <c r="D3908" s="276">
        <v>2067986.95</v>
      </c>
    </row>
    <row r="3909" spans="1:4" ht="18" customHeight="1">
      <c r="A3909" s="274">
        <v>3009013</v>
      </c>
      <c r="B3909" s="275" t="s">
        <v>29407</v>
      </c>
      <c r="C3909" s="274" t="s">
        <v>27303</v>
      </c>
      <c r="D3909" s="276">
        <v>2090701.07</v>
      </c>
    </row>
    <row r="3910" spans="1:4" ht="18" customHeight="1">
      <c r="A3910" s="274">
        <v>3009292</v>
      </c>
      <c r="B3910" s="275" t="s">
        <v>29408</v>
      </c>
      <c r="C3910" s="274" t="s">
        <v>27303</v>
      </c>
      <c r="D3910" s="276">
        <v>3101982.87</v>
      </c>
    </row>
    <row r="3911" spans="1:4" ht="18" customHeight="1">
      <c r="A3911" s="274">
        <v>3009225</v>
      </c>
      <c r="B3911" s="275" t="s">
        <v>29409</v>
      </c>
      <c r="C3911" s="274" t="s">
        <v>27303</v>
      </c>
      <c r="D3911" s="276">
        <v>3136054.21</v>
      </c>
    </row>
    <row r="3912" spans="1:4" ht="18" customHeight="1">
      <c r="A3912" s="274">
        <v>3009100</v>
      </c>
      <c r="B3912" s="275" t="s">
        <v>29410</v>
      </c>
      <c r="C3912" s="274" t="s">
        <v>4786</v>
      </c>
      <c r="D3912" s="276">
        <v>89256.81</v>
      </c>
    </row>
    <row r="3913" spans="1:4" ht="18" customHeight="1">
      <c r="A3913" s="274">
        <v>3009238</v>
      </c>
      <c r="B3913" s="275" t="s">
        <v>29411</v>
      </c>
      <c r="C3913" s="274" t="s">
        <v>27303</v>
      </c>
      <c r="D3913" s="276">
        <v>1648888.95</v>
      </c>
    </row>
    <row r="3914" spans="1:4" ht="18" customHeight="1">
      <c r="A3914" s="274">
        <v>3009304</v>
      </c>
      <c r="B3914" s="275" t="s">
        <v>29412</v>
      </c>
      <c r="C3914" s="274" t="s">
        <v>27303</v>
      </c>
      <c r="D3914" s="276">
        <v>2473248.0299999998</v>
      </c>
    </row>
    <row r="3915" spans="1:4" ht="18" customHeight="1">
      <c r="A3915" s="274">
        <v>3009030</v>
      </c>
      <c r="B3915" s="275" t="s">
        <v>29413</v>
      </c>
      <c r="C3915" s="274" t="s">
        <v>27303</v>
      </c>
      <c r="D3915" s="276">
        <v>2483862.91</v>
      </c>
    </row>
    <row r="3916" spans="1:4" ht="18" customHeight="1">
      <c r="A3916" s="274">
        <v>3009254</v>
      </c>
      <c r="B3916" s="275" t="s">
        <v>29414</v>
      </c>
      <c r="C3916" s="274" t="s">
        <v>27303</v>
      </c>
      <c r="D3916" s="276">
        <v>2104360.0499999998</v>
      </c>
    </row>
    <row r="3917" spans="1:4" ht="18" customHeight="1">
      <c r="A3917" s="274">
        <v>3009262</v>
      </c>
      <c r="B3917" s="275" t="s">
        <v>29415</v>
      </c>
      <c r="C3917" s="274" t="s">
        <v>27303</v>
      </c>
      <c r="D3917" s="276">
        <v>1965418.78</v>
      </c>
    </row>
    <row r="3918" spans="1:4" ht="18" customHeight="1">
      <c r="A3918" s="274">
        <v>3009034</v>
      </c>
      <c r="B3918" s="275" t="s">
        <v>29416</v>
      </c>
      <c r="C3918" s="274" t="s">
        <v>27303</v>
      </c>
      <c r="D3918" s="276">
        <v>2134368.9300000002</v>
      </c>
    </row>
    <row r="3919" spans="1:4" ht="18" customHeight="1">
      <c r="A3919" s="274">
        <v>3009042</v>
      </c>
      <c r="B3919" s="275" t="s">
        <v>29417</v>
      </c>
      <c r="C3919" s="274" t="s">
        <v>27303</v>
      </c>
      <c r="D3919" s="276">
        <v>1988509.62</v>
      </c>
    </row>
    <row r="3920" spans="1:4" ht="18" customHeight="1">
      <c r="A3920" s="274">
        <v>3009270</v>
      </c>
      <c r="B3920" s="275" t="s">
        <v>29418</v>
      </c>
      <c r="C3920" s="274" t="s">
        <v>27303</v>
      </c>
      <c r="D3920" s="276">
        <v>3157163.24</v>
      </c>
    </row>
    <row r="3921" spans="1:4" ht="18" customHeight="1">
      <c r="A3921" s="274">
        <v>3009050</v>
      </c>
      <c r="B3921" s="275" t="s">
        <v>29419</v>
      </c>
      <c r="C3921" s="274" t="s">
        <v>27303</v>
      </c>
      <c r="D3921" s="276">
        <v>3202212.25</v>
      </c>
    </row>
    <row r="3922" spans="1:4" ht="18" customHeight="1">
      <c r="A3922" s="274">
        <v>3009101</v>
      </c>
      <c r="B3922" s="275" t="s">
        <v>29420</v>
      </c>
      <c r="C3922" s="274" t="s">
        <v>4786</v>
      </c>
      <c r="D3922" s="276">
        <v>178770.13</v>
      </c>
    </row>
    <row r="3923" spans="1:4" ht="18" customHeight="1">
      <c r="A3923" s="274">
        <v>3009246</v>
      </c>
      <c r="B3923" s="275" t="s">
        <v>29421</v>
      </c>
      <c r="C3923" s="274" t="s">
        <v>27303</v>
      </c>
      <c r="D3923" s="276">
        <v>1643617.9</v>
      </c>
    </row>
    <row r="3924" spans="1:4" ht="18" customHeight="1">
      <c r="A3924" s="274">
        <v>3009208</v>
      </c>
      <c r="B3924" s="275" t="s">
        <v>29422</v>
      </c>
      <c r="C3924" s="274" t="s">
        <v>27303</v>
      </c>
      <c r="D3924" s="276">
        <v>1650694.67</v>
      </c>
    </row>
    <row r="3925" spans="1:4" ht="18" customHeight="1">
      <c r="A3925" s="274">
        <v>3009308</v>
      </c>
      <c r="B3925" s="275" t="s">
        <v>29423</v>
      </c>
      <c r="C3925" s="274" t="s">
        <v>27303</v>
      </c>
      <c r="D3925" s="276">
        <v>2465342.73</v>
      </c>
    </row>
    <row r="3926" spans="1:4" ht="18" customHeight="1">
      <c r="A3926" s="274">
        <v>3009212</v>
      </c>
      <c r="B3926" s="275" t="s">
        <v>29424</v>
      </c>
      <c r="C3926" s="274" t="s">
        <v>27303</v>
      </c>
      <c r="D3926" s="276">
        <v>2475957.88</v>
      </c>
    </row>
    <row r="3927" spans="1:4" ht="18" customHeight="1">
      <c r="A3927" s="274">
        <v>3009258</v>
      </c>
      <c r="B3927" s="275" t="s">
        <v>29425</v>
      </c>
      <c r="C3927" s="274" t="s">
        <v>27303</v>
      </c>
      <c r="D3927" s="276">
        <v>2099142.7999999998</v>
      </c>
    </row>
    <row r="3928" spans="1:4" ht="18" customHeight="1">
      <c r="A3928" s="274">
        <v>3009266</v>
      </c>
      <c r="B3928" s="275" t="s">
        <v>29426</v>
      </c>
      <c r="C3928" s="274" t="s">
        <v>27303</v>
      </c>
      <c r="D3928" s="276">
        <v>1960201.52</v>
      </c>
    </row>
    <row r="3929" spans="1:4" ht="18" customHeight="1">
      <c r="A3929" s="274">
        <v>3009038</v>
      </c>
      <c r="B3929" s="275" t="s">
        <v>29427</v>
      </c>
      <c r="C3929" s="274" t="s">
        <v>27303</v>
      </c>
      <c r="D3929" s="276">
        <v>2129151.67</v>
      </c>
    </row>
    <row r="3930" spans="1:4" ht="18" customHeight="1">
      <c r="A3930" s="274">
        <v>3009046</v>
      </c>
      <c r="B3930" s="275" t="s">
        <v>29428</v>
      </c>
      <c r="C3930" s="274" t="s">
        <v>27303</v>
      </c>
      <c r="D3930" s="276">
        <v>1983292.36</v>
      </c>
    </row>
    <row r="3931" spans="1:4" ht="18" customHeight="1">
      <c r="A3931" s="274">
        <v>3009274</v>
      </c>
      <c r="B3931" s="275" t="s">
        <v>29429</v>
      </c>
      <c r="C3931" s="274" t="s">
        <v>27303</v>
      </c>
      <c r="D3931" s="276">
        <v>3149338.7</v>
      </c>
    </row>
    <row r="3932" spans="1:4" ht="18" customHeight="1">
      <c r="A3932" s="274">
        <v>3009054</v>
      </c>
      <c r="B3932" s="275" t="s">
        <v>29430</v>
      </c>
      <c r="C3932" s="274" t="s">
        <v>27303</v>
      </c>
      <c r="D3932" s="276">
        <v>3194387.71</v>
      </c>
    </row>
    <row r="3933" spans="1:4" ht="18" customHeight="1">
      <c r="A3933" s="274">
        <v>3009235</v>
      </c>
      <c r="B3933" s="275" t="s">
        <v>29431</v>
      </c>
      <c r="C3933" s="274" t="s">
        <v>27303</v>
      </c>
      <c r="D3933" s="276">
        <v>2168085.17</v>
      </c>
    </row>
    <row r="3934" spans="1:4" ht="18" customHeight="1">
      <c r="A3934" s="274">
        <v>3009023</v>
      </c>
      <c r="B3934" s="275" t="s">
        <v>29432</v>
      </c>
      <c r="C3934" s="274" t="s">
        <v>27303</v>
      </c>
      <c r="D3934" s="276">
        <v>2174971.02</v>
      </c>
    </row>
    <row r="3935" spans="1:4" ht="18" customHeight="1">
      <c r="A3935" s="274">
        <v>3009231</v>
      </c>
      <c r="B3935" s="275" t="s">
        <v>29433</v>
      </c>
      <c r="C3935" s="274" t="s">
        <v>27303</v>
      </c>
      <c r="D3935" s="276">
        <v>3250481.26</v>
      </c>
    </row>
    <row r="3936" spans="1:4" ht="18" customHeight="1">
      <c r="A3936" s="274">
        <v>3009019</v>
      </c>
      <c r="B3936" s="275" t="s">
        <v>29434</v>
      </c>
      <c r="C3936" s="274" t="s">
        <v>27303</v>
      </c>
      <c r="D3936" s="276">
        <v>3263043.22</v>
      </c>
    </row>
    <row r="3937" spans="1:4" ht="18" customHeight="1">
      <c r="A3937" s="274">
        <v>3009289</v>
      </c>
      <c r="B3937" s="275" t="s">
        <v>29435</v>
      </c>
      <c r="C3937" s="274" t="s">
        <v>27303</v>
      </c>
      <c r="D3937" s="276">
        <v>2731568.81</v>
      </c>
    </row>
    <row r="3938" spans="1:4" ht="18" customHeight="1">
      <c r="A3938" s="274">
        <v>3009014</v>
      </c>
      <c r="B3938" s="275" t="s">
        <v>29436</v>
      </c>
      <c r="C3938" s="274" t="s">
        <v>27303</v>
      </c>
      <c r="D3938" s="276">
        <v>2766784.16</v>
      </c>
    </row>
    <row r="3939" spans="1:4" ht="18" customHeight="1">
      <c r="A3939" s="274">
        <v>3009293</v>
      </c>
      <c r="B3939" s="275" t="s">
        <v>29437</v>
      </c>
      <c r="C3939" s="274" t="s">
        <v>27303</v>
      </c>
      <c r="D3939" s="276">
        <v>4097355.74</v>
      </c>
    </row>
    <row r="3940" spans="1:4" ht="18" customHeight="1">
      <c r="A3940" s="274">
        <v>3009226</v>
      </c>
      <c r="B3940" s="275" t="s">
        <v>29438</v>
      </c>
      <c r="C3940" s="274" t="s">
        <v>27303</v>
      </c>
      <c r="D3940" s="276">
        <v>4150179.03</v>
      </c>
    </row>
    <row r="3941" spans="1:4" ht="18" customHeight="1">
      <c r="A3941" s="274">
        <v>3009102</v>
      </c>
      <c r="B3941" s="275" t="s">
        <v>29439</v>
      </c>
      <c r="C3941" s="274" t="s">
        <v>4786</v>
      </c>
      <c r="D3941" s="276">
        <v>113136.41</v>
      </c>
    </row>
    <row r="3942" spans="1:4" ht="18" customHeight="1">
      <c r="A3942" s="274">
        <v>3009297</v>
      </c>
      <c r="B3942" s="275" t="s">
        <v>29440</v>
      </c>
      <c r="C3942" s="274" t="s">
        <v>27303</v>
      </c>
      <c r="D3942" s="276">
        <v>2048760.2</v>
      </c>
    </row>
    <row r="3943" spans="1:4" ht="18" customHeight="1">
      <c r="A3943" s="274">
        <v>3009027</v>
      </c>
      <c r="B3943" s="275" t="s">
        <v>29441</v>
      </c>
      <c r="C3943" s="274" t="s">
        <v>27303</v>
      </c>
      <c r="D3943" s="276">
        <v>2055836.89</v>
      </c>
    </row>
    <row r="3944" spans="1:4" ht="18" customHeight="1">
      <c r="A3944" s="274">
        <v>3009305</v>
      </c>
      <c r="B3944" s="275" t="s">
        <v>29442</v>
      </c>
      <c r="C3944" s="274" t="s">
        <v>27303</v>
      </c>
      <c r="D3944" s="276">
        <v>3073054.79</v>
      </c>
    </row>
    <row r="3945" spans="1:4" ht="18" customHeight="1">
      <c r="A3945" s="274">
        <v>3009031</v>
      </c>
      <c r="B3945" s="275" t="s">
        <v>29443</v>
      </c>
      <c r="C3945" s="274" t="s">
        <v>27303</v>
      </c>
      <c r="D3945" s="276">
        <v>3083669.67</v>
      </c>
    </row>
    <row r="3946" spans="1:4" ht="18" customHeight="1">
      <c r="A3946" s="274">
        <v>3009255</v>
      </c>
      <c r="B3946" s="275" t="s">
        <v>29444</v>
      </c>
      <c r="C3946" s="274" t="s">
        <v>27303</v>
      </c>
      <c r="D3946" s="276">
        <v>2601960</v>
      </c>
    </row>
    <row r="3947" spans="1:4" ht="18" customHeight="1">
      <c r="A3947" s="274">
        <v>3009263</v>
      </c>
      <c r="B3947" s="275" t="s">
        <v>29445</v>
      </c>
      <c r="C3947" s="274" t="s">
        <v>27303</v>
      </c>
      <c r="D3947" s="276">
        <v>2611163.69</v>
      </c>
    </row>
    <row r="3948" spans="1:4" ht="18" customHeight="1">
      <c r="A3948" s="274">
        <v>3009035</v>
      </c>
      <c r="B3948" s="275" t="s">
        <v>29446</v>
      </c>
      <c r="C3948" s="274" t="s">
        <v>27303</v>
      </c>
      <c r="D3948" s="276">
        <v>2636834.79</v>
      </c>
    </row>
    <row r="3949" spans="1:4" ht="18" customHeight="1">
      <c r="A3949" s="274">
        <v>3009043</v>
      </c>
      <c r="B3949" s="275" t="s">
        <v>29447</v>
      </c>
      <c r="C3949" s="274" t="s">
        <v>27303</v>
      </c>
      <c r="D3949" s="276">
        <v>2646496.59</v>
      </c>
    </row>
    <row r="3950" spans="1:4" ht="18" customHeight="1">
      <c r="A3950" s="274">
        <v>3009271</v>
      </c>
      <c r="B3950" s="275" t="s">
        <v>29448</v>
      </c>
      <c r="C3950" s="274" t="s">
        <v>27303</v>
      </c>
      <c r="D3950" s="276">
        <v>3903563.04</v>
      </c>
    </row>
    <row r="3951" spans="1:4" ht="18" customHeight="1">
      <c r="A3951" s="274">
        <v>3009051</v>
      </c>
      <c r="B3951" s="275" t="s">
        <v>29449</v>
      </c>
      <c r="C3951" s="274" t="s">
        <v>27303</v>
      </c>
      <c r="D3951" s="276">
        <v>3955910.93</v>
      </c>
    </row>
    <row r="3952" spans="1:4" ht="18" customHeight="1">
      <c r="A3952" s="274">
        <v>3009103</v>
      </c>
      <c r="B3952" s="275" t="s">
        <v>29450</v>
      </c>
      <c r="C3952" s="274" t="s">
        <v>4786</v>
      </c>
      <c r="D3952" s="276">
        <v>226529.32</v>
      </c>
    </row>
    <row r="3953" spans="1:4" ht="18" customHeight="1">
      <c r="A3953" s="274">
        <v>3009247</v>
      </c>
      <c r="B3953" s="275" t="s">
        <v>29451</v>
      </c>
      <c r="C3953" s="274" t="s">
        <v>27303</v>
      </c>
      <c r="D3953" s="276">
        <v>2042550.84</v>
      </c>
    </row>
    <row r="3954" spans="1:4" ht="18" customHeight="1">
      <c r="A3954" s="274">
        <v>3009209</v>
      </c>
      <c r="B3954" s="275" t="s">
        <v>29452</v>
      </c>
      <c r="C3954" s="274" t="s">
        <v>27303</v>
      </c>
      <c r="D3954" s="276">
        <v>2049627.61</v>
      </c>
    </row>
    <row r="3955" spans="1:4" ht="18" customHeight="1">
      <c r="A3955" s="274">
        <v>3009309</v>
      </c>
      <c r="B3955" s="275" t="s">
        <v>29453</v>
      </c>
      <c r="C3955" s="274" t="s">
        <v>27303</v>
      </c>
      <c r="D3955" s="276">
        <v>3063742.38</v>
      </c>
    </row>
    <row r="3956" spans="1:4" ht="18" customHeight="1">
      <c r="A3956" s="274">
        <v>3009213</v>
      </c>
      <c r="B3956" s="275" t="s">
        <v>29454</v>
      </c>
      <c r="C3956" s="274" t="s">
        <v>27303</v>
      </c>
      <c r="D3956" s="276">
        <v>3074357.53</v>
      </c>
    </row>
    <row r="3957" spans="1:4" ht="18" customHeight="1">
      <c r="A3957" s="274">
        <v>3009259</v>
      </c>
      <c r="B3957" s="275" t="s">
        <v>29455</v>
      </c>
      <c r="C3957" s="274" t="s">
        <v>27303</v>
      </c>
      <c r="D3957" s="276">
        <v>2595804.44</v>
      </c>
    </row>
    <row r="3958" spans="1:4" ht="18" customHeight="1">
      <c r="A3958" s="274">
        <v>3009267</v>
      </c>
      <c r="B3958" s="275" t="s">
        <v>29456</v>
      </c>
      <c r="C3958" s="274" t="s">
        <v>27303</v>
      </c>
      <c r="D3958" s="276">
        <v>2605008.13</v>
      </c>
    </row>
    <row r="3959" spans="1:4" ht="18" customHeight="1">
      <c r="A3959" s="274">
        <v>3009039</v>
      </c>
      <c r="B3959" s="275" t="s">
        <v>29457</v>
      </c>
      <c r="C3959" s="274" t="s">
        <v>27303</v>
      </c>
      <c r="D3959" s="276">
        <v>2630679.23</v>
      </c>
    </row>
    <row r="3960" spans="1:4" ht="18" customHeight="1">
      <c r="A3960" s="274">
        <v>3009047</v>
      </c>
      <c r="B3960" s="275" t="s">
        <v>29458</v>
      </c>
      <c r="C3960" s="274" t="s">
        <v>27303</v>
      </c>
      <c r="D3960" s="276">
        <v>2640341.02</v>
      </c>
    </row>
    <row r="3961" spans="1:4" ht="18" customHeight="1">
      <c r="A3961" s="274">
        <v>3009275</v>
      </c>
      <c r="B3961" s="275" t="s">
        <v>29459</v>
      </c>
      <c r="C3961" s="274" t="s">
        <v>27303</v>
      </c>
      <c r="D3961" s="276">
        <v>3894331.4</v>
      </c>
    </row>
    <row r="3962" spans="1:4" ht="18" customHeight="1">
      <c r="A3962" s="274">
        <v>3009055</v>
      </c>
      <c r="B3962" s="275" t="s">
        <v>29460</v>
      </c>
      <c r="C3962" s="274" t="s">
        <v>27303</v>
      </c>
      <c r="D3962" s="276">
        <v>3946679.29</v>
      </c>
    </row>
    <row r="3963" spans="1:4" ht="18" customHeight="1">
      <c r="A3963" s="274">
        <v>3009236</v>
      </c>
      <c r="B3963" s="275" t="s">
        <v>29461</v>
      </c>
      <c r="C3963" s="274" t="s">
        <v>27303</v>
      </c>
      <c r="D3963" s="276">
        <v>2547096.27</v>
      </c>
    </row>
    <row r="3964" spans="1:4" ht="18" customHeight="1">
      <c r="A3964" s="274">
        <v>3009024</v>
      </c>
      <c r="B3964" s="275" t="s">
        <v>29462</v>
      </c>
      <c r="C3964" s="274" t="s">
        <v>27303</v>
      </c>
      <c r="D3964" s="276">
        <v>2552531.02</v>
      </c>
    </row>
    <row r="3965" spans="1:4" ht="18" customHeight="1">
      <c r="A3965" s="274">
        <v>3009232</v>
      </c>
      <c r="B3965" s="275" t="s">
        <v>29463</v>
      </c>
      <c r="C3965" s="274" t="s">
        <v>27303</v>
      </c>
      <c r="D3965" s="276">
        <v>3817016.79</v>
      </c>
    </row>
    <row r="3966" spans="1:4" ht="18" customHeight="1">
      <c r="A3966" s="274">
        <v>3009020</v>
      </c>
      <c r="B3966" s="275" t="s">
        <v>29464</v>
      </c>
      <c r="C3966" s="274" t="s">
        <v>27303</v>
      </c>
      <c r="D3966" s="276">
        <v>3827296.68</v>
      </c>
    </row>
    <row r="3967" spans="1:4" ht="18" customHeight="1">
      <c r="A3967" s="274">
        <v>3009290</v>
      </c>
      <c r="B3967" s="275" t="s">
        <v>29465</v>
      </c>
      <c r="C3967" s="274" t="s">
        <v>27303</v>
      </c>
      <c r="D3967" s="276">
        <v>3139376.7</v>
      </c>
    </row>
    <row r="3968" spans="1:4" ht="18" customHeight="1">
      <c r="A3968" s="274">
        <v>3009015</v>
      </c>
      <c r="B3968" s="275" t="s">
        <v>29466</v>
      </c>
      <c r="C3968" s="274" t="s">
        <v>27303</v>
      </c>
      <c r="D3968" s="276">
        <v>3176098.09</v>
      </c>
    </row>
    <row r="3969" spans="1:4" ht="18" customHeight="1">
      <c r="A3969" s="274">
        <v>3009294</v>
      </c>
      <c r="B3969" s="275" t="s">
        <v>29467</v>
      </c>
      <c r="C3969" s="274" t="s">
        <v>27303</v>
      </c>
      <c r="D3969" s="276">
        <v>4709067.58</v>
      </c>
    </row>
    <row r="3970" spans="1:4" ht="18" customHeight="1">
      <c r="A3970" s="274">
        <v>3009227</v>
      </c>
      <c r="B3970" s="275" t="s">
        <v>29468</v>
      </c>
      <c r="C3970" s="274" t="s">
        <v>27303</v>
      </c>
      <c r="D3970" s="276">
        <v>4764149.93</v>
      </c>
    </row>
    <row r="3971" spans="1:4" ht="18" customHeight="1">
      <c r="A3971" s="274">
        <v>3009104</v>
      </c>
      <c r="B3971" s="275" t="s">
        <v>29469</v>
      </c>
      <c r="C3971" s="274" t="s">
        <v>4786</v>
      </c>
      <c r="D3971" s="276">
        <v>133899.57999999999</v>
      </c>
    </row>
    <row r="3972" spans="1:4" ht="18" customHeight="1">
      <c r="A3972" s="274">
        <v>3009240</v>
      </c>
      <c r="B3972" s="275" t="s">
        <v>29470</v>
      </c>
      <c r="C3972" s="274" t="s">
        <v>27303</v>
      </c>
      <c r="D3972" s="276">
        <v>2397858.14</v>
      </c>
    </row>
    <row r="3973" spans="1:4" ht="18" customHeight="1">
      <c r="A3973" s="274">
        <v>3009028</v>
      </c>
      <c r="B3973" s="275" t="s">
        <v>29471</v>
      </c>
      <c r="C3973" s="274" t="s">
        <v>27303</v>
      </c>
      <c r="D3973" s="276">
        <v>2404934.83</v>
      </c>
    </row>
    <row r="3974" spans="1:4" ht="18" customHeight="1">
      <c r="A3974" s="274">
        <v>3009306</v>
      </c>
      <c r="B3974" s="275" t="s">
        <v>29472</v>
      </c>
      <c r="C3974" s="274" t="s">
        <v>27303</v>
      </c>
      <c r="D3974" s="276">
        <v>3596701.59</v>
      </c>
    </row>
    <row r="3975" spans="1:4" ht="18" customHeight="1">
      <c r="A3975" s="274">
        <v>3009032</v>
      </c>
      <c r="B3975" s="275" t="s">
        <v>29473</v>
      </c>
      <c r="C3975" s="274" t="s">
        <v>27303</v>
      </c>
      <c r="D3975" s="276">
        <v>3607316.47</v>
      </c>
    </row>
    <row r="3976" spans="1:4" ht="18" customHeight="1">
      <c r="A3976" s="274">
        <v>3009256</v>
      </c>
      <c r="B3976" s="275" t="s">
        <v>29474</v>
      </c>
      <c r="C3976" s="274" t="s">
        <v>27303</v>
      </c>
      <c r="D3976" s="276">
        <v>3042584.74</v>
      </c>
    </row>
    <row r="3977" spans="1:4" ht="18" customHeight="1">
      <c r="A3977" s="274">
        <v>3009264</v>
      </c>
      <c r="B3977" s="275" t="s">
        <v>29475</v>
      </c>
      <c r="C3977" s="274" t="s">
        <v>27303</v>
      </c>
      <c r="D3977" s="276">
        <v>2990509.51</v>
      </c>
    </row>
    <row r="3978" spans="1:4" ht="18" customHeight="1">
      <c r="A3978" s="274">
        <v>3009036</v>
      </c>
      <c r="B3978" s="275" t="s">
        <v>29476</v>
      </c>
      <c r="C3978" s="274" t="s">
        <v>27303</v>
      </c>
      <c r="D3978" s="276">
        <v>3082016.65</v>
      </c>
    </row>
    <row r="3979" spans="1:4" ht="18" customHeight="1">
      <c r="A3979" s="274">
        <v>3009044</v>
      </c>
      <c r="B3979" s="275" t="s">
        <v>29477</v>
      </c>
      <c r="C3979" s="274" t="s">
        <v>27303</v>
      </c>
      <c r="D3979" s="276">
        <v>3027348.45</v>
      </c>
    </row>
    <row r="3980" spans="1:4" ht="18" customHeight="1">
      <c r="A3980" s="274">
        <v>3009272</v>
      </c>
      <c r="B3980" s="275" t="s">
        <v>29478</v>
      </c>
      <c r="C3980" s="274" t="s">
        <v>27303</v>
      </c>
      <c r="D3980" s="276">
        <v>4564500.04</v>
      </c>
    </row>
    <row r="3981" spans="1:4" ht="18" customHeight="1">
      <c r="A3981" s="274">
        <v>3009052</v>
      </c>
      <c r="B3981" s="275" t="s">
        <v>29479</v>
      </c>
      <c r="C3981" s="274" t="s">
        <v>27303</v>
      </c>
      <c r="D3981" s="276">
        <v>4623683.6100000003</v>
      </c>
    </row>
    <row r="3982" spans="1:4" ht="18" customHeight="1">
      <c r="A3982" s="274">
        <v>3009105</v>
      </c>
      <c r="B3982" s="275" t="s">
        <v>29480</v>
      </c>
      <c r="C3982" s="274" t="s">
        <v>4786</v>
      </c>
      <c r="D3982" s="276">
        <v>268055.67</v>
      </c>
    </row>
    <row r="3983" spans="1:4" ht="18" customHeight="1">
      <c r="A3983" s="274">
        <v>3009248</v>
      </c>
      <c r="B3983" s="275" t="s">
        <v>29481</v>
      </c>
      <c r="C3983" s="274" t="s">
        <v>27303</v>
      </c>
      <c r="D3983" s="276">
        <v>2390130.7799999998</v>
      </c>
    </row>
    <row r="3984" spans="1:4" ht="18" customHeight="1">
      <c r="A3984" s="274">
        <v>3009210</v>
      </c>
      <c r="B3984" s="275" t="s">
        <v>29482</v>
      </c>
      <c r="C3984" s="274" t="s">
        <v>27303</v>
      </c>
      <c r="D3984" s="276">
        <v>2397207.54</v>
      </c>
    </row>
    <row r="3985" spans="1:4" ht="18" customHeight="1">
      <c r="A3985" s="274">
        <v>3009310</v>
      </c>
      <c r="B3985" s="275" t="s">
        <v>29483</v>
      </c>
      <c r="C3985" s="274" t="s">
        <v>27303</v>
      </c>
      <c r="D3985" s="276">
        <v>3585112.49</v>
      </c>
    </row>
    <row r="3986" spans="1:4" ht="18" customHeight="1">
      <c r="A3986" s="274">
        <v>3009214</v>
      </c>
      <c r="B3986" s="275" t="s">
        <v>29484</v>
      </c>
      <c r="C3986" s="274" t="s">
        <v>27303</v>
      </c>
      <c r="D3986" s="276">
        <v>3595727.64</v>
      </c>
    </row>
    <row r="3987" spans="1:4" ht="18" customHeight="1">
      <c r="A3987" s="274">
        <v>3009260</v>
      </c>
      <c r="B3987" s="275" t="s">
        <v>29485</v>
      </c>
      <c r="C3987" s="274" t="s">
        <v>27303</v>
      </c>
      <c r="D3987" s="276">
        <v>3034911.17</v>
      </c>
    </row>
    <row r="3988" spans="1:4" ht="18" customHeight="1">
      <c r="A3988" s="274">
        <v>3009268</v>
      </c>
      <c r="B3988" s="275" t="s">
        <v>29486</v>
      </c>
      <c r="C3988" s="274" t="s">
        <v>27303</v>
      </c>
      <c r="D3988" s="276">
        <v>2982835.94</v>
      </c>
    </row>
    <row r="3989" spans="1:4" ht="18" customHeight="1">
      <c r="A3989" s="274">
        <v>3009040</v>
      </c>
      <c r="B3989" s="275" t="s">
        <v>29487</v>
      </c>
      <c r="C3989" s="274" t="s">
        <v>27303</v>
      </c>
      <c r="D3989" s="276">
        <v>3074343.08</v>
      </c>
    </row>
    <row r="3990" spans="1:4" ht="18" customHeight="1">
      <c r="A3990" s="274">
        <v>3009048</v>
      </c>
      <c r="B3990" s="275" t="s">
        <v>29488</v>
      </c>
      <c r="C3990" s="274" t="s">
        <v>27303</v>
      </c>
      <c r="D3990" s="276">
        <v>3019674.88</v>
      </c>
    </row>
    <row r="3991" spans="1:4" ht="18" customHeight="1">
      <c r="A3991" s="274">
        <v>3009276</v>
      </c>
      <c r="B3991" s="275" t="s">
        <v>29489</v>
      </c>
      <c r="C3991" s="274" t="s">
        <v>27303</v>
      </c>
      <c r="D3991" s="276">
        <v>4552991.7</v>
      </c>
    </row>
    <row r="3992" spans="1:4" ht="18" customHeight="1">
      <c r="A3992" s="274">
        <v>3009056</v>
      </c>
      <c r="B3992" s="275" t="s">
        <v>29490</v>
      </c>
      <c r="C3992" s="274" t="s">
        <v>27303</v>
      </c>
      <c r="D3992" s="276">
        <v>4612175.2699999996</v>
      </c>
    </row>
    <row r="3993" spans="1:4" ht="18" customHeight="1">
      <c r="A3993" s="274">
        <v>3009237</v>
      </c>
      <c r="B3993" s="275" t="s">
        <v>29491</v>
      </c>
      <c r="C3993" s="274" t="s">
        <v>27303</v>
      </c>
      <c r="D3993" s="276">
        <v>2414850.86</v>
      </c>
    </row>
    <row r="3994" spans="1:4" ht="18" customHeight="1">
      <c r="A3994" s="274">
        <v>3009025</v>
      </c>
      <c r="B3994" s="275" t="s">
        <v>29492</v>
      </c>
      <c r="C3994" s="274" t="s">
        <v>27303</v>
      </c>
      <c r="D3994" s="276">
        <v>2420383.37</v>
      </c>
    </row>
    <row r="3995" spans="1:4" ht="18" customHeight="1">
      <c r="A3995" s="274">
        <v>3009319</v>
      </c>
      <c r="B3995" s="275" t="s">
        <v>29493</v>
      </c>
      <c r="C3995" s="274" t="s">
        <v>27303</v>
      </c>
      <c r="D3995" s="276">
        <v>3620539.71</v>
      </c>
    </row>
    <row r="3996" spans="1:4" ht="18" customHeight="1">
      <c r="A3996" s="274">
        <v>3009021</v>
      </c>
      <c r="B3996" s="275" t="s">
        <v>29494</v>
      </c>
      <c r="C3996" s="274" t="s">
        <v>27303</v>
      </c>
      <c r="D3996" s="276">
        <v>3629124.08</v>
      </c>
    </row>
    <row r="3997" spans="1:4" ht="18" customHeight="1">
      <c r="A3997" s="274">
        <v>3009291</v>
      </c>
      <c r="B3997" s="275" t="s">
        <v>29495</v>
      </c>
      <c r="C3997" s="274" t="s">
        <v>27303</v>
      </c>
      <c r="D3997" s="276">
        <v>3015007.22</v>
      </c>
    </row>
    <row r="3998" spans="1:4" ht="18" customHeight="1">
      <c r="A3998" s="274">
        <v>3009016</v>
      </c>
      <c r="B3998" s="275" t="s">
        <v>29496</v>
      </c>
      <c r="C3998" s="274" t="s">
        <v>27303</v>
      </c>
      <c r="D3998" s="276">
        <v>3052120.76</v>
      </c>
    </row>
    <row r="3999" spans="1:4" ht="18" customHeight="1">
      <c r="A3999" s="274">
        <v>3009295</v>
      </c>
      <c r="B3999" s="275" t="s">
        <v>29497</v>
      </c>
      <c r="C3999" s="274" t="s">
        <v>27303</v>
      </c>
      <c r="D3999" s="276">
        <v>4522513.37</v>
      </c>
    </row>
    <row r="4000" spans="1:4" ht="18" customHeight="1">
      <c r="A4000" s="274">
        <v>3009228</v>
      </c>
      <c r="B4000" s="275" t="s">
        <v>29498</v>
      </c>
      <c r="C4000" s="274" t="s">
        <v>27303</v>
      </c>
      <c r="D4000" s="276">
        <v>4578183.9400000004</v>
      </c>
    </row>
    <row r="4001" spans="1:4" ht="18" customHeight="1">
      <c r="A4001" s="274">
        <v>3009106</v>
      </c>
      <c r="B4001" s="275" t="s">
        <v>29499</v>
      </c>
      <c r="C4001" s="274" t="s">
        <v>4786</v>
      </c>
      <c r="D4001" s="276">
        <v>127094.49</v>
      </c>
    </row>
    <row r="4002" spans="1:4" ht="18" customHeight="1">
      <c r="A4002" s="274">
        <v>3009299</v>
      </c>
      <c r="B4002" s="275" t="s">
        <v>29500</v>
      </c>
      <c r="C4002" s="274" t="s">
        <v>27303</v>
      </c>
      <c r="D4002" s="276">
        <v>2282625.0099999998</v>
      </c>
    </row>
    <row r="4003" spans="1:4" ht="18" customHeight="1">
      <c r="A4003" s="274">
        <v>3009029</v>
      </c>
      <c r="B4003" s="275" t="s">
        <v>29501</v>
      </c>
      <c r="C4003" s="274" t="s">
        <v>27303</v>
      </c>
      <c r="D4003" s="276">
        <v>2289701.7000000002</v>
      </c>
    </row>
    <row r="4004" spans="1:4" ht="18" customHeight="1">
      <c r="A4004" s="274">
        <v>3009245</v>
      </c>
      <c r="B4004" s="275" t="s">
        <v>29502</v>
      </c>
      <c r="C4004" s="274" t="s">
        <v>27303</v>
      </c>
      <c r="D4004" s="276">
        <v>3423851.93</v>
      </c>
    </row>
    <row r="4005" spans="1:4" ht="18" customHeight="1">
      <c r="A4005" s="274">
        <v>3009033</v>
      </c>
      <c r="B4005" s="275" t="s">
        <v>29503</v>
      </c>
      <c r="C4005" s="274" t="s">
        <v>27303</v>
      </c>
      <c r="D4005" s="276">
        <v>3434466.81</v>
      </c>
    </row>
    <row r="4006" spans="1:4" ht="18" customHeight="1">
      <c r="A4006" s="274">
        <v>3009257</v>
      </c>
      <c r="B4006" s="275" t="s">
        <v>29504</v>
      </c>
      <c r="C4006" s="274" t="s">
        <v>27303</v>
      </c>
      <c r="D4006" s="276">
        <v>2898778.64</v>
      </c>
    </row>
    <row r="4007" spans="1:4" ht="18" customHeight="1">
      <c r="A4007" s="274">
        <v>3009265</v>
      </c>
      <c r="B4007" s="275" t="s">
        <v>29505</v>
      </c>
      <c r="C4007" s="274" t="s">
        <v>27303</v>
      </c>
      <c r="D4007" s="276">
        <v>2883152.32</v>
      </c>
    </row>
    <row r="4008" spans="1:4" ht="18" customHeight="1">
      <c r="A4008" s="274">
        <v>3009037</v>
      </c>
      <c r="B4008" s="275" t="s">
        <v>29506</v>
      </c>
      <c r="C4008" s="274" t="s">
        <v>27303</v>
      </c>
      <c r="D4008" s="276">
        <v>2936787.91</v>
      </c>
    </row>
    <row r="4009" spans="1:4" ht="18" customHeight="1">
      <c r="A4009" s="274">
        <v>3009045</v>
      </c>
      <c r="B4009" s="275" t="s">
        <v>29507</v>
      </c>
      <c r="C4009" s="274" t="s">
        <v>27303</v>
      </c>
      <c r="D4009" s="276">
        <v>2920383.4</v>
      </c>
    </row>
    <row r="4010" spans="1:4" ht="18" customHeight="1">
      <c r="A4010" s="274">
        <v>3009273</v>
      </c>
      <c r="B4010" s="275" t="s">
        <v>29508</v>
      </c>
      <c r="C4010" s="274" t="s">
        <v>27303</v>
      </c>
      <c r="D4010" s="276">
        <v>4348790.9400000004</v>
      </c>
    </row>
    <row r="4011" spans="1:4" ht="18" customHeight="1">
      <c r="A4011" s="274">
        <v>3009053</v>
      </c>
      <c r="B4011" s="275" t="s">
        <v>29509</v>
      </c>
      <c r="C4011" s="274" t="s">
        <v>27303</v>
      </c>
      <c r="D4011" s="276">
        <v>4405840.53</v>
      </c>
    </row>
    <row r="4012" spans="1:4" ht="18" customHeight="1">
      <c r="A4012" s="274">
        <v>3009107</v>
      </c>
      <c r="B4012" s="275" t="s">
        <v>29510</v>
      </c>
      <c r="C4012" s="274" t="s">
        <v>4786</v>
      </c>
      <c r="D4012" s="276">
        <v>254445.48</v>
      </c>
    </row>
    <row r="4013" spans="1:4" ht="18" customHeight="1">
      <c r="A4013" s="274">
        <v>3009249</v>
      </c>
      <c r="B4013" s="275" t="s">
        <v>29511</v>
      </c>
      <c r="C4013" s="274" t="s">
        <v>27303</v>
      </c>
      <c r="D4013" s="276">
        <v>2275804.9500000002</v>
      </c>
    </row>
    <row r="4014" spans="1:4" ht="18" customHeight="1">
      <c r="A4014" s="274">
        <v>3009211</v>
      </c>
      <c r="B4014" s="275" t="s">
        <v>29512</v>
      </c>
      <c r="C4014" s="274" t="s">
        <v>27303</v>
      </c>
      <c r="D4014" s="276">
        <v>2282881.7200000002</v>
      </c>
    </row>
    <row r="4015" spans="1:4" ht="18" customHeight="1">
      <c r="A4015" s="274">
        <v>3009253</v>
      </c>
      <c r="B4015" s="275" t="s">
        <v>29513</v>
      </c>
      <c r="C4015" s="274" t="s">
        <v>27303</v>
      </c>
      <c r="D4015" s="276">
        <v>3413623.67</v>
      </c>
    </row>
    <row r="4016" spans="1:4" ht="18" customHeight="1">
      <c r="A4016" s="274">
        <v>3009215</v>
      </c>
      <c r="B4016" s="275" t="s">
        <v>29514</v>
      </c>
      <c r="C4016" s="274" t="s">
        <v>27303</v>
      </c>
      <c r="D4016" s="276">
        <v>3424238.83</v>
      </c>
    </row>
    <row r="4017" spans="1:4" ht="18" customHeight="1">
      <c r="A4017" s="274">
        <v>3009261</v>
      </c>
      <c r="B4017" s="275" t="s">
        <v>29515</v>
      </c>
      <c r="C4017" s="274" t="s">
        <v>27303</v>
      </c>
      <c r="D4017" s="276">
        <v>2892012.38</v>
      </c>
    </row>
    <row r="4018" spans="1:4" ht="18" customHeight="1">
      <c r="A4018" s="274">
        <v>3009269</v>
      </c>
      <c r="B4018" s="275" t="s">
        <v>29516</v>
      </c>
      <c r="C4018" s="274" t="s">
        <v>27303</v>
      </c>
      <c r="D4018" s="276">
        <v>2876386.05</v>
      </c>
    </row>
    <row r="4019" spans="1:4" ht="18" customHeight="1">
      <c r="A4019" s="274">
        <v>3009041</v>
      </c>
      <c r="B4019" s="275" t="s">
        <v>29517</v>
      </c>
      <c r="C4019" s="274" t="s">
        <v>27303</v>
      </c>
      <c r="D4019" s="276">
        <v>2930021.64</v>
      </c>
    </row>
    <row r="4020" spans="1:4" ht="18" customHeight="1">
      <c r="A4020" s="274">
        <v>3009049</v>
      </c>
      <c r="B4020" s="275" t="s">
        <v>29518</v>
      </c>
      <c r="C4020" s="274" t="s">
        <v>27303</v>
      </c>
      <c r="D4020" s="276">
        <v>2913617.13</v>
      </c>
    </row>
    <row r="4021" spans="1:4" ht="18" customHeight="1">
      <c r="A4021" s="274">
        <v>3009277</v>
      </c>
      <c r="B4021" s="275" t="s">
        <v>29519</v>
      </c>
      <c r="C4021" s="274" t="s">
        <v>27303</v>
      </c>
      <c r="D4021" s="276">
        <v>4338643.45</v>
      </c>
    </row>
    <row r="4022" spans="1:4" ht="18" customHeight="1">
      <c r="A4022" s="274">
        <v>3009057</v>
      </c>
      <c r="B4022" s="275" t="s">
        <v>29520</v>
      </c>
      <c r="C4022" s="274" t="s">
        <v>27303</v>
      </c>
      <c r="D4022" s="276">
        <v>4395693.04</v>
      </c>
    </row>
    <row r="4023" spans="1:4" ht="9" customHeight="1">
      <c r="A4023" s="274">
        <v>3108073</v>
      </c>
      <c r="B4023" s="275" t="s">
        <v>29521</v>
      </c>
      <c r="C4023" s="274" t="s">
        <v>6273</v>
      </c>
      <c r="D4023" s="276">
        <v>379.08</v>
      </c>
    </row>
    <row r="4024" spans="1:4" ht="9" customHeight="1">
      <c r="A4024" s="274">
        <v>3107965</v>
      </c>
      <c r="B4024" s="275" t="s">
        <v>29522</v>
      </c>
      <c r="C4024" s="274" t="s">
        <v>6273</v>
      </c>
      <c r="D4024" s="276">
        <v>618.24</v>
      </c>
    </row>
    <row r="4025" spans="1:4" ht="9" customHeight="1">
      <c r="A4025" s="274">
        <v>3105941</v>
      </c>
      <c r="B4025" s="275" t="s">
        <v>29523</v>
      </c>
      <c r="C4025" s="274" t="s">
        <v>6273</v>
      </c>
      <c r="D4025" s="276">
        <v>29.45</v>
      </c>
    </row>
    <row r="4026" spans="1:4" ht="18" customHeight="1">
      <c r="A4026" s="274">
        <v>3108150</v>
      </c>
      <c r="B4026" s="275" t="s">
        <v>29524</v>
      </c>
      <c r="C4026" s="274" t="s">
        <v>6273</v>
      </c>
      <c r="D4026" s="276">
        <v>19.82</v>
      </c>
    </row>
    <row r="4027" spans="1:4" ht="9" customHeight="1">
      <c r="A4027" s="274">
        <v>3108071</v>
      </c>
      <c r="B4027" s="275" t="s">
        <v>29525</v>
      </c>
      <c r="C4027" s="274" t="s">
        <v>6273</v>
      </c>
      <c r="D4027" s="276">
        <v>14.32</v>
      </c>
    </row>
    <row r="4028" spans="1:4" ht="18" customHeight="1">
      <c r="A4028" s="274">
        <v>3107967</v>
      </c>
      <c r="B4028" s="275" t="s">
        <v>29526</v>
      </c>
      <c r="C4028" s="274" t="s">
        <v>6273</v>
      </c>
      <c r="D4028" s="276">
        <v>10.91</v>
      </c>
    </row>
    <row r="4029" spans="1:4" ht="9" customHeight="1">
      <c r="A4029" s="274">
        <v>3107966</v>
      </c>
      <c r="B4029" s="275" t="s">
        <v>29527</v>
      </c>
      <c r="C4029" s="274" t="s">
        <v>6273</v>
      </c>
      <c r="D4029" s="276">
        <v>28.43</v>
      </c>
    </row>
    <row r="4030" spans="1:4" ht="18" customHeight="1">
      <c r="A4030" s="274">
        <v>3108072</v>
      </c>
      <c r="B4030" s="275" t="s">
        <v>29528</v>
      </c>
      <c r="C4030" s="274" t="s">
        <v>6273</v>
      </c>
      <c r="D4030" s="276">
        <v>16.239999999999998</v>
      </c>
    </row>
    <row r="4031" spans="1:4" ht="18" customHeight="1">
      <c r="A4031" s="274">
        <v>3117750</v>
      </c>
      <c r="B4031" s="275" t="s">
        <v>29529</v>
      </c>
      <c r="C4031" s="274" t="s">
        <v>6273</v>
      </c>
      <c r="D4031" s="276">
        <v>19.809999999999999</v>
      </c>
    </row>
    <row r="4032" spans="1:4" ht="9" customHeight="1">
      <c r="A4032" s="274">
        <v>3117749</v>
      </c>
      <c r="B4032" s="275" t="s">
        <v>29530</v>
      </c>
      <c r="C4032" s="274" t="s">
        <v>6273</v>
      </c>
      <c r="D4032" s="276">
        <v>14.52</v>
      </c>
    </row>
    <row r="4033" spans="1:4" ht="9" customHeight="1">
      <c r="A4033" s="274">
        <v>3106551</v>
      </c>
      <c r="B4033" s="275" t="s">
        <v>29531</v>
      </c>
      <c r="C4033" s="274" t="s">
        <v>6273</v>
      </c>
      <c r="D4033" s="276">
        <v>12.17</v>
      </c>
    </row>
    <row r="4034" spans="1:4" ht="18" customHeight="1">
      <c r="A4034" s="274">
        <v>3106427</v>
      </c>
      <c r="B4034" s="275" t="s">
        <v>29532</v>
      </c>
      <c r="C4034" s="274" t="s">
        <v>6273</v>
      </c>
      <c r="D4034" s="276">
        <v>42.57</v>
      </c>
    </row>
    <row r="4035" spans="1:4" ht="9" customHeight="1">
      <c r="A4035" s="274">
        <v>3106552</v>
      </c>
      <c r="B4035" s="275" t="s">
        <v>29533</v>
      </c>
      <c r="C4035" s="274" t="s">
        <v>6273</v>
      </c>
      <c r="D4035" s="276">
        <v>11.35</v>
      </c>
    </row>
    <row r="4036" spans="1:4" ht="9" customHeight="1">
      <c r="A4036" s="274">
        <v>3107969</v>
      </c>
      <c r="B4036" s="275" t="s">
        <v>29534</v>
      </c>
      <c r="C4036" s="274" t="s">
        <v>6273</v>
      </c>
      <c r="D4036" s="276">
        <v>117.4</v>
      </c>
    </row>
    <row r="4037" spans="1:4" ht="9" customHeight="1">
      <c r="A4037" s="274">
        <v>3107970</v>
      </c>
      <c r="B4037" s="275" t="s">
        <v>29535</v>
      </c>
      <c r="C4037" s="274" t="s">
        <v>6273</v>
      </c>
      <c r="D4037" s="276">
        <v>110.49</v>
      </c>
    </row>
    <row r="4038" spans="1:4" ht="9" customHeight="1">
      <c r="A4038" s="274">
        <v>3108007</v>
      </c>
      <c r="B4038" s="275" t="s">
        <v>29536</v>
      </c>
      <c r="C4038" s="274" t="s">
        <v>6273</v>
      </c>
      <c r="D4038" s="276">
        <v>137.38</v>
      </c>
    </row>
    <row r="4039" spans="1:4" ht="9" customHeight="1">
      <c r="A4039" s="274">
        <v>3108008</v>
      </c>
      <c r="B4039" s="275" t="s">
        <v>29537</v>
      </c>
      <c r="C4039" s="274" t="s">
        <v>6273</v>
      </c>
      <c r="D4039" s="276">
        <v>90.08</v>
      </c>
    </row>
    <row r="4040" spans="1:4" ht="9" customHeight="1">
      <c r="A4040" s="274">
        <v>3108009</v>
      </c>
      <c r="B4040" s="275" t="s">
        <v>29538</v>
      </c>
      <c r="C4040" s="274" t="s">
        <v>6273</v>
      </c>
      <c r="D4040" s="276">
        <v>75.69</v>
      </c>
    </row>
    <row r="4041" spans="1:4" ht="9" customHeight="1">
      <c r="A4041" s="274">
        <v>3108011</v>
      </c>
      <c r="B4041" s="275" t="s">
        <v>29539</v>
      </c>
      <c r="C4041" s="274" t="s">
        <v>6273</v>
      </c>
      <c r="D4041" s="276">
        <v>145.16</v>
      </c>
    </row>
    <row r="4042" spans="1:4" ht="9" customHeight="1">
      <c r="A4042" s="274">
        <v>3108012</v>
      </c>
      <c r="B4042" s="275" t="s">
        <v>29540</v>
      </c>
      <c r="C4042" s="274" t="s">
        <v>6273</v>
      </c>
      <c r="D4042" s="276">
        <v>94.16</v>
      </c>
    </row>
    <row r="4043" spans="1:4" ht="9" customHeight="1">
      <c r="A4043" s="274">
        <v>3108013</v>
      </c>
      <c r="B4043" s="275" t="s">
        <v>29541</v>
      </c>
      <c r="C4043" s="274" t="s">
        <v>6273</v>
      </c>
      <c r="D4043" s="276">
        <v>78.55</v>
      </c>
    </row>
    <row r="4044" spans="1:4" ht="9" customHeight="1">
      <c r="A4044" s="274">
        <v>3108015</v>
      </c>
      <c r="B4044" s="275" t="s">
        <v>29542</v>
      </c>
      <c r="C4044" s="274" t="s">
        <v>6273</v>
      </c>
      <c r="D4044" s="276">
        <v>157.94999999999999</v>
      </c>
    </row>
    <row r="4045" spans="1:4" ht="9" customHeight="1">
      <c r="A4045" s="274">
        <v>3108016</v>
      </c>
      <c r="B4045" s="275" t="s">
        <v>29543</v>
      </c>
      <c r="C4045" s="274" t="s">
        <v>6273</v>
      </c>
      <c r="D4045" s="276">
        <v>100.88</v>
      </c>
    </row>
    <row r="4046" spans="1:4" ht="9" customHeight="1">
      <c r="A4046" s="274">
        <v>3108017</v>
      </c>
      <c r="B4046" s="275" t="s">
        <v>29544</v>
      </c>
      <c r="C4046" s="274" t="s">
        <v>6273</v>
      </c>
      <c r="D4046" s="276">
        <v>83.25</v>
      </c>
    </row>
    <row r="4047" spans="1:4" ht="9" customHeight="1">
      <c r="A4047" s="274">
        <v>3107995</v>
      </c>
      <c r="B4047" s="275" t="s">
        <v>29545</v>
      </c>
      <c r="C4047" s="274" t="s">
        <v>6273</v>
      </c>
      <c r="D4047" s="276">
        <v>125.25</v>
      </c>
    </row>
    <row r="4048" spans="1:4" ht="9" customHeight="1">
      <c r="A4048" s="274">
        <v>3107996</v>
      </c>
      <c r="B4048" s="275" t="s">
        <v>29546</v>
      </c>
      <c r="C4048" s="274" t="s">
        <v>6273</v>
      </c>
      <c r="D4048" s="276">
        <v>83.75</v>
      </c>
    </row>
    <row r="4049" spans="1:4" ht="9" customHeight="1">
      <c r="A4049" s="274">
        <v>3107997</v>
      </c>
      <c r="B4049" s="275" t="s">
        <v>29547</v>
      </c>
      <c r="C4049" s="274" t="s">
        <v>6273</v>
      </c>
      <c r="D4049" s="276">
        <v>71.290000000000006</v>
      </c>
    </row>
    <row r="4050" spans="1:4" ht="9" customHeight="1">
      <c r="A4050" s="274">
        <v>3107999</v>
      </c>
      <c r="B4050" s="275" t="s">
        <v>29548</v>
      </c>
      <c r="C4050" s="274" t="s">
        <v>6273</v>
      </c>
      <c r="D4050" s="276">
        <v>131.97999999999999</v>
      </c>
    </row>
    <row r="4051" spans="1:4" ht="9" customHeight="1">
      <c r="A4051" s="274">
        <v>3108000</v>
      </c>
      <c r="B4051" s="275" t="s">
        <v>29549</v>
      </c>
      <c r="C4051" s="274" t="s">
        <v>6273</v>
      </c>
      <c r="D4051" s="276">
        <v>87.29</v>
      </c>
    </row>
    <row r="4052" spans="1:4" ht="9" customHeight="1">
      <c r="A4052" s="274">
        <v>3108001</v>
      </c>
      <c r="B4052" s="275" t="s">
        <v>29550</v>
      </c>
      <c r="C4052" s="274" t="s">
        <v>6273</v>
      </c>
      <c r="D4052" s="276">
        <v>73.760000000000005</v>
      </c>
    </row>
    <row r="4053" spans="1:4" ht="9" customHeight="1">
      <c r="A4053" s="274">
        <v>3108003</v>
      </c>
      <c r="B4053" s="275" t="s">
        <v>29551</v>
      </c>
      <c r="C4053" s="274" t="s">
        <v>6273</v>
      </c>
      <c r="D4053" s="276">
        <v>134.6</v>
      </c>
    </row>
    <row r="4054" spans="1:4" ht="9" customHeight="1">
      <c r="A4054" s="274">
        <v>3108004</v>
      </c>
      <c r="B4054" s="275" t="s">
        <v>29552</v>
      </c>
      <c r="C4054" s="274" t="s">
        <v>6273</v>
      </c>
      <c r="D4054" s="276">
        <v>88.66</v>
      </c>
    </row>
    <row r="4055" spans="1:4" ht="9" customHeight="1">
      <c r="A4055" s="274">
        <v>3108005</v>
      </c>
      <c r="B4055" s="275" t="s">
        <v>29553</v>
      </c>
      <c r="C4055" s="274" t="s">
        <v>6273</v>
      </c>
      <c r="D4055" s="276">
        <v>74.73</v>
      </c>
    </row>
    <row r="4056" spans="1:4" ht="9" customHeight="1">
      <c r="A4056" s="274">
        <v>3106119</v>
      </c>
      <c r="B4056" s="275" t="s">
        <v>29554</v>
      </c>
      <c r="C4056" s="274" t="s">
        <v>6273</v>
      </c>
      <c r="D4056" s="276">
        <v>156.54</v>
      </c>
    </row>
    <row r="4057" spans="1:4" ht="9" customHeight="1">
      <c r="A4057" s="274">
        <v>3106120</v>
      </c>
      <c r="B4057" s="275" t="s">
        <v>29555</v>
      </c>
      <c r="C4057" s="274" t="s">
        <v>6273</v>
      </c>
      <c r="D4057" s="276">
        <v>107.9</v>
      </c>
    </row>
    <row r="4058" spans="1:4" ht="9" customHeight="1">
      <c r="A4058" s="274">
        <v>3106121</v>
      </c>
      <c r="B4058" s="275" t="s">
        <v>29556</v>
      </c>
      <c r="C4058" s="274" t="s">
        <v>6273</v>
      </c>
      <c r="D4058" s="276">
        <v>93.34</v>
      </c>
    </row>
    <row r="4059" spans="1:4" ht="9" customHeight="1">
      <c r="A4059" s="274">
        <v>3103302</v>
      </c>
      <c r="B4059" s="275" t="s">
        <v>29557</v>
      </c>
      <c r="C4059" s="274" t="s">
        <v>6273</v>
      </c>
      <c r="D4059" s="276">
        <v>70.97</v>
      </c>
    </row>
    <row r="4060" spans="1:4" ht="9" customHeight="1">
      <c r="A4060" s="274">
        <v>3103303</v>
      </c>
      <c r="B4060" s="275" t="s">
        <v>29558</v>
      </c>
      <c r="C4060" s="274" t="s">
        <v>6273</v>
      </c>
      <c r="D4060" s="276">
        <v>37.200000000000003</v>
      </c>
    </row>
    <row r="4061" spans="1:4" ht="18" customHeight="1">
      <c r="A4061" s="274">
        <v>3106759</v>
      </c>
      <c r="B4061" s="275" t="s">
        <v>29559</v>
      </c>
      <c r="C4061" s="274" t="s">
        <v>6273</v>
      </c>
      <c r="D4061" s="276">
        <v>114.96</v>
      </c>
    </row>
    <row r="4062" spans="1:4" ht="9" customHeight="1">
      <c r="A4062" s="274">
        <v>3108023</v>
      </c>
      <c r="B4062" s="275" t="s">
        <v>29560</v>
      </c>
      <c r="C4062" s="274" t="s">
        <v>41</v>
      </c>
      <c r="D4062" s="276">
        <v>5.29</v>
      </c>
    </row>
    <row r="4063" spans="1:4" ht="9" customHeight="1">
      <c r="A4063" s="274">
        <v>3108018</v>
      </c>
      <c r="B4063" s="275" t="s">
        <v>29561</v>
      </c>
      <c r="C4063" s="274" t="s">
        <v>41</v>
      </c>
      <c r="D4063" s="276">
        <v>3.84</v>
      </c>
    </row>
    <row r="4064" spans="1:4" ht="9" customHeight="1">
      <c r="A4064" s="274">
        <v>3108022</v>
      </c>
      <c r="B4064" s="275" t="s">
        <v>29562</v>
      </c>
      <c r="C4064" s="274" t="s">
        <v>41</v>
      </c>
      <c r="D4064" s="276">
        <v>4.32</v>
      </c>
    </row>
    <row r="4065" spans="1:4" ht="9" customHeight="1">
      <c r="A4065" s="274">
        <v>3205864</v>
      </c>
      <c r="B4065" s="275" t="s">
        <v>29563</v>
      </c>
      <c r="C4065" s="274" t="s">
        <v>13725</v>
      </c>
      <c r="D4065" s="276">
        <v>981.65</v>
      </c>
    </row>
    <row r="4066" spans="1:4" ht="9" customHeight="1">
      <c r="A4066" s="274">
        <v>3205863</v>
      </c>
      <c r="B4066" s="275" t="s">
        <v>29564</v>
      </c>
      <c r="C4066" s="274" t="s">
        <v>13725</v>
      </c>
      <c r="D4066" s="276">
        <v>910.2</v>
      </c>
    </row>
    <row r="4067" spans="1:4" ht="9" customHeight="1">
      <c r="A4067" s="274">
        <v>3205868</v>
      </c>
      <c r="B4067" s="275" t="s">
        <v>29565</v>
      </c>
      <c r="C4067" s="274" t="s">
        <v>13725</v>
      </c>
      <c r="D4067" s="276">
        <v>828.31</v>
      </c>
    </row>
    <row r="4068" spans="1:4" ht="9" customHeight="1">
      <c r="A4068" s="274">
        <v>3205867</v>
      </c>
      <c r="B4068" s="275" t="s">
        <v>29566</v>
      </c>
      <c r="C4068" s="274" t="s">
        <v>13725</v>
      </c>
      <c r="D4068" s="276">
        <v>756.86</v>
      </c>
    </row>
    <row r="4069" spans="1:4" ht="9" customHeight="1">
      <c r="A4069" s="274">
        <v>3205866</v>
      </c>
      <c r="B4069" s="275" t="s">
        <v>29567</v>
      </c>
      <c r="C4069" s="274" t="s">
        <v>13725</v>
      </c>
      <c r="D4069" s="276">
        <v>745.77</v>
      </c>
    </row>
    <row r="4070" spans="1:4" ht="9" customHeight="1">
      <c r="A4070" s="274">
        <v>3205865</v>
      </c>
      <c r="B4070" s="275" t="s">
        <v>29568</v>
      </c>
      <c r="C4070" s="274" t="s">
        <v>13725</v>
      </c>
      <c r="D4070" s="276">
        <v>674.32</v>
      </c>
    </row>
    <row r="4071" spans="1:4" ht="9" customHeight="1">
      <c r="A4071" s="274">
        <v>3205870</v>
      </c>
      <c r="B4071" s="275" t="s">
        <v>29569</v>
      </c>
      <c r="C4071" s="274" t="s">
        <v>13725</v>
      </c>
      <c r="D4071" s="276">
        <v>722.79</v>
      </c>
    </row>
    <row r="4072" spans="1:4" ht="9" customHeight="1">
      <c r="A4072" s="274">
        <v>3205869</v>
      </c>
      <c r="B4072" s="275" t="s">
        <v>29570</v>
      </c>
      <c r="C4072" s="274" t="s">
        <v>13725</v>
      </c>
      <c r="D4072" s="276">
        <v>651.34</v>
      </c>
    </row>
    <row r="4073" spans="1:4" ht="9" customHeight="1">
      <c r="A4073" s="274">
        <v>3205872</v>
      </c>
      <c r="B4073" s="275" t="s">
        <v>29571</v>
      </c>
      <c r="C4073" s="274" t="s">
        <v>6273</v>
      </c>
      <c r="D4073" s="276">
        <v>255.36</v>
      </c>
    </row>
    <row r="4074" spans="1:4" ht="9" customHeight="1">
      <c r="A4074" s="274">
        <v>3205871</v>
      </c>
      <c r="B4074" s="275" t="s">
        <v>29572</v>
      </c>
      <c r="C4074" s="274" t="s">
        <v>6273</v>
      </c>
      <c r="D4074" s="276">
        <v>243.21</v>
      </c>
    </row>
    <row r="4075" spans="1:4" ht="9" customHeight="1">
      <c r="A4075" s="274">
        <v>3205874</v>
      </c>
      <c r="B4075" s="275" t="s">
        <v>29573</v>
      </c>
      <c r="C4075" s="274" t="s">
        <v>6273</v>
      </c>
      <c r="D4075" s="276">
        <v>281.64</v>
      </c>
    </row>
    <row r="4076" spans="1:4" ht="9" customHeight="1">
      <c r="A4076" s="274">
        <v>3205873</v>
      </c>
      <c r="B4076" s="275" t="s">
        <v>29574</v>
      </c>
      <c r="C4076" s="274" t="s">
        <v>6273</v>
      </c>
      <c r="D4076" s="276">
        <v>265.2</v>
      </c>
    </row>
    <row r="4077" spans="1:4" ht="9" customHeight="1">
      <c r="A4077" s="274">
        <v>3205876</v>
      </c>
      <c r="B4077" s="275" t="s">
        <v>29575</v>
      </c>
      <c r="C4077" s="274" t="s">
        <v>6273</v>
      </c>
      <c r="D4077" s="276">
        <v>317.33</v>
      </c>
    </row>
    <row r="4078" spans="1:4" ht="9" customHeight="1">
      <c r="A4078" s="274">
        <v>3205875</v>
      </c>
      <c r="B4078" s="275" t="s">
        <v>29576</v>
      </c>
      <c r="C4078" s="274" t="s">
        <v>6273</v>
      </c>
      <c r="D4078" s="276">
        <v>295.89</v>
      </c>
    </row>
    <row r="4079" spans="1:4" ht="9" customHeight="1">
      <c r="A4079" s="274">
        <v>3205862</v>
      </c>
      <c r="B4079" s="275" t="s">
        <v>29577</v>
      </c>
      <c r="C4079" s="274" t="s">
        <v>13725</v>
      </c>
      <c r="D4079" s="276">
        <v>779.62</v>
      </c>
    </row>
    <row r="4080" spans="1:4" ht="9" customHeight="1">
      <c r="A4080" s="274">
        <v>3205861</v>
      </c>
      <c r="B4080" s="275" t="s">
        <v>29578</v>
      </c>
      <c r="C4080" s="274" t="s">
        <v>13725</v>
      </c>
      <c r="D4080" s="276">
        <v>708.17</v>
      </c>
    </row>
    <row r="4081" spans="1:4" ht="18" customHeight="1">
      <c r="A4081" s="274">
        <v>3606579</v>
      </c>
      <c r="B4081" s="275" t="s">
        <v>29579</v>
      </c>
      <c r="C4081" s="274" t="s">
        <v>13725</v>
      </c>
      <c r="D4081" s="276">
        <v>22.46</v>
      </c>
    </row>
    <row r="4082" spans="1:4" ht="18" customHeight="1">
      <c r="A4082" s="274">
        <v>3606583</v>
      </c>
      <c r="B4082" s="275" t="s">
        <v>29580</v>
      </c>
      <c r="C4082" s="274" t="s">
        <v>13725</v>
      </c>
      <c r="D4082" s="276">
        <v>23.28</v>
      </c>
    </row>
    <row r="4083" spans="1:4" ht="18" customHeight="1">
      <c r="A4083" s="274">
        <v>3606584</v>
      </c>
      <c r="B4083" s="275" t="s">
        <v>29581</v>
      </c>
      <c r="C4083" s="274" t="s">
        <v>13725</v>
      </c>
      <c r="D4083" s="276">
        <v>23.4</v>
      </c>
    </row>
    <row r="4084" spans="1:4" ht="18" customHeight="1">
      <c r="A4084" s="274">
        <v>3606585</v>
      </c>
      <c r="B4084" s="275" t="s">
        <v>29582</v>
      </c>
      <c r="C4084" s="274" t="s">
        <v>13725</v>
      </c>
      <c r="D4084" s="276">
        <v>23.52</v>
      </c>
    </row>
    <row r="4085" spans="1:4" ht="18" customHeight="1">
      <c r="A4085" s="274">
        <v>3606586</v>
      </c>
      <c r="B4085" s="275" t="s">
        <v>29583</v>
      </c>
      <c r="C4085" s="274" t="s">
        <v>13725</v>
      </c>
      <c r="D4085" s="276">
        <v>23.76</v>
      </c>
    </row>
    <row r="4086" spans="1:4" ht="18" customHeight="1">
      <c r="A4086" s="274">
        <v>3606587</v>
      </c>
      <c r="B4086" s="275" t="s">
        <v>29584</v>
      </c>
      <c r="C4086" s="274" t="s">
        <v>13725</v>
      </c>
      <c r="D4086" s="276">
        <v>23.99</v>
      </c>
    </row>
    <row r="4087" spans="1:4" ht="18" customHeight="1">
      <c r="A4087" s="274">
        <v>3606588</v>
      </c>
      <c r="B4087" s="275" t="s">
        <v>29585</v>
      </c>
      <c r="C4087" s="274" t="s">
        <v>13725</v>
      </c>
      <c r="D4087" s="276">
        <v>24.11</v>
      </c>
    </row>
    <row r="4088" spans="1:4" ht="9" customHeight="1">
      <c r="A4088" s="274">
        <v>3606589</v>
      </c>
      <c r="B4088" s="275" t="s">
        <v>29586</v>
      </c>
      <c r="C4088" s="274" t="s">
        <v>13725</v>
      </c>
      <c r="D4088" s="276">
        <v>24.23</v>
      </c>
    </row>
    <row r="4089" spans="1:4" ht="18" customHeight="1">
      <c r="A4089" s="274">
        <v>3606580</v>
      </c>
      <c r="B4089" s="275" t="s">
        <v>29587</v>
      </c>
      <c r="C4089" s="274" t="s">
        <v>13725</v>
      </c>
      <c r="D4089" s="276">
        <v>22.69</v>
      </c>
    </row>
    <row r="4090" spans="1:4" ht="18" customHeight="1">
      <c r="A4090" s="274">
        <v>3606581</v>
      </c>
      <c r="B4090" s="275" t="s">
        <v>29588</v>
      </c>
      <c r="C4090" s="274" t="s">
        <v>13725</v>
      </c>
      <c r="D4090" s="276">
        <v>22.93</v>
      </c>
    </row>
    <row r="4091" spans="1:4" ht="18" customHeight="1">
      <c r="A4091" s="274">
        <v>3606582</v>
      </c>
      <c r="B4091" s="275" t="s">
        <v>29589</v>
      </c>
      <c r="C4091" s="274" t="s">
        <v>13725</v>
      </c>
      <c r="D4091" s="276">
        <v>23.05</v>
      </c>
    </row>
    <row r="4092" spans="1:4" ht="18" customHeight="1">
      <c r="A4092" s="274">
        <v>3606527</v>
      </c>
      <c r="B4092" s="275" t="s">
        <v>29590</v>
      </c>
      <c r="C4092" s="274" t="s">
        <v>13725</v>
      </c>
      <c r="D4092" s="276">
        <v>50.88</v>
      </c>
    </row>
    <row r="4093" spans="1:4" ht="18" customHeight="1">
      <c r="A4093" s="274">
        <v>3606528</v>
      </c>
      <c r="B4093" s="275" t="s">
        <v>29591</v>
      </c>
      <c r="C4093" s="274" t="s">
        <v>13725</v>
      </c>
      <c r="D4093" s="276">
        <v>51.71</v>
      </c>
    </row>
    <row r="4094" spans="1:4" ht="18" customHeight="1">
      <c r="A4094" s="274">
        <v>3606529</v>
      </c>
      <c r="B4094" s="275" t="s">
        <v>29592</v>
      </c>
      <c r="C4094" s="274" t="s">
        <v>13725</v>
      </c>
      <c r="D4094" s="276">
        <v>52.37</v>
      </c>
    </row>
    <row r="4095" spans="1:4" ht="18" customHeight="1">
      <c r="A4095" s="274">
        <v>3606530</v>
      </c>
      <c r="B4095" s="275" t="s">
        <v>29593</v>
      </c>
      <c r="C4095" s="274" t="s">
        <v>13725</v>
      </c>
      <c r="D4095" s="276">
        <v>53.2</v>
      </c>
    </row>
    <row r="4096" spans="1:4" ht="18" customHeight="1">
      <c r="A4096" s="274">
        <v>3606531</v>
      </c>
      <c r="B4096" s="275" t="s">
        <v>29594</v>
      </c>
      <c r="C4096" s="274" t="s">
        <v>13725</v>
      </c>
      <c r="D4096" s="276">
        <v>54.02</v>
      </c>
    </row>
    <row r="4097" spans="1:4" ht="18" customHeight="1">
      <c r="A4097" s="274">
        <v>3606532</v>
      </c>
      <c r="B4097" s="275" t="s">
        <v>29595</v>
      </c>
      <c r="C4097" s="274" t="s">
        <v>13725</v>
      </c>
      <c r="D4097" s="276">
        <v>55.35</v>
      </c>
    </row>
    <row r="4098" spans="1:4" ht="18" customHeight="1">
      <c r="A4098" s="274">
        <v>3606533</v>
      </c>
      <c r="B4098" s="275" t="s">
        <v>29596</v>
      </c>
      <c r="C4098" s="274" t="s">
        <v>13725</v>
      </c>
      <c r="D4098" s="276">
        <v>59.63</v>
      </c>
    </row>
    <row r="4099" spans="1:4" ht="18" customHeight="1">
      <c r="A4099" s="274">
        <v>3606534</v>
      </c>
      <c r="B4099" s="275" t="s">
        <v>29597</v>
      </c>
      <c r="C4099" s="274" t="s">
        <v>13725</v>
      </c>
      <c r="D4099" s="276">
        <v>60.73</v>
      </c>
    </row>
    <row r="4100" spans="1:4" ht="18" customHeight="1">
      <c r="A4100" s="274">
        <v>3606535</v>
      </c>
      <c r="B4100" s="275" t="s">
        <v>29598</v>
      </c>
      <c r="C4100" s="274" t="s">
        <v>13725</v>
      </c>
      <c r="D4100" s="276">
        <v>46.32</v>
      </c>
    </row>
    <row r="4101" spans="1:4" ht="18" customHeight="1">
      <c r="A4101" s="274">
        <v>3606536</v>
      </c>
      <c r="B4101" s="275" t="s">
        <v>29599</v>
      </c>
      <c r="C4101" s="274" t="s">
        <v>13725</v>
      </c>
      <c r="D4101" s="276">
        <v>46.76</v>
      </c>
    </row>
    <row r="4102" spans="1:4" ht="18" customHeight="1">
      <c r="A4102" s="274">
        <v>3606537</v>
      </c>
      <c r="B4102" s="275" t="s">
        <v>29600</v>
      </c>
      <c r="C4102" s="274" t="s">
        <v>13725</v>
      </c>
      <c r="D4102" s="276">
        <v>47.31</v>
      </c>
    </row>
    <row r="4103" spans="1:4" ht="18" customHeight="1">
      <c r="A4103" s="274">
        <v>3606538</v>
      </c>
      <c r="B4103" s="275" t="s">
        <v>29601</v>
      </c>
      <c r="C4103" s="274" t="s">
        <v>13725</v>
      </c>
      <c r="D4103" s="276">
        <v>47.76</v>
      </c>
    </row>
    <row r="4104" spans="1:4" ht="18" customHeight="1">
      <c r="A4104" s="274">
        <v>3606539</v>
      </c>
      <c r="B4104" s="275" t="s">
        <v>29602</v>
      </c>
      <c r="C4104" s="274" t="s">
        <v>13725</v>
      </c>
      <c r="D4104" s="276">
        <v>48.31</v>
      </c>
    </row>
    <row r="4105" spans="1:4" ht="18" customHeight="1">
      <c r="A4105" s="274">
        <v>3606540</v>
      </c>
      <c r="B4105" s="275" t="s">
        <v>29603</v>
      </c>
      <c r="C4105" s="274" t="s">
        <v>13725</v>
      </c>
      <c r="D4105" s="276">
        <v>51.21</v>
      </c>
    </row>
    <row r="4106" spans="1:4" ht="18" customHeight="1">
      <c r="A4106" s="274">
        <v>3606541</v>
      </c>
      <c r="B4106" s="275" t="s">
        <v>29604</v>
      </c>
      <c r="C4106" s="274" t="s">
        <v>13725</v>
      </c>
      <c r="D4106" s="276">
        <v>52.7</v>
      </c>
    </row>
    <row r="4107" spans="1:4" ht="18" customHeight="1">
      <c r="A4107" s="274">
        <v>3606542</v>
      </c>
      <c r="B4107" s="275" t="s">
        <v>29605</v>
      </c>
      <c r="C4107" s="274" t="s">
        <v>13725</v>
      </c>
      <c r="D4107" s="276">
        <v>53.36</v>
      </c>
    </row>
    <row r="4108" spans="1:4" ht="18" customHeight="1">
      <c r="A4108" s="274">
        <v>3606543</v>
      </c>
      <c r="B4108" s="275" t="s">
        <v>29606</v>
      </c>
      <c r="C4108" s="274" t="s">
        <v>13725</v>
      </c>
      <c r="D4108" s="276">
        <v>45.55</v>
      </c>
    </row>
    <row r="4109" spans="1:4" ht="18" customHeight="1">
      <c r="A4109" s="274">
        <v>3606544</v>
      </c>
      <c r="B4109" s="275" t="s">
        <v>29607</v>
      </c>
      <c r="C4109" s="274" t="s">
        <v>13725</v>
      </c>
      <c r="D4109" s="276">
        <v>45.88</v>
      </c>
    </row>
    <row r="4110" spans="1:4" ht="18" customHeight="1">
      <c r="A4110" s="274">
        <v>3606545</v>
      </c>
      <c r="B4110" s="275" t="s">
        <v>29608</v>
      </c>
      <c r="C4110" s="274" t="s">
        <v>13725</v>
      </c>
      <c r="D4110" s="276">
        <v>46.32</v>
      </c>
    </row>
    <row r="4111" spans="1:4" ht="18" customHeight="1">
      <c r="A4111" s="274">
        <v>3606546</v>
      </c>
      <c r="B4111" s="275" t="s">
        <v>29609</v>
      </c>
      <c r="C4111" s="274" t="s">
        <v>13725</v>
      </c>
      <c r="D4111" s="276">
        <v>46.76</v>
      </c>
    </row>
    <row r="4112" spans="1:4" ht="18" customHeight="1">
      <c r="A4112" s="274">
        <v>3606547</v>
      </c>
      <c r="B4112" s="275" t="s">
        <v>29610</v>
      </c>
      <c r="C4112" s="274" t="s">
        <v>13725</v>
      </c>
      <c r="D4112" s="276">
        <v>47.09</v>
      </c>
    </row>
    <row r="4113" spans="1:4" ht="18" customHeight="1">
      <c r="A4113" s="274">
        <v>3606548</v>
      </c>
      <c r="B4113" s="275" t="s">
        <v>29611</v>
      </c>
      <c r="C4113" s="274" t="s">
        <v>13725</v>
      </c>
      <c r="D4113" s="276">
        <v>47.87</v>
      </c>
    </row>
    <row r="4114" spans="1:4" ht="18" customHeight="1">
      <c r="A4114" s="274">
        <v>3606549</v>
      </c>
      <c r="B4114" s="275" t="s">
        <v>29612</v>
      </c>
      <c r="C4114" s="274" t="s">
        <v>13725</v>
      </c>
      <c r="D4114" s="276">
        <v>51.04</v>
      </c>
    </row>
    <row r="4115" spans="1:4" ht="18" customHeight="1">
      <c r="A4115" s="274">
        <v>3606550</v>
      </c>
      <c r="B4115" s="275" t="s">
        <v>29613</v>
      </c>
      <c r="C4115" s="274" t="s">
        <v>13725</v>
      </c>
      <c r="D4115" s="276">
        <v>51.71</v>
      </c>
    </row>
    <row r="4116" spans="1:4" ht="18" customHeight="1">
      <c r="A4116" s="274">
        <v>3606500</v>
      </c>
      <c r="B4116" s="275" t="s">
        <v>29614</v>
      </c>
      <c r="C4116" s="274" t="s">
        <v>13725</v>
      </c>
      <c r="D4116" s="276">
        <v>48</v>
      </c>
    </row>
    <row r="4117" spans="1:4" ht="18" customHeight="1">
      <c r="A4117" s="274">
        <v>3606501</v>
      </c>
      <c r="B4117" s="275" t="s">
        <v>29615</v>
      </c>
      <c r="C4117" s="274" t="s">
        <v>13725</v>
      </c>
      <c r="D4117" s="276">
        <v>48.83</v>
      </c>
    </row>
    <row r="4118" spans="1:4" ht="18" customHeight="1">
      <c r="A4118" s="274">
        <v>3606502</v>
      </c>
      <c r="B4118" s="275" t="s">
        <v>29616</v>
      </c>
      <c r="C4118" s="274" t="s">
        <v>13725</v>
      </c>
      <c r="D4118" s="276">
        <v>49.49</v>
      </c>
    </row>
    <row r="4119" spans="1:4" ht="18" customHeight="1">
      <c r="A4119" s="274">
        <v>3606503</v>
      </c>
      <c r="B4119" s="275" t="s">
        <v>29617</v>
      </c>
      <c r="C4119" s="274" t="s">
        <v>13725</v>
      </c>
      <c r="D4119" s="276">
        <v>50.32</v>
      </c>
    </row>
    <row r="4120" spans="1:4" ht="18" customHeight="1">
      <c r="A4120" s="274">
        <v>3606504</v>
      </c>
      <c r="B4120" s="275" t="s">
        <v>29618</v>
      </c>
      <c r="C4120" s="274" t="s">
        <v>13725</v>
      </c>
      <c r="D4120" s="276">
        <v>51.15</v>
      </c>
    </row>
    <row r="4121" spans="1:4" ht="18" customHeight="1">
      <c r="A4121" s="274">
        <v>3606505</v>
      </c>
      <c r="B4121" s="275" t="s">
        <v>29619</v>
      </c>
      <c r="C4121" s="274" t="s">
        <v>13725</v>
      </c>
      <c r="D4121" s="276">
        <v>52.47</v>
      </c>
    </row>
    <row r="4122" spans="1:4" ht="18" customHeight="1">
      <c r="A4122" s="274">
        <v>3606506</v>
      </c>
      <c r="B4122" s="275" t="s">
        <v>29620</v>
      </c>
      <c r="C4122" s="274" t="s">
        <v>13725</v>
      </c>
      <c r="D4122" s="276">
        <v>56.64</v>
      </c>
    </row>
    <row r="4123" spans="1:4" ht="18" customHeight="1">
      <c r="A4123" s="274">
        <v>3606507</v>
      </c>
      <c r="B4123" s="275" t="s">
        <v>29621</v>
      </c>
      <c r="C4123" s="274" t="s">
        <v>13725</v>
      </c>
      <c r="D4123" s="276">
        <v>57.97</v>
      </c>
    </row>
    <row r="4124" spans="1:4" ht="18" customHeight="1">
      <c r="A4124" s="274">
        <v>3606509</v>
      </c>
      <c r="B4124" s="275" t="s">
        <v>29622</v>
      </c>
      <c r="C4124" s="274" t="s">
        <v>13725</v>
      </c>
      <c r="D4124" s="276">
        <v>43.45</v>
      </c>
    </row>
    <row r="4125" spans="1:4" ht="18" customHeight="1">
      <c r="A4125" s="274">
        <v>3606510</v>
      </c>
      <c r="B4125" s="275" t="s">
        <v>29623</v>
      </c>
      <c r="C4125" s="274" t="s">
        <v>13725</v>
      </c>
      <c r="D4125" s="276">
        <v>44</v>
      </c>
    </row>
    <row r="4126" spans="1:4" ht="18" customHeight="1">
      <c r="A4126" s="274">
        <v>3606511</v>
      </c>
      <c r="B4126" s="275" t="s">
        <v>29624</v>
      </c>
      <c r="C4126" s="274" t="s">
        <v>13725</v>
      </c>
      <c r="D4126" s="276">
        <v>44.44</v>
      </c>
    </row>
    <row r="4127" spans="1:4" ht="18" customHeight="1">
      <c r="A4127" s="274">
        <v>3606512</v>
      </c>
      <c r="B4127" s="275" t="s">
        <v>29625</v>
      </c>
      <c r="C4127" s="274" t="s">
        <v>13725</v>
      </c>
      <c r="D4127" s="276">
        <v>44.88</v>
      </c>
    </row>
    <row r="4128" spans="1:4" ht="18" customHeight="1">
      <c r="A4128" s="274">
        <v>3606513</v>
      </c>
      <c r="B4128" s="275" t="s">
        <v>29626</v>
      </c>
      <c r="C4128" s="274" t="s">
        <v>13725</v>
      </c>
      <c r="D4128" s="276">
        <v>47.51</v>
      </c>
    </row>
    <row r="4129" spans="1:4" ht="18" customHeight="1">
      <c r="A4129" s="274">
        <v>3606514</v>
      </c>
      <c r="B4129" s="275" t="s">
        <v>29627</v>
      </c>
      <c r="C4129" s="274" t="s">
        <v>13725</v>
      </c>
      <c r="D4129" s="276">
        <v>48.5</v>
      </c>
    </row>
    <row r="4130" spans="1:4" ht="18" customHeight="1">
      <c r="A4130" s="274">
        <v>3606515</v>
      </c>
      <c r="B4130" s="275" t="s">
        <v>29628</v>
      </c>
      <c r="C4130" s="274" t="s">
        <v>13725</v>
      </c>
      <c r="D4130" s="276">
        <v>49.83</v>
      </c>
    </row>
    <row r="4131" spans="1:4" ht="18" customHeight="1">
      <c r="A4131" s="274">
        <v>3606516</v>
      </c>
      <c r="B4131" s="275" t="s">
        <v>29629</v>
      </c>
      <c r="C4131" s="274" t="s">
        <v>13725</v>
      </c>
      <c r="D4131" s="276">
        <v>50.49</v>
      </c>
    </row>
    <row r="4132" spans="1:4" ht="18" customHeight="1">
      <c r="A4132" s="274">
        <v>3606518</v>
      </c>
      <c r="B4132" s="275" t="s">
        <v>29630</v>
      </c>
      <c r="C4132" s="274" t="s">
        <v>13725</v>
      </c>
      <c r="D4132" s="276">
        <v>42.68</v>
      </c>
    </row>
    <row r="4133" spans="1:4" ht="18" customHeight="1">
      <c r="A4133" s="274">
        <v>3606519</v>
      </c>
      <c r="B4133" s="275" t="s">
        <v>29631</v>
      </c>
      <c r="C4133" s="274" t="s">
        <v>13725</v>
      </c>
      <c r="D4133" s="276">
        <v>43.12</v>
      </c>
    </row>
    <row r="4134" spans="1:4" ht="18" customHeight="1">
      <c r="A4134" s="274">
        <v>3606520</v>
      </c>
      <c r="B4134" s="275" t="s">
        <v>29632</v>
      </c>
      <c r="C4134" s="274" t="s">
        <v>13725</v>
      </c>
      <c r="D4134" s="276">
        <v>43.45</v>
      </c>
    </row>
    <row r="4135" spans="1:4" ht="18" customHeight="1">
      <c r="A4135" s="274">
        <v>3606521</v>
      </c>
      <c r="B4135" s="275" t="s">
        <v>29633</v>
      </c>
      <c r="C4135" s="274" t="s">
        <v>13725</v>
      </c>
      <c r="D4135" s="276">
        <v>43.89</v>
      </c>
    </row>
    <row r="4136" spans="1:4" ht="18" customHeight="1">
      <c r="A4136" s="274">
        <v>3606522</v>
      </c>
      <c r="B4136" s="275" t="s">
        <v>29634</v>
      </c>
      <c r="C4136" s="274" t="s">
        <v>13725</v>
      </c>
      <c r="D4136" s="276">
        <v>44.22</v>
      </c>
    </row>
    <row r="4137" spans="1:4" ht="18" customHeight="1">
      <c r="A4137" s="274">
        <v>3606523</v>
      </c>
      <c r="B4137" s="275" t="s">
        <v>29635</v>
      </c>
      <c r="C4137" s="274" t="s">
        <v>13725</v>
      </c>
      <c r="D4137" s="276">
        <v>44.99</v>
      </c>
    </row>
    <row r="4138" spans="1:4" ht="18" customHeight="1">
      <c r="A4138" s="274">
        <v>3606524</v>
      </c>
      <c r="B4138" s="275" t="s">
        <v>29636</v>
      </c>
      <c r="C4138" s="274" t="s">
        <v>13725</v>
      </c>
      <c r="D4138" s="276">
        <v>48.34</v>
      </c>
    </row>
    <row r="4139" spans="1:4" ht="18" customHeight="1">
      <c r="A4139" s="274">
        <v>3606525</v>
      </c>
      <c r="B4139" s="275" t="s">
        <v>29637</v>
      </c>
      <c r="C4139" s="274" t="s">
        <v>13725</v>
      </c>
      <c r="D4139" s="276">
        <v>48.83</v>
      </c>
    </row>
    <row r="4140" spans="1:4" ht="9" customHeight="1">
      <c r="A4140" s="274">
        <v>3606577</v>
      </c>
      <c r="B4140" s="275" t="s">
        <v>29638</v>
      </c>
      <c r="C4140" s="274" t="s">
        <v>13725</v>
      </c>
      <c r="D4140" s="276">
        <v>11.3</v>
      </c>
    </row>
    <row r="4141" spans="1:4" ht="9" customHeight="1">
      <c r="A4141" s="274">
        <v>3606576</v>
      </c>
      <c r="B4141" s="275" t="s">
        <v>29639</v>
      </c>
      <c r="C4141" s="274" t="s">
        <v>13725</v>
      </c>
      <c r="D4141" s="276">
        <v>4.7699999999999996</v>
      </c>
    </row>
    <row r="4142" spans="1:4" ht="9" customHeight="1">
      <c r="A4142" s="274">
        <v>3606561</v>
      </c>
      <c r="B4142" s="275" t="s">
        <v>29640</v>
      </c>
      <c r="C4142" s="274" t="s">
        <v>4786</v>
      </c>
      <c r="D4142" s="276">
        <v>2112.2800000000002</v>
      </c>
    </row>
    <row r="4143" spans="1:4" ht="9" customHeight="1">
      <c r="A4143" s="274">
        <v>3606556</v>
      </c>
      <c r="B4143" s="275" t="s">
        <v>29641</v>
      </c>
      <c r="C4143" s="274" t="s">
        <v>4786</v>
      </c>
      <c r="D4143" s="276">
        <v>1504.53</v>
      </c>
    </row>
    <row r="4144" spans="1:4" ht="9" customHeight="1">
      <c r="A4144" s="274">
        <v>3606562</v>
      </c>
      <c r="B4144" s="275" t="s">
        <v>29642</v>
      </c>
      <c r="C4144" s="274" t="s">
        <v>4786</v>
      </c>
      <c r="D4144" s="276">
        <v>2308.7399999999998</v>
      </c>
    </row>
    <row r="4145" spans="1:4" ht="9" customHeight="1">
      <c r="A4145" s="274">
        <v>3606557</v>
      </c>
      <c r="B4145" s="275" t="s">
        <v>29643</v>
      </c>
      <c r="C4145" s="274" t="s">
        <v>4786</v>
      </c>
      <c r="D4145" s="276">
        <v>1640.21</v>
      </c>
    </row>
    <row r="4146" spans="1:4" ht="9" customHeight="1">
      <c r="A4146" s="274">
        <v>3606563</v>
      </c>
      <c r="B4146" s="275" t="s">
        <v>29644</v>
      </c>
      <c r="C4146" s="274" t="s">
        <v>4786</v>
      </c>
      <c r="D4146" s="276">
        <v>2514.5300000000002</v>
      </c>
    </row>
    <row r="4147" spans="1:4" ht="9" customHeight="1">
      <c r="A4147" s="274">
        <v>3606558</v>
      </c>
      <c r="B4147" s="275" t="s">
        <v>29645</v>
      </c>
      <c r="C4147" s="274" t="s">
        <v>4786</v>
      </c>
      <c r="D4147" s="276">
        <v>1785.23</v>
      </c>
    </row>
    <row r="4148" spans="1:4" ht="9" customHeight="1">
      <c r="A4148" s="274">
        <v>3606559</v>
      </c>
      <c r="B4148" s="275" t="s">
        <v>29646</v>
      </c>
      <c r="C4148" s="274" t="s">
        <v>4786</v>
      </c>
      <c r="D4148" s="276">
        <v>1690.8</v>
      </c>
    </row>
    <row r="4149" spans="1:4" ht="9" customHeight="1">
      <c r="A4149" s="274">
        <v>3606554</v>
      </c>
      <c r="B4149" s="275" t="s">
        <v>29647</v>
      </c>
      <c r="C4149" s="274" t="s">
        <v>4786</v>
      </c>
      <c r="D4149" s="276">
        <v>1204.5999999999999</v>
      </c>
    </row>
    <row r="4150" spans="1:4" ht="9" customHeight="1">
      <c r="A4150" s="274">
        <v>3606560</v>
      </c>
      <c r="B4150" s="275" t="s">
        <v>29648</v>
      </c>
      <c r="C4150" s="274" t="s">
        <v>4786</v>
      </c>
      <c r="D4150" s="276">
        <v>1888.2</v>
      </c>
    </row>
    <row r="4151" spans="1:4" ht="9" customHeight="1">
      <c r="A4151" s="274">
        <v>3606555</v>
      </c>
      <c r="B4151" s="275" t="s">
        <v>29649</v>
      </c>
      <c r="C4151" s="274" t="s">
        <v>4786</v>
      </c>
      <c r="D4151" s="276">
        <v>1341.22</v>
      </c>
    </row>
    <row r="4152" spans="1:4" ht="9" customHeight="1">
      <c r="A4152" s="274">
        <v>3606571</v>
      </c>
      <c r="B4152" s="275" t="s">
        <v>29650</v>
      </c>
      <c r="C4152" s="274" t="s">
        <v>4786</v>
      </c>
      <c r="D4152" s="276">
        <v>2077.9699999999998</v>
      </c>
    </row>
    <row r="4153" spans="1:4" ht="9" customHeight="1">
      <c r="A4153" s="274">
        <v>3606566</v>
      </c>
      <c r="B4153" s="275" t="s">
        <v>29651</v>
      </c>
      <c r="C4153" s="274" t="s">
        <v>4786</v>
      </c>
      <c r="D4153" s="276">
        <v>1470.22</v>
      </c>
    </row>
    <row r="4154" spans="1:4" ht="9" customHeight="1">
      <c r="A4154" s="274">
        <v>3606572</v>
      </c>
      <c r="B4154" s="275" t="s">
        <v>29652</v>
      </c>
      <c r="C4154" s="274" t="s">
        <v>4786</v>
      </c>
      <c r="D4154" s="276">
        <v>2277.48</v>
      </c>
    </row>
    <row r="4155" spans="1:4" ht="9" customHeight="1">
      <c r="A4155" s="274">
        <v>3606567</v>
      </c>
      <c r="B4155" s="275" t="s">
        <v>29653</v>
      </c>
      <c r="C4155" s="274" t="s">
        <v>4786</v>
      </c>
      <c r="D4155" s="276">
        <v>1608.96</v>
      </c>
    </row>
    <row r="4156" spans="1:4" ht="9" customHeight="1">
      <c r="A4156" s="274">
        <v>3606573</v>
      </c>
      <c r="B4156" s="275" t="s">
        <v>29654</v>
      </c>
      <c r="C4156" s="274" t="s">
        <v>4786</v>
      </c>
      <c r="D4156" s="276">
        <v>2476.5300000000002</v>
      </c>
    </row>
    <row r="4157" spans="1:4" ht="9" customHeight="1">
      <c r="A4157" s="274">
        <v>3606568</v>
      </c>
      <c r="B4157" s="275" t="s">
        <v>29655</v>
      </c>
      <c r="C4157" s="274" t="s">
        <v>4786</v>
      </c>
      <c r="D4157" s="276">
        <v>1747.23</v>
      </c>
    </row>
    <row r="4158" spans="1:4" ht="9" customHeight="1">
      <c r="A4158" s="274">
        <v>3606569</v>
      </c>
      <c r="B4158" s="275" t="s">
        <v>29656</v>
      </c>
      <c r="C4158" s="274" t="s">
        <v>4786</v>
      </c>
      <c r="D4158" s="276">
        <v>1677.24</v>
      </c>
    </row>
    <row r="4159" spans="1:4" ht="9" customHeight="1">
      <c r="A4159" s="274">
        <v>3606564</v>
      </c>
      <c r="B4159" s="275" t="s">
        <v>29657</v>
      </c>
      <c r="C4159" s="274" t="s">
        <v>4786</v>
      </c>
      <c r="D4159" s="276">
        <v>1191.04</v>
      </c>
    </row>
    <row r="4160" spans="1:4" ht="9" customHeight="1">
      <c r="A4160" s="274">
        <v>3606570</v>
      </c>
      <c r="B4160" s="275" t="s">
        <v>29658</v>
      </c>
      <c r="C4160" s="274" t="s">
        <v>4786</v>
      </c>
      <c r="D4160" s="276">
        <v>1877.91</v>
      </c>
    </row>
    <row r="4161" spans="1:4" ht="9" customHeight="1">
      <c r="A4161" s="274">
        <v>3606565</v>
      </c>
      <c r="B4161" s="275" t="s">
        <v>29659</v>
      </c>
      <c r="C4161" s="274" t="s">
        <v>4786</v>
      </c>
      <c r="D4161" s="276">
        <v>1330.94</v>
      </c>
    </row>
    <row r="4162" spans="1:4" ht="9" customHeight="1">
      <c r="A4162" s="274">
        <v>3606578</v>
      </c>
      <c r="B4162" s="275" t="s">
        <v>29660</v>
      </c>
      <c r="C4162" s="274" t="s">
        <v>4786</v>
      </c>
      <c r="D4162" s="276">
        <v>113.03</v>
      </c>
    </row>
    <row r="4163" spans="1:4" ht="9" customHeight="1">
      <c r="A4163" s="274">
        <v>3606575</v>
      </c>
      <c r="B4163" s="275" t="s">
        <v>29661</v>
      </c>
      <c r="C4163" s="274" t="s">
        <v>13725</v>
      </c>
      <c r="D4163" s="276">
        <v>1.63</v>
      </c>
    </row>
    <row r="4164" spans="1:4" ht="9" customHeight="1">
      <c r="A4164" s="274">
        <v>3606574</v>
      </c>
      <c r="B4164" s="275" t="s">
        <v>29662</v>
      </c>
      <c r="C4164" s="274" t="s">
        <v>13725</v>
      </c>
      <c r="D4164" s="276">
        <v>0.82</v>
      </c>
    </row>
    <row r="4165" spans="1:4" ht="9" customHeight="1">
      <c r="A4165" s="274">
        <v>3713603</v>
      </c>
      <c r="B4165" s="275" t="s">
        <v>29663</v>
      </c>
      <c r="C4165" s="274" t="s">
        <v>41</v>
      </c>
      <c r="D4165" s="276">
        <v>1017.91</v>
      </c>
    </row>
    <row r="4166" spans="1:4" ht="9" customHeight="1">
      <c r="A4166" s="274">
        <v>3713601</v>
      </c>
      <c r="B4166" s="275" t="s">
        <v>29664</v>
      </c>
      <c r="C4166" s="274" t="s">
        <v>41</v>
      </c>
      <c r="D4166" s="276">
        <v>821.65</v>
      </c>
    </row>
    <row r="4167" spans="1:4" ht="9" customHeight="1">
      <c r="A4167" s="274">
        <v>3713607</v>
      </c>
      <c r="B4167" s="275" t="s">
        <v>29665</v>
      </c>
      <c r="C4167" s="274" t="s">
        <v>41</v>
      </c>
      <c r="D4167" s="276">
        <v>768.64</v>
      </c>
    </row>
    <row r="4168" spans="1:4" ht="9" customHeight="1">
      <c r="A4168" s="274">
        <v>3713605</v>
      </c>
      <c r="B4168" s="275" t="s">
        <v>29666</v>
      </c>
      <c r="C4168" s="274" t="s">
        <v>41</v>
      </c>
      <c r="D4168" s="276">
        <v>549.11</v>
      </c>
    </row>
    <row r="4169" spans="1:4" ht="9" customHeight="1">
      <c r="A4169" s="274">
        <v>3719530</v>
      </c>
      <c r="B4169" s="275" t="s">
        <v>29667</v>
      </c>
      <c r="C4169" s="274" t="s">
        <v>41</v>
      </c>
      <c r="D4169" s="276">
        <v>340.15</v>
      </c>
    </row>
    <row r="4170" spans="1:4" ht="9" customHeight="1">
      <c r="A4170" s="274">
        <v>3713828</v>
      </c>
      <c r="B4170" s="275" t="s">
        <v>29668</v>
      </c>
      <c r="C4170" s="274" t="s">
        <v>41</v>
      </c>
      <c r="D4170" s="276">
        <v>253.66</v>
      </c>
    </row>
    <row r="4171" spans="1:4" ht="9" customHeight="1">
      <c r="A4171" s="274">
        <v>3713875</v>
      </c>
      <c r="B4171" s="275" t="s">
        <v>29669</v>
      </c>
      <c r="C4171" s="274" t="s">
        <v>41</v>
      </c>
      <c r="D4171" s="276">
        <v>72.900000000000006</v>
      </c>
    </row>
    <row r="4172" spans="1:4" ht="9" customHeight="1">
      <c r="A4172" s="274">
        <v>3713619</v>
      </c>
      <c r="B4172" s="275" t="s">
        <v>29670</v>
      </c>
      <c r="C4172" s="274" t="s">
        <v>41</v>
      </c>
      <c r="D4172" s="276">
        <v>73.36</v>
      </c>
    </row>
    <row r="4173" spans="1:4" ht="9" customHeight="1">
      <c r="A4173" s="274">
        <v>3713876</v>
      </c>
      <c r="B4173" s="275" t="s">
        <v>29671</v>
      </c>
      <c r="C4173" s="274" t="s">
        <v>41</v>
      </c>
      <c r="D4173" s="276">
        <v>92.91</v>
      </c>
    </row>
    <row r="4174" spans="1:4" ht="9" customHeight="1">
      <c r="A4174" s="274">
        <v>3713827</v>
      </c>
      <c r="B4174" s="275" t="s">
        <v>29672</v>
      </c>
      <c r="C4174" s="274" t="s">
        <v>41</v>
      </c>
      <c r="D4174" s="276">
        <v>91.43</v>
      </c>
    </row>
    <row r="4175" spans="1:4" ht="9" customHeight="1">
      <c r="A4175" s="274">
        <v>3713904</v>
      </c>
      <c r="B4175" s="275" t="s">
        <v>29673</v>
      </c>
      <c r="C4175" s="274" t="s">
        <v>41</v>
      </c>
      <c r="D4175" s="276">
        <v>293.95</v>
      </c>
    </row>
    <row r="4176" spans="1:4" ht="9" customHeight="1">
      <c r="A4176" s="274">
        <v>3719529</v>
      </c>
      <c r="B4176" s="275" t="s">
        <v>29674</v>
      </c>
      <c r="C4176" s="274" t="s">
        <v>41</v>
      </c>
      <c r="D4176" s="276">
        <v>214.23</v>
      </c>
    </row>
    <row r="4177" spans="1:4" ht="9" customHeight="1">
      <c r="A4177" s="274">
        <v>3713878</v>
      </c>
      <c r="B4177" s="275" t="s">
        <v>29675</v>
      </c>
      <c r="C4177" s="274" t="s">
        <v>41</v>
      </c>
      <c r="D4177" s="276">
        <v>72.48</v>
      </c>
    </row>
    <row r="4178" spans="1:4" ht="9" customHeight="1">
      <c r="A4178" s="274">
        <v>3713617</v>
      </c>
      <c r="B4178" s="275" t="s">
        <v>29676</v>
      </c>
      <c r="C4178" s="274" t="s">
        <v>41</v>
      </c>
      <c r="D4178" s="276">
        <v>72.709999999999994</v>
      </c>
    </row>
    <row r="4179" spans="1:4" ht="9" customHeight="1">
      <c r="A4179" s="274">
        <v>3713879</v>
      </c>
      <c r="B4179" s="275" t="s">
        <v>29677</v>
      </c>
      <c r="C4179" s="274" t="s">
        <v>41</v>
      </c>
      <c r="D4179" s="276">
        <v>83.98</v>
      </c>
    </row>
    <row r="4180" spans="1:4" ht="9" customHeight="1">
      <c r="A4180" s="274">
        <v>3713826</v>
      </c>
      <c r="B4180" s="275" t="s">
        <v>29678</v>
      </c>
      <c r="C4180" s="274" t="s">
        <v>41</v>
      </c>
      <c r="D4180" s="276">
        <v>80.39</v>
      </c>
    </row>
    <row r="4181" spans="1:4" ht="18" customHeight="1">
      <c r="A4181" s="274">
        <v>3713610</v>
      </c>
      <c r="B4181" s="275" t="s">
        <v>29679</v>
      </c>
      <c r="C4181" s="274" t="s">
        <v>41</v>
      </c>
      <c r="D4181" s="276">
        <v>32.78</v>
      </c>
    </row>
    <row r="4182" spans="1:4" ht="18" customHeight="1">
      <c r="A4182" s="274">
        <v>3713609</v>
      </c>
      <c r="B4182" s="275" t="s">
        <v>29680</v>
      </c>
      <c r="C4182" s="274" t="s">
        <v>41</v>
      </c>
      <c r="D4182" s="276">
        <v>31.22</v>
      </c>
    </row>
    <row r="4183" spans="1:4" ht="18" customHeight="1">
      <c r="A4183" s="274">
        <v>3713612</v>
      </c>
      <c r="B4183" s="275" t="s">
        <v>29681</v>
      </c>
      <c r="C4183" s="274" t="s">
        <v>41</v>
      </c>
      <c r="D4183" s="276">
        <v>26.73</v>
      </c>
    </row>
    <row r="4184" spans="1:4" ht="18" customHeight="1">
      <c r="A4184" s="274">
        <v>3713611</v>
      </c>
      <c r="B4184" s="275" t="s">
        <v>29682</v>
      </c>
      <c r="C4184" s="274" t="s">
        <v>41</v>
      </c>
      <c r="D4184" s="276">
        <v>26.06</v>
      </c>
    </row>
    <row r="4185" spans="1:4" ht="9" customHeight="1">
      <c r="A4185" s="274">
        <v>3713608</v>
      </c>
      <c r="B4185" s="275" t="s">
        <v>29683</v>
      </c>
      <c r="C4185" s="274" t="s">
        <v>41</v>
      </c>
      <c r="D4185" s="276">
        <v>21.43</v>
      </c>
    </row>
    <row r="4186" spans="1:4" ht="9" customHeight="1">
      <c r="A4186" s="274">
        <v>3713613</v>
      </c>
      <c r="B4186" s="275" t="s">
        <v>29684</v>
      </c>
      <c r="C4186" s="274" t="s">
        <v>41</v>
      </c>
      <c r="D4186" s="276">
        <v>19.46</v>
      </c>
    </row>
    <row r="4187" spans="1:4" ht="9" customHeight="1">
      <c r="A4187" s="274">
        <v>3713822</v>
      </c>
      <c r="B4187" s="275" t="s">
        <v>29685</v>
      </c>
      <c r="C4187" s="274" t="s">
        <v>41</v>
      </c>
      <c r="D4187" s="276">
        <v>333.09</v>
      </c>
    </row>
    <row r="4188" spans="1:4" ht="9" customHeight="1">
      <c r="A4188" s="274">
        <v>3713824</v>
      </c>
      <c r="B4188" s="275" t="s">
        <v>29686</v>
      </c>
      <c r="C4188" s="274" t="s">
        <v>41</v>
      </c>
      <c r="D4188" s="276">
        <v>246.6</v>
      </c>
    </row>
    <row r="4189" spans="1:4" ht="9" customHeight="1">
      <c r="A4189" s="274">
        <v>3713825</v>
      </c>
      <c r="B4189" s="275" t="s">
        <v>29687</v>
      </c>
      <c r="C4189" s="274" t="s">
        <v>41</v>
      </c>
      <c r="D4189" s="276">
        <v>286.89</v>
      </c>
    </row>
    <row r="4190" spans="1:4" ht="9" customHeight="1">
      <c r="A4190" s="274">
        <v>3713823</v>
      </c>
      <c r="B4190" s="275" t="s">
        <v>29688</v>
      </c>
      <c r="C4190" s="274" t="s">
        <v>41</v>
      </c>
      <c r="D4190" s="276">
        <v>207.17</v>
      </c>
    </row>
    <row r="4191" spans="1:4" ht="9" customHeight="1">
      <c r="A4191" s="274">
        <v>3713602</v>
      </c>
      <c r="B4191" s="275" t="s">
        <v>29689</v>
      </c>
      <c r="C4191" s="274" t="s">
        <v>41</v>
      </c>
      <c r="D4191" s="276">
        <v>938.27</v>
      </c>
    </row>
    <row r="4192" spans="1:4" ht="9" customHeight="1">
      <c r="A4192" s="274">
        <v>3713600</v>
      </c>
      <c r="B4192" s="275" t="s">
        <v>29690</v>
      </c>
      <c r="C4192" s="274" t="s">
        <v>41</v>
      </c>
      <c r="D4192" s="276">
        <v>755.73</v>
      </c>
    </row>
    <row r="4193" spans="1:4" ht="9" customHeight="1">
      <c r="A4193" s="274">
        <v>3713606</v>
      </c>
      <c r="B4193" s="275" t="s">
        <v>29691</v>
      </c>
      <c r="C4193" s="274" t="s">
        <v>41</v>
      </c>
      <c r="D4193" s="276">
        <v>689.01</v>
      </c>
    </row>
    <row r="4194" spans="1:4" ht="9" customHeight="1">
      <c r="A4194" s="274">
        <v>3713604</v>
      </c>
      <c r="B4194" s="275" t="s">
        <v>29692</v>
      </c>
      <c r="C4194" s="274" t="s">
        <v>41</v>
      </c>
      <c r="D4194" s="276">
        <v>494.56</v>
      </c>
    </row>
    <row r="4195" spans="1:4" ht="9" customHeight="1">
      <c r="A4195" s="274">
        <v>3716129</v>
      </c>
      <c r="B4195" s="275" t="s">
        <v>29693</v>
      </c>
      <c r="C4195" s="274" t="s">
        <v>4786</v>
      </c>
      <c r="D4195" s="276">
        <v>50.85</v>
      </c>
    </row>
    <row r="4196" spans="1:4" ht="9" customHeight="1">
      <c r="A4196" s="274">
        <v>3716128</v>
      </c>
      <c r="B4196" s="275" t="s">
        <v>29694</v>
      </c>
      <c r="C4196" s="274" t="s">
        <v>4786</v>
      </c>
      <c r="D4196" s="276">
        <v>44.21</v>
      </c>
    </row>
    <row r="4197" spans="1:4" ht="9" customHeight="1">
      <c r="A4197" s="274">
        <v>3716133</v>
      </c>
      <c r="B4197" s="275" t="s">
        <v>29695</v>
      </c>
      <c r="C4197" s="274" t="s">
        <v>4786</v>
      </c>
      <c r="D4197" s="276">
        <v>30.5</v>
      </c>
    </row>
    <row r="4198" spans="1:4" ht="9" customHeight="1">
      <c r="A4198" s="274">
        <v>3716132</v>
      </c>
      <c r="B4198" s="275" t="s">
        <v>29696</v>
      </c>
      <c r="C4198" s="274" t="s">
        <v>4786</v>
      </c>
      <c r="D4198" s="276">
        <v>27.62</v>
      </c>
    </row>
    <row r="4199" spans="1:4" ht="9" customHeight="1">
      <c r="A4199" s="274">
        <v>3716131</v>
      </c>
      <c r="B4199" s="275" t="s">
        <v>29697</v>
      </c>
      <c r="C4199" s="274" t="s">
        <v>4786</v>
      </c>
      <c r="D4199" s="276">
        <v>33.49</v>
      </c>
    </row>
    <row r="4200" spans="1:4" ht="9" customHeight="1">
      <c r="A4200" s="274">
        <v>3716130</v>
      </c>
      <c r="B4200" s="275" t="s">
        <v>29698</v>
      </c>
      <c r="C4200" s="274" t="s">
        <v>4786</v>
      </c>
      <c r="D4200" s="276">
        <v>30.09</v>
      </c>
    </row>
    <row r="4201" spans="1:4" ht="9" customHeight="1">
      <c r="A4201" s="274">
        <v>3716135</v>
      </c>
      <c r="B4201" s="275" t="s">
        <v>29699</v>
      </c>
      <c r="C4201" s="274" t="s">
        <v>4786</v>
      </c>
      <c r="D4201" s="276">
        <v>21.32</v>
      </c>
    </row>
    <row r="4202" spans="1:4" ht="9" customHeight="1">
      <c r="A4202" s="274">
        <v>3716134</v>
      </c>
      <c r="B4202" s="275" t="s">
        <v>29700</v>
      </c>
      <c r="C4202" s="274" t="s">
        <v>4786</v>
      </c>
      <c r="D4202" s="276">
        <v>19.84</v>
      </c>
    </row>
    <row r="4203" spans="1:4" ht="18" customHeight="1">
      <c r="A4203" s="274">
        <v>3713698</v>
      </c>
      <c r="B4203" s="275" t="s">
        <v>29701</v>
      </c>
      <c r="C4203" s="274" t="s">
        <v>4786</v>
      </c>
      <c r="D4203" s="276">
        <v>335896.08</v>
      </c>
    </row>
    <row r="4204" spans="1:4" ht="18" customHeight="1">
      <c r="A4204" s="274">
        <v>3713699</v>
      </c>
      <c r="B4204" s="275" t="s">
        <v>29702</v>
      </c>
      <c r="C4204" s="274" t="s">
        <v>4786</v>
      </c>
      <c r="D4204" s="276">
        <v>342638.9</v>
      </c>
    </row>
    <row r="4205" spans="1:4" ht="18" customHeight="1">
      <c r="A4205" s="274">
        <v>3713700</v>
      </c>
      <c r="B4205" s="275" t="s">
        <v>29703</v>
      </c>
      <c r="C4205" s="274" t="s">
        <v>4786</v>
      </c>
      <c r="D4205" s="276">
        <v>346791.85</v>
      </c>
    </row>
    <row r="4206" spans="1:4" ht="18" customHeight="1">
      <c r="A4206" s="274">
        <v>3713701</v>
      </c>
      <c r="B4206" s="275" t="s">
        <v>29704</v>
      </c>
      <c r="C4206" s="274" t="s">
        <v>4786</v>
      </c>
      <c r="D4206" s="276">
        <v>358317.78</v>
      </c>
    </row>
    <row r="4207" spans="1:4" ht="18" customHeight="1">
      <c r="A4207" s="274">
        <v>3713702</v>
      </c>
      <c r="B4207" s="275" t="s">
        <v>29705</v>
      </c>
      <c r="C4207" s="274" t="s">
        <v>4786</v>
      </c>
      <c r="D4207" s="276">
        <v>369876.22</v>
      </c>
    </row>
    <row r="4208" spans="1:4" ht="18" customHeight="1">
      <c r="A4208" s="274">
        <v>3713693</v>
      </c>
      <c r="B4208" s="275" t="s">
        <v>29706</v>
      </c>
      <c r="C4208" s="274" t="s">
        <v>4786</v>
      </c>
      <c r="D4208" s="276">
        <v>286148.36</v>
      </c>
    </row>
    <row r="4209" spans="1:4" ht="18" customHeight="1">
      <c r="A4209" s="274">
        <v>3713694</v>
      </c>
      <c r="B4209" s="275" t="s">
        <v>29707</v>
      </c>
      <c r="C4209" s="274" t="s">
        <v>4786</v>
      </c>
      <c r="D4209" s="276">
        <v>298789.02</v>
      </c>
    </row>
    <row r="4210" spans="1:4" ht="18" customHeight="1">
      <c r="A4210" s="274">
        <v>3713695</v>
      </c>
      <c r="B4210" s="275" t="s">
        <v>29708</v>
      </c>
      <c r="C4210" s="274" t="s">
        <v>4786</v>
      </c>
      <c r="D4210" s="276">
        <v>312489.03999999998</v>
      </c>
    </row>
    <row r="4211" spans="1:4" ht="18" customHeight="1">
      <c r="A4211" s="274">
        <v>3713696</v>
      </c>
      <c r="B4211" s="275" t="s">
        <v>29709</v>
      </c>
      <c r="C4211" s="274" t="s">
        <v>4786</v>
      </c>
      <c r="D4211" s="276">
        <v>326674.40000000002</v>
      </c>
    </row>
    <row r="4212" spans="1:4" ht="18" customHeight="1">
      <c r="A4212" s="274">
        <v>3713697</v>
      </c>
      <c r="B4212" s="275" t="s">
        <v>29710</v>
      </c>
      <c r="C4212" s="274" t="s">
        <v>4786</v>
      </c>
      <c r="D4212" s="276">
        <v>312225.81</v>
      </c>
    </row>
    <row r="4213" spans="1:4" ht="18" customHeight="1">
      <c r="A4213" s="274">
        <v>3713692</v>
      </c>
      <c r="B4213" s="275" t="s">
        <v>29711</v>
      </c>
      <c r="C4213" s="274" t="s">
        <v>4786</v>
      </c>
      <c r="D4213" s="276">
        <v>279852.26</v>
      </c>
    </row>
    <row r="4214" spans="1:4" ht="18" customHeight="1">
      <c r="A4214" s="274">
        <v>3713691</v>
      </c>
      <c r="B4214" s="275" t="s">
        <v>29712</v>
      </c>
      <c r="C4214" s="274" t="s">
        <v>4786</v>
      </c>
      <c r="D4214" s="276">
        <v>234562.67</v>
      </c>
    </row>
    <row r="4215" spans="1:4" ht="9" customHeight="1">
      <c r="A4215" s="274">
        <v>3713873</v>
      </c>
      <c r="B4215" s="275" t="s">
        <v>29713</v>
      </c>
      <c r="C4215" s="274" t="s">
        <v>4786</v>
      </c>
      <c r="D4215" s="276">
        <v>6813.84</v>
      </c>
    </row>
    <row r="4216" spans="1:4" ht="9" customHeight="1">
      <c r="A4216" s="274">
        <v>3713705</v>
      </c>
      <c r="B4216" s="275" t="s">
        <v>29714</v>
      </c>
      <c r="C4216" s="274" t="s">
        <v>41</v>
      </c>
      <c r="D4216" s="276">
        <v>22.93</v>
      </c>
    </row>
    <row r="4217" spans="1:4" ht="9" customHeight="1">
      <c r="A4217" s="274">
        <v>3713902</v>
      </c>
      <c r="B4217" s="275" t="s">
        <v>29715</v>
      </c>
      <c r="C4217" s="274" t="s">
        <v>4786</v>
      </c>
      <c r="D4217" s="276">
        <v>38738.5</v>
      </c>
    </row>
    <row r="4218" spans="1:4" ht="9" customHeight="1">
      <c r="A4218" s="274">
        <v>3713903</v>
      </c>
      <c r="B4218" s="275" t="s">
        <v>29716</v>
      </c>
      <c r="C4218" s="274" t="s">
        <v>4786</v>
      </c>
      <c r="D4218" s="276">
        <v>62096.61</v>
      </c>
    </row>
    <row r="4219" spans="1:4" ht="9" customHeight="1">
      <c r="A4219" s="274">
        <v>3713689</v>
      </c>
      <c r="B4219" s="275" t="s">
        <v>29717</v>
      </c>
      <c r="C4219" s="274" t="s">
        <v>4786</v>
      </c>
      <c r="D4219" s="276">
        <v>426.08</v>
      </c>
    </row>
    <row r="4220" spans="1:4" ht="9" customHeight="1">
      <c r="A4220" s="274">
        <v>3713690</v>
      </c>
      <c r="B4220" s="275" t="s">
        <v>29718</v>
      </c>
      <c r="C4220" s="274" t="s">
        <v>4786</v>
      </c>
      <c r="D4220" s="276">
        <v>584.38</v>
      </c>
    </row>
    <row r="4221" spans="1:4" ht="9" customHeight="1">
      <c r="A4221" s="274">
        <v>3713897</v>
      </c>
      <c r="B4221" s="275" t="s">
        <v>29719</v>
      </c>
      <c r="C4221" s="274" t="s">
        <v>41</v>
      </c>
      <c r="D4221" s="276">
        <v>308.52</v>
      </c>
    </row>
    <row r="4222" spans="1:4" ht="9" customHeight="1">
      <c r="A4222" s="274">
        <v>3713893</v>
      </c>
      <c r="B4222" s="275" t="s">
        <v>29720</v>
      </c>
      <c r="C4222" s="274" t="s">
        <v>41</v>
      </c>
      <c r="D4222" s="276">
        <v>312.24</v>
      </c>
    </row>
    <row r="4223" spans="1:4" ht="9" customHeight="1">
      <c r="A4223" s="274">
        <v>3713898</v>
      </c>
      <c r="B4223" s="275" t="s">
        <v>29721</v>
      </c>
      <c r="C4223" s="274" t="s">
        <v>41</v>
      </c>
      <c r="D4223" s="276">
        <v>323.56</v>
      </c>
    </row>
    <row r="4224" spans="1:4" ht="18" customHeight="1">
      <c r="A4224" s="274">
        <v>3713894</v>
      </c>
      <c r="B4224" s="275" t="s">
        <v>29722</v>
      </c>
      <c r="C4224" s="274" t="s">
        <v>41</v>
      </c>
      <c r="D4224" s="276">
        <v>324.83999999999997</v>
      </c>
    </row>
    <row r="4225" spans="1:4" ht="9" customHeight="1">
      <c r="A4225" s="274">
        <v>3713895</v>
      </c>
      <c r="B4225" s="275" t="s">
        <v>29723</v>
      </c>
      <c r="C4225" s="274" t="s">
        <v>41</v>
      </c>
      <c r="D4225" s="276">
        <v>289</v>
      </c>
    </row>
    <row r="4226" spans="1:4" ht="9" customHeight="1">
      <c r="A4226" s="274">
        <v>3713891</v>
      </c>
      <c r="B4226" s="275" t="s">
        <v>29724</v>
      </c>
      <c r="C4226" s="274" t="s">
        <v>41</v>
      </c>
      <c r="D4226" s="276">
        <v>287.74</v>
      </c>
    </row>
    <row r="4227" spans="1:4" ht="9" customHeight="1">
      <c r="A4227" s="274">
        <v>3713896</v>
      </c>
      <c r="B4227" s="275" t="s">
        <v>29725</v>
      </c>
      <c r="C4227" s="274" t="s">
        <v>41</v>
      </c>
      <c r="D4227" s="276">
        <v>297.83999999999997</v>
      </c>
    </row>
    <row r="4228" spans="1:4" ht="18" customHeight="1">
      <c r="A4228" s="274">
        <v>3713892</v>
      </c>
      <c r="B4228" s="275" t="s">
        <v>29726</v>
      </c>
      <c r="C4228" s="274" t="s">
        <v>41</v>
      </c>
      <c r="D4228" s="276">
        <v>292.83</v>
      </c>
    </row>
    <row r="4229" spans="1:4" ht="9" customHeight="1">
      <c r="A4229" s="274">
        <v>3806412</v>
      </c>
      <c r="B4229" s="275" t="s">
        <v>29727</v>
      </c>
      <c r="C4229" s="274" t="s">
        <v>4786</v>
      </c>
      <c r="D4229" s="276">
        <v>58.31</v>
      </c>
    </row>
    <row r="4230" spans="1:4" ht="9" customHeight="1">
      <c r="A4230" s="274">
        <v>3806413</v>
      </c>
      <c r="B4230" s="275" t="s">
        <v>29728</v>
      </c>
      <c r="C4230" s="274" t="s">
        <v>6273</v>
      </c>
      <c r="D4230" s="276">
        <v>20.88</v>
      </c>
    </row>
    <row r="4231" spans="1:4" ht="9" customHeight="1">
      <c r="A4231" s="274">
        <v>3807863</v>
      </c>
      <c r="B4231" s="275" t="s">
        <v>29729</v>
      </c>
      <c r="C4231" s="274" t="s">
        <v>4786</v>
      </c>
      <c r="D4231" s="276">
        <v>14.51</v>
      </c>
    </row>
    <row r="4232" spans="1:4" ht="9" customHeight="1">
      <c r="A4232" s="274">
        <v>3807864</v>
      </c>
      <c r="B4232" s="275" t="s">
        <v>29730</v>
      </c>
      <c r="C4232" s="274" t="s">
        <v>4786</v>
      </c>
      <c r="D4232" s="276">
        <v>20.77</v>
      </c>
    </row>
    <row r="4233" spans="1:4" ht="9" customHeight="1">
      <c r="A4233" s="274">
        <v>3807865</v>
      </c>
      <c r="B4233" s="275" t="s">
        <v>29731</v>
      </c>
      <c r="C4233" s="274" t="s">
        <v>4786</v>
      </c>
      <c r="D4233" s="276">
        <v>31.66</v>
      </c>
    </row>
    <row r="4234" spans="1:4" ht="9" customHeight="1">
      <c r="A4234" s="274">
        <v>3807861</v>
      </c>
      <c r="B4234" s="275" t="s">
        <v>29732</v>
      </c>
      <c r="C4234" s="274" t="s">
        <v>4786</v>
      </c>
      <c r="D4234" s="276">
        <v>3.64</v>
      </c>
    </row>
    <row r="4235" spans="1:4" ht="9" customHeight="1">
      <c r="A4235" s="274">
        <v>3807862</v>
      </c>
      <c r="B4235" s="275" t="s">
        <v>29733</v>
      </c>
      <c r="C4235" s="274" t="s">
        <v>4786</v>
      </c>
      <c r="D4235" s="276">
        <v>5.09</v>
      </c>
    </row>
    <row r="4236" spans="1:4" ht="9" customHeight="1">
      <c r="A4236" s="274">
        <v>3807752</v>
      </c>
      <c r="B4236" s="275" t="s">
        <v>29734</v>
      </c>
      <c r="C4236" s="274" t="s">
        <v>41</v>
      </c>
      <c r="D4236" s="276">
        <v>7.95</v>
      </c>
    </row>
    <row r="4237" spans="1:4" ht="9" customHeight="1">
      <c r="A4237" s="274">
        <v>3807753</v>
      </c>
      <c r="B4237" s="275" t="s">
        <v>29735</v>
      </c>
      <c r="C4237" s="274" t="s">
        <v>41</v>
      </c>
      <c r="D4237" s="276">
        <v>11.43</v>
      </c>
    </row>
    <row r="4238" spans="1:4" ht="9" customHeight="1">
      <c r="A4238" s="274">
        <v>3807750</v>
      </c>
      <c r="B4238" s="275" t="s">
        <v>29736</v>
      </c>
      <c r="C4238" s="274" t="s">
        <v>41</v>
      </c>
      <c r="D4238" s="276">
        <v>4.67</v>
      </c>
    </row>
    <row r="4239" spans="1:4" ht="9" customHeight="1">
      <c r="A4239" s="274">
        <v>3807751</v>
      </c>
      <c r="B4239" s="275" t="s">
        <v>29737</v>
      </c>
      <c r="C4239" s="274" t="s">
        <v>41</v>
      </c>
      <c r="D4239" s="276">
        <v>6.11</v>
      </c>
    </row>
    <row r="4240" spans="1:4" ht="9" customHeight="1">
      <c r="A4240" s="274">
        <v>3806415</v>
      </c>
      <c r="B4240" s="275" t="s">
        <v>29738</v>
      </c>
      <c r="C4240" s="274" t="s">
        <v>13725</v>
      </c>
      <c r="D4240" s="276">
        <v>619.25</v>
      </c>
    </row>
    <row r="4241" spans="1:4" ht="9" customHeight="1">
      <c r="A4241" s="274">
        <v>3806416</v>
      </c>
      <c r="B4241" s="275" t="s">
        <v>29739</v>
      </c>
      <c r="C4241" s="274" t="s">
        <v>4786</v>
      </c>
      <c r="D4241" s="276">
        <v>73.959999999999994</v>
      </c>
    </row>
    <row r="4242" spans="1:4" ht="9" customHeight="1">
      <c r="A4242" s="274">
        <v>3806419</v>
      </c>
      <c r="B4242" s="275" t="s">
        <v>29740</v>
      </c>
      <c r="C4242" s="274" t="s">
        <v>4786</v>
      </c>
      <c r="D4242" s="276">
        <v>100.36</v>
      </c>
    </row>
    <row r="4243" spans="1:4" ht="9" customHeight="1">
      <c r="A4243" s="274">
        <v>3806417</v>
      </c>
      <c r="B4243" s="275" t="s">
        <v>29741</v>
      </c>
      <c r="C4243" s="274" t="s">
        <v>4786</v>
      </c>
      <c r="D4243" s="276">
        <v>83.06</v>
      </c>
    </row>
    <row r="4244" spans="1:4" ht="9" customHeight="1">
      <c r="A4244" s="274">
        <v>3806418</v>
      </c>
      <c r="B4244" s="275" t="s">
        <v>29742</v>
      </c>
      <c r="C4244" s="274" t="s">
        <v>4786</v>
      </c>
      <c r="D4244" s="276">
        <v>99.02</v>
      </c>
    </row>
    <row r="4245" spans="1:4" ht="9" customHeight="1">
      <c r="A4245" s="274">
        <v>3808207</v>
      </c>
      <c r="B4245" s="275" t="s">
        <v>29743</v>
      </c>
      <c r="C4245" s="274" t="s">
        <v>41</v>
      </c>
      <c r="D4245" s="276">
        <v>186.6</v>
      </c>
    </row>
    <row r="4246" spans="1:4" ht="9" customHeight="1">
      <c r="A4246" s="274">
        <v>3806400</v>
      </c>
      <c r="B4246" s="275" t="s">
        <v>29744</v>
      </c>
      <c r="C4246" s="274" t="s">
        <v>4786</v>
      </c>
      <c r="D4246" s="276">
        <v>167964.06</v>
      </c>
    </row>
    <row r="4247" spans="1:4" ht="9" customHeight="1">
      <c r="A4247" s="274">
        <v>3806399</v>
      </c>
      <c r="B4247" s="275" t="s">
        <v>29745</v>
      </c>
      <c r="C4247" s="274" t="s">
        <v>4786</v>
      </c>
      <c r="D4247" s="276">
        <v>238602.12</v>
      </c>
    </row>
    <row r="4248" spans="1:4" ht="9" customHeight="1">
      <c r="A4248" s="274">
        <v>3806387</v>
      </c>
      <c r="B4248" s="275" t="s">
        <v>29746</v>
      </c>
      <c r="C4248" s="274" t="s">
        <v>4786</v>
      </c>
      <c r="D4248" s="276">
        <v>299220.15999999997</v>
      </c>
    </row>
    <row r="4249" spans="1:4" ht="9" customHeight="1">
      <c r="A4249" s="274">
        <v>3806397</v>
      </c>
      <c r="B4249" s="275" t="s">
        <v>29747</v>
      </c>
      <c r="C4249" s="274" t="s">
        <v>4786</v>
      </c>
      <c r="D4249" s="276">
        <v>400592.13</v>
      </c>
    </row>
    <row r="4250" spans="1:4" ht="9" customHeight="1">
      <c r="A4250" s="274">
        <v>3806396</v>
      </c>
      <c r="B4250" s="275" t="s">
        <v>29748</v>
      </c>
      <c r="C4250" s="274" t="s">
        <v>4786</v>
      </c>
      <c r="D4250" s="276">
        <v>461121.71</v>
      </c>
    </row>
    <row r="4251" spans="1:4" ht="9" customHeight="1">
      <c r="A4251" s="274">
        <v>3816118</v>
      </c>
      <c r="B4251" s="275" t="s">
        <v>29749</v>
      </c>
      <c r="C4251" s="274" t="s">
        <v>41</v>
      </c>
      <c r="D4251" s="276">
        <v>100.99</v>
      </c>
    </row>
    <row r="4252" spans="1:4" ht="9" customHeight="1">
      <c r="A4252" s="274">
        <v>3816117</v>
      </c>
      <c r="B4252" s="275" t="s">
        <v>29750</v>
      </c>
      <c r="C4252" s="274" t="s">
        <v>41</v>
      </c>
      <c r="D4252" s="276">
        <v>93.12</v>
      </c>
    </row>
    <row r="4253" spans="1:4" ht="9" customHeight="1">
      <c r="A4253" s="274">
        <v>3806386</v>
      </c>
      <c r="B4253" s="275" t="s">
        <v>29751</v>
      </c>
      <c r="C4253" s="274" t="s">
        <v>41</v>
      </c>
      <c r="D4253" s="276">
        <v>746.78</v>
      </c>
    </row>
    <row r="4254" spans="1:4" ht="9" customHeight="1">
      <c r="A4254" s="274">
        <v>3816196</v>
      </c>
      <c r="B4254" s="275" t="s">
        <v>29752</v>
      </c>
      <c r="C4254" s="274" t="s">
        <v>13725</v>
      </c>
      <c r="D4254" s="276">
        <v>918.08</v>
      </c>
    </row>
    <row r="4255" spans="1:4" ht="9" customHeight="1">
      <c r="A4255" s="274">
        <v>3806426</v>
      </c>
      <c r="B4255" s="275" t="s">
        <v>29753</v>
      </c>
      <c r="C4255" s="274" t="s">
        <v>4787</v>
      </c>
      <c r="D4255" s="276">
        <v>64.22</v>
      </c>
    </row>
    <row r="4256" spans="1:4" ht="9" customHeight="1">
      <c r="A4256" s="274">
        <v>3806401</v>
      </c>
      <c r="B4256" s="275" t="s">
        <v>29754</v>
      </c>
      <c r="C4256" s="274" t="s">
        <v>4786</v>
      </c>
      <c r="D4256" s="276">
        <v>14749.95</v>
      </c>
    </row>
    <row r="4257" spans="1:4" ht="9" customHeight="1">
      <c r="A4257" s="274">
        <v>3806423</v>
      </c>
      <c r="B4257" s="275" t="s">
        <v>29755</v>
      </c>
      <c r="C4257" s="274" t="s">
        <v>4786</v>
      </c>
      <c r="D4257" s="276">
        <v>10467.620000000001</v>
      </c>
    </row>
    <row r="4258" spans="1:4" ht="9" customHeight="1">
      <c r="A4258" s="274">
        <v>3806421</v>
      </c>
      <c r="B4258" s="275" t="s">
        <v>29756</v>
      </c>
      <c r="C4258" s="274" t="s">
        <v>4786</v>
      </c>
      <c r="D4258" s="276">
        <v>4919.05</v>
      </c>
    </row>
    <row r="4259" spans="1:4" ht="9" customHeight="1">
      <c r="A4259" s="274">
        <v>3806422</v>
      </c>
      <c r="B4259" s="275" t="s">
        <v>29757</v>
      </c>
      <c r="C4259" s="274" t="s">
        <v>4786</v>
      </c>
      <c r="D4259" s="276">
        <v>9420.8799999999992</v>
      </c>
    </row>
    <row r="4260" spans="1:4" ht="9" customHeight="1">
      <c r="A4260" s="274">
        <v>3806425</v>
      </c>
      <c r="B4260" s="275" t="s">
        <v>29758</v>
      </c>
      <c r="C4260" s="274" t="s">
        <v>4786</v>
      </c>
      <c r="D4260" s="276">
        <v>3653.17</v>
      </c>
    </row>
    <row r="4261" spans="1:4" ht="9" customHeight="1">
      <c r="A4261" s="274">
        <v>3806424</v>
      </c>
      <c r="B4261" s="275" t="s">
        <v>29759</v>
      </c>
      <c r="C4261" s="274" t="s">
        <v>4786</v>
      </c>
      <c r="D4261" s="276">
        <v>5665.45</v>
      </c>
    </row>
    <row r="4262" spans="1:4" ht="9" customHeight="1">
      <c r="A4262" s="274">
        <v>3806420</v>
      </c>
      <c r="B4262" s="275" t="s">
        <v>29760</v>
      </c>
      <c r="C4262" s="274" t="s">
        <v>4786</v>
      </c>
      <c r="D4262" s="276">
        <v>4304.1899999999996</v>
      </c>
    </row>
    <row r="4263" spans="1:4" ht="9" customHeight="1">
      <c r="A4263" s="274">
        <v>3806405</v>
      </c>
      <c r="B4263" s="275" t="s">
        <v>29761</v>
      </c>
      <c r="C4263" s="274" t="s">
        <v>4786</v>
      </c>
      <c r="D4263" s="276">
        <v>131.18</v>
      </c>
    </row>
    <row r="4264" spans="1:4" ht="9" customHeight="1">
      <c r="A4264" s="274">
        <v>3806404</v>
      </c>
      <c r="B4264" s="275" t="s">
        <v>29762</v>
      </c>
      <c r="C4264" s="274" t="s">
        <v>13725</v>
      </c>
      <c r="D4264" s="276">
        <v>117.32</v>
      </c>
    </row>
    <row r="4265" spans="1:4" ht="9" customHeight="1">
      <c r="A4265" s="274">
        <v>3806406</v>
      </c>
      <c r="B4265" s="275" t="s">
        <v>29763</v>
      </c>
      <c r="C4265" s="274" t="s">
        <v>41</v>
      </c>
      <c r="D4265" s="276">
        <v>5.69</v>
      </c>
    </row>
    <row r="4266" spans="1:4" ht="9" customHeight="1">
      <c r="A4266" s="274">
        <v>3806403</v>
      </c>
      <c r="B4266" s="275" t="s">
        <v>29764</v>
      </c>
      <c r="C4266" s="274" t="s">
        <v>6273</v>
      </c>
      <c r="D4266" s="276">
        <v>8.85</v>
      </c>
    </row>
    <row r="4267" spans="1:4" ht="9" customHeight="1">
      <c r="A4267" s="274">
        <v>3806402</v>
      </c>
      <c r="B4267" s="275" t="s">
        <v>13728</v>
      </c>
      <c r="C4267" s="274" t="s">
        <v>6273</v>
      </c>
      <c r="D4267" s="276">
        <v>2.2799999999999998</v>
      </c>
    </row>
    <row r="4268" spans="1:4" ht="18" customHeight="1">
      <c r="A4268" s="274">
        <v>3806407</v>
      </c>
      <c r="B4268" s="275" t="s">
        <v>29765</v>
      </c>
      <c r="C4268" s="274" t="s">
        <v>41</v>
      </c>
      <c r="D4268" s="276">
        <v>181</v>
      </c>
    </row>
    <row r="4269" spans="1:4" ht="9" customHeight="1">
      <c r="A4269" s="274">
        <v>3808043</v>
      </c>
      <c r="B4269" s="275" t="s">
        <v>29766</v>
      </c>
      <c r="C4269" s="274" t="s">
        <v>6273</v>
      </c>
      <c r="D4269" s="276">
        <v>3.9</v>
      </c>
    </row>
    <row r="4270" spans="1:4" ht="9" customHeight="1">
      <c r="A4270" s="274">
        <v>3806431</v>
      </c>
      <c r="B4270" s="275" t="s">
        <v>29767</v>
      </c>
      <c r="C4270" s="274" t="s">
        <v>4786</v>
      </c>
      <c r="D4270" s="276">
        <v>6081.11</v>
      </c>
    </row>
    <row r="4271" spans="1:4" ht="9" customHeight="1">
      <c r="A4271" s="274">
        <v>3806432</v>
      </c>
      <c r="B4271" s="275" t="s">
        <v>29768</v>
      </c>
      <c r="C4271" s="274" t="s">
        <v>4786</v>
      </c>
      <c r="D4271" s="276">
        <v>3207.48</v>
      </c>
    </row>
    <row r="4272" spans="1:4" ht="18" customHeight="1">
      <c r="A4272" s="274">
        <v>3806429</v>
      </c>
      <c r="B4272" s="275" t="s">
        <v>29769</v>
      </c>
      <c r="C4272" s="274" t="s">
        <v>13725</v>
      </c>
      <c r="D4272" s="276">
        <v>18.07</v>
      </c>
    </row>
    <row r="4273" spans="1:4" ht="18" customHeight="1">
      <c r="A4273" s="274">
        <v>3806430</v>
      </c>
      <c r="B4273" s="275" t="s">
        <v>29770</v>
      </c>
      <c r="C4273" s="274" t="s">
        <v>13725</v>
      </c>
      <c r="D4273" s="276">
        <v>11.26</v>
      </c>
    </row>
    <row r="4274" spans="1:4" ht="18" customHeight="1">
      <c r="A4274" s="274">
        <v>3806428</v>
      </c>
      <c r="B4274" s="275" t="s">
        <v>29771</v>
      </c>
      <c r="C4274" s="274" t="s">
        <v>13725</v>
      </c>
      <c r="D4274" s="276">
        <v>40.6</v>
      </c>
    </row>
    <row r="4275" spans="1:4" ht="18" customHeight="1">
      <c r="A4275" s="274">
        <v>3816198</v>
      </c>
      <c r="B4275" s="275" t="s">
        <v>29772</v>
      </c>
      <c r="C4275" s="274" t="s">
        <v>13725</v>
      </c>
      <c r="D4275" s="276">
        <v>66.22</v>
      </c>
    </row>
    <row r="4276" spans="1:4" ht="18" customHeight="1">
      <c r="A4276" s="274">
        <v>3816197</v>
      </c>
      <c r="B4276" s="275" t="s">
        <v>29773</v>
      </c>
      <c r="C4276" s="274" t="s">
        <v>13725</v>
      </c>
      <c r="D4276" s="276">
        <v>61.19</v>
      </c>
    </row>
    <row r="4277" spans="1:4" ht="18" customHeight="1">
      <c r="A4277" s="274">
        <v>3806410</v>
      </c>
      <c r="B4277" s="275" t="s">
        <v>29774</v>
      </c>
      <c r="C4277" s="274" t="s">
        <v>6273</v>
      </c>
      <c r="D4277" s="276">
        <v>65.290000000000006</v>
      </c>
    </row>
    <row r="4278" spans="1:4" ht="9" customHeight="1">
      <c r="A4278" s="274">
        <v>3806411</v>
      </c>
      <c r="B4278" s="275" t="s">
        <v>29775</v>
      </c>
      <c r="C4278" s="274" t="s">
        <v>4788</v>
      </c>
      <c r="D4278" s="276">
        <v>666.23</v>
      </c>
    </row>
    <row r="4279" spans="1:4" ht="9" customHeight="1">
      <c r="A4279" s="274">
        <v>3815644</v>
      </c>
      <c r="B4279" s="275" t="s">
        <v>29776</v>
      </c>
      <c r="C4279" s="274" t="s">
        <v>4786</v>
      </c>
      <c r="D4279" s="276">
        <v>106.13</v>
      </c>
    </row>
    <row r="4280" spans="1:4" ht="9" customHeight="1">
      <c r="A4280" s="274">
        <v>3815643</v>
      </c>
      <c r="B4280" s="275" t="s">
        <v>29777</v>
      </c>
      <c r="C4280" s="274" t="s">
        <v>4786</v>
      </c>
      <c r="D4280" s="276">
        <v>87.64</v>
      </c>
    </row>
    <row r="4281" spans="1:4" ht="9" customHeight="1">
      <c r="A4281" s="274">
        <v>3815706</v>
      </c>
      <c r="B4281" s="275" t="s">
        <v>29778</v>
      </c>
      <c r="C4281" s="274" t="s">
        <v>41</v>
      </c>
      <c r="D4281" s="276">
        <v>131.77000000000001</v>
      </c>
    </row>
    <row r="4282" spans="1:4" ht="9" customHeight="1">
      <c r="A4282" s="274">
        <v>3815597</v>
      </c>
      <c r="B4282" s="275" t="s">
        <v>29779</v>
      </c>
      <c r="C4282" s="274" t="s">
        <v>41</v>
      </c>
      <c r="D4282" s="276">
        <v>123.9</v>
      </c>
    </row>
    <row r="4283" spans="1:4" ht="9" customHeight="1">
      <c r="A4283" s="274">
        <v>3815600</v>
      </c>
      <c r="B4283" s="275" t="s">
        <v>29780</v>
      </c>
      <c r="C4283" s="274" t="s">
        <v>6273</v>
      </c>
      <c r="D4283" s="276">
        <v>62.89</v>
      </c>
    </row>
    <row r="4284" spans="1:4" ht="9" customHeight="1">
      <c r="A4284" s="274">
        <v>3815601</v>
      </c>
      <c r="B4284" s="275" t="s">
        <v>29781</v>
      </c>
      <c r="C4284" s="274" t="s">
        <v>6273</v>
      </c>
      <c r="D4284" s="276">
        <v>58.07</v>
      </c>
    </row>
    <row r="4285" spans="1:4" ht="9" customHeight="1">
      <c r="A4285" s="274">
        <v>3815599</v>
      </c>
      <c r="B4285" s="275" t="s">
        <v>29782</v>
      </c>
      <c r="C4285" s="274" t="s">
        <v>6273</v>
      </c>
      <c r="D4285" s="276">
        <v>24.71</v>
      </c>
    </row>
    <row r="4286" spans="1:4" ht="9" customHeight="1">
      <c r="A4286" s="274">
        <v>3806414</v>
      </c>
      <c r="B4286" s="275" t="s">
        <v>29783</v>
      </c>
      <c r="C4286" s="274" t="s">
        <v>13725</v>
      </c>
      <c r="D4286" s="276">
        <v>555.46</v>
      </c>
    </row>
    <row r="4287" spans="1:4" ht="9" customHeight="1">
      <c r="A4287" s="274">
        <v>3806409</v>
      </c>
      <c r="B4287" s="275" t="s">
        <v>29784</v>
      </c>
      <c r="C4287" s="274" t="s">
        <v>41</v>
      </c>
      <c r="D4287" s="276">
        <v>59.61</v>
      </c>
    </row>
    <row r="4288" spans="1:4" ht="9" customHeight="1">
      <c r="A4288" s="274">
        <v>3815602</v>
      </c>
      <c r="B4288" s="275" t="s">
        <v>29785</v>
      </c>
      <c r="C4288" s="274" t="s">
        <v>41</v>
      </c>
      <c r="D4288" s="276">
        <v>30.35</v>
      </c>
    </row>
    <row r="4289" spans="1:4" ht="9" customHeight="1">
      <c r="A4289" s="274">
        <v>4011444</v>
      </c>
      <c r="B4289" s="275" t="s">
        <v>29786</v>
      </c>
      <c r="C4289" s="274" t="s">
        <v>4787</v>
      </c>
      <c r="D4289" s="276">
        <v>194.31</v>
      </c>
    </row>
    <row r="4290" spans="1:4" ht="9" customHeight="1">
      <c r="A4290" s="274">
        <v>4011443</v>
      </c>
      <c r="B4290" s="275" t="s">
        <v>29787</v>
      </c>
      <c r="C4290" s="274" t="s">
        <v>4787</v>
      </c>
      <c r="D4290" s="276">
        <v>121.19</v>
      </c>
    </row>
    <row r="4291" spans="1:4" ht="9" customHeight="1">
      <c r="A4291" s="274">
        <v>4011446</v>
      </c>
      <c r="B4291" s="275" t="s">
        <v>29788</v>
      </c>
      <c r="C4291" s="274" t="s">
        <v>4787</v>
      </c>
      <c r="D4291" s="276">
        <v>185.8</v>
      </c>
    </row>
    <row r="4292" spans="1:4" ht="9" customHeight="1">
      <c r="A4292" s="274">
        <v>4011445</v>
      </c>
      <c r="B4292" s="275" t="s">
        <v>29789</v>
      </c>
      <c r="C4292" s="274" t="s">
        <v>4787</v>
      </c>
      <c r="D4292" s="276">
        <v>111.08</v>
      </c>
    </row>
    <row r="4293" spans="1:4" ht="9" customHeight="1">
      <c r="A4293" s="274">
        <v>4011448</v>
      </c>
      <c r="B4293" s="275" t="s">
        <v>29790</v>
      </c>
      <c r="C4293" s="274" t="s">
        <v>4787</v>
      </c>
      <c r="D4293" s="276">
        <v>188.59</v>
      </c>
    </row>
    <row r="4294" spans="1:4" ht="9" customHeight="1">
      <c r="A4294" s="274">
        <v>4011447</v>
      </c>
      <c r="B4294" s="275" t="s">
        <v>29791</v>
      </c>
      <c r="C4294" s="274" t="s">
        <v>4787</v>
      </c>
      <c r="D4294" s="276">
        <v>111.77</v>
      </c>
    </row>
    <row r="4295" spans="1:4" ht="9" customHeight="1">
      <c r="A4295" s="274">
        <v>4011450</v>
      </c>
      <c r="B4295" s="275" t="s">
        <v>29792</v>
      </c>
      <c r="C4295" s="274" t="s">
        <v>4787</v>
      </c>
      <c r="D4295" s="276">
        <v>193.27</v>
      </c>
    </row>
    <row r="4296" spans="1:4" ht="9" customHeight="1">
      <c r="A4296" s="274">
        <v>4011449</v>
      </c>
      <c r="B4296" s="275" t="s">
        <v>29793</v>
      </c>
      <c r="C4296" s="274" t="s">
        <v>4787</v>
      </c>
      <c r="D4296" s="276">
        <v>117.83</v>
      </c>
    </row>
    <row r="4297" spans="1:4" ht="9" customHeight="1">
      <c r="A4297" s="274">
        <v>4011452</v>
      </c>
      <c r="B4297" s="275" t="s">
        <v>29794</v>
      </c>
      <c r="C4297" s="274" t="s">
        <v>4787</v>
      </c>
      <c r="D4297" s="276">
        <v>196.31</v>
      </c>
    </row>
    <row r="4298" spans="1:4" ht="9" customHeight="1">
      <c r="A4298" s="274">
        <v>4011451</v>
      </c>
      <c r="B4298" s="275" t="s">
        <v>29795</v>
      </c>
      <c r="C4298" s="274" t="s">
        <v>4787</v>
      </c>
      <c r="D4298" s="276">
        <v>121.82</v>
      </c>
    </row>
    <row r="4299" spans="1:4" ht="9" customHeight="1">
      <c r="A4299" s="274">
        <v>4011219</v>
      </c>
      <c r="B4299" s="275" t="s">
        <v>29796</v>
      </c>
      <c r="C4299" s="274" t="s">
        <v>13725</v>
      </c>
      <c r="D4299" s="276">
        <v>12.32</v>
      </c>
    </row>
    <row r="4300" spans="1:4" ht="9" customHeight="1">
      <c r="A4300" s="274">
        <v>4011291</v>
      </c>
      <c r="B4300" s="275" t="s">
        <v>29797</v>
      </c>
      <c r="C4300" s="274" t="s">
        <v>13725</v>
      </c>
      <c r="D4300" s="276">
        <v>55.49</v>
      </c>
    </row>
    <row r="4301" spans="1:4" ht="9" customHeight="1">
      <c r="A4301" s="274">
        <v>4011287</v>
      </c>
      <c r="B4301" s="275" t="s">
        <v>29798</v>
      </c>
      <c r="C4301" s="274" t="s">
        <v>13725</v>
      </c>
      <c r="D4301" s="276">
        <v>50.11</v>
      </c>
    </row>
    <row r="4302" spans="1:4" ht="9" customHeight="1">
      <c r="A4302" s="274">
        <v>4011305</v>
      </c>
      <c r="B4302" s="275" t="s">
        <v>29799</v>
      </c>
      <c r="C4302" s="274" t="s">
        <v>13725</v>
      </c>
      <c r="D4302" s="276">
        <v>79.05</v>
      </c>
    </row>
    <row r="4303" spans="1:4" ht="9" customHeight="1">
      <c r="A4303" s="274">
        <v>4011313</v>
      </c>
      <c r="B4303" s="275" t="s">
        <v>29800</v>
      </c>
      <c r="C4303" s="274" t="s">
        <v>13725</v>
      </c>
      <c r="D4303" s="276">
        <v>94.57</v>
      </c>
    </row>
    <row r="4304" spans="1:4" ht="9" customHeight="1">
      <c r="A4304" s="274">
        <v>4011297</v>
      </c>
      <c r="B4304" s="275" t="s">
        <v>29801</v>
      </c>
      <c r="C4304" s="274" t="s">
        <v>13725</v>
      </c>
      <c r="D4304" s="276">
        <v>98.57</v>
      </c>
    </row>
    <row r="4305" spans="1:4" ht="9" customHeight="1">
      <c r="A4305" s="274">
        <v>4011221</v>
      </c>
      <c r="B4305" s="275" t="s">
        <v>29802</v>
      </c>
      <c r="C4305" s="274" t="s">
        <v>13725</v>
      </c>
      <c r="D4305" s="276">
        <v>13.12</v>
      </c>
    </row>
    <row r="4306" spans="1:4" ht="9" customHeight="1">
      <c r="A4306" s="274">
        <v>4011226</v>
      </c>
      <c r="B4306" s="275" t="s">
        <v>29803</v>
      </c>
      <c r="C4306" s="274" t="s">
        <v>13725</v>
      </c>
      <c r="D4306" s="276">
        <v>31.01</v>
      </c>
    </row>
    <row r="4307" spans="1:4" ht="18" customHeight="1">
      <c r="A4307" s="274">
        <v>4011240</v>
      </c>
      <c r="B4307" s="275" t="s">
        <v>29804</v>
      </c>
      <c r="C4307" s="274" t="s">
        <v>13725</v>
      </c>
      <c r="D4307" s="276">
        <v>109.24</v>
      </c>
    </row>
    <row r="4308" spans="1:4" ht="18" customHeight="1">
      <c r="A4308" s="274">
        <v>4011239</v>
      </c>
      <c r="B4308" s="275" t="s">
        <v>29805</v>
      </c>
      <c r="C4308" s="274" t="s">
        <v>13725</v>
      </c>
      <c r="D4308" s="276">
        <v>84.18</v>
      </c>
    </row>
    <row r="4309" spans="1:4" ht="9" customHeight="1">
      <c r="A4309" s="274">
        <v>4011268</v>
      </c>
      <c r="B4309" s="275" t="s">
        <v>29806</v>
      </c>
      <c r="C4309" s="274" t="s">
        <v>13725</v>
      </c>
      <c r="D4309" s="276">
        <v>74.39</v>
      </c>
    </row>
    <row r="4310" spans="1:4" ht="9" customHeight="1">
      <c r="A4310" s="274">
        <v>4011267</v>
      </c>
      <c r="B4310" s="275" t="s">
        <v>29807</v>
      </c>
      <c r="C4310" s="274" t="s">
        <v>13725</v>
      </c>
      <c r="D4310" s="276">
        <v>48.57</v>
      </c>
    </row>
    <row r="4311" spans="1:4" ht="9" customHeight="1">
      <c r="A4311" s="274">
        <v>4011256</v>
      </c>
      <c r="B4311" s="275" t="s">
        <v>29808</v>
      </c>
      <c r="C4311" s="274" t="s">
        <v>13725</v>
      </c>
      <c r="D4311" s="276">
        <v>61.22</v>
      </c>
    </row>
    <row r="4312" spans="1:4" ht="9" customHeight="1">
      <c r="A4312" s="274">
        <v>4011255</v>
      </c>
      <c r="B4312" s="275" t="s">
        <v>29809</v>
      </c>
      <c r="C4312" s="274" t="s">
        <v>13725</v>
      </c>
      <c r="D4312" s="276">
        <v>35.4</v>
      </c>
    </row>
    <row r="4313" spans="1:4" ht="9" customHeight="1">
      <c r="A4313" s="274">
        <v>4011276</v>
      </c>
      <c r="B4313" s="275" t="s">
        <v>29810</v>
      </c>
      <c r="C4313" s="274" t="s">
        <v>13725</v>
      </c>
      <c r="D4313" s="276">
        <v>203.34</v>
      </c>
    </row>
    <row r="4314" spans="1:4" ht="9" customHeight="1">
      <c r="A4314" s="274">
        <v>4011275</v>
      </c>
      <c r="B4314" s="275" t="s">
        <v>29811</v>
      </c>
      <c r="C4314" s="274" t="s">
        <v>13725</v>
      </c>
      <c r="D4314" s="276">
        <v>108.95</v>
      </c>
    </row>
    <row r="4315" spans="1:4" ht="9" customHeight="1">
      <c r="A4315" s="274">
        <v>4011549</v>
      </c>
      <c r="B4315" s="275" t="s">
        <v>29812</v>
      </c>
      <c r="C4315" s="274" t="s">
        <v>13725</v>
      </c>
      <c r="D4315" s="276">
        <v>204.27</v>
      </c>
    </row>
    <row r="4316" spans="1:4" ht="9" customHeight="1">
      <c r="A4316" s="274">
        <v>4011548</v>
      </c>
      <c r="B4316" s="275" t="s">
        <v>29813</v>
      </c>
      <c r="C4316" s="274" t="s">
        <v>13725</v>
      </c>
      <c r="D4316" s="276">
        <v>109.88</v>
      </c>
    </row>
    <row r="4317" spans="1:4" ht="9" customHeight="1">
      <c r="A4317" s="274">
        <v>4011278</v>
      </c>
      <c r="B4317" s="275" t="s">
        <v>29814</v>
      </c>
      <c r="C4317" s="274" t="s">
        <v>13725</v>
      </c>
      <c r="D4317" s="276">
        <v>243.55</v>
      </c>
    </row>
    <row r="4318" spans="1:4" ht="9" customHeight="1">
      <c r="A4318" s="274">
        <v>4011277</v>
      </c>
      <c r="B4318" s="275" t="s">
        <v>29815</v>
      </c>
      <c r="C4318" s="274" t="s">
        <v>13725</v>
      </c>
      <c r="D4318" s="276">
        <v>147.46</v>
      </c>
    </row>
    <row r="4319" spans="1:4" ht="9" customHeight="1">
      <c r="A4319" s="274">
        <v>4011561</v>
      </c>
      <c r="B4319" s="275" t="s">
        <v>29816</v>
      </c>
      <c r="C4319" s="274" t="s">
        <v>13725</v>
      </c>
      <c r="D4319" s="276">
        <v>244.48</v>
      </c>
    </row>
    <row r="4320" spans="1:4" ht="9" customHeight="1">
      <c r="A4320" s="274">
        <v>4011560</v>
      </c>
      <c r="B4320" s="275" t="s">
        <v>29817</v>
      </c>
      <c r="C4320" s="274" t="s">
        <v>13725</v>
      </c>
      <c r="D4320" s="276">
        <v>148.38999999999999</v>
      </c>
    </row>
    <row r="4321" spans="1:4" ht="9" customHeight="1">
      <c r="A4321" s="274">
        <v>4011282</v>
      </c>
      <c r="B4321" s="275" t="s">
        <v>29818</v>
      </c>
      <c r="C4321" s="274" t="s">
        <v>13725</v>
      </c>
      <c r="D4321" s="276">
        <v>166.91</v>
      </c>
    </row>
    <row r="4322" spans="1:4" ht="9" customHeight="1">
      <c r="A4322" s="274">
        <v>4011281</v>
      </c>
      <c r="B4322" s="275" t="s">
        <v>29819</v>
      </c>
      <c r="C4322" s="274" t="s">
        <v>13725</v>
      </c>
      <c r="D4322" s="276">
        <v>94.66</v>
      </c>
    </row>
    <row r="4323" spans="1:4" ht="9" customHeight="1">
      <c r="A4323" s="274">
        <v>4011279</v>
      </c>
      <c r="B4323" s="275" t="s">
        <v>29820</v>
      </c>
      <c r="C4323" s="274" t="s">
        <v>13725</v>
      </c>
      <c r="D4323" s="276">
        <v>161.08000000000001</v>
      </c>
    </row>
    <row r="4324" spans="1:4" ht="9" customHeight="1">
      <c r="A4324" s="274">
        <v>4011280</v>
      </c>
      <c r="B4324" s="275" t="s">
        <v>29821</v>
      </c>
      <c r="C4324" s="274" t="s">
        <v>13725</v>
      </c>
      <c r="D4324" s="276">
        <v>88.83</v>
      </c>
    </row>
    <row r="4325" spans="1:4" ht="18" customHeight="1">
      <c r="A4325" s="274">
        <v>4011327</v>
      </c>
      <c r="B4325" s="275" t="s">
        <v>29822</v>
      </c>
      <c r="C4325" s="274" t="s">
        <v>13725</v>
      </c>
      <c r="D4325" s="276">
        <v>38.409999999999997</v>
      </c>
    </row>
    <row r="4326" spans="1:4" ht="18" customHeight="1">
      <c r="A4326" s="274">
        <v>4011325</v>
      </c>
      <c r="B4326" s="275" t="s">
        <v>29823</v>
      </c>
      <c r="C4326" s="274" t="s">
        <v>13725</v>
      </c>
      <c r="D4326" s="276">
        <v>23.57</v>
      </c>
    </row>
    <row r="4327" spans="1:4" ht="9" customHeight="1">
      <c r="A4327" s="274">
        <v>4011454</v>
      </c>
      <c r="B4327" s="275" t="s">
        <v>29824</v>
      </c>
      <c r="C4327" s="274" t="s">
        <v>4787</v>
      </c>
      <c r="D4327" s="276">
        <v>186.64</v>
      </c>
    </row>
    <row r="4328" spans="1:4" ht="9" customHeight="1">
      <c r="A4328" s="274">
        <v>4011453</v>
      </c>
      <c r="B4328" s="275" t="s">
        <v>29825</v>
      </c>
      <c r="C4328" s="274" t="s">
        <v>4787</v>
      </c>
      <c r="D4328" s="276">
        <v>132.77000000000001</v>
      </c>
    </row>
    <row r="4329" spans="1:4" ht="9" customHeight="1">
      <c r="A4329" s="274">
        <v>4011455</v>
      </c>
      <c r="B4329" s="275" t="s">
        <v>29826</v>
      </c>
      <c r="C4329" s="274" t="s">
        <v>4787</v>
      </c>
      <c r="D4329" s="276">
        <v>17.8</v>
      </c>
    </row>
    <row r="4330" spans="1:4" ht="9" customHeight="1">
      <c r="A4330" s="274">
        <v>4011459</v>
      </c>
      <c r="B4330" s="275" t="s">
        <v>29827</v>
      </c>
      <c r="C4330" s="274" t="s">
        <v>4787</v>
      </c>
      <c r="D4330" s="276">
        <v>190.79</v>
      </c>
    </row>
    <row r="4331" spans="1:4" ht="9" customHeight="1">
      <c r="A4331" s="274">
        <v>4011458</v>
      </c>
      <c r="B4331" s="275" t="s">
        <v>29828</v>
      </c>
      <c r="C4331" s="274" t="s">
        <v>4787</v>
      </c>
      <c r="D4331" s="276">
        <v>134.88999999999999</v>
      </c>
    </row>
    <row r="4332" spans="1:4" ht="9" customHeight="1">
      <c r="A4332" s="274">
        <v>4011463</v>
      </c>
      <c r="B4332" s="275" t="s">
        <v>29829</v>
      </c>
      <c r="C4332" s="274" t="s">
        <v>4787</v>
      </c>
      <c r="D4332" s="276">
        <v>193.78</v>
      </c>
    </row>
    <row r="4333" spans="1:4" ht="9" customHeight="1">
      <c r="A4333" s="274">
        <v>4011462</v>
      </c>
      <c r="B4333" s="275" t="s">
        <v>29830</v>
      </c>
      <c r="C4333" s="274" t="s">
        <v>4787</v>
      </c>
      <c r="D4333" s="276">
        <v>132.79</v>
      </c>
    </row>
    <row r="4334" spans="1:4" ht="9" customHeight="1">
      <c r="A4334" s="274">
        <v>4011464</v>
      </c>
      <c r="B4334" s="275" t="s">
        <v>29831</v>
      </c>
      <c r="C4334" s="274" t="s">
        <v>4787</v>
      </c>
      <c r="D4334" s="276">
        <v>17.8</v>
      </c>
    </row>
    <row r="4335" spans="1:4" ht="9" customHeight="1">
      <c r="A4335" s="274">
        <v>4011457</v>
      </c>
      <c r="B4335" s="275" t="s">
        <v>29832</v>
      </c>
      <c r="C4335" s="274" t="s">
        <v>4787</v>
      </c>
      <c r="D4335" s="276">
        <v>190.05</v>
      </c>
    </row>
    <row r="4336" spans="1:4" ht="9" customHeight="1">
      <c r="A4336" s="274">
        <v>4011456</v>
      </c>
      <c r="B4336" s="275" t="s">
        <v>29833</v>
      </c>
      <c r="C4336" s="274" t="s">
        <v>4787</v>
      </c>
      <c r="D4336" s="276">
        <v>132.99</v>
      </c>
    </row>
    <row r="4337" spans="1:4" ht="9" customHeight="1">
      <c r="A4337" s="274">
        <v>4011461</v>
      </c>
      <c r="B4337" s="275" t="s">
        <v>29834</v>
      </c>
      <c r="C4337" s="274" t="s">
        <v>4787</v>
      </c>
      <c r="D4337" s="276">
        <v>191.28</v>
      </c>
    </row>
    <row r="4338" spans="1:4" ht="9" customHeight="1">
      <c r="A4338" s="274">
        <v>4011460</v>
      </c>
      <c r="B4338" s="275" t="s">
        <v>29835</v>
      </c>
      <c r="C4338" s="274" t="s">
        <v>4787</v>
      </c>
      <c r="D4338" s="276">
        <v>135.12</v>
      </c>
    </row>
    <row r="4339" spans="1:4" ht="9" customHeight="1">
      <c r="A4339" s="274">
        <v>4011466</v>
      </c>
      <c r="B4339" s="275" t="s">
        <v>29836</v>
      </c>
      <c r="C4339" s="274" t="s">
        <v>4787</v>
      </c>
      <c r="D4339" s="276">
        <v>199.45</v>
      </c>
    </row>
    <row r="4340" spans="1:4" ht="9" customHeight="1">
      <c r="A4340" s="274">
        <v>4011465</v>
      </c>
      <c r="B4340" s="275" t="s">
        <v>29837</v>
      </c>
      <c r="C4340" s="274" t="s">
        <v>4787</v>
      </c>
      <c r="D4340" s="276">
        <v>136.58000000000001</v>
      </c>
    </row>
    <row r="4341" spans="1:4" ht="9" customHeight="1">
      <c r="A4341" s="274">
        <v>4011469</v>
      </c>
      <c r="B4341" s="275" t="s">
        <v>29838</v>
      </c>
      <c r="C4341" s="274" t="s">
        <v>4787</v>
      </c>
      <c r="D4341" s="276">
        <v>220.37</v>
      </c>
    </row>
    <row r="4342" spans="1:4" ht="9" customHeight="1">
      <c r="A4342" s="274">
        <v>4011473</v>
      </c>
      <c r="B4342" s="275" t="s">
        <v>29839</v>
      </c>
      <c r="C4342" s="274" t="s">
        <v>4787</v>
      </c>
      <c r="D4342" s="276">
        <v>184.44</v>
      </c>
    </row>
    <row r="4343" spans="1:4" ht="9" customHeight="1">
      <c r="A4343" s="274">
        <v>4011470</v>
      </c>
      <c r="B4343" s="275" t="s">
        <v>29840</v>
      </c>
      <c r="C4343" s="274" t="s">
        <v>4787</v>
      </c>
      <c r="D4343" s="276">
        <v>223.07</v>
      </c>
    </row>
    <row r="4344" spans="1:4" ht="9" customHeight="1">
      <c r="A4344" s="274">
        <v>4011474</v>
      </c>
      <c r="B4344" s="275" t="s">
        <v>29841</v>
      </c>
      <c r="C4344" s="274" t="s">
        <v>4787</v>
      </c>
      <c r="D4344" s="276">
        <v>188.02</v>
      </c>
    </row>
    <row r="4345" spans="1:4" ht="9" customHeight="1">
      <c r="A4345" s="274">
        <v>4011471</v>
      </c>
      <c r="B4345" s="275" t="s">
        <v>29842</v>
      </c>
      <c r="C4345" s="274" t="s">
        <v>4787</v>
      </c>
      <c r="D4345" s="276">
        <v>222.98</v>
      </c>
    </row>
    <row r="4346" spans="1:4" ht="9" customHeight="1">
      <c r="A4346" s="274">
        <v>4011475</v>
      </c>
      <c r="B4346" s="275" t="s">
        <v>29843</v>
      </c>
      <c r="C4346" s="274" t="s">
        <v>4787</v>
      </c>
      <c r="D4346" s="276">
        <v>189.8</v>
      </c>
    </row>
    <row r="4347" spans="1:4" ht="9" customHeight="1">
      <c r="A4347" s="274">
        <v>4011472</v>
      </c>
      <c r="B4347" s="275" t="s">
        <v>29844</v>
      </c>
      <c r="C4347" s="274" t="s">
        <v>4787</v>
      </c>
      <c r="D4347" s="276">
        <v>222.49</v>
      </c>
    </row>
    <row r="4348" spans="1:4" ht="9" customHeight="1">
      <c r="A4348" s="274">
        <v>4011476</v>
      </c>
      <c r="B4348" s="275" t="s">
        <v>29845</v>
      </c>
      <c r="C4348" s="274" t="s">
        <v>4787</v>
      </c>
      <c r="D4348" s="276">
        <v>184.2</v>
      </c>
    </row>
    <row r="4349" spans="1:4" ht="9" customHeight="1">
      <c r="A4349" s="274">
        <v>4011478</v>
      </c>
      <c r="B4349" s="275" t="s">
        <v>29846</v>
      </c>
      <c r="C4349" s="274" t="s">
        <v>4787</v>
      </c>
      <c r="D4349" s="276">
        <v>165.33</v>
      </c>
    </row>
    <row r="4350" spans="1:4" ht="9" customHeight="1">
      <c r="A4350" s="274">
        <v>4011477</v>
      </c>
      <c r="B4350" s="275" t="s">
        <v>29847</v>
      </c>
      <c r="C4350" s="274" t="s">
        <v>4787</v>
      </c>
      <c r="D4350" s="276">
        <v>140.32</v>
      </c>
    </row>
    <row r="4351" spans="1:4" ht="9" customHeight="1">
      <c r="A4351" s="274">
        <v>4011538</v>
      </c>
      <c r="B4351" s="275" t="s">
        <v>29848</v>
      </c>
      <c r="C4351" s="274" t="s">
        <v>6273</v>
      </c>
      <c r="D4351" s="276">
        <v>0.17</v>
      </c>
    </row>
    <row r="4352" spans="1:4" ht="9" customHeight="1">
      <c r="A4352" s="274">
        <v>4016096</v>
      </c>
      <c r="B4352" s="275" t="s">
        <v>29849</v>
      </c>
      <c r="C4352" s="274" t="s">
        <v>13725</v>
      </c>
      <c r="D4352" s="276">
        <v>1.56</v>
      </c>
    </row>
    <row r="4353" spans="1:4" ht="9" customHeight="1">
      <c r="A4353" s="274">
        <v>4016008</v>
      </c>
      <c r="B4353" s="275" t="s">
        <v>29850</v>
      </c>
      <c r="C4353" s="274" t="s">
        <v>13725</v>
      </c>
      <c r="D4353" s="276">
        <v>3.7</v>
      </c>
    </row>
    <row r="4354" spans="1:4" ht="9" customHeight="1">
      <c r="A4354" s="274">
        <v>4016007</v>
      </c>
      <c r="B4354" s="275" t="s">
        <v>29851</v>
      </c>
      <c r="C4354" s="274" t="s">
        <v>13725</v>
      </c>
      <c r="D4354" s="276">
        <v>4.53</v>
      </c>
    </row>
    <row r="4355" spans="1:4" ht="9" customHeight="1">
      <c r="A4355" s="274">
        <v>4015612</v>
      </c>
      <c r="B4355" s="275" t="s">
        <v>29852</v>
      </c>
      <c r="C4355" s="274" t="s">
        <v>13725</v>
      </c>
      <c r="D4355" s="276">
        <v>12.13</v>
      </c>
    </row>
    <row r="4356" spans="1:4" ht="9" customHeight="1">
      <c r="A4356" s="274">
        <v>4011479</v>
      </c>
      <c r="B4356" s="275" t="s">
        <v>29853</v>
      </c>
      <c r="C4356" s="274" t="s">
        <v>13725</v>
      </c>
      <c r="D4356" s="276">
        <v>54.97</v>
      </c>
    </row>
    <row r="4357" spans="1:4" ht="9" customHeight="1">
      <c r="A4357" s="274">
        <v>4011480</v>
      </c>
      <c r="B4357" s="275" t="s">
        <v>29854</v>
      </c>
      <c r="C4357" s="274" t="s">
        <v>13725</v>
      </c>
      <c r="D4357" s="276">
        <v>73.72</v>
      </c>
    </row>
    <row r="4358" spans="1:4" ht="18" customHeight="1">
      <c r="A4358" s="274">
        <v>4011562</v>
      </c>
      <c r="B4358" s="275" t="s">
        <v>29855</v>
      </c>
      <c r="C4358" s="274" t="s">
        <v>6273</v>
      </c>
      <c r="D4358" s="276">
        <v>31.73</v>
      </c>
    </row>
    <row r="4359" spans="1:4" ht="9" customHeight="1">
      <c r="A4359" s="274">
        <v>4011351</v>
      </c>
      <c r="B4359" s="275" t="s">
        <v>29856</v>
      </c>
      <c r="C4359" s="274" t="s">
        <v>6273</v>
      </c>
      <c r="D4359" s="276">
        <v>0.38</v>
      </c>
    </row>
    <row r="4360" spans="1:4" ht="9" customHeight="1">
      <c r="A4360" s="274">
        <v>4011352</v>
      </c>
      <c r="B4360" s="275" t="s">
        <v>29857</v>
      </c>
      <c r="C4360" s="274" t="s">
        <v>6273</v>
      </c>
      <c r="D4360" s="276">
        <v>0.41</v>
      </c>
    </row>
    <row r="4361" spans="1:4" ht="9" customHeight="1">
      <c r="A4361" s="274">
        <v>4011402</v>
      </c>
      <c r="B4361" s="275" t="s">
        <v>29858</v>
      </c>
      <c r="C4361" s="274" t="s">
        <v>6273</v>
      </c>
      <c r="D4361" s="276">
        <v>0.83</v>
      </c>
    </row>
    <row r="4362" spans="1:4" ht="9" customHeight="1">
      <c r="A4362" s="274">
        <v>4011401</v>
      </c>
      <c r="B4362" s="275" t="s">
        <v>29859</v>
      </c>
      <c r="C4362" s="274" t="s">
        <v>6273</v>
      </c>
      <c r="D4362" s="276">
        <v>0.57999999999999996</v>
      </c>
    </row>
    <row r="4363" spans="1:4" ht="9" customHeight="1">
      <c r="A4363" s="274">
        <v>4011404</v>
      </c>
      <c r="B4363" s="275" t="s">
        <v>29860</v>
      </c>
      <c r="C4363" s="274" t="s">
        <v>6273</v>
      </c>
      <c r="D4363" s="276">
        <v>0.59</v>
      </c>
    </row>
    <row r="4364" spans="1:4" ht="9" customHeight="1">
      <c r="A4364" s="274">
        <v>4011403</v>
      </c>
      <c r="B4364" s="275" t="s">
        <v>29861</v>
      </c>
      <c r="C4364" s="274" t="s">
        <v>6273</v>
      </c>
      <c r="D4364" s="276">
        <v>0.4</v>
      </c>
    </row>
    <row r="4365" spans="1:4" ht="9" customHeight="1">
      <c r="A4365" s="274">
        <v>4011406</v>
      </c>
      <c r="B4365" s="275" t="s">
        <v>29862</v>
      </c>
      <c r="C4365" s="274" t="s">
        <v>6273</v>
      </c>
      <c r="D4365" s="276">
        <v>1.08</v>
      </c>
    </row>
    <row r="4366" spans="1:4" ht="9" customHeight="1">
      <c r="A4366" s="274">
        <v>4011405</v>
      </c>
      <c r="B4366" s="275" t="s">
        <v>29863</v>
      </c>
      <c r="C4366" s="274" t="s">
        <v>6273</v>
      </c>
      <c r="D4366" s="276">
        <v>0.76</v>
      </c>
    </row>
    <row r="4367" spans="1:4" ht="9" customHeight="1">
      <c r="A4367" s="274">
        <v>4011392</v>
      </c>
      <c r="B4367" s="275" t="s">
        <v>29864</v>
      </c>
      <c r="C4367" s="274" t="s">
        <v>13725</v>
      </c>
      <c r="D4367" s="276">
        <v>197.01</v>
      </c>
    </row>
    <row r="4368" spans="1:4" ht="9" customHeight="1">
      <c r="A4368" s="274">
        <v>4011391</v>
      </c>
      <c r="B4368" s="275" t="s">
        <v>29865</v>
      </c>
      <c r="C4368" s="274" t="s">
        <v>13725</v>
      </c>
      <c r="D4368" s="276">
        <v>124.48</v>
      </c>
    </row>
    <row r="4369" spans="1:4" ht="9" customHeight="1">
      <c r="A4369" s="274">
        <v>4011394</v>
      </c>
      <c r="B4369" s="275" t="s">
        <v>29866</v>
      </c>
      <c r="C4369" s="274" t="s">
        <v>13725</v>
      </c>
      <c r="D4369" s="276">
        <v>197.61</v>
      </c>
    </row>
    <row r="4370" spans="1:4" ht="9" customHeight="1">
      <c r="A4370" s="274">
        <v>4011393</v>
      </c>
      <c r="B4370" s="275" t="s">
        <v>29867</v>
      </c>
      <c r="C4370" s="274" t="s">
        <v>13725</v>
      </c>
      <c r="D4370" s="276">
        <v>125.06</v>
      </c>
    </row>
    <row r="4371" spans="1:4" ht="9" customHeight="1">
      <c r="A4371" s="274">
        <v>4011396</v>
      </c>
      <c r="B4371" s="275" t="s">
        <v>29868</v>
      </c>
      <c r="C4371" s="274" t="s">
        <v>13725</v>
      </c>
      <c r="D4371" s="276">
        <v>206.25</v>
      </c>
    </row>
    <row r="4372" spans="1:4" ht="9" customHeight="1">
      <c r="A4372" s="274">
        <v>4011395</v>
      </c>
      <c r="B4372" s="275" t="s">
        <v>29869</v>
      </c>
      <c r="C4372" s="274" t="s">
        <v>13725</v>
      </c>
      <c r="D4372" s="276">
        <v>125.73</v>
      </c>
    </row>
    <row r="4373" spans="1:4" ht="9" customHeight="1">
      <c r="A4373" s="274">
        <v>4011398</v>
      </c>
      <c r="B4373" s="275" t="s">
        <v>29870</v>
      </c>
      <c r="C4373" s="274" t="s">
        <v>13725</v>
      </c>
      <c r="D4373" s="276">
        <v>210.25</v>
      </c>
    </row>
    <row r="4374" spans="1:4" ht="9" customHeight="1">
      <c r="A4374" s="274">
        <v>4011397</v>
      </c>
      <c r="B4374" s="275" t="s">
        <v>29871</v>
      </c>
      <c r="C4374" s="274" t="s">
        <v>13725</v>
      </c>
      <c r="D4374" s="276">
        <v>125.99</v>
      </c>
    </row>
    <row r="4375" spans="1:4" ht="9" customHeight="1">
      <c r="A4375" s="274">
        <v>4011400</v>
      </c>
      <c r="B4375" s="275" t="s">
        <v>29872</v>
      </c>
      <c r="C4375" s="274" t="s">
        <v>13725</v>
      </c>
      <c r="D4375" s="276">
        <v>213.49</v>
      </c>
    </row>
    <row r="4376" spans="1:4" ht="9" customHeight="1">
      <c r="A4376" s="274">
        <v>4011399</v>
      </c>
      <c r="B4376" s="275" t="s">
        <v>29873</v>
      </c>
      <c r="C4376" s="274" t="s">
        <v>13725</v>
      </c>
      <c r="D4376" s="276">
        <v>142.94</v>
      </c>
    </row>
    <row r="4377" spans="1:4" ht="9" customHeight="1">
      <c r="A4377" s="274">
        <v>4011490</v>
      </c>
      <c r="B4377" s="275" t="s">
        <v>29874</v>
      </c>
      <c r="C4377" s="274" t="s">
        <v>6273</v>
      </c>
      <c r="D4377" s="276">
        <v>5.46</v>
      </c>
    </row>
    <row r="4378" spans="1:4" ht="9" customHeight="1">
      <c r="A4378" s="274">
        <v>4011536</v>
      </c>
      <c r="B4378" s="275" t="s">
        <v>29875</v>
      </c>
      <c r="C4378" s="274" t="s">
        <v>6273</v>
      </c>
      <c r="D4378" s="276">
        <v>1.79</v>
      </c>
    </row>
    <row r="4379" spans="1:4" ht="9" customHeight="1">
      <c r="A4379" s="274">
        <v>4011415</v>
      </c>
      <c r="B4379" s="275" t="s">
        <v>29876</v>
      </c>
      <c r="C4379" s="274" t="s">
        <v>4787</v>
      </c>
      <c r="D4379" s="276">
        <v>166.95</v>
      </c>
    </row>
    <row r="4380" spans="1:4" ht="9" customHeight="1">
      <c r="A4380" s="274">
        <v>4011416</v>
      </c>
      <c r="B4380" s="275" t="s">
        <v>29877</v>
      </c>
      <c r="C4380" s="274" t="s">
        <v>4787</v>
      </c>
      <c r="D4380" s="276">
        <v>136.51</v>
      </c>
    </row>
    <row r="4381" spans="1:4" ht="9" customHeight="1">
      <c r="A4381" s="274">
        <v>4011408</v>
      </c>
      <c r="B4381" s="275" t="s">
        <v>29878</v>
      </c>
      <c r="C4381" s="274" t="s">
        <v>6273</v>
      </c>
      <c r="D4381" s="276">
        <v>2.12</v>
      </c>
    </row>
    <row r="4382" spans="1:4" ht="9" customHeight="1">
      <c r="A4382" s="274">
        <v>4011407</v>
      </c>
      <c r="B4382" s="275" t="s">
        <v>29879</v>
      </c>
      <c r="C4382" s="274" t="s">
        <v>6273</v>
      </c>
      <c r="D4382" s="276">
        <v>1.71</v>
      </c>
    </row>
    <row r="4383" spans="1:4" ht="9" customHeight="1">
      <c r="A4383" s="274">
        <v>4011410</v>
      </c>
      <c r="B4383" s="275" t="s">
        <v>29880</v>
      </c>
      <c r="C4383" s="274" t="s">
        <v>6273</v>
      </c>
      <c r="D4383" s="276">
        <v>4.1100000000000003</v>
      </c>
    </row>
    <row r="4384" spans="1:4" ht="9" customHeight="1">
      <c r="A4384" s="274">
        <v>4011409</v>
      </c>
      <c r="B4384" s="275" t="s">
        <v>29881</v>
      </c>
      <c r="C4384" s="274" t="s">
        <v>6273</v>
      </c>
      <c r="D4384" s="276">
        <v>3.34</v>
      </c>
    </row>
    <row r="4385" spans="1:4" ht="9" customHeight="1">
      <c r="A4385" s="274">
        <v>4011412</v>
      </c>
      <c r="B4385" s="275" t="s">
        <v>29882</v>
      </c>
      <c r="C4385" s="274" t="s">
        <v>6273</v>
      </c>
      <c r="D4385" s="276">
        <v>5.48</v>
      </c>
    </row>
    <row r="4386" spans="1:4" ht="9" customHeight="1">
      <c r="A4386" s="274">
        <v>4011411</v>
      </c>
      <c r="B4386" s="275" t="s">
        <v>29883</v>
      </c>
      <c r="C4386" s="274" t="s">
        <v>6273</v>
      </c>
      <c r="D4386" s="276">
        <v>4.46</v>
      </c>
    </row>
    <row r="4387" spans="1:4" ht="9" customHeight="1">
      <c r="A4387" s="274">
        <v>4011520</v>
      </c>
      <c r="B4387" s="275" t="s">
        <v>29884</v>
      </c>
      <c r="C4387" s="274" t="s">
        <v>13725</v>
      </c>
      <c r="D4387" s="276">
        <v>526.41</v>
      </c>
    </row>
    <row r="4388" spans="1:4" ht="9" customHeight="1">
      <c r="A4388" s="274">
        <v>4011507</v>
      </c>
      <c r="B4388" s="275" t="s">
        <v>29885</v>
      </c>
      <c r="C4388" s="274" t="s">
        <v>13725</v>
      </c>
      <c r="D4388" s="276">
        <v>387.99</v>
      </c>
    </row>
    <row r="4389" spans="1:4" ht="9" customHeight="1">
      <c r="A4389" s="274">
        <v>4011535</v>
      </c>
      <c r="B4389" s="275" t="s">
        <v>29886</v>
      </c>
      <c r="C4389" s="274" t="s">
        <v>13725</v>
      </c>
      <c r="D4389" s="276">
        <v>373.35</v>
      </c>
    </row>
    <row r="4390" spans="1:4" ht="9" customHeight="1">
      <c r="A4390" s="274">
        <v>4011534</v>
      </c>
      <c r="B4390" s="275" t="s">
        <v>29887</v>
      </c>
      <c r="C4390" s="274" t="s">
        <v>13725</v>
      </c>
      <c r="D4390" s="276">
        <v>264.17</v>
      </c>
    </row>
    <row r="4391" spans="1:4" ht="9" customHeight="1">
      <c r="A4391" s="274">
        <v>4011533</v>
      </c>
      <c r="B4391" s="275" t="s">
        <v>29888</v>
      </c>
      <c r="C4391" s="274" t="s">
        <v>13725</v>
      </c>
      <c r="D4391" s="276">
        <v>378.6</v>
      </c>
    </row>
    <row r="4392" spans="1:4" ht="9" customHeight="1">
      <c r="A4392" s="274">
        <v>4011532</v>
      </c>
      <c r="B4392" s="275" t="s">
        <v>29889</v>
      </c>
      <c r="C4392" s="274" t="s">
        <v>13725</v>
      </c>
      <c r="D4392" s="276">
        <v>269.42</v>
      </c>
    </row>
    <row r="4393" spans="1:4" ht="9" customHeight="1">
      <c r="A4393" s="274">
        <v>4011492</v>
      </c>
      <c r="B4393" s="275" t="s">
        <v>29890</v>
      </c>
      <c r="C4393" s="274" t="s">
        <v>13725</v>
      </c>
      <c r="D4393" s="276">
        <v>293.33999999999997</v>
      </c>
    </row>
    <row r="4394" spans="1:4" ht="9" customHeight="1">
      <c r="A4394" s="274">
        <v>4011491</v>
      </c>
      <c r="B4394" s="275" t="s">
        <v>29891</v>
      </c>
      <c r="C4394" s="274" t="s">
        <v>13725</v>
      </c>
      <c r="D4394" s="276">
        <v>206.79</v>
      </c>
    </row>
    <row r="4395" spans="1:4" ht="9" customHeight="1">
      <c r="A4395" s="274">
        <v>4011353</v>
      </c>
      <c r="B4395" s="275" t="s">
        <v>29892</v>
      </c>
      <c r="C4395" s="274" t="s">
        <v>6273</v>
      </c>
      <c r="D4395" s="276">
        <v>0.28000000000000003</v>
      </c>
    </row>
    <row r="4396" spans="1:4" ht="9" customHeight="1">
      <c r="A4396" s="274">
        <v>4011354</v>
      </c>
      <c r="B4396" s="275" t="s">
        <v>29893</v>
      </c>
      <c r="C4396" s="274" t="s">
        <v>6273</v>
      </c>
      <c r="D4396" s="276">
        <v>0.28000000000000003</v>
      </c>
    </row>
    <row r="4397" spans="1:4" ht="9" customHeight="1">
      <c r="A4397" s="274">
        <v>4011418</v>
      </c>
      <c r="B4397" s="275" t="s">
        <v>29894</v>
      </c>
      <c r="C4397" s="274" t="s">
        <v>13725</v>
      </c>
      <c r="D4397" s="276">
        <v>301.52999999999997</v>
      </c>
    </row>
    <row r="4398" spans="1:4" ht="9" customHeight="1">
      <c r="A4398" s="274">
        <v>4011417</v>
      </c>
      <c r="B4398" s="275" t="s">
        <v>29895</v>
      </c>
      <c r="C4398" s="274" t="s">
        <v>13725</v>
      </c>
      <c r="D4398" s="276">
        <v>183.51</v>
      </c>
    </row>
    <row r="4399" spans="1:4" ht="9" customHeight="1">
      <c r="A4399" s="274">
        <v>4011420</v>
      </c>
      <c r="B4399" s="275" t="s">
        <v>29896</v>
      </c>
      <c r="C4399" s="274" t="s">
        <v>13725</v>
      </c>
      <c r="D4399" s="276">
        <v>311.74</v>
      </c>
    </row>
    <row r="4400" spans="1:4" ht="9" customHeight="1">
      <c r="A4400" s="274">
        <v>4011419</v>
      </c>
      <c r="B4400" s="275" t="s">
        <v>29897</v>
      </c>
      <c r="C4400" s="274" t="s">
        <v>13725</v>
      </c>
      <c r="D4400" s="276">
        <v>180.34</v>
      </c>
    </row>
    <row r="4401" spans="1:4" ht="9" customHeight="1">
      <c r="A4401" s="274">
        <v>4011422</v>
      </c>
      <c r="B4401" s="275" t="s">
        <v>29898</v>
      </c>
      <c r="C4401" s="274" t="s">
        <v>13725</v>
      </c>
      <c r="D4401" s="276">
        <v>315.55</v>
      </c>
    </row>
    <row r="4402" spans="1:4" ht="9" customHeight="1">
      <c r="A4402" s="274">
        <v>4011421</v>
      </c>
      <c r="B4402" s="275" t="s">
        <v>29899</v>
      </c>
      <c r="C4402" s="274" t="s">
        <v>13725</v>
      </c>
      <c r="D4402" s="276">
        <v>193.07</v>
      </c>
    </row>
    <row r="4403" spans="1:4" ht="9" customHeight="1">
      <c r="A4403" s="274">
        <v>4011424</v>
      </c>
      <c r="B4403" s="275" t="s">
        <v>29900</v>
      </c>
      <c r="C4403" s="274" t="s">
        <v>13725</v>
      </c>
      <c r="D4403" s="276">
        <v>326.77</v>
      </c>
    </row>
    <row r="4404" spans="1:4" ht="9" customHeight="1">
      <c r="A4404" s="274">
        <v>4011423</v>
      </c>
      <c r="B4404" s="275" t="s">
        <v>29901</v>
      </c>
      <c r="C4404" s="274" t="s">
        <v>13725</v>
      </c>
      <c r="D4404" s="276">
        <v>189.9</v>
      </c>
    </row>
    <row r="4405" spans="1:4" ht="9" customHeight="1">
      <c r="A4405" s="274">
        <v>4011426</v>
      </c>
      <c r="B4405" s="275" t="s">
        <v>29902</v>
      </c>
      <c r="C4405" s="274" t="s">
        <v>13725</v>
      </c>
      <c r="D4405" s="276">
        <v>301.52999999999997</v>
      </c>
    </row>
    <row r="4406" spans="1:4" ht="9" customHeight="1">
      <c r="A4406" s="274">
        <v>4011425</v>
      </c>
      <c r="B4406" s="275" t="s">
        <v>29903</v>
      </c>
      <c r="C4406" s="274" t="s">
        <v>13725</v>
      </c>
      <c r="D4406" s="276">
        <v>183.51</v>
      </c>
    </row>
    <row r="4407" spans="1:4" ht="9" customHeight="1">
      <c r="A4407" s="274">
        <v>4011428</v>
      </c>
      <c r="B4407" s="275" t="s">
        <v>29904</v>
      </c>
      <c r="C4407" s="274" t="s">
        <v>13725</v>
      </c>
      <c r="D4407" s="276">
        <v>311.74</v>
      </c>
    </row>
    <row r="4408" spans="1:4" ht="9" customHeight="1">
      <c r="A4408" s="274">
        <v>4011427</v>
      </c>
      <c r="B4408" s="275" t="s">
        <v>29905</v>
      </c>
      <c r="C4408" s="274" t="s">
        <v>13725</v>
      </c>
      <c r="D4408" s="276">
        <v>180.34</v>
      </c>
    </row>
    <row r="4409" spans="1:4" ht="9" customHeight="1">
      <c r="A4409" s="274">
        <v>4011430</v>
      </c>
      <c r="B4409" s="275" t="s">
        <v>29906</v>
      </c>
      <c r="C4409" s="274" t="s">
        <v>13725</v>
      </c>
      <c r="D4409" s="276">
        <v>314.45999999999998</v>
      </c>
    </row>
    <row r="4410" spans="1:4" ht="9" customHeight="1">
      <c r="A4410" s="274">
        <v>4011429</v>
      </c>
      <c r="B4410" s="275" t="s">
        <v>29907</v>
      </c>
      <c r="C4410" s="274" t="s">
        <v>13725</v>
      </c>
      <c r="D4410" s="276">
        <v>192.56</v>
      </c>
    </row>
    <row r="4411" spans="1:4" ht="9" customHeight="1">
      <c r="A4411" s="274">
        <v>4011432</v>
      </c>
      <c r="B4411" s="275" t="s">
        <v>29908</v>
      </c>
      <c r="C4411" s="274" t="s">
        <v>13725</v>
      </c>
      <c r="D4411" s="276">
        <v>325.63</v>
      </c>
    </row>
    <row r="4412" spans="1:4" ht="9" customHeight="1">
      <c r="A4412" s="274">
        <v>4011431</v>
      </c>
      <c r="B4412" s="275" t="s">
        <v>29909</v>
      </c>
      <c r="C4412" s="274" t="s">
        <v>13725</v>
      </c>
      <c r="D4412" s="276">
        <v>189.41</v>
      </c>
    </row>
    <row r="4413" spans="1:4" ht="9" customHeight="1">
      <c r="A4413" s="274">
        <v>4011434</v>
      </c>
      <c r="B4413" s="275" t="s">
        <v>29910</v>
      </c>
      <c r="C4413" s="274" t="s">
        <v>4787</v>
      </c>
      <c r="D4413" s="276">
        <v>186.91</v>
      </c>
    </row>
    <row r="4414" spans="1:4" ht="9" customHeight="1">
      <c r="A4414" s="274">
        <v>4011433</v>
      </c>
      <c r="B4414" s="275" t="s">
        <v>29911</v>
      </c>
      <c r="C4414" s="274" t="s">
        <v>4787</v>
      </c>
      <c r="D4414" s="276">
        <v>132.44999999999999</v>
      </c>
    </row>
    <row r="4415" spans="1:4" ht="9" customHeight="1">
      <c r="A4415" s="274">
        <v>4011436</v>
      </c>
      <c r="B4415" s="275" t="s">
        <v>29912</v>
      </c>
      <c r="C4415" s="274" t="s">
        <v>4787</v>
      </c>
      <c r="D4415" s="276">
        <v>180.82</v>
      </c>
    </row>
    <row r="4416" spans="1:4" ht="9" customHeight="1">
      <c r="A4416" s="274">
        <v>4011435</v>
      </c>
      <c r="B4416" s="275" t="s">
        <v>29913</v>
      </c>
      <c r="C4416" s="274" t="s">
        <v>4787</v>
      </c>
      <c r="D4416" s="276">
        <v>124.14</v>
      </c>
    </row>
    <row r="4417" spans="1:4" ht="9" customHeight="1">
      <c r="A4417" s="274">
        <v>4011438</v>
      </c>
      <c r="B4417" s="275" t="s">
        <v>29914</v>
      </c>
      <c r="C4417" s="274" t="s">
        <v>4787</v>
      </c>
      <c r="D4417" s="276">
        <v>190.24</v>
      </c>
    </row>
    <row r="4418" spans="1:4" ht="9" customHeight="1">
      <c r="A4418" s="274">
        <v>4011437</v>
      </c>
      <c r="B4418" s="275" t="s">
        <v>29915</v>
      </c>
      <c r="C4418" s="274" t="s">
        <v>4787</v>
      </c>
      <c r="D4418" s="276">
        <v>130.38999999999999</v>
      </c>
    </row>
    <row r="4419" spans="1:4" ht="9" customHeight="1">
      <c r="A4419" s="274">
        <v>4011440</v>
      </c>
      <c r="B4419" s="275" t="s">
        <v>29916</v>
      </c>
      <c r="C4419" s="274" t="s">
        <v>4787</v>
      </c>
      <c r="D4419" s="276">
        <v>189.24</v>
      </c>
    </row>
    <row r="4420" spans="1:4" ht="9" customHeight="1">
      <c r="A4420" s="274">
        <v>4011439</v>
      </c>
      <c r="B4420" s="275" t="s">
        <v>29917</v>
      </c>
      <c r="C4420" s="274" t="s">
        <v>4787</v>
      </c>
      <c r="D4420" s="276">
        <v>136.58000000000001</v>
      </c>
    </row>
    <row r="4421" spans="1:4" ht="9" customHeight="1">
      <c r="A4421" s="274">
        <v>4011442</v>
      </c>
      <c r="B4421" s="275" t="s">
        <v>29918</v>
      </c>
      <c r="C4421" s="274" t="s">
        <v>4787</v>
      </c>
      <c r="D4421" s="276">
        <v>188.52</v>
      </c>
    </row>
    <row r="4422" spans="1:4" ht="9" customHeight="1">
      <c r="A4422" s="274">
        <v>4011441</v>
      </c>
      <c r="B4422" s="275" t="s">
        <v>29919</v>
      </c>
      <c r="C4422" s="274" t="s">
        <v>4787</v>
      </c>
      <c r="D4422" s="276">
        <v>136.16999999999999</v>
      </c>
    </row>
    <row r="4423" spans="1:4" ht="9" customHeight="1">
      <c r="A4423" s="274">
        <v>4011482</v>
      </c>
      <c r="B4423" s="275" t="s">
        <v>29920</v>
      </c>
      <c r="C4423" s="274" t="s">
        <v>13725</v>
      </c>
      <c r="D4423" s="276">
        <v>65.11</v>
      </c>
    </row>
    <row r="4424" spans="1:4" ht="9" customHeight="1">
      <c r="A4424" s="274">
        <v>4011484</v>
      </c>
      <c r="B4424" s="275" t="s">
        <v>29921</v>
      </c>
      <c r="C4424" s="274" t="s">
        <v>13725</v>
      </c>
      <c r="D4424" s="276">
        <v>64.86</v>
      </c>
    </row>
    <row r="4425" spans="1:4" ht="9" customHeight="1">
      <c r="A4425" s="274">
        <v>4011483</v>
      </c>
      <c r="B4425" s="275" t="s">
        <v>29922</v>
      </c>
      <c r="C4425" s="274" t="s">
        <v>13725</v>
      </c>
      <c r="D4425" s="276">
        <v>49.21</v>
      </c>
    </row>
    <row r="4426" spans="1:4" ht="9" customHeight="1">
      <c r="A4426" s="274">
        <v>4011488</v>
      </c>
      <c r="B4426" s="275" t="s">
        <v>29923</v>
      </c>
      <c r="C4426" s="274" t="s">
        <v>13725</v>
      </c>
      <c r="D4426" s="276">
        <v>50.89</v>
      </c>
    </row>
    <row r="4427" spans="1:4" ht="18" customHeight="1">
      <c r="A4427" s="274">
        <v>4011487</v>
      </c>
      <c r="B4427" s="275" t="s">
        <v>29924</v>
      </c>
      <c r="C4427" s="274" t="s">
        <v>13725</v>
      </c>
      <c r="D4427" s="276">
        <v>73.94</v>
      </c>
    </row>
    <row r="4428" spans="1:4" ht="9" customHeight="1">
      <c r="A4428" s="274">
        <v>4011486</v>
      </c>
      <c r="B4428" s="275" t="s">
        <v>29925</v>
      </c>
      <c r="C4428" s="274" t="s">
        <v>13725</v>
      </c>
      <c r="D4428" s="276">
        <v>98.71</v>
      </c>
    </row>
    <row r="4429" spans="1:4" ht="9" customHeight="1">
      <c r="A4429" s="274">
        <v>4011485</v>
      </c>
      <c r="B4429" s="275" t="s">
        <v>29926</v>
      </c>
      <c r="C4429" s="274" t="s">
        <v>13725</v>
      </c>
      <c r="D4429" s="276">
        <v>83.06</v>
      </c>
    </row>
    <row r="4430" spans="1:4" ht="9" customHeight="1">
      <c r="A4430" s="274">
        <v>4011489</v>
      </c>
      <c r="B4430" s="275" t="s">
        <v>29927</v>
      </c>
      <c r="C4430" s="274" t="s">
        <v>13725</v>
      </c>
      <c r="D4430" s="276">
        <v>125.61</v>
      </c>
    </row>
    <row r="4431" spans="1:4" ht="9" customHeight="1">
      <c r="A4431" s="274">
        <v>4011481</v>
      </c>
      <c r="B4431" s="275" t="s">
        <v>29928</v>
      </c>
      <c r="C4431" s="274" t="s">
        <v>13725</v>
      </c>
      <c r="D4431" s="276">
        <v>31.26</v>
      </c>
    </row>
    <row r="4432" spans="1:4" ht="9" customHeight="1">
      <c r="A4432" s="274">
        <v>4011347</v>
      </c>
      <c r="B4432" s="275" t="s">
        <v>29929</v>
      </c>
      <c r="C4432" s="274" t="s">
        <v>13725</v>
      </c>
      <c r="D4432" s="276">
        <v>53.94</v>
      </c>
    </row>
    <row r="4433" spans="1:4" ht="9" customHeight="1">
      <c r="A4433" s="274">
        <v>4011342</v>
      </c>
      <c r="B4433" s="275" t="s">
        <v>29930</v>
      </c>
      <c r="C4433" s="274" t="s">
        <v>13725</v>
      </c>
      <c r="D4433" s="276">
        <v>75.09</v>
      </c>
    </row>
    <row r="4434" spans="1:4" ht="9" customHeight="1">
      <c r="A4434" s="274">
        <v>4011344</v>
      </c>
      <c r="B4434" s="275" t="s">
        <v>29931</v>
      </c>
      <c r="C4434" s="274" t="s">
        <v>13725</v>
      </c>
      <c r="D4434" s="276">
        <v>49.26</v>
      </c>
    </row>
    <row r="4435" spans="1:4" ht="9" customHeight="1">
      <c r="A4435" s="274">
        <v>4011341</v>
      </c>
      <c r="B4435" s="275" t="s">
        <v>29932</v>
      </c>
      <c r="C4435" s="274" t="s">
        <v>13725</v>
      </c>
      <c r="D4435" s="276">
        <v>12.14</v>
      </c>
    </row>
    <row r="4436" spans="1:4" ht="9" customHeight="1">
      <c r="A4436" s="274">
        <v>4011346</v>
      </c>
      <c r="B4436" s="275" t="s">
        <v>29933</v>
      </c>
      <c r="C4436" s="274" t="s">
        <v>13725</v>
      </c>
      <c r="D4436" s="276">
        <v>8.5</v>
      </c>
    </row>
    <row r="4437" spans="1:4" ht="9" customHeight="1">
      <c r="A4437" s="274">
        <v>4011211</v>
      </c>
      <c r="B4437" s="275" t="s">
        <v>29934</v>
      </c>
      <c r="C4437" s="274" t="s">
        <v>13725</v>
      </c>
      <c r="D4437" s="276">
        <v>11.62</v>
      </c>
    </row>
    <row r="4438" spans="1:4" ht="9" customHeight="1">
      <c r="A4438" s="274">
        <v>4011304</v>
      </c>
      <c r="B4438" s="275" t="s">
        <v>29935</v>
      </c>
      <c r="C4438" s="274" t="s">
        <v>13725</v>
      </c>
      <c r="D4438" s="276">
        <v>50.79</v>
      </c>
    </row>
    <row r="4439" spans="1:4" ht="9" customHeight="1">
      <c r="A4439" s="274">
        <v>4011209</v>
      </c>
      <c r="B4439" s="275" t="s">
        <v>29936</v>
      </c>
      <c r="C4439" s="274" t="s">
        <v>6273</v>
      </c>
      <c r="D4439" s="276">
        <v>1.1299999999999999</v>
      </c>
    </row>
    <row r="4440" spans="1:4" ht="9" customHeight="1">
      <c r="A4440" s="274">
        <v>4011210</v>
      </c>
      <c r="B4440" s="275" t="s">
        <v>29937</v>
      </c>
      <c r="C4440" s="274" t="s">
        <v>6273</v>
      </c>
      <c r="D4440" s="276">
        <v>1.2</v>
      </c>
    </row>
    <row r="4441" spans="1:4" ht="9" customHeight="1">
      <c r="A4441" s="274">
        <v>4011537</v>
      </c>
      <c r="B4441" s="275" t="s">
        <v>29938</v>
      </c>
      <c r="C4441" s="274" t="s">
        <v>41</v>
      </c>
      <c r="D4441" s="276">
        <v>17.98</v>
      </c>
    </row>
    <row r="4442" spans="1:4" ht="9" customHeight="1">
      <c r="A4442" s="274">
        <v>4011218</v>
      </c>
      <c r="B4442" s="275" t="s">
        <v>29939</v>
      </c>
      <c r="C4442" s="274" t="s">
        <v>13725</v>
      </c>
      <c r="D4442" s="276">
        <v>416.8</v>
      </c>
    </row>
    <row r="4443" spans="1:4" ht="9" customHeight="1">
      <c r="A4443" s="274">
        <v>4011217</v>
      </c>
      <c r="B4443" s="275" t="s">
        <v>29940</v>
      </c>
      <c r="C4443" s="274" t="s">
        <v>13725</v>
      </c>
      <c r="D4443" s="276">
        <v>264.2</v>
      </c>
    </row>
    <row r="4444" spans="1:4" ht="9" customHeight="1">
      <c r="A4444" s="274">
        <v>4011214</v>
      </c>
      <c r="B4444" s="275" t="s">
        <v>29941</v>
      </c>
      <c r="C4444" s="274" t="s">
        <v>13725</v>
      </c>
      <c r="D4444" s="276">
        <v>253.51</v>
      </c>
    </row>
    <row r="4445" spans="1:4" ht="9" customHeight="1">
      <c r="A4445" s="274">
        <v>4011213</v>
      </c>
      <c r="B4445" s="275" t="s">
        <v>29942</v>
      </c>
      <c r="C4445" s="274" t="s">
        <v>13725</v>
      </c>
      <c r="D4445" s="276">
        <v>163.03</v>
      </c>
    </row>
    <row r="4446" spans="1:4" ht="9" customHeight="1">
      <c r="A4446" s="274">
        <v>4011227</v>
      </c>
      <c r="B4446" s="275" t="s">
        <v>29943</v>
      </c>
      <c r="C4446" s="274" t="s">
        <v>13725</v>
      </c>
      <c r="D4446" s="276">
        <v>11.62</v>
      </c>
    </row>
    <row r="4447" spans="1:4" ht="9" customHeight="1">
      <c r="A4447" s="274">
        <v>4011302</v>
      </c>
      <c r="B4447" s="275" t="s">
        <v>29944</v>
      </c>
      <c r="C4447" s="274" t="s">
        <v>13725</v>
      </c>
      <c r="D4447" s="276">
        <v>55.12</v>
      </c>
    </row>
    <row r="4448" spans="1:4" ht="9" customHeight="1">
      <c r="A4448" s="274">
        <v>4011300</v>
      </c>
      <c r="B4448" s="275" t="s">
        <v>29945</v>
      </c>
      <c r="C4448" s="274" t="s">
        <v>13725</v>
      </c>
      <c r="D4448" s="276">
        <v>49.75</v>
      </c>
    </row>
    <row r="4449" spans="1:4" ht="9" customHeight="1">
      <c r="A4449" s="274">
        <v>4011306</v>
      </c>
      <c r="B4449" s="275" t="s">
        <v>29946</v>
      </c>
      <c r="C4449" s="274" t="s">
        <v>13725</v>
      </c>
      <c r="D4449" s="276">
        <v>78.680000000000007</v>
      </c>
    </row>
    <row r="4450" spans="1:4" ht="9" customHeight="1">
      <c r="A4450" s="274">
        <v>4011303</v>
      </c>
      <c r="B4450" s="275" t="s">
        <v>29947</v>
      </c>
      <c r="C4450" s="274" t="s">
        <v>13725</v>
      </c>
      <c r="D4450" s="276">
        <v>94.2</v>
      </c>
    </row>
    <row r="4451" spans="1:4" ht="9" customHeight="1">
      <c r="A4451" s="274">
        <v>4011301</v>
      </c>
      <c r="B4451" s="275" t="s">
        <v>29948</v>
      </c>
      <c r="C4451" s="274" t="s">
        <v>13725</v>
      </c>
      <c r="D4451" s="276">
        <v>98.2</v>
      </c>
    </row>
    <row r="4452" spans="1:4" ht="9" customHeight="1">
      <c r="A4452" s="274">
        <v>4011228</v>
      </c>
      <c r="B4452" s="275" t="s">
        <v>29949</v>
      </c>
      <c r="C4452" s="274" t="s">
        <v>13725</v>
      </c>
      <c r="D4452" s="276">
        <v>12.75</v>
      </c>
    </row>
    <row r="4453" spans="1:4" ht="18" customHeight="1">
      <c r="A4453" s="274">
        <v>4011229</v>
      </c>
      <c r="B4453" s="275" t="s">
        <v>29950</v>
      </c>
      <c r="C4453" s="274" t="s">
        <v>13725</v>
      </c>
      <c r="D4453" s="276">
        <v>30.64</v>
      </c>
    </row>
    <row r="4454" spans="1:4" ht="18" customHeight="1">
      <c r="A4454" s="274">
        <v>4011231</v>
      </c>
      <c r="B4454" s="275" t="s">
        <v>29951</v>
      </c>
      <c r="C4454" s="274" t="s">
        <v>13725</v>
      </c>
      <c r="D4454" s="276">
        <v>108.87</v>
      </c>
    </row>
    <row r="4455" spans="1:4" ht="18" customHeight="1">
      <c r="A4455" s="274">
        <v>4011230</v>
      </c>
      <c r="B4455" s="275" t="s">
        <v>29952</v>
      </c>
      <c r="C4455" s="274" t="s">
        <v>13725</v>
      </c>
      <c r="D4455" s="276">
        <v>83.81</v>
      </c>
    </row>
    <row r="4456" spans="1:4" ht="18" customHeight="1">
      <c r="A4456" s="274">
        <v>4011235</v>
      </c>
      <c r="B4456" s="275" t="s">
        <v>29953</v>
      </c>
      <c r="C4456" s="274" t="s">
        <v>13725</v>
      </c>
      <c r="D4456" s="276">
        <v>74.02</v>
      </c>
    </row>
    <row r="4457" spans="1:4" ht="18" customHeight="1">
      <c r="A4457" s="274">
        <v>4011234</v>
      </c>
      <c r="B4457" s="275" t="s">
        <v>29954</v>
      </c>
      <c r="C4457" s="274" t="s">
        <v>13725</v>
      </c>
      <c r="D4457" s="276">
        <v>48.2</v>
      </c>
    </row>
    <row r="4458" spans="1:4" ht="18" customHeight="1">
      <c r="A4458" s="274">
        <v>4011233</v>
      </c>
      <c r="B4458" s="275" t="s">
        <v>29955</v>
      </c>
      <c r="C4458" s="274" t="s">
        <v>13725</v>
      </c>
      <c r="D4458" s="276">
        <v>60.85</v>
      </c>
    </row>
    <row r="4459" spans="1:4" ht="18" customHeight="1">
      <c r="A4459" s="274">
        <v>4011232</v>
      </c>
      <c r="B4459" s="275" t="s">
        <v>29956</v>
      </c>
      <c r="C4459" s="274" t="s">
        <v>13725</v>
      </c>
      <c r="D4459" s="276">
        <v>35.03</v>
      </c>
    </row>
    <row r="4460" spans="1:4" ht="9" customHeight="1">
      <c r="A4460" s="274">
        <v>4011372</v>
      </c>
      <c r="B4460" s="275" t="s">
        <v>29957</v>
      </c>
      <c r="C4460" s="274" t="s">
        <v>6273</v>
      </c>
      <c r="D4460" s="276">
        <v>5.56</v>
      </c>
    </row>
    <row r="4461" spans="1:4" ht="9" customHeight="1">
      <c r="A4461" s="274">
        <v>4011371</v>
      </c>
      <c r="B4461" s="275" t="s">
        <v>29958</v>
      </c>
      <c r="C4461" s="274" t="s">
        <v>6273</v>
      </c>
      <c r="D4461" s="276">
        <v>3.96</v>
      </c>
    </row>
    <row r="4462" spans="1:4" ht="9" customHeight="1">
      <c r="A4462" s="274">
        <v>4011378</v>
      </c>
      <c r="B4462" s="275" t="s">
        <v>29959</v>
      </c>
      <c r="C4462" s="274" t="s">
        <v>6273</v>
      </c>
      <c r="D4462" s="276">
        <v>5.56</v>
      </c>
    </row>
    <row r="4463" spans="1:4" ht="9" customHeight="1">
      <c r="A4463" s="274">
        <v>4011377</v>
      </c>
      <c r="B4463" s="275" t="s">
        <v>29960</v>
      </c>
      <c r="C4463" s="274" t="s">
        <v>6273</v>
      </c>
      <c r="D4463" s="276">
        <v>3.96</v>
      </c>
    </row>
    <row r="4464" spans="1:4" ht="9" customHeight="1">
      <c r="A4464" s="274">
        <v>4011368</v>
      </c>
      <c r="B4464" s="275" t="s">
        <v>29961</v>
      </c>
      <c r="C4464" s="274" t="s">
        <v>6273</v>
      </c>
      <c r="D4464" s="276">
        <v>4.4400000000000004</v>
      </c>
    </row>
    <row r="4465" spans="1:4" ht="9" customHeight="1">
      <c r="A4465" s="274">
        <v>4011367</v>
      </c>
      <c r="B4465" s="275" t="s">
        <v>29962</v>
      </c>
      <c r="C4465" s="274" t="s">
        <v>6273</v>
      </c>
      <c r="D4465" s="276">
        <v>2.84</v>
      </c>
    </row>
    <row r="4466" spans="1:4" ht="9" customHeight="1">
      <c r="A4466" s="274">
        <v>4011374</v>
      </c>
      <c r="B4466" s="275" t="s">
        <v>29963</v>
      </c>
      <c r="C4466" s="274" t="s">
        <v>6273</v>
      </c>
      <c r="D4466" s="276">
        <v>4.4400000000000004</v>
      </c>
    </row>
    <row r="4467" spans="1:4" ht="9" customHeight="1">
      <c r="A4467" s="274">
        <v>4011373</v>
      </c>
      <c r="B4467" s="275" t="s">
        <v>29964</v>
      </c>
      <c r="C4467" s="274" t="s">
        <v>6273</v>
      </c>
      <c r="D4467" s="276">
        <v>2.84</v>
      </c>
    </row>
    <row r="4468" spans="1:4" ht="9" customHeight="1">
      <c r="A4468" s="274">
        <v>4011370</v>
      </c>
      <c r="B4468" s="275" t="s">
        <v>29965</v>
      </c>
      <c r="C4468" s="274" t="s">
        <v>6273</v>
      </c>
      <c r="D4468" s="276">
        <v>5.04</v>
      </c>
    </row>
    <row r="4469" spans="1:4" ht="9" customHeight="1">
      <c r="A4469" s="274">
        <v>4011369</v>
      </c>
      <c r="B4469" s="275" t="s">
        <v>29966</v>
      </c>
      <c r="C4469" s="274" t="s">
        <v>6273</v>
      </c>
      <c r="D4469" s="276">
        <v>3.45</v>
      </c>
    </row>
    <row r="4470" spans="1:4" ht="9" customHeight="1">
      <c r="A4470" s="274">
        <v>4011376</v>
      </c>
      <c r="B4470" s="275" t="s">
        <v>29967</v>
      </c>
      <c r="C4470" s="274" t="s">
        <v>6273</v>
      </c>
      <c r="D4470" s="276">
        <v>5.04</v>
      </c>
    </row>
    <row r="4471" spans="1:4" ht="9" customHeight="1">
      <c r="A4471" s="274">
        <v>4011375</v>
      </c>
      <c r="B4471" s="275" t="s">
        <v>29968</v>
      </c>
      <c r="C4471" s="274" t="s">
        <v>6273</v>
      </c>
      <c r="D4471" s="276">
        <v>3.45</v>
      </c>
    </row>
    <row r="4472" spans="1:4" ht="9" customHeight="1">
      <c r="A4472" s="274">
        <v>4011360</v>
      </c>
      <c r="B4472" s="275" t="s">
        <v>29969</v>
      </c>
      <c r="C4472" s="274" t="s">
        <v>6273</v>
      </c>
      <c r="D4472" s="276">
        <v>2.04</v>
      </c>
    </row>
    <row r="4473" spans="1:4" ht="9" customHeight="1">
      <c r="A4473" s="274">
        <v>4011359</v>
      </c>
      <c r="B4473" s="275" t="s">
        <v>29970</v>
      </c>
      <c r="C4473" s="274" t="s">
        <v>6273</v>
      </c>
      <c r="D4473" s="276">
        <v>1.44</v>
      </c>
    </row>
    <row r="4474" spans="1:4" ht="9" customHeight="1">
      <c r="A4474" s="274">
        <v>4011366</v>
      </c>
      <c r="B4474" s="275" t="s">
        <v>29971</v>
      </c>
      <c r="C4474" s="274" t="s">
        <v>6273</v>
      </c>
      <c r="D4474" s="276">
        <v>2.04</v>
      </c>
    </row>
    <row r="4475" spans="1:4" ht="9" customHeight="1">
      <c r="A4475" s="274">
        <v>4011365</v>
      </c>
      <c r="B4475" s="275" t="s">
        <v>29972</v>
      </c>
      <c r="C4475" s="274" t="s">
        <v>6273</v>
      </c>
      <c r="D4475" s="276">
        <v>1.44</v>
      </c>
    </row>
    <row r="4476" spans="1:4" ht="9" customHeight="1">
      <c r="A4476" s="274">
        <v>4011356</v>
      </c>
      <c r="B4476" s="275" t="s">
        <v>29973</v>
      </c>
      <c r="C4476" s="274" t="s">
        <v>6273</v>
      </c>
      <c r="D4476" s="276">
        <v>1.58</v>
      </c>
    </row>
    <row r="4477" spans="1:4" ht="9" customHeight="1">
      <c r="A4477" s="274">
        <v>4011355</v>
      </c>
      <c r="B4477" s="275" t="s">
        <v>29974</v>
      </c>
      <c r="C4477" s="274" t="s">
        <v>6273</v>
      </c>
      <c r="D4477" s="276">
        <v>0.98</v>
      </c>
    </row>
    <row r="4478" spans="1:4" ht="9" customHeight="1">
      <c r="A4478" s="274">
        <v>4011362</v>
      </c>
      <c r="B4478" s="275" t="s">
        <v>29975</v>
      </c>
      <c r="C4478" s="274" t="s">
        <v>6273</v>
      </c>
      <c r="D4478" s="276">
        <v>1.58</v>
      </c>
    </row>
    <row r="4479" spans="1:4" ht="9" customHeight="1">
      <c r="A4479" s="274">
        <v>4011361</v>
      </c>
      <c r="B4479" s="275" t="s">
        <v>29976</v>
      </c>
      <c r="C4479" s="274" t="s">
        <v>6273</v>
      </c>
      <c r="D4479" s="276">
        <v>0.98</v>
      </c>
    </row>
    <row r="4480" spans="1:4" ht="9" customHeight="1">
      <c r="A4480" s="274">
        <v>4011358</v>
      </c>
      <c r="B4480" s="275" t="s">
        <v>29977</v>
      </c>
      <c r="C4480" s="274" t="s">
        <v>6273</v>
      </c>
      <c r="D4480" s="276">
        <v>1.82</v>
      </c>
    </row>
    <row r="4481" spans="1:4" ht="9" customHeight="1">
      <c r="A4481" s="274">
        <v>4011357</v>
      </c>
      <c r="B4481" s="275" t="s">
        <v>29978</v>
      </c>
      <c r="C4481" s="274" t="s">
        <v>6273</v>
      </c>
      <c r="D4481" s="276">
        <v>1.22</v>
      </c>
    </row>
    <row r="4482" spans="1:4" ht="9" customHeight="1">
      <c r="A4482" s="274">
        <v>4011364</v>
      </c>
      <c r="B4482" s="275" t="s">
        <v>29979</v>
      </c>
      <c r="C4482" s="274" t="s">
        <v>6273</v>
      </c>
      <c r="D4482" s="276">
        <v>1.82</v>
      </c>
    </row>
    <row r="4483" spans="1:4" ht="9" customHeight="1">
      <c r="A4483" s="274">
        <v>4011363</v>
      </c>
      <c r="B4483" s="275" t="s">
        <v>29980</v>
      </c>
      <c r="C4483" s="274" t="s">
        <v>6273</v>
      </c>
      <c r="D4483" s="276">
        <v>1.22</v>
      </c>
    </row>
    <row r="4484" spans="1:4" ht="9" customHeight="1">
      <c r="A4484" s="274">
        <v>4011384</v>
      </c>
      <c r="B4484" s="275" t="s">
        <v>29981</v>
      </c>
      <c r="C4484" s="274" t="s">
        <v>6273</v>
      </c>
      <c r="D4484" s="276">
        <v>6.09</v>
      </c>
    </row>
    <row r="4485" spans="1:4" ht="9" customHeight="1">
      <c r="A4485" s="274">
        <v>4011383</v>
      </c>
      <c r="B4485" s="275" t="s">
        <v>29982</v>
      </c>
      <c r="C4485" s="274" t="s">
        <v>6273</v>
      </c>
      <c r="D4485" s="276">
        <v>4.34</v>
      </c>
    </row>
    <row r="4486" spans="1:4" ht="9" customHeight="1">
      <c r="A4486" s="274">
        <v>4011390</v>
      </c>
      <c r="B4486" s="275" t="s">
        <v>29983</v>
      </c>
      <c r="C4486" s="274" t="s">
        <v>6273</v>
      </c>
      <c r="D4486" s="276">
        <v>6.09</v>
      </c>
    </row>
    <row r="4487" spans="1:4" ht="9" customHeight="1">
      <c r="A4487" s="274">
        <v>4011389</v>
      </c>
      <c r="B4487" s="275" t="s">
        <v>29984</v>
      </c>
      <c r="C4487" s="274" t="s">
        <v>6273</v>
      </c>
      <c r="D4487" s="276">
        <v>4.34</v>
      </c>
    </row>
    <row r="4488" spans="1:4" ht="9" customHeight="1">
      <c r="A4488" s="274">
        <v>4011380</v>
      </c>
      <c r="B4488" s="275" t="s">
        <v>29985</v>
      </c>
      <c r="C4488" s="274" t="s">
        <v>6273</v>
      </c>
      <c r="D4488" s="276">
        <v>4.9800000000000004</v>
      </c>
    </row>
    <row r="4489" spans="1:4" ht="9" customHeight="1">
      <c r="A4489" s="274">
        <v>4011379</v>
      </c>
      <c r="B4489" s="275" t="s">
        <v>29986</v>
      </c>
      <c r="C4489" s="274" t="s">
        <v>6273</v>
      </c>
      <c r="D4489" s="276">
        <v>3.22</v>
      </c>
    </row>
    <row r="4490" spans="1:4" ht="9" customHeight="1">
      <c r="A4490" s="274">
        <v>4011386</v>
      </c>
      <c r="B4490" s="275" t="s">
        <v>29987</v>
      </c>
      <c r="C4490" s="274" t="s">
        <v>6273</v>
      </c>
      <c r="D4490" s="276">
        <v>4.9800000000000004</v>
      </c>
    </row>
    <row r="4491" spans="1:4" ht="9" customHeight="1">
      <c r="A4491" s="274">
        <v>4011385</v>
      </c>
      <c r="B4491" s="275" t="s">
        <v>29988</v>
      </c>
      <c r="C4491" s="274" t="s">
        <v>6273</v>
      </c>
      <c r="D4491" s="276">
        <v>3.22</v>
      </c>
    </row>
    <row r="4492" spans="1:4" ht="9" customHeight="1">
      <c r="A4492" s="274">
        <v>4011382</v>
      </c>
      <c r="B4492" s="275" t="s">
        <v>29989</v>
      </c>
      <c r="C4492" s="274" t="s">
        <v>6273</v>
      </c>
      <c r="D4492" s="276">
        <v>5.58</v>
      </c>
    </row>
    <row r="4493" spans="1:4" ht="9" customHeight="1">
      <c r="A4493" s="274">
        <v>4011381</v>
      </c>
      <c r="B4493" s="275" t="s">
        <v>29990</v>
      </c>
      <c r="C4493" s="274" t="s">
        <v>6273</v>
      </c>
      <c r="D4493" s="276">
        <v>3.83</v>
      </c>
    </row>
    <row r="4494" spans="1:4" ht="9" customHeight="1">
      <c r="A4494" s="274">
        <v>4011388</v>
      </c>
      <c r="B4494" s="275" t="s">
        <v>29991</v>
      </c>
      <c r="C4494" s="274" t="s">
        <v>6273</v>
      </c>
      <c r="D4494" s="276">
        <v>5.58</v>
      </c>
    </row>
    <row r="4495" spans="1:4" ht="9" customHeight="1">
      <c r="A4495" s="274">
        <v>4011387</v>
      </c>
      <c r="B4495" s="275" t="s">
        <v>29992</v>
      </c>
      <c r="C4495" s="274" t="s">
        <v>6273</v>
      </c>
      <c r="D4495" s="276">
        <v>3.83</v>
      </c>
    </row>
    <row r="4496" spans="1:4" ht="9" customHeight="1">
      <c r="A4496" s="274">
        <v>4011212</v>
      </c>
      <c r="B4496" s="275" t="s">
        <v>29993</v>
      </c>
      <c r="C4496" s="274" t="s">
        <v>6273</v>
      </c>
      <c r="D4496" s="276">
        <v>0.06</v>
      </c>
    </row>
    <row r="4497" spans="1:4" ht="9" customHeight="1">
      <c r="A4497" s="274">
        <v>4208197</v>
      </c>
      <c r="B4497" s="275" t="s">
        <v>29994</v>
      </c>
      <c r="C4497" s="274" t="s">
        <v>4786</v>
      </c>
      <c r="D4497" s="276">
        <v>15161.02</v>
      </c>
    </row>
    <row r="4498" spans="1:4" ht="9" customHeight="1">
      <c r="A4498" s="274">
        <v>4208158</v>
      </c>
      <c r="B4498" s="275" t="s">
        <v>29995</v>
      </c>
      <c r="C4498" s="274" t="s">
        <v>4786</v>
      </c>
      <c r="D4498" s="276">
        <v>21110.21</v>
      </c>
    </row>
    <row r="4499" spans="1:4" ht="9" customHeight="1">
      <c r="A4499" s="274">
        <v>4208198</v>
      </c>
      <c r="B4499" s="275" t="s">
        <v>29996</v>
      </c>
      <c r="C4499" s="274" t="s">
        <v>4786</v>
      </c>
      <c r="D4499" s="276">
        <v>22739.34</v>
      </c>
    </row>
    <row r="4500" spans="1:4" ht="9" customHeight="1">
      <c r="A4500" s="274">
        <v>4208159</v>
      </c>
      <c r="B4500" s="275" t="s">
        <v>29997</v>
      </c>
      <c r="C4500" s="274" t="s">
        <v>4786</v>
      </c>
      <c r="D4500" s="276">
        <v>34177.269999999997</v>
      </c>
    </row>
    <row r="4501" spans="1:4" ht="9" customHeight="1">
      <c r="A4501" s="274">
        <v>4208160</v>
      </c>
      <c r="B4501" s="275" t="s">
        <v>29998</v>
      </c>
      <c r="C4501" s="274" t="s">
        <v>4786</v>
      </c>
      <c r="D4501" s="276">
        <v>40736.160000000003</v>
      </c>
    </row>
    <row r="4502" spans="1:4" ht="9" customHeight="1">
      <c r="A4502" s="274">
        <v>4208199</v>
      </c>
      <c r="B4502" s="275" t="s">
        <v>29999</v>
      </c>
      <c r="C4502" s="274" t="s">
        <v>4786</v>
      </c>
      <c r="D4502" s="276">
        <v>47326.68</v>
      </c>
    </row>
    <row r="4503" spans="1:4" ht="9" customHeight="1">
      <c r="A4503" s="274">
        <v>4208161</v>
      </c>
      <c r="B4503" s="275" t="s">
        <v>30000</v>
      </c>
      <c r="C4503" s="274" t="s">
        <v>4786</v>
      </c>
      <c r="D4503" s="276">
        <v>60388.98</v>
      </c>
    </row>
    <row r="4504" spans="1:4" ht="9" customHeight="1">
      <c r="A4504" s="274">
        <v>4208162</v>
      </c>
      <c r="B4504" s="275" t="s">
        <v>30001</v>
      </c>
      <c r="C4504" s="274" t="s">
        <v>4786</v>
      </c>
      <c r="D4504" s="276">
        <v>67563.960000000006</v>
      </c>
    </row>
    <row r="4505" spans="1:4" ht="9" customHeight="1">
      <c r="A4505" s="274">
        <v>4208163</v>
      </c>
      <c r="B4505" s="275" t="s">
        <v>30002</v>
      </c>
      <c r="C4505" s="274" t="s">
        <v>4786</v>
      </c>
      <c r="D4505" s="276">
        <v>87929.98</v>
      </c>
    </row>
    <row r="4506" spans="1:4" ht="9" customHeight="1">
      <c r="A4506" s="274">
        <v>4208200</v>
      </c>
      <c r="B4506" s="275" t="s">
        <v>30003</v>
      </c>
      <c r="C4506" s="274" t="s">
        <v>4786</v>
      </c>
      <c r="D4506" s="276">
        <v>93153.7</v>
      </c>
    </row>
    <row r="4507" spans="1:4" ht="9" customHeight="1">
      <c r="A4507" s="274">
        <v>4208164</v>
      </c>
      <c r="B4507" s="275" t="s">
        <v>30004</v>
      </c>
      <c r="C4507" s="274" t="s">
        <v>4786</v>
      </c>
      <c r="D4507" s="276">
        <v>118341.37</v>
      </c>
    </row>
    <row r="4508" spans="1:4" ht="9" customHeight="1">
      <c r="A4508" s="274">
        <v>4208201</v>
      </c>
      <c r="B4508" s="275" t="s">
        <v>30005</v>
      </c>
      <c r="C4508" s="274" t="s">
        <v>4786</v>
      </c>
      <c r="D4508" s="276">
        <v>16463.05</v>
      </c>
    </row>
    <row r="4509" spans="1:4" ht="9" customHeight="1">
      <c r="A4509" s="274">
        <v>4208151</v>
      </c>
      <c r="B4509" s="275" t="s">
        <v>30006</v>
      </c>
      <c r="C4509" s="274" t="s">
        <v>4786</v>
      </c>
      <c r="D4509" s="276">
        <v>25432.7</v>
      </c>
    </row>
    <row r="4510" spans="1:4" ht="9" customHeight="1">
      <c r="A4510" s="274">
        <v>4208202</v>
      </c>
      <c r="B4510" s="275" t="s">
        <v>30007</v>
      </c>
      <c r="C4510" s="274" t="s">
        <v>4786</v>
      </c>
      <c r="D4510" s="276">
        <v>29349.03</v>
      </c>
    </row>
    <row r="4511" spans="1:4" ht="9" customHeight="1">
      <c r="A4511" s="274">
        <v>4208152</v>
      </c>
      <c r="B4511" s="275" t="s">
        <v>30008</v>
      </c>
      <c r="C4511" s="274" t="s">
        <v>4786</v>
      </c>
      <c r="D4511" s="276">
        <v>40869.919999999998</v>
      </c>
    </row>
    <row r="4512" spans="1:4" ht="9" customHeight="1">
      <c r="A4512" s="274">
        <v>4208153</v>
      </c>
      <c r="B4512" s="275" t="s">
        <v>30009</v>
      </c>
      <c r="C4512" s="274" t="s">
        <v>4786</v>
      </c>
      <c r="D4512" s="276">
        <v>48673.48</v>
      </c>
    </row>
    <row r="4513" spans="1:4" ht="9" customHeight="1">
      <c r="A4513" s="274">
        <v>4208203</v>
      </c>
      <c r="B4513" s="275" t="s">
        <v>30010</v>
      </c>
      <c r="C4513" s="274" t="s">
        <v>4786</v>
      </c>
      <c r="D4513" s="276">
        <v>56664.74</v>
      </c>
    </row>
    <row r="4514" spans="1:4" ht="9" customHeight="1">
      <c r="A4514" s="274">
        <v>4208154</v>
      </c>
      <c r="B4514" s="275" t="s">
        <v>30011</v>
      </c>
      <c r="C4514" s="274" t="s">
        <v>4786</v>
      </c>
      <c r="D4514" s="276">
        <v>72149.91</v>
      </c>
    </row>
    <row r="4515" spans="1:4" ht="9" customHeight="1">
      <c r="A4515" s="274">
        <v>4208155</v>
      </c>
      <c r="B4515" s="275" t="s">
        <v>30012</v>
      </c>
      <c r="C4515" s="274" t="s">
        <v>4786</v>
      </c>
      <c r="D4515" s="276">
        <v>83170.820000000007</v>
      </c>
    </row>
    <row r="4516" spans="1:4" ht="9" customHeight="1">
      <c r="A4516" s="274">
        <v>4208156</v>
      </c>
      <c r="B4516" s="275" t="s">
        <v>30013</v>
      </c>
      <c r="C4516" s="274" t="s">
        <v>4786</v>
      </c>
      <c r="D4516" s="276">
        <v>103163.65</v>
      </c>
    </row>
    <row r="4517" spans="1:4" ht="9" customHeight="1">
      <c r="A4517" s="274">
        <v>4208204</v>
      </c>
      <c r="B4517" s="275" t="s">
        <v>30014</v>
      </c>
      <c r="C4517" s="274" t="s">
        <v>4786</v>
      </c>
      <c r="D4517" s="276">
        <v>112803.73</v>
      </c>
    </row>
    <row r="4518" spans="1:4" ht="9" customHeight="1">
      <c r="A4518" s="274">
        <v>4208157</v>
      </c>
      <c r="B4518" s="275" t="s">
        <v>30015</v>
      </c>
      <c r="C4518" s="274" t="s">
        <v>4786</v>
      </c>
      <c r="D4518" s="276">
        <v>145637.54999999999</v>
      </c>
    </row>
    <row r="4519" spans="1:4" ht="9" customHeight="1">
      <c r="A4519" s="274">
        <v>4208127</v>
      </c>
      <c r="B4519" s="275" t="s">
        <v>30016</v>
      </c>
      <c r="C4519" s="274" t="s">
        <v>159</v>
      </c>
      <c r="D4519" s="276">
        <v>27.34</v>
      </c>
    </row>
    <row r="4520" spans="1:4" ht="18" customHeight="1">
      <c r="A4520" s="274">
        <v>4208196</v>
      </c>
      <c r="B4520" s="275" t="s">
        <v>30017</v>
      </c>
      <c r="C4520" s="274" t="s">
        <v>4786</v>
      </c>
      <c r="D4520" s="276">
        <v>2451.46</v>
      </c>
    </row>
    <row r="4521" spans="1:4" ht="9" customHeight="1">
      <c r="A4521" s="274">
        <v>4208209</v>
      </c>
      <c r="B4521" s="275" t="s">
        <v>30018</v>
      </c>
      <c r="C4521" s="274" t="s">
        <v>4786</v>
      </c>
      <c r="D4521" s="276">
        <v>10973.39</v>
      </c>
    </row>
    <row r="4522" spans="1:4" ht="9" customHeight="1">
      <c r="A4522" s="274">
        <v>4208206</v>
      </c>
      <c r="B4522" s="275" t="s">
        <v>30019</v>
      </c>
      <c r="C4522" s="274" t="s">
        <v>4788</v>
      </c>
      <c r="D4522" s="276">
        <v>112.78</v>
      </c>
    </row>
    <row r="4523" spans="1:4" ht="9" customHeight="1">
      <c r="A4523" s="274">
        <v>4208210</v>
      </c>
      <c r="B4523" s="275" t="s">
        <v>30020</v>
      </c>
      <c r="C4523" s="274" t="s">
        <v>4786</v>
      </c>
      <c r="D4523" s="276">
        <v>24817.09</v>
      </c>
    </row>
    <row r="4524" spans="1:4" ht="9" customHeight="1">
      <c r="A4524" s="274">
        <v>4208195</v>
      </c>
      <c r="B4524" s="275" t="s">
        <v>30021</v>
      </c>
      <c r="C4524" s="274" t="s">
        <v>4786</v>
      </c>
      <c r="D4524" s="276">
        <v>13089.35</v>
      </c>
    </row>
    <row r="4525" spans="1:4" ht="9" customHeight="1">
      <c r="A4525" s="274">
        <v>4208208</v>
      </c>
      <c r="B4525" s="275" t="s">
        <v>30022</v>
      </c>
      <c r="C4525" s="274" t="s">
        <v>4788</v>
      </c>
      <c r="D4525" s="276">
        <v>568.29999999999995</v>
      </c>
    </row>
    <row r="4526" spans="1:4" ht="9" customHeight="1">
      <c r="A4526" s="274">
        <v>4208135</v>
      </c>
      <c r="B4526" s="275" t="s">
        <v>30023</v>
      </c>
      <c r="C4526" s="274" t="s">
        <v>41</v>
      </c>
      <c r="D4526" s="276">
        <v>11285.85</v>
      </c>
    </row>
    <row r="4527" spans="1:4" ht="9" customHeight="1">
      <c r="A4527" s="274">
        <v>4208136</v>
      </c>
      <c r="B4527" s="275" t="s">
        <v>30024</v>
      </c>
      <c r="C4527" s="274" t="s">
        <v>41</v>
      </c>
      <c r="D4527" s="276">
        <v>13368.32</v>
      </c>
    </row>
    <row r="4528" spans="1:4" ht="9" customHeight="1">
      <c r="A4528" s="274">
        <v>4208137</v>
      </c>
      <c r="B4528" s="275" t="s">
        <v>30025</v>
      </c>
      <c r="C4528" s="274" t="s">
        <v>41</v>
      </c>
      <c r="D4528" s="276">
        <v>15615.86</v>
      </c>
    </row>
    <row r="4529" spans="1:4" ht="9" customHeight="1">
      <c r="A4529" s="274">
        <v>4208138</v>
      </c>
      <c r="B4529" s="275" t="s">
        <v>30026</v>
      </c>
      <c r="C4529" s="274" t="s">
        <v>41</v>
      </c>
      <c r="D4529" s="276">
        <v>19552.02</v>
      </c>
    </row>
    <row r="4530" spans="1:4" ht="9" customHeight="1">
      <c r="A4530" s="274">
        <v>4208139</v>
      </c>
      <c r="B4530" s="275" t="s">
        <v>30027</v>
      </c>
      <c r="C4530" s="274" t="s">
        <v>41</v>
      </c>
      <c r="D4530" s="276">
        <v>22549.96</v>
      </c>
    </row>
    <row r="4531" spans="1:4" ht="9" customHeight="1">
      <c r="A4531" s="274">
        <v>4208140</v>
      </c>
      <c r="B4531" s="275" t="s">
        <v>30028</v>
      </c>
      <c r="C4531" s="274" t="s">
        <v>41</v>
      </c>
      <c r="D4531" s="276">
        <v>29479.94</v>
      </c>
    </row>
    <row r="4532" spans="1:4" ht="9" customHeight="1">
      <c r="A4532" s="274">
        <v>4208141</v>
      </c>
      <c r="B4532" s="275" t="s">
        <v>30029</v>
      </c>
      <c r="C4532" s="274" t="s">
        <v>41</v>
      </c>
      <c r="D4532" s="276">
        <v>33231.65</v>
      </c>
    </row>
    <row r="4533" spans="1:4" ht="9" customHeight="1">
      <c r="A4533" s="274">
        <v>4208212</v>
      </c>
      <c r="B4533" s="275" t="s">
        <v>30030</v>
      </c>
      <c r="C4533" s="274" t="s">
        <v>41</v>
      </c>
      <c r="D4533" s="276">
        <v>38099.42</v>
      </c>
    </row>
    <row r="4534" spans="1:4" ht="9" customHeight="1">
      <c r="A4534" s="274">
        <v>4208213</v>
      </c>
      <c r="B4534" s="275" t="s">
        <v>30031</v>
      </c>
      <c r="C4534" s="274" t="s">
        <v>41</v>
      </c>
      <c r="D4534" s="276">
        <v>48326.03</v>
      </c>
    </row>
    <row r="4535" spans="1:4" ht="9" customHeight="1">
      <c r="A4535" s="274">
        <v>4208214</v>
      </c>
      <c r="B4535" s="275" t="s">
        <v>30032</v>
      </c>
      <c r="C4535" s="274" t="s">
        <v>41</v>
      </c>
      <c r="D4535" s="276">
        <v>56266.15</v>
      </c>
    </row>
    <row r="4536" spans="1:4" ht="9" customHeight="1">
      <c r="A4536" s="274">
        <v>4208215</v>
      </c>
      <c r="B4536" s="275" t="s">
        <v>30033</v>
      </c>
      <c r="C4536" s="274" t="s">
        <v>41</v>
      </c>
      <c r="D4536" s="276">
        <v>74576.05</v>
      </c>
    </row>
    <row r="4537" spans="1:4" ht="9" customHeight="1">
      <c r="A4537" s="274">
        <v>4208216</v>
      </c>
      <c r="B4537" s="275" t="s">
        <v>30034</v>
      </c>
      <c r="C4537" s="274" t="s">
        <v>41</v>
      </c>
      <c r="D4537" s="276">
        <v>10531.8</v>
      </c>
    </row>
    <row r="4538" spans="1:4" ht="9" customHeight="1">
      <c r="A4538" s="274">
        <v>4208217</v>
      </c>
      <c r="B4538" s="275" t="s">
        <v>30035</v>
      </c>
      <c r="C4538" s="274" t="s">
        <v>41</v>
      </c>
      <c r="D4538" s="276">
        <v>12410.58</v>
      </c>
    </row>
    <row r="4539" spans="1:4" ht="9" customHeight="1">
      <c r="A4539" s="274">
        <v>4208218</v>
      </c>
      <c r="B4539" s="275" t="s">
        <v>30036</v>
      </c>
      <c r="C4539" s="274" t="s">
        <v>41</v>
      </c>
      <c r="D4539" s="276">
        <v>15221.97</v>
      </c>
    </row>
    <row r="4540" spans="1:4" ht="9" customHeight="1">
      <c r="A4540" s="274">
        <v>4208219</v>
      </c>
      <c r="B4540" s="275" t="s">
        <v>30037</v>
      </c>
      <c r="C4540" s="274" t="s">
        <v>41</v>
      </c>
      <c r="D4540" s="276">
        <v>18784.55</v>
      </c>
    </row>
    <row r="4541" spans="1:4" ht="9" customHeight="1">
      <c r="A4541" s="274">
        <v>4208220</v>
      </c>
      <c r="B4541" s="275" t="s">
        <v>30038</v>
      </c>
      <c r="C4541" s="274" t="s">
        <v>41</v>
      </c>
      <c r="D4541" s="276">
        <v>21973.57</v>
      </c>
    </row>
    <row r="4542" spans="1:4" ht="9" customHeight="1">
      <c r="A4542" s="274">
        <v>4208221</v>
      </c>
      <c r="B4542" s="275" t="s">
        <v>30039</v>
      </c>
      <c r="C4542" s="274" t="s">
        <v>41</v>
      </c>
      <c r="D4542" s="276">
        <v>28909.05</v>
      </c>
    </row>
    <row r="4543" spans="1:4" ht="9" customHeight="1">
      <c r="A4543" s="274">
        <v>4208222</v>
      </c>
      <c r="B4543" s="275" t="s">
        <v>30040</v>
      </c>
      <c r="C4543" s="274" t="s">
        <v>41</v>
      </c>
      <c r="D4543" s="276">
        <v>32286.76</v>
      </c>
    </row>
    <row r="4544" spans="1:4" ht="9" customHeight="1">
      <c r="A4544" s="274">
        <v>4208223</v>
      </c>
      <c r="B4544" s="275" t="s">
        <v>30041</v>
      </c>
      <c r="C4544" s="274" t="s">
        <v>41</v>
      </c>
      <c r="D4544" s="276">
        <v>37342.54</v>
      </c>
    </row>
    <row r="4545" spans="1:4" ht="9" customHeight="1">
      <c r="A4545" s="274">
        <v>4208224</v>
      </c>
      <c r="B4545" s="275" t="s">
        <v>30042</v>
      </c>
      <c r="C4545" s="274" t="s">
        <v>41</v>
      </c>
      <c r="D4545" s="276">
        <v>47468.78</v>
      </c>
    </row>
    <row r="4546" spans="1:4" ht="9" customHeight="1">
      <c r="A4546" s="274">
        <v>4208225</v>
      </c>
      <c r="B4546" s="275" t="s">
        <v>30043</v>
      </c>
      <c r="C4546" s="274" t="s">
        <v>41</v>
      </c>
      <c r="D4546" s="276">
        <v>55519.96</v>
      </c>
    </row>
    <row r="4547" spans="1:4" ht="9" customHeight="1">
      <c r="A4547" s="274">
        <v>4208226</v>
      </c>
      <c r="B4547" s="275" t="s">
        <v>30044</v>
      </c>
      <c r="C4547" s="274" t="s">
        <v>41</v>
      </c>
      <c r="D4547" s="276">
        <v>73518.320000000007</v>
      </c>
    </row>
    <row r="4548" spans="1:4" ht="9" customHeight="1">
      <c r="A4548" s="274">
        <v>4208227</v>
      </c>
      <c r="B4548" s="275" t="s">
        <v>30045</v>
      </c>
      <c r="C4548" s="274" t="s">
        <v>41</v>
      </c>
      <c r="D4548" s="276">
        <v>10525.58</v>
      </c>
    </row>
    <row r="4549" spans="1:4" ht="9" customHeight="1">
      <c r="A4549" s="274">
        <v>4208228</v>
      </c>
      <c r="B4549" s="275" t="s">
        <v>30046</v>
      </c>
      <c r="C4549" s="274" t="s">
        <v>41</v>
      </c>
      <c r="D4549" s="276">
        <v>12410.67</v>
      </c>
    </row>
    <row r="4550" spans="1:4" ht="9" customHeight="1">
      <c r="A4550" s="274">
        <v>4208229</v>
      </c>
      <c r="B4550" s="275" t="s">
        <v>30047</v>
      </c>
      <c r="C4550" s="274" t="s">
        <v>41</v>
      </c>
      <c r="D4550" s="276">
        <v>15222</v>
      </c>
    </row>
    <row r="4551" spans="1:4" ht="9" customHeight="1">
      <c r="A4551" s="274">
        <v>4208230</v>
      </c>
      <c r="B4551" s="275" t="s">
        <v>30048</v>
      </c>
      <c r="C4551" s="274" t="s">
        <v>41</v>
      </c>
      <c r="D4551" s="276">
        <v>18784.73</v>
      </c>
    </row>
    <row r="4552" spans="1:4" ht="9" customHeight="1">
      <c r="A4552" s="274">
        <v>4208231</v>
      </c>
      <c r="B4552" s="275" t="s">
        <v>30049</v>
      </c>
      <c r="C4552" s="274" t="s">
        <v>41</v>
      </c>
      <c r="D4552" s="276">
        <v>21973.64</v>
      </c>
    </row>
    <row r="4553" spans="1:4" ht="9" customHeight="1">
      <c r="A4553" s="274">
        <v>4208232</v>
      </c>
      <c r="B4553" s="275" t="s">
        <v>30050</v>
      </c>
      <c r="C4553" s="274" t="s">
        <v>41</v>
      </c>
      <c r="D4553" s="276">
        <v>28909.13</v>
      </c>
    </row>
    <row r="4554" spans="1:4" ht="9" customHeight="1">
      <c r="A4554" s="274">
        <v>4208233</v>
      </c>
      <c r="B4554" s="275" t="s">
        <v>30051</v>
      </c>
      <c r="C4554" s="274" t="s">
        <v>41</v>
      </c>
      <c r="D4554" s="276">
        <v>32287</v>
      </c>
    </row>
    <row r="4555" spans="1:4" ht="9" customHeight="1">
      <c r="A4555" s="274">
        <v>4208234</v>
      </c>
      <c r="B4555" s="275" t="s">
        <v>30052</v>
      </c>
      <c r="C4555" s="274" t="s">
        <v>41</v>
      </c>
      <c r="D4555" s="276">
        <v>37342.559999999998</v>
      </c>
    </row>
    <row r="4556" spans="1:4" ht="9" customHeight="1">
      <c r="A4556" s="274">
        <v>4208235</v>
      </c>
      <c r="B4556" s="275" t="s">
        <v>30053</v>
      </c>
      <c r="C4556" s="274" t="s">
        <v>41</v>
      </c>
      <c r="D4556" s="276">
        <v>47468.91</v>
      </c>
    </row>
    <row r="4557" spans="1:4" ht="9" customHeight="1">
      <c r="A4557" s="274">
        <v>4208236</v>
      </c>
      <c r="B4557" s="275" t="s">
        <v>30054</v>
      </c>
      <c r="C4557" s="274" t="s">
        <v>41</v>
      </c>
      <c r="D4557" s="276">
        <v>55521.17</v>
      </c>
    </row>
    <row r="4558" spans="1:4" ht="9" customHeight="1">
      <c r="A4558" s="274">
        <v>4208237</v>
      </c>
      <c r="B4558" s="275" t="s">
        <v>30055</v>
      </c>
      <c r="C4558" s="274" t="s">
        <v>41</v>
      </c>
      <c r="D4558" s="276">
        <v>73518.429999999993</v>
      </c>
    </row>
    <row r="4559" spans="1:4" ht="9" customHeight="1">
      <c r="A4559" s="274">
        <v>4208128</v>
      </c>
      <c r="B4559" s="275" t="s">
        <v>30056</v>
      </c>
      <c r="C4559" s="274" t="s">
        <v>41</v>
      </c>
      <c r="D4559" s="276">
        <v>390.39</v>
      </c>
    </row>
    <row r="4560" spans="1:4" ht="9" customHeight="1">
      <c r="A4560" s="274">
        <v>4208129</v>
      </c>
      <c r="B4560" s="275" t="s">
        <v>30057</v>
      </c>
      <c r="C4560" s="274" t="s">
        <v>41</v>
      </c>
      <c r="D4560" s="276">
        <v>622.29999999999995</v>
      </c>
    </row>
    <row r="4561" spans="1:4" ht="9" customHeight="1">
      <c r="A4561" s="274">
        <v>4208130</v>
      </c>
      <c r="B4561" s="275" t="s">
        <v>30058</v>
      </c>
      <c r="C4561" s="274" t="s">
        <v>41</v>
      </c>
      <c r="D4561" s="276">
        <v>815.19</v>
      </c>
    </row>
    <row r="4562" spans="1:4" ht="9" customHeight="1">
      <c r="A4562" s="274">
        <v>4208131</v>
      </c>
      <c r="B4562" s="275" t="s">
        <v>30059</v>
      </c>
      <c r="C4562" s="274" t="s">
        <v>41</v>
      </c>
      <c r="D4562" s="276">
        <v>1046.74</v>
      </c>
    </row>
    <row r="4563" spans="1:4" ht="9" customHeight="1">
      <c r="A4563" s="274">
        <v>4208132</v>
      </c>
      <c r="B4563" s="275" t="s">
        <v>30060</v>
      </c>
      <c r="C4563" s="274" t="s">
        <v>41</v>
      </c>
      <c r="D4563" s="276">
        <v>1201.83</v>
      </c>
    </row>
    <row r="4564" spans="1:4" ht="9" customHeight="1">
      <c r="A4564" s="274">
        <v>4208133</v>
      </c>
      <c r="B4564" s="275" t="s">
        <v>30061</v>
      </c>
      <c r="C4564" s="274" t="s">
        <v>41</v>
      </c>
      <c r="D4564" s="276">
        <v>1509.76</v>
      </c>
    </row>
    <row r="4565" spans="1:4" ht="9" customHeight="1">
      <c r="A4565" s="274">
        <v>4208134</v>
      </c>
      <c r="B4565" s="275" t="s">
        <v>30062</v>
      </c>
      <c r="C4565" s="274" t="s">
        <v>41</v>
      </c>
      <c r="D4565" s="276">
        <v>1684.85</v>
      </c>
    </row>
    <row r="4566" spans="1:4" ht="9" customHeight="1">
      <c r="A4566" s="274">
        <v>4208238</v>
      </c>
      <c r="B4566" s="275" t="s">
        <v>30063</v>
      </c>
      <c r="C4566" s="274" t="s">
        <v>41</v>
      </c>
      <c r="D4566" s="276">
        <v>1955.01</v>
      </c>
    </row>
    <row r="4567" spans="1:4" ht="9" customHeight="1">
      <c r="A4567" s="274">
        <v>4208239</v>
      </c>
      <c r="B4567" s="275" t="s">
        <v>30064</v>
      </c>
      <c r="C4567" s="274" t="s">
        <v>41</v>
      </c>
      <c r="D4567" s="276">
        <v>2264.85</v>
      </c>
    </row>
    <row r="4568" spans="1:4" ht="9" customHeight="1">
      <c r="A4568" s="274">
        <v>4413920</v>
      </c>
      <c r="B4568" s="275" t="s">
        <v>30065</v>
      </c>
      <c r="C4568" s="274" t="s">
        <v>6273</v>
      </c>
      <c r="D4568" s="276">
        <v>0.54</v>
      </c>
    </row>
    <row r="4569" spans="1:4" ht="9" customHeight="1">
      <c r="A4569" s="274">
        <v>4413024</v>
      </c>
      <c r="B4569" s="275" t="s">
        <v>30066</v>
      </c>
      <c r="C4569" s="274" t="s">
        <v>6273</v>
      </c>
      <c r="D4569" s="276">
        <v>0.39</v>
      </c>
    </row>
    <row r="4570" spans="1:4" ht="9" customHeight="1">
      <c r="A4570" s="274">
        <v>4413022</v>
      </c>
      <c r="B4570" s="275" t="s">
        <v>30067</v>
      </c>
      <c r="C4570" s="274" t="s">
        <v>6273</v>
      </c>
      <c r="D4570" s="276">
        <v>0.61</v>
      </c>
    </row>
    <row r="4571" spans="1:4" ht="18" customHeight="1">
      <c r="A4571" s="274">
        <v>4413020</v>
      </c>
      <c r="B4571" s="275" t="s">
        <v>30068</v>
      </c>
      <c r="C4571" s="274" t="s">
        <v>41</v>
      </c>
      <c r="D4571" s="276">
        <v>31.77</v>
      </c>
    </row>
    <row r="4572" spans="1:4" ht="18" customHeight="1">
      <c r="A4572" s="274">
        <v>4413013</v>
      </c>
      <c r="B4572" s="275" t="s">
        <v>30069</v>
      </c>
      <c r="C4572" s="274" t="s">
        <v>41</v>
      </c>
      <c r="D4572" s="276">
        <v>85.92</v>
      </c>
    </row>
    <row r="4573" spans="1:4" ht="9" customHeight="1">
      <c r="A4573" s="274">
        <v>4413019</v>
      </c>
      <c r="B4573" s="275" t="s">
        <v>30070</v>
      </c>
      <c r="C4573" s="274" t="s">
        <v>41</v>
      </c>
      <c r="D4573" s="276">
        <v>31.88</v>
      </c>
    </row>
    <row r="4574" spans="1:4" ht="9" customHeight="1">
      <c r="A4574" s="274">
        <v>4413026</v>
      </c>
      <c r="B4574" s="275" t="s">
        <v>30071</v>
      </c>
      <c r="C4574" s="274" t="s">
        <v>6273</v>
      </c>
      <c r="D4574" s="276">
        <v>212.46</v>
      </c>
    </row>
    <row r="4575" spans="1:4" ht="9" customHeight="1">
      <c r="A4575" s="274">
        <v>4413996</v>
      </c>
      <c r="B4575" s="275" t="s">
        <v>30072</v>
      </c>
      <c r="C4575" s="274" t="s">
        <v>6273</v>
      </c>
      <c r="D4575" s="276">
        <v>8.89</v>
      </c>
    </row>
    <row r="4576" spans="1:4" ht="9" customHeight="1">
      <c r="A4576" s="274">
        <v>4413942</v>
      </c>
      <c r="B4576" s="275" t="s">
        <v>30073</v>
      </c>
      <c r="C4576" s="274" t="s">
        <v>13725</v>
      </c>
      <c r="D4576" s="276">
        <v>1.55</v>
      </c>
    </row>
    <row r="4577" spans="1:4" ht="9" customHeight="1">
      <c r="A4577" s="274">
        <v>4413018</v>
      </c>
      <c r="B4577" s="275" t="s">
        <v>30074</v>
      </c>
      <c r="C4577" s="274" t="s">
        <v>159</v>
      </c>
      <c r="D4577" s="276">
        <v>15.42</v>
      </c>
    </row>
    <row r="4578" spans="1:4" ht="9" customHeight="1">
      <c r="A4578" s="274">
        <v>4413905</v>
      </c>
      <c r="B4578" s="275" t="s">
        <v>30075</v>
      </c>
      <c r="C4578" s="274" t="s">
        <v>6273</v>
      </c>
      <c r="D4578" s="276">
        <v>6.39</v>
      </c>
    </row>
    <row r="4579" spans="1:4" ht="9" customHeight="1">
      <c r="A4579" s="274">
        <v>4413987</v>
      </c>
      <c r="B4579" s="275" t="s">
        <v>30076</v>
      </c>
      <c r="C4579" s="274" t="s">
        <v>6273</v>
      </c>
      <c r="D4579" s="276">
        <v>0.36</v>
      </c>
    </row>
    <row r="4580" spans="1:4" ht="9" customHeight="1">
      <c r="A4580" s="274">
        <v>4413995</v>
      </c>
      <c r="B4580" s="275" t="s">
        <v>30077</v>
      </c>
      <c r="C4580" s="274" t="s">
        <v>6273</v>
      </c>
      <c r="D4580" s="276">
        <v>2.52</v>
      </c>
    </row>
    <row r="4581" spans="1:4" ht="18" customHeight="1">
      <c r="A4581" s="274">
        <v>4413994</v>
      </c>
      <c r="B4581" s="275" t="s">
        <v>30078</v>
      </c>
      <c r="C4581" s="274" t="s">
        <v>41</v>
      </c>
      <c r="D4581" s="276">
        <v>632.12</v>
      </c>
    </row>
    <row r="4582" spans="1:4" ht="9" customHeight="1">
      <c r="A4582" s="274">
        <v>4413200</v>
      </c>
      <c r="B4582" s="275" t="s">
        <v>30079</v>
      </c>
      <c r="C4582" s="274" t="s">
        <v>6273</v>
      </c>
      <c r="D4582" s="276">
        <v>13.54</v>
      </c>
    </row>
    <row r="4583" spans="1:4" ht="9" customHeight="1">
      <c r="A4583" s="274">
        <v>4413990</v>
      </c>
      <c r="B4583" s="275" t="s">
        <v>30080</v>
      </c>
      <c r="C4583" s="274" t="s">
        <v>4786</v>
      </c>
      <c r="D4583" s="276">
        <v>31.88</v>
      </c>
    </row>
    <row r="4584" spans="1:4" ht="9" customHeight="1">
      <c r="A4584" s="274">
        <v>4413989</v>
      </c>
      <c r="B4584" s="275" t="s">
        <v>30081</v>
      </c>
      <c r="C4584" s="274" t="s">
        <v>4786</v>
      </c>
      <c r="D4584" s="276">
        <v>31.77</v>
      </c>
    </row>
    <row r="4585" spans="1:4" ht="9" customHeight="1">
      <c r="A4585" s="274">
        <v>4413951</v>
      </c>
      <c r="B4585" s="275" t="s">
        <v>30082</v>
      </c>
      <c r="C4585" s="274" t="s">
        <v>4786</v>
      </c>
      <c r="D4585" s="276">
        <v>61.8</v>
      </c>
    </row>
    <row r="4586" spans="1:4" ht="9" customHeight="1">
      <c r="A4586" s="274">
        <v>4413950</v>
      </c>
      <c r="B4586" s="275" t="s">
        <v>30083</v>
      </c>
      <c r="C4586" s="274" t="s">
        <v>4786</v>
      </c>
      <c r="D4586" s="276">
        <v>109.53</v>
      </c>
    </row>
    <row r="4587" spans="1:4" ht="9" customHeight="1">
      <c r="A4587" s="274">
        <v>4413949</v>
      </c>
      <c r="B4587" s="275" t="s">
        <v>30084</v>
      </c>
      <c r="C4587" s="274" t="s">
        <v>4786</v>
      </c>
      <c r="D4587" s="276">
        <v>185.18</v>
      </c>
    </row>
    <row r="4588" spans="1:4" ht="9" customHeight="1">
      <c r="A4588" s="274">
        <v>4413948</v>
      </c>
      <c r="B4588" s="275" t="s">
        <v>30085</v>
      </c>
      <c r="C4588" s="274" t="s">
        <v>4786</v>
      </c>
      <c r="D4588" s="276">
        <v>52.51</v>
      </c>
    </row>
    <row r="4589" spans="1:4" ht="9" customHeight="1">
      <c r="A4589" s="274">
        <v>4413947</v>
      </c>
      <c r="B4589" s="275" t="s">
        <v>30086</v>
      </c>
      <c r="C4589" s="274" t="s">
        <v>4786</v>
      </c>
      <c r="D4589" s="276">
        <v>83.02</v>
      </c>
    </row>
    <row r="4590" spans="1:4" ht="9" customHeight="1">
      <c r="A4590" s="274">
        <v>4413946</v>
      </c>
      <c r="B4590" s="275" t="s">
        <v>30087</v>
      </c>
      <c r="C4590" s="274" t="s">
        <v>4786</v>
      </c>
      <c r="D4590" s="276">
        <v>108.7</v>
      </c>
    </row>
    <row r="4591" spans="1:4" ht="9" customHeight="1">
      <c r="A4591" s="274">
        <v>4413952</v>
      </c>
      <c r="B4591" s="275" t="s">
        <v>30088</v>
      </c>
      <c r="C4591" s="274" t="s">
        <v>6273</v>
      </c>
      <c r="D4591" s="276">
        <v>68.2</v>
      </c>
    </row>
    <row r="4592" spans="1:4" ht="9" customHeight="1">
      <c r="A4592" s="274">
        <v>4413012</v>
      </c>
      <c r="B4592" s="275" t="s">
        <v>30089</v>
      </c>
      <c r="C4592" s="274" t="s">
        <v>13725</v>
      </c>
      <c r="D4592" s="276">
        <v>362.4</v>
      </c>
    </row>
    <row r="4593" spans="1:4" ht="9" customHeight="1">
      <c r="A4593" s="274">
        <v>4413014</v>
      </c>
      <c r="B4593" s="275" t="s">
        <v>30090</v>
      </c>
      <c r="C4593" s="274" t="s">
        <v>6273</v>
      </c>
      <c r="D4593" s="276">
        <v>16.73</v>
      </c>
    </row>
    <row r="4594" spans="1:4" ht="18" customHeight="1">
      <c r="A4594" s="274">
        <v>4413016</v>
      </c>
      <c r="B4594" s="275" t="s">
        <v>30091</v>
      </c>
      <c r="C4594" s="274" t="s">
        <v>6273</v>
      </c>
      <c r="D4594" s="276">
        <v>10.4</v>
      </c>
    </row>
    <row r="4595" spans="1:4" ht="9" customHeight="1">
      <c r="A4595" s="274">
        <v>4413984</v>
      </c>
      <c r="B4595" s="275" t="s">
        <v>30092</v>
      </c>
      <c r="C4595" s="274" t="s">
        <v>13725</v>
      </c>
      <c r="D4595" s="276">
        <v>3.82</v>
      </c>
    </row>
    <row r="4596" spans="1:4" ht="9" customHeight="1">
      <c r="A4596" s="274">
        <v>4413986</v>
      </c>
      <c r="B4596" s="275" t="s">
        <v>30093</v>
      </c>
      <c r="C4596" s="274" t="s">
        <v>6273</v>
      </c>
      <c r="D4596" s="276">
        <v>7.0000000000000007E-2</v>
      </c>
    </row>
    <row r="4597" spans="1:4" ht="9" customHeight="1">
      <c r="A4597" s="274">
        <v>4413985</v>
      </c>
      <c r="B4597" s="275" t="s">
        <v>30094</v>
      </c>
      <c r="C4597" s="274" t="s">
        <v>6273</v>
      </c>
      <c r="D4597" s="276">
        <v>19.920000000000002</v>
      </c>
    </row>
    <row r="4598" spans="1:4" ht="9" customHeight="1">
      <c r="A4598" s="274">
        <v>4413017</v>
      </c>
      <c r="B4598" s="275" t="s">
        <v>30095</v>
      </c>
      <c r="C4598" s="274" t="s">
        <v>41</v>
      </c>
      <c r="D4598" s="276">
        <v>43.99</v>
      </c>
    </row>
    <row r="4599" spans="1:4" ht="9" customHeight="1">
      <c r="A4599" s="274">
        <v>4415673</v>
      </c>
      <c r="B4599" s="275" t="s">
        <v>30096</v>
      </c>
      <c r="C4599" s="274" t="s">
        <v>6273</v>
      </c>
      <c r="D4599" s="276">
        <v>7.2</v>
      </c>
    </row>
    <row r="4600" spans="1:4" ht="9" customHeight="1">
      <c r="A4600" s="274">
        <v>4415684</v>
      </c>
      <c r="B4600" s="275" t="s">
        <v>30097</v>
      </c>
      <c r="C4600" s="274" t="s">
        <v>6273</v>
      </c>
      <c r="D4600" s="276">
        <v>4.08</v>
      </c>
    </row>
    <row r="4601" spans="1:4" ht="9" customHeight="1">
      <c r="A4601" s="274">
        <v>4413993</v>
      </c>
      <c r="B4601" s="275" t="s">
        <v>30098</v>
      </c>
      <c r="C4601" s="274" t="s">
        <v>6273</v>
      </c>
      <c r="D4601" s="276">
        <v>0.57999999999999996</v>
      </c>
    </row>
    <row r="4602" spans="1:4" ht="9" customHeight="1">
      <c r="A4602" s="274">
        <v>4507754</v>
      </c>
      <c r="B4602" s="275" t="s">
        <v>30099</v>
      </c>
      <c r="C4602" s="274" t="s">
        <v>4786</v>
      </c>
      <c r="D4602" s="276">
        <v>906.82</v>
      </c>
    </row>
    <row r="4603" spans="1:4" ht="9" customHeight="1">
      <c r="A4603" s="274">
        <v>4507738</v>
      </c>
      <c r="B4603" s="275" t="s">
        <v>30100</v>
      </c>
      <c r="C4603" s="274" t="s">
        <v>4786</v>
      </c>
      <c r="D4603" s="276">
        <v>1223.3699999999999</v>
      </c>
    </row>
    <row r="4604" spans="1:4" ht="9" customHeight="1">
      <c r="A4604" s="274">
        <v>4507755</v>
      </c>
      <c r="B4604" s="275" t="s">
        <v>30101</v>
      </c>
      <c r="C4604" s="274" t="s">
        <v>4786</v>
      </c>
      <c r="D4604" s="276">
        <v>1142.02</v>
      </c>
    </row>
    <row r="4605" spans="1:4" ht="9" customHeight="1">
      <c r="A4605" s="274">
        <v>4507756</v>
      </c>
      <c r="B4605" s="275" t="s">
        <v>30102</v>
      </c>
      <c r="C4605" s="274" t="s">
        <v>4786</v>
      </c>
      <c r="D4605" s="276">
        <v>1493.82</v>
      </c>
    </row>
    <row r="4606" spans="1:4" ht="9" customHeight="1">
      <c r="A4606" s="274">
        <v>4507757</v>
      </c>
      <c r="B4606" s="275" t="s">
        <v>30103</v>
      </c>
      <c r="C4606" s="274" t="s">
        <v>4786</v>
      </c>
      <c r="D4606" s="276">
        <v>1581.56</v>
      </c>
    </row>
    <row r="4607" spans="1:4" ht="9" customHeight="1">
      <c r="A4607" s="274">
        <v>4507758</v>
      </c>
      <c r="B4607" s="275" t="s">
        <v>30104</v>
      </c>
      <c r="C4607" s="274" t="s">
        <v>4786</v>
      </c>
      <c r="D4607" s="276">
        <v>1945.33</v>
      </c>
    </row>
    <row r="4608" spans="1:4" ht="9" customHeight="1">
      <c r="A4608" s="274">
        <v>4507759</v>
      </c>
      <c r="B4608" s="275" t="s">
        <v>30105</v>
      </c>
      <c r="C4608" s="274" t="s">
        <v>4786</v>
      </c>
      <c r="D4608" s="276">
        <v>2001.23</v>
      </c>
    </row>
    <row r="4609" spans="1:4" ht="9" customHeight="1">
      <c r="A4609" s="274">
        <v>4507760</v>
      </c>
      <c r="B4609" s="275" t="s">
        <v>30106</v>
      </c>
      <c r="C4609" s="274" t="s">
        <v>4786</v>
      </c>
      <c r="D4609" s="276">
        <v>2524.37</v>
      </c>
    </row>
    <row r="4610" spans="1:4" ht="9" customHeight="1">
      <c r="A4610" s="274">
        <v>4507761</v>
      </c>
      <c r="B4610" s="275" t="s">
        <v>30107</v>
      </c>
      <c r="C4610" s="274" t="s">
        <v>4786</v>
      </c>
      <c r="D4610" s="276">
        <v>2571.6</v>
      </c>
    </row>
    <row r="4611" spans="1:4" ht="9" customHeight="1">
      <c r="A4611" s="274">
        <v>4507762</v>
      </c>
      <c r="B4611" s="275" t="s">
        <v>30108</v>
      </c>
      <c r="C4611" s="274" t="s">
        <v>4786</v>
      </c>
      <c r="D4611" s="276">
        <v>3231.85</v>
      </c>
    </row>
    <row r="4612" spans="1:4" ht="9" customHeight="1">
      <c r="A4612" s="274">
        <v>4507763</v>
      </c>
      <c r="B4612" s="275" t="s">
        <v>30109</v>
      </c>
      <c r="C4612" s="274" t="s">
        <v>4786</v>
      </c>
      <c r="D4612" s="276">
        <v>3076.26</v>
      </c>
    </row>
    <row r="4613" spans="1:4" ht="9" customHeight="1">
      <c r="A4613" s="274">
        <v>4507764</v>
      </c>
      <c r="B4613" s="275" t="s">
        <v>30110</v>
      </c>
      <c r="C4613" s="274" t="s">
        <v>4786</v>
      </c>
      <c r="D4613" s="276">
        <v>4225.03</v>
      </c>
    </row>
    <row r="4614" spans="1:4" ht="9" customHeight="1">
      <c r="A4614" s="274">
        <v>4507765</v>
      </c>
      <c r="B4614" s="275" t="s">
        <v>30111</v>
      </c>
      <c r="C4614" s="274" t="s">
        <v>4786</v>
      </c>
      <c r="D4614" s="276">
        <v>3809.13</v>
      </c>
    </row>
    <row r="4615" spans="1:4" ht="9" customHeight="1">
      <c r="A4615" s="274">
        <v>4508192</v>
      </c>
      <c r="B4615" s="275" t="s">
        <v>30112</v>
      </c>
      <c r="C4615" s="274" t="s">
        <v>4786</v>
      </c>
      <c r="D4615" s="276">
        <v>5915.86</v>
      </c>
    </row>
    <row r="4616" spans="1:4" ht="9" customHeight="1">
      <c r="A4616" s="274">
        <v>4507766</v>
      </c>
      <c r="B4616" s="275" t="s">
        <v>30113</v>
      </c>
      <c r="C4616" s="274" t="s">
        <v>4786</v>
      </c>
      <c r="D4616" s="276">
        <v>400.62</v>
      </c>
    </row>
    <row r="4617" spans="1:4" ht="9" customHeight="1">
      <c r="A4617" s="274">
        <v>4507767</v>
      </c>
      <c r="B4617" s="275" t="s">
        <v>30114</v>
      </c>
      <c r="C4617" s="274" t="s">
        <v>4786</v>
      </c>
      <c r="D4617" s="276">
        <v>482.03</v>
      </c>
    </row>
    <row r="4618" spans="1:4" ht="9" customHeight="1">
      <c r="A4618" s="274">
        <v>4507768</v>
      </c>
      <c r="B4618" s="275" t="s">
        <v>30115</v>
      </c>
      <c r="C4618" s="274" t="s">
        <v>4786</v>
      </c>
      <c r="D4618" s="276">
        <v>551.75</v>
      </c>
    </row>
    <row r="4619" spans="1:4" ht="9" customHeight="1">
      <c r="A4619" s="274">
        <v>4507769</v>
      </c>
      <c r="B4619" s="275" t="s">
        <v>30116</v>
      </c>
      <c r="C4619" s="274" t="s">
        <v>4786</v>
      </c>
      <c r="D4619" s="276">
        <v>686.98</v>
      </c>
    </row>
    <row r="4620" spans="1:4" ht="9" customHeight="1">
      <c r="A4620" s="274">
        <v>4507770</v>
      </c>
      <c r="B4620" s="275" t="s">
        <v>30117</v>
      </c>
      <c r="C4620" s="274" t="s">
        <v>4786</v>
      </c>
      <c r="D4620" s="276">
        <v>633.82000000000005</v>
      </c>
    </row>
    <row r="4621" spans="1:4" ht="9" customHeight="1">
      <c r="A4621" s="274">
        <v>4507771</v>
      </c>
      <c r="B4621" s="275" t="s">
        <v>30118</v>
      </c>
      <c r="C4621" s="274" t="s">
        <v>4786</v>
      </c>
      <c r="D4621" s="276">
        <v>805.67</v>
      </c>
    </row>
    <row r="4622" spans="1:4" ht="9" customHeight="1">
      <c r="A4622" s="274">
        <v>4507772</v>
      </c>
      <c r="B4622" s="275" t="s">
        <v>30119</v>
      </c>
      <c r="C4622" s="274" t="s">
        <v>4786</v>
      </c>
      <c r="D4622" s="276">
        <v>741.98</v>
      </c>
    </row>
    <row r="4623" spans="1:4" ht="9" customHeight="1">
      <c r="A4623" s="274">
        <v>4508193</v>
      </c>
      <c r="B4623" s="275" t="s">
        <v>30120</v>
      </c>
      <c r="C4623" s="274" t="s">
        <v>4786</v>
      </c>
      <c r="D4623" s="276">
        <v>931.22</v>
      </c>
    </row>
    <row r="4624" spans="1:4" ht="9" customHeight="1">
      <c r="A4624" s="274">
        <v>4507773</v>
      </c>
      <c r="B4624" s="275" t="s">
        <v>30121</v>
      </c>
      <c r="C4624" s="274" t="s">
        <v>4786</v>
      </c>
      <c r="D4624" s="276">
        <v>834.28</v>
      </c>
    </row>
    <row r="4625" spans="1:4" ht="9" customHeight="1">
      <c r="A4625" s="274">
        <v>4507774</v>
      </c>
      <c r="B4625" s="275" t="s">
        <v>30122</v>
      </c>
      <c r="C4625" s="274" t="s">
        <v>4786</v>
      </c>
      <c r="D4625" s="276">
        <v>1090.6099999999999</v>
      </c>
    </row>
    <row r="4626" spans="1:4" ht="9" customHeight="1">
      <c r="A4626" s="274">
        <v>4507775</v>
      </c>
      <c r="B4626" s="275" t="s">
        <v>30123</v>
      </c>
      <c r="C4626" s="274" t="s">
        <v>4786</v>
      </c>
      <c r="D4626" s="276">
        <v>274.95999999999998</v>
      </c>
    </row>
    <row r="4627" spans="1:4" ht="9" customHeight="1">
      <c r="A4627" s="274">
        <v>4507776</v>
      </c>
      <c r="B4627" s="275" t="s">
        <v>30124</v>
      </c>
      <c r="C4627" s="274" t="s">
        <v>4786</v>
      </c>
      <c r="D4627" s="276">
        <v>351.2</v>
      </c>
    </row>
    <row r="4628" spans="1:4" ht="9" customHeight="1">
      <c r="A4628" s="274">
        <v>4507783</v>
      </c>
      <c r="B4628" s="275" t="s">
        <v>30125</v>
      </c>
      <c r="C4628" s="274" t="s">
        <v>4786</v>
      </c>
      <c r="D4628" s="276">
        <v>80.97</v>
      </c>
    </row>
    <row r="4629" spans="1:4" ht="9" customHeight="1">
      <c r="A4629" s="274">
        <v>4507784</v>
      </c>
      <c r="B4629" s="275" t="s">
        <v>30126</v>
      </c>
      <c r="C4629" s="274" t="s">
        <v>4786</v>
      </c>
      <c r="D4629" s="276">
        <v>113.49</v>
      </c>
    </row>
    <row r="4630" spans="1:4" ht="9" customHeight="1">
      <c r="A4630" s="274">
        <v>4507777</v>
      </c>
      <c r="B4630" s="275" t="s">
        <v>30127</v>
      </c>
      <c r="C4630" s="274" t="s">
        <v>4786</v>
      </c>
      <c r="D4630" s="276">
        <v>624.65</v>
      </c>
    </row>
    <row r="4631" spans="1:4" ht="9" customHeight="1">
      <c r="A4631" s="274">
        <v>4507778</v>
      </c>
      <c r="B4631" s="275" t="s">
        <v>30128</v>
      </c>
      <c r="C4631" s="274" t="s">
        <v>4786</v>
      </c>
      <c r="D4631" s="276">
        <v>813.19</v>
      </c>
    </row>
    <row r="4632" spans="1:4" ht="9" customHeight="1">
      <c r="A4632" s="274">
        <v>4507779</v>
      </c>
      <c r="B4632" s="275" t="s">
        <v>30129</v>
      </c>
      <c r="C4632" s="274" t="s">
        <v>4786</v>
      </c>
      <c r="D4632" s="276">
        <v>1227.44</v>
      </c>
    </row>
    <row r="4633" spans="1:4" ht="9" customHeight="1">
      <c r="A4633" s="274">
        <v>4507780</v>
      </c>
      <c r="B4633" s="275" t="s">
        <v>30130</v>
      </c>
      <c r="C4633" s="274" t="s">
        <v>4786</v>
      </c>
      <c r="D4633" s="276">
        <v>1528.61</v>
      </c>
    </row>
    <row r="4634" spans="1:4" ht="9" customHeight="1">
      <c r="A4634" s="274">
        <v>4507781</v>
      </c>
      <c r="B4634" s="275" t="s">
        <v>30131</v>
      </c>
      <c r="C4634" s="274" t="s">
        <v>4786</v>
      </c>
      <c r="D4634" s="276">
        <v>1342.5</v>
      </c>
    </row>
    <row r="4635" spans="1:4" ht="9" customHeight="1">
      <c r="A4635" s="274">
        <v>4507782</v>
      </c>
      <c r="B4635" s="275" t="s">
        <v>30132</v>
      </c>
      <c r="C4635" s="274" t="s">
        <v>4786</v>
      </c>
      <c r="D4635" s="276">
        <v>1644.29</v>
      </c>
    </row>
    <row r="4636" spans="1:4" ht="9" customHeight="1">
      <c r="A4636" s="274">
        <v>4507785</v>
      </c>
      <c r="B4636" s="275" t="s">
        <v>30133</v>
      </c>
      <c r="C4636" s="274" t="s">
        <v>4786</v>
      </c>
      <c r="D4636" s="276">
        <v>392.21</v>
      </c>
    </row>
    <row r="4637" spans="1:4" ht="9" customHeight="1">
      <c r="A4637" s="274">
        <v>4508194</v>
      </c>
      <c r="B4637" s="275" t="s">
        <v>30134</v>
      </c>
      <c r="C4637" s="274" t="s">
        <v>4786</v>
      </c>
      <c r="D4637" s="276">
        <v>545.24</v>
      </c>
    </row>
    <row r="4638" spans="1:4" ht="9" customHeight="1">
      <c r="A4638" s="274">
        <v>4507786</v>
      </c>
      <c r="B4638" s="275" t="s">
        <v>30135</v>
      </c>
      <c r="C4638" s="274" t="s">
        <v>4786</v>
      </c>
      <c r="D4638" s="276">
        <v>467.91</v>
      </c>
    </row>
    <row r="4639" spans="1:4" ht="9" customHeight="1">
      <c r="A4639" s="274">
        <v>4507787</v>
      </c>
      <c r="B4639" s="275" t="s">
        <v>30136</v>
      </c>
      <c r="C4639" s="274" t="s">
        <v>4786</v>
      </c>
      <c r="D4639" s="276">
        <v>658.46</v>
      </c>
    </row>
    <row r="4640" spans="1:4" ht="9" customHeight="1">
      <c r="A4640" s="274">
        <v>4507788</v>
      </c>
      <c r="B4640" s="275" t="s">
        <v>30137</v>
      </c>
      <c r="C4640" s="274" t="s">
        <v>4786</v>
      </c>
      <c r="D4640" s="276">
        <v>697.47</v>
      </c>
    </row>
    <row r="4641" spans="1:4" ht="9" customHeight="1">
      <c r="A4641" s="274">
        <v>4507789</v>
      </c>
      <c r="B4641" s="275" t="s">
        <v>30138</v>
      </c>
      <c r="C4641" s="274" t="s">
        <v>4786</v>
      </c>
      <c r="D4641" s="276">
        <v>853.95</v>
      </c>
    </row>
    <row r="4642" spans="1:4" ht="9" customHeight="1">
      <c r="A4642" s="274">
        <v>4507790</v>
      </c>
      <c r="B4642" s="275" t="s">
        <v>30139</v>
      </c>
      <c r="C4642" s="274" t="s">
        <v>4786</v>
      </c>
      <c r="D4642" s="276">
        <v>887.62</v>
      </c>
    </row>
    <row r="4643" spans="1:4" ht="9" customHeight="1">
      <c r="A4643" s="274">
        <v>4507791</v>
      </c>
      <c r="B4643" s="275" t="s">
        <v>30140</v>
      </c>
      <c r="C4643" s="274" t="s">
        <v>4786</v>
      </c>
      <c r="D4643" s="276">
        <v>1083.32</v>
      </c>
    </row>
    <row r="4644" spans="1:4" ht="9" customHeight="1">
      <c r="A4644" s="274">
        <v>4507792</v>
      </c>
      <c r="B4644" s="275" t="s">
        <v>30141</v>
      </c>
      <c r="C4644" s="274" t="s">
        <v>4786</v>
      </c>
      <c r="D4644" s="276">
        <v>1047.1400000000001</v>
      </c>
    </row>
    <row r="4645" spans="1:4" ht="9" customHeight="1">
      <c r="A4645" s="274">
        <v>4507793</v>
      </c>
      <c r="B4645" s="275" t="s">
        <v>30142</v>
      </c>
      <c r="C4645" s="274" t="s">
        <v>4786</v>
      </c>
      <c r="D4645" s="276">
        <v>1265.01</v>
      </c>
    </row>
    <row r="4646" spans="1:4" ht="9" customHeight="1">
      <c r="A4646" s="274">
        <v>4507794</v>
      </c>
      <c r="B4646" s="275" t="s">
        <v>30143</v>
      </c>
      <c r="C4646" s="274" t="s">
        <v>4786</v>
      </c>
      <c r="D4646" s="276">
        <v>1313.07</v>
      </c>
    </row>
    <row r="4647" spans="1:4" ht="9" customHeight="1">
      <c r="A4647" s="274">
        <v>4507795</v>
      </c>
      <c r="B4647" s="275" t="s">
        <v>30144</v>
      </c>
      <c r="C4647" s="274" t="s">
        <v>4786</v>
      </c>
      <c r="D4647" s="276">
        <v>1578.66</v>
      </c>
    </row>
    <row r="4648" spans="1:4" ht="9" customHeight="1">
      <c r="A4648" s="274">
        <v>4507796</v>
      </c>
      <c r="B4648" s="275" t="s">
        <v>30145</v>
      </c>
      <c r="C4648" s="274" t="s">
        <v>4786</v>
      </c>
      <c r="D4648" s="276">
        <v>1509.09</v>
      </c>
    </row>
    <row r="4649" spans="1:4" ht="9" customHeight="1">
      <c r="A4649" s="274">
        <v>4508190</v>
      </c>
      <c r="B4649" s="275" t="s">
        <v>30146</v>
      </c>
      <c r="C4649" s="274" t="s">
        <v>4786</v>
      </c>
      <c r="D4649" s="276">
        <v>1827.71</v>
      </c>
    </row>
    <row r="4650" spans="1:4" ht="9" customHeight="1">
      <c r="A4650" s="274">
        <v>4507797</v>
      </c>
      <c r="B4650" s="275" t="s">
        <v>30147</v>
      </c>
      <c r="C4650" s="274" t="s">
        <v>4786</v>
      </c>
      <c r="D4650" s="276">
        <v>197.74</v>
      </c>
    </row>
    <row r="4651" spans="1:4" ht="9" customHeight="1">
      <c r="A4651" s="274">
        <v>4507798</v>
      </c>
      <c r="B4651" s="275" t="s">
        <v>30148</v>
      </c>
      <c r="C4651" s="274" t="s">
        <v>4786</v>
      </c>
      <c r="D4651" s="276">
        <v>273.54000000000002</v>
      </c>
    </row>
    <row r="4652" spans="1:4" ht="9" customHeight="1">
      <c r="A4652" s="274">
        <v>4507799</v>
      </c>
      <c r="B4652" s="275" t="s">
        <v>30149</v>
      </c>
      <c r="C4652" s="274" t="s">
        <v>4786</v>
      </c>
      <c r="D4652" s="276">
        <v>295.89999999999998</v>
      </c>
    </row>
    <row r="4653" spans="1:4" ht="9" customHeight="1">
      <c r="A4653" s="274">
        <v>4507800</v>
      </c>
      <c r="B4653" s="275" t="s">
        <v>30150</v>
      </c>
      <c r="C4653" s="274" t="s">
        <v>4786</v>
      </c>
      <c r="D4653" s="276">
        <v>407.87</v>
      </c>
    </row>
    <row r="4654" spans="1:4" ht="9" customHeight="1">
      <c r="A4654" s="274">
        <v>4507801</v>
      </c>
      <c r="B4654" s="275" t="s">
        <v>30151</v>
      </c>
      <c r="C4654" s="274" t="s">
        <v>4786</v>
      </c>
      <c r="D4654" s="276">
        <v>313.45</v>
      </c>
    </row>
    <row r="4655" spans="1:4" ht="9" customHeight="1">
      <c r="A4655" s="274">
        <v>4507802</v>
      </c>
      <c r="B4655" s="275" t="s">
        <v>30152</v>
      </c>
      <c r="C4655" s="274" t="s">
        <v>4786</v>
      </c>
      <c r="D4655" s="276">
        <v>427.05</v>
      </c>
    </row>
    <row r="4656" spans="1:4" ht="9" customHeight="1">
      <c r="A4656" s="274">
        <v>4507803</v>
      </c>
      <c r="B4656" s="275" t="s">
        <v>30153</v>
      </c>
      <c r="C4656" s="274" t="s">
        <v>4786</v>
      </c>
      <c r="D4656" s="276">
        <v>351.31</v>
      </c>
    </row>
    <row r="4657" spans="1:4" ht="9" customHeight="1">
      <c r="A4657" s="274">
        <v>4508191</v>
      </c>
      <c r="B4657" s="275" t="s">
        <v>30154</v>
      </c>
      <c r="C4657" s="274" t="s">
        <v>4786</v>
      </c>
      <c r="D4657" s="276">
        <v>483.66</v>
      </c>
    </row>
    <row r="4658" spans="1:4" ht="9" customHeight="1">
      <c r="A4658" s="274">
        <v>4507804</v>
      </c>
      <c r="B4658" s="275" t="s">
        <v>30155</v>
      </c>
      <c r="C4658" s="274" t="s">
        <v>4786</v>
      </c>
      <c r="D4658" s="276">
        <v>390.22</v>
      </c>
    </row>
    <row r="4659" spans="1:4" ht="9" customHeight="1">
      <c r="A4659" s="274">
        <v>4507805</v>
      </c>
      <c r="B4659" s="275" t="s">
        <v>30156</v>
      </c>
      <c r="C4659" s="274" t="s">
        <v>4786</v>
      </c>
      <c r="D4659" s="276">
        <v>542.01</v>
      </c>
    </row>
    <row r="4660" spans="1:4" ht="9" customHeight="1">
      <c r="A4660" s="274">
        <v>4507806</v>
      </c>
      <c r="B4660" s="275" t="s">
        <v>30157</v>
      </c>
      <c r="C4660" s="274" t="s">
        <v>4786</v>
      </c>
      <c r="D4660" s="276">
        <v>27.11</v>
      </c>
    </row>
    <row r="4661" spans="1:4" ht="9" customHeight="1">
      <c r="A4661" s="274">
        <v>4507807</v>
      </c>
      <c r="B4661" s="275" t="s">
        <v>30158</v>
      </c>
      <c r="C4661" s="274" t="s">
        <v>4786</v>
      </c>
      <c r="D4661" s="276">
        <v>32.630000000000003</v>
      </c>
    </row>
    <row r="4662" spans="1:4" ht="9" customHeight="1">
      <c r="A4662" s="274">
        <v>4507866</v>
      </c>
      <c r="B4662" s="275" t="s">
        <v>30159</v>
      </c>
      <c r="C4662" s="274" t="s">
        <v>4786</v>
      </c>
      <c r="D4662" s="276">
        <v>76.2</v>
      </c>
    </row>
    <row r="4663" spans="1:4" ht="9" customHeight="1">
      <c r="A4663" s="274">
        <v>4507867</v>
      </c>
      <c r="B4663" s="275" t="s">
        <v>30160</v>
      </c>
      <c r="C4663" s="274" t="s">
        <v>4786</v>
      </c>
      <c r="D4663" s="276">
        <v>108.72</v>
      </c>
    </row>
    <row r="4664" spans="1:4" ht="9" customHeight="1">
      <c r="A4664" s="274">
        <v>4507808</v>
      </c>
      <c r="B4664" s="275" t="s">
        <v>30161</v>
      </c>
      <c r="C4664" s="274" t="s">
        <v>4786</v>
      </c>
      <c r="D4664" s="276">
        <v>32.229999999999997</v>
      </c>
    </row>
    <row r="4665" spans="1:4" ht="9" customHeight="1">
      <c r="A4665" s="274">
        <v>4507809</v>
      </c>
      <c r="B4665" s="275" t="s">
        <v>30162</v>
      </c>
      <c r="C4665" s="274" t="s">
        <v>4786</v>
      </c>
      <c r="D4665" s="276">
        <v>40.21</v>
      </c>
    </row>
    <row r="4666" spans="1:4" ht="9" customHeight="1">
      <c r="A4666" s="274">
        <v>4507810</v>
      </c>
      <c r="B4666" s="275" t="s">
        <v>30163</v>
      </c>
      <c r="C4666" s="274" t="s">
        <v>4786</v>
      </c>
      <c r="D4666" s="276">
        <v>50.18</v>
      </c>
    </row>
    <row r="4667" spans="1:4" ht="9" customHeight="1">
      <c r="A4667" s="274">
        <v>4507811</v>
      </c>
      <c r="B4667" s="275" t="s">
        <v>30164</v>
      </c>
      <c r="C4667" s="274" t="s">
        <v>4786</v>
      </c>
      <c r="D4667" s="276">
        <v>50.33</v>
      </c>
    </row>
    <row r="4668" spans="1:4" ht="9" customHeight="1">
      <c r="A4668" s="274">
        <v>4507812</v>
      </c>
      <c r="B4668" s="275" t="s">
        <v>30165</v>
      </c>
      <c r="C4668" s="274" t="s">
        <v>4786</v>
      </c>
      <c r="D4668" s="276">
        <v>61.13</v>
      </c>
    </row>
    <row r="4669" spans="1:4" ht="9" customHeight="1">
      <c r="A4669" s="274">
        <v>4507813</v>
      </c>
      <c r="B4669" s="275" t="s">
        <v>30166</v>
      </c>
      <c r="C4669" s="274" t="s">
        <v>4786</v>
      </c>
      <c r="D4669" s="276">
        <v>79.19</v>
      </c>
    </row>
    <row r="4670" spans="1:4" ht="18" customHeight="1">
      <c r="A4670" s="274">
        <v>4507851</v>
      </c>
      <c r="B4670" s="275" t="s">
        <v>30167</v>
      </c>
      <c r="C4670" s="274" t="s">
        <v>41</v>
      </c>
      <c r="D4670" s="276">
        <v>50.22</v>
      </c>
    </row>
    <row r="4671" spans="1:4" ht="18" customHeight="1">
      <c r="A4671" s="274">
        <v>4507852</v>
      </c>
      <c r="B4671" s="275" t="s">
        <v>30168</v>
      </c>
      <c r="C4671" s="274" t="s">
        <v>41</v>
      </c>
      <c r="D4671" s="276">
        <v>50.09</v>
      </c>
    </row>
    <row r="4672" spans="1:4" ht="18" customHeight="1">
      <c r="A4672" s="274">
        <v>4507853</v>
      </c>
      <c r="B4672" s="275" t="s">
        <v>30169</v>
      </c>
      <c r="C4672" s="274" t="s">
        <v>41</v>
      </c>
      <c r="D4672" s="276">
        <v>57.16</v>
      </c>
    </row>
    <row r="4673" spans="1:4" ht="18" customHeight="1">
      <c r="A4673" s="274">
        <v>4507854</v>
      </c>
      <c r="B4673" s="275" t="s">
        <v>30170</v>
      </c>
      <c r="C4673" s="274" t="s">
        <v>41</v>
      </c>
      <c r="D4673" s="276">
        <v>64.31</v>
      </c>
    </row>
    <row r="4674" spans="1:4" ht="18" customHeight="1">
      <c r="A4674" s="274">
        <v>4507855</v>
      </c>
      <c r="B4674" s="275" t="s">
        <v>30171</v>
      </c>
      <c r="C4674" s="274" t="s">
        <v>41</v>
      </c>
      <c r="D4674" s="276">
        <v>50.42</v>
      </c>
    </row>
    <row r="4675" spans="1:4" ht="18" customHeight="1">
      <c r="A4675" s="274">
        <v>4507856</v>
      </c>
      <c r="B4675" s="275" t="s">
        <v>30172</v>
      </c>
      <c r="C4675" s="274" t="s">
        <v>41</v>
      </c>
      <c r="D4675" s="276">
        <v>50.24</v>
      </c>
    </row>
    <row r="4676" spans="1:4" ht="18" customHeight="1">
      <c r="A4676" s="274">
        <v>4507857</v>
      </c>
      <c r="B4676" s="275" t="s">
        <v>30173</v>
      </c>
      <c r="C4676" s="274" t="s">
        <v>41</v>
      </c>
      <c r="D4676" s="276">
        <v>60.07</v>
      </c>
    </row>
    <row r="4677" spans="1:4" ht="18" customHeight="1">
      <c r="A4677" s="274">
        <v>4507858</v>
      </c>
      <c r="B4677" s="275" t="s">
        <v>30174</v>
      </c>
      <c r="C4677" s="274" t="s">
        <v>41</v>
      </c>
      <c r="D4677" s="276">
        <v>69.540000000000006</v>
      </c>
    </row>
    <row r="4678" spans="1:4" ht="9" customHeight="1">
      <c r="A4678" s="274">
        <v>4508177</v>
      </c>
      <c r="B4678" s="275" t="s">
        <v>30175</v>
      </c>
      <c r="C4678" s="274" t="s">
        <v>41</v>
      </c>
      <c r="D4678" s="276">
        <v>186.56</v>
      </c>
    </row>
    <row r="4679" spans="1:4" ht="9" customHeight="1">
      <c r="A4679" s="274">
        <v>4508178</v>
      </c>
      <c r="B4679" s="275" t="s">
        <v>30176</v>
      </c>
      <c r="C4679" s="274" t="s">
        <v>41</v>
      </c>
      <c r="D4679" s="276">
        <v>186.38</v>
      </c>
    </row>
    <row r="4680" spans="1:4" ht="9" customHeight="1">
      <c r="A4680" s="274">
        <v>4507821</v>
      </c>
      <c r="B4680" s="275" t="s">
        <v>30177</v>
      </c>
      <c r="C4680" s="274" t="s">
        <v>41</v>
      </c>
      <c r="D4680" s="276">
        <v>186.02</v>
      </c>
    </row>
    <row r="4681" spans="1:4" ht="9" customHeight="1">
      <c r="A4681" s="274">
        <v>4507822</v>
      </c>
      <c r="B4681" s="275" t="s">
        <v>30178</v>
      </c>
      <c r="C4681" s="274" t="s">
        <v>41</v>
      </c>
      <c r="D4681" s="276">
        <v>185.84</v>
      </c>
    </row>
    <row r="4682" spans="1:4" ht="9" customHeight="1">
      <c r="A4682" s="274">
        <v>4507823</v>
      </c>
      <c r="B4682" s="275" t="s">
        <v>30179</v>
      </c>
      <c r="C4682" s="274" t="s">
        <v>41</v>
      </c>
      <c r="D4682" s="276">
        <v>186.57</v>
      </c>
    </row>
    <row r="4683" spans="1:4" ht="9" customHeight="1">
      <c r="A4683" s="274">
        <v>4508188</v>
      </c>
      <c r="B4683" s="275" t="s">
        <v>30180</v>
      </c>
      <c r="C4683" s="274" t="s">
        <v>41</v>
      </c>
      <c r="D4683" s="276">
        <v>186.44</v>
      </c>
    </row>
    <row r="4684" spans="1:4" ht="9" customHeight="1">
      <c r="A4684" s="274">
        <v>4507824</v>
      </c>
      <c r="B4684" s="275" t="s">
        <v>30181</v>
      </c>
      <c r="C4684" s="274" t="s">
        <v>41</v>
      </c>
      <c r="D4684" s="276">
        <v>198.68</v>
      </c>
    </row>
    <row r="4685" spans="1:4" ht="9" customHeight="1">
      <c r="A4685" s="274">
        <v>4507825</v>
      </c>
      <c r="B4685" s="275" t="s">
        <v>30182</v>
      </c>
      <c r="C4685" s="274" t="s">
        <v>41</v>
      </c>
      <c r="D4685" s="276">
        <v>198.89</v>
      </c>
    </row>
    <row r="4686" spans="1:4" ht="9" customHeight="1">
      <c r="A4686" s="274">
        <v>4507826</v>
      </c>
      <c r="B4686" s="275" t="s">
        <v>30183</v>
      </c>
      <c r="C4686" s="274" t="s">
        <v>41</v>
      </c>
      <c r="D4686" s="276">
        <v>209.85</v>
      </c>
    </row>
    <row r="4687" spans="1:4" ht="9" customHeight="1">
      <c r="A4687" s="274">
        <v>4508179</v>
      </c>
      <c r="B4687" s="275" t="s">
        <v>30184</v>
      </c>
      <c r="C4687" s="274" t="s">
        <v>41</v>
      </c>
      <c r="D4687" s="276">
        <v>209.67</v>
      </c>
    </row>
    <row r="4688" spans="1:4" ht="9" customHeight="1">
      <c r="A4688" s="274">
        <v>4507827</v>
      </c>
      <c r="B4688" s="275" t="s">
        <v>30185</v>
      </c>
      <c r="C4688" s="274" t="s">
        <v>41</v>
      </c>
      <c r="D4688" s="276">
        <v>216.94</v>
      </c>
    </row>
    <row r="4689" spans="1:4" ht="9" customHeight="1">
      <c r="A4689" s="274">
        <v>4508180</v>
      </c>
      <c r="B4689" s="275" t="s">
        <v>30186</v>
      </c>
      <c r="C4689" s="274" t="s">
        <v>41</v>
      </c>
      <c r="D4689" s="276">
        <v>45.49</v>
      </c>
    </row>
    <row r="4690" spans="1:4" ht="9" customHeight="1">
      <c r="A4690" s="274">
        <v>4507739</v>
      </c>
      <c r="B4690" s="275" t="s">
        <v>30187</v>
      </c>
      <c r="C4690" s="274" t="s">
        <v>41</v>
      </c>
      <c r="D4690" s="276">
        <v>48.28</v>
      </c>
    </row>
    <row r="4691" spans="1:4" ht="9" customHeight="1">
      <c r="A4691" s="274">
        <v>4508181</v>
      </c>
      <c r="B4691" s="275" t="s">
        <v>30188</v>
      </c>
      <c r="C4691" s="274" t="s">
        <v>41</v>
      </c>
      <c r="D4691" s="276">
        <v>48.26</v>
      </c>
    </row>
    <row r="4692" spans="1:4" ht="9" customHeight="1">
      <c r="A4692" s="274">
        <v>4508125</v>
      </c>
      <c r="B4692" s="275" t="s">
        <v>30189</v>
      </c>
      <c r="C4692" s="274" t="s">
        <v>41</v>
      </c>
      <c r="D4692" s="276">
        <v>56.21</v>
      </c>
    </row>
    <row r="4693" spans="1:4" ht="9" customHeight="1">
      <c r="A4693" s="274">
        <v>4507828</v>
      </c>
      <c r="B4693" s="275" t="s">
        <v>30190</v>
      </c>
      <c r="C4693" s="274" t="s">
        <v>41</v>
      </c>
      <c r="D4693" s="276">
        <v>56.25</v>
      </c>
    </row>
    <row r="4694" spans="1:4" ht="9" customHeight="1">
      <c r="A4694" s="274">
        <v>4507829</v>
      </c>
      <c r="B4694" s="275" t="s">
        <v>30191</v>
      </c>
      <c r="C4694" s="274" t="s">
        <v>41</v>
      </c>
      <c r="D4694" s="276">
        <v>59.42</v>
      </c>
    </row>
    <row r="4695" spans="1:4" ht="9" customHeight="1">
      <c r="A4695" s="274">
        <v>4508182</v>
      </c>
      <c r="B4695" s="275" t="s">
        <v>30192</v>
      </c>
      <c r="C4695" s="274" t="s">
        <v>41</v>
      </c>
      <c r="D4695" s="276">
        <v>59.51</v>
      </c>
    </row>
    <row r="4696" spans="1:4" ht="9" customHeight="1">
      <c r="A4696" s="274">
        <v>4508092</v>
      </c>
      <c r="B4696" s="275" t="s">
        <v>30193</v>
      </c>
      <c r="C4696" s="274" t="s">
        <v>41</v>
      </c>
      <c r="D4696" s="276">
        <v>64.599999999999994</v>
      </c>
    </row>
    <row r="4697" spans="1:4" ht="9" customHeight="1">
      <c r="A4697" s="274">
        <v>4507830</v>
      </c>
      <c r="B4697" s="275" t="s">
        <v>30194</v>
      </c>
      <c r="C4697" s="274" t="s">
        <v>41</v>
      </c>
      <c r="D4697" s="276">
        <v>64.75</v>
      </c>
    </row>
    <row r="4698" spans="1:4" ht="9" customHeight="1">
      <c r="A4698" s="274">
        <v>4508183</v>
      </c>
      <c r="B4698" s="275" t="s">
        <v>30195</v>
      </c>
      <c r="C4698" s="274" t="s">
        <v>41</v>
      </c>
      <c r="D4698" s="276">
        <v>93.05</v>
      </c>
    </row>
    <row r="4699" spans="1:4" ht="9" customHeight="1">
      <c r="A4699" s="274">
        <v>4507831</v>
      </c>
      <c r="B4699" s="275" t="s">
        <v>30196</v>
      </c>
      <c r="C4699" s="274" t="s">
        <v>41</v>
      </c>
      <c r="D4699" s="276">
        <v>70.38</v>
      </c>
    </row>
    <row r="4700" spans="1:4" ht="9" customHeight="1">
      <c r="A4700" s="274">
        <v>4507832</v>
      </c>
      <c r="B4700" s="275" t="s">
        <v>30197</v>
      </c>
      <c r="C4700" s="274" t="s">
        <v>41</v>
      </c>
      <c r="D4700" s="276">
        <v>93.66</v>
      </c>
    </row>
    <row r="4701" spans="1:4" ht="9" customHeight="1">
      <c r="A4701" s="274">
        <v>4507833</v>
      </c>
      <c r="B4701" s="275" t="s">
        <v>30198</v>
      </c>
      <c r="C4701" s="274" t="s">
        <v>41</v>
      </c>
      <c r="D4701" s="276">
        <v>93.61</v>
      </c>
    </row>
    <row r="4702" spans="1:4" ht="9" customHeight="1">
      <c r="A4702" s="274">
        <v>4507834</v>
      </c>
      <c r="B4702" s="275" t="s">
        <v>30199</v>
      </c>
      <c r="C4702" s="274" t="s">
        <v>41</v>
      </c>
      <c r="D4702" s="276">
        <v>104.96</v>
      </c>
    </row>
    <row r="4703" spans="1:4" ht="9" customHeight="1">
      <c r="A4703" s="274">
        <v>4508184</v>
      </c>
      <c r="B4703" s="275" t="s">
        <v>30200</v>
      </c>
      <c r="C4703" s="274" t="s">
        <v>41</v>
      </c>
      <c r="D4703" s="276">
        <v>104.84</v>
      </c>
    </row>
    <row r="4704" spans="1:4" ht="9" customHeight="1">
      <c r="A4704" s="274">
        <v>4507835</v>
      </c>
      <c r="B4704" s="275" t="s">
        <v>30201</v>
      </c>
      <c r="C4704" s="274" t="s">
        <v>41</v>
      </c>
      <c r="D4704" s="276">
        <v>104.71</v>
      </c>
    </row>
    <row r="4705" spans="1:4" ht="9" customHeight="1">
      <c r="A4705" s="274">
        <v>4508174</v>
      </c>
      <c r="B4705" s="275" t="s">
        <v>30202</v>
      </c>
      <c r="C4705" s="274" t="s">
        <v>41</v>
      </c>
      <c r="D4705" s="276">
        <v>104.96</v>
      </c>
    </row>
    <row r="4706" spans="1:4" ht="9" customHeight="1">
      <c r="A4706" s="274">
        <v>4507836</v>
      </c>
      <c r="B4706" s="275" t="s">
        <v>30203</v>
      </c>
      <c r="C4706" s="274" t="s">
        <v>41</v>
      </c>
      <c r="D4706" s="276">
        <v>104.78</v>
      </c>
    </row>
    <row r="4707" spans="1:4" ht="9" customHeight="1">
      <c r="A4707" s="274">
        <v>4507837</v>
      </c>
      <c r="B4707" s="275" t="s">
        <v>30204</v>
      </c>
      <c r="C4707" s="274" t="s">
        <v>41</v>
      </c>
      <c r="D4707" s="276">
        <v>110.19</v>
      </c>
    </row>
    <row r="4708" spans="1:4" ht="9" customHeight="1">
      <c r="A4708" s="274">
        <v>4507838</v>
      </c>
      <c r="B4708" s="275" t="s">
        <v>30205</v>
      </c>
      <c r="C4708" s="274" t="s">
        <v>41</v>
      </c>
      <c r="D4708" s="276">
        <v>110.45</v>
      </c>
    </row>
    <row r="4709" spans="1:4" ht="9" customHeight="1">
      <c r="A4709" s="274">
        <v>4507839</v>
      </c>
      <c r="B4709" s="275" t="s">
        <v>30206</v>
      </c>
      <c r="C4709" s="274" t="s">
        <v>41</v>
      </c>
      <c r="D4709" s="276">
        <v>118.11</v>
      </c>
    </row>
    <row r="4710" spans="1:4" ht="9" customHeight="1">
      <c r="A4710" s="274">
        <v>4508175</v>
      </c>
      <c r="B4710" s="275" t="s">
        <v>30207</v>
      </c>
      <c r="C4710" s="274" t="s">
        <v>41</v>
      </c>
      <c r="D4710" s="276">
        <v>117.93</v>
      </c>
    </row>
    <row r="4711" spans="1:4" ht="9" customHeight="1">
      <c r="A4711" s="274">
        <v>4507840</v>
      </c>
      <c r="B4711" s="275" t="s">
        <v>30208</v>
      </c>
      <c r="C4711" s="274" t="s">
        <v>41</v>
      </c>
      <c r="D4711" s="276">
        <v>117.9</v>
      </c>
    </row>
    <row r="4712" spans="1:4" ht="9" customHeight="1">
      <c r="A4712" s="274">
        <v>4507841</v>
      </c>
      <c r="B4712" s="275" t="s">
        <v>30209</v>
      </c>
      <c r="C4712" s="274" t="s">
        <v>41</v>
      </c>
      <c r="D4712" s="276">
        <v>117.65</v>
      </c>
    </row>
    <row r="4713" spans="1:4" ht="9" customHeight="1">
      <c r="A4713" s="274">
        <v>4507842</v>
      </c>
      <c r="B4713" s="275" t="s">
        <v>30210</v>
      </c>
      <c r="C4713" s="274" t="s">
        <v>41</v>
      </c>
      <c r="D4713" s="276">
        <v>118.36</v>
      </c>
    </row>
    <row r="4714" spans="1:4" ht="9" customHeight="1">
      <c r="A4714" s="274">
        <v>4508185</v>
      </c>
      <c r="B4714" s="275" t="s">
        <v>30211</v>
      </c>
      <c r="C4714" s="274" t="s">
        <v>41</v>
      </c>
      <c r="D4714" s="276">
        <v>118.14</v>
      </c>
    </row>
    <row r="4715" spans="1:4" ht="9" customHeight="1">
      <c r="A4715" s="274">
        <v>4507843</v>
      </c>
      <c r="B4715" s="275" t="s">
        <v>30212</v>
      </c>
      <c r="C4715" s="274" t="s">
        <v>41</v>
      </c>
      <c r="D4715" s="276">
        <v>118.01</v>
      </c>
    </row>
    <row r="4716" spans="1:4" ht="9" customHeight="1">
      <c r="A4716" s="274">
        <v>4507844</v>
      </c>
      <c r="B4716" s="275" t="s">
        <v>30213</v>
      </c>
      <c r="C4716" s="274" t="s">
        <v>41</v>
      </c>
      <c r="D4716" s="276">
        <v>150.27000000000001</v>
      </c>
    </row>
    <row r="4717" spans="1:4" ht="9" customHeight="1">
      <c r="A4717" s="274">
        <v>4508186</v>
      </c>
      <c r="B4717" s="275" t="s">
        <v>30214</v>
      </c>
      <c r="C4717" s="274" t="s">
        <v>41</v>
      </c>
      <c r="D4717" s="276">
        <v>150.33000000000001</v>
      </c>
    </row>
    <row r="4718" spans="1:4" ht="9" customHeight="1">
      <c r="A4718" s="274">
        <v>4508187</v>
      </c>
      <c r="B4718" s="275" t="s">
        <v>30215</v>
      </c>
      <c r="C4718" s="274" t="s">
        <v>41</v>
      </c>
      <c r="D4718" s="276">
        <v>150.19999999999999</v>
      </c>
    </row>
    <row r="4719" spans="1:4" ht="9" customHeight="1">
      <c r="A4719" s="274">
        <v>4507845</v>
      </c>
      <c r="B4719" s="275" t="s">
        <v>30216</v>
      </c>
      <c r="C4719" s="274" t="s">
        <v>41</v>
      </c>
      <c r="D4719" s="276">
        <v>149.94999999999999</v>
      </c>
    </row>
    <row r="4720" spans="1:4" ht="9" customHeight="1">
      <c r="A4720" s="274">
        <v>4507846</v>
      </c>
      <c r="B4720" s="275" t="s">
        <v>30217</v>
      </c>
      <c r="C4720" s="274" t="s">
        <v>41</v>
      </c>
      <c r="D4720" s="276">
        <v>149.83000000000001</v>
      </c>
    </row>
    <row r="4721" spans="1:4" ht="9" customHeight="1">
      <c r="A4721" s="274">
        <v>4507847</v>
      </c>
      <c r="B4721" s="275" t="s">
        <v>30218</v>
      </c>
      <c r="C4721" s="274" t="s">
        <v>41</v>
      </c>
      <c r="D4721" s="276">
        <v>160</v>
      </c>
    </row>
    <row r="4722" spans="1:4" ht="9" customHeight="1">
      <c r="A4722" s="274">
        <v>4507848</v>
      </c>
      <c r="B4722" s="275" t="s">
        <v>30219</v>
      </c>
      <c r="C4722" s="274" t="s">
        <v>41</v>
      </c>
      <c r="D4722" s="276">
        <v>159.63999999999999</v>
      </c>
    </row>
    <row r="4723" spans="1:4" ht="9" customHeight="1">
      <c r="A4723" s="274">
        <v>4507849</v>
      </c>
      <c r="B4723" s="275" t="s">
        <v>30220</v>
      </c>
      <c r="C4723" s="274" t="s">
        <v>41</v>
      </c>
      <c r="D4723" s="276">
        <v>159.49</v>
      </c>
    </row>
    <row r="4724" spans="1:4" ht="9" customHeight="1">
      <c r="A4724" s="274">
        <v>4508176</v>
      </c>
      <c r="B4724" s="275" t="s">
        <v>30221</v>
      </c>
      <c r="C4724" s="274" t="s">
        <v>41</v>
      </c>
      <c r="D4724" s="276">
        <v>171.48</v>
      </c>
    </row>
    <row r="4725" spans="1:4" ht="9" customHeight="1">
      <c r="A4725" s="274">
        <v>4507850</v>
      </c>
      <c r="B4725" s="275" t="s">
        <v>30222</v>
      </c>
      <c r="C4725" s="274" t="s">
        <v>41</v>
      </c>
      <c r="D4725" s="276">
        <v>171.3</v>
      </c>
    </row>
    <row r="4726" spans="1:4" ht="9" customHeight="1">
      <c r="A4726" s="274">
        <v>4507956</v>
      </c>
      <c r="B4726" s="275" t="s">
        <v>30223</v>
      </c>
      <c r="C4726" s="274" t="s">
        <v>159</v>
      </c>
      <c r="D4726" s="276">
        <v>13.57</v>
      </c>
    </row>
    <row r="4727" spans="1:4" ht="9" customHeight="1">
      <c r="A4727" s="274">
        <v>4507957</v>
      </c>
      <c r="B4727" s="275" t="s">
        <v>30224</v>
      </c>
      <c r="C4727" s="274" t="s">
        <v>159</v>
      </c>
      <c r="D4727" s="276">
        <v>13.55</v>
      </c>
    </row>
    <row r="4728" spans="1:4" ht="9" customHeight="1">
      <c r="A4728" s="274">
        <v>4507958</v>
      </c>
      <c r="B4728" s="275" t="s">
        <v>30225</v>
      </c>
      <c r="C4728" s="274" t="s">
        <v>159</v>
      </c>
      <c r="D4728" s="276">
        <v>15.88</v>
      </c>
    </row>
    <row r="4729" spans="1:4" ht="9" customHeight="1">
      <c r="A4729" s="274">
        <v>4507959</v>
      </c>
      <c r="B4729" s="275" t="s">
        <v>30226</v>
      </c>
      <c r="C4729" s="274" t="s">
        <v>159</v>
      </c>
      <c r="D4729" s="276">
        <v>15.88</v>
      </c>
    </row>
    <row r="4730" spans="1:4" ht="9" customHeight="1">
      <c r="A4730" s="274">
        <v>4516138</v>
      </c>
      <c r="B4730" s="275" t="s">
        <v>30227</v>
      </c>
      <c r="C4730" s="274" t="s">
        <v>159</v>
      </c>
      <c r="D4730" s="276">
        <v>10.83</v>
      </c>
    </row>
    <row r="4731" spans="1:4" ht="9" customHeight="1">
      <c r="A4731" s="274">
        <v>4516137</v>
      </c>
      <c r="B4731" s="275" t="s">
        <v>30228</v>
      </c>
      <c r="C4731" s="274" t="s">
        <v>6273</v>
      </c>
      <c r="D4731" s="276">
        <v>126.72</v>
      </c>
    </row>
    <row r="4732" spans="1:4" ht="9" customHeight="1">
      <c r="A4732" s="274">
        <v>4805755</v>
      </c>
      <c r="B4732" s="275" t="s">
        <v>13724</v>
      </c>
      <c r="C4732" s="274" t="s">
        <v>13725</v>
      </c>
      <c r="D4732" s="276">
        <v>29.19</v>
      </c>
    </row>
    <row r="4733" spans="1:4" ht="9" customHeight="1">
      <c r="A4733" s="274">
        <v>4805756</v>
      </c>
      <c r="B4733" s="275" t="s">
        <v>30229</v>
      </c>
      <c r="C4733" s="274" t="s">
        <v>6273</v>
      </c>
      <c r="D4733" s="276">
        <v>4.38</v>
      </c>
    </row>
    <row r="4734" spans="1:4" ht="9" customHeight="1">
      <c r="A4734" s="274">
        <v>4816020</v>
      </c>
      <c r="B4734" s="275" t="s">
        <v>30230</v>
      </c>
      <c r="C4734" s="274" t="s">
        <v>13725</v>
      </c>
      <c r="D4734" s="276">
        <v>11.46</v>
      </c>
    </row>
    <row r="4735" spans="1:4" ht="9" customHeight="1">
      <c r="A4735" s="274">
        <v>4816019</v>
      </c>
      <c r="B4735" s="275" t="s">
        <v>30231</v>
      </c>
      <c r="C4735" s="274" t="s">
        <v>13725</v>
      </c>
      <c r="D4735" s="276">
        <v>7.6</v>
      </c>
    </row>
    <row r="4736" spans="1:4" ht="9" customHeight="1">
      <c r="A4736" s="274">
        <v>4816018</v>
      </c>
      <c r="B4736" s="275" t="s">
        <v>30232</v>
      </c>
      <c r="C4736" s="274" t="s">
        <v>13725</v>
      </c>
      <c r="D4736" s="276">
        <v>4.54</v>
      </c>
    </row>
    <row r="4737" spans="1:4" ht="9" customHeight="1">
      <c r="A4737" s="274">
        <v>4816012</v>
      </c>
      <c r="B4737" s="275" t="s">
        <v>30233</v>
      </c>
      <c r="C4737" s="274" t="s">
        <v>13725</v>
      </c>
      <c r="D4737" s="276">
        <v>54</v>
      </c>
    </row>
    <row r="4738" spans="1:4" ht="9" customHeight="1">
      <c r="A4738" s="274">
        <v>4815805</v>
      </c>
      <c r="B4738" s="275" t="s">
        <v>30234</v>
      </c>
      <c r="C4738" s="274" t="s">
        <v>6273</v>
      </c>
      <c r="D4738" s="276">
        <v>12.39</v>
      </c>
    </row>
    <row r="4739" spans="1:4" ht="9" customHeight="1">
      <c r="A4739" s="274">
        <v>4815802</v>
      </c>
      <c r="B4739" s="275" t="s">
        <v>30235</v>
      </c>
      <c r="C4739" s="274" t="s">
        <v>6273</v>
      </c>
      <c r="D4739" s="276">
        <v>18.3</v>
      </c>
    </row>
    <row r="4740" spans="1:4" ht="9" customHeight="1">
      <c r="A4740" s="274">
        <v>4805754</v>
      </c>
      <c r="B4740" s="275" t="s">
        <v>30236</v>
      </c>
      <c r="C4740" s="274" t="s">
        <v>13725</v>
      </c>
      <c r="D4740" s="276">
        <v>6.25</v>
      </c>
    </row>
    <row r="4741" spans="1:4" ht="9" customHeight="1">
      <c r="A4741" s="274">
        <v>4816145</v>
      </c>
      <c r="B4741" s="275" t="s">
        <v>30237</v>
      </c>
      <c r="C4741" s="274" t="s">
        <v>41</v>
      </c>
      <c r="D4741" s="276">
        <v>25.16</v>
      </c>
    </row>
    <row r="4742" spans="1:4" ht="9" customHeight="1">
      <c r="A4742" s="274">
        <v>4816144</v>
      </c>
      <c r="B4742" s="275" t="s">
        <v>30238</v>
      </c>
      <c r="C4742" s="274" t="s">
        <v>41</v>
      </c>
      <c r="D4742" s="276">
        <v>22.8</v>
      </c>
    </row>
    <row r="4743" spans="1:4" ht="9" customHeight="1">
      <c r="A4743" s="274">
        <v>4816147</v>
      </c>
      <c r="B4743" s="275" t="s">
        <v>30239</v>
      </c>
      <c r="C4743" s="274" t="s">
        <v>41</v>
      </c>
      <c r="D4743" s="276">
        <v>34.93</v>
      </c>
    </row>
    <row r="4744" spans="1:4" ht="9" customHeight="1">
      <c r="A4744" s="274">
        <v>4816146</v>
      </c>
      <c r="B4744" s="275" t="s">
        <v>30240</v>
      </c>
      <c r="C4744" s="274" t="s">
        <v>41</v>
      </c>
      <c r="D4744" s="276">
        <v>30.68</v>
      </c>
    </row>
    <row r="4745" spans="1:4" ht="9" customHeight="1">
      <c r="A4745" s="274">
        <v>4816121</v>
      </c>
      <c r="B4745" s="275" t="s">
        <v>30241</v>
      </c>
      <c r="C4745" s="274" t="s">
        <v>41</v>
      </c>
      <c r="D4745" s="276">
        <v>28.96</v>
      </c>
    </row>
    <row r="4746" spans="1:4" ht="9" customHeight="1">
      <c r="A4746" s="274">
        <v>4816120</v>
      </c>
      <c r="B4746" s="275" t="s">
        <v>30242</v>
      </c>
      <c r="C4746" s="274" t="s">
        <v>41</v>
      </c>
      <c r="D4746" s="276">
        <v>25.65</v>
      </c>
    </row>
    <row r="4747" spans="1:4" ht="9" customHeight="1">
      <c r="A4747" s="274">
        <v>4816123</v>
      </c>
      <c r="B4747" s="275" t="s">
        <v>30243</v>
      </c>
      <c r="C4747" s="274" t="s">
        <v>41</v>
      </c>
      <c r="D4747" s="276">
        <v>38.26</v>
      </c>
    </row>
    <row r="4748" spans="1:4" ht="9" customHeight="1">
      <c r="A4748" s="274">
        <v>4816122</v>
      </c>
      <c r="B4748" s="275" t="s">
        <v>30244</v>
      </c>
      <c r="C4748" s="274" t="s">
        <v>41</v>
      </c>
      <c r="D4748" s="276">
        <v>33.54</v>
      </c>
    </row>
    <row r="4749" spans="1:4" ht="9" customHeight="1">
      <c r="A4749" s="274">
        <v>4816125</v>
      </c>
      <c r="B4749" s="275" t="s">
        <v>30245</v>
      </c>
      <c r="C4749" s="274" t="s">
        <v>41</v>
      </c>
      <c r="D4749" s="276">
        <v>54.42</v>
      </c>
    </row>
    <row r="4750" spans="1:4" ht="9" customHeight="1">
      <c r="A4750" s="274">
        <v>4816124</v>
      </c>
      <c r="B4750" s="275" t="s">
        <v>30246</v>
      </c>
      <c r="C4750" s="274" t="s">
        <v>41</v>
      </c>
      <c r="D4750" s="276">
        <v>45.92</v>
      </c>
    </row>
    <row r="4751" spans="1:4" ht="9" customHeight="1">
      <c r="A4751" s="274">
        <v>4816022</v>
      </c>
      <c r="B4751" s="275" t="s">
        <v>30247</v>
      </c>
      <c r="C4751" s="274" t="s">
        <v>41</v>
      </c>
      <c r="D4751" s="276">
        <v>73.11</v>
      </c>
    </row>
    <row r="4752" spans="1:4" ht="9" customHeight="1">
      <c r="A4752" s="274">
        <v>4816021</v>
      </c>
      <c r="B4752" s="275" t="s">
        <v>30248</v>
      </c>
      <c r="C4752" s="274" t="s">
        <v>41</v>
      </c>
      <c r="D4752" s="276">
        <v>59.91</v>
      </c>
    </row>
    <row r="4753" spans="1:4" ht="9" customHeight="1">
      <c r="A4753" s="274">
        <v>4816106</v>
      </c>
      <c r="B4753" s="275" t="s">
        <v>30249</v>
      </c>
      <c r="C4753" s="274" t="s">
        <v>41</v>
      </c>
      <c r="D4753" s="276">
        <v>29.93</v>
      </c>
    </row>
    <row r="4754" spans="1:4" ht="9" customHeight="1">
      <c r="A4754" s="274">
        <v>4816105</v>
      </c>
      <c r="B4754" s="275" t="s">
        <v>30250</v>
      </c>
      <c r="C4754" s="274" t="s">
        <v>41</v>
      </c>
      <c r="D4754" s="276">
        <v>26.63</v>
      </c>
    </row>
    <row r="4755" spans="1:4" ht="9" customHeight="1">
      <c r="A4755" s="274">
        <v>4816108</v>
      </c>
      <c r="B4755" s="275" t="s">
        <v>30251</v>
      </c>
      <c r="C4755" s="274" t="s">
        <v>41</v>
      </c>
      <c r="D4755" s="276">
        <v>39.229999999999997</v>
      </c>
    </row>
    <row r="4756" spans="1:4" ht="9" customHeight="1">
      <c r="A4756" s="274">
        <v>4816107</v>
      </c>
      <c r="B4756" s="275" t="s">
        <v>30252</v>
      </c>
      <c r="C4756" s="274" t="s">
        <v>41</v>
      </c>
      <c r="D4756" s="276">
        <v>34.51</v>
      </c>
    </row>
    <row r="4757" spans="1:4" ht="9" customHeight="1">
      <c r="A4757" s="274">
        <v>4816110</v>
      </c>
      <c r="B4757" s="275" t="s">
        <v>30253</v>
      </c>
      <c r="C4757" s="274" t="s">
        <v>41</v>
      </c>
      <c r="D4757" s="276">
        <v>55.4</v>
      </c>
    </row>
    <row r="4758" spans="1:4" ht="9" customHeight="1">
      <c r="A4758" s="274">
        <v>4816109</v>
      </c>
      <c r="B4758" s="275" t="s">
        <v>30254</v>
      </c>
      <c r="C4758" s="274" t="s">
        <v>41</v>
      </c>
      <c r="D4758" s="276">
        <v>46.89</v>
      </c>
    </row>
    <row r="4759" spans="1:4" ht="9" customHeight="1">
      <c r="A4759" s="274">
        <v>4816100</v>
      </c>
      <c r="B4759" s="275" t="s">
        <v>30255</v>
      </c>
      <c r="C4759" s="274" t="s">
        <v>41</v>
      </c>
      <c r="D4759" s="276">
        <v>29.38</v>
      </c>
    </row>
    <row r="4760" spans="1:4" ht="9" customHeight="1">
      <c r="A4760" s="274">
        <v>4816099</v>
      </c>
      <c r="B4760" s="275" t="s">
        <v>30256</v>
      </c>
      <c r="C4760" s="274" t="s">
        <v>41</v>
      </c>
      <c r="D4760" s="276">
        <v>27.33</v>
      </c>
    </row>
    <row r="4761" spans="1:4" ht="9" customHeight="1">
      <c r="A4761" s="274">
        <v>4816102</v>
      </c>
      <c r="B4761" s="275" t="s">
        <v>30257</v>
      </c>
      <c r="C4761" s="274" t="s">
        <v>41</v>
      </c>
      <c r="D4761" s="276">
        <v>37.51</v>
      </c>
    </row>
    <row r="4762" spans="1:4" ht="9" customHeight="1">
      <c r="A4762" s="274">
        <v>4816101</v>
      </c>
      <c r="B4762" s="275" t="s">
        <v>30258</v>
      </c>
      <c r="C4762" s="274" t="s">
        <v>41</v>
      </c>
      <c r="D4762" s="276">
        <v>35.520000000000003</v>
      </c>
    </row>
    <row r="4763" spans="1:4" ht="9" customHeight="1">
      <c r="A4763" s="274">
        <v>4816104</v>
      </c>
      <c r="B4763" s="275" t="s">
        <v>30259</v>
      </c>
      <c r="C4763" s="274" t="s">
        <v>41</v>
      </c>
      <c r="D4763" s="276">
        <v>53.24</v>
      </c>
    </row>
    <row r="4764" spans="1:4" ht="9" customHeight="1">
      <c r="A4764" s="274">
        <v>4816103</v>
      </c>
      <c r="B4764" s="275" t="s">
        <v>30260</v>
      </c>
      <c r="C4764" s="274" t="s">
        <v>41</v>
      </c>
      <c r="D4764" s="276">
        <v>47.99</v>
      </c>
    </row>
    <row r="4765" spans="1:4" ht="9" customHeight="1">
      <c r="A4765" s="274">
        <v>4815804</v>
      </c>
      <c r="B4765" s="275" t="s">
        <v>30261</v>
      </c>
      <c r="C4765" s="274" t="s">
        <v>4786</v>
      </c>
      <c r="D4765" s="276">
        <v>0.55000000000000004</v>
      </c>
    </row>
    <row r="4766" spans="1:4" ht="9" customHeight="1">
      <c r="A4766" s="274">
        <v>4816002</v>
      </c>
      <c r="B4766" s="275" t="s">
        <v>30262</v>
      </c>
      <c r="C4766" s="274" t="s">
        <v>13725</v>
      </c>
      <c r="D4766" s="276">
        <v>1229.76</v>
      </c>
    </row>
    <row r="4767" spans="1:4" ht="9" customHeight="1">
      <c r="A4767" s="274">
        <v>4805765</v>
      </c>
      <c r="B4767" s="275" t="s">
        <v>30263</v>
      </c>
      <c r="C4767" s="274" t="s">
        <v>13725</v>
      </c>
      <c r="D4767" s="276">
        <v>179.63</v>
      </c>
    </row>
    <row r="4768" spans="1:4" ht="9" customHeight="1">
      <c r="A4768" s="274">
        <v>4816000</v>
      </c>
      <c r="B4768" s="275" t="s">
        <v>30264</v>
      </c>
      <c r="C4768" s="274" t="s">
        <v>13725</v>
      </c>
      <c r="D4768" s="276">
        <v>418.41</v>
      </c>
    </row>
    <row r="4769" spans="1:4" ht="9" customHeight="1">
      <c r="A4769" s="274">
        <v>4816001</v>
      </c>
      <c r="B4769" s="275" t="s">
        <v>30265</v>
      </c>
      <c r="C4769" s="274" t="s">
        <v>13725</v>
      </c>
      <c r="D4769" s="276">
        <v>694.94</v>
      </c>
    </row>
    <row r="4770" spans="1:4" ht="9" customHeight="1">
      <c r="A4770" s="274">
        <v>4805749</v>
      </c>
      <c r="B4770" s="275" t="s">
        <v>30266</v>
      </c>
      <c r="C4770" s="274" t="s">
        <v>13725</v>
      </c>
      <c r="D4770" s="276">
        <v>66.41</v>
      </c>
    </row>
    <row r="4771" spans="1:4" ht="9" customHeight="1">
      <c r="A4771" s="274">
        <v>4805751</v>
      </c>
      <c r="B4771" s="275" t="s">
        <v>30267</v>
      </c>
      <c r="C4771" s="274" t="s">
        <v>13725</v>
      </c>
      <c r="D4771" s="276">
        <v>49.8</v>
      </c>
    </row>
    <row r="4772" spans="1:4" ht="9" customHeight="1">
      <c r="A4772" s="274">
        <v>4805752</v>
      </c>
      <c r="B4772" s="275" t="s">
        <v>30268</v>
      </c>
      <c r="C4772" s="274" t="s">
        <v>13725</v>
      </c>
      <c r="D4772" s="276">
        <v>59.77</v>
      </c>
    </row>
    <row r="4773" spans="1:4" ht="9" customHeight="1">
      <c r="A4773" s="274">
        <v>4805753</v>
      </c>
      <c r="B4773" s="275" t="s">
        <v>30269</v>
      </c>
      <c r="C4773" s="274" t="s">
        <v>13725</v>
      </c>
      <c r="D4773" s="276">
        <v>69.73</v>
      </c>
    </row>
    <row r="4774" spans="1:4" ht="9" customHeight="1">
      <c r="A4774" s="274">
        <v>4805750</v>
      </c>
      <c r="B4774" s="275" t="s">
        <v>30270</v>
      </c>
      <c r="C4774" s="274" t="s">
        <v>13725</v>
      </c>
      <c r="D4774" s="276">
        <v>39.840000000000003</v>
      </c>
    </row>
    <row r="4775" spans="1:4" ht="9" customHeight="1">
      <c r="A4775" s="274">
        <v>4805767</v>
      </c>
      <c r="B4775" s="275" t="s">
        <v>30271</v>
      </c>
      <c r="C4775" s="274" t="s">
        <v>13725</v>
      </c>
      <c r="D4775" s="276">
        <v>68.650000000000006</v>
      </c>
    </row>
    <row r="4776" spans="1:4" ht="9" customHeight="1">
      <c r="A4776" s="274">
        <v>4805769</v>
      </c>
      <c r="B4776" s="275" t="s">
        <v>30272</v>
      </c>
      <c r="C4776" s="274" t="s">
        <v>13725</v>
      </c>
      <c r="D4776" s="276">
        <v>81.73</v>
      </c>
    </row>
    <row r="4777" spans="1:4" ht="9" customHeight="1">
      <c r="A4777" s="274">
        <v>4805770</v>
      </c>
      <c r="B4777" s="275" t="s">
        <v>30273</v>
      </c>
      <c r="C4777" s="274" t="s">
        <v>13725</v>
      </c>
      <c r="D4777" s="276">
        <v>94.8</v>
      </c>
    </row>
    <row r="4778" spans="1:4" ht="9" customHeight="1">
      <c r="A4778" s="274">
        <v>4805760</v>
      </c>
      <c r="B4778" s="275" t="s">
        <v>30274</v>
      </c>
      <c r="C4778" s="274" t="s">
        <v>13725</v>
      </c>
      <c r="D4778" s="276">
        <v>55.58</v>
      </c>
    </row>
    <row r="4779" spans="1:4" ht="9" customHeight="1">
      <c r="A4779" s="274">
        <v>4805757</v>
      </c>
      <c r="B4779" s="275" t="s">
        <v>30275</v>
      </c>
      <c r="C4779" s="274" t="s">
        <v>13725</v>
      </c>
      <c r="D4779" s="276">
        <v>6.83</v>
      </c>
    </row>
    <row r="4780" spans="1:4" ht="9" customHeight="1">
      <c r="A4780" s="274">
        <v>4805762</v>
      </c>
      <c r="B4780" s="275" t="s">
        <v>30276</v>
      </c>
      <c r="C4780" s="274" t="s">
        <v>13725</v>
      </c>
      <c r="D4780" s="276">
        <v>8.41</v>
      </c>
    </row>
    <row r="4781" spans="1:4" ht="9" customHeight="1">
      <c r="A4781" s="274">
        <v>4806395</v>
      </c>
      <c r="B4781" s="275" t="s">
        <v>30277</v>
      </c>
      <c r="C4781" s="274" t="s">
        <v>4786</v>
      </c>
      <c r="D4781" s="276">
        <v>5.57</v>
      </c>
    </row>
    <row r="4782" spans="1:4" ht="9" customHeight="1">
      <c r="A4782" s="274">
        <v>4816003</v>
      </c>
      <c r="B4782" s="275" t="s">
        <v>30278</v>
      </c>
      <c r="C4782" s="274" t="s">
        <v>41</v>
      </c>
      <c r="D4782" s="276">
        <v>41.03</v>
      </c>
    </row>
    <row r="4783" spans="1:4" ht="9" customHeight="1">
      <c r="A4783" s="274">
        <v>4816017</v>
      </c>
      <c r="B4783" s="275" t="s">
        <v>30279</v>
      </c>
      <c r="C4783" s="274" t="s">
        <v>13725</v>
      </c>
      <c r="D4783" s="276">
        <v>20.350000000000001</v>
      </c>
    </row>
    <row r="4784" spans="1:4" ht="9" customHeight="1">
      <c r="A4784" s="274">
        <v>4816023</v>
      </c>
      <c r="B4784" s="275" t="s">
        <v>30280</v>
      </c>
      <c r="C4784" s="274" t="s">
        <v>4788</v>
      </c>
      <c r="D4784" s="276">
        <v>224.38</v>
      </c>
    </row>
    <row r="4785" spans="1:4" ht="9" customHeight="1">
      <c r="A4785" s="274">
        <v>4816025</v>
      </c>
      <c r="B4785" s="275" t="s">
        <v>30281</v>
      </c>
      <c r="C4785" s="274" t="s">
        <v>4788</v>
      </c>
      <c r="D4785" s="276">
        <v>415.51</v>
      </c>
    </row>
    <row r="4786" spans="1:4" ht="9" customHeight="1">
      <c r="A4786" s="274">
        <v>4816024</v>
      </c>
      <c r="B4786" s="275" t="s">
        <v>30282</v>
      </c>
      <c r="C4786" s="274" t="s">
        <v>4788</v>
      </c>
      <c r="D4786" s="276">
        <v>281.83999999999997</v>
      </c>
    </row>
    <row r="4787" spans="1:4" ht="9" customHeight="1">
      <c r="A4787" s="274">
        <v>4816005</v>
      </c>
      <c r="B4787" s="275" t="s">
        <v>30283</v>
      </c>
      <c r="C4787" s="274" t="s">
        <v>13725</v>
      </c>
      <c r="D4787" s="276">
        <v>78.06</v>
      </c>
    </row>
    <row r="4788" spans="1:4" ht="9" customHeight="1">
      <c r="A4788" s="274">
        <v>4800400</v>
      </c>
      <c r="B4788" s="275" t="s">
        <v>30284</v>
      </c>
      <c r="C4788" s="274" t="s">
        <v>6273</v>
      </c>
      <c r="D4788" s="276">
        <v>4.63</v>
      </c>
    </row>
    <row r="4789" spans="1:4" ht="9" customHeight="1">
      <c r="A4789" s="274">
        <v>4816016</v>
      </c>
      <c r="B4789" s="275" t="s">
        <v>30285</v>
      </c>
      <c r="C4789" s="274" t="s">
        <v>13725</v>
      </c>
      <c r="D4789" s="276">
        <v>39.159999999999997</v>
      </c>
    </row>
    <row r="4790" spans="1:4" ht="9" customHeight="1">
      <c r="A4790" s="274">
        <v>4800412</v>
      </c>
      <c r="B4790" s="275" t="s">
        <v>30286</v>
      </c>
      <c r="C4790" s="274" t="s">
        <v>6273</v>
      </c>
      <c r="D4790" s="276">
        <v>3.98</v>
      </c>
    </row>
    <row r="4791" spans="1:4" ht="9" customHeight="1">
      <c r="A4791" s="274">
        <v>4815671</v>
      </c>
      <c r="B4791" s="275" t="s">
        <v>30287</v>
      </c>
      <c r="C4791" s="274" t="s">
        <v>13725</v>
      </c>
      <c r="D4791" s="276">
        <v>15.41</v>
      </c>
    </row>
    <row r="4792" spans="1:4" ht="9" customHeight="1">
      <c r="A4792" s="274">
        <v>4815803</v>
      </c>
      <c r="B4792" s="275" t="s">
        <v>30288</v>
      </c>
      <c r="C4792" s="274" t="s">
        <v>41</v>
      </c>
      <c r="D4792" s="276">
        <v>7.86</v>
      </c>
    </row>
    <row r="4793" spans="1:4" ht="9" customHeight="1">
      <c r="A4793" s="274">
        <v>4816011</v>
      </c>
      <c r="B4793" s="275" t="s">
        <v>30289</v>
      </c>
      <c r="C4793" s="274" t="s">
        <v>13725</v>
      </c>
      <c r="D4793" s="276">
        <v>1473.9</v>
      </c>
    </row>
    <row r="4794" spans="1:4" ht="9" customHeight="1">
      <c r="A4794" s="274">
        <v>4816014</v>
      </c>
      <c r="B4794" s="275" t="s">
        <v>30290</v>
      </c>
      <c r="C4794" s="274" t="s">
        <v>13725</v>
      </c>
      <c r="D4794" s="276">
        <v>47.86</v>
      </c>
    </row>
    <row r="4795" spans="1:4" ht="9" customHeight="1">
      <c r="A4795" s="274">
        <v>4816010</v>
      </c>
      <c r="B4795" s="275" t="s">
        <v>30291</v>
      </c>
      <c r="C4795" s="274" t="s">
        <v>13725</v>
      </c>
      <c r="D4795" s="276">
        <v>34.11</v>
      </c>
    </row>
    <row r="4796" spans="1:4" ht="9" customHeight="1">
      <c r="A4796" s="274">
        <v>4816015</v>
      </c>
      <c r="B4796" s="275" t="s">
        <v>30292</v>
      </c>
      <c r="C4796" s="274" t="s">
        <v>13725</v>
      </c>
      <c r="D4796" s="276">
        <v>19.48</v>
      </c>
    </row>
    <row r="4797" spans="1:4" ht="9" customHeight="1">
      <c r="A4797" s="274">
        <v>4816119</v>
      </c>
      <c r="B4797" s="275" t="s">
        <v>30293</v>
      </c>
      <c r="C4797" s="274" t="s">
        <v>13725</v>
      </c>
      <c r="D4797" s="276">
        <v>33.090000000000003</v>
      </c>
    </row>
    <row r="4798" spans="1:4" ht="9" customHeight="1">
      <c r="A4798" s="274">
        <v>4816004</v>
      </c>
      <c r="B4798" s="275" t="s">
        <v>30294</v>
      </c>
      <c r="C4798" s="274" t="s">
        <v>41</v>
      </c>
      <c r="D4798" s="276">
        <v>46.53</v>
      </c>
    </row>
    <row r="4799" spans="1:4" ht="9" customHeight="1">
      <c r="A4799" s="274">
        <v>4915652</v>
      </c>
      <c r="B4799" s="275" t="s">
        <v>30295</v>
      </c>
      <c r="C4799" s="274" t="s">
        <v>4786</v>
      </c>
      <c r="D4799" s="276">
        <v>7.24</v>
      </c>
    </row>
    <row r="4800" spans="1:4" ht="9" customHeight="1">
      <c r="A4800" s="274">
        <v>4915651</v>
      </c>
      <c r="B4800" s="275" t="s">
        <v>30296</v>
      </c>
      <c r="C4800" s="274" t="s">
        <v>4786</v>
      </c>
      <c r="D4800" s="276">
        <v>8.64</v>
      </c>
    </row>
    <row r="4801" spans="1:4" ht="9" customHeight="1">
      <c r="A4801" s="274">
        <v>4915723</v>
      </c>
      <c r="B4801" s="275" t="s">
        <v>30297</v>
      </c>
      <c r="C4801" s="274" t="s">
        <v>6273</v>
      </c>
      <c r="D4801" s="276">
        <v>2.94</v>
      </c>
    </row>
    <row r="4802" spans="1:4" ht="9" customHeight="1">
      <c r="A4802" s="274">
        <v>4915724</v>
      </c>
      <c r="B4802" s="275" t="s">
        <v>30298</v>
      </c>
      <c r="C4802" s="274" t="s">
        <v>6273</v>
      </c>
      <c r="D4802" s="276">
        <v>1.66</v>
      </c>
    </row>
    <row r="4803" spans="1:4" ht="9" customHeight="1">
      <c r="A4803" s="274">
        <v>4915637</v>
      </c>
      <c r="B4803" s="275" t="s">
        <v>30299</v>
      </c>
      <c r="C4803" s="274" t="s">
        <v>6273</v>
      </c>
      <c r="D4803" s="276">
        <v>0.99</v>
      </c>
    </row>
    <row r="4804" spans="1:4" ht="9" customHeight="1">
      <c r="A4804" s="274">
        <v>4915779</v>
      </c>
      <c r="B4804" s="275" t="s">
        <v>30300</v>
      </c>
      <c r="C4804" s="274" t="s">
        <v>6273</v>
      </c>
      <c r="D4804" s="276">
        <v>0.63</v>
      </c>
    </row>
    <row r="4805" spans="1:4" ht="9" customHeight="1">
      <c r="A4805" s="274">
        <v>4915638</v>
      </c>
      <c r="B4805" s="275" t="s">
        <v>30301</v>
      </c>
      <c r="C4805" s="274" t="s">
        <v>6273</v>
      </c>
      <c r="D4805" s="276">
        <v>0.76</v>
      </c>
    </row>
    <row r="4806" spans="1:4" ht="9" customHeight="1">
      <c r="A4806" s="274">
        <v>4915636</v>
      </c>
      <c r="B4806" s="275" t="s">
        <v>30302</v>
      </c>
      <c r="C4806" s="274" t="s">
        <v>6273</v>
      </c>
      <c r="D4806" s="276">
        <v>0.96</v>
      </c>
    </row>
    <row r="4807" spans="1:4" ht="9" customHeight="1">
      <c r="A4807" s="274">
        <v>4915744</v>
      </c>
      <c r="B4807" s="275" t="s">
        <v>30303</v>
      </c>
      <c r="C4807" s="274" t="s">
        <v>6273</v>
      </c>
      <c r="D4807" s="276">
        <v>0.66</v>
      </c>
    </row>
    <row r="4808" spans="1:4" ht="9" customHeight="1">
      <c r="A4808" s="274">
        <v>4915700</v>
      </c>
      <c r="B4808" s="275" t="s">
        <v>30304</v>
      </c>
      <c r="C4808" s="274" t="s">
        <v>6273</v>
      </c>
      <c r="D4808" s="276">
        <v>1.22</v>
      </c>
    </row>
    <row r="4809" spans="1:4" ht="9" customHeight="1">
      <c r="A4809" s="274">
        <v>4915590</v>
      </c>
      <c r="B4809" s="275" t="s">
        <v>30305</v>
      </c>
      <c r="C4809" s="274" t="s">
        <v>6273</v>
      </c>
      <c r="D4809" s="276">
        <v>0.75</v>
      </c>
    </row>
    <row r="4810" spans="1:4" ht="9" customHeight="1">
      <c r="A4810" s="274">
        <v>4915591</v>
      </c>
      <c r="B4810" s="275" t="s">
        <v>30306</v>
      </c>
      <c r="C4810" s="274" t="s">
        <v>6273</v>
      </c>
      <c r="D4810" s="276">
        <v>0.88</v>
      </c>
    </row>
    <row r="4811" spans="1:4" ht="9" customHeight="1">
      <c r="A4811" s="274">
        <v>4915701</v>
      </c>
      <c r="B4811" s="275" t="s">
        <v>30307</v>
      </c>
      <c r="C4811" s="274" t="s">
        <v>6273</v>
      </c>
      <c r="D4811" s="276">
        <v>1.0900000000000001</v>
      </c>
    </row>
    <row r="4812" spans="1:4" ht="9" customHeight="1">
      <c r="A4812" s="274">
        <v>4915703</v>
      </c>
      <c r="B4812" s="275" t="s">
        <v>30308</v>
      </c>
      <c r="C4812" s="274" t="s">
        <v>13725</v>
      </c>
      <c r="D4812" s="276">
        <v>95.61</v>
      </c>
    </row>
    <row r="4813" spans="1:4" ht="9" customHeight="1">
      <c r="A4813" s="274">
        <v>4915705</v>
      </c>
      <c r="B4813" s="275" t="s">
        <v>30309</v>
      </c>
      <c r="C4813" s="274" t="s">
        <v>13725</v>
      </c>
      <c r="D4813" s="276">
        <v>114.82</v>
      </c>
    </row>
    <row r="4814" spans="1:4" ht="9" customHeight="1">
      <c r="A4814" s="274">
        <v>4915743</v>
      </c>
      <c r="B4814" s="275" t="s">
        <v>30310</v>
      </c>
      <c r="C4814" s="274" t="s">
        <v>6273</v>
      </c>
      <c r="D4814" s="276">
        <v>0.08</v>
      </c>
    </row>
    <row r="4815" spans="1:4" ht="9" customHeight="1">
      <c r="A4815" s="274">
        <v>4915768</v>
      </c>
      <c r="B4815" s="275" t="s">
        <v>30311</v>
      </c>
      <c r="C4815" s="274" t="s">
        <v>13725</v>
      </c>
      <c r="D4815" s="276">
        <v>13.11</v>
      </c>
    </row>
    <row r="4816" spans="1:4" ht="9" customHeight="1">
      <c r="A4816" s="274">
        <v>4915713</v>
      </c>
      <c r="B4816" s="275" t="s">
        <v>30312</v>
      </c>
      <c r="C4816" s="274" t="s">
        <v>13725</v>
      </c>
      <c r="D4816" s="276">
        <v>58.39</v>
      </c>
    </row>
    <row r="4817" spans="1:4" ht="18" customHeight="1">
      <c r="A4817" s="274">
        <v>4915650</v>
      </c>
      <c r="B4817" s="275" t="s">
        <v>30313</v>
      </c>
      <c r="C4817" s="274" t="s">
        <v>159</v>
      </c>
      <c r="D4817" s="276">
        <v>355.03</v>
      </c>
    </row>
    <row r="4818" spans="1:4" ht="18" customHeight="1">
      <c r="A4818" s="274">
        <v>4915645</v>
      </c>
      <c r="B4818" s="275" t="s">
        <v>30314</v>
      </c>
      <c r="C4818" s="274" t="s">
        <v>159</v>
      </c>
      <c r="D4818" s="276">
        <v>284.8</v>
      </c>
    </row>
    <row r="4819" spans="1:4" ht="9" customHeight="1">
      <c r="A4819" s="274">
        <v>4915712</v>
      </c>
      <c r="B4819" s="275" t="s">
        <v>30315</v>
      </c>
      <c r="C4819" s="274" t="s">
        <v>13725</v>
      </c>
      <c r="D4819" s="276">
        <v>19.46</v>
      </c>
    </row>
    <row r="4820" spans="1:4" ht="9" customHeight="1">
      <c r="A4820" s="274">
        <v>4915791</v>
      </c>
      <c r="B4820" s="275" t="s">
        <v>30316</v>
      </c>
      <c r="C4820" s="274" t="s">
        <v>13725</v>
      </c>
      <c r="D4820" s="276">
        <v>73.72</v>
      </c>
    </row>
    <row r="4821" spans="1:4" ht="9" customHeight="1">
      <c r="A4821" s="274">
        <v>4915711</v>
      </c>
      <c r="B4821" s="275" t="s">
        <v>30317</v>
      </c>
      <c r="C4821" s="274" t="s">
        <v>41</v>
      </c>
      <c r="D4821" s="276">
        <v>1.3</v>
      </c>
    </row>
    <row r="4822" spans="1:4" ht="18" customHeight="1">
      <c r="A4822" s="274">
        <v>4915790</v>
      </c>
      <c r="B4822" s="275" t="s">
        <v>30318</v>
      </c>
      <c r="C4822" s="274" t="s">
        <v>4787</v>
      </c>
      <c r="D4822" s="276">
        <v>240.74</v>
      </c>
    </row>
    <row r="4823" spans="1:4" ht="9" customHeight="1">
      <c r="A4823" s="274">
        <v>4915793</v>
      </c>
      <c r="B4823" s="275" t="s">
        <v>30319</v>
      </c>
      <c r="C4823" s="274" t="s">
        <v>4787</v>
      </c>
      <c r="D4823" s="276">
        <v>188.25</v>
      </c>
    </row>
    <row r="4824" spans="1:4" ht="9" customHeight="1">
      <c r="A4824" s="274">
        <v>4915792</v>
      </c>
      <c r="B4824" s="275" t="s">
        <v>30320</v>
      </c>
      <c r="C4824" s="274" t="s">
        <v>4787</v>
      </c>
      <c r="D4824" s="276">
        <v>81.09</v>
      </c>
    </row>
    <row r="4825" spans="1:4" ht="9" customHeight="1">
      <c r="A4825" s="274">
        <v>4915718</v>
      </c>
      <c r="B4825" s="275" t="s">
        <v>30321</v>
      </c>
      <c r="C4825" s="274" t="s">
        <v>6273</v>
      </c>
      <c r="D4825" s="276">
        <v>8.74</v>
      </c>
    </row>
    <row r="4826" spans="1:4" ht="9" customHeight="1">
      <c r="A4826" s="274">
        <v>4915672</v>
      </c>
      <c r="B4826" s="275" t="s">
        <v>30322</v>
      </c>
      <c r="C4826" s="274" t="s">
        <v>41</v>
      </c>
      <c r="D4826" s="276">
        <v>3.89</v>
      </c>
    </row>
    <row r="4827" spans="1:4" ht="9" customHeight="1">
      <c r="A4827" s="274">
        <v>4915708</v>
      </c>
      <c r="B4827" s="275" t="s">
        <v>13727</v>
      </c>
      <c r="C4827" s="274" t="s">
        <v>41</v>
      </c>
      <c r="D4827" s="276">
        <v>0.65</v>
      </c>
    </row>
    <row r="4828" spans="1:4" ht="9" customHeight="1">
      <c r="A4828" s="274">
        <v>4915710</v>
      </c>
      <c r="B4828" s="275" t="s">
        <v>30323</v>
      </c>
      <c r="C4828" s="274" t="s">
        <v>41</v>
      </c>
      <c r="D4828" s="276">
        <v>3.89</v>
      </c>
    </row>
    <row r="4829" spans="1:4" ht="9" customHeight="1">
      <c r="A4829" s="274">
        <v>4915709</v>
      </c>
      <c r="B4829" s="275" t="s">
        <v>30324</v>
      </c>
      <c r="C4829" s="274" t="s">
        <v>41</v>
      </c>
      <c r="D4829" s="276">
        <v>0.97</v>
      </c>
    </row>
    <row r="4830" spans="1:4" ht="9" customHeight="1">
      <c r="A4830" s="274">
        <v>4915686</v>
      </c>
      <c r="B4830" s="275" t="s">
        <v>30325</v>
      </c>
      <c r="C4830" s="274" t="s">
        <v>4786</v>
      </c>
      <c r="D4830" s="276">
        <v>3.89</v>
      </c>
    </row>
    <row r="4831" spans="1:4" ht="9" customHeight="1">
      <c r="A4831" s="274">
        <v>4915687</v>
      </c>
      <c r="B4831" s="275" t="s">
        <v>30326</v>
      </c>
      <c r="C4831" s="274" t="s">
        <v>4786</v>
      </c>
      <c r="D4831" s="276">
        <v>2.4300000000000002</v>
      </c>
    </row>
    <row r="4832" spans="1:4" ht="9" customHeight="1">
      <c r="A4832" s="274">
        <v>4915634</v>
      </c>
      <c r="B4832" s="275" t="s">
        <v>30327</v>
      </c>
      <c r="C4832" s="274" t="s">
        <v>41</v>
      </c>
      <c r="D4832" s="276">
        <v>63.06</v>
      </c>
    </row>
    <row r="4833" spans="1:4" ht="9" customHeight="1">
      <c r="A4833" s="274">
        <v>4915633</v>
      </c>
      <c r="B4833" s="275" t="s">
        <v>30328</v>
      </c>
      <c r="C4833" s="274" t="s">
        <v>41</v>
      </c>
      <c r="D4833" s="276">
        <v>20.8</v>
      </c>
    </row>
    <row r="4834" spans="1:4" ht="18" customHeight="1">
      <c r="A4834" s="274">
        <v>4915714</v>
      </c>
      <c r="B4834" s="275" t="s">
        <v>30329</v>
      </c>
      <c r="C4834" s="274" t="s">
        <v>41</v>
      </c>
      <c r="D4834" s="276">
        <v>3.68</v>
      </c>
    </row>
    <row r="4835" spans="1:4" ht="9" customHeight="1">
      <c r="A4835" s="274">
        <v>4915759</v>
      </c>
      <c r="B4835" s="275" t="s">
        <v>30330</v>
      </c>
      <c r="C4835" s="274" t="s">
        <v>4786</v>
      </c>
      <c r="D4835" s="276">
        <v>6.57</v>
      </c>
    </row>
    <row r="4836" spans="1:4" ht="9" customHeight="1">
      <c r="A4836" s="274">
        <v>4915758</v>
      </c>
      <c r="B4836" s="275" t="s">
        <v>30331</v>
      </c>
      <c r="C4836" s="274" t="s">
        <v>41</v>
      </c>
      <c r="D4836" s="276">
        <v>3.92</v>
      </c>
    </row>
    <row r="4837" spans="1:4" ht="9" customHeight="1">
      <c r="A4837" s="274">
        <v>4915640</v>
      </c>
      <c r="B4837" s="275" t="s">
        <v>30332</v>
      </c>
      <c r="C4837" s="274" t="s">
        <v>13725</v>
      </c>
      <c r="D4837" s="276">
        <v>19.46</v>
      </c>
    </row>
    <row r="4838" spans="1:4" ht="9" customHeight="1">
      <c r="A4838" s="274">
        <v>4915639</v>
      </c>
      <c r="B4838" s="275" t="s">
        <v>30333</v>
      </c>
      <c r="C4838" s="274" t="s">
        <v>6273</v>
      </c>
      <c r="D4838" s="276">
        <v>3.89</v>
      </c>
    </row>
    <row r="4839" spans="1:4" ht="18" customHeight="1">
      <c r="A4839" s="274">
        <v>4915695</v>
      </c>
      <c r="B4839" s="275" t="s">
        <v>30334</v>
      </c>
      <c r="C4839" s="274" t="s">
        <v>41</v>
      </c>
      <c r="D4839" s="276">
        <v>6.14</v>
      </c>
    </row>
    <row r="4840" spans="1:4" ht="18" customHeight="1">
      <c r="A4840" s="274">
        <v>4915696</v>
      </c>
      <c r="B4840" s="275" t="s">
        <v>30335</v>
      </c>
      <c r="C4840" s="274" t="s">
        <v>41</v>
      </c>
      <c r="D4840" s="276">
        <v>6.14</v>
      </c>
    </row>
    <row r="4841" spans="1:4" ht="18" customHeight="1">
      <c r="A4841" s="274">
        <v>4915694</v>
      </c>
      <c r="B4841" s="275" t="s">
        <v>30336</v>
      </c>
      <c r="C4841" s="274" t="s">
        <v>41</v>
      </c>
      <c r="D4841" s="276">
        <v>27.86</v>
      </c>
    </row>
    <row r="4842" spans="1:4" ht="9" customHeight="1">
      <c r="A4842" s="274">
        <v>4915654</v>
      </c>
      <c r="B4842" s="275" t="s">
        <v>30337</v>
      </c>
      <c r="C4842" s="274" t="s">
        <v>6273</v>
      </c>
      <c r="D4842" s="276">
        <v>11.18</v>
      </c>
    </row>
    <row r="4843" spans="1:4" ht="9" customHeight="1">
      <c r="A4843" s="274">
        <v>4900001</v>
      </c>
      <c r="B4843" s="275" t="s">
        <v>30338</v>
      </c>
      <c r="C4843" s="274" t="s">
        <v>13725</v>
      </c>
      <c r="D4843" s="276">
        <v>0</v>
      </c>
    </row>
    <row r="4844" spans="1:4" ht="9" customHeight="1">
      <c r="A4844" s="274">
        <v>4915801</v>
      </c>
      <c r="B4844" s="275" t="s">
        <v>30339</v>
      </c>
      <c r="C4844" s="274" t="s">
        <v>13725</v>
      </c>
      <c r="D4844" s="276">
        <v>0</v>
      </c>
    </row>
    <row r="4845" spans="1:4" ht="9" customHeight="1">
      <c r="A4845" s="274">
        <v>4916290</v>
      </c>
      <c r="B4845" s="275" t="s">
        <v>30340</v>
      </c>
      <c r="C4845" s="274" t="s">
        <v>13725</v>
      </c>
      <c r="D4845" s="276">
        <v>321.95999999999998</v>
      </c>
    </row>
    <row r="4846" spans="1:4" ht="9" customHeight="1">
      <c r="A4846" s="274">
        <v>4915765</v>
      </c>
      <c r="B4846" s="275" t="s">
        <v>30341</v>
      </c>
      <c r="C4846" s="274" t="s">
        <v>13725</v>
      </c>
      <c r="D4846" s="276">
        <v>202.31</v>
      </c>
    </row>
    <row r="4847" spans="1:4" ht="9" customHeight="1">
      <c r="A4847" s="274">
        <v>4915766</v>
      </c>
      <c r="B4847" s="275" t="s">
        <v>30342</v>
      </c>
      <c r="C4847" s="274" t="s">
        <v>13725</v>
      </c>
      <c r="D4847" s="276">
        <v>118.75</v>
      </c>
    </row>
    <row r="4848" spans="1:4" ht="9" customHeight="1">
      <c r="A4848" s="274">
        <v>4915764</v>
      </c>
      <c r="B4848" s="275" t="s">
        <v>30343</v>
      </c>
      <c r="C4848" s="274" t="s">
        <v>13725</v>
      </c>
      <c r="D4848" s="276">
        <v>364.15</v>
      </c>
    </row>
    <row r="4849" spans="1:4" ht="9" customHeight="1">
      <c r="A4849" s="274">
        <v>4915767</v>
      </c>
      <c r="B4849" s="275" t="s">
        <v>30344</v>
      </c>
      <c r="C4849" s="274" t="s">
        <v>13725</v>
      </c>
      <c r="D4849" s="276">
        <v>78.03</v>
      </c>
    </row>
    <row r="4850" spans="1:4" ht="9" customHeight="1">
      <c r="A4850" s="274">
        <v>4915777</v>
      </c>
      <c r="B4850" s="275" t="s">
        <v>30345</v>
      </c>
      <c r="C4850" s="274" t="s">
        <v>41</v>
      </c>
      <c r="D4850" s="276">
        <v>12.8</v>
      </c>
    </row>
    <row r="4851" spans="1:4" ht="9" customHeight="1">
      <c r="A4851" s="274">
        <v>4915618</v>
      </c>
      <c r="B4851" s="275" t="s">
        <v>30346</v>
      </c>
      <c r="C4851" s="274" t="s">
        <v>6273</v>
      </c>
      <c r="D4851" s="276">
        <v>3.12</v>
      </c>
    </row>
    <row r="4852" spans="1:4" ht="9" customHeight="1">
      <c r="A4852" s="274">
        <v>4915774</v>
      </c>
      <c r="B4852" s="275" t="s">
        <v>30347</v>
      </c>
      <c r="C4852" s="274" t="s">
        <v>13725</v>
      </c>
      <c r="D4852" s="276">
        <v>22.33</v>
      </c>
    </row>
    <row r="4853" spans="1:4" ht="9" customHeight="1">
      <c r="A4853" s="274">
        <v>4915719</v>
      </c>
      <c r="B4853" s="275" t="s">
        <v>30348</v>
      </c>
      <c r="C4853" s="274" t="s">
        <v>6273</v>
      </c>
      <c r="D4853" s="276">
        <v>32.44</v>
      </c>
    </row>
    <row r="4854" spans="1:4" ht="9" customHeight="1">
      <c r="A4854" s="274">
        <v>4915611</v>
      </c>
      <c r="B4854" s="275" t="s">
        <v>30349</v>
      </c>
      <c r="C4854" s="274" t="s">
        <v>13725</v>
      </c>
      <c r="D4854" s="276">
        <v>11.1</v>
      </c>
    </row>
    <row r="4855" spans="1:4" ht="9" customHeight="1">
      <c r="A4855" s="274">
        <v>4915733</v>
      </c>
      <c r="B4855" s="275" t="s">
        <v>30350</v>
      </c>
      <c r="C4855" s="274" t="s">
        <v>13725</v>
      </c>
      <c r="D4855" s="276">
        <v>36.49</v>
      </c>
    </row>
    <row r="4856" spans="1:4" ht="9" customHeight="1">
      <c r="A4856" s="274">
        <v>4915734</v>
      </c>
      <c r="B4856" s="275" t="s">
        <v>30351</v>
      </c>
      <c r="C4856" s="274" t="s">
        <v>13725</v>
      </c>
      <c r="D4856" s="276">
        <v>11.58</v>
      </c>
    </row>
    <row r="4857" spans="1:4" ht="9" customHeight="1">
      <c r="A4857" s="274">
        <v>4915727</v>
      </c>
      <c r="B4857" s="275" t="s">
        <v>30352</v>
      </c>
      <c r="C4857" s="274" t="s">
        <v>41</v>
      </c>
      <c r="D4857" s="276">
        <v>10.4</v>
      </c>
    </row>
    <row r="4858" spans="1:4" ht="9" customHeight="1">
      <c r="A4858" s="274">
        <v>4915726</v>
      </c>
      <c r="B4858" s="275" t="s">
        <v>30353</v>
      </c>
      <c r="C4858" s="274" t="s">
        <v>41</v>
      </c>
      <c r="D4858" s="276">
        <v>24.13</v>
      </c>
    </row>
    <row r="4859" spans="1:4" ht="9" customHeight="1">
      <c r="A4859" s="274">
        <v>4915594</v>
      </c>
      <c r="B4859" s="275" t="s">
        <v>30354</v>
      </c>
      <c r="C4859" s="274" t="s">
        <v>41</v>
      </c>
      <c r="D4859" s="276">
        <v>22.57</v>
      </c>
    </row>
    <row r="4860" spans="1:4" ht="9" customHeight="1">
      <c r="A4860" s="274">
        <v>4915729</v>
      </c>
      <c r="B4860" s="275" t="s">
        <v>30355</v>
      </c>
      <c r="C4860" s="274" t="s">
        <v>41</v>
      </c>
      <c r="D4860" s="276">
        <v>18.62</v>
      </c>
    </row>
    <row r="4861" spans="1:4" ht="9" customHeight="1">
      <c r="A4861" s="274">
        <v>4915596</v>
      </c>
      <c r="B4861" s="275" t="s">
        <v>30356</v>
      </c>
      <c r="C4861" s="274" t="s">
        <v>41</v>
      </c>
      <c r="D4861" s="276">
        <v>17.940000000000001</v>
      </c>
    </row>
    <row r="4862" spans="1:4" ht="9" customHeight="1">
      <c r="A4862" s="274">
        <v>4915732</v>
      </c>
      <c r="B4862" s="275" t="s">
        <v>30357</v>
      </c>
      <c r="C4862" s="274" t="s">
        <v>41</v>
      </c>
      <c r="D4862" s="276">
        <v>8.1</v>
      </c>
    </row>
    <row r="4863" spans="1:4" ht="9" customHeight="1">
      <c r="A4863" s="274">
        <v>4915731</v>
      </c>
      <c r="B4863" s="275" t="s">
        <v>30358</v>
      </c>
      <c r="C4863" s="274" t="s">
        <v>41</v>
      </c>
      <c r="D4863" s="276">
        <v>16.940000000000001</v>
      </c>
    </row>
    <row r="4864" spans="1:4" ht="9" customHeight="1">
      <c r="A4864" s="274">
        <v>4915725</v>
      </c>
      <c r="B4864" s="275" t="s">
        <v>30359</v>
      </c>
      <c r="C4864" s="274" t="s">
        <v>41</v>
      </c>
      <c r="D4864" s="276">
        <v>29.35</v>
      </c>
    </row>
    <row r="4865" spans="1:4" ht="9" customHeight="1">
      <c r="A4865" s="274">
        <v>4915593</v>
      </c>
      <c r="B4865" s="275" t="s">
        <v>30360</v>
      </c>
      <c r="C4865" s="274" t="s">
        <v>41</v>
      </c>
      <c r="D4865" s="276">
        <v>27.79</v>
      </c>
    </row>
    <row r="4866" spans="1:4" ht="9" customHeight="1">
      <c r="A4866" s="274">
        <v>4915728</v>
      </c>
      <c r="B4866" s="275" t="s">
        <v>30361</v>
      </c>
      <c r="C4866" s="274" t="s">
        <v>41</v>
      </c>
      <c r="D4866" s="276">
        <v>28.54</v>
      </c>
    </row>
    <row r="4867" spans="1:4" ht="9" customHeight="1">
      <c r="A4867" s="274">
        <v>4915595</v>
      </c>
      <c r="B4867" s="275" t="s">
        <v>30362</v>
      </c>
      <c r="C4867" s="274" t="s">
        <v>41</v>
      </c>
      <c r="D4867" s="276">
        <v>27.86</v>
      </c>
    </row>
    <row r="4868" spans="1:4" ht="9" customHeight="1">
      <c r="A4868" s="274">
        <v>4915730</v>
      </c>
      <c r="B4868" s="275" t="s">
        <v>30363</v>
      </c>
      <c r="C4868" s="274" t="s">
        <v>41</v>
      </c>
      <c r="D4868" s="276">
        <v>24.23</v>
      </c>
    </row>
    <row r="4869" spans="1:4" ht="9" customHeight="1">
      <c r="A4869" s="274">
        <v>4915598</v>
      </c>
      <c r="B4869" s="275" t="s">
        <v>30364</v>
      </c>
      <c r="C4869" s="274" t="s">
        <v>6273</v>
      </c>
      <c r="D4869" s="276">
        <v>0.1</v>
      </c>
    </row>
    <row r="4870" spans="1:4" ht="9" customHeight="1">
      <c r="A4870" s="274">
        <v>4915748</v>
      </c>
      <c r="B4870" s="275" t="s">
        <v>30365</v>
      </c>
      <c r="C4870" s="274" t="s">
        <v>6273</v>
      </c>
      <c r="D4870" s="276">
        <v>207.88</v>
      </c>
    </row>
    <row r="4871" spans="1:4" ht="9" customHeight="1">
      <c r="A4871" s="274">
        <v>4915608</v>
      </c>
      <c r="B4871" s="275" t="s">
        <v>30366</v>
      </c>
      <c r="C4871" s="274" t="s">
        <v>6273</v>
      </c>
      <c r="D4871" s="276">
        <v>2.37</v>
      </c>
    </row>
    <row r="4872" spans="1:4" ht="9" customHeight="1">
      <c r="A4872" s="274">
        <v>4915613</v>
      </c>
      <c r="B4872" s="275" t="s">
        <v>30367</v>
      </c>
      <c r="C4872" s="274" t="s">
        <v>6273</v>
      </c>
      <c r="D4872" s="276">
        <v>0.15</v>
      </c>
    </row>
    <row r="4873" spans="1:4" ht="9" customHeight="1">
      <c r="A4873" s="274">
        <v>4915692</v>
      </c>
      <c r="B4873" s="275" t="s">
        <v>30368</v>
      </c>
      <c r="C4873" s="274" t="s">
        <v>13725</v>
      </c>
      <c r="D4873" s="276">
        <v>335.97</v>
      </c>
    </row>
    <row r="4874" spans="1:4" ht="9" customHeight="1">
      <c r="A4874" s="274">
        <v>4915746</v>
      </c>
      <c r="B4874" s="275" t="s">
        <v>30369</v>
      </c>
      <c r="C4874" s="274" t="s">
        <v>13725</v>
      </c>
      <c r="D4874" s="276">
        <v>262.27999999999997</v>
      </c>
    </row>
    <row r="4875" spans="1:4" ht="9" customHeight="1">
      <c r="A4875" s="274">
        <v>4915630</v>
      </c>
      <c r="B4875" s="275" t="s">
        <v>30370</v>
      </c>
      <c r="C4875" s="274" t="s">
        <v>13725</v>
      </c>
      <c r="D4875" s="276">
        <v>335.97</v>
      </c>
    </row>
    <row r="4876" spans="1:4" ht="9" customHeight="1">
      <c r="A4876" s="274">
        <v>4915631</v>
      </c>
      <c r="B4876" s="275" t="s">
        <v>30371</v>
      </c>
      <c r="C4876" s="274" t="s">
        <v>13725</v>
      </c>
      <c r="D4876" s="276">
        <v>262.27999999999997</v>
      </c>
    </row>
    <row r="4877" spans="1:4" ht="9" customHeight="1">
      <c r="A4877" s="274">
        <v>4915785</v>
      </c>
      <c r="B4877" s="275" t="s">
        <v>30372</v>
      </c>
      <c r="C4877" s="274" t="s">
        <v>4787</v>
      </c>
      <c r="D4877" s="276">
        <v>395.06</v>
      </c>
    </row>
    <row r="4878" spans="1:4" ht="9" customHeight="1">
      <c r="A4878" s="274">
        <v>4915786</v>
      </c>
      <c r="B4878" s="275" t="s">
        <v>30373</v>
      </c>
      <c r="C4878" s="274" t="s">
        <v>4787</v>
      </c>
      <c r="D4878" s="276">
        <v>149.97</v>
      </c>
    </row>
    <row r="4879" spans="1:4" ht="9" customHeight="1">
      <c r="A4879" s="274">
        <v>4915795</v>
      </c>
      <c r="B4879" s="275" t="s">
        <v>30374</v>
      </c>
      <c r="C4879" s="274" t="s">
        <v>4787</v>
      </c>
      <c r="D4879" s="276">
        <v>338.18</v>
      </c>
    </row>
    <row r="4880" spans="1:4" ht="9" customHeight="1">
      <c r="A4880" s="274">
        <v>4915800</v>
      </c>
      <c r="B4880" s="275" t="s">
        <v>30375</v>
      </c>
      <c r="C4880" s="274" t="s">
        <v>4787</v>
      </c>
      <c r="D4880" s="276">
        <v>52.51</v>
      </c>
    </row>
    <row r="4881" spans="1:4" ht="9" customHeight="1">
      <c r="A4881" s="274">
        <v>4915799</v>
      </c>
      <c r="B4881" s="275" t="s">
        <v>30376</v>
      </c>
      <c r="C4881" s="274" t="s">
        <v>4787</v>
      </c>
      <c r="D4881" s="276">
        <v>41.64</v>
      </c>
    </row>
    <row r="4882" spans="1:4" ht="9" customHeight="1">
      <c r="A4882" s="274">
        <v>4915698</v>
      </c>
      <c r="B4882" s="275" t="s">
        <v>30377</v>
      </c>
      <c r="C4882" s="274" t="s">
        <v>4787</v>
      </c>
      <c r="D4882" s="276">
        <v>18.91</v>
      </c>
    </row>
    <row r="4883" spans="1:4" ht="9" customHeight="1">
      <c r="A4883" s="274">
        <v>4915794</v>
      </c>
      <c r="B4883" s="275" t="s">
        <v>30378</v>
      </c>
      <c r="C4883" s="274" t="s">
        <v>4787</v>
      </c>
      <c r="D4883" s="276">
        <v>586.22</v>
      </c>
    </row>
    <row r="4884" spans="1:4" ht="18" customHeight="1">
      <c r="A4884" s="274">
        <v>4915789</v>
      </c>
      <c r="B4884" s="275" t="s">
        <v>30379</v>
      </c>
      <c r="C4884" s="274" t="s">
        <v>4786</v>
      </c>
      <c r="D4884" s="276">
        <v>1695.12</v>
      </c>
    </row>
    <row r="4885" spans="1:4" ht="9" customHeight="1">
      <c r="A4885" s="274">
        <v>4915798</v>
      </c>
      <c r="B4885" s="275" t="s">
        <v>30380</v>
      </c>
      <c r="C4885" s="274" t="s">
        <v>4786</v>
      </c>
      <c r="D4885" s="276">
        <v>1591.82</v>
      </c>
    </row>
    <row r="4886" spans="1:4" ht="18" customHeight="1">
      <c r="A4886" s="274">
        <v>4915788</v>
      </c>
      <c r="B4886" s="275" t="s">
        <v>30381</v>
      </c>
      <c r="C4886" s="274" t="s">
        <v>4786</v>
      </c>
      <c r="D4886" s="276">
        <v>1537.25</v>
      </c>
    </row>
    <row r="4887" spans="1:4" ht="9" customHeight="1">
      <c r="A4887" s="274">
        <v>4915797</v>
      </c>
      <c r="B4887" s="275" t="s">
        <v>30382</v>
      </c>
      <c r="C4887" s="274" t="s">
        <v>4786</v>
      </c>
      <c r="D4887" s="276">
        <v>760.84</v>
      </c>
    </row>
    <row r="4888" spans="1:4" ht="18" customHeight="1">
      <c r="A4888" s="274">
        <v>4915787</v>
      </c>
      <c r="B4888" s="275" t="s">
        <v>30383</v>
      </c>
      <c r="C4888" s="274" t="s">
        <v>4786</v>
      </c>
      <c r="D4888" s="276">
        <v>883.27</v>
      </c>
    </row>
    <row r="4889" spans="1:4" ht="9" customHeight="1">
      <c r="A4889" s="274">
        <v>4915796</v>
      </c>
      <c r="B4889" s="275" t="s">
        <v>30384</v>
      </c>
      <c r="C4889" s="274" t="s">
        <v>4786</v>
      </c>
      <c r="D4889" s="276">
        <v>310.85000000000002</v>
      </c>
    </row>
    <row r="4890" spans="1:4" ht="9" customHeight="1">
      <c r="A4890" s="274">
        <v>4915760</v>
      </c>
      <c r="B4890" s="275" t="s">
        <v>30385</v>
      </c>
      <c r="C4890" s="274" t="s">
        <v>6273</v>
      </c>
      <c r="D4890" s="276">
        <v>55.99</v>
      </c>
    </row>
    <row r="4891" spans="1:4" ht="9" customHeight="1">
      <c r="A4891" s="274">
        <v>4915699</v>
      </c>
      <c r="B4891" s="275" t="s">
        <v>30386</v>
      </c>
      <c r="C4891" s="274" t="s">
        <v>4787</v>
      </c>
      <c r="D4891" s="276">
        <v>29.24</v>
      </c>
    </row>
    <row r="4892" spans="1:4" ht="9" customHeight="1">
      <c r="A4892" s="274">
        <v>4915736</v>
      </c>
      <c r="B4892" s="275" t="s">
        <v>30387</v>
      </c>
      <c r="C4892" s="274" t="s">
        <v>13725</v>
      </c>
      <c r="D4892" s="276">
        <v>14.65</v>
      </c>
    </row>
    <row r="4893" spans="1:4" ht="9" customHeight="1">
      <c r="A4893" s="274">
        <v>4915735</v>
      </c>
      <c r="B4893" s="275" t="s">
        <v>30388</v>
      </c>
      <c r="C4893" s="274" t="s">
        <v>13725</v>
      </c>
      <c r="D4893" s="276">
        <v>11.95</v>
      </c>
    </row>
    <row r="4894" spans="1:4" ht="9" customHeight="1">
      <c r="A4894" s="274">
        <v>4915670</v>
      </c>
      <c r="B4894" s="275" t="s">
        <v>30389</v>
      </c>
      <c r="C4894" s="274" t="s">
        <v>13725</v>
      </c>
      <c r="D4894" s="276">
        <v>177.93</v>
      </c>
    </row>
    <row r="4895" spans="1:4" ht="9" customHeight="1">
      <c r="A4895" s="274">
        <v>4915668</v>
      </c>
      <c r="B4895" s="275" t="s">
        <v>30390</v>
      </c>
      <c r="C4895" s="274" t="s">
        <v>13725</v>
      </c>
      <c r="D4895" s="276">
        <v>276.77</v>
      </c>
    </row>
    <row r="4896" spans="1:4" ht="9" customHeight="1">
      <c r="A4896" s="274">
        <v>4915761</v>
      </c>
      <c r="B4896" s="275" t="s">
        <v>30391</v>
      </c>
      <c r="C4896" s="274" t="s">
        <v>6273</v>
      </c>
      <c r="D4896" s="276">
        <v>3.89</v>
      </c>
    </row>
    <row r="4897" spans="1:4" ht="9" customHeight="1">
      <c r="A4897" s="274">
        <v>4915762</v>
      </c>
      <c r="B4897" s="275" t="s">
        <v>30392</v>
      </c>
      <c r="C4897" s="274" t="s">
        <v>41</v>
      </c>
      <c r="D4897" s="276">
        <v>1.95</v>
      </c>
    </row>
    <row r="4898" spans="1:4" ht="9" customHeight="1">
      <c r="A4898" s="274">
        <v>4915738</v>
      </c>
      <c r="B4898" s="275" t="s">
        <v>30393</v>
      </c>
      <c r="C4898" s="274" t="s">
        <v>13725</v>
      </c>
      <c r="D4898" s="276">
        <v>5.66</v>
      </c>
    </row>
    <row r="4899" spans="1:4" ht="9" customHeight="1">
      <c r="A4899" s="274">
        <v>4915737</v>
      </c>
      <c r="B4899" s="275" t="s">
        <v>30394</v>
      </c>
      <c r="C4899" s="274" t="s">
        <v>13725</v>
      </c>
      <c r="D4899" s="276">
        <v>4.78</v>
      </c>
    </row>
    <row r="4900" spans="1:4" ht="9" customHeight="1">
      <c r="A4900" s="274">
        <v>4915669</v>
      </c>
      <c r="B4900" s="275" t="s">
        <v>30395</v>
      </c>
      <c r="C4900" s="274" t="s">
        <v>13725</v>
      </c>
      <c r="D4900" s="276">
        <v>7.59</v>
      </c>
    </row>
    <row r="4901" spans="1:4" ht="9" customHeight="1">
      <c r="A4901" s="274">
        <v>4915667</v>
      </c>
      <c r="B4901" s="275" t="s">
        <v>30396</v>
      </c>
      <c r="C4901" s="274" t="s">
        <v>13725</v>
      </c>
      <c r="D4901" s="276">
        <v>12.12</v>
      </c>
    </row>
    <row r="4902" spans="1:4" ht="9" customHeight="1">
      <c r="A4902" s="274">
        <v>4915632</v>
      </c>
      <c r="B4902" s="275" t="s">
        <v>30397</v>
      </c>
      <c r="C4902" s="274" t="s">
        <v>13725</v>
      </c>
      <c r="D4902" s="276">
        <v>385.62</v>
      </c>
    </row>
    <row r="4903" spans="1:4" ht="9" customHeight="1">
      <c r="A4903" s="274">
        <v>4915753</v>
      </c>
      <c r="B4903" s="275" t="s">
        <v>30398</v>
      </c>
      <c r="C4903" s="274" t="s">
        <v>13725</v>
      </c>
      <c r="D4903" s="276">
        <v>1258.6099999999999</v>
      </c>
    </row>
    <row r="4904" spans="1:4" ht="9" customHeight="1">
      <c r="A4904" s="274">
        <v>4915776</v>
      </c>
      <c r="B4904" s="275" t="s">
        <v>30399</v>
      </c>
      <c r="C4904" s="274" t="s">
        <v>4789</v>
      </c>
      <c r="D4904" s="276">
        <v>706.75</v>
      </c>
    </row>
    <row r="4905" spans="1:4" ht="9" customHeight="1">
      <c r="A4905" s="274">
        <v>4915740</v>
      </c>
      <c r="B4905" s="275" t="s">
        <v>30400</v>
      </c>
      <c r="C4905" s="274" t="s">
        <v>4789</v>
      </c>
      <c r="D4905" s="276">
        <v>1660.13</v>
      </c>
    </row>
    <row r="4906" spans="1:4" ht="9" customHeight="1">
      <c r="A4906" s="274">
        <v>4915741</v>
      </c>
      <c r="B4906" s="275" t="s">
        <v>30401</v>
      </c>
      <c r="C4906" s="274" t="s">
        <v>4789</v>
      </c>
      <c r="D4906" s="276">
        <v>3984.32</v>
      </c>
    </row>
    <row r="4907" spans="1:4" ht="9" customHeight="1">
      <c r="A4907" s="274">
        <v>4915775</v>
      </c>
      <c r="B4907" s="275" t="s">
        <v>30402</v>
      </c>
      <c r="C4907" s="274" t="s">
        <v>4789</v>
      </c>
      <c r="D4907" s="276">
        <v>646.77</v>
      </c>
    </row>
    <row r="4908" spans="1:4" ht="9" customHeight="1">
      <c r="A4908" s="274">
        <v>4915742</v>
      </c>
      <c r="B4908" s="275" t="s">
        <v>30403</v>
      </c>
      <c r="C4908" s="274" t="s">
        <v>4789</v>
      </c>
      <c r="D4908" s="276">
        <v>402.55</v>
      </c>
    </row>
    <row r="4909" spans="1:4" ht="9" customHeight="1">
      <c r="A4909" s="274">
        <v>4915626</v>
      </c>
      <c r="B4909" s="275" t="s">
        <v>30404</v>
      </c>
      <c r="C4909" s="274" t="s">
        <v>41</v>
      </c>
      <c r="D4909" s="276">
        <v>2</v>
      </c>
    </row>
    <row r="4910" spans="1:4" ht="18" customHeight="1">
      <c r="A4910" s="274">
        <v>4915653</v>
      </c>
      <c r="B4910" s="275" t="s">
        <v>30405</v>
      </c>
      <c r="C4910" s="274" t="s">
        <v>159</v>
      </c>
      <c r="D4910" s="276">
        <v>74.14</v>
      </c>
    </row>
    <row r="4911" spans="1:4" ht="9" customHeight="1">
      <c r="A4911" s="274">
        <v>4915623</v>
      </c>
      <c r="B4911" s="275" t="s">
        <v>30406</v>
      </c>
      <c r="C4911" s="274" t="s">
        <v>13725</v>
      </c>
      <c r="D4911" s="276">
        <v>53.35</v>
      </c>
    </row>
    <row r="4912" spans="1:4" ht="9" customHeight="1">
      <c r="A4912" s="274">
        <v>4915625</v>
      </c>
      <c r="B4912" s="275" t="s">
        <v>30407</v>
      </c>
      <c r="C4912" s="274" t="s">
        <v>13725</v>
      </c>
      <c r="D4912" s="276">
        <v>41.01</v>
      </c>
    </row>
    <row r="4913" spans="1:4" ht="9" customHeight="1">
      <c r="A4913" s="274">
        <v>4915621</v>
      </c>
      <c r="B4913" s="275" t="s">
        <v>30408</v>
      </c>
      <c r="C4913" s="274" t="s">
        <v>13725</v>
      </c>
      <c r="D4913" s="276">
        <v>4.87</v>
      </c>
    </row>
    <row r="4914" spans="1:4" ht="9" customHeight="1">
      <c r="A4914" s="274">
        <v>4915720</v>
      </c>
      <c r="B4914" s="275" t="s">
        <v>30409</v>
      </c>
      <c r="C4914" s="274" t="s">
        <v>4786</v>
      </c>
      <c r="D4914" s="276">
        <v>30.13</v>
      </c>
    </row>
    <row r="4915" spans="1:4" ht="9" customHeight="1">
      <c r="A4915" s="274">
        <v>4915592</v>
      </c>
      <c r="B4915" s="275" t="s">
        <v>30410</v>
      </c>
      <c r="C4915" s="274" t="s">
        <v>4786</v>
      </c>
      <c r="D4915" s="276">
        <v>29.32</v>
      </c>
    </row>
    <row r="4916" spans="1:4" ht="18" customHeight="1">
      <c r="A4916" s="274">
        <v>4913703</v>
      </c>
      <c r="B4916" s="275" t="s">
        <v>30411</v>
      </c>
      <c r="C4916" s="274" t="s">
        <v>4786</v>
      </c>
      <c r="D4916" s="276">
        <v>5588.68</v>
      </c>
    </row>
    <row r="4917" spans="1:4" ht="9" customHeight="1">
      <c r="A4917" s="274">
        <v>4913704</v>
      </c>
      <c r="B4917" s="275" t="s">
        <v>30412</v>
      </c>
      <c r="C4917" s="274" t="s">
        <v>4786</v>
      </c>
      <c r="D4917" s="276">
        <v>5468.72</v>
      </c>
    </row>
    <row r="4918" spans="1:4" ht="9" customHeight="1">
      <c r="A4918" s="274">
        <v>4915757</v>
      </c>
      <c r="B4918" s="275" t="s">
        <v>30413</v>
      </c>
      <c r="C4918" s="274" t="s">
        <v>13725</v>
      </c>
      <c r="D4918" s="276">
        <v>393.33</v>
      </c>
    </row>
    <row r="4919" spans="1:4" ht="9" customHeight="1">
      <c r="A4919" s="274">
        <v>4915678</v>
      </c>
      <c r="B4919" s="275" t="s">
        <v>30414</v>
      </c>
      <c r="C4919" s="274" t="s">
        <v>13725</v>
      </c>
      <c r="D4919" s="276">
        <v>343.11</v>
      </c>
    </row>
    <row r="4920" spans="1:4" ht="9" customHeight="1">
      <c r="A4920" s="274">
        <v>4919547</v>
      </c>
      <c r="B4920" s="275" t="s">
        <v>30415</v>
      </c>
      <c r="C4920" s="274" t="s">
        <v>4786</v>
      </c>
      <c r="D4920" s="276">
        <v>527.66999999999996</v>
      </c>
    </row>
    <row r="4921" spans="1:4" ht="9" customHeight="1">
      <c r="A4921" s="274">
        <v>4915716</v>
      </c>
      <c r="B4921" s="275" t="s">
        <v>30416</v>
      </c>
      <c r="C4921" s="274" t="s">
        <v>6273</v>
      </c>
      <c r="D4921" s="276">
        <v>9.68</v>
      </c>
    </row>
    <row r="4922" spans="1:4" ht="9" customHeight="1">
      <c r="A4922" s="274">
        <v>4915750</v>
      </c>
      <c r="B4922" s="275" t="s">
        <v>30417</v>
      </c>
      <c r="C4922" s="274" t="s">
        <v>41</v>
      </c>
      <c r="D4922" s="276">
        <v>188.55</v>
      </c>
    </row>
    <row r="4923" spans="1:4" ht="9" customHeight="1">
      <c r="A4923" s="274">
        <v>4915769</v>
      </c>
      <c r="B4923" s="275" t="s">
        <v>30418</v>
      </c>
      <c r="C4923" s="274" t="s">
        <v>13725</v>
      </c>
      <c r="D4923" s="276">
        <v>31.85</v>
      </c>
    </row>
    <row r="4924" spans="1:4" ht="18" customHeight="1">
      <c r="A4924" s="274">
        <v>5213836</v>
      </c>
      <c r="B4924" s="275" t="s">
        <v>30419</v>
      </c>
      <c r="C4924" s="274" t="s">
        <v>30420</v>
      </c>
      <c r="D4924" s="276">
        <v>1.1399999999999999</v>
      </c>
    </row>
    <row r="4925" spans="1:4" ht="9" customHeight="1">
      <c r="A4925" s="274">
        <v>5213368</v>
      </c>
      <c r="B4925" s="275" t="s">
        <v>30421</v>
      </c>
      <c r="C4925" s="274" t="s">
        <v>4786</v>
      </c>
      <c r="D4925" s="276">
        <v>19.48</v>
      </c>
    </row>
    <row r="4926" spans="1:4" ht="9" customHeight="1">
      <c r="A4926" s="274">
        <v>5213367</v>
      </c>
      <c r="B4926" s="275" t="s">
        <v>30422</v>
      </c>
      <c r="C4926" s="274" t="s">
        <v>4786</v>
      </c>
      <c r="D4926" s="276">
        <v>18.059999999999999</v>
      </c>
    </row>
    <row r="4927" spans="1:4" ht="9" customHeight="1">
      <c r="A4927" s="274">
        <v>5213385</v>
      </c>
      <c r="B4927" s="275" t="s">
        <v>30423</v>
      </c>
      <c r="C4927" s="274" t="s">
        <v>4786</v>
      </c>
      <c r="D4927" s="276">
        <v>325.89</v>
      </c>
    </row>
    <row r="4928" spans="1:4" ht="18" customHeight="1">
      <c r="A4928" s="274">
        <v>5213343</v>
      </c>
      <c r="B4928" s="275" t="s">
        <v>30424</v>
      </c>
      <c r="C4928" s="274" t="s">
        <v>30420</v>
      </c>
      <c r="D4928" s="276">
        <v>3.68</v>
      </c>
    </row>
    <row r="4929" spans="1:4" ht="9" customHeight="1">
      <c r="A4929" s="274">
        <v>5213390</v>
      </c>
      <c r="B4929" s="275" t="s">
        <v>30425</v>
      </c>
      <c r="C4929" s="274" t="s">
        <v>41</v>
      </c>
      <c r="D4929" s="276">
        <v>280.82</v>
      </c>
    </row>
    <row r="4930" spans="1:4" ht="18" customHeight="1">
      <c r="A4930" s="274">
        <v>5213344</v>
      </c>
      <c r="B4930" s="275" t="s">
        <v>30426</v>
      </c>
      <c r="C4930" s="274" t="s">
        <v>30427</v>
      </c>
      <c r="D4930" s="276">
        <v>3.23</v>
      </c>
    </row>
    <row r="4931" spans="1:4" ht="9" customHeight="1">
      <c r="A4931" s="274">
        <v>5213386</v>
      </c>
      <c r="B4931" s="275" t="s">
        <v>30428</v>
      </c>
      <c r="C4931" s="274" t="s">
        <v>4786</v>
      </c>
      <c r="D4931" s="276">
        <v>522.41</v>
      </c>
    </row>
    <row r="4932" spans="1:4" ht="18" customHeight="1">
      <c r="A4932" s="274">
        <v>5213345</v>
      </c>
      <c r="B4932" s="275" t="s">
        <v>30429</v>
      </c>
      <c r="C4932" s="274" t="s">
        <v>30420</v>
      </c>
      <c r="D4932" s="276">
        <v>5.33</v>
      </c>
    </row>
    <row r="4933" spans="1:4" ht="9" customHeight="1">
      <c r="A4933" s="274">
        <v>5213387</v>
      </c>
      <c r="B4933" s="275" t="s">
        <v>30430</v>
      </c>
      <c r="C4933" s="274" t="s">
        <v>4786</v>
      </c>
      <c r="D4933" s="276">
        <v>745.25</v>
      </c>
    </row>
    <row r="4934" spans="1:4" ht="18" customHeight="1">
      <c r="A4934" s="274">
        <v>5213346</v>
      </c>
      <c r="B4934" s="275" t="s">
        <v>30431</v>
      </c>
      <c r="C4934" s="274" t="s">
        <v>30420</v>
      </c>
      <c r="D4934" s="276">
        <v>7.43</v>
      </c>
    </row>
    <row r="4935" spans="1:4" ht="18" customHeight="1">
      <c r="A4935" s="274">
        <v>5213843</v>
      </c>
      <c r="B4935" s="275" t="s">
        <v>30432</v>
      </c>
      <c r="C4935" s="274" t="s">
        <v>30427</v>
      </c>
      <c r="D4935" s="276">
        <v>1.06</v>
      </c>
    </row>
    <row r="4936" spans="1:4" ht="18" customHeight="1">
      <c r="A4936" s="274">
        <v>5213833</v>
      </c>
      <c r="B4936" s="275" t="s">
        <v>30433</v>
      </c>
      <c r="C4936" s="274" t="s">
        <v>30420</v>
      </c>
      <c r="D4936" s="276">
        <v>10.43</v>
      </c>
    </row>
    <row r="4937" spans="1:4" ht="18" customHeight="1">
      <c r="A4937" s="274">
        <v>5213834</v>
      </c>
      <c r="B4937" s="275" t="s">
        <v>30434</v>
      </c>
      <c r="C4937" s="274" t="s">
        <v>30420</v>
      </c>
      <c r="D4937" s="276">
        <v>6.74</v>
      </c>
    </row>
    <row r="4938" spans="1:4" ht="9" customHeight="1">
      <c r="A4938" s="274">
        <v>5219544</v>
      </c>
      <c r="B4938" s="275" t="s">
        <v>30435</v>
      </c>
      <c r="C4938" s="274" t="s">
        <v>4786</v>
      </c>
      <c r="D4938" s="276">
        <v>226.89</v>
      </c>
    </row>
    <row r="4939" spans="1:4" ht="18" customHeight="1">
      <c r="A4939" s="274">
        <v>5213383</v>
      </c>
      <c r="B4939" s="275" t="s">
        <v>30436</v>
      </c>
      <c r="C4939" s="274" t="s">
        <v>30420</v>
      </c>
      <c r="D4939" s="276">
        <v>0.85</v>
      </c>
    </row>
    <row r="4940" spans="1:4" ht="18" customHeight="1">
      <c r="A4940" s="274">
        <v>5213380</v>
      </c>
      <c r="B4940" s="275" t="s">
        <v>30437</v>
      </c>
      <c r="C4940" s="274" t="s">
        <v>30420</v>
      </c>
      <c r="D4940" s="276">
        <v>1.82</v>
      </c>
    </row>
    <row r="4941" spans="1:4" ht="18" customHeight="1">
      <c r="A4941" s="274">
        <v>5213838</v>
      </c>
      <c r="B4941" s="275" t="s">
        <v>30438</v>
      </c>
      <c r="C4941" s="274" t="s">
        <v>30420</v>
      </c>
      <c r="D4941" s="276">
        <v>4.53</v>
      </c>
    </row>
    <row r="4942" spans="1:4" ht="9" customHeight="1">
      <c r="A4942" s="274">
        <v>5213837</v>
      </c>
      <c r="B4942" s="275" t="s">
        <v>30439</v>
      </c>
      <c r="C4942" s="274" t="s">
        <v>4786</v>
      </c>
      <c r="D4942" s="276">
        <v>180.11</v>
      </c>
    </row>
    <row r="4943" spans="1:4" ht="9" customHeight="1">
      <c r="A4943" s="274">
        <v>5213835</v>
      </c>
      <c r="B4943" s="275" t="s">
        <v>30440</v>
      </c>
      <c r="C4943" s="274" t="s">
        <v>30420</v>
      </c>
      <c r="D4943" s="276">
        <v>0.83</v>
      </c>
    </row>
    <row r="4944" spans="1:4" ht="9" customHeight="1">
      <c r="A4944" s="274">
        <v>5213839</v>
      </c>
      <c r="B4944" s="275" t="s">
        <v>30441</v>
      </c>
      <c r="C4944" s="274" t="s">
        <v>6273</v>
      </c>
      <c r="D4944" s="276">
        <v>289.7</v>
      </c>
    </row>
    <row r="4945" spans="1:4" ht="18" customHeight="1">
      <c r="A4945" s="274">
        <v>5213347</v>
      </c>
      <c r="B4945" s="275" t="s">
        <v>30442</v>
      </c>
      <c r="C4945" s="274" t="s">
        <v>30443</v>
      </c>
      <c r="D4945" s="276">
        <v>6.82</v>
      </c>
    </row>
    <row r="4946" spans="1:4" ht="9" customHeight="1">
      <c r="A4946" s="274">
        <v>5213840</v>
      </c>
      <c r="B4946" s="275" t="s">
        <v>30444</v>
      </c>
      <c r="C4946" s="274" t="s">
        <v>6273</v>
      </c>
      <c r="D4946" s="276">
        <v>41.9</v>
      </c>
    </row>
    <row r="4947" spans="1:4" ht="18" customHeight="1">
      <c r="A4947" s="274">
        <v>5213349</v>
      </c>
      <c r="B4947" s="275" t="s">
        <v>30445</v>
      </c>
      <c r="C4947" s="274" t="s">
        <v>30443</v>
      </c>
      <c r="D4947" s="276">
        <v>0.72</v>
      </c>
    </row>
    <row r="4948" spans="1:4" ht="9" customHeight="1">
      <c r="A4948" s="274">
        <v>5213841</v>
      </c>
      <c r="B4948" s="275" t="s">
        <v>30446</v>
      </c>
      <c r="C4948" s="274" t="s">
        <v>6273</v>
      </c>
      <c r="D4948" s="276">
        <v>69.239999999999995</v>
      </c>
    </row>
    <row r="4949" spans="1:4" ht="18" customHeight="1">
      <c r="A4949" s="274">
        <v>5213348</v>
      </c>
      <c r="B4949" s="275" t="s">
        <v>30447</v>
      </c>
      <c r="C4949" s="274" t="s">
        <v>30443</v>
      </c>
      <c r="D4949" s="276">
        <v>0.81</v>
      </c>
    </row>
    <row r="4950" spans="1:4" ht="9" customHeight="1">
      <c r="A4950" s="274">
        <v>5216116</v>
      </c>
      <c r="B4950" s="275" t="s">
        <v>30448</v>
      </c>
      <c r="C4950" s="274" t="s">
        <v>4786</v>
      </c>
      <c r="D4950" s="276">
        <v>16.670000000000002</v>
      </c>
    </row>
    <row r="4951" spans="1:4" ht="9" customHeight="1">
      <c r="A4951" s="274">
        <v>5216115</v>
      </c>
      <c r="B4951" s="275" t="s">
        <v>30449</v>
      </c>
      <c r="C4951" s="274" t="s">
        <v>4786</v>
      </c>
      <c r="D4951" s="276">
        <v>15.86</v>
      </c>
    </row>
    <row r="4952" spans="1:4" ht="9" customHeight="1">
      <c r="A4952" s="274">
        <v>5213842</v>
      </c>
      <c r="B4952" s="275" t="s">
        <v>30450</v>
      </c>
      <c r="C4952" s="274" t="s">
        <v>41</v>
      </c>
      <c r="D4952" s="276">
        <v>0.12</v>
      </c>
    </row>
    <row r="4953" spans="1:4" ht="9" customHeight="1">
      <c r="A4953" s="274">
        <v>5213358</v>
      </c>
      <c r="B4953" s="275" t="s">
        <v>30451</v>
      </c>
      <c r="C4953" s="274" t="s">
        <v>6273</v>
      </c>
      <c r="D4953" s="276">
        <v>294.77999999999997</v>
      </c>
    </row>
    <row r="4954" spans="1:4" ht="18" customHeight="1">
      <c r="A4954" s="274">
        <v>5213848</v>
      </c>
      <c r="B4954" s="275" t="s">
        <v>30452</v>
      </c>
      <c r="C4954" s="274" t="s">
        <v>30420</v>
      </c>
      <c r="D4954" s="276">
        <v>0.98</v>
      </c>
    </row>
    <row r="4955" spans="1:4" ht="9" customHeight="1">
      <c r="A4955" s="274">
        <v>5214012</v>
      </c>
      <c r="B4955" s="275" t="s">
        <v>30453</v>
      </c>
      <c r="C4955" s="274" t="s">
        <v>6273</v>
      </c>
      <c r="D4955" s="276">
        <v>29.69</v>
      </c>
    </row>
    <row r="4956" spans="1:4" ht="9" customHeight="1">
      <c r="A4956" s="274">
        <v>5213356</v>
      </c>
      <c r="B4956" s="275" t="s">
        <v>30454</v>
      </c>
      <c r="C4956" s="274" t="s">
        <v>6273</v>
      </c>
      <c r="D4956" s="276">
        <v>41.91</v>
      </c>
    </row>
    <row r="4957" spans="1:4" ht="9" customHeight="1">
      <c r="A4957" s="274">
        <v>5214011</v>
      </c>
      <c r="B4957" s="275" t="s">
        <v>30455</v>
      </c>
      <c r="C4957" s="274" t="s">
        <v>6273</v>
      </c>
      <c r="D4957" s="276">
        <v>13.67</v>
      </c>
    </row>
    <row r="4958" spans="1:4" ht="9" customHeight="1">
      <c r="A4958" s="274">
        <v>5213354</v>
      </c>
      <c r="B4958" s="275" t="s">
        <v>30456</v>
      </c>
      <c r="C4958" s="274" t="s">
        <v>6273</v>
      </c>
      <c r="D4958" s="276">
        <v>16.399999999999999</v>
      </c>
    </row>
    <row r="4959" spans="1:4" ht="9" customHeight="1">
      <c r="A4959" s="274">
        <v>5213355</v>
      </c>
      <c r="B4959" s="275" t="s">
        <v>30457</v>
      </c>
      <c r="C4959" s="274" t="s">
        <v>6273</v>
      </c>
      <c r="D4959" s="276">
        <v>19.16</v>
      </c>
    </row>
    <row r="4960" spans="1:4" ht="9" customHeight="1">
      <c r="A4960" s="274">
        <v>5213850</v>
      </c>
      <c r="B4960" s="275" t="s">
        <v>30458</v>
      </c>
      <c r="C4960" s="274" t="s">
        <v>4788</v>
      </c>
      <c r="D4960" s="276">
        <v>19.46</v>
      </c>
    </row>
    <row r="4961" spans="1:4" ht="9" customHeight="1">
      <c r="A4961" s="274">
        <v>5213846</v>
      </c>
      <c r="B4961" s="275" t="s">
        <v>30459</v>
      </c>
      <c r="C4961" s="274" t="s">
        <v>4788</v>
      </c>
      <c r="D4961" s="276">
        <v>5.38</v>
      </c>
    </row>
    <row r="4962" spans="1:4" ht="9" customHeight="1">
      <c r="A4962" s="274">
        <v>5213847</v>
      </c>
      <c r="B4962" s="275" t="s">
        <v>30460</v>
      </c>
      <c r="C4962" s="274" t="s">
        <v>4788</v>
      </c>
      <c r="D4962" s="276">
        <v>77.55</v>
      </c>
    </row>
    <row r="4963" spans="1:4" ht="9" customHeight="1">
      <c r="A4963" s="274">
        <v>5213845</v>
      </c>
      <c r="B4963" s="275" t="s">
        <v>30461</v>
      </c>
      <c r="C4963" s="274" t="s">
        <v>4788</v>
      </c>
      <c r="D4963" s="276">
        <v>23.77</v>
      </c>
    </row>
    <row r="4964" spans="1:4" ht="9" customHeight="1">
      <c r="A4964" s="274">
        <v>5213412</v>
      </c>
      <c r="B4964" s="275" t="s">
        <v>30462</v>
      </c>
      <c r="C4964" s="274" t="s">
        <v>6273</v>
      </c>
      <c r="D4964" s="276">
        <v>111.77</v>
      </c>
    </row>
    <row r="4965" spans="1:4" ht="9" customHeight="1">
      <c r="A4965" s="274">
        <v>5213411</v>
      </c>
      <c r="B4965" s="275" t="s">
        <v>30463</v>
      </c>
      <c r="C4965" s="274" t="s">
        <v>6273</v>
      </c>
      <c r="D4965" s="276">
        <v>197.69</v>
      </c>
    </row>
    <row r="4966" spans="1:4" ht="9" customHeight="1">
      <c r="A4966" s="274">
        <v>5214009</v>
      </c>
      <c r="B4966" s="275" t="s">
        <v>30464</v>
      </c>
      <c r="C4966" s="274" t="s">
        <v>6273</v>
      </c>
      <c r="D4966" s="276">
        <v>111.77</v>
      </c>
    </row>
    <row r="4967" spans="1:4" ht="9" customHeight="1">
      <c r="A4967" s="274">
        <v>5214010</v>
      </c>
      <c r="B4967" s="275" t="s">
        <v>30465</v>
      </c>
      <c r="C4967" s="274" t="s">
        <v>6273</v>
      </c>
      <c r="D4967" s="276">
        <v>205.16</v>
      </c>
    </row>
    <row r="4968" spans="1:4" ht="9" customHeight="1">
      <c r="A4968" s="274">
        <v>5213413</v>
      </c>
      <c r="B4968" s="275" t="s">
        <v>30466</v>
      </c>
      <c r="C4968" s="274" t="s">
        <v>6273</v>
      </c>
      <c r="D4968" s="276">
        <v>67.72</v>
      </c>
    </row>
    <row r="4969" spans="1:4" ht="9" customHeight="1">
      <c r="A4969" s="274">
        <v>5213410</v>
      </c>
      <c r="B4969" s="275" t="s">
        <v>30467</v>
      </c>
      <c r="C4969" s="274" t="s">
        <v>6273</v>
      </c>
      <c r="D4969" s="276">
        <v>132.58000000000001</v>
      </c>
    </row>
    <row r="4970" spans="1:4" ht="9" customHeight="1">
      <c r="A4970" s="274">
        <v>5214004</v>
      </c>
      <c r="B4970" s="275" t="s">
        <v>30468</v>
      </c>
      <c r="C4970" s="274" t="s">
        <v>6273</v>
      </c>
      <c r="D4970" s="276">
        <v>159.76</v>
      </c>
    </row>
    <row r="4971" spans="1:4" ht="9" customHeight="1">
      <c r="A4971" s="274">
        <v>5214005</v>
      </c>
      <c r="B4971" s="275" t="s">
        <v>30469</v>
      </c>
      <c r="C4971" s="274" t="s">
        <v>6273</v>
      </c>
      <c r="D4971" s="276">
        <v>143.01</v>
      </c>
    </row>
    <row r="4972" spans="1:4" ht="9" customHeight="1">
      <c r="A4972" s="274">
        <v>5214006</v>
      </c>
      <c r="B4972" s="275" t="s">
        <v>30470</v>
      </c>
      <c r="C4972" s="274" t="s">
        <v>6273</v>
      </c>
      <c r="D4972" s="276">
        <v>91.09</v>
      </c>
    </row>
    <row r="4973" spans="1:4" ht="9" customHeight="1">
      <c r="A4973" s="274">
        <v>5214007</v>
      </c>
      <c r="B4973" s="275" t="s">
        <v>30471</v>
      </c>
      <c r="C4973" s="274" t="s">
        <v>6273</v>
      </c>
      <c r="D4973" s="276">
        <v>77.5</v>
      </c>
    </row>
    <row r="4974" spans="1:4" ht="9" customHeight="1">
      <c r="A4974" s="274">
        <v>5214008</v>
      </c>
      <c r="B4974" s="275" t="s">
        <v>30472</v>
      </c>
      <c r="C4974" s="274" t="s">
        <v>6273</v>
      </c>
      <c r="D4974" s="276">
        <v>76.040000000000006</v>
      </c>
    </row>
    <row r="4975" spans="1:4" ht="9" customHeight="1">
      <c r="A4975" s="274">
        <v>5213408</v>
      </c>
      <c r="B4975" s="275" t="s">
        <v>30473</v>
      </c>
      <c r="C4975" s="274" t="s">
        <v>6273</v>
      </c>
      <c r="D4975" s="276">
        <v>47.81</v>
      </c>
    </row>
    <row r="4976" spans="1:4" ht="9" customHeight="1">
      <c r="A4976" s="274">
        <v>5213400</v>
      </c>
      <c r="B4976" s="275" t="s">
        <v>30474</v>
      </c>
      <c r="C4976" s="274" t="s">
        <v>6273</v>
      </c>
      <c r="D4976" s="276">
        <v>29.95</v>
      </c>
    </row>
    <row r="4977" spans="1:4" ht="9" customHeight="1">
      <c r="A4977" s="274">
        <v>5213401</v>
      </c>
      <c r="B4977" s="275" t="s">
        <v>30475</v>
      </c>
      <c r="C4977" s="274" t="s">
        <v>6273</v>
      </c>
      <c r="D4977" s="276">
        <v>42.2</v>
      </c>
    </row>
    <row r="4978" spans="1:4" ht="9" customHeight="1">
      <c r="A4978" s="274">
        <v>5214001</v>
      </c>
      <c r="B4978" s="275" t="s">
        <v>30476</v>
      </c>
      <c r="C4978" s="274" t="s">
        <v>6273</v>
      </c>
      <c r="D4978" s="276">
        <v>13.9</v>
      </c>
    </row>
    <row r="4979" spans="1:4" ht="9" customHeight="1">
      <c r="A4979" s="274">
        <v>5213402</v>
      </c>
      <c r="B4979" s="275" t="s">
        <v>30477</v>
      </c>
      <c r="C4979" s="274" t="s">
        <v>6273</v>
      </c>
      <c r="D4979" s="276">
        <v>16.649999999999999</v>
      </c>
    </row>
    <row r="4980" spans="1:4" ht="9" customHeight="1">
      <c r="A4980" s="274">
        <v>5213403</v>
      </c>
      <c r="B4980" s="275" t="s">
        <v>30478</v>
      </c>
      <c r="C4980" s="274" t="s">
        <v>6273</v>
      </c>
      <c r="D4980" s="276">
        <v>19.440000000000001</v>
      </c>
    </row>
    <row r="4981" spans="1:4" ht="9" customHeight="1">
      <c r="A4981" s="274">
        <v>5214003</v>
      </c>
      <c r="B4981" s="275" t="s">
        <v>30479</v>
      </c>
      <c r="C4981" s="274" t="s">
        <v>6273</v>
      </c>
      <c r="D4981" s="276">
        <v>57.37</v>
      </c>
    </row>
    <row r="4982" spans="1:4" ht="9" customHeight="1">
      <c r="A4982" s="274">
        <v>5213409</v>
      </c>
      <c r="B4982" s="275" t="s">
        <v>30480</v>
      </c>
      <c r="C4982" s="274" t="s">
        <v>6273</v>
      </c>
      <c r="D4982" s="276">
        <v>93.37</v>
      </c>
    </row>
    <row r="4983" spans="1:4" ht="9" customHeight="1">
      <c r="A4983" s="274">
        <v>5213404</v>
      </c>
      <c r="B4983" s="275" t="s">
        <v>30481</v>
      </c>
      <c r="C4983" s="274" t="s">
        <v>6273</v>
      </c>
      <c r="D4983" s="276">
        <v>43.14</v>
      </c>
    </row>
    <row r="4984" spans="1:4" ht="9" customHeight="1">
      <c r="A4984" s="274">
        <v>5213405</v>
      </c>
      <c r="B4984" s="275" t="s">
        <v>30482</v>
      </c>
      <c r="C4984" s="274" t="s">
        <v>6273</v>
      </c>
      <c r="D4984" s="276">
        <v>54.89</v>
      </c>
    </row>
    <row r="4985" spans="1:4" ht="9" customHeight="1">
      <c r="A4985" s="274">
        <v>5214002</v>
      </c>
      <c r="B4985" s="275" t="s">
        <v>30483</v>
      </c>
      <c r="C4985" s="274" t="s">
        <v>6273</v>
      </c>
      <c r="D4985" s="276">
        <v>27.29</v>
      </c>
    </row>
    <row r="4986" spans="1:4" ht="9" customHeight="1">
      <c r="A4986" s="274">
        <v>5213406</v>
      </c>
      <c r="B4986" s="275" t="s">
        <v>30484</v>
      </c>
      <c r="C4986" s="274" t="s">
        <v>6273</v>
      </c>
      <c r="D4986" s="276">
        <v>29.84</v>
      </c>
    </row>
    <row r="4987" spans="1:4" ht="9" customHeight="1">
      <c r="A4987" s="274">
        <v>5213407</v>
      </c>
      <c r="B4987" s="275" t="s">
        <v>30485</v>
      </c>
      <c r="C4987" s="274" t="s">
        <v>6273</v>
      </c>
      <c r="D4987" s="276">
        <v>32.39</v>
      </c>
    </row>
    <row r="4988" spans="1:4" ht="9" customHeight="1">
      <c r="A4988" s="274">
        <v>5212552</v>
      </c>
      <c r="B4988" s="275" t="s">
        <v>30486</v>
      </c>
      <c r="C4988" s="274" t="s">
        <v>6273</v>
      </c>
      <c r="D4988" s="276">
        <v>15.66</v>
      </c>
    </row>
    <row r="4989" spans="1:4" ht="9" customHeight="1">
      <c r="A4989" s="274">
        <v>5213464</v>
      </c>
      <c r="B4989" s="275" t="s">
        <v>30487</v>
      </c>
      <c r="C4989" s="274" t="s">
        <v>4786</v>
      </c>
      <c r="D4989" s="276">
        <v>251.94</v>
      </c>
    </row>
    <row r="4990" spans="1:4" ht="9" customHeight="1">
      <c r="A4990" s="274">
        <v>5213465</v>
      </c>
      <c r="B4990" s="275" t="s">
        <v>30488</v>
      </c>
      <c r="C4990" s="274" t="s">
        <v>4786</v>
      </c>
      <c r="D4990" s="276">
        <v>432.34</v>
      </c>
    </row>
    <row r="4991" spans="1:4" ht="9" customHeight="1">
      <c r="A4991" s="274">
        <v>5213466</v>
      </c>
      <c r="B4991" s="275" t="s">
        <v>30489</v>
      </c>
      <c r="C4991" s="274" t="s">
        <v>4786</v>
      </c>
      <c r="D4991" s="276">
        <v>606.39</v>
      </c>
    </row>
    <row r="4992" spans="1:4" ht="9" customHeight="1">
      <c r="A4992" s="274">
        <v>5213467</v>
      </c>
      <c r="B4992" s="275" t="s">
        <v>30490</v>
      </c>
      <c r="C4992" s="274" t="s">
        <v>4786</v>
      </c>
      <c r="D4992" s="276">
        <v>976.03</v>
      </c>
    </row>
    <row r="4993" spans="1:4" ht="9" customHeight="1">
      <c r="A4993" s="274">
        <v>5213468</v>
      </c>
      <c r="B4993" s="275" t="s">
        <v>30491</v>
      </c>
      <c r="C4993" s="274" t="s">
        <v>4786</v>
      </c>
      <c r="D4993" s="276">
        <v>238.42</v>
      </c>
    </row>
    <row r="4994" spans="1:4" ht="9" customHeight="1">
      <c r="A4994" s="274">
        <v>5213469</v>
      </c>
      <c r="B4994" s="275" t="s">
        <v>30492</v>
      </c>
      <c r="C4994" s="274" t="s">
        <v>4786</v>
      </c>
      <c r="D4994" s="276">
        <v>406.59</v>
      </c>
    </row>
    <row r="4995" spans="1:4" ht="9" customHeight="1">
      <c r="A4995" s="274">
        <v>5213470</v>
      </c>
      <c r="B4995" s="275" t="s">
        <v>30493</v>
      </c>
      <c r="C4995" s="274" t="s">
        <v>4786</v>
      </c>
      <c r="D4995" s="276">
        <v>568.84</v>
      </c>
    </row>
    <row r="4996" spans="1:4" ht="9" customHeight="1">
      <c r="A4996" s="274">
        <v>5213471</v>
      </c>
      <c r="B4996" s="275" t="s">
        <v>30494</v>
      </c>
      <c r="C4996" s="274" t="s">
        <v>4786</v>
      </c>
      <c r="D4996" s="276">
        <v>921.96</v>
      </c>
    </row>
    <row r="4997" spans="1:4" ht="18" customHeight="1">
      <c r="A4997" s="274">
        <v>5212560</v>
      </c>
      <c r="B4997" s="275" t="s">
        <v>30495</v>
      </c>
      <c r="C4997" s="274" t="s">
        <v>30420</v>
      </c>
      <c r="D4997" s="276">
        <v>3.97</v>
      </c>
    </row>
    <row r="4998" spans="1:4" ht="9" customHeight="1">
      <c r="A4998" s="274">
        <v>5213472</v>
      </c>
      <c r="B4998" s="275" t="s">
        <v>30496</v>
      </c>
      <c r="C4998" s="274" t="s">
        <v>4786</v>
      </c>
      <c r="D4998" s="276">
        <v>302.67</v>
      </c>
    </row>
    <row r="4999" spans="1:4" ht="9" customHeight="1">
      <c r="A4999" s="274">
        <v>5213473</v>
      </c>
      <c r="B4999" s="275" t="s">
        <v>30497</v>
      </c>
      <c r="C4999" s="274" t="s">
        <v>4786</v>
      </c>
      <c r="D4999" s="276">
        <v>393.08</v>
      </c>
    </row>
    <row r="5000" spans="1:4" ht="9" customHeight="1">
      <c r="A5000" s="274">
        <v>5213474</v>
      </c>
      <c r="B5000" s="275" t="s">
        <v>30498</v>
      </c>
      <c r="C5000" s="274" t="s">
        <v>4786</v>
      </c>
      <c r="D5000" s="276">
        <v>280.13</v>
      </c>
    </row>
    <row r="5001" spans="1:4" ht="9" customHeight="1">
      <c r="A5001" s="274">
        <v>5213475</v>
      </c>
      <c r="B5001" s="275" t="s">
        <v>30499</v>
      </c>
      <c r="C5001" s="274" t="s">
        <v>4786</v>
      </c>
      <c r="D5001" s="276">
        <v>364.92</v>
      </c>
    </row>
    <row r="5002" spans="1:4" ht="9" customHeight="1">
      <c r="A5002" s="274">
        <v>5213440</v>
      </c>
      <c r="B5002" s="275" t="s">
        <v>30500</v>
      </c>
      <c r="C5002" s="274" t="s">
        <v>4786</v>
      </c>
      <c r="D5002" s="276">
        <v>251.9</v>
      </c>
    </row>
    <row r="5003" spans="1:4" ht="9" customHeight="1">
      <c r="A5003" s="274">
        <v>5213441</v>
      </c>
      <c r="B5003" s="275" t="s">
        <v>30501</v>
      </c>
      <c r="C5003" s="274" t="s">
        <v>4786</v>
      </c>
      <c r="D5003" s="276">
        <v>432.38</v>
      </c>
    </row>
    <row r="5004" spans="1:4" ht="9" customHeight="1">
      <c r="A5004" s="274">
        <v>5213442</v>
      </c>
      <c r="B5004" s="275" t="s">
        <v>30502</v>
      </c>
      <c r="C5004" s="274" t="s">
        <v>4786</v>
      </c>
      <c r="D5004" s="276">
        <v>606.39</v>
      </c>
    </row>
    <row r="5005" spans="1:4" ht="9" customHeight="1">
      <c r="A5005" s="274">
        <v>5213443</v>
      </c>
      <c r="B5005" s="275" t="s">
        <v>30503</v>
      </c>
      <c r="C5005" s="274" t="s">
        <v>4786</v>
      </c>
      <c r="D5005" s="276">
        <v>976.05</v>
      </c>
    </row>
    <row r="5006" spans="1:4" ht="9" customHeight="1">
      <c r="A5006" s="274">
        <v>5213444</v>
      </c>
      <c r="B5006" s="275" t="s">
        <v>30504</v>
      </c>
      <c r="C5006" s="274" t="s">
        <v>4786</v>
      </c>
      <c r="D5006" s="276">
        <v>251.96</v>
      </c>
    </row>
    <row r="5007" spans="1:4" ht="9" customHeight="1">
      <c r="A5007" s="274">
        <v>5213445</v>
      </c>
      <c r="B5007" s="275" t="s">
        <v>30505</v>
      </c>
      <c r="C5007" s="274" t="s">
        <v>4786</v>
      </c>
      <c r="D5007" s="276">
        <v>432.31</v>
      </c>
    </row>
    <row r="5008" spans="1:4" ht="9" customHeight="1">
      <c r="A5008" s="274">
        <v>5213446</v>
      </c>
      <c r="B5008" s="275" t="s">
        <v>30506</v>
      </c>
      <c r="C5008" s="274" t="s">
        <v>4786</v>
      </c>
      <c r="D5008" s="276">
        <v>606.39</v>
      </c>
    </row>
    <row r="5009" spans="1:4" ht="9" customHeight="1">
      <c r="A5009" s="274">
        <v>5213447</v>
      </c>
      <c r="B5009" s="275" t="s">
        <v>30507</v>
      </c>
      <c r="C5009" s="274" t="s">
        <v>4786</v>
      </c>
      <c r="D5009" s="276">
        <v>976.1</v>
      </c>
    </row>
    <row r="5010" spans="1:4" ht="9" customHeight="1">
      <c r="A5010" s="274">
        <v>5213448</v>
      </c>
      <c r="B5010" s="275" t="s">
        <v>30508</v>
      </c>
      <c r="C5010" s="274" t="s">
        <v>4786</v>
      </c>
      <c r="D5010" s="276">
        <v>173.4</v>
      </c>
    </row>
    <row r="5011" spans="1:4" ht="9" customHeight="1">
      <c r="A5011" s="274">
        <v>5213449</v>
      </c>
      <c r="B5011" s="275" t="s">
        <v>30509</v>
      </c>
      <c r="C5011" s="274" t="s">
        <v>4786</v>
      </c>
      <c r="D5011" s="276">
        <v>274.07</v>
      </c>
    </row>
    <row r="5012" spans="1:4" ht="9" customHeight="1">
      <c r="A5012" s="274">
        <v>5213450</v>
      </c>
      <c r="B5012" s="275" t="s">
        <v>30510</v>
      </c>
      <c r="C5012" s="274" t="s">
        <v>4786</v>
      </c>
      <c r="D5012" s="276">
        <v>384.84</v>
      </c>
    </row>
    <row r="5013" spans="1:4" ht="9" customHeight="1">
      <c r="A5013" s="274">
        <v>5213451</v>
      </c>
      <c r="B5013" s="275" t="s">
        <v>30511</v>
      </c>
      <c r="C5013" s="274" t="s">
        <v>4786</v>
      </c>
      <c r="D5013" s="276">
        <v>565.58000000000004</v>
      </c>
    </row>
    <row r="5014" spans="1:4" ht="9" customHeight="1">
      <c r="A5014" s="274">
        <v>5213452</v>
      </c>
      <c r="B5014" s="275" t="s">
        <v>30512</v>
      </c>
      <c r="C5014" s="274" t="s">
        <v>4786</v>
      </c>
      <c r="D5014" s="276">
        <v>238.39</v>
      </c>
    </row>
    <row r="5015" spans="1:4" ht="9" customHeight="1">
      <c r="A5015" s="274">
        <v>5213453</v>
      </c>
      <c r="B5015" s="275" t="s">
        <v>30513</v>
      </c>
      <c r="C5015" s="274" t="s">
        <v>4786</v>
      </c>
      <c r="D5015" s="276">
        <v>406.63</v>
      </c>
    </row>
    <row r="5016" spans="1:4" ht="9" customHeight="1">
      <c r="A5016" s="274">
        <v>5213454</v>
      </c>
      <c r="B5016" s="275" t="s">
        <v>30514</v>
      </c>
      <c r="C5016" s="274" t="s">
        <v>4786</v>
      </c>
      <c r="D5016" s="276">
        <v>568.84</v>
      </c>
    </row>
    <row r="5017" spans="1:4" ht="9" customHeight="1">
      <c r="A5017" s="274">
        <v>5213455</v>
      </c>
      <c r="B5017" s="275" t="s">
        <v>30515</v>
      </c>
      <c r="C5017" s="274" t="s">
        <v>4786</v>
      </c>
      <c r="D5017" s="276">
        <v>921.97</v>
      </c>
    </row>
    <row r="5018" spans="1:4" ht="9" customHeight="1">
      <c r="A5018" s="274">
        <v>5213456</v>
      </c>
      <c r="B5018" s="275" t="s">
        <v>30516</v>
      </c>
      <c r="C5018" s="274" t="s">
        <v>4786</v>
      </c>
      <c r="D5018" s="276">
        <v>238.44</v>
      </c>
    </row>
    <row r="5019" spans="1:4" ht="9" customHeight="1">
      <c r="A5019" s="274">
        <v>5213457</v>
      </c>
      <c r="B5019" s="275" t="s">
        <v>30517</v>
      </c>
      <c r="C5019" s="274" t="s">
        <v>4786</v>
      </c>
      <c r="D5019" s="276">
        <v>406.56</v>
      </c>
    </row>
    <row r="5020" spans="1:4" ht="9" customHeight="1">
      <c r="A5020" s="274">
        <v>5213458</v>
      </c>
      <c r="B5020" s="275" t="s">
        <v>30518</v>
      </c>
      <c r="C5020" s="274" t="s">
        <v>4786</v>
      </c>
      <c r="D5020" s="276">
        <v>568.84</v>
      </c>
    </row>
    <row r="5021" spans="1:4" ht="9" customHeight="1">
      <c r="A5021" s="274">
        <v>5213459</v>
      </c>
      <c r="B5021" s="275" t="s">
        <v>30519</v>
      </c>
      <c r="C5021" s="274" t="s">
        <v>4786</v>
      </c>
      <c r="D5021" s="276">
        <v>922.02</v>
      </c>
    </row>
    <row r="5022" spans="1:4" ht="9" customHeight="1">
      <c r="A5022" s="274">
        <v>5213460</v>
      </c>
      <c r="B5022" s="275" t="s">
        <v>30520</v>
      </c>
      <c r="C5022" s="274" t="s">
        <v>4786</v>
      </c>
      <c r="D5022" s="276">
        <v>165.2</v>
      </c>
    </row>
    <row r="5023" spans="1:4" ht="9" customHeight="1">
      <c r="A5023" s="274">
        <v>5213461</v>
      </c>
      <c r="B5023" s="275" t="s">
        <v>30521</v>
      </c>
      <c r="C5023" s="274" t="s">
        <v>4786</v>
      </c>
      <c r="D5023" s="276">
        <v>259.05</v>
      </c>
    </row>
    <row r="5024" spans="1:4" ht="9" customHeight="1">
      <c r="A5024" s="274">
        <v>5213462</v>
      </c>
      <c r="B5024" s="275" t="s">
        <v>30522</v>
      </c>
      <c r="C5024" s="274" t="s">
        <v>4786</v>
      </c>
      <c r="D5024" s="276">
        <v>362.31</v>
      </c>
    </row>
    <row r="5025" spans="1:4" ht="9" customHeight="1">
      <c r="A5025" s="274">
        <v>5213463</v>
      </c>
      <c r="B5025" s="275" t="s">
        <v>30523</v>
      </c>
      <c r="C5025" s="274" t="s">
        <v>4786</v>
      </c>
      <c r="D5025" s="276">
        <v>465.56</v>
      </c>
    </row>
    <row r="5026" spans="1:4" ht="18" customHeight="1">
      <c r="A5026" s="274">
        <v>5212557</v>
      </c>
      <c r="B5026" s="275" t="s">
        <v>30524</v>
      </c>
      <c r="C5026" s="274" t="s">
        <v>30420</v>
      </c>
      <c r="D5026" s="276">
        <v>3.73</v>
      </c>
    </row>
    <row r="5027" spans="1:4" ht="18" customHeight="1">
      <c r="A5027" s="274">
        <v>5212558</v>
      </c>
      <c r="B5027" s="275" t="s">
        <v>30525</v>
      </c>
      <c r="C5027" s="274" t="s">
        <v>30420</v>
      </c>
      <c r="D5027" s="276">
        <v>3.77</v>
      </c>
    </row>
    <row r="5028" spans="1:4" ht="18" customHeight="1">
      <c r="A5028" s="274">
        <v>5212559</v>
      </c>
      <c r="B5028" s="275" t="s">
        <v>30526</v>
      </c>
      <c r="C5028" s="274" t="s">
        <v>30420</v>
      </c>
      <c r="D5028" s="276">
        <v>3.34</v>
      </c>
    </row>
    <row r="5029" spans="1:4" ht="9" customHeight="1">
      <c r="A5029" s="274">
        <v>5213477</v>
      </c>
      <c r="B5029" s="275" t="s">
        <v>30527</v>
      </c>
      <c r="C5029" s="274" t="s">
        <v>4786</v>
      </c>
      <c r="D5029" s="276">
        <v>169.58</v>
      </c>
    </row>
    <row r="5030" spans="1:4" ht="9" customHeight="1">
      <c r="A5030" s="274">
        <v>5213476</v>
      </c>
      <c r="B5030" s="275" t="s">
        <v>30528</v>
      </c>
      <c r="C5030" s="274" t="s">
        <v>4786</v>
      </c>
      <c r="D5030" s="276">
        <v>182.59</v>
      </c>
    </row>
    <row r="5031" spans="1:4" ht="9" customHeight="1">
      <c r="A5031" s="274">
        <v>5213479</v>
      </c>
      <c r="B5031" s="275" t="s">
        <v>30529</v>
      </c>
      <c r="C5031" s="274" t="s">
        <v>4786</v>
      </c>
      <c r="D5031" s="276">
        <v>159.44</v>
      </c>
    </row>
    <row r="5032" spans="1:4" ht="9" customHeight="1">
      <c r="A5032" s="274">
        <v>5213478</v>
      </c>
      <c r="B5032" s="275" t="s">
        <v>30530</v>
      </c>
      <c r="C5032" s="274" t="s">
        <v>4786</v>
      </c>
      <c r="D5032" s="276">
        <v>171.32</v>
      </c>
    </row>
    <row r="5033" spans="1:4" ht="9" customHeight="1">
      <c r="A5033" s="274">
        <v>5213489</v>
      </c>
      <c r="B5033" s="275" t="s">
        <v>30531</v>
      </c>
      <c r="C5033" s="274" t="s">
        <v>4786</v>
      </c>
      <c r="D5033" s="276">
        <v>912.53</v>
      </c>
    </row>
    <row r="5034" spans="1:4" ht="9" customHeight="1">
      <c r="A5034" s="274">
        <v>5213498</v>
      </c>
      <c r="B5034" s="275" t="s">
        <v>30532</v>
      </c>
      <c r="C5034" s="274" t="s">
        <v>4786</v>
      </c>
      <c r="D5034" s="276">
        <v>986.87</v>
      </c>
    </row>
    <row r="5035" spans="1:4" ht="9" customHeight="1">
      <c r="A5035" s="274">
        <v>5213365</v>
      </c>
      <c r="B5035" s="275" t="s">
        <v>30533</v>
      </c>
      <c r="C5035" s="274" t="s">
        <v>4786</v>
      </c>
      <c r="D5035" s="276">
        <v>1112.81</v>
      </c>
    </row>
    <row r="5036" spans="1:4" ht="9" customHeight="1">
      <c r="A5036" s="274">
        <v>5213507</v>
      </c>
      <c r="B5036" s="275" t="s">
        <v>30534</v>
      </c>
      <c r="C5036" s="274" t="s">
        <v>4786</v>
      </c>
      <c r="D5036" s="276">
        <v>1172.77</v>
      </c>
    </row>
    <row r="5037" spans="1:4" ht="9" customHeight="1">
      <c r="A5037" s="274">
        <v>5213372</v>
      </c>
      <c r="B5037" s="275" t="s">
        <v>30535</v>
      </c>
      <c r="C5037" s="274" t="s">
        <v>4786</v>
      </c>
      <c r="D5037" s="276">
        <v>1298.69</v>
      </c>
    </row>
    <row r="5038" spans="1:4" ht="9" customHeight="1">
      <c r="A5038" s="274">
        <v>5213490</v>
      </c>
      <c r="B5038" s="275" t="s">
        <v>30536</v>
      </c>
      <c r="C5038" s="274" t="s">
        <v>4786</v>
      </c>
      <c r="D5038" s="276">
        <v>1954.66</v>
      </c>
    </row>
    <row r="5039" spans="1:4" ht="9" customHeight="1">
      <c r="A5039" s="274">
        <v>5213499</v>
      </c>
      <c r="B5039" s="275" t="s">
        <v>30537</v>
      </c>
      <c r="C5039" s="274" t="s">
        <v>4786</v>
      </c>
      <c r="D5039" s="276">
        <v>2121.92</v>
      </c>
    </row>
    <row r="5040" spans="1:4" ht="9" customHeight="1">
      <c r="A5040" s="274">
        <v>5213366</v>
      </c>
      <c r="B5040" s="275" t="s">
        <v>30538</v>
      </c>
      <c r="C5040" s="274" t="s">
        <v>4786</v>
      </c>
      <c r="D5040" s="276">
        <v>2405.29</v>
      </c>
    </row>
    <row r="5041" spans="1:4" ht="9" customHeight="1">
      <c r="A5041" s="274">
        <v>5213508</v>
      </c>
      <c r="B5041" s="275" t="s">
        <v>30539</v>
      </c>
      <c r="C5041" s="274" t="s">
        <v>4786</v>
      </c>
      <c r="D5041" s="276">
        <v>2540.1999999999998</v>
      </c>
    </row>
    <row r="5042" spans="1:4" ht="9" customHeight="1">
      <c r="A5042" s="274">
        <v>5213373</v>
      </c>
      <c r="B5042" s="275" t="s">
        <v>30540</v>
      </c>
      <c r="C5042" s="274" t="s">
        <v>4786</v>
      </c>
      <c r="D5042" s="276">
        <v>2823.52</v>
      </c>
    </row>
    <row r="5043" spans="1:4" ht="9" customHeight="1">
      <c r="A5043" s="274">
        <v>5213491</v>
      </c>
      <c r="B5043" s="275" t="s">
        <v>30541</v>
      </c>
      <c r="C5043" s="274" t="s">
        <v>4786</v>
      </c>
      <c r="D5043" s="276">
        <v>2579.9299999999998</v>
      </c>
    </row>
    <row r="5044" spans="1:4" ht="9" customHeight="1">
      <c r="A5044" s="274">
        <v>5213500</v>
      </c>
      <c r="B5044" s="275" t="s">
        <v>30542</v>
      </c>
      <c r="C5044" s="274" t="s">
        <v>4786</v>
      </c>
      <c r="D5044" s="276">
        <v>2802.95</v>
      </c>
    </row>
    <row r="5045" spans="1:4" ht="9" customHeight="1">
      <c r="A5045" s="274">
        <v>5213369</v>
      </c>
      <c r="B5045" s="275" t="s">
        <v>30543</v>
      </c>
      <c r="C5045" s="274" t="s">
        <v>4786</v>
      </c>
      <c r="D5045" s="276">
        <v>3180.77</v>
      </c>
    </row>
    <row r="5046" spans="1:4" ht="9" customHeight="1">
      <c r="A5046" s="274">
        <v>5213509</v>
      </c>
      <c r="B5046" s="275" t="s">
        <v>30544</v>
      </c>
      <c r="C5046" s="274" t="s">
        <v>4786</v>
      </c>
      <c r="D5046" s="276">
        <v>3360.65</v>
      </c>
    </row>
    <row r="5047" spans="1:4" ht="9" customHeight="1">
      <c r="A5047" s="274">
        <v>5213374</v>
      </c>
      <c r="B5047" s="275" t="s">
        <v>30545</v>
      </c>
      <c r="C5047" s="274" t="s">
        <v>4786</v>
      </c>
      <c r="D5047" s="276">
        <v>3738.41</v>
      </c>
    </row>
    <row r="5048" spans="1:4" ht="9" customHeight="1">
      <c r="A5048" s="274">
        <v>5213492</v>
      </c>
      <c r="B5048" s="275" t="s">
        <v>30546</v>
      </c>
      <c r="C5048" s="274" t="s">
        <v>4786</v>
      </c>
      <c r="D5048" s="276">
        <v>3492.47</v>
      </c>
    </row>
    <row r="5049" spans="1:4" ht="9" customHeight="1">
      <c r="A5049" s="274">
        <v>5213501</v>
      </c>
      <c r="B5049" s="275" t="s">
        <v>30547</v>
      </c>
      <c r="C5049" s="274" t="s">
        <v>4786</v>
      </c>
      <c r="D5049" s="276">
        <v>3789.83</v>
      </c>
    </row>
    <row r="5050" spans="1:4" ht="9" customHeight="1">
      <c r="A5050" s="274">
        <v>5213370</v>
      </c>
      <c r="B5050" s="275" t="s">
        <v>30548</v>
      </c>
      <c r="C5050" s="274" t="s">
        <v>4786</v>
      </c>
      <c r="D5050" s="276">
        <v>4293.59</v>
      </c>
    </row>
    <row r="5051" spans="1:4" ht="9" customHeight="1">
      <c r="A5051" s="274">
        <v>5213510</v>
      </c>
      <c r="B5051" s="275" t="s">
        <v>30549</v>
      </c>
      <c r="C5051" s="274" t="s">
        <v>4786</v>
      </c>
      <c r="D5051" s="276">
        <v>4533.43</v>
      </c>
    </row>
    <row r="5052" spans="1:4" ht="9" customHeight="1">
      <c r="A5052" s="274">
        <v>5213375</v>
      </c>
      <c r="B5052" s="275" t="s">
        <v>30550</v>
      </c>
      <c r="C5052" s="274" t="s">
        <v>4786</v>
      </c>
      <c r="D5052" s="276">
        <v>5037.1099999999997</v>
      </c>
    </row>
    <row r="5053" spans="1:4" ht="9" customHeight="1">
      <c r="A5053" s="274">
        <v>5213494</v>
      </c>
      <c r="B5053" s="275" t="s">
        <v>30551</v>
      </c>
      <c r="C5053" s="274" t="s">
        <v>4786</v>
      </c>
      <c r="D5053" s="276">
        <v>5159.87</v>
      </c>
    </row>
    <row r="5054" spans="1:4" ht="9" customHeight="1">
      <c r="A5054" s="274">
        <v>5213503</v>
      </c>
      <c r="B5054" s="275" t="s">
        <v>30552</v>
      </c>
      <c r="C5054" s="274" t="s">
        <v>4786</v>
      </c>
      <c r="D5054" s="276">
        <v>5605.91</v>
      </c>
    </row>
    <row r="5055" spans="1:4" ht="9" customHeight="1">
      <c r="A5055" s="274">
        <v>5213371</v>
      </c>
      <c r="B5055" s="275" t="s">
        <v>30553</v>
      </c>
      <c r="C5055" s="274" t="s">
        <v>4786</v>
      </c>
      <c r="D5055" s="276">
        <v>6361.55</v>
      </c>
    </row>
    <row r="5056" spans="1:4" ht="9" customHeight="1">
      <c r="A5056" s="274">
        <v>5213512</v>
      </c>
      <c r="B5056" s="275" t="s">
        <v>30554</v>
      </c>
      <c r="C5056" s="274" t="s">
        <v>4786</v>
      </c>
      <c r="D5056" s="276">
        <v>6721.31</v>
      </c>
    </row>
    <row r="5057" spans="1:4" ht="9" customHeight="1">
      <c r="A5057" s="274">
        <v>5213376</v>
      </c>
      <c r="B5057" s="275" t="s">
        <v>30555</v>
      </c>
      <c r="C5057" s="274" t="s">
        <v>4786</v>
      </c>
      <c r="D5057" s="276">
        <v>7476.83</v>
      </c>
    </row>
    <row r="5058" spans="1:4" ht="9" customHeight="1">
      <c r="A5058" s="274">
        <v>5213377</v>
      </c>
      <c r="B5058" s="275" t="s">
        <v>30556</v>
      </c>
      <c r="C5058" s="274" t="s">
        <v>6273</v>
      </c>
      <c r="D5058" s="276">
        <v>322.17</v>
      </c>
    </row>
    <row r="5059" spans="1:4" ht="9" customHeight="1">
      <c r="A5059" s="274">
        <v>5213570</v>
      </c>
      <c r="B5059" s="275" t="s">
        <v>30557</v>
      </c>
      <c r="C5059" s="274" t="s">
        <v>6273</v>
      </c>
      <c r="D5059" s="276">
        <v>469.41</v>
      </c>
    </row>
    <row r="5060" spans="1:4" ht="9" customHeight="1">
      <c r="A5060" s="274">
        <v>5213378</v>
      </c>
      <c r="B5060" s="275" t="s">
        <v>30558</v>
      </c>
      <c r="C5060" s="274" t="s">
        <v>6273</v>
      </c>
      <c r="D5060" s="276">
        <v>359.35</v>
      </c>
    </row>
    <row r="5061" spans="1:4" ht="9" customHeight="1">
      <c r="A5061" s="274">
        <v>5213571</v>
      </c>
      <c r="B5061" s="275" t="s">
        <v>30559</v>
      </c>
      <c r="C5061" s="274" t="s">
        <v>6273</v>
      </c>
      <c r="D5061" s="276">
        <v>506.58</v>
      </c>
    </row>
    <row r="5062" spans="1:4" ht="9" customHeight="1">
      <c r="A5062" s="274">
        <v>5213379</v>
      </c>
      <c r="B5062" s="275" t="s">
        <v>30560</v>
      </c>
      <c r="C5062" s="274" t="s">
        <v>6273</v>
      </c>
      <c r="D5062" s="276">
        <v>452.29</v>
      </c>
    </row>
    <row r="5063" spans="1:4" ht="9" customHeight="1">
      <c r="A5063" s="274">
        <v>5213572</v>
      </c>
      <c r="B5063" s="275" t="s">
        <v>30561</v>
      </c>
      <c r="C5063" s="274" t="s">
        <v>6273</v>
      </c>
      <c r="D5063" s="276">
        <v>599.53</v>
      </c>
    </row>
    <row r="5064" spans="1:4" ht="9" customHeight="1">
      <c r="A5064" s="274">
        <v>5212553</v>
      </c>
      <c r="B5064" s="275" t="s">
        <v>30562</v>
      </c>
      <c r="C5064" s="274" t="s">
        <v>6273</v>
      </c>
      <c r="D5064" s="276">
        <v>269.61</v>
      </c>
    </row>
    <row r="5065" spans="1:4" ht="9" customHeight="1">
      <c r="A5065" s="274">
        <v>5213416</v>
      </c>
      <c r="B5065" s="275" t="s">
        <v>30563</v>
      </c>
      <c r="C5065" s="274" t="s">
        <v>6273</v>
      </c>
      <c r="D5065" s="276">
        <v>416.85</v>
      </c>
    </row>
    <row r="5066" spans="1:4" ht="9" customHeight="1">
      <c r="A5066" s="274">
        <v>5212554</v>
      </c>
      <c r="B5066" s="275" t="s">
        <v>30564</v>
      </c>
      <c r="C5066" s="274" t="s">
        <v>6273</v>
      </c>
      <c r="D5066" s="276">
        <v>306.79000000000002</v>
      </c>
    </row>
    <row r="5067" spans="1:4" ht="9" customHeight="1">
      <c r="A5067" s="274">
        <v>5213417</v>
      </c>
      <c r="B5067" s="275" t="s">
        <v>30565</v>
      </c>
      <c r="C5067" s="274" t="s">
        <v>6273</v>
      </c>
      <c r="D5067" s="276">
        <v>454.02</v>
      </c>
    </row>
    <row r="5068" spans="1:4" ht="9" customHeight="1">
      <c r="A5068" s="274">
        <v>5213421</v>
      </c>
      <c r="B5068" s="275" t="s">
        <v>30566</v>
      </c>
      <c r="C5068" s="274" t="s">
        <v>6273</v>
      </c>
      <c r="D5068" s="276">
        <v>433.43</v>
      </c>
    </row>
    <row r="5069" spans="1:4" ht="9" customHeight="1">
      <c r="A5069" s="274">
        <v>5213414</v>
      </c>
      <c r="B5069" s="275" t="s">
        <v>30567</v>
      </c>
      <c r="C5069" s="274" t="s">
        <v>6273</v>
      </c>
      <c r="D5069" s="276">
        <v>553.83000000000004</v>
      </c>
    </row>
    <row r="5070" spans="1:4" ht="9" customHeight="1">
      <c r="A5070" s="274">
        <v>5213419</v>
      </c>
      <c r="B5070" s="275" t="s">
        <v>30568</v>
      </c>
      <c r="C5070" s="274" t="s">
        <v>6273</v>
      </c>
      <c r="D5070" s="276">
        <v>516.99</v>
      </c>
    </row>
    <row r="5071" spans="1:4" ht="9" customHeight="1">
      <c r="A5071" s="274">
        <v>5212555</v>
      </c>
      <c r="B5071" s="275" t="s">
        <v>30569</v>
      </c>
      <c r="C5071" s="274" t="s">
        <v>6273</v>
      </c>
      <c r="D5071" s="276">
        <v>399.73</v>
      </c>
    </row>
    <row r="5072" spans="1:4" ht="9" customHeight="1">
      <c r="A5072" s="274">
        <v>5213418</v>
      </c>
      <c r="B5072" s="275" t="s">
        <v>30570</v>
      </c>
      <c r="C5072" s="274" t="s">
        <v>6273</v>
      </c>
      <c r="D5072" s="276">
        <v>546.97</v>
      </c>
    </row>
    <row r="5073" spans="1:4" ht="9" customHeight="1">
      <c r="A5073" s="274">
        <v>5213415</v>
      </c>
      <c r="B5073" s="275" t="s">
        <v>30571</v>
      </c>
      <c r="C5073" s="274" t="s">
        <v>6273</v>
      </c>
      <c r="D5073" s="276">
        <v>641.29999999999995</v>
      </c>
    </row>
    <row r="5074" spans="1:4" ht="9" customHeight="1">
      <c r="A5074" s="274">
        <v>5213420</v>
      </c>
      <c r="B5074" s="275" t="s">
        <v>30572</v>
      </c>
      <c r="C5074" s="274" t="s">
        <v>6273</v>
      </c>
      <c r="D5074" s="276">
        <v>609.92999999999995</v>
      </c>
    </row>
    <row r="5075" spans="1:4" ht="9" customHeight="1">
      <c r="A5075" s="274">
        <v>5213543</v>
      </c>
      <c r="B5075" s="275" t="s">
        <v>30573</v>
      </c>
      <c r="C5075" s="274" t="s">
        <v>4786</v>
      </c>
      <c r="D5075" s="276">
        <v>1159.51</v>
      </c>
    </row>
    <row r="5076" spans="1:4" ht="9" customHeight="1">
      <c r="A5076" s="274">
        <v>5213552</v>
      </c>
      <c r="B5076" s="275" t="s">
        <v>30574</v>
      </c>
      <c r="C5076" s="274" t="s">
        <v>4786</v>
      </c>
      <c r="D5076" s="276">
        <v>1233.8699999999999</v>
      </c>
    </row>
    <row r="5077" spans="1:4" ht="9" customHeight="1">
      <c r="A5077" s="274">
        <v>5213561</v>
      </c>
      <c r="B5077" s="275" t="s">
        <v>30575</v>
      </c>
      <c r="C5077" s="274" t="s">
        <v>4786</v>
      </c>
      <c r="D5077" s="276">
        <v>1419.75</v>
      </c>
    </row>
    <row r="5078" spans="1:4" ht="9" customHeight="1">
      <c r="A5078" s="274">
        <v>5213544</v>
      </c>
      <c r="B5078" s="275" t="s">
        <v>30576</v>
      </c>
      <c r="C5078" s="274" t="s">
        <v>4786</v>
      </c>
      <c r="D5078" s="276">
        <v>2510.36</v>
      </c>
    </row>
    <row r="5079" spans="1:4" ht="9" customHeight="1">
      <c r="A5079" s="274">
        <v>5213553</v>
      </c>
      <c r="B5079" s="275" t="s">
        <v>30577</v>
      </c>
      <c r="C5079" s="274" t="s">
        <v>4786</v>
      </c>
      <c r="D5079" s="276">
        <v>2677.67</v>
      </c>
    </row>
    <row r="5080" spans="1:4" ht="9" customHeight="1">
      <c r="A5080" s="274">
        <v>5213562</v>
      </c>
      <c r="B5080" s="275" t="s">
        <v>30578</v>
      </c>
      <c r="C5080" s="274" t="s">
        <v>4786</v>
      </c>
      <c r="D5080" s="276">
        <v>3095.9</v>
      </c>
    </row>
    <row r="5081" spans="1:4" ht="9" customHeight="1">
      <c r="A5081" s="274">
        <v>5213545</v>
      </c>
      <c r="B5081" s="275" t="s">
        <v>30579</v>
      </c>
      <c r="C5081" s="274" t="s">
        <v>4786</v>
      </c>
      <c r="D5081" s="276">
        <v>3320.87</v>
      </c>
    </row>
    <row r="5082" spans="1:4" ht="9" customHeight="1">
      <c r="A5082" s="274">
        <v>5213554</v>
      </c>
      <c r="B5082" s="275" t="s">
        <v>30580</v>
      </c>
      <c r="C5082" s="274" t="s">
        <v>4786</v>
      </c>
      <c r="D5082" s="276">
        <v>3543.95</v>
      </c>
    </row>
    <row r="5083" spans="1:4" ht="9" customHeight="1">
      <c r="A5083" s="274">
        <v>5213563</v>
      </c>
      <c r="B5083" s="275" t="s">
        <v>30581</v>
      </c>
      <c r="C5083" s="274" t="s">
        <v>4786</v>
      </c>
      <c r="D5083" s="276">
        <v>4101.59</v>
      </c>
    </row>
    <row r="5084" spans="1:4" ht="9" customHeight="1">
      <c r="A5084" s="274">
        <v>5213546</v>
      </c>
      <c r="B5084" s="275" t="s">
        <v>30582</v>
      </c>
      <c r="C5084" s="274" t="s">
        <v>4786</v>
      </c>
      <c r="D5084" s="276">
        <v>4480.3900000000003</v>
      </c>
    </row>
    <row r="5085" spans="1:4" ht="9" customHeight="1">
      <c r="A5085" s="274">
        <v>5213555</v>
      </c>
      <c r="B5085" s="275" t="s">
        <v>30583</v>
      </c>
      <c r="C5085" s="274" t="s">
        <v>4786</v>
      </c>
      <c r="D5085" s="276">
        <v>4777.83</v>
      </c>
    </row>
    <row r="5086" spans="1:4" ht="9" customHeight="1">
      <c r="A5086" s="274">
        <v>5213564</v>
      </c>
      <c r="B5086" s="275" t="s">
        <v>30584</v>
      </c>
      <c r="C5086" s="274" t="s">
        <v>4786</v>
      </c>
      <c r="D5086" s="276">
        <v>5521.35</v>
      </c>
    </row>
    <row r="5087" spans="1:4" ht="9" customHeight="1">
      <c r="A5087" s="274">
        <v>5213548</v>
      </c>
      <c r="B5087" s="275" t="s">
        <v>30585</v>
      </c>
      <c r="C5087" s="274" t="s">
        <v>4786</v>
      </c>
      <c r="D5087" s="276">
        <v>6641.75</v>
      </c>
    </row>
    <row r="5088" spans="1:4" ht="9" customHeight="1">
      <c r="A5088" s="274">
        <v>5213557</v>
      </c>
      <c r="B5088" s="275" t="s">
        <v>30586</v>
      </c>
      <c r="C5088" s="274" t="s">
        <v>4786</v>
      </c>
      <c r="D5088" s="276">
        <v>7087.91</v>
      </c>
    </row>
    <row r="5089" spans="1:4" ht="9" customHeight="1">
      <c r="A5089" s="274">
        <v>5213566</v>
      </c>
      <c r="B5089" s="275" t="s">
        <v>30587</v>
      </c>
      <c r="C5089" s="274" t="s">
        <v>4786</v>
      </c>
      <c r="D5089" s="276">
        <v>8203.19</v>
      </c>
    </row>
    <row r="5090" spans="1:4" ht="9" customHeight="1">
      <c r="A5090" s="274">
        <v>5213576</v>
      </c>
      <c r="B5090" s="275" t="s">
        <v>30588</v>
      </c>
      <c r="C5090" s="274" t="s">
        <v>6273</v>
      </c>
      <c r="D5090" s="276">
        <v>592.9</v>
      </c>
    </row>
    <row r="5091" spans="1:4" ht="9" customHeight="1">
      <c r="A5091" s="274">
        <v>5213577</v>
      </c>
      <c r="B5091" s="275" t="s">
        <v>30589</v>
      </c>
      <c r="C5091" s="274" t="s">
        <v>6273</v>
      </c>
      <c r="D5091" s="276">
        <v>630.08000000000004</v>
      </c>
    </row>
    <row r="5092" spans="1:4" ht="9" customHeight="1">
      <c r="A5092" s="274">
        <v>5213578</v>
      </c>
      <c r="B5092" s="275" t="s">
        <v>30590</v>
      </c>
      <c r="C5092" s="274" t="s">
        <v>6273</v>
      </c>
      <c r="D5092" s="276">
        <v>723.02</v>
      </c>
    </row>
    <row r="5093" spans="1:4" ht="9" customHeight="1">
      <c r="A5093" s="274">
        <v>5213425</v>
      </c>
      <c r="B5093" s="275" t="s">
        <v>30591</v>
      </c>
      <c r="C5093" s="274" t="s">
        <v>6273</v>
      </c>
      <c r="D5093" s="276">
        <v>593.42999999999995</v>
      </c>
    </row>
    <row r="5094" spans="1:4" ht="9" customHeight="1">
      <c r="A5094" s="274">
        <v>5213426</v>
      </c>
      <c r="B5094" s="275" t="s">
        <v>30592</v>
      </c>
      <c r="C5094" s="274" t="s">
        <v>6273</v>
      </c>
      <c r="D5094" s="276">
        <v>686.37</v>
      </c>
    </row>
    <row r="5095" spans="1:4" ht="9" customHeight="1">
      <c r="A5095" s="274">
        <v>5213427</v>
      </c>
      <c r="B5095" s="275" t="s">
        <v>30593</v>
      </c>
      <c r="C5095" s="274" t="s">
        <v>6273</v>
      </c>
      <c r="D5095" s="276">
        <v>749.34</v>
      </c>
    </row>
    <row r="5096" spans="1:4" ht="9" customHeight="1">
      <c r="A5096" s="274">
        <v>5213567</v>
      </c>
      <c r="B5096" s="275" t="s">
        <v>30594</v>
      </c>
      <c r="C5096" s="274" t="s">
        <v>6273</v>
      </c>
      <c r="D5096" s="276">
        <v>878.82</v>
      </c>
    </row>
    <row r="5097" spans="1:4" ht="18" customHeight="1">
      <c r="A5097" s="274">
        <v>5213486</v>
      </c>
      <c r="B5097" s="275" t="s">
        <v>30595</v>
      </c>
      <c r="C5097" s="274" t="s">
        <v>6273</v>
      </c>
      <c r="D5097" s="276">
        <v>955.94</v>
      </c>
    </row>
    <row r="5098" spans="1:4" ht="18" customHeight="1">
      <c r="A5098" s="274">
        <v>5213487</v>
      </c>
      <c r="B5098" s="275" t="s">
        <v>30596</v>
      </c>
      <c r="C5098" s="274" t="s">
        <v>6273</v>
      </c>
      <c r="D5098" s="276">
        <v>1048.8800000000001</v>
      </c>
    </row>
    <row r="5099" spans="1:4" ht="18" customHeight="1">
      <c r="A5099" s="274">
        <v>5213488</v>
      </c>
      <c r="B5099" s="275" t="s">
        <v>30597</v>
      </c>
      <c r="C5099" s="274" t="s">
        <v>6273</v>
      </c>
      <c r="D5099" s="276">
        <v>1111.8499999999999</v>
      </c>
    </row>
    <row r="5100" spans="1:4" ht="18" customHeight="1">
      <c r="A5100" s="274">
        <v>5213568</v>
      </c>
      <c r="B5100" s="275" t="s">
        <v>30598</v>
      </c>
      <c r="C5100" s="274" t="s">
        <v>6273</v>
      </c>
      <c r="D5100" s="276">
        <v>1241.33</v>
      </c>
    </row>
    <row r="5101" spans="1:4" ht="9" customHeight="1">
      <c r="A5101" s="274">
        <v>5213483</v>
      </c>
      <c r="B5101" s="275" t="s">
        <v>30599</v>
      </c>
      <c r="C5101" s="274" t="s">
        <v>6273</v>
      </c>
      <c r="D5101" s="276">
        <v>1009.04</v>
      </c>
    </row>
    <row r="5102" spans="1:4" ht="18" customHeight="1">
      <c r="A5102" s="274">
        <v>5213484</v>
      </c>
      <c r="B5102" s="275" t="s">
        <v>30600</v>
      </c>
      <c r="C5102" s="274" t="s">
        <v>6273</v>
      </c>
      <c r="D5102" s="276">
        <v>1101.98</v>
      </c>
    </row>
    <row r="5103" spans="1:4" ht="9" customHeight="1">
      <c r="A5103" s="274">
        <v>5213485</v>
      </c>
      <c r="B5103" s="275" t="s">
        <v>30601</v>
      </c>
      <c r="C5103" s="274" t="s">
        <v>6273</v>
      </c>
      <c r="D5103" s="276">
        <v>1164.95</v>
      </c>
    </row>
    <row r="5104" spans="1:4" ht="9" customHeight="1">
      <c r="A5104" s="274">
        <v>5213434</v>
      </c>
      <c r="B5104" s="275" t="s">
        <v>30602</v>
      </c>
      <c r="C5104" s="274" t="s">
        <v>6273</v>
      </c>
      <c r="D5104" s="276">
        <v>646.53</v>
      </c>
    </row>
    <row r="5105" spans="1:4" ht="9" customHeight="1">
      <c r="A5105" s="274">
        <v>5213435</v>
      </c>
      <c r="B5105" s="275" t="s">
        <v>30603</v>
      </c>
      <c r="C5105" s="274" t="s">
        <v>6273</v>
      </c>
      <c r="D5105" s="276">
        <v>739.47</v>
      </c>
    </row>
    <row r="5106" spans="1:4" ht="9" customHeight="1">
      <c r="A5106" s="274">
        <v>5213436</v>
      </c>
      <c r="B5106" s="275" t="s">
        <v>30604</v>
      </c>
      <c r="C5106" s="274" t="s">
        <v>6273</v>
      </c>
      <c r="D5106" s="276">
        <v>802.44</v>
      </c>
    </row>
    <row r="5107" spans="1:4" ht="9" customHeight="1">
      <c r="A5107" s="274">
        <v>5213430</v>
      </c>
      <c r="B5107" s="275" t="s">
        <v>30605</v>
      </c>
      <c r="C5107" s="274" t="s">
        <v>6273</v>
      </c>
      <c r="D5107" s="276">
        <v>379.29</v>
      </c>
    </row>
    <row r="5108" spans="1:4" ht="9" customHeight="1">
      <c r="A5108" s="274">
        <v>5213431</v>
      </c>
      <c r="B5108" s="275" t="s">
        <v>30606</v>
      </c>
      <c r="C5108" s="274" t="s">
        <v>6273</v>
      </c>
      <c r="D5108" s="276">
        <v>416.47</v>
      </c>
    </row>
    <row r="5109" spans="1:4" ht="9" customHeight="1">
      <c r="A5109" s="274">
        <v>5213433</v>
      </c>
      <c r="B5109" s="275" t="s">
        <v>30607</v>
      </c>
      <c r="C5109" s="274" t="s">
        <v>6273</v>
      </c>
      <c r="D5109" s="276">
        <v>395.88</v>
      </c>
    </row>
    <row r="5110" spans="1:4" ht="9" customHeight="1">
      <c r="A5110" s="274">
        <v>5213428</v>
      </c>
      <c r="B5110" s="275" t="s">
        <v>30608</v>
      </c>
      <c r="C5110" s="274" t="s">
        <v>6273</v>
      </c>
      <c r="D5110" s="276">
        <v>516.28</v>
      </c>
    </row>
    <row r="5111" spans="1:4" ht="9" customHeight="1">
      <c r="A5111" s="274">
        <v>5213432</v>
      </c>
      <c r="B5111" s="275" t="s">
        <v>30609</v>
      </c>
      <c r="C5111" s="274" t="s">
        <v>6273</v>
      </c>
      <c r="D5111" s="276">
        <v>509.41</v>
      </c>
    </row>
    <row r="5112" spans="1:4" ht="9" customHeight="1">
      <c r="A5112" s="274">
        <v>5213429</v>
      </c>
      <c r="B5112" s="275" t="s">
        <v>30610</v>
      </c>
      <c r="C5112" s="274" t="s">
        <v>6273</v>
      </c>
      <c r="D5112" s="276">
        <v>603.75</v>
      </c>
    </row>
    <row r="5113" spans="1:4" ht="9" customHeight="1">
      <c r="A5113" s="274">
        <v>5213516</v>
      </c>
      <c r="B5113" s="275" t="s">
        <v>30611</v>
      </c>
      <c r="C5113" s="274" t="s">
        <v>4786</v>
      </c>
      <c r="D5113" s="276">
        <v>837.41</v>
      </c>
    </row>
    <row r="5114" spans="1:4" ht="9" customHeight="1">
      <c r="A5114" s="274">
        <v>5213525</v>
      </c>
      <c r="B5114" s="275" t="s">
        <v>30612</v>
      </c>
      <c r="C5114" s="274" t="s">
        <v>4786</v>
      </c>
      <c r="D5114" s="276">
        <v>911.77</v>
      </c>
    </row>
    <row r="5115" spans="1:4" ht="9" customHeight="1">
      <c r="A5115" s="274">
        <v>5213534</v>
      </c>
      <c r="B5115" s="275" t="s">
        <v>30613</v>
      </c>
      <c r="C5115" s="274" t="s">
        <v>4786</v>
      </c>
      <c r="D5115" s="276">
        <v>1097.6500000000001</v>
      </c>
    </row>
    <row r="5116" spans="1:4" ht="9" customHeight="1">
      <c r="A5116" s="274">
        <v>5213517</v>
      </c>
      <c r="B5116" s="275" t="s">
        <v>30614</v>
      </c>
      <c r="C5116" s="274" t="s">
        <v>4786</v>
      </c>
      <c r="D5116" s="276">
        <v>1785.64</v>
      </c>
    </row>
    <row r="5117" spans="1:4" ht="9" customHeight="1">
      <c r="A5117" s="274">
        <v>5213526</v>
      </c>
      <c r="B5117" s="275" t="s">
        <v>30615</v>
      </c>
      <c r="C5117" s="274" t="s">
        <v>4786</v>
      </c>
      <c r="D5117" s="276">
        <v>1952.95</v>
      </c>
    </row>
    <row r="5118" spans="1:4" ht="9" customHeight="1">
      <c r="A5118" s="274">
        <v>5213535</v>
      </c>
      <c r="B5118" s="275" t="s">
        <v>30616</v>
      </c>
      <c r="C5118" s="274" t="s">
        <v>4786</v>
      </c>
      <c r="D5118" s="276">
        <v>2371.1799999999998</v>
      </c>
    </row>
    <row r="5119" spans="1:4" ht="9" customHeight="1">
      <c r="A5119" s="274">
        <v>5213518</v>
      </c>
      <c r="B5119" s="275" t="s">
        <v>30617</v>
      </c>
      <c r="C5119" s="274" t="s">
        <v>4786</v>
      </c>
      <c r="D5119" s="276">
        <v>2354.5700000000002</v>
      </c>
    </row>
    <row r="5120" spans="1:4" ht="9" customHeight="1">
      <c r="A5120" s="274">
        <v>5213527</v>
      </c>
      <c r="B5120" s="275" t="s">
        <v>30618</v>
      </c>
      <c r="C5120" s="274" t="s">
        <v>4786</v>
      </c>
      <c r="D5120" s="276">
        <v>2577.65</v>
      </c>
    </row>
    <row r="5121" spans="1:4" ht="9" customHeight="1">
      <c r="A5121" s="274">
        <v>5213536</v>
      </c>
      <c r="B5121" s="275" t="s">
        <v>30619</v>
      </c>
      <c r="C5121" s="274" t="s">
        <v>4786</v>
      </c>
      <c r="D5121" s="276">
        <v>3135.29</v>
      </c>
    </row>
    <row r="5122" spans="1:4" ht="9" customHeight="1">
      <c r="A5122" s="274">
        <v>5213519</v>
      </c>
      <c r="B5122" s="275" t="s">
        <v>30620</v>
      </c>
      <c r="C5122" s="274" t="s">
        <v>4786</v>
      </c>
      <c r="D5122" s="276">
        <v>3191.99</v>
      </c>
    </row>
    <row r="5123" spans="1:4" ht="9" customHeight="1">
      <c r="A5123" s="274">
        <v>5213528</v>
      </c>
      <c r="B5123" s="275" t="s">
        <v>30621</v>
      </c>
      <c r="C5123" s="274" t="s">
        <v>4786</v>
      </c>
      <c r="D5123" s="276">
        <v>3489.43</v>
      </c>
    </row>
    <row r="5124" spans="1:4" ht="9" customHeight="1">
      <c r="A5124" s="274">
        <v>5213537</v>
      </c>
      <c r="B5124" s="275" t="s">
        <v>30622</v>
      </c>
      <c r="C5124" s="274" t="s">
        <v>4786</v>
      </c>
      <c r="D5124" s="276">
        <v>4232.95</v>
      </c>
    </row>
    <row r="5125" spans="1:4" ht="9" customHeight="1">
      <c r="A5125" s="274">
        <v>5213521</v>
      </c>
      <c r="B5125" s="275" t="s">
        <v>30623</v>
      </c>
      <c r="C5125" s="274" t="s">
        <v>4786</v>
      </c>
      <c r="D5125" s="276">
        <v>4709.1499999999996</v>
      </c>
    </row>
    <row r="5126" spans="1:4" ht="9" customHeight="1">
      <c r="A5126" s="274">
        <v>5213530</v>
      </c>
      <c r="B5126" s="275" t="s">
        <v>30624</v>
      </c>
      <c r="C5126" s="274" t="s">
        <v>4786</v>
      </c>
      <c r="D5126" s="276">
        <v>5155.3100000000004</v>
      </c>
    </row>
    <row r="5127" spans="1:4" ht="9" customHeight="1">
      <c r="A5127" s="274">
        <v>5213539</v>
      </c>
      <c r="B5127" s="275" t="s">
        <v>30625</v>
      </c>
      <c r="C5127" s="274" t="s">
        <v>4786</v>
      </c>
      <c r="D5127" s="276">
        <v>6270.59</v>
      </c>
    </row>
    <row r="5128" spans="1:4" ht="9" customHeight="1">
      <c r="A5128" s="274">
        <v>5213573</v>
      </c>
      <c r="B5128" s="275" t="s">
        <v>30626</v>
      </c>
      <c r="C5128" s="274" t="s">
        <v>6273</v>
      </c>
      <c r="D5128" s="276">
        <v>431.85</v>
      </c>
    </row>
    <row r="5129" spans="1:4" ht="9" customHeight="1">
      <c r="A5129" s="274">
        <v>5213574</v>
      </c>
      <c r="B5129" s="275" t="s">
        <v>30627</v>
      </c>
      <c r="C5129" s="274" t="s">
        <v>6273</v>
      </c>
      <c r="D5129" s="276">
        <v>469.03</v>
      </c>
    </row>
    <row r="5130" spans="1:4" ht="9" customHeight="1">
      <c r="A5130" s="274">
        <v>5213575</v>
      </c>
      <c r="B5130" s="275" t="s">
        <v>30628</v>
      </c>
      <c r="C5130" s="274" t="s">
        <v>6273</v>
      </c>
      <c r="D5130" s="276">
        <v>561.97</v>
      </c>
    </row>
    <row r="5131" spans="1:4" ht="9" customHeight="1">
      <c r="A5131" s="274">
        <v>5213480</v>
      </c>
      <c r="B5131" s="275" t="s">
        <v>30629</v>
      </c>
      <c r="C5131" s="274" t="s">
        <v>6273</v>
      </c>
      <c r="D5131" s="276">
        <v>898.46</v>
      </c>
    </row>
    <row r="5132" spans="1:4" ht="9" customHeight="1">
      <c r="A5132" s="274">
        <v>5213481</v>
      </c>
      <c r="B5132" s="275" t="s">
        <v>30630</v>
      </c>
      <c r="C5132" s="274" t="s">
        <v>6273</v>
      </c>
      <c r="D5132" s="276">
        <v>991.4</v>
      </c>
    </row>
    <row r="5133" spans="1:4" ht="9" customHeight="1">
      <c r="A5133" s="274">
        <v>5213482</v>
      </c>
      <c r="B5133" s="275" t="s">
        <v>30631</v>
      </c>
      <c r="C5133" s="274" t="s">
        <v>6273</v>
      </c>
      <c r="D5133" s="276">
        <v>1054.3699999999999</v>
      </c>
    </row>
    <row r="5134" spans="1:4" ht="9" customHeight="1">
      <c r="A5134" s="274">
        <v>5213422</v>
      </c>
      <c r="B5134" s="275" t="s">
        <v>30632</v>
      </c>
      <c r="C5134" s="274" t="s">
        <v>6273</v>
      </c>
      <c r="D5134" s="276">
        <v>540.34</v>
      </c>
    </row>
    <row r="5135" spans="1:4" ht="9" customHeight="1">
      <c r="A5135" s="274">
        <v>5213423</v>
      </c>
      <c r="B5135" s="275" t="s">
        <v>30633</v>
      </c>
      <c r="C5135" s="274" t="s">
        <v>6273</v>
      </c>
      <c r="D5135" s="276">
        <v>577.52</v>
      </c>
    </row>
    <row r="5136" spans="1:4" ht="9" customHeight="1">
      <c r="A5136" s="274">
        <v>5213424</v>
      </c>
      <c r="B5136" s="275" t="s">
        <v>30634</v>
      </c>
      <c r="C5136" s="274" t="s">
        <v>6273</v>
      </c>
      <c r="D5136" s="276">
        <v>670.46</v>
      </c>
    </row>
    <row r="5137" spans="1:4" ht="18" customHeight="1">
      <c r="A5137" s="274">
        <v>5213437</v>
      </c>
      <c r="B5137" s="275" t="s">
        <v>30635</v>
      </c>
      <c r="C5137" s="274" t="s">
        <v>6273</v>
      </c>
      <c r="D5137" s="276">
        <v>535.95000000000005</v>
      </c>
    </row>
    <row r="5138" spans="1:4" ht="18" customHeight="1">
      <c r="A5138" s="274">
        <v>5213438</v>
      </c>
      <c r="B5138" s="275" t="s">
        <v>30636</v>
      </c>
      <c r="C5138" s="274" t="s">
        <v>6273</v>
      </c>
      <c r="D5138" s="276">
        <v>628.89</v>
      </c>
    </row>
    <row r="5139" spans="1:4" ht="18" customHeight="1">
      <c r="A5139" s="274">
        <v>5213439</v>
      </c>
      <c r="B5139" s="275" t="s">
        <v>30637</v>
      </c>
      <c r="C5139" s="274" t="s">
        <v>6273</v>
      </c>
      <c r="D5139" s="276">
        <v>691.86</v>
      </c>
    </row>
    <row r="5140" spans="1:4" ht="18" customHeight="1">
      <c r="A5140" s="274">
        <v>5212556</v>
      </c>
      <c r="B5140" s="275" t="s">
        <v>30638</v>
      </c>
      <c r="C5140" s="274" t="s">
        <v>30420</v>
      </c>
      <c r="D5140" s="276">
        <v>1.96</v>
      </c>
    </row>
    <row r="5141" spans="1:4" ht="18" customHeight="1">
      <c r="A5141" s="274">
        <v>5213649</v>
      </c>
      <c r="B5141" s="275" t="s">
        <v>30639</v>
      </c>
      <c r="C5141" s="274" t="s">
        <v>4786</v>
      </c>
      <c r="D5141" s="276">
        <v>101375.14</v>
      </c>
    </row>
    <row r="5142" spans="1:4" ht="18" customHeight="1">
      <c r="A5142" s="274">
        <v>5213591</v>
      </c>
      <c r="B5142" s="275" t="s">
        <v>30640</v>
      </c>
      <c r="C5142" s="274" t="s">
        <v>4786</v>
      </c>
      <c r="D5142" s="276">
        <v>101375.14</v>
      </c>
    </row>
    <row r="5143" spans="1:4" ht="18" customHeight="1">
      <c r="A5143" s="274">
        <v>5213718</v>
      </c>
      <c r="B5143" s="275" t="s">
        <v>30641</v>
      </c>
      <c r="C5143" s="274" t="s">
        <v>4786</v>
      </c>
      <c r="D5143" s="276">
        <v>112180.06</v>
      </c>
    </row>
    <row r="5144" spans="1:4" ht="18" customHeight="1">
      <c r="A5144" s="274">
        <v>5213741</v>
      </c>
      <c r="B5144" s="275" t="s">
        <v>30642</v>
      </c>
      <c r="C5144" s="274" t="s">
        <v>4786</v>
      </c>
      <c r="D5144" s="276">
        <v>112180.06</v>
      </c>
    </row>
    <row r="5145" spans="1:4" ht="18" customHeight="1">
      <c r="A5145" s="274">
        <v>5213776</v>
      </c>
      <c r="B5145" s="275" t="s">
        <v>30643</v>
      </c>
      <c r="C5145" s="274" t="s">
        <v>4786</v>
      </c>
      <c r="D5145" s="276">
        <v>122984.97</v>
      </c>
    </row>
    <row r="5146" spans="1:4" ht="18" customHeight="1">
      <c r="A5146" s="274">
        <v>5213799</v>
      </c>
      <c r="B5146" s="275" t="s">
        <v>30644</v>
      </c>
      <c r="C5146" s="274" t="s">
        <v>4786</v>
      </c>
      <c r="D5146" s="276">
        <v>122984.97</v>
      </c>
    </row>
    <row r="5147" spans="1:4" ht="9" customHeight="1">
      <c r="A5147" s="274">
        <v>5213363</v>
      </c>
      <c r="B5147" s="275" t="s">
        <v>30645</v>
      </c>
      <c r="C5147" s="274" t="s">
        <v>6273</v>
      </c>
      <c r="D5147" s="276">
        <v>33.69</v>
      </c>
    </row>
    <row r="5148" spans="1:4" ht="9" customHeight="1">
      <c r="A5148" s="274">
        <v>5213616</v>
      </c>
      <c r="B5148" s="275" t="s">
        <v>30646</v>
      </c>
      <c r="C5148" s="274" t="s">
        <v>13725</v>
      </c>
      <c r="D5148" s="276">
        <v>850.19</v>
      </c>
    </row>
    <row r="5149" spans="1:4" ht="9" customHeight="1">
      <c r="A5149" s="274">
        <v>5213667</v>
      </c>
      <c r="B5149" s="275" t="s">
        <v>30647</v>
      </c>
      <c r="C5149" s="274" t="s">
        <v>4786</v>
      </c>
      <c r="D5149" s="276">
        <v>341.21</v>
      </c>
    </row>
    <row r="5150" spans="1:4" ht="9" customHeight="1">
      <c r="A5150" s="274">
        <v>5213683</v>
      </c>
      <c r="B5150" s="275" t="s">
        <v>30648</v>
      </c>
      <c r="C5150" s="274" t="s">
        <v>4786</v>
      </c>
      <c r="D5150" s="276">
        <v>244.23</v>
      </c>
    </row>
    <row r="5151" spans="1:4" ht="9" customHeight="1">
      <c r="A5151" s="274">
        <v>5213660</v>
      </c>
      <c r="B5151" s="275" t="s">
        <v>30649</v>
      </c>
      <c r="C5151" s="274" t="s">
        <v>4786</v>
      </c>
      <c r="D5151" s="276">
        <v>203.53</v>
      </c>
    </row>
    <row r="5152" spans="1:4" ht="9" customHeight="1">
      <c r="A5152" s="274">
        <v>5213364</v>
      </c>
      <c r="B5152" s="275" t="s">
        <v>30650</v>
      </c>
      <c r="C5152" s="274" t="s">
        <v>6273</v>
      </c>
      <c r="D5152" s="276">
        <v>19.86</v>
      </c>
    </row>
    <row r="5153" spans="1:4" ht="9" customHeight="1">
      <c r="A5153" s="274">
        <v>5213832</v>
      </c>
      <c r="B5153" s="275" t="s">
        <v>30651</v>
      </c>
      <c r="C5153" s="274" t="s">
        <v>6273</v>
      </c>
      <c r="D5153" s="276">
        <v>3.22</v>
      </c>
    </row>
    <row r="5154" spans="1:4" ht="9" customHeight="1">
      <c r="A5154" s="274">
        <v>5213830</v>
      </c>
      <c r="B5154" s="275" t="s">
        <v>30652</v>
      </c>
      <c r="C5154" s="274" t="s">
        <v>6273</v>
      </c>
      <c r="D5154" s="276">
        <v>3.62</v>
      </c>
    </row>
    <row r="5155" spans="1:4" ht="9" customHeight="1">
      <c r="A5155" s="274">
        <v>5213831</v>
      </c>
      <c r="B5155" s="275" t="s">
        <v>30653</v>
      </c>
      <c r="C5155" s="274" t="s">
        <v>6273</v>
      </c>
      <c r="D5155" s="276">
        <v>54.3</v>
      </c>
    </row>
    <row r="5156" spans="1:4" ht="9" customHeight="1">
      <c r="A5156" s="274">
        <v>5213849</v>
      </c>
      <c r="B5156" s="275" t="s">
        <v>30654</v>
      </c>
      <c r="C5156" s="274" t="s">
        <v>4788</v>
      </c>
      <c r="D5156" s="276">
        <v>3.13</v>
      </c>
    </row>
    <row r="5157" spans="1:4" ht="18" customHeight="1">
      <c r="A5157" s="274">
        <v>5213636</v>
      </c>
      <c r="B5157" s="275" t="s">
        <v>30655</v>
      </c>
      <c r="C5157" s="274" t="s">
        <v>4786</v>
      </c>
      <c r="D5157" s="276">
        <v>99503.49</v>
      </c>
    </row>
    <row r="5158" spans="1:4" ht="18" customHeight="1">
      <c r="A5158" s="274">
        <v>5213642</v>
      </c>
      <c r="B5158" s="275" t="s">
        <v>30656</v>
      </c>
      <c r="C5158" s="274" t="s">
        <v>4786</v>
      </c>
      <c r="D5158" s="276">
        <v>99503.49</v>
      </c>
    </row>
    <row r="5159" spans="1:4" ht="18" customHeight="1">
      <c r="A5159" s="274">
        <v>5213757</v>
      </c>
      <c r="B5159" s="275" t="s">
        <v>30657</v>
      </c>
      <c r="C5159" s="274" t="s">
        <v>4786</v>
      </c>
      <c r="D5159" s="276">
        <v>110339.9</v>
      </c>
    </row>
    <row r="5160" spans="1:4" ht="18" customHeight="1">
      <c r="A5160" s="274">
        <v>5213763</v>
      </c>
      <c r="B5160" s="275" t="s">
        <v>30658</v>
      </c>
      <c r="C5160" s="274" t="s">
        <v>4786</v>
      </c>
      <c r="D5160" s="276">
        <v>110339.9</v>
      </c>
    </row>
    <row r="5161" spans="1:4" ht="18" customHeight="1">
      <c r="A5161" s="274">
        <v>5213815</v>
      </c>
      <c r="B5161" s="275" t="s">
        <v>30659</v>
      </c>
      <c r="C5161" s="274" t="s">
        <v>4786</v>
      </c>
      <c r="D5161" s="276">
        <v>121176.31</v>
      </c>
    </row>
    <row r="5162" spans="1:4" ht="18" customHeight="1">
      <c r="A5162" s="274">
        <v>5213821</v>
      </c>
      <c r="B5162" s="275" t="s">
        <v>30660</v>
      </c>
      <c r="C5162" s="274" t="s">
        <v>4786</v>
      </c>
      <c r="D5162" s="276">
        <v>121176.31</v>
      </c>
    </row>
    <row r="5163" spans="1:4" ht="18" customHeight="1">
      <c r="A5163" s="274">
        <v>5213630</v>
      </c>
      <c r="B5163" s="275" t="s">
        <v>30661</v>
      </c>
      <c r="C5163" s="274" t="s">
        <v>4786</v>
      </c>
      <c r="D5163" s="276">
        <v>59684.480000000003</v>
      </c>
    </row>
    <row r="5164" spans="1:4" ht="18" customHeight="1">
      <c r="A5164" s="274">
        <v>5213584</v>
      </c>
      <c r="B5164" s="275" t="s">
        <v>30662</v>
      </c>
      <c r="C5164" s="274" t="s">
        <v>4786</v>
      </c>
      <c r="D5164" s="276">
        <v>59684.480000000003</v>
      </c>
    </row>
    <row r="5165" spans="1:4" ht="18" customHeight="1">
      <c r="A5165" s="274">
        <v>5213711</v>
      </c>
      <c r="B5165" s="275" t="s">
        <v>30663</v>
      </c>
      <c r="C5165" s="274" t="s">
        <v>4786</v>
      </c>
      <c r="D5165" s="276">
        <v>66096.56</v>
      </c>
    </row>
    <row r="5166" spans="1:4" ht="18" customHeight="1">
      <c r="A5166" s="274">
        <v>5213734</v>
      </c>
      <c r="B5166" s="275" t="s">
        <v>30664</v>
      </c>
      <c r="C5166" s="274" t="s">
        <v>4786</v>
      </c>
      <c r="D5166" s="276">
        <v>66096.56</v>
      </c>
    </row>
    <row r="5167" spans="1:4" ht="18" customHeight="1">
      <c r="A5167" s="274">
        <v>5213769</v>
      </c>
      <c r="B5167" s="275" t="s">
        <v>30665</v>
      </c>
      <c r="C5167" s="274" t="s">
        <v>4786</v>
      </c>
      <c r="D5167" s="276">
        <v>72508.639999999999</v>
      </c>
    </row>
    <row r="5168" spans="1:4" ht="18" customHeight="1">
      <c r="A5168" s="274">
        <v>5213792</v>
      </c>
      <c r="B5168" s="275" t="s">
        <v>30666</v>
      </c>
      <c r="C5168" s="274" t="s">
        <v>4786</v>
      </c>
      <c r="D5168" s="276">
        <v>72508.639999999999</v>
      </c>
    </row>
    <row r="5169" spans="1:4" ht="9" customHeight="1">
      <c r="A5169" s="274">
        <v>5213844</v>
      </c>
      <c r="B5169" s="275" t="s">
        <v>30667</v>
      </c>
      <c r="C5169" s="274" t="s">
        <v>4788</v>
      </c>
      <c r="D5169" s="276">
        <v>3.42</v>
      </c>
    </row>
    <row r="5170" spans="1:4" ht="9" customHeight="1">
      <c r="A5170" s="274">
        <v>5213869</v>
      </c>
      <c r="B5170" s="275" t="s">
        <v>30668</v>
      </c>
      <c r="C5170" s="274" t="s">
        <v>4786</v>
      </c>
      <c r="D5170" s="276">
        <v>2443</v>
      </c>
    </row>
    <row r="5171" spans="1:4" ht="9" customHeight="1">
      <c r="A5171" s="274">
        <v>5213870</v>
      </c>
      <c r="B5171" s="275" t="s">
        <v>30669</v>
      </c>
      <c r="C5171" s="274" t="s">
        <v>4786</v>
      </c>
      <c r="D5171" s="276">
        <v>3372.78</v>
      </c>
    </row>
    <row r="5172" spans="1:4" ht="9" customHeight="1">
      <c r="A5172" s="274">
        <v>5213871</v>
      </c>
      <c r="B5172" s="275" t="s">
        <v>30670</v>
      </c>
      <c r="C5172" s="274" t="s">
        <v>4786</v>
      </c>
      <c r="D5172" s="276">
        <v>3443.56</v>
      </c>
    </row>
    <row r="5173" spans="1:4" ht="9" customHeight="1">
      <c r="A5173" s="274">
        <v>5213872</v>
      </c>
      <c r="B5173" s="275" t="s">
        <v>30671</v>
      </c>
      <c r="C5173" s="274" t="s">
        <v>4786</v>
      </c>
      <c r="D5173" s="276">
        <v>5479.35</v>
      </c>
    </row>
    <row r="5174" spans="1:4" ht="9" customHeight="1">
      <c r="A5174" s="274">
        <v>5213867</v>
      </c>
      <c r="B5174" s="275" t="s">
        <v>30672</v>
      </c>
      <c r="C5174" s="274" t="s">
        <v>4786</v>
      </c>
      <c r="D5174" s="276">
        <v>570.20000000000005</v>
      </c>
    </row>
    <row r="5175" spans="1:4" ht="18" customHeight="1">
      <c r="A5175" s="274">
        <v>5213863</v>
      </c>
      <c r="B5175" s="275" t="s">
        <v>30673</v>
      </c>
      <c r="C5175" s="274" t="s">
        <v>4786</v>
      </c>
      <c r="D5175" s="276">
        <v>460.23</v>
      </c>
    </row>
    <row r="5176" spans="1:4" ht="18" customHeight="1">
      <c r="A5176" s="274">
        <v>5213864</v>
      </c>
      <c r="B5176" s="275" t="s">
        <v>30674</v>
      </c>
      <c r="C5176" s="274" t="s">
        <v>4786</v>
      </c>
      <c r="D5176" s="276">
        <v>490.56</v>
      </c>
    </row>
    <row r="5177" spans="1:4" ht="18" customHeight="1">
      <c r="A5177" s="274">
        <v>5213865</v>
      </c>
      <c r="B5177" s="275" t="s">
        <v>30675</v>
      </c>
      <c r="C5177" s="274" t="s">
        <v>4786</v>
      </c>
      <c r="D5177" s="276">
        <v>521.07000000000005</v>
      </c>
    </row>
    <row r="5178" spans="1:4" ht="18" customHeight="1">
      <c r="A5178" s="274">
        <v>5213866</v>
      </c>
      <c r="B5178" s="275" t="s">
        <v>30676</v>
      </c>
      <c r="C5178" s="274" t="s">
        <v>4786</v>
      </c>
      <c r="D5178" s="276">
        <v>587.74</v>
      </c>
    </row>
    <row r="5179" spans="1:4" ht="9" customHeight="1">
      <c r="A5179" s="274">
        <v>5213855</v>
      </c>
      <c r="B5179" s="275" t="s">
        <v>30677</v>
      </c>
      <c r="C5179" s="274" t="s">
        <v>4786</v>
      </c>
      <c r="D5179" s="276">
        <v>413.03</v>
      </c>
    </row>
    <row r="5180" spans="1:4" ht="9" customHeight="1">
      <c r="A5180" s="274">
        <v>5213856</v>
      </c>
      <c r="B5180" s="275" t="s">
        <v>30678</v>
      </c>
      <c r="C5180" s="274" t="s">
        <v>4786</v>
      </c>
      <c r="D5180" s="276">
        <v>428.63</v>
      </c>
    </row>
    <row r="5181" spans="1:4" ht="9" customHeight="1">
      <c r="A5181" s="274">
        <v>5213857</v>
      </c>
      <c r="B5181" s="275" t="s">
        <v>30679</v>
      </c>
      <c r="C5181" s="274" t="s">
        <v>4786</v>
      </c>
      <c r="D5181" s="276">
        <v>443.63</v>
      </c>
    </row>
    <row r="5182" spans="1:4" ht="9" customHeight="1">
      <c r="A5182" s="274">
        <v>5213858</v>
      </c>
      <c r="B5182" s="275" t="s">
        <v>30680</v>
      </c>
      <c r="C5182" s="274" t="s">
        <v>4786</v>
      </c>
      <c r="D5182" s="276">
        <v>459.43</v>
      </c>
    </row>
    <row r="5183" spans="1:4" ht="9" customHeight="1">
      <c r="A5183" s="274">
        <v>5213859</v>
      </c>
      <c r="B5183" s="275" t="s">
        <v>30681</v>
      </c>
      <c r="C5183" s="274" t="s">
        <v>4786</v>
      </c>
      <c r="D5183" s="276">
        <v>455.31</v>
      </c>
    </row>
    <row r="5184" spans="1:4" ht="9" customHeight="1">
      <c r="A5184" s="274">
        <v>5213860</v>
      </c>
      <c r="B5184" s="275" t="s">
        <v>30682</v>
      </c>
      <c r="C5184" s="274" t="s">
        <v>4786</v>
      </c>
      <c r="D5184" s="276">
        <v>470.87</v>
      </c>
    </row>
    <row r="5185" spans="1:4" ht="9" customHeight="1">
      <c r="A5185" s="274">
        <v>5213861</v>
      </c>
      <c r="B5185" s="275" t="s">
        <v>30683</v>
      </c>
      <c r="C5185" s="274" t="s">
        <v>4786</v>
      </c>
      <c r="D5185" s="276">
        <v>500.13</v>
      </c>
    </row>
    <row r="5186" spans="1:4" ht="9" customHeight="1">
      <c r="A5186" s="274">
        <v>5213862</v>
      </c>
      <c r="B5186" s="275" t="s">
        <v>30684</v>
      </c>
      <c r="C5186" s="274" t="s">
        <v>4786</v>
      </c>
      <c r="D5186" s="276">
        <v>566.46</v>
      </c>
    </row>
    <row r="5187" spans="1:4" ht="9" customHeight="1">
      <c r="A5187" s="274">
        <v>5213868</v>
      </c>
      <c r="B5187" s="275" t="s">
        <v>30685</v>
      </c>
      <c r="C5187" s="274" t="s">
        <v>4786</v>
      </c>
      <c r="D5187" s="276">
        <v>1128.5899999999999</v>
      </c>
    </row>
    <row r="5188" spans="1:4" ht="9" customHeight="1">
      <c r="A5188" s="274">
        <v>5219546</v>
      </c>
      <c r="B5188" s="275" t="s">
        <v>30686</v>
      </c>
      <c r="C5188" s="274" t="s">
        <v>4786</v>
      </c>
      <c r="D5188" s="276">
        <v>345.07</v>
      </c>
    </row>
    <row r="5189" spans="1:4" ht="9" customHeight="1">
      <c r="A5189" s="274">
        <v>5216111</v>
      </c>
      <c r="B5189" s="275" t="s">
        <v>30687</v>
      </c>
      <c r="C5189" s="274" t="s">
        <v>4786</v>
      </c>
      <c r="D5189" s="276">
        <v>117.37</v>
      </c>
    </row>
    <row r="5190" spans="1:4" ht="9" customHeight="1">
      <c r="A5190" s="274">
        <v>5213351</v>
      </c>
      <c r="B5190" s="275" t="s">
        <v>30688</v>
      </c>
      <c r="C5190" s="274" t="s">
        <v>4786</v>
      </c>
      <c r="D5190" s="276">
        <v>674.38</v>
      </c>
    </row>
    <row r="5191" spans="1:4" ht="9" customHeight="1">
      <c r="A5191" s="274">
        <v>5213350</v>
      </c>
      <c r="B5191" s="275" t="s">
        <v>30689</v>
      </c>
      <c r="C5191" s="274" t="s">
        <v>4786</v>
      </c>
      <c r="D5191" s="276">
        <v>1727.87</v>
      </c>
    </row>
    <row r="5192" spans="1:4" ht="9" customHeight="1">
      <c r="A5192" s="274">
        <v>5213352</v>
      </c>
      <c r="B5192" s="275" t="s">
        <v>30690</v>
      </c>
      <c r="C5192" s="274" t="s">
        <v>4786</v>
      </c>
      <c r="D5192" s="276">
        <v>923.4</v>
      </c>
    </row>
    <row r="5193" spans="1:4" ht="18" customHeight="1">
      <c r="A5193" s="274">
        <v>5213353</v>
      </c>
      <c r="B5193" s="275" t="s">
        <v>30691</v>
      </c>
      <c r="C5193" s="274" t="s">
        <v>4786</v>
      </c>
      <c r="D5193" s="276">
        <v>2532.85</v>
      </c>
    </row>
    <row r="5194" spans="1:4" ht="9" customHeight="1">
      <c r="A5194" s="274">
        <v>5213360</v>
      </c>
      <c r="B5194" s="275" t="s">
        <v>30692</v>
      </c>
      <c r="C5194" s="274" t="s">
        <v>4786</v>
      </c>
      <c r="D5194" s="276">
        <v>30.68</v>
      </c>
    </row>
    <row r="5195" spans="1:4" ht="9" customHeight="1">
      <c r="A5195" s="274">
        <v>5219605</v>
      </c>
      <c r="B5195" s="275" t="s">
        <v>30693</v>
      </c>
      <c r="C5195" s="274" t="s">
        <v>4786</v>
      </c>
      <c r="D5195" s="276">
        <v>30.85</v>
      </c>
    </row>
    <row r="5196" spans="1:4" ht="9" customHeight="1">
      <c r="A5196" s="274">
        <v>5219606</v>
      </c>
      <c r="B5196" s="275" t="s">
        <v>30694</v>
      </c>
      <c r="C5196" s="274" t="s">
        <v>4786</v>
      </c>
      <c r="D5196" s="276">
        <v>40.75</v>
      </c>
    </row>
    <row r="5197" spans="1:4" ht="9" customHeight="1">
      <c r="A5197" s="274">
        <v>5219607</v>
      </c>
      <c r="B5197" s="275" t="s">
        <v>30695</v>
      </c>
      <c r="C5197" s="274" t="s">
        <v>4786</v>
      </c>
      <c r="D5197" s="276">
        <v>33.93</v>
      </c>
    </row>
    <row r="5198" spans="1:4" ht="9" customHeight="1">
      <c r="A5198" s="274">
        <v>5219608</v>
      </c>
      <c r="B5198" s="275" t="s">
        <v>30696</v>
      </c>
      <c r="C5198" s="274" t="s">
        <v>4786</v>
      </c>
      <c r="D5198" s="276">
        <v>40.75</v>
      </c>
    </row>
    <row r="5199" spans="1:4" ht="9" customHeight="1">
      <c r="A5199" s="274">
        <v>5219609</v>
      </c>
      <c r="B5199" s="275" t="s">
        <v>30697</v>
      </c>
      <c r="C5199" s="274" t="s">
        <v>4786</v>
      </c>
      <c r="D5199" s="276">
        <v>33.93</v>
      </c>
    </row>
    <row r="5200" spans="1:4" ht="9" customHeight="1">
      <c r="A5200" s="274">
        <v>5219610</v>
      </c>
      <c r="B5200" s="275" t="s">
        <v>30698</v>
      </c>
      <c r="C5200" s="274" t="s">
        <v>4786</v>
      </c>
      <c r="D5200" s="276">
        <v>36.130000000000003</v>
      </c>
    </row>
    <row r="5201" spans="1:4" ht="9" customHeight="1">
      <c r="A5201" s="274">
        <v>5219611</v>
      </c>
      <c r="B5201" s="275" t="s">
        <v>30699</v>
      </c>
      <c r="C5201" s="274" t="s">
        <v>4786</v>
      </c>
      <c r="D5201" s="276">
        <v>39.590000000000003</v>
      </c>
    </row>
    <row r="5202" spans="1:4" ht="9" customHeight="1">
      <c r="A5202" s="274">
        <v>5213359</v>
      </c>
      <c r="B5202" s="275" t="s">
        <v>30700</v>
      </c>
      <c r="C5202" s="274" t="s">
        <v>4786</v>
      </c>
      <c r="D5202" s="276">
        <v>27.13</v>
      </c>
    </row>
    <row r="5203" spans="1:4" ht="9" customHeight="1">
      <c r="A5203" s="274">
        <v>5219612</v>
      </c>
      <c r="B5203" s="275" t="s">
        <v>30701</v>
      </c>
      <c r="C5203" s="274" t="s">
        <v>4786</v>
      </c>
      <c r="D5203" s="276">
        <v>25.28</v>
      </c>
    </row>
    <row r="5204" spans="1:4" ht="9" customHeight="1">
      <c r="A5204" s="274">
        <v>5219613</v>
      </c>
      <c r="B5204" s="275" t="s">
        <v>30702</v>
      </c>
      <c r="C5204" s="274" t="s">
        <v>4786</v>
      </c>
      <c r="D5204" s="276">
        <v>33.57</v>
      </c>
    </row>
    <row r="5205" spans="1:4" ht="9" customHeight="1">
      <c r="A5205" s="274">
        <v>5219614</v>
      </c>
      <c r="B5205" s="275" t="s">
        <v>30703</v>
      </c>
      <c r="C5205" s="274" t="s">
        <v>4786</v>
      </c>
      <c r="D5205" s="276">
        <v>31.19</v>
      </c>
    </row>
    <row r="5206" spans="1:4" ht="9" customHeight="1">
      <c r="A5206" s="274">
        <v>5219615</v>
      </c>
      <c r="B5206" s="275" t="s">
        <v>30704</v>
      </c>
      <c r="C5206" s="274" t="s">
        <v>4786</v>
      </c>
      <c r="D5206" s="276">
        <v>34.450000000000003</v>
      </c>
    </row>
    <row r="5207" spans="1:4" ht="9" customHeight="1">
      <c r="A5207" s="274">
        <v>5219616</v>
      </c>
      <c r="B5207" s="275" t="s">
        <v>30705</v>
      </c>
      <c r="C5207" s="274" t="s">
        <v>4786</v>
      </c>
      <c r="D5207" s="276">
        <v>31.78</v>
      </c>
    </row>
    <row r="5208" spans="1:4" ht="9" customHeight="1">
      <c r="A5208" s="274">
        <v>5219617</v>
      </c>
      <c r="B5208" s="275" t="s">
        <v>30706</v>
      </c>
      <c r="C5208" s="274" t="s">
        <v>4786</v>
      </c>
      <c r="D5208" s="276">
        <v>40.85</v>
      </c>
    </row>
    <row r="5209" spans="1:4" ht="9" customHeight="1">
      <c r="A5209" s="274">
        <v>5219618</v>
      </c>
      <c r="B5209" s="275" t="s">
        <v>30707</v>
      </c>
      <c r="C5209" s="274" t="s">
        <v>4786</v>
      </c>
      <c r="D5209" s="276">
        <v>38.47</v>
      </c>
    </row>
    <row r="5210" spans="1:4" ht="9" customHeight="1">
      <c r="A5210" s="274">
        <v>5219619</v>
      </c>
      <c r="B5210" s="275" t="s">
        <v>30708</v>
      </c>
      <c r="C5210" s="274" t="s">
        <v>4786</v>
      </c>
      <c r="D5210" s="276">
        <v>42.34</v>
      </c>
    </row>
    <row r="5211" spans="1:4" ht="9" customHeight="1">
      <c r="A5211" s="274">
        <v>5219620</v>
      </c>
      <c r="B5211" s="275" t="s">
        <v>30709</v>
      </c>
      <c r="C5211" s="274" t="s">
        <v>4786</v>
      </c>
      <c r="D5211" s="276">
        <v>39.979999999999997</v>
      </c>
    </row>
    <row r="5212" spans="1:4" ht="9" customHeight="1">
      <c r="A5212" s="274">
        <v>5219621</v>
      </c>
      <c r="B5212" s="275" t="s">
        <v>30710</v>
      </c>
      <c r="C5212" s="274" t="s">
        <v>4786</v>
      </c>
      <c r="D5212" s="276">
        <v>49.45</v>
      </c>
    </row>
    <row r="5213" spans="1:4" ht="9" customHeight="1">
      <c r="A5213" s="274">
        <v>5219622</v>
      </c>
      <c r="B5213" s="275" t="s">
        <v>30711</v>
      </c>
      <c r="C5213" s="274" t="s">
        <v>4786</v>
      </c>
      <c r="D5213" s="276">
        <v>47</v>
      </c>
    </row>
    <row r="5214" spans="1:4" ht="9" customHeight="1">
      <c r="A5214" s="274">
        <v>5219623</v>
      </c>
      <c r="B5214" s="275" t="s">
        <v>30712</v>
      </c>
      <c r="C5214" s="274" t="s">
        <v>4786</v>
      </c>
      <c r="D5214" s="276">
        <v>53.71</v>
      </c>
    </row>
    <row r="5215" spans="1:4" ht="9" customHeight="1">
      <c r="A5215" s="274">
        <v>5219624</v>
      </c>
      <c r="B5215" s="275" t="s">
        <v>30713</v>
      </c>
      <c r="C5215" s="274" t="s">
        <v>4786</v>
      </c>
      <c r="D5215" s="276">
        <v>51.11</v>
      </c>
    </row>
    <row r="5216" spans="1:4" ht="9" customHeight="1">
      <c r="A5216" s="274">
        <v>5219625</v>
      </c>
      <c r="B5216" s="275" t="s">
        <v>30714</v>
      </c>
      <c r="C5216" s="274" t="s">
        <v>4786</v>
      </c>
      <c r="D5216" s="276">
        <v>57.01</v>
      </c>
    </row>
    <row r="5217" spans="1:4" ht="9" customHeight="1">
      <c r="A5217" s="274">
        <v>5219626</v>
      </c>
      <c r="B5217" s="275" t="s">
        <v>30715</v>
      </c>
      <c r="C5217" s="274" t="s">
        <v>4786</v>
      </c>
      <c r="D5217" s="276">
        <v>69.66</v>
      </c>
    </row>
    <row r="5218" spans="1:4" ht="9" customHeight="1">
      <c r="A5218" s="274">
        <v>5219627</v>
      </c>
      <c r="B5218" s="275" t="s">
        <v>30716</v>
      </c>
      <c r="C5218" s="274" t="s">
        <v>4786</v>
      </c>
      <c r="D5218" s="276">
        <v>42.34</v>
      </c>
    </row>
    <row r="5219" spans="1:4" ht="9" customHeight="1">
      <c r="A5219" s="274">
        <v>5219628</v>
      </c>
      <c r="B5219" s="275" t="s">
        <v>30717</v>
      </c>
      <c r="C5219" s="274" t="s">
        <v>4786</v>
      </c>
      <c r="D5219" s="276">
        <v>39.840000000000003</v>
      </c>
    </row>
    <row r="5220" spans="1:4" ht="9" customHeight="1">
      <c r="A5220" s="274">
        <v>5219629</v>
      </c>
      <c r="B5220" s="275" t="s">
        <v>30718</v>
      </c>
      <c r="C5220" s="274" t="s">
        <v>4786</v>
      </c>
      <c r="D5220" s="276">
        <v>49.45</v>
      </c>
    </row>
    <row r="5221" spans="1:4" ht="9" customHeight="1">
      <c r="A5221" s="274">
        <v>5219630</v>
      </c>
      <c r="B5221" s="275" t="s">
        <v>30719</v>
      </c>
      <c r="C5221" s="274" t="s">
        <v>4786</v>
      </c>
      <c r="D5221" s="276">
        <v>46.94</v>
      </c>
    </row>
    <row r="5222" spans="1:4" ht="9" customHeight="1">
      <c r="A5222" s="274">
        <v>5219631</v>
      </c>
      <c r="B5222" s="275" t="s">
        <v>30720</v>
      </c>
      <c r="C5222" s="274" t="s">
        <v>4786</v>
      </c>
      <c r="D5222" s="276">
        <v>53.71</v>
      </c>
    </row>
    <row r="5223" spans="1:4" ht="9" customHeight="1">
      <c r="A5223" s="274">
        <v>5219632</v>
      </c>
      <c r="B5223" s="275" t="s">
        <v>30721</v>
      </c>
      <c r="C5223" s="274" t="s">
        <v>4786</v>
      </c>
      <c r="D5223" s="276">
        <v>51.11</v>
      </c>
    </row>
    <row r="5224" spans="1:4" ht="9" customHeight="1">
      <c r="A5224" s="274">
        <v>5219633</v>
      </c>
      <c r="B5224" s="275" t="s">
        <v>30722</v>
      </c>
      <c r="C5224" s="274" t="s">
        <v>4786</v>
      </c>
      <c r="D5224" s="276">
        <v>55.56</v>
      </c>
    </row>
    <row r="5225" spans="1:4" ht="9" customHeight="1">
      <c r="A5225" s="274">
        <v>5219634</v>
      </c>
      <c r="B5225" s="275" t="s">
        <v>30723</v>
      </c>
      <c r="C5225" s="274" t="s">
        <v>4786</v>
      </c>
      <c r="D5225" s="276">
        <v>69.66</v>
      </c>
    </row>
    <row r="5226" spans="1:4" ht="9" customHeight="1">
      <c r="A5226" s="274">
        <v>5213395</v>
      </c>
      <c r="B5226" s="275" t="s">
        <v>30724</v>
      </c>
      <c r="C5226" s="274" t="s">
        <v>4786</v>
      </c>
      <c r="D5226" s="276">
        <v>39.630000000000003</v>
      </c>
    </row>
    <row r="5227" spans="1:4" ht="9" customHeight="1">
      <c r="A5227" s="274">
        <v>5213394</v>
      </c>
      <c r="B5227" s="275" t="s">
        <v>30725</v>
      </c>
      <c r="C5227" s="274" t="s">
        <v>4786</v>
      </c>
      <c r="D5227" s="276">
        <v>35.090000000000003</v>
      </c>
    </row>
    <row r="5228" spans="1:4" ht="9" customHeight="1">
      <c r="A5228" s="274">
        <v>5219635</v>
      </c>
      <c r="B5228" s="275" t="s">
        <v>30726</v>
      </c>
      <c r="C5228" s="274" t="s">
        <v>4786</v>
      </c>
      <c r="D5228" s="276">
        <v>34.65</v>
      </c>
    </row>
    <row r="5229" spans="1:4" ht="9" customHeight="1">
      <c r="A5229" s="274">
        <v>5219636</v>
      </c>
      <c r="B5229" s="275" t="s">
        <v>30727</v>
      </c>
      <c r="C5229" s="274" t="s">
        <v>4786</v>
      </c>
      <c r="D5229" s="276">
        <v>29.26</v>
      </c>
    </row>
    <row r="5230" spans="1:4" ht="9" customHeight="1">
      <c r="A5230" s="274">
        <v>5219637</v>
      </c>
      <c r="B5230" s="275" t="s">
        <v>30728</v>
      </c>
      <c r="C5230" s="274" t="s">
        <v>4786</v>
      </c>
      <c r="D5230" s="276">
        <v>65.12</v>
      </c>
    </row>
    <row r="5231" spans="1:4" ht="9" customHeight="1">
      <c r="A5231" s="274">
        <v>5219638</v>
      </c>
      <c r="B5231" s="275" t="s">
        <v>30729</v>
      </c>
      <c r="C5231" s="274" t="s">
        <v>4786</v>
      </c>
      <c r="D5231" s="276">
        <v>71.56</v>
      </c>
    </row>
    <row r="5232" spans="1:4" ht="9" customHeight="1">
      <c r="A5232" s="274">
        <v>5213393</v>
      </c>
      <c r="B5232" s="275" t="s">
        <v>30730</v>
      </c>
      <c r="C5232" s="274" t="s">
        <v>4786</v>
      </c>
      <c r="D5232" s="276">
        <v>34.46</v>
      </c>
    </row>
    <row r="5233" spans="1:4" ht="9" customHeight="1">
      <c r="A5233" s="274">
        <v>5213392</v>
      </c>
      <c r="B5233" s="275" t="s">
        <v>30731</v>
      </c>
      <c r="C5233" s="274" t="s">
        <v>4786</v>
      </c>
      <c r="D5233" s="276">
        <v>28.98</v>
      </c>
    </row>
    <row r="5234" spans="1:4" ht="9" customHeight="1">
      <c r="A5234" s="274">
        <v>5219639</v>
      </c>
      <c r="B5234" s="275" t="s">
        <v>30732</v>
      </c>
      <c r="C5234" s="274" t="s">
        <v>4786</v>
      </c>
      <c r="D5234" s="276">
        <v>31.25</v>
      </c>
    </row>
    <row r="5235" spans="1:4" ht="9" customHeight="1">
      <c r="A5235" s="274">
        <v>5219640</v>
      </c>
      <c r="B5235" s="275" t="s">
        <v>30733</v>
      </c>
      <c r="C5235" s="274" t="s">
        <v>4786</v>
      </c>
      <c r="D5235" s="276">
        <v>26.34</v>
      </c>
    </row>
    <row r="5236" spans="1:4" ht="9" customHeight="1">
      <c r="A5236" s="274">
        <v>5219641</v>
      </c>
      <c r="B5236" s="275" t="s">
        <v>30734</v>
      </c>
      <c r="C5236" s="274" t="s">
        <v>4786</v>
      </c>
      <c r="D5236" s="276">
        <v>58.24</v>
      </c>
    </row>
    <row r="5237" spans="1:4" ht="9" customHeight="1">
      <c r="A5237" s="274">
        <v>5219642</v>
      </c>
      <c r="B5237" s="275" t="s">
        <v>30735</v>
      </c>
      <c r="C5237" s="274" t="s">
        <v>4786</v>
      </c>
      <c r="D5237" s="276">
        <v>62.83</v>
      </c>
    </row>
    <row r="5238" spans="1:4" ht="9" customHeight="1">
      <c r="A5238" s="274">
        <v>5213362</v>
      </c>
      <c r="B5238" s="275" t="s">
        <v>30736</v>
      </c>
      <c r="C5238" s="274" t="s">
        <v>4786</v>
      </c>
      <c r="D5238" s="276">
        <v>94.54</v>
      </c>
    </row>
    <row r="5239" spans="1:4" ht="9" customHeight="1">
      <c r="A5239" s="274">
        <v>5213361</v>
      </c>
      <c r="B5239" s="275" t="s">
        <v>30737</v>
      </c>
      <c r="C5239" s="274" t="s">
        <v>4786</v>
      </c>
      <c r="D5239" s="276">
        <v>93.08</v>
      </c>
    </row>
    <row r="5240" spans="1:4" ht="9" customHeight="1">
      <c r="A5240" s="274">
        <v>5219643</v>
      </c>
      <c r="B5240" s="275" t="s">
        <v>30738</v>
      </c>
      <c r="C5240" s="274" t="s">
        <v>4786</v>
      </c>
      <c r="D5240" s="276">
        <v>77.14</v>
      </c>
    </row>
    <row r="5241" spans="1:4" ht="9" customHeight="1">
      <c r="A5241" s="274">
        <v>5219644</v>
      </c>
      <c r="B5241" s="275" t="s">
        <v>30739</v>
      </c>
      <c r="C5241" s="274" t="s">
        <v>4786</v>
      </c>
      <c r="D5241" s="276">
        <v>75.19</v>
      </c>
    </row>
    <row r="5242" spans="1:4" ht="9" customHeight="1">
      <c r="A5242" s="274">
        <v>5214000</v>
      </c>
      <c r="B5242" s="275" t="s">
        <v>30740</v>
      </c>
      <c r="C5242" s="274" t="s">
        <v>6273</v>
      </c>
      <c r="D5242" s="276">
        <v>340.74</v>
      </c>
    </row>
    <row r="5243" spans="1:4" ht="9" customHeight="1">
      <c r="A5243" s="274">
        <v>5301014</v>
      </c>
      <c r="B5243" s="275" t="s">
        <v>30741</v>
      </c>
      <c r="C5243" s="274" t="s">
        <v>27303</v>
      </c>
      <c r="D5243" s="276">
        <v>145.13</v>
      </c>
    </row>
    <row r="5244" spans="1:4" ht="9" customHeight="1">
      <c r="A5244" s="274">
        <v>5300995</v>
      </c>
      <c r="B5244" s="275" t="s">
        <v>30742</v>
      </c>
      <c r="C5244" s="274" t="s">
        <v>4786</v>
      </c>
      <c r="D5244" s="276">
        <v>2911.52</v>
      </c>
    </row>
    <row r="5245" spans="1:4" ht="9" customHeight="1">
      <c r="A5245" s="274">
        <v>5300996</v>
      </c>
      <c r="B5245" s="275" t="s">
        <v>30743</v>
      </c>
      <c r="C5245" s="274" t="s">
        <v>4786</v>
      </c>
      <c r="D5245" s="276">
        <v>3776.36</v>
      </c>
    </row>
    <row r="5246" spans="1:4" ht="9" customHeight="1">
      <c r="A5246" s="274">
        <v>5300998</v>
      </c>
      <c r="B5246" s="275" t="s">
        <v>30744</v>
      </c>
      <c r="C5246" s="274" t="s">
        <v>4786</v>
      </c>
      <c r="D5246" s="276">
        <v>7463.84</v>
      </c>
    </row>
    <row r="5247" spans="1:4" ht="9" customHeight="1">
      <c r="A5247" s="274">
        <v>5300997</v>
      </c>
      <c r="B5247" s="275" t="s">
        <v>30745</v>
      </c>
      <c r="C5247" s="274" t="s">
        <v>4786</v>
      </c>
      <c r="D5247" s="276">
        <v>6184.11</v>
      </c>
    </row>
    <row r="5248" spans="1:4" ht="9" customHeight="1">
      <c r="A5248" s="274">
        <v>5300999</v>
      </c>
      <c r="B5248" s="275" t="s">
        <v>30746</v>
      </c>
      <c r="C5248" s="274" t="s">
        <v>4786</v>
      </c>
      <c r="D5248" s="276">
        <v>904.65</v>
      </c>
    </row>
    <row r="5249" spans="1:4" ht="9" customHeight="1">
      <c r="A5249" s="274">
        <v>5301000</v>
      </c>
      <c r="B5249" s="275" t="s">
        <v>30747</v>
      </c>
      <c r="C5249" s="274" t="s">
        <v>4786</v>
      </c>
      <c r="D5249" s="276">
        <v>1369.91</v>
      </c>
    </row>
    <row r="5250" spans="1:4" ht="9" customHeight="1">
      <c r="A5250" s="274">
        <v>5301001</v>
      </c>
      <c r="B5250" s="275" t="s">
        <v>30748</v>
      </c>
      <c r="C5250" s="274" t="s">
        <v>4786</v>
      </c>
      <c r="D5250" s="276">
        <v>626.67999999999995</v>
      </c>
    </row>
    <row r="5251" spans="1:4" ht="9" customHeight="1">
      <c r="A5251" s="274">
        <v>5301002</v>
      </c>
      <c r="B5251" s="275" t="s">
        <v>30749</v>
      </c>
      <c r="C5251" s="274" t="s">
        <v>4786</v>
      </c>
      <c r="D5251" s="276">
        <v>392.19</v>
      </c>
    </row>
    <row r="5252" spans="1:4" ht="9" customHeight="1">
      <c r="A5252" s="274">
        <v>5301003</v>
      </c>
      <c r="B5252" s="275" t="s">
        <v>30750</v>
      </c>
      <c r="C5252" s="274" t="s">
        <v>4786</v>
      </c>
      <c r="D5252" s="276">
        <v>384.14</v>
      </c>
    </row>
    <row r="5253" spans="1:4" ht="18" customHeight="1">
      <c r="A5253" s="274">
        <v>5301064</v>
      </c>
      <c r="B5253" s="275" t="s">
        <v>30751</v>
      </c>
      <c r="C5253" s="274" t="s">
        <v>4786</v>
      </c>
      <c r="D5253" s="276">
        <v>588.66</v>
      </c>
    </row>
    <row r="5254" spans="1:4" ht="18" customHeight="1">
      <c r="A5254" s="274">
        <v>5301046</v>
      </c>
      <c r="B5254" s="275" t="s">
        <v>30752</v>
      </c>
      <c r="C5254" s="274" t="s">
        <v>4786</v>
      </c>
      <c r="D5254" s="276">
        <v>1233.3</v>
      </c>
    </row>
    <row r="5255" spans="1:4" ht="18" customHeight="1">
      <c r="A5255" s="274">
        <v>5301065</v>
      </c>
      <c r="B5255" s="275" t="s">
        <v>30753</v>
      </c>
      <c r="C5255" s="274" t="s">
        <v>4786</v>
      </c>
      <c r="D5255" s="276">
        <v>1039.17</v>
      </c>
    </row>
    <row r="5256" spans="1:4" ht="18" customHeight="1">
      <c r="A5256" s="274">
        <v>5301047</v>
      </c>
      <c r="B5256" s="275" t="s">
        <v>30754</v>
      </c>
      <c r="C5256" s="274" t="s">
        <v>4786</v>
      </c>
      <c r="D5256" s="276">
        <v>2083.85</v>
      </c>
    </row>
    <row r="5257" spans="1:4" ht="18" customHeight="1">
      <c r="A5257" s="274">
        <v>5301066</v>
      </c>
      <c r="B5257" s="275" t="s">
        <v>30755</v>
      </c>
      <c r="C5257" s="274" t="s">
        <v>4786</v>
      </c>
      <c r="D5257" s="276">
        <v>1164.42</v>
      </c>
    </row>
    <row r="5258" spans="1:4" ht="18" customHeight="1">
      <c r="A5258" s="274">
        <v>5301048</v>
      </c>
      <c r="B5258" s="275" t="s">
        <v>30756</v>
      </c>
      <c r="C5258" s="274" t="s">
        <v>4786</v>
      </c>
      <c r="D5258" s="276">
        <v>2266.7800000000002</v>
      </c>
    </row>
    <row r="5259" spans="1:4" ht="18" customHeight="1">
      <c r="A5259" s="274">
        <v>5301040</v>
      </c>
      <c r="B5259" s="275" t="s">
        <v>30757</v>
      </c>
      <c r="C5259" s="274" t="s">
        <v>4786</v>
      </c>
      <c r="D5259" s="276">
        <v>2265.15</v>
      </c>
    </row>
    <row r="5260" spans="1:4" ht="18" customHeight="1">
      <c r="A5260" s="274">
        <v>5301058</v>
      </c>
      <c r="B5260" s="275" t="s">
        <v>30758</v>
      </c>
      <c r="C5260" s="274" t="s">
        <v>4786</v>
      </c>
      <c r="D5260" s="276">
        <v>1615.31</v>
      </c>
    </row>
    <row r="5261" spans="1:4" ht="18" customHeight="1">
      <c r="A5261" s="274">
        <v>5301041</v>
      </c>
      <c r="B5261" s="275" t="s">
        <v>30759</v>
      </c>
      <c r="C5261" s="274" t="s">
        <v>4786</v>
      </c>
      <c r="D5261" s="276">
        <v>5079.04</v>
      </c>
    </row>
    <row r="5262" spans="1:4" ht="18" customHeight="1">
      <c r="A5262" s="274">
        <v>5301059</v>
      </c>
      <c r="B5262" s="275" t="s">
        <v>30760</v>
      </c>
      <c r="C5262" s="274" t="s">
        <v>4786</v>
      </c>
      <c r="D5262" s="276">
        <v>4018.33</v>
      </c>
    </row>
    <row r="5263" spans="1:4" ht="18" customHeight="1">
      <c r="A5263" s="274">
        <v>5301060</v>
      </c>
      <c r="B5263" s="275" t="s">
        <v>30761</v>
      </c>
      <c r="C5263" s="274" t="s">
        <v>4786</v>
      </c>
      <c r="D5263" s="276">
        <v>4447.68</v>
      </c>
    </row>
    <row r="5264" spans="1:4" ht="18" customHeight="1">
      <c r="A5264" s="274">
        <v>5301042</v>
      </c>
      <c r="B5264" s="275" t="s">
        <v>30762</v>
      </c>
      <c r="C5264" s="274" t="s">
        <v>4786</v>
      </c>
      <c r="D5264" s="276">
        <v>5567.36</v>
      </c>
    </row>
    <row r="5265" spans="1:4" ht="18" customHeight="1">
      <c r="A5265" s="274">
        <v>5301072</v>
      </c>
      <c r="B5265" s="275" t="s">
        <v>30763</v>
      </c>
      <c r="C5265" s="274" t="s">
        <v>4786</v>
      </c>
      <c r="D5265" s="276">
        <v>4861.22</v>
      </c>
    </row>
    <row r="5266" spans="1:4" ht="18" customHeight="1">
      <c r="A5266" s="274">
        <v>5301054</v>
      </c>
      <c r="B5266" s="275" t="s">
        <v>30764</v>
      </c>
      <c r="C5266" s="274" t="s">
        <v>4786</v>
      </c>
      <c r="D5266" s="276">
        <v>5405.47</v>
      </c>
    </row>
    <row r="5267" spans="1:4" ht="18" customHeight="1">
      <c r="A5267" s="274">
        <v>5301070</v>
      </c>
      <c r="B5267" s="275" t="s">
        <v>30765</v>
      </c>
      <c r="C5267" s="274" t="s">
        <v>4786</v>
      </c>
      <c r="D5267" s="276">
        <v>2144.48</v>
      </c>
    </row>
    <row r="5268" spans="1:4" ht="18" customHeight="1">
      <c r="A5268" s="274">
        <v>5301052</v>
      </c>
      <c r="B5268" s="275" t="s">
        <v>30766</v>
      </c>
      <c r="C5268" s="274" t="s">
        <v>4786</v>
      </c>
      <c r="D5268" s="276">
        <v>2665.92</v>
      </c>
    </row>
    <row r="5269" spans="1:4" ht="18" customHeight="1">
      <c r="A5269" s="274">
        <v>5301071</v>
      </c>
      <c r="B5269" s="275" t="s">
        <v>30767</v>
      </c>
      <c r="C5269" s="274" t="s">
        <v>4786</v>
      </c>
      <c r="D5269" s="276">
        <v>2860.41</v>
      </c>
    </row>
    <row r="5270" spans="1:4" ht="18" customHeight="1">
      <c r="A5270" s="274">
        <v>5301053</v>
      </c>
      <c r="B5270" s="275" t="s">
        <v>30768</v>
      </c>
      <c r="C5270" s="274" t="s">
        <v>4786</v>
      </c>
      <c r="D5270" s="276">
        <v>3382.22</v>
      </c>
    </row>
    <row r="5271" spans="1:4" ht="18" customHeight="1">
      <c r="A5271" s="274">
        <v>5301061</v>
      </c>
      <c r="B5271" s="275" t="s">
        <v>30769</v>
      </c>
      <c r="C5271" s="274" t="s">
        <v>4786</v>
      </c>
      <c r="D5271" s="276">
        <v>187.46</v>
      </c>
    </row>
    <row r="5272" spans="1:4" ht="18" customHeight="1">
      <c r="A5272" s="274">
        <v>5301043</v>
      </c>
      <c r="B5272" s="275" t="s">
        <v>30770</v>
      </c>
      <c r="C5272" s="274" t="s">
        <v>4786</v>
      </c>
      <c r="D5272" s="276">
        <v>704.26</v>
      </c>
    </row>
    <row r="5273" spans="1:4" ht="18" customHeight="1">
      <c r="A5273" s="274">
        <v>5301062</v>
      </c>
      <c r="B5273" s="275" t="s">
        <v>30771</v>
      </c>
      <c r="C5273" s="274" t="s">
        <v>4786</v>
      </c>
      <c r="D5273" s="276">
        <v>315</v>
      </c>
    </row>
    <row r="5274" spans="1:4" ht="18" customHeight="1">
      <c r="A5274" s="274">
        <v>5301044</v>
      </c>
      <c r="B5274" s="275" t="s">
        <v>30772</v>
      </c>
      <c r="C5274" s="274" t="s">
        <v>4786</v>
      </c>
      <c r="D5274" s="276">
        <v>1041.52</v>
      </c>
    </row>
    <row r="5275" spans="1:4" ht="18" customHeight="1">
      <c r="A5275" s="274">
        <v>5301063</v>
      </c>
      <c r="B5275" s="275" t="s">
        <v>30773</v>
      </c>
      <c r="C5275" s="274" t="s">
        <v>4786</v>
      </c>
      <c r="D5275" s="276">
        <v>364.5</v>
      </c>
    </row>
    <row r="5276" spans="1:4" ht="18" customHeight="1">
      <c r="A5276" s="274">
        <v>5301045</v>
      </c>
      <c r="B5276" s="275" t="s">
        <v>30774</v>
      </c>
      <c r="C5276" s="274" t="s">
        <v>4786</v>
      </c>
      <c r="D5276" s="276">
        <v>1141.17</v>
      </c>
    </row>
    <row r="5277" spans="1:4" ht="18" customHeight="1">
      <c r="A5277" s="274">
        <v>5301037</v>
      </c>
      <c r="B5277" s="275" t="s">
        <v>30775</v>
      </c>
      <c r="C5277" s="274" t="s">
        <v>4786</v>
      </c>
      <c r="D5277" s="276">
        <v>1204.94</v>
      </c>
    </row>
    <row r="5278" spans="1:4" ht="18" customHeight="1">
      <c r="A5278" s="274">
        <v>5301055</v>
      </c>
      <c r="B5278" s="275" t="s">
        <v>30776</v>
      </c>
      <c r="C5278" s="274" t="s">
        <v>4786</v>
      </c>
      <c r="D5278" s="276">
        <v>685.48</v>
      </c>
    </row>
    <row r="5279" spans="1:4" ht="18" customHeight="1">
      <c r="A5279" s="274">
        <v>5301038</v>
      </c>
      <c r="B5279" s="275" t="s">
        <v>30777</v>
      </c>
      <c r="C5279" s="274" t="s">
        <v>4786</v>
      </c>
      <c r="D5279" s="276">
        <v>2507.83</v>
      </c>
    </row>
    <row r="5280" spans="1:4" ht="18" customHeight="1">
      <c r="A5280" s="274">
        <v>5301056</v>
      </c>
      <c r="B5280" s="275" t="s">
        <v>30778</v>
      </c>
      <c r="C5280" s="274" t="s">
        <v>4786</v>
      </c>
      <c r="D5280" s="276">
        <v>1773.02</v>
      </c>
    </row>
    <row r="5281" spans="1:4" ht="18" customHeight="1">
      <c r="A5281" s="274">
        <v>5301057</v>
      </c>
      <c r="B5281" s="275" t="s">
        <v>30779</v>
      </c>
      <c r="C5281" s="274" t="s">
        <v>4786</v>
      </c>
      <c r="D5281" s="276">
        <v>1971.01</v>
      </c>
    </row>
    <row r="5282" spans="1:4" ht="18" customHeight="1">
      <c r="A5282" s="274">
        <v>5301039</v>
      </c>
      <c r="B5282" s="275" t="s">
        <v>30780</v>
      </c>
      <c r="C5282" s="274" t="s">
        <v>4786</v>
      </c>
      <c r="D5282" s="276">
        <v>2757.09</v>
      </c>
    </row>
    <row r="5283" spans="1:4" ht="18" customHeight="1">
      <c r="A5283" s="274">
        <v>5301069</v>
      </c>
      <c r="B5283" s="275" t="s">
        <v>30781</v>
      </c>
      <c r="C5283" s="274" t="s">
        <v>4786</v>
      </c>
      <c r="D5283" s="276">
        <v>2201.9</v>
      </c>
    </row>
    <row r="5284" spans="1:4" ht="18" customHeight="1">
      <c r="A5284" s="274">
        <v>5301051</v>
      </c>
      <c r="B5284" s="275" t="s">
        <v>30782</v>
      </c>
      <c r="C5284" s="274" t="s">
        <v>4786</v>
      </c>
      <c r="D5284" s="276">
        <v>2653.24</v>
      </c>
    </row>
    <row r="5285" spans="1:4" ht="18" customHeight="1">
      <c r="A5285" s="274">
        <v>5301067</v>
      </c>
      <c r="B5285" s="275" t="s">
        <v>30783</v>
      </c>
      <c r="C5285" s="274" t="s">
        <v>4786</v>
      </c>
      <c r="D5285" s="276">
        <v>964</v>
      </c>
    </row>
    <row r="5286" spans="1:4" ht="18" customHeight="1">
      <c r="A5286" s="274">
        <v>5301049</v>
      </c>
      <c r="B5286" s="275" t="s">
        <v>30784</v>
      </c>
      <c r="C5286" s="274" t="s">
        <v>4786</v>
      </c>
      <c r="D5286" s="276">
        <v>1414.49</v>
      </c>
    </row>
    <row r="5287" spans="1:4" ht="18" customHeight="1">
      <c r="A5287" s="274">
        <v>5301068</v>
      </c>
      <c r="B5287" s="275" t="s">
        <v>30785</v>
      </c>
      <c r="C5287" s="274" t="s">
        <v>4786</v>
      </c>
      <c r="D5287" s="276">
        <v>1221.1500000000001</v>
      </c>
    </row>
    <row r="5288" spans="1:4" ht="18" customHeight="1">
      <c r="A5288" s="274">
        <v>5301050</v>
      </c>
      <c r="B5288" s="275" t="s">
        <v>30786</v>
      </c>
      <c r="C5288" s="274" t="s">
        <v>4786</v>
      </c>
      <c r="D5288" s="276">
        <v>1671.82</v>
      </c>
    </row>
    <row r="5289" spans="1:4" ht="9" customHeight="1">
      <c r="A5289" s="274">
        <v>5301022</v>
      </c>
      <c r="B5289" s="275" t="s">
        <v>30787</v>
      </c>
      <c r="C5289" s="274" t="s">
        <v>4786</v>
      </c>
      <c r="D5289" s="276">
        <v>976.3</v>
      </c>
    </row>
    <row r="5290" spans="1:4" ht="9" customHeight="1">
      <c r="A5290" s="274">
        <v>5301021</v>
      </c>
      <c r="B5290" s="275" t="s">
        <v>30788</v>
      </c>
      <c r="C5290" s="274" t="s">
        <v>4786</v>
      </c>
      <c r="D5290" s="276">
        <v>620.32000000000005</v>
      </c>
    </row>
    <row r="5291" spans="1:4" ht="9" customHeight="1">
      <c r="A5291" s="274">
        <v>5301020</v>
      </c>
      <c r="B5291" s="275" t="s">
        <v>30789</v>
      </c>
      <c r="C5291" s="274" t="s">
        <v>41</v>
      </c>
      <c r="D5291" s="276">
        <v>338.43</v>
      </c>
    </row>
    <row r="5292" spans="1:4" ht="9" customHeight="1">
      <c r="A5292" s="274">
        <v>5301018</v>
      </c>
      <c r="B5292" s="275" t="s">
        <v>30790</v>
      </c>
      <c r="C5292" s="274" t="s">
        <v>41</v>
      </c>
      <c r="D5292" s="276">
        <v>87.89</v>
      </c>
    </row>
    <row r="5293" spans="1:4" ht="9" customHeight="1">
      <c r="A5293" s="274">
        <v>5301019</v>
      </c>
      <c r="B5293" s="275" t="s">
        <v>30791</v>
      </c>
      <c r="C5293" s="274" t="s">
        <v>41</v>
      </c>
      <c r="D5293" s="276">
        <v>234.62</v>
      </c>
    </row>
    <row r="5294" spans="1:4" ht="18" customHeight="1">
      <c r="A5294" s="274">
        <v>5301077</v>
      </c>
      <c r="B5294" s="275" t="s">
        <v>30792</v>
      </c>
      <c r="C5294" s="274" t="s">
        <v>4786</v>
      </c>
      <c r="D5294" s="276">
        <v>4435.4399999999996</v>
      </c>
    </row>
    <row r="5295" spans="1:4" ht="18" customHeight="1">
      <c r="A5295" s="274">
        <v>5301078</v>
      </c>
      <c r="B5295" s="275" t="s">
        <v>30793</v>
      </c>
      <c r="C5295" s="274" t="s">
        <v>4786</v>
      </c>
      <c r="D5295" s="276">
        <v>4869.96</v>
      </c>
    </row>
    <row r="5296" spans="1:4" ht="18" customHeight="1">
      <c r="A5296" s="274">
        <v>5301079</v>
      </c>
      <c r="B5296" s="275" t="s">
        <v>30794</v>
      </c>
      <c r="C5296" s="274" t="s">
        <v>4786</v>
      </c>
      <c r="D5296" s="276">
        <v>7041.59</v>
      </c>
    </row>
    <row r="5297" spans="1:4" ht="18" customHeight="1">
      <c r="A5297" s="274">
        <v>5301080</v>
      </c>
      <c r="B5297" s="275" t="s">
        <v>30795</v>
      </c>
      <c r="C5297" s="274" t="s">
        <v>4786</v>
      </c>
      <c r="D5297" s="276">
        <v>8397.01</v>
      </c>
    </row>
    <row r="5298" spans="1:4" ht="18" customHeight="1">
      <c r="A5298" s="274">
        <v>5301081</v>
      </c>
      <c r="B5298" s="275" t="s">
        <v>30796</v>
      </c>
      <c r="C5298" s="274" t="s">
        <v>4786</v>
      </c>
      <c r="D5298" s="276">
        <v>9144.57</v>
      </c>
    </row>
    <row r="5299" spans="1:4" ht="9" customHeight="1">
      <c r="A5299" s="274">
        <v>5301023</v>
      </c>
      <c r="B5299" s="275" t="s">
        <v>30797</v>
      </c>
      <c r="C5299" s="274" t="s">
        <v>4786</v>
      </c>
      <c r="D5299" s="276">
        <v>3269.16</v>
      </c>
    </row>
    <row r="5300" spans="1:4" ht="9" customHeight="1">
      <c r="A5300" s="274">
        <v>5301024</v>
      </c>
      <c r="B5300" s="275" t="s">
        <v>30798</v>
      </c>
      <c r="C5300" s="274" t="s">
        <v>4786</v>
      </c>
      <c r="D5300" s="276">
        <v>3703.68</v>
      </c>
    </row>
    <row r="5301" spans="1:4" ht="9" customHeight="1">
      <c r="A5301" s="274">
        <v>5301025</v>
      </c>
      <c r="B5301" s="275" t="s">
        <v>30799</v>
      </c>
      <c r="C5301" s="274" t="s">
        <v>4786</v>
      </c>
      <c r="D5301" s="276">
        <v>5875.31</v>
      </c>
    </row>
    <row r="5302" spans="1:4" ht="9" customHeight="1">
      <c r="A5302" s="274">
        <v>5301026</v>
      </c>
      <c r="B5302" s="275" t="s">
        <v>30800</v>
      </c>
      <c r="C5302" s="274" t="s">
        <v>4786</v>
      </c>
      <c r="D5302" s="276">
        <v>7230.73</v>
      </c>
    </row>
    <row r="5303" spans="1:4" ht="9" customHeight="1">
      <c r="A5303" s="274">
        <v>5301027</v>
      </c>
      <c r="B5303" s="275" t="s">
        <v>30801</v>
      </c>
      <c r="C5303" s="274" t="s">
        <v>4786</v>
      </c>
      <c r="D5303" s="276">
        <v>7978.28</v>
      </c>
    </row>
    <row r="5304" spans="1:4" ht="9" customHeight="1">
      <c r="A5304" s="274">
        <v>5301028</v>
      </c>
      <c r="B5304" s="275" t="s">
        <v>30802</v>
      </c>
      <c r="C5304" s="274" t="s">
        <v>4786</v>
      </c>
      <c r="D5304" s="276">
        <v>3208.67</v>
      </c>
    </row>
    <row r="5305" spans="1:4" ht="18" customHeight="1">
      <c r="A5305" s="274">
        <v>5301082</v>
      </c>
      <c r="B5305" s="275" t="s">
        <v>30803</v>
      </c>
      <c r="C5305" s="274" t="s">
        <v>4786</v>
      </c>
      <c r="D5305" s="276">
        <v>4290.96</v>
      </c>
    </row>
    <row r="5306" spans="1:4" ht="9" customHeight="1">
      <c r="A5306" s="274">
        <v>5301029</v>
      </c>
      <c r="B5306" s="275" t="s">
        <v>30804</v>
      </c>
      <c r="C5306" s="274" t="s">
        <v>4786</v>
      </c>
      <c r="D5306" s="276">
        <v>3643.19</v>
      </c>
    </row>
    <row r="5307" spans="1:4" ht="18" customHeight="1">
      <c r="A5307" s="274">
        <v>5301083</v>
      </c>
      <c r="B5307" s="275" t="s">
        <v>30805</v>
      </c>
      <c r="C5307" s="274" t="s">
        <v>4786</v>
      </c>
      <c r="D5307" s="276">
        <v>4725.4799999999996</v>
      </c>
    </row>
    <row r="5308" spans="1:4" ht="9" customHeight="1">
      <c r="A5308" s="274">
        <v>5301030</v>
      </c>
      <c r="B5308" s="275" t="s">
        <v>30806</v>
      </c>
      <c r="C5308" s="274" t="s">
        <v>4786</v>
      </c>
      <c r="D5308" s="276">
        <v>5814.82</v>
      </c>
    </row>
    <row r="5309" spans="1:4" ht="18" customHeight="1">
      <c r="A5309" s="274">
        <v>5301084</v>
      </c>
      <c r="B5309" s="275" t="s">
        <v>30807</v>
      </c>
      <c r="C5309" s="274" t="s">
        <v>4786</v>
      </c>
      <c r="D5309" s="276">
        <v>6897.11</v>
      </c>
    </row>
    <row r="5310" spans="1:4" ht="9" customHeight="1">
      <c r="A5310" s="274">
        <v>5301031</v>
      </c>
      <c r="B5310" s="275" t="s">
        <v>30808</v>
      </c>
      <c r="C5310" s="274" t="s">
        <v>4786</v>
      </c>
      <c r="D5310" s="276">
        <v>7170.24</v>
      </c>
    </row>
    <row r="5311" spans="1:4" ht="18" customHeight="1">
      <c r="A5311" s="274">
        <v>5301085</v>
      </c>
      <c r="B5311" s="275" t="s">
        <v>30809</v>
      </c>
      <c r="C5311" s="274" t="s">
        <v>4786</v>
      </c>
      <c r="D5311" s="276">
        <v>8252.5300000000007</v>
      </c>
    </row>
    <row r="5312" spans="1:4" ht="9" customHeight="1">
      <c r="A5312" s="274">
        <v>5301032</v>
      </c>
      <c r="B5312" s="275" t="s">
        <v>30810</v>
      </c>
      <c r="C5312" s="274" t="s">
        <v>4786</v>
      </c>
      <c r="D5312" s="276">
        <v>7917.79</v>
      </c>
    </row>
    <row r="5313" spans="1:4" ht="18" customHeight="1">
      <c r="A5313" s="274">
        <v>5301086</v>
      </c>
      <c r="B5313" s="275" t="s">
        <v>30811</v>
      </c>
      <c r="C5313" s="274" t="s">
        <v>4786</v>
      </c>
      <c r="D5313" s="276">
        <v>9000.08</v>
      </c>
    </row>
    <row r="5314" spans="1:4" ht="9" customHeight="1">
      <c r="A5314" s="274">
        <v>5301033</v>
      </c>
      <c r="B5314" s="275" t="s">
        <v>30812</v>
      </c>
      <c r="C5314" s="274" t="s">
        <v>4786</v>
      </c>
      <c r="D5314" s="276">
        <v>74.73</v>
      </c>
    </row>
    <row r="5315" spans="1:4" ht="9" customHeight="1">
      <c r="A5315" s="274">
        <v>5301034</v>
      </c>
      <c r="B5315" s="275" t="s">
        <v>30813</v>
      </c>
      <c r="C5315" s="274" t="s">
        <v>4786</v>
      </c>
      <c r="D5315" s="276">
        <v>572.44000000000005</v>
      </c>
    </row>
    <row r="5316" spans="1:4" ht="9" customHeight="1">
      <c r="A5316" s="274">
        <v>5301073</v>
      </c>
      <c r="B5316" s="275" t="s">
        <v>30814</v>
      </c>
      <c r="C5316" s="274" t="s">
        <v>4786</v>
      </c>
      <c r="D5316" s="276">
        <v>464.05</v>
      </c>
    </row>
    <row r="5317" spans="1:4" ht="9" customHeight="1">
      <c r="A5317" s="274">
        <v>5301074</v>
      </c>
      <c r="B5317" s="275" t="s">
        <v>30815</v>
      </c>
      <c r="C5317" s="274" t="s">
        <v>4786</v>
      </c>
      <c r="D5317" s="276">
        <v>1631.09</v>
      </c>
    </row>
    <row r="5318" spans="1:4" ht="9" customHeight="1">
      <c r="A5318" s="274">
        <v>5301015</v>
      </c>
      <c r="B5318" s="275" t="s">
        <v>30816</v>
      </c>
      <c r="C5318" s="274" t="s">
        <v>4786</v>
      </c>
      <c r="D5318" s="276">
        <v>1062.52</v>
      </c>
    </row>
    <row r="5319" spans="1:4" ht="9" customHeight="1">
      <c r="A5319" s="274">
        <v>5300992</v>
      </c>
      <c r="B5319" s="275" t="s">
        <v>30817</v>
      </c>
      <c r="C5319" s="274" t="s">
        <v>6273</v>
      </c>
      <c r="D5319" s="276">
        <v>14.21</v>
      </c>
    </row>
    <row r="5320" spans="1:4" ht="18" customHeight="1">
      <c r="A5320" s="274">
        <v>5300994</v>
      </c>
      <c r="B5320" s="275" t="s">
        <v>30818</v>
      </c>
      <c r="C5320" s="274" t="s">
        <v>6273</v>
      </c>
      <c r="D5320" s="276">
        <v>14.14</v>
      </c>
    </row>
    <row r="5321" spans="1:4" ht="9" customHeight="1">
      <c r="A5321" s="274">
        <v>5300993</v>
      </c>
      <c r="B5321" s="275" t="s">
        <v>30819</v>
      </c>
      <c r="C5321" s="274" t="s">
        <v>6273</v>
      </c>
      <c r="D5321" s="276">
        <v>8.5</v>
      </c>
    </row>
    <row r="5322" spans="1:4" ht="9" customHeight="1">
      <c r="A5322" s="274">
        <v>5301088</v>
      </c>
      <c r="B5322" s="275" t="s">
        <v>30820</v>
      </c>
      <c r="C5322" s="274" t="s">
        <v>4786</v>
      </c>
      <c r="D5322" s="276">
        <v>356.78</v>
      </c>
    </row>
    <row r="5323" spans="1:4" ht="9" customHeight="1">
      <c r="A5323" s="274">
        <v>5301004</v>
      </c>
      <c r="B5323" s="275" t="s">
        <v>30821</v>
      </c>
      <c r="C5323" s="274" t="s">
        <v>4786</v>
      </c>
      <c r="D5323" s="276">
        <v>503.91</v>
      </c>
    </row>
    <row r="5324" spans="1:4" ht="9" customHeight="1">
      <c r="A5324" s="274">
        <v>5301087</v>
      </c>
      <c r="B5324" s="275" t="s">
        <v>30822</v>
      </c>
      <c r="C5324" s="274" t="s">
        <v>4786</v>
      </c>
      <c r="D5324" s="276">
        <v>213.47</v>
      </c>
    </row>
    <row r="5325" spans="1:4" ht="9" customHeight="1">
      <c r="A5325" s="274">
        <v>5301005</v>
      </c>
      <c r="B5325" s="275" t="s">
        <v>30823</v>
      </c>
      <c r="C5325" s="274" t="s">
        <v>4786</v>
      </c>
      <c r="D5325" s="276">
        <v>403.52</v>
      </c>
    </row>
    <row r="5326" spans="1:4" ht="9" customHeight="1">
      <c r="A5326" s="274">
        <v>5301006</v>
      </c>
      <c r="B5326" s="275" t="s">
        <v>30824</v>
      </c>
      <c r="C5326" s="274" t="s">
        <v>4786</v>
      </c>
      <c r="D5326" s="276">
        <v>497.84</v>
      </c>
    </row>
    <row r="5327" spans="1:4" ht="9" customHeight="1">
      <c r="A5327" s="274">
        <v>5301008</v>
      </c>
      <c r="B5327" s="275" t="s">
        <v>30825</v>
      </c>
      <c r="C5327" s="274" t="s">
        <v>4786</v>
      </c>
      <c r="D5327" s="276">
        <v>900.59</v>
      </c>
    </row>
    <row r="5328" spans="1:4" ht="9" customHeight="1">
      <c r="A5328" s="274">
        <v>5301007</v>
      </c>
      <c r="B5328" s="275" t="s">
        <v>30826</v>
      </c>
      <c r="C5328" s="274" t="s">
        <v>4786</v>
      </c>
      <c r="D5328" s="276">
        <v>822.39</v>
      </c>
    </row>
    <row r="5329" spans="1:4" ht="9" customHeight="1">
      <c r="A5329" s="274">
        <v>5301009</v>
      </c>
      <c r="B5329" s="275" t="s">
        <v>30827</v>
      </c>
      <c r="C5329" s="274" t="s">
        <v>4786</v>
      </c>
      <c r="D5329" s="276">
        <v>245.9</v>
      </c>
    </row>
    <row r="5330" spans="1:4" ht="9" customHeight="1">
      <c r="A5330" s="274">
        <v>5301010</v>
      </c>
      <c r="B5330" s="275" t="s">
        <v>30828</v>
      </c>
      <c r="C5330" s="274" t="s">
        <v>4786</v>
      </c>
      <c r="D5330" s="276">
        <v>375.63</v>
      </c>
    </row>
    <row r="5331" spans="1:4" ht="9" customHeight="1">
      <c r="A5331" s="274">
        <v>5301011</v>
      </c>
      <c r="B5331" s="275" t="s">
        <v>30829</v>
      </c>
      <c r="C5331" s="274" t="s">
        <v>4786</v>
      </c>
      <c r="D5331" s="276">
        <v>302.43</v>
      </c>
    </row>
    <row r="5332" spans="1:4" ht="9" customHeight="1">
      <c r="A5332" s="274">
        <v>5301012</v>
      </c>
      <c r="B5332" s="275" t="s">
        <v>30830</v>
      </c>
      <c r="C5332" s="274" t="s">
        <v>4786</v>
      </c>
      <c r="D5332" s="276">
        <v>213.12</v>
      </c>
    </row>
    <row r="5333" spans="1:4" ht="9" customHeight="1">
      <c r="A5333" s="274">
        <v>5301013</v>
      </c>
      <c r="B5333" s="275" t="s">
        <v>30831</v>
      </c>
      <c r="C5333" s="274" t="s">
        <v>4786</v>
      </c>
      <c r="D5333" s="276">
        <v>181.91</v>
      </c>
    </row>
    <row r="5334" spans="1:4" ht="9" customHeight="1">
      <c r="A5334" s="274">
        <v>5301016</v>
      </c>
      <c r="B5334" s="275" t="s">
        <v>30832</v>
      </c>
      <c r="C5334" s="274" t="s">
        <v>4786</v>
      </c>
      <c r="D5334" s="276">
        <v>1755.02</v>
      </c>
    </row>
    <row r="5335" spans="1:4" ht="9" customHeight="1">
      <c r="A5335" s="274">
        <v>5301017</v>
      </c>
      <c r="B5335" s="275" t="s">
        <v>30833</v>
      </c>
      <c r="C5335" s="274" t="s">
        <v>4786</v>
      </c>
      <c r="D5335" s="276">
        <v>1285.58</v>
      </c>
    </row>
    <row r="5336" spans="1:4" ht="9" customHeight="1">
      <c r="A5336" s="274">
        <v>5301035</v>
      </c>
      <c r="B5336" s="275" t="s">
        <v>30834</v>
      </c>
      <c r="C5336" s="274" t="s">
        <v>4786</v>
      </c>
      <c r="D5336" s="276">
        <v>105.11</v>
      </c>
    </row>
    <row r="5337" spans="1:4" ht="9" customHeight="1">
      <c r="A5337" s="274">
        <v>5301036</v>
      </c>
      <c r="B5337" s="275" t="s">
        <v>30835</v>
      </c>
      <c r="C5337" s="274" t="s">
        <v>4786</v>
      </c>
      <c r="D5337" s="276">
        <v>1144.8800000000001</v>
      </c>
    </row>
    <row r="5338" spans="1:4" ht="9" customHeight="1">
      <c r="A5338" s="274">
        <v>5301075</v>
      </c>
      <c r="B5338" s="275" t="s">
        <v>30836</v>
      </c>
      <c r="C5338" s="274" t="s">
        <v>4786</v>
      </c>
      <c r="D5338" s="276">
        <v>529.08000000000004</v>
      </c>
    </row>
    <row r="5339" spans="1:4" ht="9" customHeight="1">
      <c r="A5339" s="274">
        <v>5301076</v>
      </c>
      <c r="B5339" s="275" t="s">
        <v>30837</v>
      </c>
      <c r="C5339" s="274" t="s">
        <v>4786</v>
      </c>
      <c r="D5339" s="276">
        <v>1794.44</v>
      </c>
    </row>
    <row r="5340" spans="1:4" ht="9" customHeight="1">
      <c r="A5340" s="274">
        <v>5405977</v>
      </c>
      <c r="B5340" s="275" t="s">
        <v>30838</v>
      </c>
      <c r="C5340" s="274" t="s">
        <v>13725</v>
      </c>
      <c r="D5340" s="276">
        <v>44.21</v>
      </c>
    </row>
    <row r="5341" spans="1:4" ht="9" customHeight="1">
      <c r="A5341" s="274">
        <v>5406044</v>
      </c>
      <c r="B5341" s="275" t="s">
        <v>30839</v>
      </c>
      <c r="C5341" s="274" t="s">
        <v>13725</v>
      </c>
      <c r="D5341" s="276">
        <v>262.25</v>
      </c>
    </row>
    <row r="5342" spans="1:4" ht="9" customHeight="1">
      <c r="A5342" s="274">
        <v>5406045</v>
      </c>
      <c r="B5342" s="275" t="s">
        <v>30840</v>
      </c>
      <c r="C5342" s="274" t="s">
        <v>13725</v>
      </c>
      <c r="D5342" s="276">
        <v>279.08</v>
      </c>
    </row>
    <row r="5343" spans="1:4" ht="9" customHeight="1">
      <c r="A5343" s="274">
        <v>5406046</v>
      </c>
      <c r="B5343" s="275" t="s">
        <v>30841</v>
      </c>
      <c r="C5343" s="274" t="s">
        <v>13725</v>
      </c>
      <c r="D5343" s="276">
        <v>312.55</v>
      </c>
    </row>
    <row r="5344" spans="1:4" ht="9" customHeight="1">
      <c r="A5344" s="274">
        <v>5406047</v>
      </c>
      <c r="B5344" s="275" t="s">
        <v>30842</v>
      </c>
      <c r="C5344" s="274" t="s">
        <v>13725</v>
      </c>
      <c r="D5344" s="276">
        <v>413.15</v>
      </c>
    </row>
    <row r="5345" spans="1:4" ht="9" customHeight="1">
      <c r="A5345" s="274">
        <v>5405978</v>
      </c>
      <c r="B5345" s="275" t="s">
        <v>30843</v>
      </c>
      <c r="C5345" s="274" t="s">
        <v>13725</v>
      </c>
      <c r="D5345" s="276">
        <v>77.88</v>
      </c>
    </row>
    <row r="5346" spans="1:4" ht="9" customHeight="1">
      <c r="A5346" s="274">
        <v>5405982</v>
      </c>
      <c r="B5346" s="275" t="s">
        <v>30844</v>
      </c>
      <c r="C5346" s="274" t="s">
        <v>13725</v>
      </c>
      <c r="D5346" s="276">
        <v>94.51</v>
      </c>
    </row>
    <row r="5347" spans="1:4" ht="9" customHeight="1">
      <c r="A5347" s="274">
        <v>5405983</v>
      </c>
      <c r="B5347" s="275" t="s">
        <v>30845</v>
      </c>
      <c r="C5347" s="274" t="s">
        <v>13725</v>
      </c>
      <c r="D5347" s="276">
        <v>111.34</v>
      </c>
    </row>
    <row r="5348" spans="1:4" ht="9" customHeight="1">
      <c r="A5348" s="274">
        <v>5405984</v>
      </c>
      <c r="B5348" s="275" t="s">
        <v>30846</v>
      </c>
      <c r="C5348" s="274" t="s">
        <v>13725</v>
      </c>
      <c r="D5348" s="276">
        <v>144.81</v>
      </c>
    </row>
    <row r="5349" spans="1:4" ht="9" customHeight="1">
      <c r="A5349" s="274">
        <v>5405985</v>
      </c>
      <c r="B5349" s="275" t="s">
        <v>30847</v>
      </c>
      <c r="C5349" s="274" t="s">
        <v>13725</v>
      </c>
      <c r="D5349" s="276">
        <v>178.48</v>
      </c>
    </row>
    <row r="5350" spans="1:4" ht="9" customHeight="1">
      <c r="A5350" s="274">
        <v>5406043</v>
      </c>
      <c r="B5350" s="275" t="s">
        <v>30848</v>
      </c>
      <c r="C5350" s="274" t="s">
        <v>13725</v>
      </c>
      <c r="D5350" s="276">
        <v>211.95</v>
      </c>
    </row>
    <row r="5351" spans="1:4" ht="18" customHeight="1">
      <c r="A5351" s="274">
        <v>5405975</v>
      </c>
      <c r="B5351" s="275" t="s">
        <v>30849</v>
      </c>
      <c r="C5351" s="274" t="s">
        <v>6273</v>
      </c>
      <c r="D5351" s="276">
        <v>34.729999999999997</v>
      </c>
    </row>
    <row r="5352" spans="1:4" ht="9" customHeight="1">
      <c r="A5352" s="274">
        <v>5405970</v>
      </c>
      <c r="B5352" s="275" t="s">
        <v>30850</v>
      </c>
      <c r="C5352" s="274" t="s">
        <v>13725</v>
      </c>
      <c r="D5352" s="276">
        <v>1505.48</v>
      </c>
    </row>
    <row r="5353" spans="1:4" ht="18" customHeight="1">
      <c r="A5353" s="274">
        <v>5405972</v>
      </c>
      <c r="B5353" s="275" t="s">
        <v>30851</v>
      </c>
      <c r="C5353" s="274" t="s">
        <v>13725</v>
      </c>
      <c r="D5353" s="276">
        <v>1363.22</v>
      </c>
    </row>
    <row r="5354" spans="1:4" ht="9" customHeight="1">
      <c r="A5354" s="274">
        <v>5405971</v>
      </c>
      <c r="B5354" s="275" t="s">
        <v>30852</v>
      </c>
      <c r="C5354" s="274" t="s">
        <v>13725</v>
      </c>
      <c r="D5354" s="276">
        <v>1700.96</v>
      </c>
    </row>
    <row r="5355" spans="1:4" ht="18" customHeight="1">
      <c r="A5355" s="274">
        <v>5405973</v>
      </c>
      <c r="B5355" s="275" t="s">
        <v>30853</v>
      </c>
      <c r="C5355" s="274" t="s">
        <v>13725</v>
      </c>
      <c r="D5355" s="276">
        <v>1558.7</v>
      </c>
    </row>
    <row r="5356" spans="1:4" ht="18" customHeight="1">
      <c r="A5356" s="274">
        <v>5405986</v>
      </c>
      <c r="B5356" s="275" t="s">
        <v>30854</v>
      </c>
      <c r="C5356" s="274" t="s">
        <v>6273</v>
      </c>
      <c r="D5356" s="276">
        <v>10.199999999999999</v>
      </c>
    </row>
    <row r="5357" spans="1:4" ht="9" customHeight="1">
      <c r="A5357" s="274">
        <v>5405976</v>
      </c>
      <c r="B5357" s="275" t="s">
        <v>30855</v>
      </c>
      <c r="C5357" s="274" t="s">
        <v>6273</v>
      </c>
      <c r="D5357" s="276">
        <v>128.1</v>
      </c>
    </row>
    <row r="5358" spans="1:4" ht="9" customHeight="1">
      <c r="A5358" s="274">
        <v>5406023</v>
      </c>
      <c r="B5358" s="275" t="s">
        <v>30856</v>
      </c>
      <c r="C5358" s="274" t="s">
        <v>6273</v>
      </c>
      <c r="D5358" s="276">
        <v>358.4</v>
      </c>
    </row>
    <row r="5359" spans="1:4" ht="18" customHeight="1">
      <c r="A5359" s="274">
        <v>5406033</v>
      </c>
      <c r="B5359" s="275" t="s">
        <v>30857</v>
      </c>
      <c r="C5359" s="274" t="s">
        <v>6273</v>
      </c>
      <c r="D5359" s="276">
        <v>338.49</v>
      </c>
    </row>
    <row r="5360" spans="1:4" ht="9" customHeight="1">
      <c r="A5360" s="274">
        <v>5406024</v>
      </c>
      <c r="B5360" s="275" t="s">
        <v>30858</v>
      </c>
      <c r="C5360" s="274" t="s">
        <v>6273</v>
      </c>
      <c r="D5360" s="276">
        <v>385.77</v>
      </c>
    </row>
    <row r="5361" spans="1:4" ht="18" customHeight="1">
      <c r="A5361" s="274">
        <v>5406034</v>
      </c>
      <c r="B5361" s="275" t="s">
        <v>30859</v>
      </c>
      <c r="C5361" s="274" t="s">
        <v>6273</v>
      </c>
      <c r="D5361" s="276">
        <v>365.85</v>
      </c>
    </row>
    <row r="5362" spans="1:4" ht="18" customHeight="1">
      <c r="A5362" s="274">
        <v>5406031</v>
      </c>
      <c r="B5362" s="275" t="s">
        <v>30860</v>
      </c>
      <c r="C5362" s="274" t="s">
        <v>6273</v>
      </c>
      <c r="D5362" s="276">
        <v>342.42</v>
      </c>
    </row>
    <row r="5363" spans="1:4" ht="18" customHeight="1">
      <c r="A5363" s="274">
        <v>5406041</v>
      </c>
      <c r="B5363" s="275" t="s">
        <v>30861</v>
      </c>
      <c r="C5363" s="274" t="s">
        <v>6273</v>
      </c>
      <c r="D5363" s="276">
        <v>322.5</v>
      </c>
    </row>
    <row r="5364" spans="1:4" ht="18" customHeight="1">
      <c r="A5364" s="274">
        <v>5406032</v>
      </c>
      <c r="B5364" s="275" t="s">
        <v>30862</v>
      </c>
      <c r="C5364" s="274" t="s">
        <v>6273</v>
      </c>
      <c r="D5364" s="276">
        <v>369.79</v>
      </c>
    </row>
    <row r="5365" spans="1:4" ht="18" customHeight="1">
      <c r="A5365" s="274">
        <v>5406042</v>
      </c>
      <c r="B5365" s="275" t="s">
        <v>30863</v>
      </c>
      <c r="C5365" s="274" t="s">
        <v>6273</v>
      </c>
      <c r="D5365" s="276">
        <v>349.87</v>
      </c>
    </row>
    <row r="5366" spans="1:4" ht="18" customHeight="1">
      <c r="A5366" s="274">
        <v>5406025</v>
      </c>
      <c r="B5366" s="275" t="s">
        <v>30864</v>
      </c>
      <c r="C5366" s="274" t="s">
        <v>6273</v>
      </c>
      <c r="D5366" s="276">
        <v>346.68</v>
      </c>
    </row>
    <row r="5367" spans="1:4" ht="18" customHeight="1">
      <c r="A5367" s="274">
        <v>5406035</v>
      </c>
      <c r="B5367" s="275" t="s">
        <v>30865</v>
      </c>
      <c r="C5367" s="274" t="s">
        <v>6273</v>
      </c>
      <c r="D5367" s="276">
        <v>326.77</v>
      </c>
    </row>
    <row r="5368" spans="1:4" ht="18" customHeight="1">
      <c r="A5368" s="274">
        <v>5406026</v>
      </c>
      <c r="B5368" s="275" t="s">
        <v>30866</v>
      </c>
      <c r="C5368" s="274" t="s">
        <v>6273</v>
      </c>
      <c r="D5368" s="276">
        <v>374.05</v>
      </c>
    </row>
    <row r="5369" spans="1:4" ht="18" customHeight="1">
      <c r="A5369" s="274">
        <v>5406036</v>
      </c>
      <c r="B5369" s="275" t="s">
        <v>30867</v>
      </c>
      <c r="C5369" s="274" t="s">
        <v>6273</v>
      </c>
      <c r="D5369" s="276">
        <v>354.13</v>
      </c>
    </row>
    <row r="5370" spans="1:4" ht="18" customHeight="1">
      <c r="A5370" s="274">
        <v>5406027</v>
      </c>
      <c r="B5370" s="275" t="s">
        <v>30868</v>
      </c>
      <c r="C5370" s="274" t="s">
        <v>6273</v>
      </c>
      <c r="D5370" s="276">
        <v>344.45</v>
      </c>
    </row>
    <row r="5371" spans="1:4" ht="18" customHeight="1">
      <c r="A5371" s="274">
        <v>5406037</v>
      </c>
      <c r="B5371" s="275" t="s">
        <v>30869</v>
      </c>
      <c r="C5371" s="274" t="s">
        <v>6273</v>
      </c>
      <c r="D5371" s="276">
        <v>324.52999999999997</v>
      </c>
    </row>
    <row r="5372" spans="1:4" ht="18" customHeight="1">
      <c r="A5372" s="274">
        <v>5406028</v>
      </c>
      <c r="B5372" s="275" t="s">
        <v>30870</v>
      </c>
      <c r="C5372" s="274" t="s">
        <v>6273</v>
      </c>
      <c r="D5372" s="276">
        <v>371.82</v>
      </c>
    </row>
    <row r="5373" spans="1:4" ht="18" customHeight="1">
      <c r="A5373" s="274">
        <v>5406038</v>
      </c>
      <c r="B5373" s="275" t="s">
        <v>30871</v>
      </c>
      <c r="C5373" s="274" t="s">
        <v>6273</v>
      </c>
      <c r="D5373" s="276">
        <v>351.9</v>
      </c>
    </row>
    <row r="5374" spans="1:4" ht="18" customHeight="1">
      <c r="A5374" s="274">
        <v>5406029</v>
      </c>
      <c r="B5374" s="275" t="s">
        <v>30872</v>
      </c>
      <c r="C5374" s="274" t="s">
        <v>6273</v>
      </c>
      <c r="D5374" s="276">
        <v>343.21</v>
      </c>
    </row>
    <row r="5375" spans="1:4" ht="18" customHeight="1">
      <c r="A5375" s="274">
        <v>5406039</v>
      </c>
      <c r="B5375" s="275" t="s">
        <v>30873</v>
      </c>
      <c r="C5375" s="274" t="s">
        <v>6273</v>
      </c>
      <c r="D5375" s="276">
        <v>323.29000000000002</v>
      </c>
    </row>
    <row r="5376" spans="1:4" ht="18" customHeight="1">
      <c r="A5376" s="274">
        <v>5406030</v>
      </c>
      <c r="B5376" s="275" t="s">
        <v>30874</v>
      </c>
      <c r="C5376" s="274" t="s">
        <v>6273</v>
      </c>
      <c r="D5376" s="276">
        <v>370.58</v>
      </c>
    </row>
    <row r="5377" spans="1:4" ht="18" customHeight="1">
      <c r="A5377" s="274">
        <v>5406040</v>
      </c>
      <c r="B5377" s="275" t="s">
        <v>30875</v>
      </c>
      <c r="C5377" s="274" t="s">
        <v>6273</v>
      </c>
      <c r="D5377" s="276">
        <v>350.66</v>
      </c>
    </row>
    <row r="5378" spans="1:4" ht="9" customHeight="1">
      <c r="A5378" s="274">
        <v>5405987</v>
      </c>
      <c r="B5378" s="275" t="s">
        <v>30876</v>
      </c>
      <c r="C5378" s="274" t="s">
        <v>4786</v>
      </c>
      <c r="D5378" s="276">
        <v>8.69</v>
      </c>
    </row>
    <row r="5379" spans="1:4" ht="9" customHeight="1">
      <c r="A5379" s="274">
        <v>5405979</v>
      </c>
      <c r="B5379" s="275" t="s">
        <v>30877</v>
      </c>
      <c r="C5379" s="274" t="s">
        <v>6273</v>
      </c>
      <c r="D5379" s="276">
        <v>15.02</v>
      </c>
    </row>
    <row r="5380" spans="1:4" ht="9" customHeight="1">
      <c r="A5380" s="274">
        <v>5502806</v>
      </c>
      <c r="B5380" s="275" t="s">
        <v>30878</v>
      </c>
      <c r="C5380" s="274" t="s">
        <v>13725</v>
      </c>
      <c r="D5380" s="276">
        <v>139.22</v>
      </c>
    </row>
    <row r="5381" spans="1:4" ht="9" customHeight="1">
      <c r="A5381" s="274">
        <v>5502807</v>
      </c>
      <c r="B5381" s="275" t="s">
        <v>30879</v>
      </c>
      <c r="C5381" s="274" t="s">
        <v>13725</v>
      </c>
      <c r="D5381" s="276">
        <v>14.7</v>
      </c>
    </row>
    <row r="5382" spans="1:4" ht="9" customHeight="1">
      <c r="A5382" s="274">
        <v>5503041</v>
      </c>
      <c r="B5382" s="275" t="s">
        <v>30880</v>
      </c>
      <c r="C5382" s="274" t="s">
        <v>13725</v>
      </c>
      <c r="D5382" s="276">
        <v>8.18</v>
      </c>
    </row>
    <row r="5383" spans="1:4" ht="9" customHeight="1">
      <c r="A5383" s="274">
        <v>5502978</v>
      </c>
      <c r="B5383" s="275" t="s">
        <v>30881</v>
      </c>
      <c r="C5383" s="274" t="s">
        <v>13725</v>
      </c>
      <c r="D5383" s="276">
        <v>4.83</v>
      </c>
    </row>
    <row r="5384" spans="1:4" ht="9" customHeight="1">
      <c r="A5384" s="274">
        <v>5502822</v>
      </c>
      <c r="B5384" s="275" t="s">
        <v>30882</v>
      </c>
      <c r="C5384" s="274" t="s">
        <v>13725</v>
      </c>
      <c r="D5384" s="276">
        <v>37.61</v>
      </c>
    </row>
    <row r="5385" spans="1:4" ht="9" customHeight="1">
      <c r="A5385" s="274">
        <v>5502979</v>
      </c>
      <c r="B5385" s="275" t="s">
        <v>30883</v>
      </c>
      <c r="C5385" s="274" t="s">
        <v>13725</v>
      </c>
      <c r="D5385" s="276">
        <v>16.7</v>
      </c>
    </row>
    <row r="5386" spans="1:4" ht="9" customHeight="1">
      <c r="A5386" s="274">
        <v>5501700</v>
      </c>
      <c r="B5386" s="275" t="s">
        <v>30884</v>
      </c>
      <c r="C5386" s="274" t="s">
        <v>6273</v>
      </c>
      <c r="D5386" s="276">
        <v>0.53</v>
      </c>
    </row>
    <row r="5387" spans="1:4" ht="9" customHeight="1">
      <c r="A5387" s="274">
        <v>5500991</v>
      </c>
      <c r="B5387" s="275" t="s">
        <v>30885</v>
      </c>
      <c r="C5387" s="274" t="s">
        <v>13725</v>
      </c>
      <c r="D5387" s="276">
        <v>150.72999999999999</v>
      </c>
    </row>
    <row r="5388" spans="1:4" ht="9" customHeight="1">
      <c r="A5388" s="274">
        <v>5515739</v>
      </c>
      <c r="B5388" s="275" t="s">
        <v>30886</v>
      </c>
      <c r="C5388" s="274" t="s">
        <v>13725</v>
      </c>
      <c r="D5388" s="276">
        <v>39.85</v>
      </c>
    </row>
    <row r="5389" spans="1:4" ht="9" customHeight="1">
      <c r="A5389" s="274">
        <v>5505766</v>
      </c>
      <c r="B5389" s="275" t="s">
        <v>30887</v>
      </c>
      <c r="C5389" s="274" t="s">
        <v>13725</v>
      </c>
      <c r="D5389" s="276">
        <v>324.8</v>
      </c>
    </row>
    <row r="5390" spans="1:4" ht="9" customHeight="1">
      <c r="A5390" s="274">
        <v>5501701</v>
      </c>
      <c r="B5390" s="275" t="s">
        <v>30888</v>
      </c>
      <c r="C5390" s="274" t="s">
        <v>4786</v>
      </c>
      <c r="D5390" s="276">
        <v>39.39</v>
      </c>
    </row>
    <row r="5391" spans="1:4" ht="9" customHeight="1">
      <c r="A5391" s="274">
        <v>5501702</v>
      </c>
      <c r="B5391" s="275" t="s">
        <v>30889</v>
      </c>
      <c r="C5391" s="274" t="s">
        <v>4786</v>
      </c>
      <c r="D5391" s="276">
        <v>98.47</v>
      </c>
    </row>
    <row r="5392" spans="1:4" ht="18" customHeight="1">
      <c r="A5392" s="274">
        <v>5502972</v>
      </c>
      <c r="B5392" s="275" t="s">
        <v>30890</v>
      </c>
      <c r="C5392" s="274" t="s">
        <v>13725</v>
      </c>
      <c r="D5392" s="276">
        <v>226.34</v>
      </c>
    </row>
    <row r="5393" spans="1:4" ht="18" customHeight="1">
      <c r="A5393" s="274">
        <v>5502968</v>
      </c>
      <c r="B5393" s="275" t="s">
        <v>30891</v>
      </c>
      <c r="C5393" s="274" t="s">
        <v>13725</v>
      </c>
      <c r="D5393" s="276">
        <v>25.64</v>
      </c>
    </row>
    <row r="5394" spans="1:4" ht="18" customHeight="1">
      <c r="A5394" s="274">
        <v>5502969</v>
      </c>
      <c r="B5394" s="275" t="s">
        <v>30892</v>
      </c>
      <c r="C5394" s="274" t="s">
        <v>13725</v>
      </c>
      <c r="D5394" s="276">
        <v>32.33</v>
      </c>
    </row>
    <row r="5395" spans="1:4" ht="18" customHeight="1">
      <c r="A5395" s="274">
        <v>5502970</v>
      </c>
      <c r="B5395" s="275" t="s">
        <v>30893</v>
      </c>
      <c r="C5395" s="274" t="s">
        <v>13725</v>
      </c>
      <c r="D5395" s="276">
        <v>59.17</v>
      </c>
    </row>
    <row r="5396" spans="1:4" ht="18" customHeight="1">
      <c r="A5396" s="274">
        <v>5502971</v>
      </c>
      <c r="B5396" s="275" t="s">
        <v>30894</v>
      </c>
      <c r="C5396" s="274" t="s">
        <v>13725</v>
      </c>
      <c r="D5396" s="276">
        <v>110.02</v>
      </c>
    </row>
    <row r="5397" spans="1:4" ht="9" customHeight="1">
      <c r="A5397" s="274">
        <v>5502663</v>
      </c>
      <c r="B5397" s="275" t="s">
        <v>30895</v>
      </c>
      <c r="C5397" s="274" t="s">
        <v>13725</v>
      </c>
      <c r="D5397" s="276">
        <v>31.31</v>
      </c>
    </row>
    <row r="5398" spans="1:4" ht="9" customHeight="1">
      <c r="A5398" s="274">
        <v>5502993</v>
      </c>
      <c r="B5398" s="275" t="s">
        <v>30896</v>
      </c>
      <c r="C5398" s="274" t="s">
        <v>13725</v>
      </c>
      <c r="D5398" s="276">
        <v>22.76</v>
      </c>
    </row>
    <row r="5399" spans="1:4" ht="18" customHeight="1">
      <c r="A5399" s="274">
        <v>5502967</v>
      </c>
      <c r="B5399" s="275" t="s">
        <v>30897</v>
      </c>
      <c r="C5399" s="274" t="s">
        <v>13725</v>
      </c>
      <c r="D5399" s="276">
        <v>125.24</v>
      </c>
    </row>
    <row r="5400" spans="1:4" ht="9" customHeight="1">
      <c r="A5400" s="274">
        <v>5502963</v>
      </c>
      <c r="B5400" s="275" t="s">
        <v>30898</v>
      </c>
      <c r="C5400" s="274" t="s">
        <v>13725</v>
      </c>
      <c r="D5400" s="276">
        <v>15.35</v>
      </c>
    </row>
    <row r="5401" spans="1:4" ht="18" customHeight="1">
      <c r="A5401" s="274">
        <v>5502964</v>
      </c>
      <c r="B5401" s="275" t="s">
        <v>30899</v>
      </c>
      <c r="C5401" s="274" t="s">
        <v>13725</v>
      </c>
      <c r="D5401" s="276">
        <v>19.21</v>
      </c>
    </row>
    <row r="5402" spans="1:4" ht="18" customHeight="1">
      <c r="A5402" s="274">
        <v>5502965</v>
      </c>
      <c r="B5402" s="275" t="s">
        <v>30900</v>
      </c>
      <c r="C5402" s="274" t="s">
        <v>13725</v>
      </c>
      <c r="D5402" s="276">
        <v>34.549999999999997</v>
      </c>
    </row>
    <row r="5403" spans="1:4" ht="18" customHeight="1">
      <c r="A5403" s="274">
        <v>5502966</v>
      </c>
      <c r="B5403" s="275" t="s">
        <v>30901</v>
      </c>
      <c r="C5403" s="274" t="s">
        <v>13725</v>
      </c>
      <c r="D5403" s="276">
        <v>63.29</v>
      </c>
    </row>
    <row r="5404" spans="1:4" ht="9" customHeight="1">
      <c r="A5404" s="274">
        <v>5501706</v>
      </c>
      <c r="B5404" s="275" t="s">
        <v>30902</v>
      </c>
      <c r="C5404" s="274" t="s">
        <v>13725</v>
      </c>
      <c r="D5404" s="276">
        <v>6.83</v>
      </c>
    </row>
    <row r="5405" spans="1:4" ht="18" customHeight="1">
      <c r="A5405" s="274">
        <v>5501880</v>
      </c>
      <c r="B5405" s="275" t="s">
        <v>30903</v>
      </c>
      <c r="C5405" s="274" t="s">
        <v>13725</v>
      </c>
      <c r="D5405" s="276">
        <v>11.89</v>
      </c>
    </row>
    <row r="5406" spans="1:4" ht="18" customHeight="1">
      <c r="A5406" s="274">
        <v>5502114</v>
      </c>
      <c r="B5406" s="275" t="s">
        <v>30904</v>
      </c>
      <c r="C5406" s="274" t="s">
        <v>13725</v>
      </c>
      <c r="D5406" s="276">
        <v>8.14</v>
      </c>
    </row>
    <row r="5407" spans="1:4" ht="18" customHeight="1">
      <c r="A5407" s="274">
        <v>5501906</v>
      </c>
      <c r="B5407" s="275" t="s">
        <v>30905</v>
      </c>
      <c r="C5407" s="274" t="s">
        <v>13725</v>
      </c>
      <c r="D5407" s="276">
        <v>10.62</v>
      </c>
    </row>
    <row r="5408" spans="1:4" ht="18" customHeight="1">
      <c r="A5408" s="274">
        <v>5502140</v>
      </c>
      <c r="B5408" s="275" t="s">
        <v>30906</v>
      </c>
      <c r="C5408" s="274" t="s">
        <v>13725</v>
      </c>
      <c r="D5408" s="276">
        <v>6.86</v>
      </c>
    </row>
    <row r="5409" spans="1:4" ht="18" customHeight="1">
      <c r="A5409" s="274">
        <v>5501932</v>
      </c>
      <c r="B5409" s="275" t="s">
        <v>30907</v>
      </c>
      <c r="C5409" s="274" t="s">
        <v>13725</v>
      </c>
      <c r="D5409" s="276">
        <v>9.9700000000000006</v>
      </c>
    </row>
    <row r="5410" spans="1:4" ht="18" customHeight="1">
      <c r="A5410" s="274">
        <v>5502166</v>
      </c>
      <c r="B5410" s="275" t="s">
        <v>30908</v>
      </c>
      <c r="C5410" s="274" t="s">
        <v>13725</v>
      </c>
      <c r="D5410" s="276">
        <v>6.6</v>
      </c>
    </row>
    <row r="5411" spans="1:4" ht="18" customHeight="1">
      <c r="A5411" s="274">
        <v>5501881</v>
      </c>
      <c r="B5411" s="275" t="s">
        <v>30909</v>
      </c>
      <c r="C5411" s="274" t="s">
        <v>13725</v>
      </c>
      <c r="D5411" s="276">
        <v>12.15</v>
      </c>
    </row>
    <row r="5412" spans="1:4" ht="18" customHeight="1">
      <c r="A5412" s="274">
        <v>5502115</v>
      </c>
      <c r="B5412" s="275" t="s">
        <v>30910</v>
      </c>
      <c r="C5412" s="274" t="s">
        <v>13725</v>
      </c>
      <c r="D5412" s="276">
        <v>8.84</v>
      </c>
    </row>
    <row r="5413" spans="1:4" ht="18" customHeight="1">
      <c r="A5413" s="274">
        <v>5501907</v>
      </c>
      <c r="B5413" s="275" t="s">
        <v>30911</v>
      </c>
      <c r="C5413" s="274" t="s">
        <v>13725</v>
      </c>
      <c r="D5413" s="276">
        <v>10.79</v>
      </c>
    </row>
    <row r="5414" spans="1:4" ht="18" customHeight="1">
      <c r="A5414" s="274">
        <v>5502141</v>
      </c>
      <c r="B5414" s="275" t="s">
        <v>30912</v>
      </c>
      <c r="C5414" s="274" t="s">
        <v>13725</v>
      </c>
      <c r="D5414" s="276">
        <v>7.44</v>
      </c>
    </row>
    <row r="5415" spans="1:4" ht="18" customHeight="1">
      <c r="A5415" s="274">
        <v>5501933</v>
      </c>
      <c r="B5415" s="275" t="s">
        <v>30913</v>
      </c>
      <c r="C5415" s="274" t="s">
        <v>13725</v>
      </c>
      <c r="D5415" s="276">
        <v>10.11</v>
      </c>
    </row>
    <row r="5416" spans="1:4" ht="18" customHeight="1">
      <c r="A5416" s="274">
        <v>5502167</v>
      </c>
      <c r="B5416" s="275" t="s">
        <v>30914</v>
      </c>
      <c r="C5416" s="274" t="s">
        <v>13725</v>
      </c>
      <c r="D5416" s="276">
        <v>6.75</v>
      </c>
    </row>
    <row r="5417" spans="1:4" ht="18" customHeight="1">
      <c r="A5417" s="274">
        <v>5501882</v>
      </c>
      <c r="B5417" s="275" t="s">
        <v>30915</v>
      </c>
      <c r="C5417" s="274" t="s">
        <v>13725</v>
      </c>
      <c r="D5417" s="276">
        <v>12.42</v>
      </c>
    </row>
    <row r="5418" spans="1:4" ht="18" customHeight="1">
      <c r="A5418" s="274">
        <v>5502116</v>
      </c>
      <c r="B5418" s="275" t="s">
        <v>30916</v>
      </c>
      <c r="C5418" s="274" t="s">
        <v>13725</v>
      </c>
      <c r="D5418" s="276">
        <v>9.06</v>
      </c>
    </row>
    <row r="5419" spans="1:4" ht="18" customHeight="1">
      <c r="A5419" s="274">
        <v>5501908</v>
      </c>
      <c r="B5419" s="275" t="s">
        <v>30917</v>
      </c>
      <c r="C5419" s="274" t="s">
        <v>13725</v>
      </c>
      <c r="D5419" s="276">
        <v>10.97</v>
      </c>
    </row>
    <row r="5420" spans="1:4" ht="18" customHeight="1">
      <c r="A5420" s="274">
        <v>5502142</v>
      </c>
      <c r="B5420" s="275" t="s">
        <v>30918</v>
      </c>
      <c r="C5420" s="274" t="s">
        <v>13725</v>
      </c>
      <c r="D5420" s="276">
        <v>7.62</v>
      </c>
    </row>
    <row r="5421" spans="1:4" ht="18" customHeight="1">
      <c r="A5421" s="274">
        <v>5501934</v>
      </c>
      <c r="B5421" s="275" t="s">
        <v>30919</v>
      </c>
      <c r="C5421" s="274" t="s">
        <v>13725</v>
      </c>
      <c r="D5421" s="276">
        <v>10.62</v>
      </c>
    </row>
    <row r="5422" spans="1:4" ht="18" customHeight="1">
      <c r="A5422" s="274">
        <v>5502168</v>
      </c>
      <c r="B5422" s="275" t="s">
        <v>30920</v>
      </c>
      <c r="C5422" s="274" t="s">
        <v>13725</v>
      </c>
      <c r="D5422" s="276">
        <v>6.86</v>
      </c>
    </row>
    <row r="5423" spans="1:4" ht="18" customHeight="1">
      <c r="A5423" s="274">
        <v>5501883</v>
      </c>
      <c r="B5423" s="275" t="s">
        <v>30921</v>
      </c>
      <c r="C5423" s="274" t="s">
        <v>13725</v>
      </c>
      <c r="D5423" s="276">
        <v>12.68</v>
      </c>
    </row>
    <row r="5424" spans="1:4" ht="18" customHeight="1">
      <c r="A5424" s="274">
        <v>5502117</v>
      </c>
      <c r="B5424" s="275" t="s">
        <v>30922</v>
      </c>
      <c r="C5424" s="274" t="s">
        <v>13725</v>
      </c>
      <c r="D5424" s="276">
        <v>9.34</v>
      </c>
    </row>
    <row r="5425" spans="1:4" ht="18" customHeight="1">
      <c r="A5425" s="274">
        <v>5501909</v>
      </c>
      <c r="B5425" s="275" t="s">
        <v>30923</v>
      </c>
      <c r="C5425" s="274" t="s">
        <v>13725</v>
      </c>
      <c r="D5425" s="276">
        <v>11.15</v>
      </c>
    </row>
    <row r="5426" spans="1:4" ht="18" customHeight="1">
      <c r="A5426" s="274">
        <v>5502143</v>
      </c>
      <c r="B5426" s="275" t="s">
        <v>30924</v>
      </c>
      <c r="C5426" s="274" t="s">
        <v>13725</v>
      </c>
      <c r="D5426" s="276">
        <v>7.81</v>
      </c>
    </row>
    <row r="5427" spans="1:4" ht="18" customHeight="1">
      <c r="A5427" s="274">
        <v>5501935</v>
      </c>
      <c r="B5427" s="275" t="s">
        <v>30925</v>
      </c>
      <c r="C5427" s="274" t="s">
        <v>13725</v>
      </c>
      <c r="D5427" s="276">
        <v>10.79</v>
      </c>
    </row>
    <row r="5428" spans="1:4" ht="18" customHeight="1">
      <c r="A5428" s="274">
        <v>5502169</v>
      </c>
      <c r="B5428" s="275" t="s">
        <v>30926</v>
      </c>
      <c r="C5428" s="274" t="s">
        <v>13725</v>
      </c>
      <c r="D5428" s="276">
        <v>7.44</v>
      </c>
    </row>
    <row r="5429" spans="1:4" ht="18" customHeight="1">
      <c r="A5429" s="274">
        <v>5501884</v>
      </c>
      <c r="B5429" s="275" t="s">
        <v>30927</v>
      </c>
      <c r="C5429" s="274" t="s">
        <v>13725</v>
      </c>
      <c r="D5429" s="276">
        <v>13.33</v>
      </c>
    </row>
    <row r="5430" spans="1:4" ht="18" customHeight="1">
      <c r="A5430" s="274">
        <v>5502118</v>
      </c>
      <c r="B5430" s="275" t="s">
        <v>30928</v>
      </c>
      <c r="C5430" s="274" t="s">
        <v>13725</v>
      </c>
      <c r="D5430" s="276">
        <v>9.6300000000000008</v>
      </c>
    </row>
    <row r="5431" spans="1:4" ht="18" customHeight="1">
      <c r="A5431" s="274">
        <v>5501910</v>
      </c>
      <c r="B5431" s="275" t="s">
        <v>30929</v>
      </c>
      <c r="C5431" s="274" t="s">
        <v>13725</v>
      </c>
      <c r="D5431" s="276">
        <v>11.33</v>
      </c>
    </row>
    <row r="5432" spans="1:4" ht="18" customHeight="1">
      <c r="A5432" s="274">
        <v>5502144</v>
      </c>
      <c r="B5432" s="275" t="s">
        <v>30930</v>
      </c>
      <c r="C5432" s="274" t="s">
        <v>13725</v>
      </c>
      <c r="D5432" s="276">
        <v>7.95</v>
      </c>
    </row>
    <row r="5433" spans="1:4" ht="18" customHeight="1">
      <c r="A5433" s="274">
        <v>5501936</v>
      </c>
      <c r="B5433" s="275" t="s">
        <v>30931</v>
      </c>
      <c r="C5433" s="274" t="s">
        <v>13725</v>
      </c>
      <c r="D5433" s="276">
        <v>10.93</v>
      </c>
    </row>
    <row r="5434" spans="1:4" ht="18" customHeight="1">
      <c r="A5434" s="274">
        <v>5502170</v>
      </c>
      <c r="B5434" s="275" t="s">
        <v>30932</v>
      </c>
      <c r="C5434" s="274" t="s">
        <v>13725</v>
      </c>
      <c r="D5434" s="276">
        <v>7.58</v>
      </c>
    </row>
    <row r="5435" spans="1:4" ht="18" customHeight="1">
      <c r="A5435" s="274">
        <v>5501885</v>
      </c>
      <c r="B5435" s="275" t="s">
        <v>30933</v>
      </c>
      <c r="C5435" s="274" t="s">
        <v>13725</v>
      </c>
      <c r="D5435" s="276">
        <v>13.83</v>
      </c>
    </row>
    <row r="5436" spans="1:4" ht="18" customHeight="1">
      <c r="A5436" s="274">
        <v>5502119</v>
      </c>
      <c r="B5436" s="275" t="s">
        <v>30934</v>
      </c>
      <c r="C5436" s="274" t="s">
        <v>13725</v>
      </c>
      <c r="D5436" s="276">
        <v>10.51</v>
      </c>
    </row>
    <row r="5437" spans="1:4" ht="18" customHeight="1">
      <c r="A5437" s="274">
        <v>5501911</v>
      </c>
      <c r="B5437" s="275" t="s">
        <v>30935</v>
      </c>
      <c r="C5437" s="274" t="s">
        <v>13725</v>
      </c>
      <c r="D5437" s="276">
        <v>11.99</v>
      </c>
    </row>
    <row r="5438" spans="1:4" ht="18" customHeight="1">
      <c r="A5438" s="274">
        <v>5502145</v>
      </c>
      <c r="B5438" s="275" t="s">
        <v>30936</v>
      </c>
      <c r="C5438" s="274" t="s">
        <v>13725</v>
      </c>
      <c r="D5438" s="276">
        <v>8.2799999999999994</v>
      </c>
    </row>
    <row r="5439" spans="1:4" ht="18" customHeight="1">
      <c r="A5439" s="274">
        <v>5501937</v>
      </c>
      <c r="B5439" s="275" t="s">
        <v>30937</v>
      </c>
      <c r="C5439" s="274" t="s">
        <v>13725</v>
      </c>
      <c r="D5439" s="276">
        <v>11.15</v>
      </c>
    </row>
    <row r="5440" spans="1:4" ht="18" customHeight="1">
      <c r="A5440" s="274">
        <v>5502171</v>
      </c>
      <c r="B5440" s="275" t="s">
        <v>30938</v>
      </c>
      <c r="C5440" s="274" t="s">
        <v>13725</v>
      </c>
      <c r="D5440" s="276">
        <v>7.81</v>
      </c>
    </row>
    <row r="5441" spans="1:4" ht="18" customHeight="1">
      <c r="A5441" s="274">
        <v>5501886</v>
      </c>
      <c r="B5441" s="275" t="s">
        <v>30939</v>
      </c>
      <c r="C5441" s="274" t="s">
        <v>13725</v>
      </c>
      <c r="D5441" s="276">
        <v>14.94</v>
      </c>
    </row>
    <row r="5442" spans="1:4" ht="18" customHeight="1">
      <c r="A5442" s="274">
        <v>5502120</v>
      </c>
      <c r="B5442" s="275" t="s">
        <v>30940</v>
      </c>
      <c r="C5442" s="274" t="s">
        <v>13725</v>
      </c>
      <c r="D5442" s="276">
        <v>11.64</v>
      </c>
    </row>
    <row r="5443" spans="1:4" ht="18" customHeight="1">
      <c r="A5443" s="274">
        <v>5501912</v>
      </c>
      <c r="B5443" s="275" t="s">
        <v>30941</v>
      </c>
      <c r="C5443" s="274" t="s">
        <v>13725</v>
      </c>
      <c r="D5443" s="276">
        <v>12.47</v>
      </c>
    </row>
    <row r="5444" spans="1:4" ht="18" customHeight="1">
      <c r="A5444" s="274">
        <v>5502146</v>
      </c>
      <c r="B5444" s="275" t="s">
        <v>30942</v>
      </c>
      <c r="C5444" s="274" t="s">
        <v>13725</v>
      </c>
      <c r="D5444" s="276">
        <v>9.17</v>
      </c>
    </row>
    <row r="5445" spans="1:4" ht="18" customHeight="1">
      <c r="A5445" s="274">
        <v>5501938</v>
      </c>
      <c r="B5445" s="275" t="s">
        <v>30943</v>
      </c>
      <c r="C5445" s="274" t="s">
        <v>13725</v>
      </c>
      <c r="D5445" s="276">
        <v>11.94</v>
      </c>
    </row>
    <row r="5446" spans="1:4" ht="18" customHeight="1">
      <c r="A5446" s="274">
        <v>5502172</v>
      </c>
      <c r="B5446" s="275" t="s">
        <v>30944</v>
      </c>
      <c r="C5446" s="274" t="s">
        <v>13725</v>
      </c>
      <c r="D5446" s="276">
        <v>8.23</v>
      </c>
    </row>
    <row r="5447" spans="1:4" ht="18" customHeight="1">
      <c r="A5447" s="274">
        <v>5501876</v>
      </c>
      <c r="B5447" s="275" t="s">
        <v>30945</v>
      </c>
      <c r="C5447" s="274" t="s">
        <v>13725</v>
      </c>
      <c r="D5447" s="276">
        <v>9.86</v>
      </c>
    </row>
    <row r="5448" spans="1:4" ht="18" customHeight="1">
      <c r="A5448" s="274">
        <v>5502110</v>
      </c>
      <c r="B5448" s="275" t="s">
        <v>30946</v>
      </c>
      <c r="C5448" s="274" t="s">
        <v>13725</v>
      </c>
      <c r="D5448" s="276">
        <v>6.49</v>
      </c>
    </row>
    <row r="5449" spans="1:4" ht="18" customHeight="1">
      <c r="A5449" s="274">
        <v>5501902</v>
      </c>
      <c r="B5449" s="275" t="s">
        <v>30947</v>
      </c>
      <c r="C5449" s="274" t="s">
        <v>13725</v>
      </c>
      <c r="D5449" s="276">
        <v>9.44</v>
      </c>
    </row>
    <row r="5450" spans="1:4" ht="18" customHeight="1">
      <c r="A5450" s="274">
        <v>5502136</v>
      </c>
      <c r="B5450" s="275" t="s">
        <v>30948</v>
      </c>
      <c r="C5450" s="274" t="s">
        <v>13725</v>
      </c>
      <c r="D5450" s="276">
        <v>6.07</v>
      </c>
    </row>
    <row r="5451" spans="1:4" ht="18" customHeight="1">
      <c r="A5451" s="274">
        <v>5501928</v>
      </c>
      <c r="B5451" s="275" t="s">
        <v>30949</v>
      </c>
      <c r="C5451" s="274" t="s">
        <v>13725</v>
      </c>
      <c r="D5451" s="276">
        <v>8.9</v>
      </c>
    </row>
    <row r="5452" spans="1:4" ht="18" customHeight="1">
      <c r="A5452" s="274">
        <v>5502162</v>
      </c>
      <c r="B5452" s="275" t="s">
        <v>30950</v>
      </c>
      <c r="C5452" s="274" t="s">
        <v>13725</v>
      </c>
      <c r="D5452" s="276">
        <v>5.51</v>
      </c>
    </row>
    <row r="5453" spans="1:4" ht="18" customHeight="1">
      <c r="A5453" s="274">
        <v>5501877</v>
      </c>
      <c r="B5453" s="275" t="s">
        <v>30951</v>
      </c>
      <c r="C5453" s="274" t="s">
        <v>13725</v>
      </c>
      <c r="D5453" s="276">
        <v>10.62</v>
      </c>
    </row>
    <row r="5454" spans="1:4" ht="18" customHeight="1">
      <c r="A5454" s="274">
        <v>5502111</v>
      </c>
      <c r="B5454" s="275" t="s">
        <v>30952</v>
      </c>
      <c r="C5454" s="274" t="s">
        <v>13725</v>
      </c>
      <c r="D5454" s="276">
        <v>6.86</v>
      </c>
    </row>
    <row r="5455" spans="1:4" ht="18" customHeight="1">
      <c r="A5455" s="274">
        <v>5501903</v>
      </c>
      <c r="B5455" s="275" t="s">
        <v>30953</v>
      </c>
      <c r="C5455" s="274" t="s">
        <v>13725</v>
      </c>
      <c r="D5455" s="276">
        <v>9.68</v>
      </c>
    </row>
    <row r="5456" spans="1:4" ht="18" customHeight="1">
      <c r="A5456" s="274">
        <v>5502137</v>
      </c>
      <c r="B5456" s="275" t="s">
        <v>30954</v>
      </c>
      <c r="C5456" s="274" t="s">
        <v>13725</v>
      </c>
      <c r="D5456" s="276">
        <v>6.3</v>
      </c>
    </row>
    <row r="5457" spans="1:4" ht="18" customHeight="1">
      <c r="A5457" s="274">
        <v>5501929</v>
      </c>
      <c r="B5457" s="275" t="s">
        <v>30955</v>
      </c>
      <c r="C5457" s="274" t="s">
        <v>13725</v>
      </c>
      <c r="D5457" s="276">
        <v>9.51</v>
      </c>
    </row>
    <row r="5458" spans="1:4" ht="18" customHeight="1">
      <c r="A5458" s="274">
        <v>5502163</v>
      </c>
      <c r="B5458" s="275" t="s">
        <v>30956</v>
      </c>
      <c r="C5458" s="274" t="s">
        <v>13725</v>
      </c>
      <c r="D5458" s="276">
        <v>6.11</v>
      </c>
    </row>
    <row r="5459" spans="1:4" ht="18" customHeight="1">
      <c r="A5459" s="274">
        <v>5501875</v>
      </c>
      <c r="B5459" s="275" t="s">
        <v>30957</v>
      </c>
      <c r="C5459" s="274" t="s">
        <v>13725</v>
      </c>
      <c r="D5459" s="276">
        <v>9.44</v>
      </c>
    </row>
    <row r="5460" spans="1:4" ht="18" customHeight="1">
      <c r="A5460" s="274">
        <v>5502109</v>
      </c>
      <c r="B5460" s="275" t="s">
        <v>30958</v>
      </c>
      <c r="C5460" s="274" t="s">
        <v>13725</v>
      </c>
      <c r="D5460" s="276">
        <v>6.07</v>
      </c>
    </row>
    <row r="5461" spans="1:4" ht="18" customHeight="1">
      <c r="A5461" s="274">
        <v>5501901</v>
      </c>
      <c r="B5461" s="275" t="s">
        <v>30959</v>
      </c>
      <c r="C5461" s="274" t="s">
        <v>13725</v>
      </c>
      <c r="D5461" s="276">
        <v>8.77</v>
      </c>
    </row>
    <row r="5462" spans="1:4" ht="18" customHeight="1">
      <c r="A5462" s="274">
        <v>5502135</v>
      </c>
      <c r="B5462" s="275" t="s">
        <v>30960</v>
      </c>
      <c r="C5462" s="274" t="s">
        <v>13725</v>
      </c>
      <c r="D5462" s="276">
        <v>5.37</v>
      </c>
    </row>
    <row r="5463" spans="1:4" ht="18" customHeight="1">
      <c r="A5463" s="274">
        <v>5501927</v>
      </c>
      <c r="B5463" s="275" t="s">
        <v>30961</v>
      </c>
      <c r="C5463" s="274" t="s">
        <v>13725</v>
      </c>
      <c r="D5463" s="276">
        <v>8.69</v>
      </c>
    </row>
    <row r="5464" spans="1:4" ht="18" customHeight="1">
      <c r="A5464" s="274">
        <v>5502161</v>
      </c>
      <c r="B5464" s="275" t="s">
        <v>30962</v>
      </c>
      <c r="C5464" s="274" t="s">
        <v>13725</v>
      </c>
      <c r="D5464" s="276">
        <v>5.28</v>
      </c>
    </row>
    <row r="5465" spans="1:4" ht="18" customHeight="1">
      <c r="A5465" s="274">
        <v>5501878</v>
      </c>
      <c r="B5465" s="275" t="s">
        <v>30963</v>
      </c>
      <c r="C5465" s="274" t="s">
        <v>13725</v>
      </c>
      <c r="D5465" s="276">
        <v>10.93</v>
      </c>
    </row>
    <row r="5466" spans="1:4" ht="18" customHeight="1">
      <c r="A5466" s="274">
        <v>5502112</v>
      </c>
      <c r="B5466" s="275" t="s">
        <v>30964</v>
      </c>
      <c r="C5466" s="274" t="s">
        <v>13725</v>
      </c>
      <c r="D5466" s="276">
        <v>7.58</v>
      </c>
    </row>
    <row r="5467" spans="1:4" ht="18" customHeight="1">
      <c r="A5467" s="274">
        <v>5501904</v>
      </c>
      <c r="B5467" s="275" t="s">
        <v>30965</v>
      </c>
      <c r="C5467" s="274" t="s">
        <v>13725</v>
      </c>
      <c r="D5467" s="276">
        <v>9.86</v>
      </c>
    </row>
    <row r="5468" spans="1:4" ht="18" customHeight="1">
      <c r="A5468" s="274">
        <v>5502138</v>
      </c>
      <c r="B5468" s="275" t="s">
        <v>30966</v>
      </c>
      <c r="C5468" s="274" t="s">
        <v>13725</v>
      </c>
      <c r="D5468" s="276">
        <v>6.52</v>
      </c>
    </row>
    <row r="5469" spans="1:4" ht="18" customHeight="1">
      <c r="A5469" s="274">
        <v>5501930</v>
      </c>
      <c r="B5469" s="275" t="s">
        <v>30967</v>
      </c>
      <c r="C5469" s="274" t="s">
        <v>13725</v>
      </c>
      <c r="D5469" s="276">
        <v>9.65</v>
      </c>
    </row>
    <row r="5470" spans="1:4" ht="18" customHeight="1">
      <c r="A5470" s="274">
        <v>5502164</v>
      </c>
      <c r="B5470" s="275" t="s">
        <v>30968</v>
      </c>
      <c r="C5470" s="274" t="s">
        <v>13725</v>
      </c>
      <c r="D5470" s="276">
        <v>6.3</v>
      </c>
    </row>
    <row r="5471" spans="1:4" ht="18" customHeight="1">
      <c r="A5471" s="274">
        <v>5501879</v>
      </c>
      <c r="B5471" s="275" t="s">
        <v>30969</v>
      </c>
      <c r="C5471" s="274" t="s">
        <v>13725</v>
      </c>
      <c r="D5471" s="276">
        <v>11.24</v>
      </c>
    </row>
    <row r="5472" spans="1:4" ht="18" customHeight="1">
      <c r="A5472" s="274">
        <v>5502113</v>
      </c>
      <c r="B5472" s="275" t="s">
        <v>30970</v>
      </c>
      <c r="C5472" s="274" t="s">
        <v>13725</v>
      </c>
      <c r="D5472" s="276">
        <v>7.86</v>
      </c>
    </row>
    <row r="5473" spans="1:4" ht="18" customHeight="1">
      <c r="A5473" s="274">
        <v>5501905</v>
      </c>
      <c r="B5473" s="275" t="s">
        <v>30971</v>
      </c>
      <c r="C5473" s="274" t="s">
        <v>13725</v>
      </c>
      <c r="D5473" s="276">
        <v>10.07</v>
      </c>
    </row>
    <row r="5474" spans="1:4" ht="18" customHeight="1">
      <c r="A5474" s="274">
        <v>5502139</v>
      </c>
      <c r="B5474" s="275" t="s">
        <v>30972</v>
      </c>
      <c r="C5474" s="274" t="s">
        <v>13725</v>
      </c>
      <c r="D5474" s="276">
        <v>6.71</v>
      </c>
    </row>
    <row r="5475" spans="1:4" ht="18" customHeight="1">
      <c r="A5475" s="274">
        <v>5501931</v>
      </c>
      <c r="B5475" s="275" t="s">
        <v>30973</v>
      </c>
      <c r="C5475" s="274" t="s">
        <v>13725</v>
      </c>
      <c r="D5475" s="276">
        <v>9.83</v>
      </c>
    </row>
    <row r="5476" spans="1:4" ht="18" customHeight="1">
      <c r="A5476" s="274">
        <v>5502165</v>
      </c>
      <c r="B5476" s="275" t="s">
        <v>30974</v>
      </c>
      <c r="C5476" s="274" t="s">
        <v>13725</v>
      </c>
      <c r="D5476" s="276">
        <v>6.45</v>
      </c>
    </row>
    <row r="5477" spans="1:4" ht="18" customHeight="1">
      <c r="A5477" s="274">
        <v>5502825</v>
      </c>
      <c r="B5477" s="275" t="s">
        <v>30975</v>
      </c>
      <c r="C5477" s="274" t="s">
        <v>13725</v>
      </c>
      <c r="D5477" s="276">
        <v>15.77</v>
      </c>
    </row>
    <row r="5478" spans="1:4" ht="18" customHeight="1">
      <c r="A5478" s="274">
        <v>5502834</v>
      </c>
      <c r="B5478" s="275" t="s">
        <v>30976</v>
      </c>
      <c r="C5478" s="274" t="s">
        <v>13725</v>
      </c>
      <c r="D5478" s="276">
        <v>12.09</v>
      </c>
    </row>
    <row r="5479" spans="1:4" ht="18" customHeight="1">
      <c r="A5479" s="274">
        <v>5502826</v>
      </c>
      <c r="B5479" s="275" t="s">
        <v>30977</v>
      </c>
      <c r="C5479" s="274" t="s">
        <v>13725</v>
      </c>
      <c r="D5479" s="276">
        <v>12.74</v>
      </c>
    </row>
    <row r="5480" spans="1:4" ht="18" customHeight="1">
      <c r="A5480" s="274">
        <v>5502835</v>
      </c>
      <c r="B5480" s="275" t="s">
        <v>30978</v>
      </c>
      <c r="C5480" s="274" t="s">
        <v>13725</v>
      </c>
      <c r="D5480" s="276">
        <v>9.4600000000000009</v>
      </c>
    </row>
    <row r="5481" spans="1:4" ht="18" customHeight="1">
      <c r="A5481" s="274">
        <v>5502827</v>
      </c>
      <c r="B5481" s="275" t="s">
        <v>30979</v>
      </c>
      <c r="C5481" s="274" t="s">
        <v>13725</v>
      </c>
      <c r="D5481" s="276">
        <v>12.15</v>
      </c>
    </row>
    <row r="5482" spans="1:4" ht="18" customHeight="1">
      <c r="A5482" s="274">
        <v>5502836</v>
      </c>
      <c r="B5482" s="275" t="s">
        <v>30980</v>
      </c>
      <c r="C5482" s="274" t="s">
        <v>13725</v>
      </c>
      <c r="D5482" s="276">
        <v>8.84</v>
      </c>
    </row>
    <row r="5483" spans="1:4" ht="18" customHeight="1">
      <c r="A5483" s="274">
        <v>5502356</v>
      </c>
      <c r="B5483" s="275" t="s">
        <v>30981</v>
      </c>
      <c r="C5483" s="274" t="s">
        <v>13725</v>
      </c>
      <c r="D5483" s="276">
        <v>18.16</v>
      </c>
    </row>
    <row r="5484" spans="1:4" ht="18" customHeight="1">
      <c r="A5484" s="274">
        <v>5502590</v>
      </c>
      <c r="B5484" s="275" t="s">
        <v>30982</v>
      </c>
      <c r="C5484" s="274" t="s">
        <v>13725</v>
      </c>
      <c r="D5484" s="276">
        <v>11.04</v>
      </c>
    </row>
    <row r="5485" spans="1:4" ht="18" customHeight="1">
      <c r="A5485" s="274">
        <v>5502382</v>
      </c>
      <c r="B5485" s="275" t="s">
        <v>30983</v>
      </c>
      <c r="C5485" s="274" t="s">
        <v>13725</v>
      </c>
      <c r="D5485" s="276">
        <v>16.7</v>
      </c>
    </row>
    <row r="5486" spans="1:4" ht="18" customHeight="1">
      <c r="A5486" s="274">
        <v>5502616</v>
      </c>
      <c r="B5486" s="275" t="s">
        <v>30984</v>
      </c>
      <c r="C5486" s="274" t="s">
        <v>13725</v>
      </c>
      <c r="D5486" s="276">
        <v>9.44</v>
      </c>
    </row>
    <row r="5487" spans="1:4" ht="18" customHeight="1">
      <c r="A5487" s="274">
        <v>5502408</v>
      </c>
      <c r="B5487" s="275" t="s">
        <v>30985</v>
      </c>
      <c r="C5487" s="274" t="s">
        <v>13725</v>
      </c>
      <c r="D5487" s="276">
        <v>16.420000000000002</v>
      </c>
    </row>
    <row r="5488" spans="1:4" ht="18" customHeight="1">
      <c r="A5488" s="274">
        <v>5502642</v>
      </c>
      <c r="B5488" s="275" t="s">
        <v>30986</v>
      </c>
      <c r="C5488" s="274" t="s">
        <v>13725</v>
      </c>
      <c r="D5488" s="276">
        <v>9.1</v>
      </c>
    </row>
    <row r="5489" spans="1:4" ht="18" customHeight="1">
      <c r="A5489" s="274">
        <v>5502357</v>
      </c>
      <c r="B5489" s="275" t="s">
        <v>30987</v>
      </c>
      <c r="C5489" s="274" t="s">
        <v>13725</v>
      </c>
      <c r="D5489" s="276">
        <v>18.46</v>
      </c>
    </row>
    <row r="5490" spans="1:4" ht="18" customHeight="1">
      <c r="A5490" s="274">
        <v>5502591</v>
      </c>
      <c r="B5490" s="275" t="s">
        <v>30988</v>
      </c>
      <c r="C5490" s="274" t="s">
        <v>13725</v>
      </c>
      <c r="D5490" s="276">
        <v>11.36</v>
      </c>
    </row>
    <row r="5491" spans="1:4" ht="18" customHeight="1">
      <c r="A5491" s="274">
        <v>5502383</v>
      </c>
      <c r="B5491" s="275" t="s">
        <v>30989</v>
      </c>
      <c r="C5491" s="274" t="s">
        <v>13725</v>
      </c>
      <c r="D5491" s="276">
        <v>16.899999999999999</v>
      </c>
    </row>
    <row r="5492" spans="1:4" ht="18" customHeight="1">
      <c r="A5492" s="274">
        <v>5502617</v>
      </c>
      <c r="B5492" s="275" t="s">
        <v>30990</v>
      </c>
      <c r="C5492" s="274" t="s">
        <v>13725</v>
      </c>
      <c r="D5492" s="276">
        <v>9.58</v>
      </c>
    </row>
    <row r="5493" spans="1:4" ht="18" customHeight="1">
      <c r="A5493" s="274">
        <v>5502409</v>
      </c>
      <c r="B5493" s="275" t="s">
        <v>30991</v>
      </c>
      <c r="C5493" s="274" t="s">
        <v>13725</v>
      </c>
      <c r="D5493" s="276">
        <v>16.559999999999999</v>
      </c>
    </row>
    <row r="5494" spans="1:4" ht="18" customHeight="1">
      <c r="A5494" s="274">
        <v>5502643</v>
      </c>
      <c r="B5494" s="275" t="s">
        <v>30992</v>
      </c>
      <c r="C5494" s="274" t="s">
        <v>13725</v>
      </c>
      <c r="D5494" s="276">
        <v>9.2899999999999991</v>
      </c>
    </row>
    <row r="5495" spans="1:4" ht="18" customHeight="1">
      <c r="A5495" s="274">
        <v>5502358</v>
      </c>
      <c r="B5495" s="275" t="s">
        <v>30993</v>
      </c>
      <c r="C5495" s="274" t="s">
        <v>13725</v>
      </c>
      <c r="D5495" s="276">
        <v>18.760000000000002</v>
      </c>
    </row>
    <row r="5496" spans="1:4" ht="18" customHeight="1">
      <c r="A5496" s="274">
        <v>5502592</v>
      </c>
      <c r="B5496" s="275" t="s">
        <v>30994</v>
      </c>
      <c r="C5496" s="274" t="s">
        <v>13725</v>
      </c>
      <c r="D5496" s="276">
        <v>11.62</v>
      </c>
    </row>
    <row r="5497" spans="1:4" ht="18" customHeight="1">
      <c r="A5497" s="274">
        <v>5502384</v>
      </c>
      <c r="B5497" s="275" t="s">
        <v>30995</v>
      </c>
      <c r="C5497" s="274" t="s">
        <v>13725</v>
      </c>
      <c r="D5497" s="276">
        <v>17.09</v>
      </c>
    </row>
    <row r="5498" spans="1:4" ht="18" customHeight="1">
      <c r="A5498" s="274">
        <v>5502618</v>
      </c>
      <c r="B5498" s="275" t="s">
        <v>30996</v>
      </c>
      <c r="C5498" s="274" t="s">
        <v>13725</v>
      </c>
      <c r="D5498" s="276">
        <v>10.52</v>
      </c>
    </row>
    <row r="5499" spans="1:4" ht="18" customHeight="1">
      <c r="A5499" s="274">
        <v>5502410</v>
      </c>
      <c r="B5499" s="275" t="s">
        <v>30997</v>
      </c>
      <c r="C5499" s="274" t="s">
        <v>13725</v>
      </c>
      <c r="D5499" s="276">
        <v>16.7</v>
      </c>
    </row>
    <row r="5500" spans="1:4" ht="18" customHeight="1">
      <c r="A5500" s="274">
        <v>5502644</v>
      </c>
      <c r="B5500" s="275" t="s">
        <v>30998</v>
      </c>
      <c r="C5500" s="274" t="s">
        <v>13725</v>
      </c>
      <c r="D5500" s="276">
        <v>9.44</v>
      </c>
    </row>
    <row r="5501" spans="1:4" ht="18" customHeight="1">
      <c r="A5501" s="274">
        <v>5502359</v>
      </c>
      <c r="B5501" s="275" t="s">
        <v>30999</v>
      </c>
      <c r="C5501" s="274" t="s">
        <v>13725</v>
      </c>
      <c r="D5501" s="276">
        <v>19.059999999999999</v>
      </c>
    </row>
    <row r="5502" spans="1:4" ht="18" customHeight="1">
      <c r="A5502" s="274">
        <v>5502593</v>
      </c>
      <c r="B5502" s="275" t="s">
        <v>31000</v>
      </c>
      <c r="C5502" s="274" t="s">
        <v>13725</v>
      </c>
      <c r="D5502" s="276">
        <v>11.94</v>
      </c>
    </row>
    <row r="5503" spans="1:4" ht="18" customHeight="1">
      <c r="A5503" s="274">
        <v>5502385</v>
      </c>
      <c r="B5503" s="275" t="s">
        <v>31001</v>
      </c>
      <c r="C5503" s="274" t="s">
        <v>13725</v>
      </c>
      <c r="D5503" s="276">
        <v>17.28</v>
      </c>
    </row>
    <row r="5504" spans="1:4" ht="18" customHeight="1">
      <c r="A5504" s="274">
        <v>5502619</v>
      </c>
      <c r="B5504" s="275" t="s">
        <v>31002</v>
      </c>
      <c r="C5504" s="274" t="s">
        <v>13725</v>
      </c>
      <c r="D5504" s="276">
        <v>10.72</v>
      </c>
    </row>
    <row r="5505" spans="1:4" ht="18" customHeight="1">
      <c r="A5505" s="274">
        <v>5502411</v>
      </c>
      <c r="B5505" s="275" t="s">
        <v>31003</v>
      </c>
      <c r="C5505" s="274" t="s">
        <v>13725</v>
      </c>
      <c r="D5505" s="276">
        <v>16.850000000000001</v>
      </c>
    </row>
    <row r="5506" spans="1:4" ht="18" customHeight="1">
      <c r="A5506" s="274">
        <v>5502645</v>
      </c>
      <c r="B5506" s="275" t="s">
        <v>31004</v>
      </c>
      <c r="C5506" s="274" t="s">
        <v>13725</v>
      </c>
      <c r="D5506" s="276">
        <v>9.58</v>
      </c>
    </row>
    <row r="5507" spans="1:4" ht="18" customHeight="1">
      <c r="A5507" s="274">
        <v>5502360</v>
      </c>
      <c r="B5507" s="275" t="s">
        <v>31005</v>
      </c>
      <c r="C5507" s="274" t="s">
        <v>13725</v>
      </c>
      <c r="D5507" s="276">
        <v>19.850000000000001</v>
      </c>
    </row>
    <row r="5508" spans="1:4" ht="18" customHeight="1">
      <c r="A5508" s="274">
        <v>5502594</v>
      </c>
      <c r="B5508" s="275" t="s">
        <v>31006</v>
      </c>
      <c r="C5508" s="274" t="s">
        <v>13725</v>
      </c>
      <c r="D5508" s="276">
        <v>12.97</v>
      </c>
    </row>
    <row r="5509" spans="1:4" ht="18" customHeight="1">
      <c r="A5509" s="274">
        <v>5502386</v>
      </c>
      <c r="B5509" s="275" t="s">
        <v>31007</v>
      </c>
      <c r="C5509" s="274" t="s">
        <v>13725</v>
      </c>
      <c r="D5509" s="276">
        <v>17.98</v>
      </c>
    </row>
    <row r="5510" spans="1:4" ht="18" customHeight="1">
      <c r="A5510" s="274">
        <v>5502620</v>
      </c>
      <c r="B5510" s="275" t="s">
        <v>31008</v>
      </c>
      <c r="C5510" s="274" t="s">
        <v>13725</v>
      </c>
      <c r="D5510" s="276">
        <v>10.85</v>
      </c>
    </row>
    <row r="5511" spans="1:4" ht="18" customHeight="1">
      <c r="A5511" s="274">
        <v>5502412</v>
      </c>
      <c r="B5511" s="275" t="s">
        <v>31009</v>
      </c>
      <c r="C5511" s="274" t="s">
        <v>13725</v>
      </c>
      <c r="D5511" s="276">
        <v>16.989999999999998</v>
      </c>
    </row>
    <row r="5512" spans="1:4" ht="18" customHeight="1">
      <c r="A5512" s="274">
        <v>5502646</v>
      </c>
      <c r="B5512" s="275" t="s">
        <v>31010</v>
      </c>
      <c r="C5512" s="274" t="s">
        <v>13725</v>
      </c>
      <c r="D5512" s="276">
        <v>10.46</v>
      </c>
    </row>
    <row r="5513" spans="1:4" ht="18" customHeight="1">
      <c r="A5513" s="274">
        <v>5502361</v>
      </c>
      <c r="B5513" s="275" t="s">
        <v>31011</v>
      </c>
      <c r="C5513" s="274" t="s">
        <v>13725</v>
      </c>
      <c r="D5513" s="276">
        <v>20.36</v>
      </c>
    </row>
    <row r="5514" spans="1:4" ht="18" customHeight="1">
      <c r="A5514" s="274">
        <v>5502595</v>
      </c>
      <c r="B5514" s="275" t="s">
        <v>31012</v>
      </c>
      <c r="C5514" s="274" t="s">
        <v>13725</v>
      </c>
      <c r="D5514" s="276">
        <v>13.45</v>
      </c>
    </row>
    <row r="5515" spans="1:4" ht="18" customHeight="1">
      <c r="A5515" s="274">
        <v>5502387</v>
      </c>
      <c r="B5515" s="275" t="s">
        <v>31013</v>
      </c>
      <c r="C5515" s="274" t="s">
        <v>13725</v>
      </c>
      <c r="D5515" s="276">
        <v>18.34</v>
      </c>
    </row>
    <row r="5516" spans="1:4" ht="18" customHeight="1">
      <c r="A5516" s="274">
        <v>5502621</v>
      </c>
      <c r="B5516" s="275" t="s">
        <v>31014</v>
      </c>
      <c r="C5516" s="274" t="s">
        <v>13725</v>
      </c>
      <c r="D5516" s="276">
        <v>11.23</v>
      </c>
    </row>
    <row r="5517" spans="1:4" ht="18" customHeight="1">
      <c r="A5517" s="274">
        <v>5502413</v>
      </c>
      <c r="B5517" s="275" t="s">
        <v>31015</v>
      </c>
      <c r="C5517" s="274" t="s">
        <v>13725</v>
      </c>
      <c r="D5517" s="276">
        <v>17.28</v>
      </c>
    </row>
    <row r="5518" spans="1:4" ht="18" customHeight="1">
      <c r="A5518" s="274">
        <v>5502647</v>
      </c>
      <c r="B5518" s="275" t="s">
        <v>31016</v>
      </c>
      <c r="C5518" s="274" t="s">
        <v>13725</v>
      </c>
      <c r="D5518" s="276">
        <v>10.72</v>
      </c>
    </row>
    <row r="5519" spans="1:4" ht="18" customHeight="1">
      <c r="A5519" s="274">
        <v>5502362</v>
      </c>
      <c r="B5519" s="275" t="s">
        <v>31017</v>
      </c>
      <c r="C5519" s="274" t="s">
        <v>13725</v>
      </c>
      <c r="D5519" s="276">
        <v>21.76</v>
      </c>
    </row>
    <row r="5520" spans="1:4" ht="18" customHeight="1">
      <c r="A5520" s="274">
        <v>5502596</v>
      </c>
      <c r="B5520" s="275" t="s">
        <v>31018</v>
      </c>
      <c r="C5520" s="274" t="s">
        <v>13725</v>
      </c>
      <c r="D5520" s="276">
        <v>14.26</v>
      </c>
    </row>
    <row r="5521" spans="1:4" ht="18" customHeight="1">
      <c r="A5521" s="274">
        <v>5502388</v>
      </c>
      <c r="B5521" s="275" t="s">
        <v>31019</v>
      </c>
      <c r="C5521" s="274" t="s">
        <v>13725</v>
      </c>
      <c r="D5521" s="276">
        <v>18.82</v>
      </c>
    </row>
    <row r="5522" spans="1:4" ht="18" customHeight="1">
      <c r="A5522" s="274">
        <v>5502622</v>
      </c>
      <c r="B5522" s="275" t="s">
        <v>31020</v>
      </c>
      <c r="C5522" s="274" t="s">
        <v>13725</v>
      </c>
      <c r="D5522" s="276">
        <v>11.75</v>
      </c>
    </row>
    <row r="5523" spans="1:4" ht="18" customHeight="1">
      <c r="A5523" s="274">
        <v>5502414</v>
      </c>
      <c r="B5523" s="275" t="s">
        <v>31021</v>
      </c>
      <c r="C5523" s="274" t="s">
        <v>13725</v>
      </c>
      <c r="D5523" s="276">
        <v>18.28</v>
      </c>
    </row>
    <row r="5524" spans="1:4" ht="18" customHeight="1">
      <c r="A5524" s="274">
        <v>5502648</v>
      </c>
      <c r="B5524" s="275" t="s">
        <v>31022</v>
      </c>
      <c r="C5524" s="274" t="s">
        <v>13725</v>
      </c>
      <c r="D5524" s="276">
        <v>11.17</v>
      </c>
    </row>
    <row r="5525" spans="1:4" ht="18" customHeight="1">
      <c r="A5525" s="274">
        <v>5502352</v>
      </c>
      <c r="B5525" s="275" t="s">
        <v>31023</v>
      </c>
      <c r="C5525" s="274" t="s">
        <v>13725</v>
      </c>
      <c r="D5525" s="276">
        <v>16.27</v>
      </c>
    </row>
    <row r="5526" spans="1:4" ht="18" customHeight="1">
      <c r="A5526" s="274">
        <v>5502586</v>
      </c>
      <c r="B5526" s="275" t="s">
        <v>31024</v>
      </c>
      <c r="C5526" s="274" t="s">
        <v>13725</v>
      </c>
      <c r="D5526" s="276">
        <v>9</v>
      </c>
    </row>
    <row r="5527" spans="1:4" ht="18" customHeight="1">
      <c r="A5527" s="274">
        <v>5502378</v>
      </c>
      <c r="B5527" s="275" t="s">
        <v>31025</v>
      </c>
      <c r="C5527" s="274" t="s">
        <v>13725</v>
      </c>
      <c r="D5527" s="276">
        <v>15.27</v>
      </c>
    </row>
    <row r="5528" spans="1:4" ht="18" customHeight="1">
      <c r="A5528" s="274">
        <v>5502612</v>
      </c>
      <c r="B5528" s="275" t="s">
        <v>31026</v>
      </c>
      <c r="C5528" s="274" t="s">
        <v>13725</v>
      </c>
      <c r="D5528" s="276">
        <v>8.51</v>
      </c>
    </row>
    <row r="5529" spans="1:4" ht="18" customHeight="1">
      <c r="A5529" s="274">
        <v>5502404</v>
      </c>
      <c r="B5529" s="275" t="s">
        <v>31027</v>
      </c>
      <c r="C5529" s="274" t="s">
        <v>13725</v>
      </c>
      <c r="D5529" s="276">
        <v>15.13</v>
      </c>
    </row>
    <row r="5530" spans="1:4" ht="18" customHeight="1">
      <c r="A5530" s="274">
        <v>5502638</v>
      </c>
      <c r="B5530" s="275" t="s">
        <v>31028</v>
      </c>
      <c r="C5530" s="274" t="s">
        <v>13725</v>
      </c>
      <c r="D5530" s="276">
        <v>8.3699999999999992</v>
      </c>
    </row>
    <row r="5531" spans="1:4" ht="18" customHeight="1">
      <c r="A5531" s="274">
        <v>5502353</v>
      </c>
      <c r="B5531" s="275" t="s">
        <v>31029</v>
      </c>
      <c r="C5531" s="274" t="s">
        <v>13725</v>
      </c>
      <c r="D5531" s="276">
        <v>16.66</v>
      </c>
    </row>
    <row r="5532" spans="1:4" ht="18" customHeight="1">
      <c r="A5532" s="274">
        <v>5502587</v>
      </c>
      <c r="B5532" s="275" t="s">
        <v>31030</v>
      </c>
      <c r="C5532" s="274" t="s">
        <v>13725</v>
      </c>
      <c r="D5532" s="276">
        <v>9.39</v>
      </c>
    </row>
    <row r="5533" spans="1:4" ht="18" customHeight="1">
      <c r="A5533" s="274">
        <v>5502379</v>
      </c>
      <c r="B5533" s="275" t="s">
        <v>31031</v>
      </c>
      <c r="C5533" s="274" t="s">
        <v>13725</v>
      </c>
      <c r="D5533" s="276">
        <v>15.56</v>
      </c>
    </row>
    <row r="5534" spans="1:4" ht="18" customHeight="1">
      <c r="A5534" s="274">
        <v>5502613</v>
      </c>
      <c r="B5534" s="275" t="s">
        <v>31032</v>
      </c>
      <c r="C5534" s="274" t="s">
        <v>13725</v>
      </c>
      <c r="D5534" s="276">
        <v>8.8000000000000007</v>
      </c>
    </row>
    <row r="5535" spans="1:4" ht="18" customHeight="1">
      <c r="A5535" s="274">
        <v>5502405</v>
      </c>
      <c r="B5535" s="275" t="s">
        <v>31033</v>
      </c>
      <c r="C5535" s="274" t="s">
        <v>13725</v>
      </c>
      <c r="D5535" s="276">
        <v>15.35</v>
      </c>
    </row>
    <row r="5536" spans="1:4" ht="18" customHeight="1">
      <c r="A5536" s="274">
        <v>5502639</v>
      </c>
      <c r="B5536" s="275" t="s">
        <v>31034</v>
      </c>
      <c r="C5536" s="274" t="s">
        <v>13725</v>
      </c>
      <c r="D5536" s="276">
        <v>8.61</v>
      </c>
    </row>
    <row r="5537" spans="1:4" ht="18" customHeight="1">
      <c r="A5537" s="274">
        <v>5502351</v>
      </c>
      <c r="B5537" s="275" t="s">
        <v>31035</v>
      </c>
      <c r="C5537" s="274" t="s">
        <v>13725</v>
      </c>
      <c r="D5537" s="276">
        <v>15.27</v>
      </c>
    </row>
    <row r="5538" spans="1:4" ht="18" customHeight="1">
      <c r="A5538" s="274">
        <v>5502585</v>
      </c>
      <c r="B5538" s="275" t="s">
        <v>31036</v>
      </c>
      <c r="C5538" s="274" t="s">
        <v>13725</v>
      </c>
      <c r="D5538" s="276">
        <v>8.51</v>
      </c>
    </row>
    <row r="5539" spans="1:4" ht="18" customHeight="1">
      <c r="A5539" s="274">
        <v>5502377</v>
      </c>
      <c r="B5539" s="275" t="s">
        <v>31037</v>
      </c>
      <c r="C5539" s="274" t="s">
        <v>13725</v>
      </c>
      <c r="D5539" s="276">
        <v>14.99</v>
      </c>
    </row>
    <row r="5540" spans="1:4" ht="18" customHeight="1">
      <c r="A5540" s="274">
        <v>5502611</v>
      </c>
      <c r="B5540" s="275" t="s">
        <v>31038</v>
      </c>
      <c r="C5540" s="274" t="s">
        <v>13725</v>
      </c>
      <c r="D5540" s="276">
        <v>8.2200000000000006</v>
      </c>
    </row>
    <row r="5541" spans="1:4" ht="18" customHeight="1">
      <c r="A5541" s="274">
        <v>5502403</v>
      </c>
      <c r="B5541" s="275" t="s">
        <v>31039</v>
      </c>
      <c r="C5541" s="274" t="s">
        <v>13725</v>
      </c>
      <c r="D5541" s="276">
        <v>14.88</v>
      </c>
    </row>
    <row r="5542" spans="1:4" ht="18" customHeight="1">
      <c r="A5542" s="274">
        <v>5502637</v>
      </c>
      <c r="B5542" s="275" t="s">
        <v>31040</v>
      </c>
      <c r="C5542" s="274" t="s">
        <v>13725</v>
      </c>
      <c r="D5542" s="276">
        <v>8.1300000000000008</v>
      </c>
    </row>
    <row r="5543" spans="1:4" ht="9" customHeight="1">
      <c r="A5543" s="274">
        <v>5502187</v>
      </c>
      <c r="B5543" s="275" t="s">
        <v>31041</v>
      </c>
      <c r="C5543" s="274" t="s">
        <v>13725</v>
      </c>
      <c r="D5543" s="276">
        <v>7.28</v>
      </c>
    </row>
    <row r="5544" spans="1:4" ht="18" customHeight="1">
      <c r="A5544" s="274">
        <v>5502354</v>
      </c>
      <c r="B5544" s="275" t="s">
        <v>31042</v>
      </c>
      <c r="C5544" s="274" t="s">
        <v>13725</v>
      </c>
      <c r="D5544" s="276">
        <v>17.04</v>
      </c>
    </row>
    <row r="5545" spans="1:4" ht="18" customHeight="1">
      <c r="A5545" s="274">
        <v>5502588</v>
      </c>
      <c r="B5545" s="275" t="s">
        <v>31043</v>
      </c>
      <c r="C5545" s="274" t="s">
        <v>13725</v>
      </c>
      <c r="D5545" s="276">
        <v>10.46</v>
      </c>
    </row>
    <row r="5546" spans="1:4" ht="18" customHeight="1">
      <c r="A5546" s="274">
        <v>5502380</v>
      </c>
      <c r="B5546" s="275" t="s">
        <v>31044</v>
      </c>
      <c r="C5546" s="274" t="s">
        <v>13725</v>
      </c>
      <c r="D5546" s="276">
        <v>16.32</v>
      </c>
    </row>
    <row r="5547" spans="1:4" ht="18" customHeight="1">
      <c r="A5547" s="274">
        <v>5502614</v>
      </c>
      <c r="B5547" s="275" t="s">
        <v>31045</v>
      </c>
      <c r="C5547" s="274" t="s">
        <v>13725</v>
      </c>
      <c r="D5547" s="276">
        <v>9</v>
      </c>
    </row>
    <row r="5548" spans="1:4" ht="18" customHeight="1">
      <c r="A5548" s="274">
        <v>5502406</v>
      </c>
      <c r="B5548" s="275" t="s">
        <v>31046</v>
      </c>
      <c r="C5548" s="274" t="s">
        <v>13725</v>
      </c>
      <c r="D5548" s="276">
        <v>15.53</v>
      </c>
    </row>
    <row r="5549" spans="1:4" ht="18" customHeight="1">
      <c r="A5549" s="274">
        <v>5502640</v>
      </c>
      <c r="B5549" s="275" t="s">
        <v>31047</v>
      </c>
      <c r="C5549" s="274" t="s">
        <v>13725</v>
      </c>
      <c r="D5549" s="276">
        <v>8.8000000000000007</v>
      </c>
    </row>
    <row r="5550" spans="1:4" ht="18" customHeight="1">
      <c r="A5550" s="274">
        <v>5502355</v>
      </c>
      <c r="B5550" s="275" t="s">
        <v>31048</v>
      </c>
      <c r="C5550" s="274" t="s">
        <v>13725</v>
      </c>
      <c r="D5550" s="276">
        <v>17.329999999999998</v>
      </c>
    </row>
    <row r="5551" spans="1:4" ht="18" customHeight="1">
      <c r="A5551" s="274">
        <v>5502589</v>
      </c>
      <c r="B5551" s="275" t="s">
        <v>31049</v>
      </c>
      <c r="C5551" s="274" t="s">
        <v>13725</v>
      </c>
      <c r="D5551" s="276">
        <v>10.78</v>
      </c>
    </row>
    <row r="5552" spans="1:4" ht="18" customHeight="1">
      <c r="A5552" s="274">
        <v>5502381</v>
      </c>
      <c r="B5552" s="275" t="s">
        <v>31050</v>
      </c>
      <c r="C5552" s="274" t="s">
        <v>13725</v>
      </c>
      <c r="D5552" s="276">
        <v>16.510000000000002</v>
      </c>
    </row>
    <row r="5553" spans="1:4" ht="18" customHeight="1">
      <c r="A5553" s="274">
        <v>5502615</v>
      </c>
      <c r="B5553" s="275" t="s">
        <v>31051</v>
      </c>
      <c r="C5553" s="274" t="s">
        <v>13725</v>
      </c>
      <c r="D5553" s="276">
        <v>9.24</v>
      </c>
    </row>
    <row r="5554" spans="1:4" ht="18" customHeight="1">
      <c r="A5554" s="274">
        <v>5502407</v>
      </c>
      <c r="B5554" s="275" t="s">
        <v>31052</v>
      </c>
      <c r="C5554" s="274" t="s">
        <v>13725</v>
      </c>
      <c r="D5554" s="276">
        <v>16.22</v>
      </c>
    </row>
    <row r="5555" spans="1:4" ht="18" customHeight="1">
      <c r="A5555" s="274">
        <v>5502641</v>
      </c>
      <c r="B5555" s="275" t="s">
        <v>31053</v>
      </c>
      <c r="C5555" s="274" t="s">
        <v>13725</v>
      </c>
      <c r="D5555" s="276">
        <v>8.9499999999999993</v>
      </c>
    </row>
    <row r="5556" spans="1:4" ht="18" customHeight="1">
      <c r="A5556" s="274">
        <v>5502880</v>
      </c>
      <c r="B5556" s="275" t="s">
        <v>31054</v>
      </c>
      <c r="C5556" s="274" t="s">
        <v>13725</v>
      </c>
      <c r="D5556" s="276">
        <v>15.41</v>
      </c>
    </row>
    <row r="5557" spans="1:4" ht="18" customHeight="1">
      <c r="A5557" s="274">
        <v>5502857</v>
      </c>
      <c r="B5557" s="275" t="s">
        <v>31055</v>
      </c>
      <c r="C5557" s="274" t="s">
        <v>13725</v>
      </c>
      <c r="D5557" s="276">
        <v>22.18</v>
      </c>
    </row>
    <row r="5558" spans="1:4" ht="18" customHeight="1">
      <c r="A5558" s="274">
        <v>5502881</v>
      </c>
      <c r="B5558" s="275" t="s">
        <v>31056</v>
      </c>
      <c r="C5558" s="274" t="s">
        <v>13725</v>
      </c>
      <c r="D5558" s="276">
        <v>12.01</v>
      </c>
    </row>
    <row r="5559" spans="1:4" ht="18" customHeight="1">
      <c r="A5559" s="274">
        <v>5502859</v>
      </c>
      <c r="B5559" s="275" t="s">
        <v>31057</v>
      </c>
      <c r="C5559" s="274" t="s">
        <v>13725</v>
      </c>
      <c r="D5559" s="276">
        <v>18.46</v>
      </c>
    </row>
    <row r="5560" spans="1:4" ht="18" customHeight="1">
      <c r="A5560" s="274">
        <v>5502882</v>
      </c>
      <c r="B5560" s="275" t="s">
        <v>31058</v>
      </c>
      <c r="C5560" s="274" t="s">
        <v>13725</v>
      </c>
      <c r="D5560" s="276">
        <v>11.36</v>
      </c>
    </row>
    <row r="5561" spans="1:4" ht="18" customHeight="1">
      <c r="A5561" s="274">
        <v>5502858</v>
      </c>
      <c r="B5561" s="275" t="s">
        <v>31059</v>
      </c>
      <c r="C5561" s="274" t="s">
        <v>13725</v>
      </c>
      <c r="D5561" s="276">
        <v>19.64</v>
      </c>
    </row>
    <row r="5562" spans="1:4" ht="18" customHeight="1">
      <c r="A5562" s="274">
        <v>5502747</v>
      </c>
      <c r="B5562" s="275" t="s">
        <v>31060</v>
      </c>
      <c r="C5562" s="274" t="s">
        <v>13725</v>
      </c>
      <c r="D5562" s="276">
        <v>42.82</v>
      </c>
    </row>
    <row r="5563" spans="1:4" ht="18" customHeight="1">
      <c r="A5563" s="274">
        <v>5502773</v>
      </c>
      <c r="B5563" s="275" t="s">
        <v>31061</v>
      </c>
      <c r="C5563" s="274" t="s">
        <v>13725</v>
      </c>
      <c r="D5563" s="276">
        <v>41.2</v>
      </c>
    </row>
    <row r="5564" spans="1:4" ht="18" customHeight="1">
      <c r="A5564" s="274">
        <v>5502799</v>
      </c>
      <c r="B5564" s="275" t="s">
        <v>31062</v>
      </c>
      <c r="C5564" s="274" t="s">
        <v>13725</v>
      </c>
      <c r="D5564" s="276">
        <v>40.69</v>
      </c>
    </row>
    <row r="5565" spans="1:4" ht="18" customHeight="1">
      <c r="A5565" s="274">
        <v>5502748</v>
      </c>
      <c r="B5565" s="275" t="s">
        <v>31063</v>
      </c>
      <c r="C5565" s="274" t="s">
        <v>13725</v>
      </c>
      <c r="D5565" s="276">
        <v>43.32</v>
      </c>
    </row>
    <row r="5566" spans="1:4" ht="18" customHeight="1">
      <c r="A5566" s="274">
        <v>5502774</v>
      </c>
      <c r="B5566" s="275" t="s">
        <v>31064</v>
      </c>
      <c r="C5566" s="274" t="s">
        <v>13725</v>
      </c>
      <c r="D5566" s="276">
        <v>41.5</v>
      </c>
    </row>
    <row r="5567" spans="1:4" ht="18" customHeight="1">
      <c r="A5567" s="274">
        <v>5502800</v>
      </c>
      <c r="B5567" s="275" t="s">
        <v>31065</v>
      </c>
      <c r="C5567" s="274" t="s">
        <v>13725</v>
      </c>
      <c r="D5567" s="276">
        <v>41</v>
      </c>
    </row>
    <row r="5568" spans="1:4" ht="18" customHeight="1">
      <c r="A5568" s="274">
        <v>5502749</v>
      </c>
      <c r="B5568" s="275" t="s">
        <v>31066</v>
      </c>
      <c r="C5568" s="274" t="s">
        <v>13725</v>
      </c>
      <c r="D5568" s="276">
        <v>43.73</v>
      </c>
    </row>
    <row r="5569" spans="1:4" ht="18" customHeight="1">
      <c r="A5569" s="274">
        <v>5502775</v>
      </c>
      <c r="B5569" s="275" t="s">
        <v>31067</v>
      </c>
      <c r="C5569" s="274" t="s">
        <v>13725</v>
      </c>
      <c r="D5569" s="276">
        <v>41.81</v>
      </c>
    </row>
    <row r="5570" spans="1:4" ht="18" customHeight="1">
      <c r="A5570" s="274">
        <v>5502801</v>
      </c>
      <c r="B5570" s="275" t="s">
        <v>31068</v>
      </c>
      <c r="C5570" s="274" t="s">
        <v>13725</v>
      </c>
      <c r="D5570" s="276">
        <v>41.2</v>
      </c>
    </row>
    <row r="5571" spans="1:4" ht="18" customHeight="1">
      <c r="A5571" s="274">
        <v>5502750</v>
      </c>
      <c r="B5571" s="275" t="s">
        <v>31069</v>
      </c>
      <c r="C5571" s="274" t="s">
        <v>13725</v>
      </c>
      <c r="D5571" s="276">
        <v>45.8</v>
      </c>
    </row>
    <row r="5572" spans="1:4" ht="18" customHeight="1">
      <c r="A5572" s="274">
        <v>5502776</v>
      </c>
      <c r="B5572" s="275" t="s">
        <v>31070</v>
      </c>
      <c r="C5572" s="274" t="s">
        <v>13725</v>
      </c>
      <c r="D5572" s="276">
        <v>42.11</v>
      </c>
    </row>
    <row r="5573" spans="1:4" ht="18" customHeight="1">
      <c r="A5573" s="274">
        <v>5502802</v>
      </c>
      <c r="B5573" s="275" t="s">
        <v>31071</v>
      </c>
      <c r="C5573" s="274" t="s">
        <v>13725</v>
      </c>
      <c r="D5573" s="276">
        <v>41.5</v>
      </c>
    </row>
    <row r="5574" spans="1:4" ht="18" customHeight="1">
      <c r="A5574" s="274">
        <v>5502751</v>
      </c>
      <c r="B5574" s="275" t="s">
        <v>31072</v>
      </c>
      <c r="C5574" s="274" t="s">
        <v>13725</v>
      </c>
      <c r="D5574" s="276">
        <v>46.34</v>
      </c>
    </row>
    <row r="5575" spans="1:4" ht="18" customHeight="1">
      <c r="A5575" s="274">
        <v>5502777</v>
      </c>
      <c r="B5575" s="275" t="s">
        <v>31073</v>
      </c>
      <c r="C5575" s="274" t="s">
        <v>13725</v>
      </c>
      <c r="D5575" s="276">
        <v>42.41</v>
      </c>
    </row>
    <row r="5576" spans="1:4" ht="18" customHeight="1">
      <c r="A5576" s="274">
        <v>5502803</v>
      </c>
      <c r="B5576" s="275" t="s">
        <v>31074</v>
      </c>
      <c r="C5576" s="274" t="s">
        <v>13725</v>
      </c>
      <c r="D5576" s="276">
        <v>41.71</v>
      </c>
    </row>
    <row r="5577" spans="1:4" ht="18" customHeight="1">
      <c r="A5577" s="274">
        <v>5502752</v>
      </c>
      <c r="B5577" s="275" t="s">
        <v>31075</v>
      </c>
      <c r="C5577" s="274" t="s">
        <v>13725</v>
      </c>
      <c r="D5577" s="276">
        <v>47.15</v>
      </c>
    </row>
    <row r="5578" spans="1:4" ht="18" customHeight="1">
      <c r="A5578" s="274">
        <v>5502778</v>
      </c>
      <c r="B5578" s="275" t="s">
        <v>31076</v>
      </c>
      <c r="C5578" s="274" t="s">
        <v>13725</v>
      </c>
      <c r="D5578" s="276">
        <v>43.02</v>
      </c>
    </row>
    <row r="5579" spans="1:4" ht="18" customHeight="1">
      <c r="A5579" s="274">
        <v>5502804</v>
      </c>
      <c r="B5579" s="275" t="s">
        <v>31077</v>
      </c>
      <c r="C5579" s="274" t="s">
        <v>13725</v>
      </c>
      <c r="D5579" s="276">
        <v>42.21</v>
      </c>
    </row>
    <row r="5580" spans="1:4" ht="18" customHeight="1">
      <c r="A5580" s="274">
        <v>5502753</v>
      </c>
      <c r="B5580" s="275" t="s">
        <v>31078</v>
      </c>
      <c r="C5580" s="274" t="s">
        <v>13725</v>
      </c>
      <c r="D5580" s="276">
        <v>48.5</v>
      </c>
    </row>
    <row r="5581" spans="1:4" ht="18" customHeight="1">
      <c r="A5581" s="274">
        <v>5502779</v>
      </c>
      <c r="B5581" s="275" t="s">
        <v>31079</v>
      </c>
      <c r="C5581" s="274" t="s">
        <v>13725</v>
      </c>
      <c r="D5581" s="276">
        <v>45.53</v>
      </c>
    </row>
    <row r="5582" spans="1:4" ht="18" customHeight="1">
      <c r="A5582" s="274">
        <v>5502805</v>
      </c>
      <c r="B5582" s="275" t="s">
        <v>31080</v>
      </c>
      <c r="C5582" s="274" t="s">
        <v>13725</v>
      </c>
      <c r="D5582" s="276">
        <v>42.92</v>
      </c>
    </row>
    <row r="5583" spans="1:4" ht="18" customHeight="1">
      <c r="A5583" s="274">
        <v>5502743</v>
      </c>
      <c r="B5583" s="275" t="s">
        <v>31081</v>
      </c>
      <c r="C5583" s="274" t="s">
        <v>13725</v>
      </c>
      <c r="D5583" s="276">
        <v>40.49</v>
      </c>
    </row>
    <row r="5584" spans="1:4" ht="18" customHeight="1">
      <c r="A5584" s="274">
        <v>5502769</v>
      </c>
      <c r="B5584" s="275" t="s">
        <v>31082</v>
      </c>
      <c r="C5584" s="274" t="s">
        <v>13725</v>
      </c>
      <c r="D5584" s="276">
        <v>38.15</v>
      </c>
    </row>
    <row r="5585" spans="1:4" ht="18" customHeight="1">
      <c r="A5585" s="274">
        <v>5502795</v>
      </c>
      <c r="B5585" s="275" t="s">
        <v>31083</v>
      </c>
      <c r="C5585" s="274" t="s">
        <v>13725</v>
      </c>
      <c r="D5585" s="276">
        <v>37.950000000000003</v>
      </c>
    </row>
    <row r="5586" spans="1:4" ht="18" customHeight="1">
      <c r="A5586" s="274">
        <v>5502744</v>
      </c>
      <c r="B5586" s="275" t="s">
        <v>31084</v>
      </c>
      <c r="C5586" s="274" t="s">
        <v>13725</v>
      </c>
      <c r="D5586" s="276">
        <v>41.2</v>
      </c>
    </row>
    <row r="5587" spans="1:4" ht="18" customHeight="1">
      <c r="A5587" s="274">
        <v>5502770</v>
      </c>
      <c r="B5587" s="275" t="s">
        <v>31085</v>
      </c>
      <c r="C5587" s="274" t="s">
        <v>13725</v>
      </c>
      <c r="D5587" s="276">
        <v>38.630000000000003</v>
      </c>
    </row>
    <row r="5588" spans="1:4" ht="18" customHeight="1">
      <c r="A5588" s="274">
        <v>5502796</v>
      </c>
      <c r="B5588" s="275" t="s">
        <v>31086</v>
      </c>
      <c r="C5588" s="274" t="s">
        <v>13725</v>
      </c>
      <c r="D5588" s="276">
        <v>38.29</v>
      </c>
    </row>
    <row r="5589" spans="1:4" ht="18" customHeight="1">
      <c r="A5589" s="274">
        <v>5502742</v>
      </c>
      <c r="B5589" s="275" t="s">
        <v>31087</v>
      </c>
      <c r="C5589" s="274" t="s">
        <v>13725</v>
      </c>
      <c r="D5589" s="276">
        <v>38.15</v>
      </c>
    </row>
    <row r="5590" spans="1:4" ht="18" customHeight="1">
      <c r="A5590" s="274">
        <v>5502768</v>
      </c>
      <c r="B5590" s="275" t="s">
        <v>31088</v>
      </c>
      <c r="C5590" s="274" t="s">
        <v>13725</v>
      </c>
      <c r="D5590" s="276">
        <v>37.68</v>
      </c>
    </row>
    <row r="5591" spans="1:4" ht="18" customHeight="1">
      <c r="A5591" s="274">
        <v>5502794</v>
      </c>
      <c r="B5591" s="275" t="s">
        <v>31089</v>
      </c>
      <c r="C5591" s="274" t="s">
        <v>13725</v>
      </c>
      <c r="D5591" s="276">
        <v>37.479999999999997</v>
      </c>
    </row>
    <row r="5592" spans="1:4" ht="18" customHeight="1">
      <c r="A5592" s="274">
        <v>5502745</v>
      </c>
      <c r="B5592" s="275" t="s">
        <v>31090</v>
      </c>
      <c r="C5592" s="274" t="s">
        <v>13725</v>
      </c>
      <c r="D5592" s="276">
        <v>41.81</v>
      </c>
    </row>
    <row r="5593" spans="1:4" ht="18" customHeight="1">
      <c r="A5593" s="274">
        <v>5502771</v>
      </c>
      <c r="B5593" s="275" t="s">
        <v>31091</v>
      </c>
      <c r="C5593" s="274" t="s">
        <v>13725</v>
      </c>
      <c r="D5593" s="276">
        <v>40.590000000000003</v>
      </c>
    </row>
    <row r="5594" spans="1:4" ht="18" customHeight="1">
      <c r="A5594" s="274">
        <v>5502797</v>
      </c>
      <c r="B5594" s="275" t="s">
        <v>31092</v>
      </c>
      <c r="C5594" s="274" t="s">
        <v>13725</v>
      </c>
      <c r="D5594" s="276">
        <v>38.56</v>
      </c>
    </row>
    <row r="5595" spans="1:4" ht="18" customHeight="1">
      <c r="A5595" s="274">
        <v>5502746</v>
      </c>
      <c r="B5595" s="275" t="s">
        <v>31093</v>
      </c>
      <c r="C5595" s="274" t="s">
        <v>13725</v>
      </c>
      <c r="D5595" s="276">
        <v>42.31</v>
      </c>
    </row>
    <row r="5596" spans="1:4" ht="18" customHeight="1">
      <c r="A5596" s="274">
        <v>5502772</v>
      </c>
      <c r="B5596" s="275" t="s">
        <v>31094</v>
      </c>
      <c r="C5596" s="274" t="s">
        <v>13725</v>
      </c>
      <c r="D5596" s="276">
        <v>40.9</v>
      </c>
    </row>
    <row r="5597" spans="1:4" ht="18" customHeight="1">
      <c r="A5597" s="274">
        <v>5502798</v>
      </c>
      <c r="B5597" s="275" t="s">
        <v>31095</v>
      </c>
      <c r="C5597" s="274" t="s">
        <v>13725</v>
      </c>
      <c r="D5597" s="276">
        <v>38.9</v>
      </c>
    </row>
    <row r="5598" spans="1:4" ht="18" customHeight="1">
      <c r="A5598" s="274">
        <v>5502886</v>
      </c>
      <c r="B5598" s="275" t="s">
        <v>31096</v>
      </c>
      <c r="C5598" s="274" t="s">
        <v>13725</v>
      </c>
      <c r="D5598" s="276">
        <v>50.83</v>
      </c>
    </row>
    <row r="5599" spans="1:4" ht="18" customHeight="1">
      <c r="A5599" s="274">
        <v>5502887</v>
      </c>
      <c r="B5599" s="275" t="s">
        <v>31097</v>
      </c>
      <c r="C5599" s="274" t="s">
        <v>13725</v>
      </c>
      <c r="D5599" s="276">
        <v>45.93</v>
      </c>
    </row>
    <row r="5600" spans="1:4" ht="18" customHeight="1">
      <c r="A5600" s="274">
        <v>5502888</v>
      </c>
      <c r="B5600" s="275" t="s">
        <v>31098</v>
      </c>
      <c r="C5600" s="274" t="s">
        <v>13725</v>
      </c>
      <c r="D5600" s="276">
        <v>43.32</v>
      </c>
    </row>
    <row r="5601" spans="1:4" ht="9" customHeight="1">
      <c r="A5601" s="274">
        <v>5502820</v>
      </c>
      <c r="B5601" s="275" t="s">
        <v>31099</v>
      </c>
      <c r="C5601" s="274" t="s">
        <v>13725</v>
      </c>
      <c r="D5601" s="276">
        <v>7.42</v>
      </c>
    </row>
    <row r="5602" spans="1:4" ht="18" customHeight="1">
      <c r="A5602" s="274">
        <v>5502904</v>
      </c>
      <c r="B5602" s="275" t="s">
        <v>31100</v>
      </c>
      <c r="C5602" s="274" t="s">
        <v>13725</v>
      </c>
      <c r="D5602" s="276">
        <v>20.82</v>
      </c>
    </row>
    <row r="5603" spans="1:4" ht="18" customHeight="1">
      <c r="A5603" s="274">
        <v>5502930</v>
      </c>
      <c r="B5603" s="275" t="s">
        <v>31101</v>
      </c>
      <c r="C5603" s="274" t="s">
        <v>13725</v>
      </c>
      <c r="D5603" s="276">
        <v>19.78</v>
      </c>
    </row>
    <row r="5604" spans="1:4" ht="18" customHeight="1">
      <c r="A5604" s="274">
        <v>5502956</v>
      </c>
      <c r="B5604" s="275" t="s">
        <v>31102</v>
      </c>
      <c r="C5604" s="274" t="s">
        <v>13725</v>
      </c>
      <c r="D5604" s="276">
        <v>19.399999999999999</v>
      </c>
    </row>
    <row r="5605" spans="1:4" ht="18" customHeight="1">
      <c r="A5605" s="274">
        <v>5502905</v>
      </c>
      <c r="B5605" s="275" t="s">
        <v>31103</v>
      </c>
      <c r="C5605" s="274" t="s">
        <v>13725</v>
      </c>
      <c r="D5605" s="276">
        <v>23.25</v>
      </c>
    </row>
    <row r="5606" spans="1:4" ht="18" customHeight="1">
      <c r="A5606" s="274">
        <v>5502931</v>
      </c>
      <c r="B5606" s="275" t="s">
        <v>31104</v>
      </c>
      <c r="C5606" s="274" t="s">
        <v>13725</v>
      </c>
      <c r="D5606" s="276">
        <v>19.97</v>
      </c>
    </row>
    <row r="5607" spans="1:4" ht="18" customHeight="1">
      <c r="A5607" s="274">
        <v>5502957</v>
      </c>
      <c r="B5607" s="275" t="s">
        <v>31105</v>
      </c>
      <c r="C5607" s="274" t="s">
        <v>13725</v>
      </c>
      <c r="D5607" s="276">
        <v>19.59</v>
      </c>
    </row>
    <row r="5608" spans="1:4" ht="18" customHeight="1">
      <c r="A5608" s="274">
        <v>5502906</v>
      </c>
      <c r="B5608" s="275" t="s">
        <v>31106</v>
      </c>
      <c r="C5608" s="274" t="s">
        <v>13725</v>
      </c>
      <c r="D5608" s="276">
        <v>23.54</v>
      </c>
    </row>
    <row r="5609" spans="1:4" ht="18" customHeight="1">
      <c r="A5609" s="274">
        <v>5502932</v>
      </c>
      <c r="B5609" s="275" t="s">
        <v>31107</v>
      </c>
      <c r="C5609" s="274" t="s">
        <v>13725</v>
      </c>
      <c r="D5609" s="276">
        <v>20.16</v>
      </c>
    </row>
    <row r="5610" spans="1:4" ht="18" customHeight="1">
      <c r="A5610" s="274">
        <v>5502958</v>
      </c>
      <c r="B5610" s="275" t="s">
        <v>31108</v>
      </c>
      <c r="C5610" s="274" t="s">
        <v>13725</v>
      </c>
      <c r="D5610" s="276">
        <v>19.78</v>
      </c>
    </row>
    <row r="5611" spans="1:4" ht="18" customHeight="1">
      <c r="A5611" s="274">
        <v>5502907</v>
      </c>
      <c r="B5611" s="275" t="s">
        <v>31109</v>
      </c>
      <c r="C5611" s="274" t="s">
        <v>13725</v>
      </c>
      <c r="D5611" s="276">
        <v>23.97</v>
      </c>
    </row>
    <row r="5612" spans="1:4" ht="18" customHeight="1">
      <c r="A5612" s="274">
        <v>5502933</v>
      </c>
      <c r="B5612" s="275" t="s">
        <v>31110</v>
      </c>
      <c r="C5612" s="274" t="s">
        <v>13725</v>
      </c>
      <c r="D5612" s="276">
        <v>20.440000000000001</v>
      </c>
    </row>
    <row r="5613" spans="1:4" ht="18" customHeight="1">
      <c r="A5613" s="274">
        <v>5502959</v>
      </c>
      <c r="B5613" s="275" t="s">
        <v>31111</v>
      </c>
      <c r="C5613" s="274" t="s">
        <v>13725</v>
      </c>
      <c r="D5613" s="276">
        <v>19.97</v>
      </c>
    </row>
    <row r="5614" spans="1:4" ht="18" customHeight="1">
      <c r="A5614" s="274">
        <v>5502908</v>
      </c>
      <c r="B5614" s="275" t="s">
        <v>31112</v>
      </c>
      <c r="C5614" s="274" t="s">
        <v>13725</v>
      </c>
      <c r="D5614" s="276">
        <v>24.25</v>
      </c>
    </row>
    <row r="5615" spans="1:4" ht="18" customHeight="1">
      <c r="A5615" s="274">
        <v>5502934</v>
      </c>
      <c r="B5615" s="275" t="s">
        <v>31113</v>
      </c>
      <c r="C5615" s="274" t="s">
        <v>13725</v>
      </c>
      <c r="D5615" s="276">
        <v>20.63</v>
      </c>
    </row>
    <row r="5616" spans="1:4" ht="18" customHeight="1">
      <c r="A5616" s="274">
        <v>5502960</v>
      </c>
      <c r="B5616" s="275" t="s">
        <v>31114</v>
      </c>
      <c r="C5616" s="274" t="s">
        <v>13725</v>
      </c>
      <c r="D5616" s="276">
        <v>20.059999999999999</v>
      </c>
    </row>
    <row r="5617" spans="1:4" ht="18" customHeight="1">
      <c r="A5617" s="274">
        <v>5502909</v>
      </c>
      <c r="B5617" s="275" t="s">
        <v>31115</v>
      </c>
      <c r="C5617" s="274" t="s">
        <v>13725</v>
      </c>
      <c r="D5617" s="276">
        <v>24.82</v>
      </c>
    </row>
    <row r="5618" spans="1:4" ht="18" customHeight="1">
      <c r="A5618" s="274">
        <v>5502935</v>
      </c>
      <c r="B5618" s="275" t="s">
        <v>31116</v>
      </c>
      <c r="C5618" s="274" t="s">
        <v>13725</v>
      </c>
      <c r="D5618" s="276">
        <v>21.01</v>
      </c>
    </row>
    <row r="5619" spans="1:4" ht="18" customHeight="1">
      <c r="A5619" s="274">
        <v>5502961</v>
      </c>
      <c r="B5619" s="275" t="s">
        <v>31117</v>
      </c>
      <c r="C5619" s="274" t="s">
        <v>13725</v>
      </c>
      <c r="D5619" s="276">
        <v>20.440000000000001</v>
      </c>
    </row>
    <row r="5620" spans="1:4" ht="18" customHeight="1">
      <c r="A5620" s="274">
        <v>5502910</v>
      </c>
      <c r="B5620" s="275" t="s">
        <v>31118</v>
      </c>
      <c r="C5620" s="274" t="s">
        <v>13725</v>
      </c>
      <c r="D5620" s="276">
        <v>25.82</v>
      </c>
    </row>
    <row r="5621" spans="1:4" ht="18" customHeight="1">
      <c r="A5621" s="274">
        <v>5502936</v>
      </c>
      <c r="B5621" s="275" t="s">
        <v>31119</v>
      </c>
      <c r="C5621" s="274" t="s">
        <v>13725</v>
      </c>
      <c r="D5621" s="276">
        <v>23.68</v>
      </c>
    </row>
    <row r="5622" spans="1:4" ht="18" customHeight="1">
      <c r="A5622" s="274">
        <v>5502962</v>
      </c>
      <c r="B5622" s="275" t="s">
        <v>31120</v>
      </c>
      <c r="C5622" s="274" t="s">
        <v>13725</v>
      </c>
      <c r="D5622" s="276">
        <v>20.92</v>
      </c>
    </row>
    <row r="5623" spans="1:4" ht="18" customHeight="1">
      <c r="A5623" s="274">
        <v>5502900</v>
      </c>
      <c r="B5623" s="275" t="s">
        <v>31121</v>
      </c>
      <c r="C5623" s="274" t="s">
        <v>13725</v>
      </c>
      <c r="D5623" s="276">
        <v>19.3</v>
      </c>
    </row>
    <row r="5624" spans="1:4" ht="18" customHeight="1">
      <c r="A5624" s="274">
        <v>5502926</v>
      </c>
      <c r="B5624" s="275" t="s">
        <v>31122</v>
      </c>
      <c r="C5624" s="274" t="s">
        <v>13725</v>
      </c>
      <c r="D5624" s="276">
        <v>18.73</v>
      </c>
    </row>
    <row r="5625" spans="1:4" ht="18" customHeight="1">
      <c r="A5625" s="274">
        <v>5502952</v>
      </c>
      <c r="B5625" s="275" t="s">
        <v>31123</v>
      </c>
      <c r="C5625" s="274" t="s">
        <v>13725</v>
      </c>
      <c r="D5625" s="276">
        <v>18.54</v>
      </c>
    </row>
    <row r="5626" spans="1:4" ht="18" customHeight="1">
      <c r="A5626" s="274">
        <v>5502901</v>
      </c>
      <c r="B5626" s="275" t="s">
        <v>31124</v>
      </c>
      <c r="C5626" s="274" t="s">
        <v>13725</v>
      </c>
      <c r="D5626" s="276">
        <v>19.68</v>
      </c>
    </row>
    <row r="5627" spans="1:4" ht="18" customHeight="1">
      <c r="A5627" s="274">
        <v>5502927</v>
      </c>
      <c r="B5627" s="275" t="s">
        <v>31125</v>
      </c>
      <c r="C5627" s="274" t="s">
        <v>13725</v>
      </c>
      <c r="D5627" s="276">
        <v>19.02</v>
      </c>
    </row>
    <row r="5628" spans="1:4" ht="18" customHeight="1">
      <c r="A5628" s="274">
        <v>5502953</v>
      </c>
      <c r="B5628" s="275" t="s">
        <v>31126</v>
      </c>
      <c r="C5628" s="274" t="s">
        <v>13725</v>
      </c>
      <c r="D5628" s="276">
        <v>18.829999999999998</v>
      </c>
    </row>
    <row r="5629" spans="1:4" ht="18" customHeight="1">
      <c r="A5629" s="274">
        <v>5502899</v>
      </c>
      <c r="B5629" s="275" t="s">
        <v>31127</v>
      </c>
      <c r="C5629" s="274" t="s">
        <v>13725</v>
      </c>
      <c r="D5629" s="276">
        <v>18.73</v>
      </c>
    </row>
    <row r="5630" spans="1:4" ht="18" customHeight="1">
      <c r="A5630" s="274">
        <v>5502925</v>
      </c>
      <c r="B5630" s="275" t="s">
        <v>31128</v>
      </c>
      <c r="C5630" s="274" t="s">
        <v>13725</v>
      </c>
      <c r="D5630" s="276">
        <v>18.45</v>
      </c>
    </row>
    <row r="5631" spans="1:4" ht="18" customHeight="1">
      <c r="A5631" s="274">
        <v>5502951</v>
      </c>
      <c r="B5631" s="275" t="s">
        <v>31129</v>
      </c>
      <c r="C5631" s="274" t="s">
        <v>13725</v>
      </c>
      <c r="D5631" s="276">
        <v>18.260000000000002</v>
      </c>
    </row>
    <row r="5632" spans="1:4" ht="18" customHeight="1">
      <c r="A5632" s="274">
        <v>5502902</v>
      </c>
      <c r="B5632" s="275" t="s">
        <v>31130</v>
      </c>
      <c r="C5632" s="274" t="s">
        <v>13725</v>
      </c>
      <c r="D5632" s="276">
        <v>20.16</v>
      </c>
    </row>
    <row r="5633" spans="1:4" ht="18" customHeight="1">
      <c r="A5633" s="274">
        <v>5502928</v>
      </c>
      <c r="B5633" s="275" t="s">
        <v>31131</v>
      </c>
      <c r="C5633" s="274" t="s">
        <v>13725</v>
      </c>
      <c r="D5633" s="276">
        <v>19.3</v>
      </c>
    </row>
    <row r="5634" spans="1:4" ht="18" customHeight="1">
      <c r="A5634" s="274">
        <v>5502954</v>
      </c>
      <c r="B5634" s="275" t="s">
        <v>31132</v>
      </c>
      <c r="C5634" s="274" t="s">
        <v>13725</v>
      </c>
      <c r="D5634" s="276">
        <v>19.02</v>
      </c>
    </row>
    <row r="5635" spans="1:4" ht="18" customHeight="1">
      <c r="A5635" s="274">
        <v>5502903</v>
      </c>
      <c r="B5635" s="275" t="s">
        <v>31133</v>
      </c>
      <c r="C5635" s="274" t="s">
        <v>13725</v>
      </c>
      <c r="D5635" s="276">
        <v>20.440000000000001</v>
      </c>
    </row>
    <row r="5636" spans="1:4" ht="18" customHeight="1">
      <c r="A5636" s="274">
        <v>5502929</v>
      </c>
      <c r="B5636" s="275" t="s">
        <v>31134</v>
      </c>
      <c r="C5636" s="274" t="s">
        <v>13725</v>
      </c>
      <c r="D5636" s="276">
        <v>19.489999999999998</v>
      </c>
    </row>
    <row r="5637" spans="1:4" ht="18" customHeight="1">
      <c r="A5637" s="274">
        <v>5502955</v>
      </c>
      <c r="B5637" s="275" t="s">
        <v>31135</v>
      </c>
      <c r="C5637" s="274" t="s">
        <v>13725</v>
      </c>
      <c r="D5637" s="276">
        <v>19.21</v>
      </c>
    </row>
    <row r="5638" spans="1:4" ht="18" customHeight="1">
      <c r="A5638" s="274">
        <v>5502889</v>
      </c>
      <c r="B5638" s="275" t="s">
        <v>31136</v>
      </c>
      <c r="C5638" s="274" t="s">
        <v>13725</v>
      </c>
      <c r="D5638" s="276">
        <v>26.24</v>
      </c>
    </row>
    <row r="5639" spans="1:4" ht="18" customHeight="1">
      <c r="A5639" s="274">
        <v>5502996</v>
      </c>
      <c r="B5639" s="275" t="s">
        <v>31137</v>
      </c>
      <c r="C5639" s="274" t="s">
        <v>13725</v>
      </c>
      <c r="D5639" s="276">
        <v>23.97</v>
      </c>
    </row>
    <row r="5640" spans="1:4" ht="18" customHeight="1">
      <c r="A5640" s="274">
        <v>5502997</v>
      </c>
      <c r="B5640" s="275" t="s">
        <v>31138</v>
      </c>
      <c r="C5640" s="274" t="s">
        <v>13725</v>
      </c>
      <c r="D5640" s="276">
        <v>23.25</v>
      </c>
    </row>
    <row r="5641" spans="1:4" ht="9" customHeight="1">
      <c r="A5641" s="274">
        <v>5501716</v>
      </c>
      <c r="B5641" s="275" t="s">
        <v>31139</v>
      </c>
      <c r="C5641" s="274" t="s">
        <v>13725</v>
      </c>
      <c r="D5641" s="276">
        <v>20.62</v>
      </c>
    </row>
    <row r="5642" spans="1:4" ht="9" customHeight="1">
      <c r="A5642" s="274">
        <v>5501717</v>
      </c>
      <c r="B5642" s="275" t="s">
        <v>31140</v>
      </c>
      <c r="C5642" s="274" t="s">
        <v>13725</v>
      </c>
      <c r="D5642" s="276">
        <v>23.24</v>
      </c>
    </row>
    <row r="5643" spans="1:4" ht="9" customHeight="1">
      <c r="A5643" s="274">
        <v>5501712</v>
      </c>
      <c r="B5643" s="275" t="s">
        <v>31141</v>
      </c>
      <c r="C5643" s="274" t="s">
        <v>13725</v>
      </c>
      <c r="D5643" s="276">
        <v>11.95</v>
      </c>
    </row>
    <row r="5644" spans="1:4" ht="9" customHeight="1">
      <c r="A5644" s="274">
        <v>5501713</v>
      </c>
      <c r="B5644" s="275" t="s">
        <v>31142</v>
      </c>
      <c r="C5644" s="274" t="s">
        <v>13725</v>
      </c>
      <c r="D5644" s="276">
        <v>13.28</v>
      </c>
    </row>
    <row r="5645" spans="1:4" ht="9" customHeight="1">
      <c r="A5645" s="274">
        <v>5501711</v>
      </c>
      <c r="B5645" s="275" t="s">
        <v>31143</v>
      </c>
      <c r="C5645" s="274" t="s">
        <v>13725</v>
      </c>
      <c r="D5645" s="276">
        <v>9.58</v>
      </c>
    </row>
    <row r="5646" spans="1:4" ht="9" customHeight="1">
      <c r="A5646" s="274">
        <v>5501710</v>
      </c>
      <c r="B5646" s="275" t="s">
        <v>31144</v>
      </c>
      <c r="C5646" s="274" t="s">
        <v>13725</v>
      </c>
      <c r="D5646" s="276">
        <v>2.84</v>
      </c>
    </row>
    <row r="5647" spans="1:4" ht="9" customHeight="1">
      <c r="A5647" s="274">
        <v>5501714</v>
      </c>
      <c r="B5647" s="275" t="s">
        <v>31145</v>
      </c>
      <c r="C5647" s="274" t="s">
        <v>13725</v>
      </c>
      <c r="D5647" s="276">
        <v>15.62</v>
      </c>
    </row>
    <row r="5648" spans="1:4" ht="9" customHeight="1">
      <c r="A5648" s="274">
        <v>5501715</v>
      </c>
      <c r="B5648" s="275" t="s">
        <v>31146</v>
      </c>
      <c r="C5648" s="274" t="s">
        <v>13725</v>
      </c>
      <c r="D5648" s="276">
        <v>17.989999999999998</v>
      </c>
    </row>
    <row r="5649" spans="1:4" ht="9" customHeight="1">
      <c r="A5649" s="274">
        <v>5502986</v>
      </c>
      <c r="B5649" s="275" t="s">
        <v>31147</v>
      </c>
      <c r="C5649" s="274" t="s">
        <v>13725</v>
      </c>
      <c r="D5649" s="276">
        <v>2.48</v>
      </c>
    </row>
    <row r="5650" spans="1:4" ht="9" customHeight="1">
      <c r="A5650" s="274">
        <v>5502977</v>
      </c>
      <c r="B5650" s="275" t="s">
        <v>31148</v>
      </c>
      <c r="C5650" s="274" t="s">
        <v>13725</v>
      </c>
      <c r="D5650" s="276">
        <v>9.86</v>
      </c>
    </row>
    <row r="5651" spans="1:4" ht="9" customHeight="1">
      <c r="A5651" s="274">
        <v>5502985</v>
      </c>
      <c r="B5651" s="275" t="s">
        <v>31149</v>
      </c>
      <c r="C5651" s="274" t="s">
        <v>6273</v>
      </c>
      <c r="D5651" s="276">
        <v>0.44</v>
      </c>
    </row>
    <row r="5652" spans="1:4" ht="9" customHeight="1">
      <c r="A5652" s="274">
        <v>5503018</v>
      </c>
      <c r="B5652" s="275" t="s">
        <v>31150</v>
      </c>
      <c r="C5652" s="274" t="s">
        <v>27303</v>
      </c>
      <c r="D5652" s="276">
        <v>66.45</v>
      </c>
    </row>
    <row r="5653" spans="1:4" ht="9" customHeight="1">
      <c r="A5653" s="274">
        <v>5505768</v>
      </c>
      <c r="B5653" s="275" t="s">
        <v>31151</v>
      </c>
      <c r="C5653" s="274" t="s">
        <v>6273</v>
      </c>
      <c r="D5653" s="276">
        <v>82.9</v>
      </c>
    </row>
    <row r="5654" spans="1:4" ht="9" customHeight="1">
      <c r="A5654" s="274">
        <v>5503020</v>
      </c>
      <c r="B5654" s="275" t="s">
        <v>31152</v>
      </c>
      <c r="C5654" s="274" t="s">
        <v>27303</v>
      </c>
      <c r="D5654" s="276">
        <v>305.14999999999998</v>
      </c>
    </row>
    <row r="5655" spans="1:4" ht="9" customHeight="1">
      <c r="A5655" s="274">
        <v>5605798</v>
      </c>
      <c r="B5655" s="275" t="s">
        <v>31153</v>
      </c>
      <c r="C5655" s="274" t="s">
        <v>41</v>
      </c>
      <c r="D5655" s="276">
        <v>89.71</v>
      </c>
    </row>
    <row r="5656" spans="1:4" ht="18" customHeight="1">
      <c r="A5656" s="274">
        <v>5605925</v>
      </c>
      <c r="B5656" s="275" t="s">
        <v>31154</v>
      </c>
      <c r="C5656" s="274" t="s">
        <v>41</v>
      </c>
      <c r="D5656" s="276">
        <v>84.94</v>
      </c>
    </row>
    <row r="5657" spans="1:4" ht="9" customHeight="1">
      <c r="A5657" s="274">
        <v>5605799</v>
      </c>
      <c r="B5657" s="275" t="s">
        <v>31155</v>
      </c>
      <c r="C5657" s="274" t="s">
        <v>41</v>
      </c>
      <c r="D5657" s="276">
        <v>95.94</v>
      </c>
    </row>
    <row r="5658" spans="1:4" ht="9" customHeight="1">
      <c r="A5658" s="274">
        <v>5605800</v>
      </c>
      <c r="B5658" s="275" t="s">
        <v>31156</v>
      </c>
      <c r="C5658" s="274" t="s">
        <v>41</v>
      </c>
      <c r="D5658" s="276">
        <v>106.8</v>
      </c>
    </row>
    <row r="5659" spans="1:4" ht="9" customHeight="1">
      <c r="A5659" s="274">
        <v>5605894</v>
      </c>
      <c r="B5659" s="275" t="s">
        <v>31157</v>
      </c>
      <c r="C5659" s="274" t="s">
        <v>41</v>
      </c>
      <c r="D5659" s="276">
        <v>48.06</v>
      </c>
    </row>
    <row r="5660" spans="1:4" ht="9" customHeight="1">
      <c r="A5660" s="274">
        <v>5605895</v>
      </c>
      <c r="B5660" s="275" t="s">
        <v>31158</v>
      </c>
      <c r="C5660" s="274" t="s">
        <v>41</v>
      </c>
      <c r="D5660" s="276">
        <v>52.76</v>
      </c>
    </row>
    <row r="5661" spans="1:4" ht="9" customHeight="1">
      <c r="A5661" s="274">
        <v>5605896</v>
      </c>
      <c r="B5661" s="275" t="s">
        <v>31159</v>
      </c>
      <c r="C5661" s="274" t="s">
        <v>41</v>
      </c>
      <c r="D5661" s="276">
        <v>59.86</v>
      </c>
    </row>
    <row r="5662" spans="1:4" ht="9" customHeight="1">
      <c r="A5662" s="274">
        <v>5605911</v>
      </c>
      <c r="B5662" s="275" t="s">
        <v>31160</v>
      </c>
      <c r="C5662" s="274" t="s">
        <v>41</v>
      </c>
      <c r="D5662" s="276">
        <v>31.59</v>
      </c>
    </row>
    <row r="5663" spans="1:4" ht="9" customHeight="1">
      <c r="A5663" s="274">
        <v>5605912</v>
      </c>
      <c r="B5663" s="275" t="s">
        <v>31161</v>
      </c>
      <c r="C5663" s="274" t="s">
        <v>41</v>
      </c>
      <c r="D5663" s="276">
        <v>51.16</v>
      </c>
    </row>
    <row r="5664" spans="1:4" ht="9" customHeight="1">
      <c r="A5664" s="274">
        <v>5605938</v>
      </c>
      <c r="B5664" s="275" t="s">
        <v>31162</v>
      </c>
      <c r="C5664" s="274" t="s">
        <v>41</v>
      </c>
      <c r="D5664" s="276">
        <v>20.28</v>
      </c>
    </row>
    <row r="5665" spans="1:4" ht="9" customHeight="1">
      <c r="A5665" s="274">
        <v>5605939</v>
      </c>
      <c r="B5665" s="275" t="s">
        <v>31163</v>
      </c>
      <c r="C5665" s="274" t="s">
        <v>41</v>
      </c>
      <c r="D5665" s="276">
        <v>24.38</v>
      </c>
    </row>
    <row r="5666" spans="1:4" ht="9" customHeight="1">
      <c r="A5666" s="274">
        <v>5605940</v>
      </c>
      <c r="B5666" s="275" t="s">
        <v>31164</v>
      </c>
      <c r="C5666" s="274" t="s">
        <v>41</v>
      </c>
      <c r="D5666" s="276">
        <v>56.66</v>
      </c>
    </row>
    <row r="5667" spans="1:4" ht="9" customHeight="1">
      <c r="A5667" s="274">
        <v>5605942</v>
      </c>
      <c r="B5667" s="275" t="s">
        <v>31165</v>
      </c>
      <c r="C5667" s="274" t="s">
        <v>6273</v>
      </c>
      <c r="D5667" s="276">
        <v>48.16</v>
      </c>
    </row>
    <row r="5668" spans="1:4" ht="18" customHeight="1">
      <c r="A5668" s="274">
        <v>5605955</v>
      </c>
      <c r="B5668" s="275" t="s">
        <v>31166</v>
      </c>
      <c r="C5668" s="274" t="s">
        <v>4786</v>
      </c>
      <c r="D5668" s="276">
        <v>555.08000000000004</v>
      </c>
    </row>
    <row r="5669" spans="1:4" ht="18" customHeight="1">
      <c r="A5669" s="274">
        <v>5605956</v>
      </c>
      <c r="B5669" s="275" t="s">
        <v>31167</v>
      </c>
      <c r="C5669" s="274" t="s">
        <v>4786</v>
      </c>
      <c r="D5669" s="276">
        <v>657.6</v>
      </c>
    </row>
    <row r="5670" spans="1:4" ht="18" customHeight="1">
      <c r="A5670" s="274">
        <v>5605953</v>
      </c>
      <c r="B5670" s="275" t="s">
        <v>31168</v>
      </c>
      <c r="C5670" s="274" t="s">
        <v>4786</v>
      </c>
      <c r="D5670" s="276">
        <v>394.12</v>
      </c>
    </row>
    <row r="5671" spans="1:4" ht="18" customHeight="1">
      <c r="A5671" s="274">
        <v>5605954</v>
      </c>
      <c r="B5671" s="275" t="s">
        <v>31169</v>
      </c>
      <c r="C5671" s="274" t="s">
        <v>4786</v>
      </c>
      <c r="D5671" s="276">
        <v>477.48</v>
      </c>
    </row>
    <row r="5672" spans="1:4" ht="18" customHeight="1">
      <c r="A5672" s="274">
        <v>5605909</v>
      </c>
      <c r="B5672" s="275" t="s">
        <v>31170</v>
      </c>
      <c r="C5672" s="274" t="s">
        <v>4786</v>
      </c>
      <c r="D5672" s="276">
        <v>449.97</v>
      </c>
    </row>
    <row r="5673" spans="1:4" ht="18" customHeight="1">
      <c r="A5673" s="274">
        <v>5605908</v>
      </c>
      <c r="B5673" s="275" t="s">
        <v>31171</v>
      </c>
      <c r="C5673" s="274" t="s">
        <v>4786</v>
      </c>
      <c r="D5673" s="276">
        <v>449.97</v>
      </c>
    </row>
    <row r="5674" spans="1:4" ht="18" customHeight="1">
      <c r="A5674" s="274">
        <v>5605907</v>
      </c>
      <c r="B5674" s="275" t="s">
        <v>31172</v>
      </c>
      <c r="C5674" s="274" t="s">
        <v>4786</v>
      </c>
      <c r="D5674" s="276">
        <v>482.45</v>
      </c>
    </row>
    <row r="5675" spans="1:4" ht="18" customHeight="1">
      <c r="A5675" s="274">
        <v>5605906</v>
      </c>
      <c r="B5675" s="275" t="s">
        <v>31173</v>
      </c>
      <c r="C5675" s="274" t="s">
        <v>4786</v>
      </c>
      <c r="D5675" s="276">
        <v>584.27</v>
      </c>
    </row>
    <row r="5676" spans="1:4" ht="18" customHeight="1">
      <c r="A5676" s="274">
        <v>5605905</v>
      </c>
      <c r="B5676" s="275" t="s">
        <v>31174</v>
      </c>
      <c r="C5676" s="274" t="s">
        <v>4786</v>
      </c>
      <c r="D5676" s="276">
        <v>639.84</v>
      </c>
    </row>
    <row r="5677" spans="1:4" ht="18" customHeight="1">
      <c r="A5677" s="274">
        <v>5605944</v>
      </c>
      <c r="B5677" s="275" t="s">
        <v>31175</v>
      </c>
      <c r="C5677" s="274" t="s">
        <v>4786</v>
      </c>
      <c r="D5677" s="276">
        <v>406.64</v>
      </c>
    </row>
    <row r="5678" spans="1:4" ht="18" customHeight="1">
      <c r="A5678" s="274">
        <v>5605910</v>
      </c>
      <c r="B5678" s="275" t="s">
        <v>31176</v>
      </c>
      <c r="C5678" s="274" t="s">
        <v>4786</v>
      </c>
      <c r="D5678" s="276">
        <v>475.01</v>
      </c>
    </row>
    <row r="5679" spans="1:4" ht="18" customHeight="1">
      <c r="A5679" s="274">
        <v>5605945</v>
      </c>
      <c r="B5679" s="275" t="s">
        <v>31177</v>
      </c>
      <c r="C5679" s="274" t="s">
        <v>4786</v>
      </c>
      <c r="D5679" s="276">
        <v>503.27</v>
      </c>
    </row>
    <row r="5680" spans="1:4" ht="18" customHeight="1">
      <c r="A5680" s="274">
        <v>5605946</v>
      </c>
      <c r="B5680" s="275" t="s">
        <v>31178</v>
      </c>
      <c r="C5680" s="274" t="s">
        <v>4786</v>
      </c>
      <c r="D5680" s="276">
        <v>482.45</v>
      </c>
    </row>
    <row r="5681" spans="1:4" ht="18" customHeight="1">
      <c r="A5681" s="274">
        <v>5605947</v>
      </c>
      <c r="B5681" s="275" t="s">
        <v>31179</v>
      </c>
      <c r="C5681" s="274" t="s">
        <v>4786</v>
      </c>
      <c r="D5681" s="276">
        <v>542.77</v>
      </c>
    </row>
    <row r="5682" spans="1:4" ht="18" customHeight="1">
      <c r="A5682" s="274">
        <v>5605948</v>
      </c>
      <c r="B5682" s="275" t="s">
        <v>31180</v>
      </c>
      <c r="C5682" s="274" t="s">
        <v>4786</v>
      </c>
      <c r="D5682" s="276">
        <v>639.84</v>
      </c>
    </row>
    <row r="5683" spans="1:4" ht="18" customHeight="1">
      <c r="A5683" s="274">
        <v>5605949</v>
      </c>
      <c r="B5683" s="275" t="s">
        <v>31181</v>
      </c>
      <c r="C5683" s="274" t="s">
        <v>4786</v>
      </c>
      <c r="D5683" s="276">
        <v>908.23</v>
      </c>
    </row>
    <row r="5684" spans="1:4" ht="18" customHeight="1">
      <c r="A5684" s="274">
        <v>5605950</v>
      </c>
      <c r="B5684" s="275" t="s">
        <v>31182</v>
      </c>
      <c r="C5684" s="274" t="s">
        <v>4786</v>
      </c>
      <c r="D5684" s="276">
        <v>1011.48</v>
      </c>
    </row>
    <row r="5685" spans="1:4" ht="18" customHeight="1">
      <c r="A5685" s="274">
        <v>5605951</v>
      </c>
      <c r="B5685" s="275" t="s">
        <v>31183</v>
      </c>
      <c r="C5685" s="274" t="s">
        <v>4786</v>
      </c>
      <c r="D5685" s="276">
        <v>1617.22</v>
      </c>
    </row>
    <row r="5686" spans="1:4" ht="18" customHeight="1">
      <c r="A5686" s="274">
        <v>5605952</v>
      </c>
      <c r="B5686" s="275" t="s">
        <v>31184</v>
      </c>
      <c r="C5686" s="274" t="s">
        <v>4786</v>
      </c>
      <c r="D5686" s="276">
        <v>2471.9499999999998</v>
      </c>
    </row>
    <row r="5687" spans="1:4" ht="18" customHeight="1">
      <c r="A5687" s="274">
        <v>5605932</v>
      </c>
      <c r="B5687" s="275" t="s">
        <v>31185</v>
      </c>
      <c r="C5687" s="274" t="s">
        <v>41</v>
      </c>
      <c r="D5687" s="276">
        <v>127.41</v>
      </c>
    </row>
    <row r="5688" spans="1:4" ht="18" customHeight="1">
      <c r="A5688" s="274">
        <v>5605934</v>
      </c>
      <c r="B5688" s="275" t="s">
        <v>31186</v>
      </c>
      <c r="C5688" s="274" t="s">
        <v>41</v>
      </c>
      <c r="D5688" s="276">
        <v>139.68</v>
      </c>
    </row>
    <row r="5689" spans="1:4" ht="18" customHeight="1">
      <c r="A5689" s="274">
        <v>5605928</v>
      </c>
      <c r="B5689" s="275" t="s">
        <v>31187</v>
      </c>
      <c r="C5689" s="274" t="s">
        <v>41</v>
      </c>
      <c r="D5689" s="276">
        <v>157.88</v>
      </c>
    </row>
    <row r="5690" spans="1:4" ht="18" customHeight="1">
      <c r="A5690" s="274">
        <v>5605935</v>
      </c>
      <c r="B5690" s="275" t="s">
        <v>31188</v>
      </c>
      <c r="C5690" s="274" t="s">
        <v>41</v>
      </c>
      <c r="D5690" s="276">
        <v>153.22999999999999</v>
      </c>
    </row>
    <row r="5691" spans="1:4" ht="18" customHeight="1">
      <c r="A5691" s="274">
        <v>5605936</v>
      </c>
      <c r="B5691" s="275" t="s">
        <v>31189</v>
      </c>
      <c r="C5691" s="274" t="s">
        <v>41</v>
      </c>
      <c r="D5691" s="276">
        <v>236.59</v>
      </c>
    </row>
    <row r="5692" spans="1:4" ht="18" customHeight="1">
      <c r="A5692" s="274">
        <v>5605937</v>
      </c>
      <c r="B5692" s="275" t="s">
        <v>31190</v>
      </c>
      <c r="C5692" s="274" t="s">
        <v>41</v>
      </c>
      <c r="D5692" s="276">
        <v>287.32</v>
      </c>
    </row>
    <row r="5693" spans="1:4" ht="18" customHeight="1">
      <c r="A5693" s="274">
        <v>5605957</v>
      </c>
      <c r="B5693" s="275" t="s">
        <v>31191</v>
      </c>
      <c r="C5693" s="274" t="s">
        <v>41</v>
      </c>
      <c r="D5693" s="276">
        <v>197.91</v>
      </c>
    </row>
    <row r="5694" spans="1:4" ht="18" customHeight="1">
      <c r="A5694" s="274">
        <v>5605958</v>
      </c>
      <c r="B5694" s="275" t="s">
        <v>31192</v>
      </c>
      <c r="C5694" s="274" t="s">
        <v>41</v>
      </c>
      <c r="D5694" s="276">
        <v>226.01</v>
      </c>
    </row>
    <row r="5695" spans="1:4" ht="18" customHeight="1">
      <c r="A5695" s="274">
        <v>5605959</v>
      </c>
      <c r="B5695" s="275" t="s">
        <v>31193</v>
      </c>
      <c r="C5695" s="274" t="s">
        <v>41</v>
      </c>
      <c r="D5695" s="276">
        <v>270.5</v>
      </c>
    </row>
    <row r="5696" spans="1:4" ht="18" customHeight="1">
      <c r="A5696" s="274">
        <v>5605960</v>
      </c>
      <c r="B5696" s="275" t="s">
        <v>31194</v>
      </c>
      <c r="C5696" s="274" t="s">
        <v>41</v>
      </c>
      <c r="D5696" s="276">
        <v>317.02</v>
      </c>
    </row>
    <row r="5697" spans="1:4" ht="18" customHeight="1">
      <c r="A5697" s="274">
        <v>5605961</v>
      </c>
      <c r="B5697" s="275" t="s">
        <v>31195</v>
      </c>
      <c r="C5697" s="274" t="s">
        <v>41</v>
      </c>
      <c r="D5697" s="276">
        <v>445.65</v>
      </c>
    </row>
    <row r="5698" spans="1:4" ht="9" customHeight="1">
      <c r="A5698" s="274">
        <v>5605885</v>
      </c>
      <c r="B5698" s="275" t="s">
        <v>31196</v>
      </c>
      <c r="C5698" s="274" t="s">
        <v>41</v>
      </c>
      <c r="D5698" s="276">
        <v>244.59</v>
      </c>
    </row>
    <row r="5699" spans="1:4" ht="9" customHeight="1">
      <c r="A5699" s="274">
        <v>5605886</v>
      </c>
      <c r="B5699" s="275" t="s">
        <v>31197</v>
      </c>
      <c r="C5699" s="274" t="s">
        <v>41</v>
      </c>
      <c r="D5699" s="276">
        <v>266.75</v>
      </c>
    </row>
    <row r="5700" spans="1:4" ht="9" customHeight="1">
      <c r="A5700" s="274">
        <v>5605883</v>
      </c>
      <c r="B5700" s="275" t="s">
        <v>31198</v>
      </c>
      <c r="C5700" s="274" t="s">
        <v>41</v>
      </c>
      <c r="D5700" s="276">
        <v>195.34</v>
      </c>
    </row>
    <row r="5701" spans="1:4" ht="9" customHeight="1">
      <c r="A5701" s="274">
        <v>5605884</v>
      </c>
      <c r="B5701" s="275" t="s">
        <v>31199</v>
      </c>
      <c r="C5701" s="274" t="s">
        <v>41</v>
      </c>
      <c r="D5701" s="276">
        <v>217.51</v>
      </c>
    </row>
    <row r="5702" spans="1:4" ht="18" customHeight="1">
      <c r="A5702" s="274">
        <v>5605962</v>
      </c>
      <c r="B5702" s="275" t="s">
        <v>31200</v>
      </c>
      <c r="C5702" s="274" t="s">
        <v>41</v>
      </c>
      <c r="D5702" s="276">
        <v>156.41</v>
      </c>
    </row>
    <row r="5703" spans="1:4" ht="18" customHeight="1">
      <c r="A5703" s="274">
        <v>5605881</v>
      </c>
      <c r="B5703" s="275" t="s">
        <v>31201</v>
      </c>
      <c r="C5703" s="274" t="s">
        <v>41</v>
      </c>
      <c r="D5703" s="276">
        <v>230.52</v>
      </c>
    </row>
    <row r="5704" spans="1:4" ht="18" customHeight="1">
      <c r="A5704" s="274">
        <v>5605882</v>
      </c>
      <c r="B5704" s="275" t="s">
        <v>31202</v>
      </c>
      <c r="C5704" s="274" t="s">
        <v>41</v>
      </c>
      <c r="D5704" s="276">
        <v>395.31</v>
      </c>
    </row>
    <row r="5705" spans="1:4" ht="18" customHeight="1">
      <c r="A5705" s="274">
        <v>5605963</v>
      </c>
      <c r="B5705" s="275" t="s">
        <v>31203</v>
      </c>
      <c r="C5705" s="274" t="s">
        <v>41</v>
      </c>
      <c r="D5705" s="276">
        <v>246.44</v>
      </c>
    </row>
    <row r="5706" spans="1:4" ht="18" customHeight="1">
      <c r="A5706" s="274">
        <v>5605964</v>
      </c>
      <c r="B5706" s="275" t="s">
        <v>31204</v>
      </c>
      <c r="C5706" s="274" t="s">
        <v>41</v>
      </c>
      <c r="D5706" s="276">
        <v>256.43</v>
      </c>
    </row>
    <row r="5707" spans="1:4" ht="18" customHeight="1">
      <c r="A5707" s="274">
        <v>5605965</v>
      </c>
      <c r="B5707" s="275" t="s">
        <v>31205</v>
      </c>
      <c r="C5707" s="274" t="s">
        <v>41</v>
      </c>
      <c r="D5707" s="276">
        <v>340.75</v>
      </c>
    </row>
    <row r="5708" spans="1:4" ht="18" customHeight="1">
      <c r="A5708" s="274">
        <v>5605966</v>
      </c>
      <c r="B5708" s="275" t="s">
        <v>31206</v>
      </c>
      <c r="C5708" s="274" t="s">
        <v>41</v>
      </c>
      <c r="D5708" s="276">
        <v>414.99</v>
      </c>
    </row>
    <row r="5709" spans="1:4" ht="18" customHeight="1">
      <c r="A5709" s="274">
        <v>5605967</v>
      </c>
      <c r="B5709" s="275" t="s">
        <v>31207</v>
      </c>
      <c r="C5709" s="274" t="s">
        <v>41</v>
      </c>
      <c r="D5709" s="276">
        <v>469.92</v>
      </c>
    </row>
    <row r="5710" spans="1:4" ht="18" customHeight="1">
      <c r="A5710" s="274">
        <v>5605968</v>
      </c>
      <c r="B5710" s="275" t="s">
        <v>31208</v>
      </c>
      <c r="C5710" s="274" t="s">
        <v>41</v>
      </c>
      <c r="D5710" s="276">
        <v>574.09</v>
      </c>
    </row>
    <row r="5711" spans="1:4" ht="18" customHeight="1">
      <c r="A5711" s="274">
        <v>5605969</v>
      </c>
      <c r="B5711" s="275" t="s">
        <v>31209</v>
      </c>
      <c r="C5711" s="274" t="s">
        <v>41</v>
      </c>
      <c r="D5711" s="276">
        <v>694.09</v>
      </c>
    </row>
    <row r="5712" spans="1:4" ht="18" customHeight="1">
      <c r="A5712" s="274">
        <v>5909130</v>
      </c>
      <c r="B5712" s="275" t="s">
        <v>31210</v>
      </c>
      <c r="C5712" s="274" t="s">
        <v>4787</v>
      </c>
      <c r="D5712" s="276">
        <v>26.28</v>
      </c>
    </row>
    <row r="5713" spans="1:4" ht="18" customHeight="1">
      <c r="A5713" s="274">
        <v>5914703</v>
      </c>
      <c r="B5713" s="275" t="s">
        <v>31211</v>
      </c>
      <c r="C5713" s="274" t="s">
        <v>4787</v>
      </c>
      <c r="D5713" s="276">
        <v>5.71</v>
      </c>
    </row>
    <row r="5714" spans="1:4" ht="18" customHeight="1">
      <c r="A5714" s="274">
        <v>5914704</v>
      </c>
      <c r="B5714" s="275" t="s">
        <v>31212</v>
      </c>
      <c r="C5714" s="274" t="s">
        <v>4787</v>
      </c>
      <c r="D5714" s="276">
        <v>5.72</v>
      </c>
    </row>
    <row r="5715" spans="1:4" ht="18" customHeight="1">
      <c r="A5715" s="274">
        <v>5914710</v>
      </c>
      <c r="B5715" s="275" t="s">
        <v>31213</v>
      </c>
      <c r="C5715" s="274" t="s">
        <v>4787</v>
      </c>
      <c r="D5715" s="276">
        <v>11.14</v>
      </c>
    </row>
    <row r="5716" spans="1:4" ht="18" customHeight="1">
      <c r="A5716" s="274">
        <v>5914711</v>
      </c>
      <c r="B5716" s="275" t="s">
        <v>31214</v>
      </c>
      <c r="C5716" s="274" t="s">
        <v>4787</v>
      </c>
      <c r="D5716" s="276">
        <v>10.24</v>
      </c>
    </row>
    <row r="5717" spans="1:4" ht="18" customHeight="1">
      <c r="A5717" s="274">
        <v>5914712</v>
      </c>
      <c r="B5717" s="275" t="s">
        <v>31215</v>
      </c>
      <c r="C5717" s="274" t="s">
        <v>4787</v>
      </c>
      <c r="D5717" s="276">
        <v>10.1</v>
      </c>
    </row>
    <row r="5718" spans="1:4" ht="18" customHeight="1">
      <c r="A5718" s="274">
        <v>5915369</v>
      </c>
      <c r="B5718" s="275" t="s">
        <v>31216</v>
      </c>
      <c r="C5718" s="274" t="s">
        <v>4786</v>
      </c>
      <c r="D5718" s="276">
        <v>7380.29</v>
      </c>
    </row>
    <row r="5719" spans="1:4" ht="18" customHeight="1">
      <c r="A5719" s="274">
        <v>5915401</v>
      </c>
      <c r="B5719" s="275" t="s">
        <v>31217</v>
      </c>
      <c r="C5719" s="274" t="s">
        <v>4786</v>
      </c>
      <c r="D5719" s="276">
        <v>6780.49</v>
      </c>
    </row>
    <row r="5720" spans="1:4" ht="18" customHeight="1">
      <c r="A5720" s="274">
        <v>5915402</v>
      </c>
      <c r="B5720" s="275" t="s">
        <v>31218</v>
      </c>
      <c r="C5720" s="274" t="s">
        <v>4786</v>
      </c>
      <c r="D5720" s="276">
        <v>3887.34</v>
      </c>
    </row>
    <row r="5721" spans="1:4" ht="9" customHeight="1">
      <c r="A5721" s="274">
        <v>5915400</v>
      </c>
      <c r="B5721" s="275" t="s">
        <v>31219</v>
      </c>
      <c r="C5721" s="274" t="s">
        <v>4786</v>
      </c>
      <c r="D5721" s="276">
        <v>3431.07</v>
      </c>
    </row>
    <row r="5722" spans="1:4" ht="18" customHeight="1">
      <c r="A5722" s="274">
        <v>5914651</v>
      </c>
      <c r="B5722" s="275" t="s">
        <v>31220</v>
      </c>
      <c r="C5722" s="274" t="s">
        <v>4787</v>
      </c>
      <c r="D5722" s="276">
        <v>2.54</v>
      </c>
    </row>
    <row r="5723" spans="1:4" ht="18" customHeight="1">
      <c r="A5723" s="274">
        <v>5914648</v>
      </c>
      <c r="B5723" s="275" t="s">
        <v>31221</v>
      </c>
      <c r="C5723" s="274" t="s">
        <v>4787</v>
      </c>
      <c r="D5723" s="276">
        <v>7.66</v>
      </c>
    </row>
    <row r="5724" spans="1:4" ht="18" customHeight="1">
      <c r="A5724" s="274">
        <v>5914647</v>
      </c>
      <c r="B5724" s="275" t="s">
        <v>31222</v>
      </c>
      <c r="C5724" s="274" t="s">
        <v>4787</v>
      </c>
      <c r="D5724" s="276">
        <v>1.76</v>
      </c>
    </row>
    <row r="5725" spans="1:4" ht="18" customHeight="1">
      <c r="A5725" s="274">
        <v>5915411</v>
      </c>
      <c r="B5725" s="275" t="s">
        <v>31223</v>
      </c>
      <c r="C5725" s="274" t="s">
        <v>4787</v>
      </c>
      <c r="D5725" s="276">
        <v>3.44</v>
      </c>
    </row>
    <row r="5726" spans="1:4" ht="18" customHeight="1">
      <c r="A5726" s="274">
        <v>5915409</v>
      </c>
      <c r="B5726" s="275" t="s">
        <v>31224</v>
      </c>
      <c r="C5726" s="274" t="s">
        <v>4787</v>
      </c>
      <c r="D5726" s="276">
        <v>8.56</v>
      </c>
    </row>
    <row r="5727" spans="1:4" ht="18" customHeight="1">
      <c r="A5727" s="274">
        <v>5915407</v>
      </c>
      <c r="B5727" s="275" t="s">
        <v>31225</v>
      </c>
      <c r="C5727" s="274" t="s">
        <v>4787</v>
      </c>
      <c r="D5727" s="276">
        <v>2.67</v>
      </c>
    </row>
    <row r="5728" spans="1:4" ht="18" customHeight="1">
      <c r="A5728" s="274">
        <v>5914354</v>
      </c>
      <c r="B5728" s="275" t="s">
        <v>31226</v>
      </c>
      <c r="C5728" s="274" t="s">
        <v>4787</v>
      </c>
      <c r="D5728" s="276">
        <v>1.84</v>
      </c>
    </row>
    <row r="5729" spans="1:4" ht="18" customHeight="1">
      <c r="A5729" s="274">
        <v>5915406</v>
      </c>
      <c r="B5729" s="275" t="s">
        <v>31227</v>
      </c>
      <c r="C5729" s="274" t="s">
        <v>4787</v>
      </c>
      <c r="D5729" s="276">
        <v>9.36</v>
      </c>
    </row>
    <row r="5730" spans="1:4" ht="18" customHeight="1">
      <c r="A5730" s="274">
        <v>5914652</v>
      </c>
      <c r="B5730" s="275" t="s">
        <v>31228</v>
      </c>
      <c r="C5730" s="274" t="s">
        <v>4787</v>
      </c>
      <c r="D5730" s="276">
        <v>3.39</v>
      </c>
    </row>
    <row r="5731" spans="1:4" ht="18" customHeight="1">
      <c r="A5731" s="274">
        <v>5915417</v>
      </c>
      <c r="B5731" s="275" t="s">
        <v>31229</v>
      </c>
      <c r="C5731" s="274" t="s">
        <v>4787</v>
      </c>
      <c r="D5731" s="276">
        <v>5.36</v>
      </c>
    </row>
    <row r="5732" spans="1:4" ht="18" customHeight="1">
      <c r="A5732" s="274">
        <v>5915414</v>
      </c>
      <c r="B5732" s="275" t="s">
        <v>31230</v>
      </c>
      <c r="C5732" s="274" t="s">
        <v>4787</v>
      </c>
      <c r="D5732" s="276">
        <v>2.81</v>
      </c>
    </row>
    <row r="5733" spans="1:4" ht="18" customHeight="1">
      <c r="A5733" s="274">
        <v>5914351</v>
      </c>
      <c r="B5733" s="275" t="s">
        <v>31231</v>
      </c>
      <c r="C5733" s="274" t="s">
        <v>4787</v>
      </c>
      <c r="D5733" s="276">
        <v>2.58</v>
      </c>
    </row>
    <row r="5734" spans="1:4" ht="18" customHeight="1">
      <c r="A5734" s="274">
        <v>5914645</v>
      </c>
      <c r="B5734" s="275" t="s">
        <v>31232</v>
      </c>
      <c r="C5734" s="274" t="s">
        <v>4787</v>
      </c>
      <c r="D5734" s="276">
        <v>2.94</v>
      </c>
    </row>
    <row r="5735" spans="1:4" ht="18" customHeight="1">
      <c r="A5735" s="274">
        <v>5914642</v>
      </c>
      <c r="B5735" s="275" t="s">
        <v>31233</v>
      </c>
      <c r="C5735" s="274" t="s">
        <v>4787</v>
      </c>
      <c r="D5735" s="276">
        <v>5.74</v>
      </c>
    </row>
    <row r="5736" spans="1:4" ht="18" customHeight="1">
      <c r="A5736" s="274">
        <v>5914641</v>
      </c>
      <c r="B5736" s="275" t="s">
        <v>31234</v>
      </c>
      <c r="C5736" s="274" t="s">
        <v>4787</v>
      </c>
      <c r="D5736" s="276">
        <v>2.04</v>
      </c>
    </row>
    <row r="5737" spans="1:4" ht="18" customHeight="1">
      <c r="A5737" s="274">
        <v>5915456</v>
      </c>
      <c r="B5737" s="275" t="s">
        <v>31235</v>
      </c>
      <c r="C5737" s="274" t="s">
        <v>4787</v>
      </c>
      <c r="D5737" s="276">
        <v>3.79</v>
      </c>
    </row>
    <row r="5738" spans="1:4" ht="18" customHeight="1">
      <c r="A5738" s="274">
        <v>5915454</v>
      </c>
      <c r="B5738" s="275" t="s">
        <v>31236</v>
      </c>
      <c r="C5738" s="274" t="s">
        <v>4787</v>
      </c>
      <c r="D5738" s="276">
        <v>6.58</v>
      </c>
    </row>
    <row r="5739" spans="1:4" ht="18" customHeight="1">
      <c r="A5739" s="274">
        <v>5915399</v>
      </c>
      <c r="B5739" s="275" t="s">
        <v>31237</v>
      </c>
      <c r="C5739" s="274" t="s">
        <v>4787</v>
      </c>
      <c r="D5739" s="276">
        <v>2.88</v>
      </c>
    </row>
    <row r="5740" spans="1:4" ht="18" customHeight="1">
      <c r="A5740" s="274">
        <v>5914353</v>
      </c>
      <c r="B5740" s="275" t="s">
        <v>31238</v>
      </c>
      <c r="C5740" s="274" t="s">
        <v>4787</v>
      </c>
      <c r="D5740" s="276">
        <v>1.53</v>
      </c>
    </row>
    <row r="5741" spans="1:4" ht="18" customHeight="1">
      <c r="A5741" s="274">
        <v>5915470</v>
      </c>
      <c r="B5741" s="275" t="s">
        <v>31239</v>
      </c>
      <c r="C5741" s="274" t="s">
        <v>4787</v>
      </c>
      <c r="D5741" s="276">
        <v>2.2999999999999998</v>
      </c>
    </row>
    <row r="5742" spans="1:4" ht="18" customHeight="1">
      <c r="A5742" s="274">
        <v>5915459</v>
      </c>
      <c r="B5742" s="275" t="s">
        <v>31240</v>
      </c>
      <c r="C5742" s="274" t="s">
        <v>4787</v>
      </c>
      <c r="D5742" s="276">
        <v>7.43</v>
      </c>
    </row>
    <row r="5743" spans="1:4" ht="9" customHeight="1">
      <c r="A5743" s="274">
        <v>5915476</v>
      </c>
      <c r="B5743" s="275" t="s">
        <v>31241</v>
      </c>
      <c r="C5743" s="274" t="s">
        <v>4787</v>
      </c>
      <c r="D5743" s="276">
        <v>28.31</v>
      </c>
    </row>
    <row r="5744" spans="1:4" ht="18" customHeight="1">
      <c r="A5744" s="274">
        <v>5914702</v>
      </c>
      <c r="B5744" s="275" t="s">
        <v>31242</v>
      </c>
      <c r="C5744" s="274" t="s">
        <v>4787</v>
      </c>
      <c r="D5744" s="276">
        <v>15.21</v>
      </c>
    </row>
    <row r="5745" spans="1:4" ht="18" customHeight="1">
      <c r="A5745" s="274">
        <v>5914701</v>
      </c>
      <c r="B5745" s="275" t="s">
        <v>31243</v>
      </c>
      <c r="C5745" s="274" t="s">
        <v>4787</v>
      </c>
      <c r="D5745" s="276">
        <v>15.36</v>
      </c>
    </row>
    <row r="5746" spans="1:4" ht="18" customHeight="1">
      <c r="A5746" s="274">
        <v>5906592</v>
      </c>
      <c r="B5746" s="275" t="s">
        <v>31244</v>
      </c>
      <c r="C5746" s="274" t="s">
        <v>4786</v>
      </c>
      <c r="D5746" s="276">
        <v>32.72</v>
      </c>
    </row>
    <row r="5747" spans="1:4" ht="18" customHeight="1">
      <c r="A5747" s="274">
        <v>5906591</v>
      </c>
      <c r="B5747" s="275" t="s">
        <v>31245</v>
      </c>
      <c r="C5747" s="274" t="s">
        <v>4786</v>
      </c>
      <c r="D5747" s="276">
        <v>31.03</v>
      </c>
    </row>
    <row r="5748" spans="1:4" ht="18" customHeight="1">
      <c r="A5748" s="274">
        <v>5914653</v>
      </c>
      <c r="B5748" s="275" t="s">
        <v>31246</v>
      </c>
      <c r="C5748" s="274" t="s">
        <v>4787</v>
      </c>
      <c r="D5748" s="276">
        <v>3.72</v>
      </c>
    </row>
    <row r="5749" spans="1:4" ht="18" customHeight="1">
      <c r="A5749" s="274">
        <v>5915405</v>
      </c>
      <c r="B5749" s="275" t="s">
        <v>31247</v>
      </c>
      <c r="C5749" s="274" t="s">
        <v>4787</v>
      </c>
      <c r="D5749" s="276">
        <v>5.79</v>
      </c>
    </row>
    <row r="5750" spans="1:4" ht="18" customHeight="1">
      <c r="A5750" s="274">
        <v>5914657</v>
      </c>
      <c r="B5750" s="275" t="s">
        <v>31248</v>
      </c>
      <c r="C5750" s="274" t="s">
        <v>4787</v>
      </c>
      <c r="D5750" s="276">
        <v>18.260000000000002</v>
      </c>
    </row>
    <row r="5751" spans="1:4" ht="9" customHeight="1">
      <c r="A5751" s="274">
        <v>5914363</v>
      </c>
      <c r="B5751" s="275" t="s">
        <v>31249</v>
      </c>
      <c r="C5751" s="274" t="s">
        <v>4787</v>
      </c>
      <c r="D5751" s="276">
        <v>18.239999999999998</v>
      </c>
    </row>
    <row r="5752" spans="1:4" ht="18" customHeight="1">
      <c r="A5752" s="274">
        <v>5914646</v>
      </c>
      <c r="B5752" s="275" t="s">
        <v>31250</v>
      </c>
      <c r="C5752" s="274" t="s">
        <v>4787</v>
      </c>
      <c r="D5752" s="276">
        <v>8.7100000000000009</v>
      </c>
    </row>
    <row r="5753" spans="1:4" ht="18" customHeight="1">
      <c r="A5753" s="274">
        <v>5919535</v>
      </c>
      <c r="B5753" s="275" t="s">
        <v>31251</v>
      </c>
      <c r="C5753" s="274" t="s">
        <v>4787</v>
      </c>
      <c r="D5753" s="276">
        <v>19.8</v>
      </c>
    </row>
    <row r="5754" spans="1:4" ht="18" customHeight="1">
      <c r="A5754" s="274">
        <v>5919533</v>
      </c>
      <c r="B5754" s="275" t="s">
        <v>31252</v>
      </c>
      <c r="C5754" s="274" t="s">
        <v>4787</v>
      </c>
      <c r="D5754" s="276">
        <v>66.069999999999993</v>
      </c>
    </row>
    <row r="5755" spans="1:4" ht="18" customHeight="1">
      <c r="A5755" s="274">
        <v>5919534</v>
      </c>
      <c r="B5755" s="275" t="s">
        <v>31253</v>
      </c>
      <c r="C5755" s="274" t="s">
        <v>4787</v>
      </c>
      <c r="D5755" s="276">
        <v>60.34</v>
      </c>
    </row>
    <row r="5756" spans="1:4" ht="9" customHeight="1">
      <c r="A5756" s="274">
        <v>5909007</v>
      </c>
      <c r="B5756" s="275" t="s">
        <v>31254</v>
      </c>
      <c r="C5756" s="274" t="s">
        <v>4787</v>
      </c>
      <c r="D5756" s="276">
        <v>18.28</v>
      </c>
    </row>
    <row r="5757" spans="1:4" ht="9" customHeight="1">
      <c r="A5757" s="274">
        <v>5919538</v>
      </c>
      <c r="B5757" s="275" t="s">
        <v>31255</v>
      </c>
      <c r="C5757" s="274" t="s">
        <v>4787</v>
      </c>
      <c r="D5757" s="276">
        <v>15.45</v>
      </c>
    </row>
    <row r="5758" spans="1:4" ht="18" customHeight="1">
      <c r="A5758" s="274">
        <v>5919540</v>
      </c>
      <c r="B5758" s="275" t="s">
        <v>31256</v>
      </c>
      <c r="C5758" s="274" t="s">
        <v>4787</v>
      </c>
      <c r="D5758" s="276">
        <v>3.23</v>
      </c>
    </row>
    <row r="5759" spans="1:4" ht="18" customHeight="1">
      <c r="A5759" s="274">
        <v>5914705</v>
      </c>
      <c r="B5759" s="275" t="s">
        <v>31257</v>
      </c>
      <c r="C5759" s="274" t="s">
        <v>4787</v>
      </c>
      <c r="D5759" s="276">
        <v>22.27</v>
      </c>
    </row>
    <row r="5760" spans="1:4" ht="18" customHeight="1">
      <c r="A5760" s="274">
        <v>5914706</v>
      </c>
      <c r="B5760" s="275" t="s">
        <v>31258</v>
      </c>
      <c r="C5760" s="274" t="s">
        <v>4787</v>
      </c>
      <c r="D5760" s="276">
        <v>20.48</v>
      </c>
    </row>
    <row r="5761" spans="1:4" ht="18" customHeight="1">
      <c r="A5761" s="274">
        <v>5914707</v>
      </c>
      <c r="B5761" s="275" t="s">
        <v>31259</v>
      </c>
      <c r="C5761" s="274" t="s">
        <v>4787</v>
      </c>
      <c r="D5761" s="276">
        <v>20.2</v>
      </c>
    </row>
    <row r="5762" spans="1:4" ht="18" customHeight="1">
      <c r="A5762" s="274">
        <v>5914677</v>
      </c>
      <c r="B5762" s="275" t="s">
        <v>31260</v>
      </c>
      <c r="C5762" s="274" t="s">
        <v>4787</v>
      </c>
      <c r="D5762" s="276">
        <v>30.54</v>
      </c>
    </row>
    <row r="5763" spans="1:4" ht="18" customHeight="1">
      <c r="A5763" s="274">
        <v>5914676</v>
      </c>
      <c r="B5763" s="275" t="s">
        <v>31261</v>
      </c>
      <c r="C5763" s="274" t="s">
        <v>4787</v>
      </c>
      <c r="D5763" s="276">
        <v>25.35</v>
      </c>
    </row>
    <row r="5764" spans="1:4" ht="9" customHeight="1">
      <c r="A5764" s="274">
        <v>5915440</v>
      </c>
      <c r="B5764" s="275" t="s">
        <v>31262</v>
      </c>
      <c r="C5764" s="274" t="s">
        <v>4787</v>
      </c>
      <c r="D5764" s="276">
        <v>2.9</v>
      </c>
    </row>
    <row r="5765" spans="1:4" ht="18" customHeight="1">
      <c r="A5765" s="274">
        <v>5914352</v>
      </c>
      <c r="B5765" s="275" t="s">
        <v>31263</v>
      </c>
      <c r="C5765" s="274" t="s">
        <v>4787</v>
      </c>
      <c r="D5765" s="276">
        <v>4.37</v>
      </c>
    </row>
    <row r="5766" spans="1:4" ht="18" customHeight="1">
      <c r="A5766" s="274">
        <v>5914339</v>
      </c>
      <c r="B5766" s="275" t="s">
        <v>31264</v>
      </c>
      <c r="C5766" s="274" t="s">
        <v>4787</v>
      </c>
      <c r="D5766" s="276">
        <v>8.66</v>
      </c>
    </row>
    <row r="5767" spans="1:4" ht="18" customHeight="1">
      <c r="A5767" s="274">
        <v>5914678</v>
      </c>
      <c r="B5767" s="275" t="s">
        <v>31265</v>
      </c>
      <c r="C5767" s="274" t="s">
        <v>4787</v>
      </c>
      <c r="D5767" s="276">
        <v>36.6</v>
      </c>
    </row>
    <row r="5768" spans="1:4" ht="18" customHeight="1">
      <c r="A5768" s="274">
        <v>5914679</v>
      </c>
      <c r="B5768" s="275" t="s">
        <v>31266</v>
      </c>
      <c r="C5768" s="274" t="s">
        <v>4787</v>
      </c>
      <c r="D5768" s="276">
        <v>58.56</v>
      </c>
    </row>
    <row r="5769" spans="1:4" ht="18" customHeight="1">
      <c r="A5769" s="274">
        <v>5914681</v>
      </c>
      <c r="B5769" s="275" t="s">
        <v>31267</v>
      </c>
      <c r="C5769" s="274" t="s">
        <v>4787</v>
      </c>
      <c r="D5769" s="276">
        <v>69.87</v>
      </c>
    </row>
    <row r="5770" spans="1:4" ht="18" customHeight="1">
      <c r="A5770" s="274">
        <v>5914680</v>
      </c>
      <c r="B5770" s="275" t="s">
        <v>31268</v>
      </c>
      <c r="C5770" s="274" t="s">
        <v>4787</v>
      </c>
      <c r="D5770" s="276">
        <v>48.62</v>
      </c>
    </row>
    <row r="5771" spans="1:4" ht="9" customHeight="1">
      <c r="A5771" s="274">
        <v>5915015</v>
      </c>
      <c r="B5771" s="275" t="s">
        <v>31269</v>
      </c>
      <c r="C5771" s="274" t="s">
        <v>4787</v>
      </c>
      <c r="D5771" s="276">
        <v>21.72</v>
      </c>
    </row>
    <row r="5772" spans="1:4" ht="9" customHeight="1">
      <c r="A5772" s="274">
        <v>5915373</v>
      </c>
      <c r="B5772" s="275" t="s">
        <v>31270</v>
      </c>
      <c r="C5772" s="274" t="s">
        <v>4787</v>
      </c>
      <c r="D5772" s="276">
        <v>18.059999999999999</v>
      </c>
    </row>
    <row r="5773" spans="1:4" ht="18" customHeight="1">
      <c r="A5773" s="274">
        <v>5914333</v>
      </c>
      <c r="B5773" s="275" t="s">
        <v>31271</v>
      </c>
      <c r="C5773" s="274" t="s">
        <v>4787</v>
      </c>
      <c r="D5773" s="276">
        <v>33.57</v>
      </c>
    </row>
    <row r="5774" spans="1:4" ht="9" customHeight="1">
      <c r="A5774" s="274">
        <v>5914655</v>
      </c>
      <c r="B5774" s="275" t="s">
        <v>31272</v>
      </c>
      <c r="C5774" s="274" t="s">
        <v>4787</v>
      </c>
      <c r="D5774" s="276">
        <v>33.119999999999997</v>
      </c>
    </row>
    <row r="5775" spans="1:4" ht="9" customHeight="1">
      <c r="A5775" s="274">
        <v>5915474</v>
      </c>
      <c r="B5775" s="275" t="s">
        <v>31273</v>
      </c>
      <c r="C5775" s="274" t="s">
        <v>4787</v>
      </c>
      <c r="D5775" s="276">
        <v>29.53</v>
      </c>
    </row>
    <row r="5776" spans="1:4" ht="9" customHeight="1">
      <c r="A5776" s="274">
        <v>5914654</v>
      </c>
      <c r="B5776" s="275" t="s">
        <v>31274</v>
      </c>
      <c r="C5776" s="274" t="s">
        <v>4787</v>
      </c>
      <c r="D5776" s="276">
        <v>26.62</v>
      </c>
    </row>
    <row r="5777" spans="1:4" ht="18" customHeight="1">
      <c r="A5777" s="274">
        <v>5914686</v>
      </c>
      <c r="B5777" s="275" t="s">
        <v>31275</v>
      </c>
      <c r="C5777" s="274" t="s">
        <v>4787</v>
      </c>
      <c r="D5777" s="276">
        <v>25.85</v>
      </c>
    </row>
    <row r="5778" spans="1:4" ht="18" customHeight="1">
      <c r="A5778" s="274">
        <v>5914685</v>
      </c>
      <c r="B5778" s="275" t="s">
        <v>31276</v>
      </c>
      <c r="C5778" s="274" t="s">
        <v>4787</v>
      </c>
      <c r="D5778" s="276">
        <v>25.99</v>
      </c>
    </row>
    <row r="5779" spans="1:4" ht="18" customHeight="1">
      <c r="A5779" s="274">
        <v>5914682</v>
      </c>
      <c r="B5779" s="275" t="s">
        <v>31277</v>
      </c>
      <c r="C5779" s="274" t="s">
        <v>4787</v>
      </c>
      <c r="D5779" s="276">
        <v>33.450000000000003</v>
      </c>
    </row>
    <row r="5780" spans="1:4" ht="18" customHeight="1">
      <c r="A5780" s="274">
        <v>5914683</v>
      </c>
      <c r="B5780" s="275" t="s">
        <v>31278</v>
      </c>
      <c r="C5780" s="274" t="s">
        <v>4787</v>
      </c>
      <c r="D5780" s="276">
        <v>38.42</v>
      </c>
    </row>
    <row r="5781" spans="1:4" ht="18" customHeight="1">
      <c r="A5781" s="274">
        <v>5914684</v>
      </c>
      <c r="B5781" s="275" t="s">
        <v>31279</v>
      </c>
      <c r="C5781" s="274" t="s">
        <v>4787</v>
      </c>
      <c r="D5781" s="276">
        <v>28.99</v>
      </c>
    </row>
    <row r="5782" spans="1:4" ht="18" customHeight="1">
      <c r="A5782" s="274">
        <v>5914675</v>
      </c>
      <c r="B5782" s="275" t="s">
        <v>31280</v>
      </c>
      <c r="C5782" s="274" t="s">
        <v>4787</v>
      </c>
      <c r="D5782" s="276">
        <v>3.04</v>
      </c>
    </row>
    <row r="5783" spans="1:4" ht="9" customHeight="1">
      <c r="A5783" s="274">
        <v>5915433</v>
      </c>
      <c r="B5783" s="275" t="s">
        <v>31281</v>
      </c>
      <c r="C5783" s="274" t="s">
        <v>4787</v>
      </c>
      <c r="D5783" s="276">
        <v>34.229999999999997</v>
      </c>
    </row>
    <row r="5784" spans="1:4" ht="18" customHeight="1">
      <c r="A5784" s="274">
        <v>5914650</v>
      </c>
      <c r="B5784" s="275" t="s">
        <v>31282</v>
      </c>
      <c r="C5784" s="274" t="s">
        <v>4787</v>
      </c>
      <c r="D5784" s="276">
        <v>11.22</v>
      </c>
    </row>
    <row r="5785" spans="1:4" ht="18" customHeight="1">
      <c r="A5785" s="274">
        <v>5914358</v>
      </c>
      <c r="B5785" s="275" t="s">
        <v>31283</v>
      </c>
      <c r="C5785" s="274" t="s">
        <v>4787</v>
      </c>
      <c r="D5785" s="276">
        <v>9.1</v>
      </c>
    </row>
    <row r="5786" spans="1:4" ht="18" customHeight="1">
      <c r="A5786" s="274">
        <v>5915421</v>
      </c>
      <c r="B5786" s="275" t="s">
        <v>31284</v>
      </c>
      <c r="C5786" s="274" t="s">
        <v>4787</v>
      </c>
      <c r="D5786" s="276">
        <v>26.07</v>
      </c>
    </row>
    <row r="5787" spans="1:4" ht="18" customHeight="1">
      <c r="A5787" s="274">
        <v>5914649</v>
      </c>
      <c r="B5787" s="275" t="s">
        <v>31285</v>
      </c>
      <c r="C5787" s="274" t="s">
        <v>4787</v>
      </c>
      <c r="D5787" s="276">
        <v>7.78</v>
      </c>
    </row>
    <row r="5788" spans="1:4" ht="18" customHeight="1">
      <c r="A5788" s="274">
        <v>5914643</v>
      </c>
      <c r="B5788" s="275" t="s">
        <v>31286</v>
      </c>
      <c r="C5788" s="274" t="s">
        <v>4787</v>
      </c>
      <c r="D5788" s="276">
        <v>5.53</v>
      </c>
    </row>
    <row r="5789" spans="1:4" ht="18" customHeight="1">
      <c r="A5789" s="274">
        <v>5914328</v>
      </c>
      <c r="B5789" s="275" t="s">
        <v>31287</v>
      </c>
      <c r="C5789" s="274" t="s">
        <v>4787</v>
      </c>
      <c r="D5789" s="276">
        <v>26.7</v>
      </c>
    </row>
    <row r="5790" spans="1:4" ht="18" customHeight="1">
      <c r="A5790" s="274">
        <v>5914610</v>
      </c>
      <c r="B5790" s="275" t="s">
        <v>31288</v>
      </c>
      <c r="C5790" s="274" t="s">
        <v>4787</v>
      </c>
      <c r="D5790" s="276">
        <v>37.47</v>
      </c>
    </row>
    <row r="5791" spans="1:4" ht="18" customHeight="1">
      <c r="A5791" s="274">
        <v>5915408</v>
      </c>
      <c r="B5791" s="275" t="s">
        <v>31289</v>
      </c>
      <c r="C5791" s="274" t="s">
        <v>4787</v>
      </c>
      <c r="D5791" s="276">
        <v>5.89</v>
      </c>
    </row>
    <row r="5792" spans="1:4" ht="18" customHeight="1">
      <c r="A5792" s="274">
        <v>5915306</v>
      </c>
      <c r="B5792" s="275" t="s">
        <v>31290</v>
      </c>
      <c r="C5792" s="274" t="s">
        <v>4786</v>
      </c>
      <c r="D5792" s="276">
        <v>36</v>
      </c>
    </row>
    <row r="5793" spans="1:4" ht="18" customHeight="1">
      <c r="A5793" s="274">
        <v>5914708</v>
      </c>
      <c r="B5793" s="275" t="s">
        <v>31291</v>
      </c>
      <c r="C5793" s="274" t="s">
        <v>4787</v>
      </c>
      <c r="D5793" s="276">
        <v>41.59</v>
      </c>
    </row>
    <row r="5794" spans="1:4" ht="18" customHeight="1">
      <c r="A5794" s="274">
        <v>5914687</v>
      </c>
      <c r="B5794" s="275" t="s">
        <v>31292</v>
      </c>
      <c r="C5794" s="274" t="s">
        <v>4787</v>
      </c>
      <c r="D5794" s="276">
        <v>41.04</v>
      </c>
    </row>
    <row r="5795" spans="1:4" ht="18" customHeight="1">
      <c r="A5795" s="274">
        <v>5914709</v>
      </c>
      <c r="B5795" s="275" t="s">
        <v>31293</v>
      </c>
      <c r="C5795" s="274" t="s">
        <v>4787</v>
      </c>
      <c r="D5795" s="276">
        <v>45.32</v>
      </c>
    </row>
    <row r="5796" spans="1:4" ht="18" customHeight="1">
      <c r="A5796" s="274">
        <v>5914688</v>
      </c>
      <c r="B5796" s="275" t="s">
        <v>31294</v>
      </c>
      <c r="C5796" s="274" t="s">
        <v>4787</v>
      </c>
      <c r="D5796" s="276">
        <v>43.81</v>
      </c>
    </row>
    <row r="5797" spans="1:4" ht="18" customHeight="1">
      <c r="A5797" s="274">
        <v>5914695</v>
      </c>
      <c r="B5797" s="275" t="s">
        <v>31295</v>
      </c>
      <c r="C5797" s="274" t="s">
        <v>4787</v>
      </c>
      <c r="D5797" s="276">
        <v>32.64</v>
      </c>
    </row>
    <row r="5798" spans="1:4" ht="18" customHeight="1">
      <c r="A5798" s="274">
        <v>5914689</v>
      </c>
      <c r="B5798" s="275" t="s">
        <v>31296</v>
      </c>
      <c r="C5798" s="274" t="s">
        <v>4787</v>
      </c>
      <c r="D5798" s="276">
        <v>32.200000000000003</v>
      </c>
    </row>
    <row r="5799" spans="1:4" ht="18" customHeight="1">
      <c r="A5799" s="274">
        <v>5914696</v>
      </c>
      <c r="B5799" s="275" t="s">
        <v>31297</v>
      </c>
      <c r="C5799" s="274" t="s">
        <v>4787</v>
      </c>
      <c r="D5799" s="276">
        <v>35.56</v>
      </c>
    </row>
    <row r="5800" spans="1:4" ht="18" customHeight="1">
      <c r="A5800" s="274">
        <v>5914690</v>
      </c>
      <c r="B5800" s="275" t="s">
        <v>31298</v>
      </c>
      <c r="C5800" s="274" t="s">
        <v>4787</v>
      </c>
      <c r="D5800" s="276">
        <v>34.380000000000003</v>
      </c>
    </row>
    <row r="5801" spans="1:4" ht="18" customHeight="1">
      <c r="A5801" s="274">
        <v>5914697</v>
      </c>
      <c r="B5801" s="275" t="s">
        <v>31299</v>
      </c>
      <c r="C5801" s="274" t="s">
        <v>4787</v>
      </c>
      <c r="D5801" s="276">
        <v>27.55</v>
      </c>
    </row>
    <row r="5802" spans="1:4" ht="18" customHeight="1">
      <c r="A5802" s="274">
        <v>5914691</v>
      </c>
      <c r="B5802" s="275" t="s">
        <v>31300</v>
      </c>
      <c r="C5802" s="274" t="s">
        <v>4787</v>
      </c>
      <c r="D5802" s="276">
        <v>27.18</v>
      </c>
    </row>
    <row r="5803" spans="1:4" ht="18" customHeight="1">
      <c r="A5803" s="274">
        <v>5914698</v>
      </c>
      <c r="B5803" s="275" t="s">
        <v>31301</v>
      </c>
      <c r="C5803" s="274" t="s">
        <v>4787</v>
      </c>
      <c r="D5803" s="276">
        <v>30.02</v>
      </c>
    </row>
    <row r="5804" spans="1:4" ht="18" customHeight="1">
      <c r="A5804" s="274">
        <v>5914692</v>
      </c>
      <c r="B5804" s="275" t="s">
        <v>31302</v>
      </c>
      <c r="C5804" s="274" t="s">
        <v>4787</v>
      </c>
      <c r="D5804" s="276">
        <v>29.02</v>
      </c>
    </row>
    <row r="5805" spans="1:4" ht="18" customHeight="1">
      <c r="A5805" s="274">
        <v>5914699</v>
      </c>
      <c r="B5805" s="275" t="s">
        <v>31303</v>
      </c>
      <c r="C5805" s="274" t="s">
        <v>4787</v>
      </c>
      <c r="D5805" s="276">
        <v>30.84</v>
      </c>
    </row>
    <row r="5806" spans="1:4" ht="18" customHeight="1">
      <c r="A5806" s="274">
        <v>5914693</v>
      </c>
      <c r="B5806" s="275" t="s">
        <v>31304</v>
      </c>
      <c r="C5806" s="274" t="s">
        <v>4787</v>
      </c>
      <c r="D5806" s="276">
        <v>30.43</v>
      </c>
    </row>
    <row r="5807" spans="1:4" ht="18" customHeight="1">
      <c r="A5807" s="274">
        <v>5914700</v>
      </c>
      <c r="B5807" s="275" t="s">
        <v>31305</v>
      </c>
      <c r="C5807" s="274" t="s">
        <v>4787</v>
      </c>
      <c r="D5807" s="276">
        <v>33.61</v>
      </c>
    </row>
    <row r="5808" spans="1:4" ht="18" customHeight="1">
      <c r="A5808" s="274">
        <v>5914694</v>
      </c>
      <c r="B5808" s="275" t="s">
        <v>31306</v>
      </c>
      <c r="C5808" s="274" t="s">
        <v>4787</v>
      </c>
      <c r="D5808" s="276">
        <v>32.49</v>
      </c>
    </row>
    <row r="5809" spans="1:4" ht="18" customHeight="1">
      <c r="A5809" s="274">
        <v>5915441</v>
      </c>
      <c r="B5809" s="275" t="s">
        <v>31307</v>
      </c>
      <c r="C5809" s="274" t="s">
        <v>4787</v>
      </c>
      <c r="D5809" s="276">
        <v>102.24</v>
      </c>
    </row>
    <row r="5810" spans="1:4" ht="9" customHeight="1">
      <c r="A5810" s="274">
        <v>5901639</v>
      </c>
      <c r="B5810" s="275" t="s">
        <v>31308</v>
      </c>
      <c r="C5810" s="274" t="s">
        <v>31309</v>
      </c>
      <c r="D5810" s="276">
        <v>0.89</v>
      </c>
    </row>
    <row r="5811" spans="1:4" ht="9" customHeight="1">
      <c r="A5811" s="274">
        <v>5901638</v>
      </c>
      <c r="B5811" s="275" t="s">
        <v>31310</v>
      </c>
      <c r="C5811" s="274" t="s">
        <v>31309</v>
      </c>
      <c r="D5811" s="276">
        <v>0.72</v>
      </c>
    </row>
    <row r="5812" spans="1:4" ht="9" customHeight="1">
      <c r="A5812" s="274">
        <v>5901640</v>
      </c>
      <c r="B5812" s="275" t="s">
        <v>31311</v>
      </c>
      <c r="C5812" s="274" t="s">
        <v>31309</v>
      </c>
      <c r="D5812" s="276">
        <v>0.57999999999999996</v>
      </c>
    </row>
    <row r="5813" spans="1:4" ht="9" customHeight="1">
      <c r="A5813" s="274">
        <v>5914359</v>
      </c>
      <c r="B5813" s="275" t="s">
        <v>31312</v>
      </c>
      <c r="C5813" s="274" t="s">
        <v>31309</v>
      </c>
      <c r="D5813" s="276">
        <v>1.23</v>
      </c>
    </row>
    <row r="5814" spans="1:4" ht="9" customHeight="1">
      <c r="A5814" s="274">
        <v>5914374</v>
      </c>
      <c r="B5814" s="275" t="s">
        <v>31313</v>
      </c>
      <c r="C5814" s="274" t="s">
        <v>31309</v>
      </c>
      <c r="D5814" s="276">
        <v>0.98</v>
      </c>
    </row>
    <row r="5815" spans="1:4" ht="9" customHeight="1">
      <c r="A5815" s="274">
        <v>5914389</v>
      </c>
      <c r="B5815" s="275" t="s">
        <v>31314</v>
      </c>
      <c r="C5815" s="274" t="s">
        <v>31309</v>
      </c>
      <c r="D5815" s="276">
        <v>0.8</v>
      </c>
    </row>
    <row r="5816" spans="1:4" ht="9" customHeight="1">
      <c r="A5816" s="274">
        <v>5915319</v>
      </c>
      <c r="B5816" s="275" t="s">
        <v>31315</v>
      </c>
      <c r="C5816" s="274" t="s">
        <v>31309</v>
      </c>
      <c r="D5816" s="276">
        <v>0.89</v>
      </c>
    </row>
    <row r="5817" spans="1:4" ht="9" customHeight="1">
      <c r="A5817" s="274">
        <v>5915320</v>
      </c>
      <c r="B5817" s="275" t="s">
        <v>31316</v>
      </c>
      <c r="C5817" s="274" t="s">
        <v>31309</v>
      </c>
      <c r="D5817" s="276">
        <v>0.72</v>
      </c>
    </row>
    <row r="5818" spans="1:4" ht="9" customHeight="1">
      <c r="A5818" s="274">
        <v>5915321</v>
      </c>
      <c r="B5818" s="275" t="s">
        <v>31317</v>
      </c>
      <c r="C5818" s="274" t="s">
        <v>31309</v>
      </c>
      <c r="D5818" s="276">
        <v>0.57999999999999996</v>
      </c>
    </row>
    <row r="5819" spans="1:4" ht="9" customHeight="1">
      <c r="A5819" s="274">
        <v>5914314</v>
      </c>
      <c r="B5819" s="275" t="s">
        <v>31318</v>
      </c>
      <c r="C5819" s="274" t="s">
        <v>31309</v>
      </c>
      <c r="D5819" s="276">
        <v>1.31</v>
      </c>
    </row>
    <row r="5820" spans="1:4" ht="9" customHeight="1">
      <c r="A5820" s="274">
        <v>5914329</v>
      </c>
      <c r="B5820" s="275" t="s">
        <v>31319</v>
      </c>
      <c r="C5820" s="274" t="s">
        <v>31309</v>
      </c>
      <c r="D5820" s="276">
        <v>1.05</v>
      </c>
    </row>
    <row r="5821" spans="1:4" ht="9" customHeight="1">
      <c r="A5821" s="274">
        <v>5914344</v>
      </c>
      <c r="B5821" s="275" t="s">
        <v>31320</v>
      </c>
      <c r="C5821" s="274" t="s">
        <v>31309</v>
      </c>
      <c r="D5821" s="276">
        <v>0.85</v>
      </c>
    </row>
    <row r="5822" spans="1:4" ht="9" customHeight="1">
      <c r="A5822" s="274">
        <v>5914539</v>
      </c>
      <c r="B5822" s="275" t="s">
        <v>31321</v>
      </c>
      <c r="C5822" s="274" t="s">
        <v>31309</v>
      </c>
      <c r="D5822" s="276">
        <v>1.02</v>
      </c>
    </row>
    <row r="5823" spans="1:4" ht="9" customHeight="1">
      <c r="A5823" s="274">
        <v>5914554</v>
      </c>
      <c r="B5823" s="275" t="s">
        <v>31322</v>
      </c>
      <c r="C5823" s="274" t="s">
        <v>31309</v>
      </c>
      <c r="D5823" s="276">
        <v>0.81</v>
      </c>
    </row>
    <row r="5824" spans="1:4" ht="9" customHeight="1">
      <c r="A5824" s="274">
        <v>5914569</v>
      </c>
      <c r="B5824" s="275" t="s">
        <v>31323</v>
      </c>
      <c r="C5824" s="274" t="s">
        <v>31309</v>
      </c>
      <c r="D5824" s="276">
        <v>0.66</v>
      </c>
    </row>
    <row r="5825" spans="1:4" ht="9" customHeight="1">
      <c r="A5825" s="274">
        <v>5915012</v>
      </c>
      <c r="B5825" s="275" t="s">
        <v>31324</v>
      </c>
      <c r="C5825" s="274" t="s">
        <v>31309</v>
      </c>
      <c r="D5825" s="276">
        <v>2.23</v>
      </c>
    </row>
    <row r="5826" spans="1:4" ht="9" customHeight="1">
      <c r="A5826" s="274">
        <v>5915013</v>
      </c>
      <c r="B5826" s="275" t="s">
        <v>31325</v>
      </c>
      <c r="C5826" s="274" t="s">
        <v>31309</v>
      </c>
      <c r="D5826" s="276">
        <v>1.78</v>
      </c>
    </row>
    <row r="5827" spans="1:4" ht="9" customHeight="1">
      <c r="A5827" s="274">
        <v>5915014</v>
      </c>
      <c r="B5827" s="275" t="s">
        <v>31326</v>
      </c>
      <c r="C5827" s="274" t="s">
        <v>31309</v>
      </c>
      <c r="D5827" s="276">
        <v>1.45</v>
      </c>
    </row>
    <row r="5828" spans="1:4" ht="9" customHeight="1">
      <c r="A5828" s="274">
        <v>5914584</v>
      </c>
      <c r="B5828" s="275" t="s">
        <v>31327</v>
      </c>
      <c r="C5828" s="274" t="s">
        <v>31309</v>
      </c>
      <c r="D5828" s="276">
        <v>2.74</v>
      </c>
    </row>
    <row r="5829" spans="1:4" ht="9" customHeight="1">
      <c r="A5829" s="274">
        <v>5914599</v>
      </c>
      <c r="B5829" s="275" t="s">
        <v>31328</v>
      </c>
      <c r="C5829" s="274" t="s">
        <v>31309</v>
      </c>
      <c r="D5829" s="276">
        <v>2.19</v>
      </c>
    </row>
    <row r="5830" spans="1:4" ht="9" customHeight="1">
      <c r="A5830" s="274">
        <v>5914614</v>
      </c>
      <c r="B5830" s="275" t="s">
        <v>31329</v>
      </c>
      <c r="C5830" s="274" t="s">
        <v>31309</v>
      </c>
      <c r="D5830" s="276">
        <v>1.79</v>
      </c>
    </row>
    <row r="5831" spans="1:4" ht="9" customHeight="1">
      <c r="A5831" s="274">
        <v>5914581</v>
      </c>
      <c r="B5831" s="275" t="s">
        <v>31330</v>
      </c>
      <c r="C5831" s="274" t="s">
        <v>31309</v>
      </c>
      <c r="D5831" s="276">
        <v>2.4700000000000002</v>
      </c>
    </row>
    <row r="5832" spans="1:4" ht="9" customHeight="1">
      <c r="A5832" s="274">
        <v>5914582</v>
      </c>
      <c r="B5832" s="275" t="s">
        <v>31331</v>
      </c>
      <c r="C5832" s="274" t="s">
        <v>31309</v>
      </c>
      <c r="D5832" s="276">
        <v>1.97</v>
      </c>
    </row>
    <row r="5833" spans="1:4" ht="9" customHeight="1">
      <c r="A5833" s="274">
        <v>5914583</v>
      </c>
      <c r="B5833" s="275" t="s">
        <v>31332</v>
      </c>
      <c r="C5833" s="274" t="s">
        <v>31309</v>
      </c>
      <c r="D5833" s="276">
        <v>1.61</v>
      </c>
    </row>
    <row r="5834" spans="1:4" ht="9" customHeight="1">
      <c r="A5834" s="274">
        <v>5914449</v>
      </c>
      <c r="B5834" s="275" t="s">
        <v>31333</v>
      </c>
      <c r="C5834" s="274" t="s">
        <v>31309</v>
      </c>
      <c r="D5834" s="276">
        <v>1.1299999999999999</v>
      </c>
    </row>
    <row r="5835" spans="1:4" ht="9" customHeight="1">
      <c r="A5835" s="274">
        <v>5914464</v>
      </c>
      <c r="B5835" s="275" t="s">
        <v>31334</v>
      </c>
      <c r="C5835" s="274" t="s">
        <v>31309</v>
      </c>
      <c r="D5835" s="276">
        <v>0.91</v>
      </c>
    </row>
    <row r="5836" spans="1:4" ht="9" customHeight="1">
      <c r="A5836" s="274">
        <v>5914479</v>
      </c>
      <c r="B5836" s="275" t="s">
        <v>31335</v>
      </c>
      <c r="C5836" s="274" t="s">
        <v>31309</v>
      </c>
      <c r="D5836" s="276">
        <v>0.74</v>
      </c>
    </row>
    <row r="5837" spans="1:4" ht="9" customHeight="1">
      <c r="A5837" s="274">
        <v>5915322</v>
      </c>
      <c r="B5837" s="275" t="s">
        <v>31336</v>
      </c>
      <c r="C5837" s="274" t="s">
        <v>31309</v>
      </c>
      <c r="D5837" s="276">
        <v>1.85</v>
      </c>
    </row>
    <row r="5838" spans="1:4" ht="9" customHeight="1">
      <c r="A5838" s="274">
        <v>5915323</v>
      </c>
      <c r="B5838" s="275" t="s">
        <v>31337</v>
      </c>
      <c r="C5838" s="274" t="s">
        <v>31309</v>
      </c>
      <c r="D5838" s="276">
        <v>1.48</v>
      </c>
    </row>
    <row r="5839" spans="1:4" ht="9" customHeight="1">
      <c r="A5839" s="274">
        <v>5915324</v>
      </c>
      <c r="B5839" s="275" t="s">
        <v>31338</v>
      </c>
      <c r="C5839" s="274" t="s">
        <v>31309</v>
      </c>
      <c r="D5839" s="276">
        <v>1.21</v>
      </c>
    </row>
    <row r="5840" spans="1:4" ht="9" customHeight="1">
      <c r="A5840" s="274">
        <v>5914404</v>
      </c>
      <c r="B5840" s="275" t="s">
        <v>31339</v>
      </c>
      <c r="C5840" s="274" t="s">
        <v>31309</v>
      </c>
      <c r="D5840" s="276">
        <v>1.18</v>
      </c>
    </row>
    <row r="5841" spans="1:4" ht="9" customHeight="1">
      <c r="A5841" s="274">
        <v>5914419</v>
      </c>
      <c r="B5841" s="275" t="s">
        <v>31340</v>
      </c>
      <c r="C5841" s="274" t="s">
        <v>31309</v>
      </c>
      <c r="D5841" s="276">
        <v>0.94</v>
      </c>
    </row>
    <row r="5842" spans="1:4" ht="9" customHeight="1">
      <c r="A5842" s="274">
        <v>5914434</v>
      </c>
      <c r="B5842" s="275" t="s">
        <v>31341</v>
      </c>
      <c r="C5842" s="274" t="s">
        <v>31309</v>
      </c>
      <c r="D5842" s="276">
        <v>0.77</v>
      </c>
    </row>
    <row r="5843" spans="1:4" ht="9" customHeight="1">
      <c r="A5843" s="274">
        <v>5914635</v>
      </c>
      <c r="B5843" s="275" t="s">
        <v>31342</v>
      </c>
      <c r="C5843" s="274" t="s">
        <v>31309</v>
      </c>
      <c r="D5843" s="276">
        <v>1.1100000000000001</v>
      </c>
    </row>
    <row r="5844" spans="1:4" ht="9" customHeight="1">
      <c r="A5844" s="274">
        <v>5914636</v>
      </c>
      <c r="B5844" s="275" t="s">
        <v>31343</v>
      </c>
      <c r="C5844" s="274" t="s">
        <v>31309</v>
      </c>
      <c r="D5844" s="276">
        <v>0.89</v>
      </c>
    </row>
    <row r="5845" spans="1:4" ht="9" customHeight="1">
      <c r="A5845" s="274">
        <v>5914637</v>
      </c>
      <c r="B5845" s="275" t="s">
        <v>31344</v>
      </c>
      <c r="C5845" s="274" t="s">
        <v>31309</v>
      </c>
      <c r="D5845" s="276">
        <v>0.72</v>
      </c>
    </row>
    <row r="5846" spans="1:4" ht="9" customHeight="1">
      <c r="A5846" s="274">
        <v>5914638</v>
      </c>
      <c r="B5846" s="275" t="s">
        <v>31345</v>
      </c>
      <c r="C5846" s="274" t="s">
        <v>31309</v>
      </c>
      <c r="D5846" s="276">
        <v>0.9</v>
      </c>
    </row>
    <row r="5847" spans="1:4" ht="9" customHeight="1">
      <c r="A5847" s="274">
        <v>5914639</v>
      </c>
      <c r="B5847" s="275" t="s">
        <v>31346</v>
      </c>
      <c r="C5847" s="274" t="s">
        <v>31309</v>
      </c>
      <c r="D5847" s="276">
        <v>0.72</v>
      </c>
    </row>
    <row r="5848" spans="1:4" ht="9" customHeight="1">
      <c r="A5848" s="274">
        <v>5914640</v>
      </c>
      <c r="B5848" s="275" t="s">
        <v>31347</v>
      </c>
      <c r="C5848" s="274" t="s">
        <v>31309</v>
      </c>
      <c r="D5848" s="276">
        <v>0.57999999999999996</v>
      </c>
    </row>
    <row r="5849" spans="1:4" ht="9" customHeight="1">
      <c r="A5849" s="274">
        <v>5915466</v>
      </c>
      <c r="B5849" s="275" t="s">
        <v>31348</v>
      </c>
      <c r="C5849" s="274" t="s">
        <v>31309</v>
      </c>
      <c r="D5849" s="276">
        <v>2.09</v>
      </c>
    </row>
    <row r="5850" spans="1:4" ht="9" customHeight="1">
      <c r="A5850" s="274">
        <v>5915467</v>
      </c>
      <c r="B5850" s="275" t="s">
        <v>31349</v>
      </c>
      <c r="C5850" s="274" t="s">
        <v>31309</v>
      </c>
      <c r="D5850" s="276">
        <v>1.67</v>
      </c>
    </row>
    <row r="5851" spans="1:4" ht="9" customHeight="1">
      <c r="A5851" s="274">
        <v>5915468</v>
      </c>
      <c r="B5851" s="275" t="s">
        <v>31350</v>
      </c>
      <c r="C5851" s="274" t="s">
        <v>31309</v>
      </c>
      <c r="D5851" s="276">
        <v>1.36</v>
      </c>
    </row>
    <row r="5852" spans="1:4" ht="9" customHeight="1">
      <c r="A5852" s="274">
        <v>5914617</v>
      </c>
      <c r="B5852" s="275" t="s">
        <v>31351</v>
      </c>
      <c r="C5852" s="274" t="s">
        <v>31309</v>
      </c>
      <c r="D5852" s="276">
        <v>1.62</v>
      </c>
    </row>
    <row r="5853" spans="1:4" ht="9" customHeight="1">
      <c r="A5853" s="274">
        <v>5914618</v>
      </c>
      <c r="B5853" s="275" t="s">
        <v>31352</v>
      </c>
      <c r="C5853" s="274" t="s">
        <v>31309</v>
      </c>
      <c r="D5853" s="276">
        <v>1.3</v>
      </c>
    </row>
    <row r="5854" spans="1:4" ht="9" customHeight="1">
      <c r="A5854" s="274">
        <v>5914619</v>
      </c>
      <c r="B5854" s="275" t="s">
        <v>31353</v>
      </c>
      <c r="C5854" s="274" t="s">
        <v>31309</v>
      </c>
      <c r="D5854" s="276">
        <v>1.05</v>
      </c>
    </row>
    <row r="5855" spans="1:4" ht="9" customHeight="1">
      <c r="A5855" s="274">
        <v>5915451</v>
      </c>
      <c r="B5855" s="275" t="s">
        <v>31354</v>
      </c>
      <c r="C5855" s="274" t="s">
        <v>31309</v>
      </c>
      <c r="D5855" s="276">
        <v>2.67</v>
      </c>
    </row>
    <row r="5856" spans="1:4" ht="9" customHeight="1">
      <c r="A5856" s="274">
        <v>5915452</v>
      </c>
      <c r="B5856" s="275" t="s">
        <v>31355</v>
      </c>
      <c r="C5856" s="274" t="s">
        <v>31309</v>
      </c>
      <c r="D5856" s="276">
        <v>2.14</v>
      </c>
    </row>
    <row r="5857" spans="1:4" ht="9" customHeight="1">
      <c r="A5857" s="274">
        <v>5915453</v>
      </c>
      <c r="B5857" s="275" t="s">
        <v>31356</v>
      </c>
      <c r="C5857" s="274" t="s">
        <v>31309</v>
      </c>
      <c r="D5857" s="276">
        <v>1.74</v>
      </c>
    </row>
    <row r="5858" spans="1:4" ht="9" customHeight="1">
      <c r="A5858" s="274">
        <v>5915448</v>
      </c>
      <c r="B5858" s="275" t="s">
        <v>31357</v>
      </c>
      <c r="C5858" s="274" t="s">
        <v>31309</v>
      </c>
      <c r="D5858" s="276">
        <v>2.04</v>
      </c>
    </row>
    <row r="5859" spans="1:4" ht="9" customHeight="1">
      <c r="A5859" s="274">
        <v>5915449</v>
      </c>
      <c r="B5859" s="275" t="s">
        <v>31358</v>
      </c>
      <c r="C5859" s="274" t="s">
        <v>31309</v>
      </c>
      <c r="D5859" s="276">
        <v>1.63</v>
      </c>
    </row>
    <row r="5860" spans="1:4" ht="9" customHeight="1">
      <c r="A5860" s="274">
        <v>5915450</v>
      </c>
      <c r="B5860" s="275" t="s">
        <v>31359</v>
      </c>
      <c r="C5860" s="274" t="s">
        <v>31309</v>
      </c>
      <c r="D5860" s="276">
        <v>1.33</v>
      </c>
    </row>
    <row r="5861" spans="1:4" ht="9" customHeight="1">
      <c r="A5861" s="274">
        <v>5901641</v>
      </c>
      <c r="B5861" s="275" t="s">
        <v>31360</v>
      </c>
      <c r="C5861" s="274" t="s">
        <v>31361</v>
      </c>
      <c r="D5861" s="276">
        <v>0.92</v>
      </c>
    </row>
    <row r="5862" spans="1:4" ht="9" customHeight="1">
      <c r="A5862" s="274">
        <v>5901642</v>
      </c>
      <c r="B5862" s="275" t="s">
        <v>31362</v>
      </c>
      <c r="C5862" s="274" t="s">
        <v>31361</v>
      </c>
      <c r="D5862" s="276">
        <v>0.28000000000000003</v>
      </c>
    </row>
    <row r="5863" spans="1:4" ht="9" customHeight="1">
      <c r="A5863" s="274">
        <v>5901643</v>
      </c>
      <c r="B5863" s="275" t="s">
        <v>31363</v>
      </c>
      <c r="C5863" s="274" t="s">
        <v>31361</v>
      </c>
      <c r="D5863" s="276">
        <v>0.26</v>
      </c>
    </row>
    <row r="5864" spans="1:4" ht="9" customHeight="1">
      <c r="A5864" s="274">
        <v>5901644</v>
      </c>
      <c r="B5864" s="275" t="s">
        <v>31364</v>
      </c>
      <c r="C5864" s="274" t="s">
        <v>31361</v>
      </c>
      <c r="D5864" s="276">
        <v>0.57999999999999996</v>
      </c>
    </row>
    <row r="5865" spans="1:4" ht="9" customHeight="1">
      <c r="A5865" s="274">
        <v>5901645</v>
      </c>
      <c r="B5865" s="275" t="s">
        <v>31365</v>
      </c>
      <c r="C5865" s="274" t="s">
        <v>31361</v>
      </c>
      <c r="D5865" s="276">
        <v>0.25</v>
      </c>
    </row>
    <row r="5866" spans="1:4" ht="9" customHeight="1">
      <c r="A5866" s="274">
        <v>5901646</v>
      </c>
      <c r="B5866" s="275" t="s">
        <v>31366</v>
      </c>
      <c r="C5866" s="274" t="s">
        <v>31361</v>
      </c>
      <c r="D5866" s="276">
        <v>0.47</v>
      </c>
    </row>
    <row r="5867" spans="1:4" ht="9" customHeight="1">
      <c r="A5867" s="274">
        <v>5901647</v>
      </c>
      <c r="B5867" s="275" t="s">
        <v>31367</v>
      </c>
      <c r="C5867" s="274" t="s">
        <v>31361</v>
      </c>
      <c r="D5867" s="276">
        <v>0.42</v>
      </c>
    </row>
    <row r="5868" spans="1:4" ht="9" customHeight="1">
      <c r="A5868" s="274">
        <v>5901648</v>
      </c>
      <c r="B5868" s="275" t="s">
        <v>31368</v>
      </c>
      <c r="C5868" s="274" t="s">
        <v>31361</v>
      </c>
      <c r="D5868" s="276">
        <v>0.37</v>
      </c>
    </row>
    <row r="5869" spans="1:4" ht="9" customHeight="1">
      <c r="A5869" s="274">
        <v>5901649</v>
      </c>
      <c r="B5869" s="275" t="s">
        <v>31369</v>
      </c>
      <c r="C5869" s="274" t="s">
        <v>31361</v>
      </c>
      <c r="D5869" s="276">
        <v>1.31</v>
      </c>
    </row>
    <row r="5870" spans="1:4" ht="9" customHeight="1">
      <c r="A5870" s="274">
        <v>5901650</v>
      </c>
      <c r="B5870" s="275" t="s">
        <v>31370</v>
      </c>
      <c r="C5870" s="274" t="s">
        <v>31361</v>
      </c>
      <c r="D5870" s="276">
        <v>0.89</v>
      </c>
    </row>
    <row r="5871" spans="1:4" ht="9" customHeight="1">
      <c r="A5871" s="274">
        <v>5901651</v>
      </c>
      <c r="B5871" s="275" t="s">
        <v>31371</v>
      </c>
      <c r="C5871" s="274" t="s">
        <v>31361</v>
      </c>
      <c r="D5871" s="276">
        <v>0.27</v>
      </c>
    </row>
    <row r="5872" spans="1:4" ht="9" customHeight="1">
      <c r="A5872" s="274">
        <v>5901652</v>
      </c>
      <c r="B5872" s="275" t="s">
        <v>31372</v>
      </c>
      <c r="C5872" s="274" t="s">
        <v>31361</v>
      </c>
      <c r="D5872" s="276">
        <v>0.25</v>
      </c>
    </row>
    <row r="5873" spans="1:4" ht="9" customHeight="1">
      <c r="A5873" s="274">
        <v>5901653</v>
      </c>
      <c r="B5873" s="275" t="s">
        <v>31373</v>
      </c>
      <c r="C5873" s="274" t="s">
        <v>31361</v>
      </c>
      <c r="D5873" s="276">
        <v>0.56000000000000005</v>
      </c>
    </row>
    <row r="5874" spans="1:4" ht="9" customHeight="1">
      <c r="A5874" s="274">
        <v>5901654</v>
      </c>
      <c r="B5874" s="275" t="s">
        <v>31374</v>
      </c>
      <c r="C5874" s="274" t="s">
        <v>31361</v>
      </c>
      <c r="D5874" s="276">
        <v>0.25</v>
      </c>
    </row>
    <row r="5875" spans="1:4" ht="9" customHeight="1">
      <c r="A5875" s="274">
        <v>5901655</v>
      </c>
      <c r="B5875" s="275" t="s">
        <v>31375</v>
      </c>
      <c r="C5875" s="274" t="s">
        <v>31361</v>
      </c>
      <c r="D5875" s="276">
        <v>0.46</v>
      </c>
    </row>
    <row r="5876" spans="1:4" ht="9" customHeight="1">
      <c r="A5876" s="274">
        <v>5901656</v>
      </c>
      <c r="B5876" s="275" t="s">
        <v>31376</v>
      </c>
      <c r="C5876" s="274" t="s">
        <v>31361</v>
      </c>
      <c r="D5876" s="276">
        <v>0.4</v>
      </c>
    </row>
    <row r="5877" spans="1:4" ht="9" customHeight="1">
      <c r="A5877" s="274">
        <v>5901657</v>
      </c>
      <c r="B5877" s="275" t="s">
        <v>31377</v>
      </c>
      <c r="C5877" s="274" t="s">
        <v>31361</v>
      </c>
      <c r="D5877" s="276">
        <v>0.36</v>
      </c>
    </row>
    <row r="5878" spans="1:4" ht="9" customHeight="1">
      <c r="A5878" s="274">
        <v>5901658</v>
      </c>
      <c r="B5878" s="275" t="s">
        <v>31378</v>
      </c>
      <c r="C5878" s="274" t="s">
        <v>31361</v>
      </c>
      <c r="D5878" s="276">
        <v>1.27</v>
      </c>
    </row>
    <row r="5879" spans="1:4" ht="9" customHeight="1">
      <c r="A5879" s="274">
        <v>5901659</v>
      </c>
      <c r="B5879" s="275" t="s">
        <v>31379</v>
      </c>
      <c r="C5879" s="274" t="s">
        <v>31361</v>
      </c>
      <c r="D5879" s="276">
        <v>0.9</v>
      </c>
    </row>
    <row r="5880" spans="1:4" ht="9" customHeight="1">
      <c r="A5880" s="274">
        <v>5901660</v>
      </c>
      <c r="B5880" s="275" t="s">
        <v>31380</v>
      </c>
      <c r="C5880" s="274" t="s">
        <v>31361</v>
      </c>
      <c r="D5880" s="276">
        <v>0.27</v>
      </c>
    </row>
    <row r="5881" spans="1:4" ht="9" customHeight="1">
      <c r="A5881" s="274">
        <v>5901661</v>
      </c>
      <c r="B5881" s="275" t="s">
        <v>31381</v>
      </c>
      <c r="C5881" s="274" t="s">
        <v>31361</v>
      </c>
      <c r="D5881" s="276">
        <v>0.26</v>
      </c>
    </row>
    <row r="5882" spans="1:4" ht="9" customHeight="1">
      <c r="A5882" s="274">
        <v>5901662</v>
      </c>
      <c r="B5882" s="275" t="s">
        <v>31382</v>
      </c>
      <c r="C5882" s="274" t="s">
        <v>31361</v>
      </c>
      <c r="D5882" s="276">
        <v>0.56999999999999995</v>
      </c>
    </row>
    <row r="5883" spans="1:4" ht="9" customHeight="1">
      <c r="A5883" s="274">
        <v>5901663</v>
      </c>
      <c r="B5883" s="275" t="s">
        <v>31383</v>
      </c>
      <c r="C5883" s="274" t="s">
        <v>31361</v>
      </c>
      <c r="D5883" s="276">
        <v>0.25</v>
      </c>
    </row>
    <row r="5884" spans="1:4" ht="9" customHeight="1">
      <c r="A5884" s="274">
        <v>5901664</v>
      </c>
      <c r="B5884" s="275" t="s">
        <v>31384</v>
      </c>
      <c r="C5884" s="274" t="s">
        <v>31361</v>
      </c>
      <c r="D5884" s="276">
        <v>0.46</v>
      </c>
    </row>
    <row r="5885" spans="1:4" ht="9" customHeight="1">
      <c r="A5885" s="274">
        <v>5901665</v>
      </c>
      <c r="B5885" s="275" t="s">
        <v>31385</v>
      </c>
      <c r="C5885" s="274" t="s">
        <v>31361</v>
      </c>
      <c r="D5885" s="276">
        <v>0.41</v>
      </c>
    </row>
    <row r="5886" spans="1:4" ht="9" customHeight="1">
      <c r="A5886" s="274">
        <v>5901666</v>
      </c>
      <c r="B5886" s="275" t="s">
        <v>31386</v>
      </c>
      <c r="C5886" s="274" t="s">
        <v>31361</v>
      </c>
      <c r="D5886" s="276">
        <v>0.36</v>
      </c>
    </row>
    <row r="5887" spans="1:4" ht="9" customHeight="1">
      <c r="A5887" s="274">
        <v>5901667</v>
      </c>
      <c r="B5887" s="275" t="s">
        <v>31387</v>
      </c>
      <c r="C5887" s="274" t="s">
        <v>31361</v>
      </c>
      <c r="D5887" s="276">
        <v>1.29</v>
      </c>
    </row>
    <row r="5888" spans="1:4" ht="18" customHeight="1">
      <c r="A5888" s="274">
        <v>5914511</v>
      </c>
      <c r="B5888" s="275" t="s">
        <v>31388</v>
      </c>
      <c r="C5888" s="274" t="s">
        <v>31309</v>
      </c>
      <c r="D5888" s="276">
        <v>0.28000000000000003</v>
      </c>
    </row>
    <row r="5889" spans="1:4" ht="18" customHeight="1">
      <c r="A5889" s="274">
        <v>5914510</v>
      </c>
      <c r="B5889" s="275" t="s">
        <v>31389</v>
      </c>
      <c r="C5889" s="274" t="s">
        <v>31309</v>
      </c>
      <c r="D5889" s="276">
        <v>0.24</v>
      </c>
    </row>
    <row r="5890" spans="1:4" ht="18" customHeight="1">
      <c r="A5890" s="274">
        <v>5906597</v>
      </c>
      <c r="B5890" s="275" t="s">
        <v>31390</v>
      </c>
      <c r="C5890" s="274" t="s">
        <v>31391</v>
      </c>
      <c r="D5890" s="276">
        <v>13.15</v>
      </c>
    </row>
    <row r="5891" spans="1:4" ht="18" customHeight="1">
      <c r="A5891" s="274">
        <v>5906598</v>
      </c>
      <c r="B5891" s="275" t="s">
        <v>31392</v>
      </c>
      <c r="C5891" s="274" t="s">
        <v>31391</v>
      </c>
      <c r="D5891" s="276">
        <v>10.52</v>
      </c>
    </row>
    <row r="5892" spans="1:4" ht="18" customHeight="1">
      <c r="A5892" s="274">
        <v>5906599</v>
      </c>
      <c r="B5892" s="275" t="s">
        <v>31393</v>
      </c>
      <c r="C5892" s="274" t="s">
        <v>31391</v>
      </c>
      <c r="D5892" s="276">
        <v>8.57</v>
      </c>
    </row>
    <row r="5893" spans="1:4" ht="18" customHeight="1">
      <c r="A5893" s="274">
        <v>5906594</v>
      </c>
      <c r="B5893" s="275" t="s">
        <v>31394</v>
      </c>
      <c r="C5893" s="274" t="s">
        <v>31391</v>
      </c>
      <c r="D5893" s="276">
        <v>8.77</v>
      </c>
    </row>
    <row r="5894" spans="1:4" ht="18" customHeight="1">
      <c r="A5894" s="274">
        <v>5906595</v>
      </c>
      <c r="B5894" s="275" t="s">
        <v>31395</v>
      </c>
      <c r="C5894" s="274" t="s">
        <v>31391</v>
      </c>
      <c r="D5894" s="276">
        <v>7.01</v>
      </c>
    </row>
    <row r="5895" spans="1:4" ht="18" customHeight="1">
      <c r="A5895" s="274">
        <v>5906596</v>
      </c>
      <c r="B5895" s="275" t="s">
        <v>31396</v>
      </c>
      <c r="C5895" s="274" t="s">
        <v>31391</v>
      </c>
      <c r="D5895" s="276">
        <v>5.71</v>
      </c>
    </row>
    <row r="5896" spans="1:4" ht="9" customHeight="1">
      <c r="A5896" s="274">
        <v>5901668</v>
      </c>
      <c r="B5896" s="275" t="s">
        <v>31397</v>
      </c>
      <c r="C5896" s="274" t="s">
        <v>31361</v>
      </c>
      <c r="D5896" s="276">
        <v>0.93</v>
      </c>
    </row>
    <row r="5897" spans="1:4" ht="9" customHeight="1">
      <c r="A5897" s="274">
        <v>5901669</v>
      </c>
      <c r="B5897" s="275" t="s">
        <v>31398</v>
      </c>
      <c r="C5897" s="274" t="s">
        <v>31361</v>
      </c>
      <c r="D5897" s="276">
        <v>0.28000000000000003</v>
      </c>
    </row>
    <row r="5898" spans="1:4" ht="9" customHeight="1">
      <c r="A5898" s="274">
        <v>5901670</v>
      </c>
      <c r="B5898" s="275" t="s">
        <v>31399</v>
      </c>
      <c r="C5898" s="274" t="s">
        <v>31361</v>
      </c>
      <c r="D5898" s="276">
        <v>0.26</v>
      </c>
    </row>
    <row r="5899" spans="1:4" ht="9" customHeight="1">
      <c r="A5899" s="274">
        <v>5901671</v>
      </c>
      <c r="B5899" s="275" t="s">
        <v>31400</v>
      </c>
      <c r="C5899" s="274" t="s">
        <v>31361</v>
      </c>
      <c r="D5899" s="276">
        <v>0.57999999999999996</v>
      </c>
    </row>
    <row r="5900" spans="1:4" ht="9" customHeight="1">
      <c r="A5900" s="274">
        <v>5901672</v>
      </c>
      <c r="B5900" s="275" t="s">
        <v>31401</v>
      </c>
      <c r="C5900" s="274" t="s">
        <v>31361</v>
      </c>
      <c r="D5900" s="276">
        <v>0.26</v>
      </c>
    </row>
    <row r="5901" spans="1:4" ht="9" customHeight="1">
      <c r="A5901" s="274">
        <v>5901673</v>
      </c>
      <c r="B5901" s="275" t="s">
        <v>31402</v>
      </c>
      <c r="C5901" s="274" t="s">
        <v>31361</v>
      </c>
      <c r="D5901" s="276">
        <v>0.47</v>
      </c>
    </row>
    <row r="5902" spans="1:4" ht="9" customHeight="1">
      <c r="A5902" s="274">
        <v>5901674</v>
      </c>
      <c r="B5902" s="275" t="s">
        <v>31403</v>
      </c>
      <c r="C5902" s="274" t="s">
        <v>31361</v>
      </c>
      <c r="D5902" s="276">
        <v>0.42</v>
      </c>
    </row>
    <row r="5903" spans="1:4" ht="9" customHeight="1">
      <c r="A5903" s="274">
        <v>5901675</v>
      </c>
      <c r="B5903" s="275" t="s">
        <v>31404</v>
      </c>
      <c r="C5903" s="274" t="s">
        <v>31361</v>
      </c>
      <c r="D5903" s="276">
        <v>0.37</v>
      </c>
    </row>
    <row r="5904" spans="1:4" ht="9" customHeight="1">
      <c r="A5904" s="274">
        <v>5901676</v>
      </c>
      <c r="B5904" s="275" t="s">
        <v>31405</v>
      </c>
      <c r="C5904" s="274" t="s">
        <v>31361</v>
      </c>
      <c r="D5904" s="276">
        <v>1.32</v>
      </c>
    </row>
    <row r="5905" spans="1:4" ht="9" customHeight="1">
      <c r="A5905" s="274">
        <v>5901677</v>
      </c>
      <c r="B5905" s="275" t="s">
        <v>31406</v>
      </c>
      <c r="C5905" s="274" t="s">
        <v>31361</v>
      </c>
      <c r="D5905" s="276">
        <v>0.91</v>
      </c>
    </row>
    <row r="5906" spans="1:4" ht="9" customHeight="1">
      <c r="A5906" s="274">
        <v>5901678</v>
      </c>
      <c r="B5906" s="275" t="s">
        <v>31407</v>
      </c>
      <c r="C5906" s="274" t="s">
        <v>31361</v>
      </c>
      <c r="D5906" s="276">
        <v>0.27</v>
      </c>
    </row>
    <row r="5907" spans="1:4" ht="9" customHeight="1">
      <c r="A5907" s="274">
        <v>5901679</v>
      </c>
      <c r="B5907" s="275" t="s">
        <v>31408</v>
      </c>
      <c r="C5907" s="274" t="s">
        <v>31361</v>
      </c>
      <c r="D5907" s="276">
        <v>0.26</v>
      </c>
    </row>
    <row r="5908" spans="1:4" ht="9" customHeight="1">
      <c r="A5908" s="274">
        <v>5901680</v>
      </c>
      <c r="B5908" s="275" t="s">
        <v>31409</v>
      </c>
      <c r="C5908" s="274" t="s">
        <v>31361</v>
      </c>
      <c r="D5908" s="276">
        <v>0.56999999999999995</v>
      </c>
    </row>
    <row r="5909" spans="1:4" ht="9" customHeight="1">
      <c r="A5909" s="274">
        <v>5901681</v>
      </c>
      <c r="B5909" s="275" t="s">
        <v>31410</v>
      </c>
      <c r="C5909" s="274" t="s">
        <v>31361</v>
      </c>
      <c r="D5909" s="276">
        <v>0.25</v>
      </c>
    </row>
    <row r="5910" spans="1:4" ht="9" customHeight="1">
      <c r="A5910" s="274">
        <v>5901682</v>
      </c>
      <c r="B5910" s="275" t="s">
        <v>31411</v>
      </c>
      <c r="C5910" s="274" t="s">
        <v>31361</v>
      </c>
      <c r="D5910" s="276">
        <v>0.47</v>
      </c>
    </row>
    <row r="5911" spans="1:4" ht="9" customHeight="1">
      <c r="A5911" s="274">
        <v>5901683</v>
      </c>
      <c r="B5911" s="275" t="s">
        <v>31412</v>
      </c>
      <c r="C5911" s="274" t="s">
        <v>31361</v>
      </c>
      <c r="D5911" s="276">
        <v>0.41</v>
      </c>
    </row>
    <row r="5912" spans="1:4" ht="9" customHeight="1">
      <c r="A5912" s="274">
        <v>5901684</v>
      </c>
      <c r="B5912" s="275" t="s">
        <v>31413</v>
      </c>
      <c r="C5912" s="274" t="s">
        <v>31361</v>
      </c>
      <c r="D5912" s="276">
        <v>0.37</v>
      </c>
    </row>
    <row r="5913" spans="1:4" ht="9" customHeight="1">
      <c r="A5913" s="274">
        <v>5901685</v>
      </c>
      <c r="B5913" s="275" t="s">
        <v>31414</v>
      </c>
      <c r="C5913" s="274" t="s">
        <v>31361</v>
      </c>
      <c r="D5913" s="276">
        <v>1.29</v>
      </c>
    </row>
    <row r="5914" spans="1:4" ht="9" customHeight="1">
      <c r="A5914" s="274">
        <v>5914360</v>
      </c>
      <c r="B5914" s="275" t="s">
        <v>31415</v>
      </c>
      <c r="C5914" s="274" t="s">
        <v>31309</v>
      </c>
      <c r="D5914" s="276">
        <v>1.17</v>
      </c>
    </row>
    <row r="5915" spans="1:4" ht="9" customHeight="1">
      <c r="A5915" s="274">
        <v>5914361</v>
      </c>
      <c r="B5915" s="275" t="s">
        <v>31416</v>
      </c>
      <c r="C5915" s="274" t="s">
        <v>31309</v>
      </c>
      <c r="D5915" s="276">
        <v>0.93</v>
      </c>
    </row>
    <row r="5916" spans="1:4" ht="9" customHeight="1">
      <c r="A5916" s="274">
        <v>5914362</v>
      </c>
      <c r="B5916" s="275" t="s">
        <v>31417</v>
      </c>
      <c r="C5916" s="274" t="s">
        <v>31309</v>
      </c>
      <c r="D5916" s="276">
        <v>0.76</v>
      </c>
    </row>
    <row r="5917" spans="1:4" ht="9" customHeight="1">
      <c r="A5917" s="274">
        <v>5914364</v>
      </c>
      <c r="B5917" s="275" t="s">
        <v>31418</v>
      </c>
      <c r="C5917" s="274" t="s">
        <v>31309</v>
      </c>
      <c r="D5917" s="276">
        <v>0.93</v>
      </c>
    </row>
    <row r="5918" spans="1:4" ht="9" customHeight="1">
      <c r="A5918" s="274">
        <v>5914365</v>
      </c>
      <c r="B5918" s="275" t="s">
        <v>31419</v>
      </c>
      <c r="C5918" s="274" t="s">
        <v>31309</v>
      </c>
      <c r="D5918" s="276">
        <v>0.75</v>
      </c>
    </row>
    <row r="5919" spans="1:4" ht="9" customHeight="1">
      <c r="A5919" s="274">
        <v>5914366</v>
      </c>
      <c r="B5919" s="275" t="s">
        <v>31420</v>
      </c>
      <c r="C5919" s="274" t="s">
        <v>31309</v>
      </c>
      <c r="D5919" s="276">
        <v>0.61</v>
      </c>
    </row>
    <row r="5920" spans="1:4" ht="9" customHeight="1">
      <c r="A5920" s="274">
        <v>5914315</v>
      </c>
      <c r="B5920" s="275" t="s">
        <v>31421</v>
      </c>
      <c r="C5920" s="274" t="s">
        <v>31309</v>
      </c>
      <c r="D5920" s="276">
        <v>1.07</v>
      </c>
    </row>
    <row r="5921" spans="1:4" ht="9" customHeight="1">
      <c r="A5921" s="274">
        <v>5914330</v>
      </c>
      <c r="B5921" s="275" t="s">
        <v>31422</v>
      </c>
      <c r="C5921" s="274" t="s">
        <v>31309</v>
      </c>
      <c r="D5921" s="276">
        <v>0.85</v>
      </c>
    </row>
    <row r="5922" spans="1:4" ht="9" customHeight="1">
      <c r="A5922" s="274">
        <v>5914345</v>
      </c>
      <c r="B5922" s="275" t="s">
        <v>31423</v>
      </c>
      <c r="C5922" s="274" t="s">
        <v>31309</v>
      </c>
      <c r="D5922" s="276">
        <v>0.7</v>
      </c>
    </row>
    <row r="5923" spans="1:4" ht="9" customHeight="1">
      <c r="A5923" s="274">
        <v>5914367</v>
      </c>
      <c r="B5923" s="275" t="s">
        <v>31424</v>
      </c>
      <c r="C5923" s="274" t="s">
        <v>31309</v>
      </c>
      <c r="D5923" s="276">
        <v>1.8</v>
      </c>
    </row>
    <row r="5924" spans="1:4" ht="9" customHeight="1">
      <c r="A5924" s="274">
        <v>5914368</v>
      </c>
      <c r="B5924" s="275" t="s">
        <v>31425</v>
      </c>
      <c r="C5924" s="274" t="s">
        <v>31309</v>
      </c>
      <c r="D5924" s="276">
        <v>1.44</v>
      </c>
    </row>
    <row r="5925" spans="1:4" ht="9" customHeight="1">
      <c r="A5925" s="274">
        <v>5914369</v>
      </c>
      <c r="B5925" s="275" t="s">
        <v>31426</v>
      </c>
      <c r="C5925" s="274" t="s">
        <v>31309</v>
      </c>
      <c r="D5925" s="276">
        <v>1.17</v>
      </c>
    </row>
    <row r="5926" spans="1:4" ht="18" customHeight="1">
      <c r="A5926" s="274">
        <v>5914489</v>
      </c>
      <c r="B5926" s="275" t="s">
        <v>31427</v>
      </c>
      <c r="C5926" s="274" t="s">
        <v>31309</v>
      </c>
      <c r="D5926" s="276">
        <v>0.25</v>
      </c>
    </row>
    <row r="5927" spans="1:4" ht="18" customHeight="1">
      <c r="A5927" s="274">
        <v>5914491</v>
      </c>
      <c r="B5927" s="275" t="s">
        <v>31428</v>
      </c>
      <c r="C5927" s="274" t="s">
        <v>31309</v>
      </c>
      <c r="D5927" s="276">
        <v>0.28000000000000003</v>
      </c>
    </row>
    <row r="5928" spans="1:4" ht="18" customHeight="1">
      <c r="A5928" s="274">
        <v>5914490</v>
      </c>
      <c r="B5928" s="275" t="s">
        <v>31429</v>
      </c>
      <c r="C5928" s="274" t="s">
        <v>31309</v>
      </c>
      <c r="D5928" s="276">
        <v>0.25</v>
      </c>
    </row>
    <row r="5929" spans="1:4" ht="18" customHeight="1">
      <c r="A5929" s="274">
        <v>5914495</v>
      </c>
      <c r="B5929" s="275" t="s">
        <v>31430</v>
      </c>
      <c r="C5929" s="274" t="s">
        <v>31309</v>
      </c>
      <c r="D5929" s="276">
        <v>1.64</v>
      </c>
    </row>
    <row r="5930" spans="1:4" ht="18" customHeight="1">
      <c r="A5930" s="274">
        <v>5914494</v>
      </c>
      <c r="B5930" s="275" t="s">
        <v>31431</v>
      </c>
      <c r="C5930" s="274" t="s">
        <v>31309</v>
      </c>
      <c r="D5930" s="276">
        <v>3.66</v>
      </c>
    </row>
    <row r="5931" spans="1:4" ht="18" customHeight="1">
      <c r="A5931" s="274">
        <v>5914487</v>
      </c>
      <c r="B5931" s="275" t="s">
        <v>31432</v>
      </c>
      <c r="C5931" s="274" t="s">
        <v>31309</v>
      </c>
      <c r="D5931" s="276">
        <v>0.24</v>
      </c>
    </row>
    <row r="5932" spans="1:4" ht="18" customHeight="1">
      <c r="A5932" s="274">
        <v>5914488</v>
      </c>
      <c r="B5932" s="275" t="s">
        <v>31433</v>
      </c>
      <c r="C5932" s="274" t="s">
        <v>31309</v>
      </c>
      <c r="D5932" s="276">
        <v>0.28000000000000003</v>
      </c>
    </row>
    <row r="5933" spans="1:4" ht="18" customHeight="1">
      <c r="A5933" s="274">
        <v>5914493</v>
      </c>
      <c r="B5933" s="275" t="s">
        <v>31434</v>
      </c>
      <c r="C5933" s="274" t="s">
        <v>31309</v>
      </c>
      <c r="D5933" s="276">
        <v>6.07</v>
      </c>
    </row>
    <row r="5934" spans="1:4" ht="18" customHeight="1">
      <c r="A5934" s="274">
        <v>5914492</v>
      </c>
      <c r="B5934" s="275" t="s">
        <v>31435</v>
      </c>
      <c r="C5934" s="274" t="s">
        <v>31309</v>
      </c>
      <c r="D5934" s="276">
        <v>14.54</v>
      </c>
    </row>
    <row r="5935" spans="1:4" ht="9" customHeight="1">
      <c r="A5935" s="274">
        <v>5914482</v>
      </c>
      <c r="B5935" s="275" t="s">
        <v>31436</v>
      </c>
      <c r="C5935" s="274" t="s">
        <v>31309</v>
      </c>
      <c r="D5935" s="276">
        <v>0.65</v>
      </c>
    </row>
    <row r="5936" spans="1:4" ht="9" customHeight="1">
      <c r="A5936" s="274">
        <v>5914483</v>
      </c>
      <c r="B5936" s="275" t="s">
        <v>31437</v>
      </c>
      <c r="C5936" s="274" t="s">
        <v>31309</v>
      </c>
      <c r="D5936" s="276">
        <v>0.46</v>
      </c>
    </row>
    <row r="5937" spans="1:4" ht="18" customHeight="1">
      <c r="A5937" s="274">
        <v>5914480</v>
      </c>
      <c r="B5937" s="275" t="s">
        <v>31438</v>
      </c>
      <c r="C5937" s="274" t="s">
        <v>31309</v>
      </c>
      <c r="D5937" s="276">
        <v>0.67</v>
      </c>
    </row>
    <row r="5938" spans="1:4" ht="18" customHeight="1">
      <c r="A5938" s="274">
        <v>5914481</v>
      </c>
      <c r="B5938" s="275" t="s">
        <v>31439</v>
      </c>
      <c r="C5938" s="274" t="s">
        <v>31309</v>
      </c>
      <c r="D5938" s="276">
        <v>0.44</v>
      </c>
    </row>
    <row r="5939" spans="1:4" ht="18" customHeight="1">
      <c r="A5939" s="274">
        <v>5914485</v>
      </c>
      <c r="B5939" s="275" t="s">
        <v>31440</v>
      </c>
      <c r="C5939" s="274" t="s">
        <v>31309</v>
      </c>
      <c r="D5939" s="276">
        <v>4.18</v>
      </c>
    </row>
    <row r="5940" spans="1:4" ht="18" customHeight="1">
      <c r="A5940" s="274">
        <v>5914486</v>
      </c>
      <c r="B5940" s="275" t="s">
        <v>31441</v>
      </c>
      <c r="C5940" s="274" t="s">
        <v>31309</v>
      </c>
      <c r="D5940" s="276">
        <v>5.23</v>
      </c>
    </row>
    <row r="5941" spans="1:4" ht="18" customHeight="1">
      <c r="A5941" s="274">
        <v>5914484</v>
      </c>
      <c r="B5941" s="275" t="s">
        <v>31442</v>
      </c>
      <c r="C5941" s="274" t="s">
        <v>31309</v>
      </c>
      <c r="D5941" s="276">
        <v>3.62</v>
      </c>
    </row>
    <row r="5942" spans="1:4" ht="9" customHeight="1">
      <c r="A5942" s="274">
        <v>5914620</v>
      </c>
      <c r="B5942" s="275" t="s">
        <v>31443</v>
      </c>
      <c r="C5942" s="274" t="s">
        <v>31309</v>
      </c>
      <c r="D5942" s="276">
        <v>2.78</v>
      </c>
    </row>
    <row r="5943" spans="1:4" ht="9" customHeight="1">
      <c r="A5943" s="274">
        <v>5914621</v>
      </c>
      <c r="B5943" s="275" t="s">
        <v>31444</v>
      </c>
      <c r="C5943" s="274" t="s">
        <v>31309</v>
      </c>
      <c r="D5943" s="276">
        <v>2.23</v>
      </c>
    </row>
    <row r="5944" spans="1:4" ht="9" customHeight="1">
      <c r="A5944" s="274">
        <v>5914622</v>
      </c>
      <c r="B5944" s="275" t="s">
        <v>31445</v>
      </c>
      <c r="C5944" s="274" t="s">
        <v>31309</v>
      </c>
      <c r="D5944" s="276">
        <v>1.81</v>
      </c>
    </row>
    <row r="5945" spans="1:4" ht="9" customHeight="1">
      <c r="A5945" s="274">
        <v>5901695</v>
      </c>
      <c r="B5945" s="275" t="s">
        <v>31446</v>
      </c>
      <c r="C5945" s="274" t="s">
        <v>31361</v>
      </c>
      <c r="D5945" s="276">
        <v>0.76</v>
      </c>
    </row>
    <row r="5946" spans="1:4" ht="9" customHeight="1">
      <c r="A5946" s="274">
        <v>5901696</v>
      </c>
      <c r="B5946" s="275" t="s">
        <v>31447</v>
      </c>
      <c r="C5946" s="274" t="s">
        <v>31361</v>
      </c>
      <c r="D5946" s="276">
        <v>0.56000000000000005</v>
      </c>
    </row>
    <row r="5947" spans="1:4" ht="9" customHeight="1">
      <c r="A5947" s="274">
        <v>5901697</v>
      </c>
      <c r="B5947" s="275" t="s">
        <v>31448</v>
      </c>
      <c r="C5947" s="274" t="s">
        <v>31361</v>
      </c>
      <c r="D5947" s="276">
        <v>2.4</v>
      </c>
    </row>
    <row r="5948" spans="1:4" ht="9" customHeight="1">
      <c r="A5948" s="274">
        <v>5901698</v>
      </c>
      <c r="B5948" s="275" t="s">
        <v>31449</v>
      </c>
      <c r="C5948" s="274" t="s">
        <v>31361</v>
      </c>
      <c r="D5948" s="276">
        <v>2.4</v>
      </c>
    </row>
    <row r="5949" spans="1:4" ht="9" customHeight="1">
      <c r="A5949" s="274">
        <v>5916654</v>
      </c>
      <c r="B5949" s="275" t="s">
        <v>31450</v>
      </c>
      <c r="C5949" s="274" t="s">
        <v>31361</v>
      </c>
      <c r="D5949" s="276">
        <v>1.37</v>
      </c>
    </row>
    <row r="5950" spans="1:4" ht="9" customHeight="1">
      <c r="A5950" s="274">
        <v>5916637</v>
      </c>
      <c r="B5950" s="275" t="s">
        <v>31451</v>
      </c>
      <c r="C5950" s="274" t="s">
        <v>31361</v>
      </c>
      <c r="D5950" s="276">
        <v>7.11</v>
      </c>
    </row>
    <row r="5951" spans="1:4" ht="9" customHeight="1">
      <c r="A5951" s="274">
        <v>5916618</v>
      </c>
      <c r="B5951" s="275" t="s">
        <v>31452</v>
      </c>
      <c r="C5951" s="274" t="s">
        <v>31361</v>
      </c>
      <c r="D5951" s="276">
        <v>7.11</v>
      </c>
    </row>
    <row r="5952" spans="1:4" ht="9" customHeight="1">
      <c r="A5952" s="274">
        <v>5914334</v>
      </c>
      <c r="B5952" s="275" t="s">
        <v>31453</v>
      </c>
      <c r="C5952" s="274" t="s">
        <v>31309</v>
      </c>
      <c r="D5952" s="276">
        <v>1.21</v>
      </c>
    </row>
    <row r="5953" spans="1:4" ht="9" customHeight="1">
      <c r="A5953" s="274">
        <v>5914335</v>
      </c>
      <c r="B5953" s="275" t="s">
        <v>31454</v>
      </c>
      <c r="C5953" s="274" t="s">
        <v>31309</v>
      </c>
      <c r="D5953" s="276">
        <v>0.97</v>
      </c>
    </row>
    <row r="5954" spans="1:4" ht="9" customHeight="1">
      <c r="A5954" s="274">
        <v>5914336</v>
      </c>
      <c r="B5954" s="275" t="s">
        <v>31455</v>
      </c>
      <c r="C5954" s="274" t="s">
        <v>31309</v>
      </c>
      <c r="D5954" s="276">
        <v>0.79</v>
      </c>
    </row>
    <row r="5955" spans="1:4" ht="9" customHeight="1">
      <c r="A5955" s="274">
        <v>5914346</v>
      </c>
      <c r="B5955" s="275" t="s">
        <v>31456</v>
      </c>
      <c r="C5955" s="274" t="s">
        <v>31309</v>
      </c>
      <c r="D5955" s="276">
        <v>1.8</v>
      </c>
    </row>
    <row r="5956" spans="1:4" ht="9" customHeight="1">
      <c r="A5956" s="274">
        <v>5914347</v>
      </c>
      <c r="B5956" s="275" t="s">
        <v>31457</v>
      </c>
      <c r="C5956" s="274" t="s">
        <v>31309</v>
      </c>
      <c r="D5956" s="276">
        <v>1.44</v>
      </c>
    </row>
    <row r="5957" spans="1:4" ht="9" customHeight="1">
      <c r="A5957" s="274">
        <v>5914348</v>
      </c>
      <c r="B5957" s="275" t="s">
        <v>31458</v>
      </c>
      <c r="C5957" s="274" t="s">
        <v>31309</v>
      </c>
      <c r="D5957" s="276">
        <v>1.17</v>
      </c>
    </row>
    <row r="5958" spans="1:4" ht="9" customHeight="1">
      <c r="A5958" s="274">
        <v>5914611</v>
      </c>
      <c r="B5958" s="275" t="s">
        <v>31459</v>
      </c>
      <c r="C5958" s="274" t="s">
        <v>31309</v>
      </c>
      <c r="D5958" s="276">
        <v>1.94</v>
      </c>
    </row>
    <row r="5959" spans="1:4" ht="9" customHeight="1">
      <c r="A5959" s="274">
        <v>5914613</v>
      </c>
      <c r="B5959" s="275" t="s">
        <v>31460</v>
      </c>
      <c r="C5959" s="274" t="s">
        <v>31309</v>
      </c>
      <c r="D5959" s="276">
        <v>1.55</v>
      </c>
    </row>
    <row r="5960" spans="1:4" ht="9" customHeight="1">
      <c r="A5960" s="274">
        <v>5914612</v>
      </c>
      <c r="B5960" s="275" t="s">
        <v>31461</v>
      </c>
      <c r="C5960" s="274" t="s">
        <v>31309</v>
      </c>
      <c r="D5960" s="276">
        <v>1.26</v>
      </c>
    </row>
    <row r="5961" spans="1:4" ht="9" customHeight="1">
      <c r="A5961" s="274">
        <v>5901686</v>
      </c>
      <c r="B5961" s="275" t="s">
        <v>31462</v>
      </c>
      <c r="C5961" s="274" t="s">
        <v>31361</v>
      </c>
      <c r="D5961" s="276">
        <v>2.63</v>
      </c>
    </row>
    <row r="5962" spans="1:4" ht="9" customHeight="1">
      <c r="A5962" s="274">
        <v>5901687</v>
      </c>
      <c r="B5962" s="275" t="s">
        <v>31463</v>
      </c>
      <c r="C5962" s="274" t="s">
        <v>31361</v>
      </c>
      <c r="D5962" s="276">
        <v>0.79</v>
      </c>
    </row>
    <row r="5963" spans="1:4" ht="9" customHeight="1">
      <c r="A5963" s="274">
        <v>5901688</v>
      </c>
      <c r="B5963" s="275" t="s">
        <v>31464</v>
      </c>
      <c r="C5963" s="274" t="s">
        <v>31361</v>
      </c>
      <c r="D5963" s="276">
        <v>0.75</v>
      </c>
    </row>
    <row r="5964" spans="1:4" ht="9" customHeight="1">
      <c r="A5964" s="274">
        <v>5901689</v>
      </c>
      <c r="B5964" s="275" t="s">
        <v>31465</v>
      </c>
      <c r="C5964" s="274" t="s">
        <v>31361</v>
      </c>
      <c r="D5964" s="276">
        <v>1.65</v>
      </c>
    </row>
    <row r="5965" spans="1:4" ht="9" customHeight="1">
      <c r="A5965" s="274">
        <v>5901690</v>
      </c>
      <c r="B5965" s="275" t="s">
        <v>31466</v>
      </c>
      <c r="C5965" s="274" t="s">
        <v>31361</v>
      </c>
      <c r="D5965" s="276">
        <v>0.73</v>
      </c>
    </row>
    <row r="5966" spans="1:4" ht="9" customHeight="1">
      <c r="A5966" s="274">
        <v>5901691</v>
      </c>
      <c r="B5966" s="275" t="s">
        <v>31467</v>
      </c>
      <c r="C5966" s="274" t="s">
        <v>31361</v>
      </c>
      <c r="D5966" s="276">
        <v>1.35</v>
      </c>
    </row>
    <row r="5967" spans="1:4" ht="9" customHeight="1">
      <c r="A5967" s="274">
        <v>5901692</v>
      </c>
      <c r="B5967" s="275" t="s">
        <v>31468</v>
      </c>
      <c r="C5967" s="274" t="s">
        <v>31361</v>
      </c>
      <c r="D5967" s="276">
        <v>1.19</v>
      </c>
    </row>
    <row r="5968" spans="1:4" ht="9" customHeight="1">
      <c r="A5968" s="274">
        <v>5901693</v>
      </c>
      <c r="B5968" s="275" t="s">
        <v>31469</v>
      </c>
      <c r="C5968" s="274" t="s">
        <v>31361</v>
      </c>
      <c r="D5968" s="276">
        <v>1.06</v>
      </c>
    </row>
    <row r="5969" spans="1:4" ht="9" customHeight="1">
      <c r="A5969" s="274">
        <v>5901694</v>
      </c>
      <c r="B5969" s="275" t="s">
        <v>31470</v>
      </c>
      <c r="C5969" s="274" t="s">
        <v>31361</v>
      </c>
      <c r="D5969" s="276">
        <v>3.74</v>
      </c>
    </row>
    <row r="5970" spans="1:4" ht="9" customHeight="1">
      <c r="A5970" s="274">
        <v>5914512</v>
      </c>
      <c r="B5970" s="275" t="s">
        <v>31471</v>
      </c>
      <c r="C5970" s="274" t="s">
        <v>31309</v>
      </c>
      <c r="D5970" s="276">
        <v>1.52</v>
      </c>
    </row>
    <row r="5971" spans="1:4" ht="9" customHeight="1">
      <c r="A5971" s="274">
        <v>5914496</v>
      </c>
      <c r="B5971" s="275" t="s">
        <v>31472</v>
      </c>
      <c r="C5971" s="274" t="s">
        <v>31309</v>
      </c>
      <c r="D5971" s="276">
        <v>1.17</v>
      </c>
    </row>
    <row r="5972" spans="1:4" ht="9" customHeight="1">
      <c r="A5972" s="274">
        <v>5914513</v>
      </c>
      <c r="B5972" s="275" t="s">
        <v>31473</v>
      </c>
      <c r="C5972" s="274" t="s">
        <v>31309</v>
      </c>
      <c r="D5972" s="276">
        <v>0.84</v>
      </c>
    </row>
    <row r="5973" spans="1:4" ht="9" customHeight="1">
      <c r="A5973" s="274">
        <v>5914497</v>
      </c>
      <c r="B5973" s="275" t="s">
        <v>31474</v>
      </c>
      <c r="C5973" s="274" t="s">
        <v>31309</v>
      </c>
      <c r="D5973" s="276">
        <v>0.63</v>
      </c>
    </row>
    <row r="5974" spans="1:4" ht="9" customHeight="1">
      <c r="A5974" s="274">
        <v>5914500</v>
      </c>
      <c r="B5974" s="275" t="s">
        <v>31475</v>
      </c>
      <c r="C5974" s="274" t="s">
        <v>31309</v>
      </c>
      <c r="D5974" s="276">
        <v>1.19</v>
      </c>
    </row>
    <row r="5975" spans="1:4" ht="9" customHeight="1">
      <c r="A5975" s="274">
        <v>5914498</v>
      </c>
      <c r="B5975" s="275" t="s">
        <v>31476</v>
      </c>
      <c r="C5975" s="274" t="s">
        <v>31309</v>
      </c>
      <c r="D5975" s="276">
        <v>0.92</v>
      </c>
    </row>
    <row r="5976" spans="1:4" ht="9" customHeight="1">
      <c r="A5976" s="274">
        <v>5914501</v>
      </c>
      <c r="B5976" s="275" t="s">
        <v>31477</v>
      </c>
      <c r="C5976" s="274" t="s">
        <v>31309</v>
      </c>
      <c r="D5976" s="276">
        <v>0.66</v>
      </c>
    </row>
    <row r="5977" spans="1:4" ht="9" customHeight="1">
      <c r="A5977" s="274">
        <v>5914499</v>
      </c>
      <c r="B5977" s="275" t="s">
        <v>31478</v>
      </c>
      <c r="C5977" s="274" t="s">
        <v>31309</v>
      </c>
      <c r="D5977" s="276">
        <v>0.49</v>
      </c>
    </row>
    <row r="5978" spans="1:4" ht="9" customHeight="1">
      <c r="A5978" s="274">
        <v>5914504</v>
      </c>
      <c r="B5978" s="275" t="s">
        <v>31479</v>
      </c>
      <c r="C5978" s="274" t="s">
        <v>31309</v>
      </c>
      <c r="D5978" s="276">
        <v>1.01</v>
      </c>
    </row>
    <row r="5979" spans="1:4" ht="9" customHeight="1">
      <c r="A5979" s="274">
        <v>5914502</v>
      </c>
      <c r="B5979" s="275" t="s">
        <v>31480</v>
      </c>
      <c r="C5979" s="274" t="s">
        <v>31309</v>
      </c>
      <c r="D5979" s="276">
        <v>0.77</v>
      </c>
    </row>
    <row r="5980" spans="1:4" ht="9" customHeight="1">
      <c r="A5980" s="274">
        <v>5914505</v>
      </c>
      <c r="B5980" s="275" t="s">
        <v>31481</v>
      </c>
      <c r="C5980" s="274" t="s">
        <v>31309</v>
      </c>
      <c r="D5980" s="276">
        <v>0.56000000000000005</v>
      </c>
    </row>
    <row r="5981" spans="1:4" ht="9" customHeight="1">
      <c r="A5981" s="274">
        <v>5914503</v>
      </c>
      <c r="B5981" s="275" t="s">
        <v>31482</v>
      </c>
      <c r="C5981" s="274" t="s">
        <v>31309</v>
      </c>
      <c r="D5981" s="276">
        <v>0.42</v>
      </c>
    </row>
    <row r="5982" spans="1:4" ht="9" customHeight="1">
      <c r="A5982" s="274">
        <v>5914508</v>
      </c>
      <c r="B5982" s="275" t="s">
        <v>31483</v>
      </c>
      <c r="C5982" s="274" t="s">
        <v>31309</v>
      </c>
      <c r="D5982" s="276">
        <v>1.1299999999999999</v>
      </c>
    </row>
    <row r="5983" spans="1:4" ht="9" customHeight="1">
      <c r="A5983" s="274">
        <v>5914506</v>
      </c>
      <c r="B5983" s="275" t="s">
        <v>31484</v>
      </c>
      <c r="C5983" s="274" t="s">
        <v>31309</v>
      </c>
      <c r="D5983" s="276">
        <v>0.86</v>
      </c>
    </row>
    <row r="5984" spans="1:4" ht="9" customHeight="1">
      <c r="A5984" s="274">
        <v>5914509</v>
      </c>
      <c r="B5984" s="275" t="s">
        <v>31485</v>
      </c>
      <c r="C5984" s="274" t="s">
        <v>31309</v>
      </c>
      <c r="D5984" s="276">
        <v>0.62</v>
      </c>
    </row>
    <row r="5985" spans="1:4" ht="9" customHeight="1">
      <c r="A5985" s="274">
        <v>5914507</v>
      </c>
      <c r="B5985" s="275" t="s">
        <v>31486</v>
      </c>
      <c r="C5985" s="274" t="s">
        <v>31309</v>
      </c>
      <c r="D5985" s="276">
        <v>0.47</v>
      </c>
    </row>
    <row r="5986" spans="1:4" ht="9" customHeight="1">
      <c r="A5986" s="274">
        <v>5915491</v>
      </c>
      <c r="B5986" s="275" t="s">
        <v>31487</v>
      </c>
      <c r="C5986" s="274" t="s">
        <v>27303</v>
      </c>
      <c r="D5986" s="276">
        <v>18.32</v>
      </c>
    </row>
    <row r="5987" spans="1:4" ht="9" customHeight="1">
      <c r="A5987" s="274">
        <v>5915492</v>
      </c>
      <c r="B5987" s="275" t="s">
        <v>31488</v>
      </c>
      <c r="C5987" s="274" t="s">
        <v>27303</v>
      </c>
      <c r="D5987" s="276">
        <v>14.66</v>
      </c>
    </row>
    <row r="5988" spans="1:4" ht="9" customHeight="1">
      <c r="A5988" s="274">
        <v>5915493</v>
      </c>
      <c r="B5988" s="275" t="s">
        <v>31489</v>
      </c>
      <c r="C5988" s="274" t="s">
        <v>27303</v>
      </c>
      <c r="D5988" s="276">
        <v>11.93</v>
      </c>
    </row>
    <row r="5989" spans="1:4" ht="9" customHeight="1">
      <c r="A5989" s="274">
        <v>5915488</v>
      </c>
      <c r="B5989" s="275" t="s">
        <v>31490</v>
      </c>
      <c r="C5989" s="274" t="s">
        <v>27303</v>
      </c>
      <c r="D5989" s="276">
        <v>13.7</v>
      </c>
    </row>
    <row r="5990" spans="1:4" ht="9" customHeight="1">
      <c r="A5990" s="274">
        <v>5915489</v>
      </c>
      <c r="B5990" s="275" t="s">
        <v>31491</v>
      </c>
      <c r="C5990" s="274" t="s">
        <v>27303</v>
      </c>
      <c r="D5990" s="276">
        <v>10.96</v>
      </c>
    </row>
    <row r="5991" spans="1:4" ht="9" customHeight="1">
      <c r="A5991" s="274">
        <v>5915490</v>
      </c>
      <c r="B5991" s="275" t="s">
        <v>31492</v>
      </c>
      <c r="C5991" s="274" t="s">
        <v>27303</v>
      </c>
      <c r="D5991" s="276">
        <v>8.92</v>
      </c>
    </row>
    <row r="5992" spans="1:4" ht="9" customHeight="1">
      <c r="A5992" s="274">
        <v>5915494</v>
      </c>
      <c r="B5992" s="275" t="s">
        <v>31493</v>
      </c>
      <c r="C5992" s="274" t="s">
        <v>27303</v>
      </c>
      <c r="D5992" s="276">
        <v>31.76</v>
      </c>
    </row>
    <row r="5993" spans="1:4" ht="9" customHeight="1">
      <c r="A5993" s="274">
        <v>5915495</v>
      </c>
      <c r="B5993" s="275" t="s">
        <v>31494</v>
      </c>
      <c r="C5993" s="274" t="s">
        <v>27303</v>
      </c>
      <c r="D5993" s="276">
        <v>25.41</v>
      </c>
    </row>
    <row r="5994" spans="1:4" ht="9" customHeight="1">
      <c r="A5994" s="274">
        <v>5915496</v>
      </c>
      <c r="B5994" s="275" t="s">
        <v>31495</v>
      </c>
      <c r="C5994" s="274" t="s">
        <v>27303</v>
      </c>
      <c r="D5994" s="276">
        <v>20.68</v>
      </c>
    </row>
    <row r="5995" spans="1:4" ht="9" customHeight="1">
      <c r="A5995" s="274">
        <v>5915325</v>
      </c>
      <c r="B5995" s="275" t="s">
        <v>31496</v>
      </c>
      <c r="C5995" s="274" t="s">
        <v>27303</v>
      </c>
      <c r="D5995" s="276">
        <v>73.02</v>
      </c>
    </row>
    <row r="5996" spans="1:4" ht="9" customHeight="1">
      <c r="A5996" s="274">
        <v>5915326</v>
      </c>
      <c r="B5996" s="275" t="s">
        <v>31497</v>
      </c>
      <c r="C5996" s="274" t="s">
        <v>27303</v>
      </c>
      <c r="D5996" s="276">
        <v>58.38</v>
      </c>
    </row>
    <row r="5997" spans="1:4" ht="9" customHeight="1">
      <c r="A5997" s="274">
        <v>5915327</v>
      </c>
      <c r="B5997" s="275" t="s">
        <v>31498</v>
      </c>
      <c r="C5997" s="274" t="s">
        <v>27303</v>
      </c>
      <c r="D5997" s="276">
        <v>47.55</v>
      </c>
    </row>
    <row r="5998" spans="1:4" ht="9" customHeight="1">
      <c r="A5998" s="274">
        <v>5915328</v>
      </c>
      <c r="B5998" s="275" t="s">
        <v>31499</v>
      </c>
      <c r="C5998" s="274" t="s">
        <v>27303</v>
      </c>
      <c r="D5998" s="276">
        <v>85.29</v>
      </c>
    </row>
    <row r="5999" spans="1:4" ht="9" customHeight="1">
      <c r="A5999" s="274">
        <v>5915329</v>
      </c>
      <c r="B5999" s="275" t="s">
        <v>31500</v>
      </c>
      <c r="C5999" s="274" t="s">
        <v>27303</v>
      </c>
      <c r="D5999" s="276">
        <v>68.2</v>
      </c>
    </row>
    <row r="6000" spans="1:4" ht="9" customHeight="1">
      <c r="A6000" s="274">
        <v>5915330</v>
      </c>
      <c r="B6000" s="275" t="s">
        <v>31501</v>
      </c>
      <c r="C6000" s="274" t="s">
        <v>27303</v>
      </c>
      <c r="D6000" s="276">
        <v>55.55</v>
      </c>
    </row>
    <row r="6001" spans="1:4" ht="9" customHeight="1">
      <c r="A6001" s="274">
        <v>5915331</v>
      </c>
      <c r="B6001" s="275" t="s">
        <v>31502</v>
      </c>
      <c r="C6001" s="274" t="s">
        <v>27303</v>
      </c>
      <c r="D6001" s="276">
        <v>166.43</v>
      </c>
    </row>
    <row r="6002" spans="1:4" ht="9" customHeight="1">
      <c r="A6002" s="274">
        <v>5915332</v>
      </c>
      <c r="B6002" s="275" t="s">
        <v>31503</v>
      </c>
      <c r="C6002" s="274" t="s">
        <v>27303</v>
      </c>
      <c r="D6002" s="276">
        <v>133.08000000000001</v>
      </c>
    </row>
    <row r="6003" spans="1:4" ht="9" customHeight="1">
      <c r="A6003" s="274">
        <v>5915333</v>
      </c>
      <c r="B6003" s="275" t="s">
        <v>31504</v>
      </c>
      <c r="C6003" s="274" t="s">
        <v>27303</v>
      </c>
      <c r="D6003" s="276">
        <v>108.39</v>
      </c>
    </row>
    <row r="6004" spans="1:4" ht="9" customHeight="1">
      <c r="A6004" s="274">
        <v>5915364</v>
      </c>
      <c r="B6004" s="275" t="s">
        <v>31505</v>
      </c>
      <c r="C6004" s="274" t="s">
        <v>27303</v>
      </c>
      <c r="D6004" s="276">
        <v>187.62</v>
      </c>
    </row>
    <row r="6005" spans="1:4" ht="9" customHeight="1">
      <c r="A6005" s="274">
        <v>5915365</v>
      </c>
      <c r="B6005" s="275" t="s">
        <v>31506</v>
      </c>
      <c r="C6005" s="274" t="s">
        <v>27303</v>
      </c>
      <c r="D6005" s="276">
        <v>150.03</v>
      </c>
    </row>
    <row r="6006" spans="1:4" ht="9" customHeight="1">
      <c r="A6006" s="274">
        <v>5915361</v>
      </c>
      <c r="B6006" s="275" t="s">
        <v>31507</v>
      </c>
      <c r="C6006" s="274" t="s">
        <v>27303</v>
      </c>
      <c r="D6006" s="276">
        <v>122.2</v>
      </c>
    </row>
    <row r="6007" spans="1:4" ht="9" customHeight="1">
      <c r="A6007" s="274">
        <v>5919716</v>
      </c>
      <c r="B6007" s="275" t="s">
        <v>31508</v>
      </c>
      <c r="C6007" s="274" t="s">
        <v>27303</v>
      </c>
      <c r="D6007" s="276">
        <v>209.94</v>
      </c>
    </row>
    <row r="6008" spans="1:4" ht="9" customHeight="1">
      <c r="A6008" s="274">
        <v>5919717</v>
      </c>
      <c r="B6008" s="275" t="s">
        <v>31509</v>
      </c>
      <c r="C6008" s="274" t="s">
        <v>27303</v>
      </c>
      <c r="D6008" s="276">
        <v>181.85</v>
      </c>
    </row>
    <row r="6009" spans="1:4" ht="9" customHeight="1">
      <c r="A6009" s="274">
        <v>6106220</v>
      </c>
      <c r="B6009" s="275" t="s">
        <v>31510</v>
      </c>
      <c r="C6009" s="274" t="s">
        <v>159</v>
      </c>
      <c r="D6009" s="276">
        <v>13.04</v>
      </c>
    </row>
    <row r="6010" spans="1:4" ht="9" customHeight="1">
      <c r="A6010" s="274">
        <v>6106183</v>
      </c>
      <c r="B6010" s="275" t="s">
        <v>31511</v>
      </c>
      <c r="C6010" s="274" t="s">
        <v>13725</v>
      </c>
      <c r="D6010" s="276">
        <v>287.89999999999998</v>
      </c>
    </row>
    <row r="6011" spans="1:4" ht="9" customHeight="1">
      <c r="A6011" s="274">
        <v>6106182</v>
      </c>
      <c r="B6011" s="275" t="s">
        <v>31512</v>
      </c>
      <c r="C6011" s="274" t="s">
        <v>13725</v>
      </c>
      <c r="D6011" s="276">
        <v>246.77</v>
      </c>
    </row>
    <row r="6012" spans="1:4" ht="9" customHeight="1">
      <c r="A6012" s="274">
        <v>6106194</v>
      </c>
      <c r="B6012" s="275" t="s">
        <v>31513</v>
      </c>
      <c r="C6012" s="274" t="s">
        <v>13725</v>
      </c>
      <c r="D6012" s="276">
        <v>666.23</v>
      </c>
    </row>
    <row r="6013" spans="1:4" ht="9" customHeight="1">
      <c r="A6013" s="274">
        <v>6106195</v>
      </c>
      <c r="B6013" s="275" t="s">
        <v>31514</v>
      </c>
      <c r="C6013" s="274" t="s">
        <v>13725</v>
      </c>
      <c r="D6013" s="276">
        <v>738.37</v>
      </c>
    </row>
    <row r="6014" spans="1:4" ht="9" customHeight="1">
      <c r="A6014" s="274">
        <v>6106331</v>
      </c>
      <c r="B6014" s="275" t="s">
        <v>31515</v>
      </c>
      <c r="C6014" s="274" t="s">
        <v>13725</v>
      </c>
      <c r="D6014" s="276">
        <v>1729.07</v>
      </c>
    </row>
    <row r="6015" spans="1:4" ht="9" customHeight="1">
      <c r="A6015" s="274">
        <v>6106332</v>
      </c>
      <c r="B6015" s="275" t="s">
        <v>31516</v>
      </c>
      <c r="C6015" s="274" t="s">
        <v>13725</v>
      </c>
      <c r="D6015" s="276">
        <v>1840.71</v>
      </c>
    </row>
    <row r="6016" spans="1:4" ht="9" customHeight="1">
      <c r="A6016" s="274">
        <v>6106206</v>
      </c>
      <c r="B6016" s="275" t="s">
        <v>31517</v>
      </c>
      <c r="C6016" s="274" t="s">
        <v>13725</v>
      </c>
      <c r="D6016" s="276">
        <v>1956.54</v>
      </c>
    </row>
    <row r="6017" spans="1:4" ht="9" customHeight="1">
      <c r="A6017" s="274">
        <v>6106207</v>
      </c>
      <c r="B6017" s="275" t="s">
        <v>31518</v>
      </c>
      <c r="C6017" s="274" t="s">
        <v>13725</v>
      </c>
      <c r="D6017" s="276">
        <v>2086.17</v>
      </c>
    </row>
    <row r="6018" spans="1:4" ht="9" customHeight="1">
      <c r="A6018" s="274">
        <v>6106222</v>
      </c>
      <c r="B6018" s="275" t="s">
        <v>31519</v>
      </c>
      <c r="C6018" s="274" t="s">
        <v>13725</v>
      </c>
      <c r="D6018" s="276">
        <v>287.89999999999998</v>
      </c>
    </row>
    <row r="6019" spans="1:4" ht="9" customHeight="1">
      <c r="A6019" s="274">
        <v>6106221</v>
      </c>
      <c r="B6019" s="275" t="s">
        <v>31520</v>
      </c>
      <c r="C6019" s="274" t="s">
        <v>13725</v>
      </c>
      <c r="D6019" s="276">
        <v>246.77</v>
      </c>
    </row>
    <row r="6020" spans="1:4" ht="9" customHeight="1">
      <c r="A6020" s="274">
        <v>6106224</v>
      </c>
      <c r="B6020" s="275" t="s">
        <v>31521</v>
      </c>
      <c r="C6020" s="274" t="s">
        <v>13725</v>
      </c>
      <c r="D6020" s="276">
        <v>666.23</v>
      </c>
    </row>
    <row r="6021" spans="1:4" ht="9" customHeight="1">
      <c r="A6021" s="274">
        <v>6106225</v>
      </c>
      <c r="B6021" s="275" t="s">
        <v>31522</v>
      </c>
      <c r="C6021" s="274" t="s">
        <v>13725</v>
      </c>
      <c r="D6021" s="276">
        <v>738.37</v>
      </c>
    </row>
    <row r="6022" spans="1:4" ht="9" customHeight="1">
      <c r="A6022" s="274">
        <v>6106228</v>
      </c>
      <c r="B6022" s="275" t="s">
        <v>31523</v>
      </c>
      <c r="C6022" s="274" t="s">
        <v>13725</v>
      </c>
      <c r="D6022" s="276">
        <v>1675.39</v>
      </c>
    </row>
    <row r="6023" spans="1:4" ht="9" customHeight="1">
      <c r="A6023" s="274">
        <v>6106229</v>
      </c>
      <c r="B6023" s="275" t="s">
        <v>31524</v>
      </c>
      <c r="C6023" s="274" t="s">
        <v>13725</v>
      </c>
      <c r="D6023" s="276">
        <v>1784.94</v>
      </c>
    </row>
    <row r="6024" spans="1:4" ht="9" customHeight="1">
      <c r="A6024" s="274">
        <v>6106328</v>
      </c>
      <c r="B6024" s="275" t="s">
        <v>31525</v>
      </c>
      <c r="C6024" s="274" t="s">
        <v>13725</v>
      </c>
      <c r="D6024" s="276">
        <v>135.34</v>
      </c>
    </row>
    <row r="6025" spans="1:4" ht="9" customHeight="1">
      <c r="A6025" s="274">
        <v>6106330</v>
      </c>
      <c r="B6025" s="275" t="s">
        <v>31526</v>
      </c>
      <c r="C6025" s="274" t="s">
        <v>13725</v>
      </c>
      <c r="D6025" s="276">
        <v>672.77</v>
      </c>
    </row>
    <row r="6026" spans="1:4" ht="9" customHeight="1">
      <c r="A6026" s="274">
        <v>6106326</v>
      </c>
      <c r="B6026" s="275" t="s">
        <v>31527</v>
      </c>
      <c r="C6026" s="274" t="s">
        <v>13725</v>
      </c>
      <c r="D6026" s="276">
        <v>55.85</v>
      </c>
    </row>
    <row r="6027" spans="1:4" ht="9" customHeight="1">
      <c r="A6027" s="274">
        <v>6106324</v>
      </c>
      <c r="B6027" s="275" t="s">
        <v>31528</v>
      </c>
      <c r="C6027" s="274" t="s">
        <v>13725</v>
      </c>
      <c r="D6027" s="276">
        <v>35.17</v>
      </c>
    </row>
    <row r="6028" spans="1:4" ht="9" customHeight="1">
      <c r="A6028" s="274">
        <v>6106327</v>
      </c>
      <c r="B6028" s="275" t="s">
        <v>31529</v>
      </c>
      <c r="C6028" s="274" t="s">
        <v>13725</v>
      </c>
      <c r="D6028" s="276">
        <v>135.31</v>
      </c>
    </row>
    <row r="6029" spans="1:4" ht="9" customHeight="1">
      <c r="A6029" s="274">
        <v>6106329</v>
      </c>
      <c r="B6029" s="275" t="s">
        <v>31530</v>
      </c>
      <c r="C6029" s="274" t="s">
        <v>13725</v>
      </c>
      <c r="D6029" s="276">
        <v>673.74</v>
      </c>
    </row>
    <row r="6030" spans="1:4" ht="9" customHeight="1">
      <c r="A6030" s="274">
        <v>6106325</v>
      </c>
      <c r="B6030" s="275" t="s">
        <v>31531</v>
      </c>
      <c r="C6030" s="274" t="s">
        <v>13725</v>
      </c>
      <c r="D6030" s="276">
        <v>55.99</v>
      </c>
    </row>
    <row r="6031" spans="1:4" ht="9" customHeight="1">
      <c r="A6031" s="274">
        <v>6208126</v>
      </c>
      <c r="B6031" s="275" t="s">
        <v>31532</v>
      </c>
      <c r="C6031" s="274" t="s">
        <v>159</v>
      </c>
      <c r="D6031" s="276">
        <v>23.2</v>
      </c>
    </row>
    <row r="6032" spans="1:4" ht="9" customHeight="1">
      <c r="A6032" s="274">
        <v>6205797</v>
      </c>
      <c r="B6032" s="275" t="s">
        <v>31533</v>
      </c>
      <c r="C6032" s="274" t="s">
        <v>159</v>
      </c>
      <c r="D6032" s="276">
        <v>14.16</v>
      </c>
    </row>
    <row r="6033" spans="1:4" ht="9" customHeight="1">
      <c r="A6033" s="274">
        <v>6205791</v>
      </c>
      <c r="B6033" s="275" t="s">
        <v>31534</v>
      </c>
      <c r="C6033" s="274" t="s">
        <v>41</v>
      </c>
      <c r="D6033" s="276">
        <v>324.87</v>
      </c>
    </row>
    <row r="6034" spans="1:4" ht="9" customHeight="1">
      <c r="A6034" s="274">
        <v>6205792</v>
      </c>
      <c r="B6034" s="275" t="s">
        <v>31535</v>
      </c>
      <c r="C6034" s="274" t="s">
        <v>41</v>
      </c>
      <c r="D6034" s="276">
        <v>390.21</v>
      </c>
    </row>
    <row r="6035" spans="1:4" ht="9" customHeight="1">
      <c r="A6035" s="274">
        <v>6205793</v>
      </c>
      <c r="B6035" s="275" t="s">
        <v>31536</v>
      </c>
      <c r="C6035" s="274" t="s">
        <v>41</v>
      </c>
      <c r="D6035" s="276">
        <v>459.25</v>
      </c>
    </row>
    <row r="6036" spans="1:4" ht="9" customHeight="1">
      <c r="A6036" s="274">
        <v>6205796</v>
      </c>
      <c r="B6036" s="275" t="s">
        <v>31537</v>
      </c>
      <c r="C6036" s="274" t="s">
        <v>41</v>
      </c>
      <c r="D6036" s="276">
        <v>816.54</v>
      </c>
    </row>
    <row r="6037" spans="1:4" ht="9" customHeight="1">
      <c r="A6037" s="274">
        <v>6219451</v>
      </c>
      <c r="B6037" s="275" t="s">
        <v>31538</v>
      </c>
      <c r="C6037" s="274" t="s">
        <v>41</v>
      </c>
      <c r="D6037" s="276">
        <v>879.6</v>
      </c>
    </row>
    <row r="6038" spans="1:4" ht="9" customHeight="1">
      <c r="A6038" s="274">
        <v>6219452</v>
      </c>
      <c r="B6038" s="275" t="s">
        <v>31539</v>
      </c>
      <c r="C6038" s="274" t="s">
        <v>41</v>
      </c>
      <c r="D6038" s="276">
        <v>946.37</v>
      </c>
    </row>
    <row r="6039" spans="1:4" ht="9" customHeight="1">
      <c r="A6039" s="274">
        <v>6205794</v>
      </c>
      <c r="B6039" s="275" t="s">
        <v>31540</v>
      </c>
      <c r="C6039" s="274" t="s">
        <v>41</v>
      </c>
      <c r="D6039" s="276">
        <v>701.53</v>
      </c>
    </row>
    <row r="6040" spans="1:4" ht="9" customHeight="1">
      <c r="A6040" s="274">
        <v>6205795</v>
      </c>
      <c r="B6040" s="275" t="s">
        <v>31541</v>
      </c>
      <c r="C6040" s="274" t="s">
        <v>41</v>
      </c>
      <c r="D6040" s="276">
        <v>757.18</v>
      </c>
    </row>
    <row r="6041" spans="1:4" ht="9" customHeight="1">
      <c r="A6041" s="274">
        <v>6219521</v>
      </c>
      <c r="B6041" s="275" t="s">
        <v>31542</v>
      </c>
      <c r="C6041" s="274" t="s">
        <v>13725</v>
      </c>
      <c r="D6041" s="276">
        <v>157.94</v>
      </c>
    </row>
    <row r="6042" spans="1:4" ht="18" customHeight="1">
      <c r="A6042" s="274">
        <v>6219527</v>
      </c>
      <c r="B6042" s="275" t="s">
        <v>31543</v>
      </c>
      <c r="C6042" s="274" t="s">
        <v>6273</v>
      </c>
      <c r="D6042" s="276">
        <v>430.29</v>
      </c>
    </row>
    <row r="6043" spans="1:4" ht="9" customHeight="1">
      <c r="A6043" s="274">
        <v>6219526</v>
      </c>
      <c r="B6043" s="275" t="s">
        <v>31544</v>
      </c>
      <c r="C6043" s="274" t="s">
        <v>41</v>
      </c>
      <c r="D6043" s="276">
        <v>52.51</v>
      </c>
    </row>
    <row r="6044" spans="1:4" ht="9" customHeight="1">
      <c r="A6044" s="274">
        <v>6219525</v>
      </c>
      <c r="B6044" s="275" t="s">
        <v>31545</v>
      </c>
      <c r="C6044" s="274" t="s">
        <v>41</v>
      </c>
      <c r="D6044" s="276">
        <v>48.66</v>
      </c>
    </row>
    <row r="6045" spans="1:4" ht="9" customHeight="1">
      <c r="A6045" s="274">
        <v>6219508</v>
      </c>
      <c r="B6045" s="275" t="s">
        <v>31546</v>
      </c>
      <c r="C6045" s="274" t="s">
        <v>41</v>
      </c>
      <c r="D6045" s="276">
        <v>363.49</v>
      </c>
    </row>
    <row r="6046" spans="1:4" ht="9" customHeight="1">
      <c r="A6046" s="274">
        <v>6219511</v>
      </c>
      <c r="B6046" s="275" t="s">
        <v>31547</v>
      </c>
      <c r="C6046" s="274" t="s">
        <v>41</v>
      </c>
      <c r="D6046" s="276">
        <v>277.69</v>
      </c>
    </row>
    <row r="6047" spans="1:4" ht="9" customHeight="1">
      <c r="A6047" s="274">
        <v>6219500</v>
      </c>
      <c r="B6047" s="275" t="s">
        <v>31548</v>
      </c>
      <c r="C6047" s="274" t="s">
        <v>13725</v>
      </c>
      <c r="D6047" s="276">
        <v>137.61000000000001</v>
      </c>
    </row>
    <row r="6048" spans="1:4" ht="9" customHeight="1">
      <c r="A6048" s="274">
        <v>6219418</v>
      </c>
      <c r="B6048" s="275" t="s">
        <v>31549</v>
      </c>
      <c r="C6048" s="274" t="s">
        <v>13725</v>
      </c>
      <c r="D6048" s="276">
        <v>301.72000000000003</v>
      </c>
    </row>
    <row r="6049" spans="1:4" ht="9" customHeight="1">
      <c r="A6049" s="274">
        <v>6219412</v>
      </c>
      <c r="B6049" s="275" t="s">
        <v>31550</v>
      </c>
      <c r="C6049" s="274" t="s">
        <v>13725</v>
      </c>
      <c r="D6049" s="276">
        <v>211.2</v>
      </c>
    </row>
    <row r="6050" spans="1:4" ht="9" customHeight="1">
      <c r="A6050" s="274">
        <v>6219406</v>
      </c>
      <c r="B6050" s="275" t="s">
        <v>31551</v>
      </c>
      <c r="C6050" s="274" t="s">
        <v>13725</v>
      </c>
      <c r="D6050" s="276">
        <v>147.96</v>
      </c>
    </row>
    <row r="6051" spans="1:4" ht="9" customHeight="1">
      <c r="A6051" s="274">
        <v>6219501</v>
      </c>
      <c r="B6051" s="275" t="s">
        <v>31552</v>
      </c>
      <c r="C6051" s="274" t="s">
        <v>13725</v>
      </c>
      <c r="D6051" s="276">
        <v>149.18</v>
      </c>
    </row>
    <row r="6052" spans="1:4" ht="9" customHeight="1">
      <c r="A6052" s="274">
        <v>6219419</v>
      </c>
      <c r="B6052" s="275" t="s">
        <v>31553</v>
      </c>
      <c r="C6052" s="274" t="s">
        <v>13725</v>
      </c>
      <c r="D6052" s="276">
        <v>332.55</v>
      </c>
    </row>
    <row r="6053" spans="1:4" ht="9" customHeight="1">
      <c r="A6053" s="274">
        <v>6219413</v>
      </c>
      <c r="B6053" s="275" t="s">
        <v>31554</v>
      </c>
      <c r="C6053" s="274" t="s">
        <v>13725</v>
      </c>
      <c r="D6053" s="276">
        <v>230.96</v>
      </c>
    </row>
    <row r="6054" spans="1:4" ht="9" customHeight="1">
      <c r="A6054" s="274">
        <v>6219407</v>
      </c>
      <c r="B6054" s="275" t="s">
        <v>31555</v>
      </c>
      <c r="C6054" s="274" t="s">
        <v>13725</v>
      </c>
      <c r="D6054" s="276">
        <v>160.59</v>
      </c>
    </row>
    <row r="6055" spans="1:4" ht="9" customHeight="1">
      <c r="A6055" s="274">
        <v>6219502</v>
      </c>
      <c r="B6055" s="275" t="s">
        <v>31556</v>
      </c>
      <c r="C6055" s="274" t="s">
        <v>13725</v>
      </c>
      <c r="D6055" s="276">
        <v>161.83000000000001</v>
      </c>
    </row>
    <row r="6056" spans="1:4" ht="9" customHeight="1">
      <c r="A6056" s="274">
        <v>6219420</v>
      </c>
      <c r="B6056" s="275" t="s">
        <v>31557</v>
      </c>
      <c r="C6056" s="274" t="s">
        <v>13725</v>
      </c>
      <c r="D6056" s="276">
        <v>373.14</v>
      </c>
    </row>
    <row r="6057" spans="1:4" ht="9" customHeight="1">
      <c r="A6057" s="274">
        <v>6219414</v>
      </c>
      <c r="B6057" s="275" t="s">
        <v>31558</v>
      </c>
      <c r="C6057" s="274" t="s">
        <v>13725</v>
      </c>
      <c r="D6057" s="276">
        <v>254.61</v>
      </c>
    </row>
    <row r="6058" spans="1:4" ht="9" customHeight="1">
      <c r="A6058" s="274">
        <v>6219408</v>
      </c>
      <c r="B6058" s="275" t="s">
        <v>31559</v>
      </c>
      <c r="C6058" s="274" t="s">
        <v>13725</v>
      </c>
      <c r="D6058" s="276">
        <v>174.13</v>
      </c>
    </row>
    <row r="6059" spans="1:4" ht="9" customHeight="1">
      <c r="A6059" s="274">
        <v>6219503</v>
      </c>
      <c r="B6059" s="275" t="s">
        <v>31560</v>
      </c>
      <c r="C6059" s="274" t="s">
        <v>13725</v>
      </c>
      <c r="D6059" s="276">
        <v>187.83</v>
      </c>
    </row>
    <row r="6060" spans="1:4" ht="9" customHeight="1">
      <c r="A6060" s="274">
        <v>6219421</v>
      </c>
      <c r="B6060" s="275" t="s">
        <v>31561</v>
      </c>
      <c r="C6060" s="274" t="s">
        <v>13725</v>
      </c>
      <c r="D6060" s="276">
        <v>444.69</v>
      </c>
    </row>
    <row r="6061" spans="1:4" ht="9" customHeight="1">
      <c r="A6061" s="274">
        <v>6219415</v>
      </c>
      <c r="B6061" s="275" t="s">
        <v>31562</v>
      </c>
      <c r="C6061" s="274" t="s">
        <v>13725</v>
      </c>
      <c r="D6061" s="276">
        <v>298.51</v>
      </c>
    </row>
    <row r="6062" spans="1:4" ht="9" customHeight="1">
      <c r="A6062" s="274">
        <v>6219409</v>
      </c>
      <c r="B6062" s="275" t="s">
        <v>31563</v>
      </c>
      <c r="C6062" s="274" t="s">
        <v>13725</v>
      </c>
      <c r="D6062" s="276">
        <v>203.6</v>
      </c>
    </row>
    <row r="6063" spans="1:4" ht="9" customHeight="1">
      <c r="A6063" s="274">
        <v>6219518</v>
      </c>
      <c r="B6063" s="275" t="s">
        <v>31564</v>
      </c>
      <c r="C6063" s="274" t="s">
        <v>13725</v>
      </c>
      <c r="D6063" s="276">
        <v>50.56</v>
      </c>
    </row>
    <row r="6064" spans="1:4" ht="9" customHeight="1">
      <c r="A6064" s="274">
        <v>6219504</v>
      </c>
      <c r="B6064" s="275" t="s">
        <v>31565</v>
      </c>
      <c r="C6064" s="274" t="s">
        <v>13725</v>
      </c>
      <c r="D6064" s="276">
        <v>122.28</v>
      </c>
    </row>
    <row r="6065" spans="1:4" ht="9" customHeight="1">
      <c r="A6065" s="274">
        <v>6219422</v>
      </c>
      <c r="B6065" s="275" t="s">
        <v>31566</v>
      </c>
      <c r="C6065" s="274" t="s">
        <v>13725</v>
      </c>
      <c r="D6065" s="276">
        <v>272.32</v>
      </c>
    </row>
    <row r="6066" spans="1:4" ht="9" customHeight="1">
      <c r="A6066" s="274">
        <v>6219416</v>
      </c>
      <c r="B6066" s="275" t="s">
        <v>31567</v>
      </c>
      <c r="C6066" s="274" t="s">
        <v>13725</v>
      </c>
      <c r="D6066" s="276">
        <v>209.23</v>
      </c>
    </row>
    <row r="6067" spans="1:4" ht="9" customHeight="1">
      <c r="A6067" s="274">
        <v>6219410</v>
      </c>
      <c r="B6067" s="275" t="s">
        <v>31568</v>
      </c>
      <c r="C6067" s="274" t="s">
        <v>13725</v>
      </c>
      <c r="D6067" s="276">
        <v>145.91</v>
      </c>
    </row>
    <row r="6068" spans="1:4" ht="9" customHeight="1">
      <c r="A6068" s="274">
        <v>6219505</v>
      </c>
      <c r="B6068" s="275" t="s">
        <v>31569</v>
      </c>
      <c r="C6068" s="274" t="s">
        <v>13725</v>
      </c>
      <c r="D6068" s="276">
        <v>104.05</v>
      </c>
    </row>
    <row r="6069" spans="1:4" ht="9" customHeight="1">
      <c r="A6069" s="274">
        <v>6219423</v>
      </c>
      <c r="B6069" s="275" t="s">
        <v>31570</v>
      </c>
      <c r="C6069" s="274" t="s">
        <v>13725</v>
      </c>
      <c r="D6069" s="276">
        <v>244.37</v>
      </c>
    </row>
    <row r="6070" spans="1:4" ht="9" customHeight="1">
      <c r="A6070" s="274">
        <v>6219417</v>
      </c>
      <c r="B6070" s="275" t="s">
        <v>31571</v>
      </c>
      <c r="C6070" s="274" t="s">
        <v>13725</v>
      </c>
      <c r="D6070" s="276">
        <v>185.21</v>
      </c>
    </row>
    <row r="6071" spans="1:4" ht="9" customHeight="1">
      <c r="A6071" s="274">
        <v>6219411</v>
      </c>
      <c r="B6071" s="275" t="s">
        <v>31572</v>
      </c>
      <c r="C6071" s="274" t="s">
        <v>13725</v>
      </c>
      <c r="D6071" s="276">
        <v>125.97</v>
      </c>
    </row>
    <row r="6072" spans="1:4" ht="9" customHeight="1">
      <c r="A6072" s="274">
        <v>6219520</v>
      </c>
      <c r="B6072" s="275" t="s">
        <v>31573</v>
      </c>
      <c r="C6072" s="274" t="s">
        <v>6273</v>
      </c>
      <c r="D6072" s="276">
        <v>54.38</v>
      </c>
    </row>
    <row r="6073" spans="1:4" ht="9" customHeight="1">
      <c r="A6073" s="274">
        <v>6219433</v>
      </c>
      <c r="B6073" s="275" t="s">
        <v>31574</v>
      </c>
      <c r="C6073" s="274" t="s">
        <v>41</v>
      </c>
      <c r="D6073" s="276">
        <v>111.48</v>
      </c>
    </row>
    <row r="6074" spans="1:4" ht="9" customHeight="1">
      <c r="A6074" s="274">
        <v>6205801</v>
      </c>
      <c r="B6074" s="275" t="s">
        <v>31575</v>
      </c>
      <c r="C6074" s="274" t="s">
        <v>41</v>
      </c>
      <c r="D6074" s="276">
        <v>72.17</v>
      </c>
    </row>
    <row r="6075" spans="1:4" ht="9" customHeight="1">
      <c r="A6075" s="274">
        <v>6219524</v>
      </c>
      <c r="B6075" s="275" t="s">
        <v>31576</v>
      </c>
      <c r="C6075" s="274" t="s">
        <v>4786</v>
      </c>
      <c r="D6075" s="276">
        <v>11.25</v>
      </c>
    </row>
    <row r="6076" spans="1:4" ht="9" customHeight="1">
      <c r="A6076" s="274">
        <v>6416036</v>
      </c>
      <c r="B6076" s="275" t="s">
        <v>31577</v>
      </c>
      <c r="C6076" s="274" t="s">
        <v>13725</v>
      </c>
      <c r="D6076" s="276">
        <v>117.94</v>
      </c>
    </row>
    <row r="6077" spans="1:4" ht="9" customHeight="1">
      <c r="A6077" s="274">
        <v>6416038</v>
      </c>
      <c r="B6077" s="275" t="s">
        <v>31578</v>
      </c>
      <c r="C6077" s="274" t="s">
        <v>13725</v>
      </c>
      <c r="D6077" s="276">
        <v>67.75</v>
      </c>
    </row>
    <row r="6078" spans="1:4" ht="9" customHeight="1">
      <c r="A6078" s="274">
        <v>6416037</v>
      </c>
      <c r="B6078" s="275" t="s">
        <v>31579</v>
      </c>
      <c r="C6078" s="274" t="s">
        <v>13725</v>
      </c>
      <c r="D6078" s="276">
        <v>127.51</v>
      </c>
    </row>
    <row r="6079" spans="1:4" ht="9" customHeight="1">
      <c r="A6079" s="274">
        <v>6416035</v>
      </c>
      <c r="B6079" s="275" t="s">
        <v>31580</v>
      </c>
      <c r="C6079" s="274" t="s">
        <v>13725</v>
      </c>
      <c r="D6079" s="276">
        <v>76.150000000000006</v>
      </c>
    </row>
    <row r="6080" spans="1:4" ht="9" customHeight="1">
      <c r="A6080" s="274">
        <v>6416076</v>
      </c>
      <c r="B6080" s="275" t="s">
        <v>31581</v>
      </c>
      <c r="C6080" s="274" t="s">
        <v>4787</v>
      </c>
      <c r="D6080" s="276">
        <v>172.4</v>
      </c>
    </row>
    <row r="6081" spans="1:4" ht="9" customHeight="1">
      <c r="A6081" s="274">
        <v>6416075</v>
      </c>
      <c r="B6081" s="275" t="s">
        <v>31582</v>
      </c>
      <c r="C6081" s="274" t="s">
        <v>4787</v>
      </c>
      <c r="D6081" s="276">
        <v>100.72</v>
      </c>
    </row>
    <row r="6082" spans="1:4" ht="9" customHeight="1">
      <c r="A6082" s="274">
        <v>6416226</v>
      </c>
      <c r="B6082" s="275" t="s">
        <v>31583</v>
      </c>
      <c r="C6082" s="274" t="s">
        <v>4787</v>
      </c>
      <c r="D6082" s="276">
        <v>164.06</v>
      </c>
    </row>
    <row r="6083" spans="1:4" ht="9" customHeight="1">
      <c r="A6083" s="274">
        <v>6416225</v>
      </c>
      <c r="B6083" s="275" t="s">
        <v>31584</v>
      </c>
      <c r="C6083" s="274" t="s">
        <v>4787</v>
      </c>
      <c r="D6083" s="276">
        <v>90.81</v>
      </c>
    </row>
    <row r="6084" spans="1:4" ht="9" customHeight="1">
      <c r="A6084" s="274">
        <v>6416084</v>
      </c>
      <c r="B6084" s="275" t="s">
        <v>31585</v>
      </c>
      <c r="C6084" s="274" t="s">
        <v>4787</v>
      </c>
      <c r="D6084" s="276">
        <v>166.8</v>
      </c>
    </row>
    <row r="6085" spans="1:4" ht="9" customHeight="1">
      <c r="A6085" s="274">
        <v>6416083</v>
      </c>
      <c r="B6085" s="275" t="s">
        <v>31586</v>
      </c>
      <c r="C6085" s="274" t="s">
        <v>4787</v>
      </c>
      <c r="D6085" s="276">
        <v>91.48</v>
      </c>
    </row>
    <row r="6086" spans="1:4" ht="9" customHeight="1">
      <c r="A6086" s="274">
        <v>6416234</v>
      </c>
      <c r="B6086" s="275" t="s">
        <v>31587</v>
      </c>
      <c r="C6086" s="274" t="s">
        <v>4787</v>
      </c>
      <c r="D6086" s="276">
        <v>171.39</v>
      </c>
    </row>
    <row r="6087" spans="1:4" ht="9" customHeight="1">
      <c r="A6087" s="274">
        <v>6416233</v>
      </c>
      <c r="B6087" s="275" t="s">
        <v>31588</v>
      </c>
      <c r="C6087" s="274" t="s">
        <v>4787</v>
      </c>
      <c r="D6087" s="276">
        <v>97.42</v>
      </c>
    </row>
    <row r="6088" spans="1:4" ht="9" customHeight="1">
      <c r="A6088" s="274">
        <v>6416236</v>
      </c>
      <c r="B6088" s="275" t="s">
        <v>31589</v>
      </c>
      <c r="C6088" s="274" t="s">
        <v>4787</v>
      </c>
      <c r="D6088" s="276">
        <v>174.37</v>
      </c>
    </row>
    <row r="6089" spans="1:4" ht="9" customHeight="1">
      <c r="A6089" s="274">
        <v>6416235</v>
      </c>
      <c r="B6089" s="275" t="s">
        <v>31590</v>
      </c>
      <c r="C6089" s="274" t="s">
        <v>4787</v>
      </c>
      <c r="D6089" s="276">
        <v>101.34</v>
      </c>
    </row>
    <row r="6090" spans="1:4" ht="9" customHeight="1">
      <c r="A6090" s="274">
        <v>6416040</v>
      </c>
      <c r="B6090" s="275" t="s">
        <v>31591</v>
      </c>
      <c r="C6090" s="274" t="s">
        <v>13725</v>
      </c>
      <c r="D6090" s="276">
        <v>188.49</v>
      </c>
    </row>
    <row r="6091" spans="1:4" ht="9" customHeight="1">
      <c r="A6091" s="274">
        <v>6416039</v>
      </c>
      <c r="B6091" s="275" t="s">
        <v>31592</v>
      </c>
      <c r="C6091" s="274" t="s">
        <v>13725</v>
      </c>
      <c r="D6091" s="276">
        <v>94.1</v>
      </c>
    </row>
    <row r="6092" spans="1:4" ht="9" customHeight="1">
      <c r="A6092" s="274">
        <v>6416042</v>
      </c>
      <c r="B6092" s="275" t="s">
        <v>31593</v>
      </c>
      <c r="C6092" s="274" t="s">
        <v>13725</v>
      </c>
      <c r="D6092" s="276">
        <v>228.7</v>
      </c>
    </row>
    <row r="6093" spans="1:4" ht="9" customHeight="1">
      <c r="A6093" s="274">
        <v>6416041</v>
      </c>
      <c r="B6093" s="275" t="s">
        <v>31594</v>
      </c>
      <c r="C6093" s="274" t="s">
        <v>13725</v>
      </c>
      <c r="D6093" s="276">
        <v>132.61000000000001</v>
      </c>
    </row>
    <row r="6094" spans="1:4" ht="9" customHeight="1">
      <c r="A6094" s="274">
        <v>6416080</v>
      </c>
      <c r="B6094" s="275" t="s">
        <v>31595</v>
      </c>
      <c r="C6094" s="274" t="s">
        <v>4787</v>
      </c>
      <c r="D6094" s="276">
        <v>165.38</v>
      </c>
    </row>
    <row r="6095" spans="1:4" ht="9" customHeight="1">
      <c r="A6095" s="274">
        <v>6416079</v>
      </c>
      <c r="B6095" s="275" t="s">
        <v>31596</v>
      </c>
      <c r="C6095" s="274" t="s">
        <v>4787</v>
      </c>
      <c r="D6095" s="276">
        <v>112.57</v>
      </c>
    </row>
    <row r="6096" spans="1:4" ht="9" customHeight="1">
      <c r="A6096" s="274">
        <v>6416143</v>
      </c>
      <c r="B6096" s="275" t="s">
        <v>31597</v>
      </c>
      <c r="C6096" s="274" t="s">
        <v>4787</v>
      </c>
      <c r="D6096" s="276">
        <v>169.45</v>
      </c>
    </row>
    <row r="6097" spans="1:4" ht="9" customHeight="1">
      <c r="A6097" s="274">
        <v>6416262</v>
      </c>
      <c r="B6097" s="275" t="s">
        <v>31598</v>
      </c>
      <c r="C6097" s="274" t="s">
        <v>4787</v>
      </c>
      <c r="D6097" s="276">
        <v>114.64</v>
      </c>
    </row>
    <row r="6098" spans="1:4" ht="9" customHeight="1">
      <c r="A6098" s="274">
        <v>6416078</v>
      </c>
      <c r="B6098" s="275" t="s">
        <v>31599</v>
      </c>
      <c r="C6098" s="274" t="s">
        <v>4787</v>
      </c>
      <c r="D6098" s="276">
        <v>172.38</v>
      </c>
    </row>
    <row r="6099" spans="1:4" ht="9" customHeight="1">
      <c r="A6099" s="274">
        <v>6416077</v>
      </c>
      <c r="B6099" s="275" t="s">
        <v>31600</v>
      </c>
      <c r="C6099" s="274" t="s">
        <v>4787</v>
      </c>
      <c r="D6099" s="276">
        <v>112.59</v>
      </c>
    </row>
    <row r="6100" spans="1:4" ht="9" customHeight="1">
      <c r="A6100" s="274">
        <v>6416088</v>
      </c>
      <c r="B6100" s="275" t="s">
        <v>31601</v>
      </c>
      <c r="C6100" s="274" t="s">
        <v>4787</v>
      </c>
      <c r="D6100" s="276">
        <v>168.72</v>
      </c>
    </row>
    <row r="6101" spans="1:4" ht="9" customHeight="1">
      <c r="A6101" s="274">
        <v>6416087</v>
      </c>
      <c r="B6101" s="275" t="s">
        <v>31602</v>
      </c>
      <c r="C6101" s="274" t="s">
        <v>4787</v>
      </c>
      <c r="D6101" s="276">
        <v>112.78</v>
      </c>
    </row>
    <row r="6102" spans="1:4" ht="9" customHeight="1">
      <c r="A6102" s="274">
        <v>6416246</v>
      </c>
      <c r="B6102" s="275" t="s">
        <v>31603</v>
      </c>
      <c r="C6102" s="274" t="s">
        <v>4787</v>
      </c>
      <c r="D6102" s="276">
        <v>169.93</v>
      </c>
    </row>
    <row r="6103" spans="1:4" ht="9" customHeight="1">
      <c r="A6103" s="274">
        <v>6416245</v>
      </c>
      <c r="B6103" s="275" t="s">
        <v>31604</v>
      </c>
      <c r="C6103" s="274" t="s">
        <v>4787</v>
      </c>
      <c r="D6103" s="276">
        <v>114.87</v>
      </c>
    </row>
    <row r="6104" spans="1:4" ht="9" customHeight="1">
      <c r="A6104" s="274">
        <v>6416248</v>
      </c>
      <c r="B6104" s="275" t="s">
        <v>31605</v>
      </c>
      <c r="C6104" s="274" t="s">
        <v>4787</v>
      </c>
      <c r="D6104" s="276">
        <v>177.94</v>
      </c>
    </row>
    <row r="6105" spans="1:4" ht="9" customHeight="1">
      <c r="A6105" s="274">
        <v>6416247</v>
      </c>
      <c r="B6105" s="275" t="s">
        <v>31606</v>
      </c>
      <c r="C6105" s="274" t="s">
        <v>4787</v>
      </c>
      <c r="D6105" s="276">
        <v>116.3</v>
      </c>
    </row>
    <row r="6106" spans="1:4" ht="9" customHeight="1">
      <c r="A6106" s="274">
        <v>6416214</v>
      </c>
      <c r="B6106" s="275" t="s">
        <v>31607</v>
      </c>
      <c r="C6106" s="274" t="s">
        <v>4787</v>
      </c>
      <c r="D6106" s="276">
        <v>198.03</v>
      </c>
    </row>
    <row r="6107" spans="1:4" ht="9" customHeight="1">
      <c r="A6107" s="274">
        <v>6416218</v>
      </c>
      <c r="B6107" s="275" t="s">
        <v>31608</v>
      </c>
      <c r="C6107" s="274" t="s">
        <v>4787</v>
      </c>
      <c r="D6107" s="276">
        <v>160.49</v>
      </c>
    </row>
    <row r="6108" spans="1:4" ht="9" customHeight="1">
      <c r="A6108" s="274">
        <v>6416211</v>
      </c>
      <c r="B6108" s="275" t="s">
        <v>31609</v>
      </c>
      <c r="C6108" s="274" t="s">
        <v>4787</v>
      </c>
      <c r="D6108" s="276">
        <v>196.22</v>
      </c>
    </row>
    <row r="6109" spans="1:4" ht="9" customHeight="1">
      <c r="A6109" s="274">
        <v>6416215</v>
      </c>
      <c r="B6109" s="275" t="s">
        <v>31610</v>
      </c>
      <c r="C6109" s="274" t="s">
        <v>4787</v>
      </c>
      <c r="D6109" s="276">
        <v>161</v>
      </c>
    </row>
    <row r="6110" spans="1:4" ht="9" customHeight="1">
      <c r="A6110" s="274">
        <v>6416212</v>
      </c>
      <c r="B6110" s="275" t="s">
        <v>31611</v>
      </c>
      <c r="C6110" s="274" t="s">
        <v>4787</v>
      </c>
      <c r="D6110" s="276">
        <v>198.87</v>
      </c>
    </row>
    <row r="6111" spans="1:4" ht="9" customHeight="1">
      <c r="A6111" s="274">
        <v>6416216</v>
      </c>
      <c r="B6111" s="275" t="s">
        <v>31612</v>
      </c>
      <c r="C6111" s="274" t="s">
        <v>4787</v>
      </c>
      <c r="D6111" s="276">
        <v>164.51</v>
      </c>
    </row>
    <row r="6112" spans="1:4" ht="9" customHeight="1">
      <c r="A6112" s="274">
        <v>6416213</v>
      </c>
      <c r="B6112" s="275" t="s">
        <v>31613</v>
      </c>
      <c r="C6112" s="274" t="s">
        <v>4787</v>
      </c>
      <c r="D6112" s="276">
        <v>198.78</v>
      </c>
    </row>
    <row r="6113" spans="1:4" ht="9" customHeight="1">
      <c r="A6113" s="274">
        <v>6416217</v>
      </c>
      <c r="B6113" s="275" t="s">
        <v>31614</v>
      </c>
      <c r="C6113" s="274" t="s">
        <v>4787</v>
      </c>
      <c r="D6113" s="276">
        <v>166.25</v>
      </c>
    </row>
    <row r="6114" spans="1:4" ht="9" customHeight="1">
      <c r="A6114" s="274">
        <v>6416289</v>
      </c>
      <c r="B6114" s="275" t="s">
        <v>31615</v>
      </c>
      <c r="C6114" s="274" t="s">
        <v>13725</v>
      </c>
      <c r="D6114" s="276">
        <v>99.36</v>
      </c>
    </row>
    <row r="6115" spans="1:4" ht="9" customHeight="1">
      <c r="A6115" s="274">
        <v>6416098</v>
      </c>
      <c r="B6115" s="275" t="s">
        <v>31616</v>
      </c>
      <c r="C6115" s="274" t="s">
        <v>4787</v>
      </c>
      <c r="D6115" s="276">
        <v>144.49</v>
      </c>
    </row>
    <row r="6116" spans="1:4" ht="9" customHeight="1">
      <c r="A6116" s="274">
        <v>6416097</v>
      </c>
      <c r="B6116" s="275" t="s">
        <v>31617</v>
      </c>
      <c r="C6116" s="274" t="s">
        <v>4787</v>
      </c>
      <c r="D6116" s="276">
        <v>119.97</v>
      </c>
    </row>
    <row r="6117" spans="1:4" ht="9" customHeight="1">
      <c r="A6117" s="274">
        <v>6416258</v>
      </c>
      <c r="B6117" s="275" t="s">
        <v>31618</v>
      </c>
      <c r="C6117" s="274" t="s">
        <v>4787</v>
      </c>
      <c r="D6117" s="276">
        <v>146.08000000000001</v>
      </c>
    </row>
    <row r="6118" spans="1:4" ht="9" customHeight="1">
      <c r="A6118" s="274">
        <v>6416259</v>
      </c>
      <c r="B6118" s="275" t="s">
        <v>31619</v>
      </c>
      <c r="C6118" s="274" t="s">
        <v>4787</v>
      </c>
      <c r="D6118" s="276">
        <v>116.23</v>
      </c>
    </row>
    <row r="6119" spans="1:4" ht="9" customHeight="1">
      <c r="A6119" s="274">
        <v>6416074</v>
      </c>
      <c r="B6119" s="275" t="s">
        <v>31620</v>
      </c>
      <c r="C6119" s="274" t="s">
        <v>13725</v>
      </c>
      <c r="D6119" s="276">
        <v>229.83</v>
      </c>
    </row>
    <row r="6120" spans="1:4" ht="9" customHeight="1">
      <c r="A6120" s="274">
        <v>6416073</v>
      </c>
      <c r="B6120" s="275" t="s">
        <v>31621</v>
      </c>
      <c r="C6120" s="274" t="s">
        <v>13725</v>
      </c>
      <c r="D6120" s="276">
        <v>114.13</v>
      </c>
    </row>
    <row r="6121" spans="1:4" ht="9" customHeight="1">
      <c r="A6121" s="274">
        <v>6416220</v>
      </c>
      <c r="B6121" s="275" t="s">
        <v>31622</v>
      </c>
      <c r="C6121" s="274" t="s">
        <v>13725</v>
      </c>
      <c r="D6121" s="276">
        <v>239.84</v>
      </c>
    </row>
    <row r="6122" spans="1:4" ht="9" customHeight="1">
      <c r="A6122" s="274">
        <v>6416219</v>
      </c>
      <c r="B6122" s="275" t="s">
        <v>31623</v>
      </c>
      <c r="C6122" s="274" t="s">
        <v>13725</v>
      </c>
      <c r="D6122" s="276">
        <v>111.02</v>
      </c>
    </row>
    <row r="6123" spans="1:4" ht="9" customHeight="1">
      <c r="A6123" s="274">
        <v>6416222</v>
      </c>
      <c r="B6123" s="275" t="s">
        <v>31624</v>
      </c>
      <c r="C6123" s="274" t="s">
        <v>13725</v>
      </c>
      <c r="D6123" s="276">
        <v>243.58</v>
      </c>
    </row>
    <row r="6124" spans="1:4" ht="9" customHeight="1">
      <c r="A6124" s="274">
        <v>6416221</v>
      </c>
      <c r="B6124" s="275" t="s">
        <v>31625</v>
      </c>
      <c r="C6124" s="274" t="s">
        <v>13725</v>
      </c>
      <c r="D6124" s="276">
        <v>123.5</v>
      </c>
    </row>
    <row r="6125" spans="1:4" ht="9" customHeight="1">
      <c r="A6125" s="274">
        <v>6416224</v>
      </c>
      <c r="B6125" s="275" t="s">
        <v>31626</v>
      </c>
      <c r="C6125" s="274" t="s">
        <v>13725</v>
      </c>
      <c r="D6125" s="276">
        <v>254.58</v>
      </c>
    </row>
    <row r="6126" spans="1:4" ht="9" customHeight="1">
      <c r="A6126" s="274">
        <v>6416223</v>
      </c>
      <c r="B6126" s="275" t="s">
        <v>31627</v>
      </c>
      <c r="C6126" s="274" t="s">
        <v>13725</v>
      </c>
      <c r="D6126" s="276">
        <v>120.39</v>
      </c>
    </row>
    <row r="6127" spans="1:4" ht="9" customHeight="1">
      <c r="A6127" s="274">
        <v>6416082</v>
      </c>
      <c r="B6127" s="275" t="s">
        <v>31628</v>
      </c>
      <c r="C6127" s="274" t="s">
        <v>13725</v>
      </c>
      <c r="D6127" s="276">
        <v>229.83</v>
      </c>
    </row>
    <row r="6128" spans="1:4" ht="9" customHeight="1">
      <c r="A6128" s="274">
        <v>6416081</v>
      </c>
      <c r="B6128" s="275" t="s">
        <v>31629</v>
      </c>
      <c r="C6128" s="274" t="s">
        <v>13725</v>
      </c>
      <c r="D6128" s="276">
        <v>114.13</v>
      </c>
    </row>
    <row r="6129" spans="1:4" ht="9" customHeight="1">
      <c r="A6129" s="274">
        <v>6416228</v>
      </c>
      <c r="B6129" s="275" t="s">
        <v>31630</v>
      </c>
      <c r="C6129" s="274" t="s">
        <v>13725</v>
      </c>
      <c r="D6129" s="276">
        <v>239.84</v>
      </c>
    </row>
    <row r="6130" spans="1:4" ht="9" customHeight="1">
      <c r="A6130" s="274">
        <v>6416227</v>
      </c>
      <c r="B6130" s="275" t="s">
        <v>31631</v>
      </c>
      <c r="C6130" s="274" t="s">
        <v>13725</v>
      </c>
      <c r="D6130" s="276">
        <v>111.02</v>
      </c>
    </row>
    <row r="6131" spans="1:4" ht="9" customHeight="1">
      <c r="A6131" s="274">
        <v>6416230</v>
      </c>
      <c r="B6131" s="275" t="s">
        <v>31632</v>
      </c>
      <c r="C6131" s="274" t="s">
        <v>13725</v>
      </c>
      <c r="D6131" s="276">
        <v>242.51</v>
      </c>
    </row>
    <row r="6132" spans="1:4" ht="9" customHeight="1">
      <c r="A6132" s="274">
        <v>6416229</v>
      </c>
      <c r="B6132" s="275" t="s">
        <v>31633</v>
      </c>
      <c r="C6132" s="274" t="s">
        <v>13725</v>
      </c>
      <c r="D6132" s="276">
        <v>123</v>
      </c>
    </row>
    <row r="6133" spans="1:4" ht="9" customHeight="1">
      <c r="A6133" s="274">
        <v>6416232</v>
      </c>
      <c r="B6133" s="275" t="s">
        <v>31634</v>
      </c>
      <c r="C6133" s="274" t="s">
        <v>13725</v>
      </c>
      <c r="D6133" s="276">
        <v>253.46</v>
      </c>
    </row>
    <row r="6134" spans="1:4" ht="9" customHeight="1">
      <c r="A6134" s="274">
        <v>6416231</v>
      </c>
      <c r="B6134" s="275" t="s">
        <v>31635</v>
      </c>
      <c r="C6134" s="274" t="s">
        <v>13725</v>
      </c>
      <c r="D6134" s="276">
        <v>119.91</v>
      </c>
    </row>
    <row r="6135" spans="1:4" ht="9" customHeight="1">
      <c r="A6135" s="274">
        <v>6416086</v>
      </c>
      <c r="B6135" s="275" t="s">
        <v>31636</v>
      </c>
      <c r="C6135" s="274" t="s">
        <v>4787</v>
      </c>
      <c r="D6135" s="276">
        <v>166.17</v>
      </c>
    </row>
    <row r="6136" spans="1:4" ht="18" customHeight="1">
      <c r="A6136" s="274">
        <v>6416085</v>
      </c>
      <c r="B6136" s="275" t="s">
        <v>31637</v>
      </c>
      <c r="C6136" s="274" t="s">
        <v>4787</v>
      </c>
      <c r="D6136" s="276">
        <v>112.78</v>
      </c>
    </row>
    <row r="6137" spans="1:4" ht="9" customHeight="1">
      <c r="A6137" s="274">
        <v>6416238</v>
      </c>
      <c r="B6137" s="275" t="s">
        <v>31638</v>
      </c>
      <c r="C6137" s="274" t="s">
        <v>4787</v>
      </c>
      <c r="D6137" s="276">
        <v>160.19999999999999</v>
      </c>
    </row>
    <row r="6138" spans="1:4" ht="18" customHeight="1">
      <c r="A6138" s="274">
        <v>6416237</v>
      </c>
      <c r="B6138" s="275" t="s">
        <v>31639</v>
      </c>
      <c r="C6138" s="274" t="s">
        <v>4787</v>
      </c>
      <c r="D6138" s="276">
        <v>104.63</v>
      </c>
    </row>
    <row r="6139" spans="1:4" ht="9" customHeight="1">
      <c r="A6139" s="274">
        <v>6416240</v>
      </c>
      <c r="B6139" s="275" t="s">
        <v>31640</v>
      </c>
      <c r="C6139" s="274" t="s">
        <v>4787</v>
      </c>
      <c r="D6139" s="276">
        <v>169.44</v>
      </c>
    </row>
    <row r="6140" spans="1:4" ht="18" customHeight="1">
      <c r="A6140" s="274">
        <v>6416239</v>
      </c>
      <c r="B6140" s="275" t="s">
        <v>31641</v>
      </c>
      <c r="C6140" s="274" t="s">
        <v>4787</v>
      </c>
      <c r="D6140" s="276">
        <v>110.76</v>
      </c>
    </row>
    <row r="6141" spans="1:4" ht="9" customHeight="1">
      <c r="A6141" s="274">
        <v>6416242</v>
      </c>
      <c r="B6141" s="275" t="s">
        <v>31642</v>
      </c>
      <c r="C6141" s="274" t="s">
        <v>4787</v>
      </c>
      <c r="D6141" s="276">
        <v>168.46</v>
      </c>
    </row>
    <row r="6142" spans="1:4" ht="18" customHeight="1">
      <c r="A6142" s="274">
        <v>6416241</v>
      </c>
      <c r="B6142" s="275" t="s">
        <v>31643</v>
      </c>
      <c r="C6142" s="274" t="s">
        <v>4787</v>
      </c>
      <c r="D6142" s="276">
        <v>116.83</v>
      </c>
    </row>
    <row r="6143" spans="1:4" ht="9" customHeight="1">
      <c r="A6143" s="274">
        <v>6416244</v>
      </c>
      <c r="B6143" s="275" t="s">
        <v>31644</v>
      </c>
      <c r="C6143" s="274" t="s">
        <v>4787</v>
      </c>
      <c r="D6143" s="276">
        <v>167.75</v>
      </c>
    </row>
    <row r="6144" spans="1:4" ht="18" customHeight="1">
      <c r="A6144" s="274">
        <v>6416243</v>
      </c>
      <c r="B6144" s="275" t="s">
        <v>31645</v>
      </c>
      <c r="C6144" s="274" t="s">
        <v>4787</v>
      </c>
      <c r="D6144" s="276">
        <v>116.43</v>
      </c>
    </row>
    <row r="6145" spans="1:4" ht="9" customHeight="1">
      <c r="A6145" s="274">
        <v>6416250</v>
      </c>
      <c r="B6145" s="275" t="s">
        <v>31646</v>
      </c>
      <c r="C6145" s="274" t="s">
        <v>13725</v>
      </c>
      <c r="D6145" s="276">
        <v>68.260000000000005</v>
      </c>
    </row>
    <row r="6146" spans="1:4" ht="9" customHeight="1">
      <c r="A6146" s="274">
        <v>6416153</v>
      </c>
      <c r="B6146" s="275" t="s">
        <v>31647</v>
      </c>
      <c r="C6146" s="274" t="s">
        <v>13725</v>
      </c>
      <c r="D6146" s="276">
        <v>16.809999999999999</v>
      </c>
    </row>
    <row r="6147" spans="1:4" ht="9" customHeight="1">
      <c r="A6147" s="274">
        <v>6416185</v>
      </c>
      <c r="B6147" s="275" t="s">
        <v>31648</v>
      </c>
      <c r="C6147" s="274" t="s">
        <v>13725</v>
      </c>
      <c r="D6147" s="276">
        <v>95.04</v>
      </c>
    </row>
    <row r="6148" spans="1:4" ht="9" customHeight="1">
      <c r="A6148" s="274">
        <v>6416184</v>
      </c>
      <c r="B6148" s="275" t="s">
        <v>31649</v>
      </c>
      <c r="C6148" s="274" t="s">
        <v>13725</v>
      </c>
      <c r="D6148" s="276">
        <v>69.98</v>
      </c>
    </row>
    <row r="6149" spans="1:4" ht="9" customHeight="1">
      <c r="A6149" s="274">
        <v>6416030</v>
      </c>
      <c r="B6149" s="275" t="s">
        <v>31650</v>
      </c>
      <c r="C6149" s="274" t="s">
        <v>13725</v>
      </c>
      <c r="D6149" s="276">
        <v>60.19</v>
      </c>
    </row>
    <row r="6150" spans="1:4" ht="9" customHeight="1">
      <c r="A6150" s="274">
        <v>6416029</v>
      </c>
      <c r="B6150" s="275" t="s">
        <v>31651</v>
      </c>
      <c r="C6150" s="274" t="s">
        <v>13725</v>
      </c>
      <c r="D6150" s="276">
        <v>34.369999999999997</v>
      </c>
    </row>
    <row r="6151" spans="1:4" ht="9" customHeight="1">
      <c r="A6151" s="274">
        <v>6416056</v>
      </c>
      <c r="B6151" s="275" t="s">
        <v>31652</v>
      </c>
      <c r="C6151" s="274" t="s">
        <v>13725</v>
      </c>
      <c r="D6151" s="276">
        <v>80.37</v>
      </c>
    </row>
    <row r="6152" spans="1:4" ht="9" customHeight="1">
      <c r="A6152" s="274">
        <v>6416278</v>
      </c>
      <c r="B6152" s="275" t="s">
        <v>31653</v>
      </c>
      <c r="C6152" s="274" t="s">
        <v>13725</v>
      </c>
      <c r="D6152" s="276">
        <v>24.21</v>
      </c>
    </row>
    <row r="6153" spans="1:4" ht="9" customHeight="1">
      <c r="A6153" s="274">
        <v>6416047</v>
      </c>
      <c r="B6153" s="275" t="s">
        <v>31654</v>
      </c>
      <c r="C6153" s="274" t="s">
        <v>13725</v>
      </c>
      <c r="D6153" s="276">
        <v>41.29</v>
      </c>
    </row>
    <row r="6154" spans="1:4" ht="9" customHeight="1">
      <c r="A6154" s="274">
        <v>6416090</v>
      </c>
      <c r="B6154" s="275" t="s">
        <v>31655</v>
      </c>
      <c r="C6154" s="274" t="s">
        <v>13725</v>
      </c>
      <c r="D6154" s="276">
        <v>348.27</v>
      </c>
    </row>
    <row r="6155" spans="1:4" ht="9" customHeight="1">
      <c r="A6155" s="274">
        <v>6416089</v>
      </c>
      <c r="B6155" s="275" t="s">
        <v>31656</v>
      </c>
      <c r="C6155" s="274" t="s">
        <v>13725</v>
      </c>
      <c r="D6155" s="276">
        <v>239.09</v>
      </c>
    </row>
    <row r="6156" spans="1:4" ht="9" customHeight="1">
      <c r="A6156" s="274">
        <v>6416094</v>
      </c>
      <c r="B6156" s="275" t="s">
        <v>31657</v>
      </c>
      <c r="C6156" s="274" t="s">
        <v>13725</v>
      </c>
      <c r="D6156" s="276">
        <v>279.86</v>
      </c>
    </row>
    <row r="6157" spans="1:4" ht="9" customHeight="1">
      <c r="A6157" s="274">
        <v>6416093</v>
      </c>
      <c r="B6157" s="275" t="s">
        <v>31658</v>
      </c>
      <c r="C6157" s="274" t="s">
        <v>13725</v>
      </c>
      <c r="D6157" s="276">
        <v>193.31</v>
      </c>
    </row>
    <row r="6158" spans="1:4" ht="9" customHeight="1">
      <c r="A6158" s="274">
        <v>6416092</v>
      </c>
      <c r="B6158" s="275" t="s">
        <v>31659</v>
      </c>
      <c r="C6158" s="274" t="s">
        <v>13725</v>
      </c>
      <c r="D6158" s="276">
        <v>240.05</v>
      </c>
    </row>
    <row r="6159" spans="1:4" ht="9" customHeight="1">
      <c r="A6159" s="274">
        <v>6416091</v>
      </c>
      <c r="B6159" s="275" t="s">
        <v>31660</v>
      </c>
      <c r="C6159" s="274" t="s">
        <v>13725</v>
      </c>
      <c r="D6159" s="276">
        <v>149.57</v>
      </c>
    </row>
    <row r="6160" spans="1:4" ht="9" customHeight="1">
      <c r="A6160" s="274">
        <v>6817809</v>
      </c>
      <c r="B6160" s="275" t="s">
        <v>31661</v>
      </c>
      <c r="C6160" s="274" t="s">
        <v>41</v>
      </c>
      <c r="D6160" s="276">
        <v>1143.3699999999999</v>
      </c>
    </row>
    <row r="6161" spans="1:4" ht="9" customHeight="1">
      <c r="A6161" s="274">
        <v>6817810</v>
      </c>
      <c r="B6161" s="275" t="s">
        <v>31662</v>
      </c>
      <c r="C6161" s="274" t="s">
        <v>41</v>
      </c>
      <c r="D6161" s="276">
        <v>1034.05</v>
      </c>
    </row>
    <row r="6162" spans="1:4" ht="9" customHeight="1">
      <c r="A6162" s="274">
        <v>6817811</v>
      </c>
      <c r="B6162" s="275" t="s">
        <v>31663</v>
      </c>
      <c r="C6162" s="274" t="s">
        <v>41</v>
      </c>
      <c r="D6162" s="276">
        <v>1221.57</v>
      </c>
    </row>
    <row r="6163" spans="1:4" ht="9" customHeight="1">
      <c r="A6163" s="274">
        <v>6817812</v>
      </c>
      <c r="B6163" s="275" t="s">
        <v>31664</v>
      </c>
      <c r="C6163" s="274" t="s">
        <v>41</v>
      </c>
      <c r="D6163" s="276">
        <v>1100.75</v>
      </c>
    </row>
    <row r="6164" spans="1:4" ht="9" customHeight="1">
      <c r="A6164" s="274">
        <v>6817813</v>
      </c>
      <c r="B6164" s="275" t="s">
        <v>31665</v>
      </c>
      <c r="C6164" s="274" t="s">
        <v>41</v>
      </c>
      <c r="D6164" s="276">
        <v>1895.88</v>
      </c>
    </row>
    <row r="6165" spans="1:4" ht="9" customHeight="1">
      <c r="A6165" s="274">
        <v>6817814</v>
      </c>
      <c r="B6165" s="275" t="s">
        <v>31666</v>
      </c>
      <c r="C6165" s="274" t="s">
        <v>41</v>
      </c>
      <c r="D6165" s="276">
        <v>1706.01</v>
      </c>
    </row>
    <row r="6166" spans="1:4" ht="9" customHeight="1">
      <c r="A6166" s="274">
        <v>6817815</v>
      </c>
      <c r="B6166" s="275" t="s">
        <v>31667</v>
      </c>
      <c r="C6166" s="274" t="s">
        <v>41</v>
      </c>
      <c r="D6166" s="276">
        <v>1595.71</v>
      </c>
    </row>
    <row r="6167" spans="1:4" ht="9" customHeight="1">
      <c r="A6167" s="274">
        <v>6817816</v>
      </c>
      <c r="B6167" s="275" t="s">
        <v>31668</v>
      </c>
      <c r="C6167" s="274" t="s">
        <v>41</v>
      </c>
      <c r="D6167" s="276">
        <v>1405.84</v>
      </c>
    </row>
    <row r="6168" spans="1:4" ht="9" customHeight="1">
      <c r="A6168" s="274">
        <v>6817817</v>
      </c>
      <c r="B6168" s="275" t="s">
        <v>31669</v>
      </c>
      <c r="C6168" s="274" t="s">
        <v>41</v>
      </c>
      <c r="D6168" s="276">
        <v>1312.52</v>
      </c>
    </row>
    <row r="6169" spans="1:4" ht="9" customHeight="1">
      <c r="A6169" s="274">
        <v>6817818</v>
      </c>
      <c r="B6169" s="275" t="s">
        <v>31670</v>
      </c>
      <c r="C6169" s="274" t="s">
        <v>41</v>
      </c>
      <c r="D6169" s="276">
        <v>1181.6199999999999</v>
      </c>
    </row>
    <row r="6170" spans="1:4" ht="9" customHeight="1">
      <c r="A6170" s="274">
        <v>6817819</v>
      </c>
      <c r="B6170" s="275" t="s">
        <v>31671</v>
      </c>
      <c r="C6170" s="274" t="s">
        <v>41</v>
      </c>
      <c r="D6170" s="276">
        <v>1990.8</v>
      </c>
    </row>
    <row r="6171" spans="1:4" ht="9" customHeight="1">
      <c r="A6171" s="274">
        <v>6817820</v>
      </c>
      <c r="B6171" s="275" t="s">
        <v>31672</v>
      </c>
      <c r="C6171" s="274" t="s">
        <v>41</v>
      </c>
      <c r="D6171" s="276">
        <v>1786.55</v>
      </c>
    </row>
    <row r="6172" spans="1:4" ht="9" customHeight="1">
      <c r="A6172" s="274">
        <v>6817821</v>
      </c>
      <c r="B6172" s="275" t="s">
        <v>31673</v>
      </c>
      <c r="C6172" s="274" t="s">
        <v>41</v>
      </c>
      <c r="D6172" s="276">
        <v>1700.55</v>
      </c>
    </row>
    <row r="6173" spans="1:4" ht="9" customHeight="1">
      <c r="A6173" s="274">
        <v>6817822</v>
      </c>
      <c r="B6173" s="275" t="s">
        <v>31674</v>
      </c>
      <c r="C6173" s="274" t="s">
        <v>41</v>
      </c>
      <c r="D6173" s="276">
        <v>1496.3</v>
      </c>
    </row>
    <row r="6174" spans="1:4" ht="9" customHeight="1">
      <c r="A6174" s="274">
        <v>6817823</v>
      </c>
      <c r="B6174" s="275" t="s">
        <v>31675</v>
      </c>
      <c r="C6174" s="274" t="s">
        <v>41</v>
      </c>
      <c r="D6174" s="276">
        <v>1407.86</v>
      </c>
    </row>
    <row r="6175" spans="1:4" ht="9" customHeight="1">
      <c r="A6175" s="274">
        <v>6817824</v>
      </c>
      <c r="B6175" s="275" t="s">
        <v>31676</v>
      </c>
      <c r="C6175" s="274" t="s">
        <v>41</v>
      </c>
      <c r="D6175" s="276">
        <v>1265.46</v>
      </c>
    </row>
    <row r="6176" spans="1:4" ht="9" customHeight="1">
      <c r="A6176" s="274">
        <v>6817825</v>
      </c>
      <c r="B6176" s="275" t="s">
        <v>31677</v>
      </c>
      <c r="C6176" s="274" t="s">
        <v>41</v>
      </c>
      <c r="D6176" s="276">
        <v>2019.97</v>
      </c>
    </row>
    <row r="6177" spans="1:4" ht="9" customHeight="1">
      <c r="A6177" s="274">
        <v>6817826</v>
      </c>
      <c r="B6177" s="275" t="s">
        <v>31678</v>
      </c>
      <c r="C6177" s="274" t="s">
        <v>41</v>
      </c>
      <c r="D6177" s="276">
        <v>1801.34</v>
      </c>
    </row>
    <row r="6178" spans="1:4" ht="9" customHeight="1">
      <c r="A6178" s="274">
        <v>6817827</v>
      </c>
      <c r="B6178" s="275" t="s">
        <v>31679</v>
      </c>
      <c r="C6178" s="274" t="s">
        <v>41</v>
      </c>
      <c r="D6178" s="276">
        <v>1805.38</v>
      </c>
    </row>
    <row r="6179" spans="1:4" ht="9" customHeight="1">
      <c r="A6179" s="274">
        <v>6817828</v>
      </c>
      <c r="B6179" s="275" t="s">
        <v>31680</v>
      </c>
      <c r="C6179" s="274" t="s">
        <v>41</v>
      </c>
      <c r="D6179" s="276">
        <v>1586.74</v>
      </c>
    </row>
    <row r="6180" spans="1:4" ht="9" customHeight="1">
      <c r="A6180" s="274">
        <v>6817753</v>
      </c>
      <c r="B6180" s="275" t="s">
        <v>31681</v>
      </c>
      <c r="C6180" s="274" t="s">
        <v>41</v>
      </c>
      <c r="D6180" s="276">
        <v>1552.55</v>
      </c>
    </row>
    <row r="6181" spans="1:4" ht="9" customHeight="1">
      <c r="A6181" s="274">
        <v>6817754</v>
      </c>
      <c r="B6181" s="275" t="s">
        <v>31682</v>
      </c>
      <c r="C6181" s="274" t="s">
        <v>41</v>
      </c>
      <c r="D6181" s="276">
        <v>1398.64</v>
      </c>
    </row>
    <row r="6182" spans="1:4" ht="9" customHeight="1">
      <c r="A6182" s="274">
        <v>6817755</v>
      </c>
      <c r="B6182" s="275" t="s">
        <v>31683</v>
      </c>
      <c r="C6182" s="274" t="s">
        <v>41</v>
      </c>
      <c r="D6182" s="276">
        <v>1486.24</v>
      </c>
    </row>
    <row r="6183" spans="1:4" ht="9" customHeight="1">
      <c r="A6183" s="274">
        <v>6817756</v>
      </c>
      <c r="B6183" s="275" t="s">
        <v>31684</v>
      </c>
      <c r="C6183" s="274" t="s">
        <v>41</v>
      </c>
      <c r="D6183" s="276">
        <v>1332.33</v>
      </c>
    </row>
    <row r="6184" spans="1:4" ht="9" customHeight="1">
      <c r="A6184" s="274">
        <v>6817763</v>
      </c>
      <c r="B6184" s="275" t="s">
        <v>31685</v>
      </c>
      <c r="C6184" s="274" t="s">
        <v>41</v>
      </c>
      <c r="D6184" s="276">
        <v>1848.18</v>
      </c>
    </row>
    <row r="6185" spans="1:4" ht="9" customHeight="1">
      <c r="A6185" s="274">
        <v>6817764</v>
      </c>
      <c r="B6185" s="275" t="s">
        <v>31686</v>
      </c>
      <c r="C6185" s="274" t="s">
        <v>41</v>
      </c>
      <c r="D6185" s="276">
        <v>1644.88</v>
      </c>
    </row>
    <row r="6186" spans="1:4" ht="9" customHeight="1">
      <c r="A6186" s="274">
        <v>6817765</v>
      </c>
      <c r="B6186" s="275" t="s">
        <v>31687</v>
      </c>
      <c r="C6186" s="274" t="s">
        <v>41</v>
      </c>
      <c r="D6186" s="276">
        <v>2128.7199999999998</v>
      </c>
    </row>
    <row r="6187" spans="1:4" ht="9" customHeight="1">
      <c r="A6187" s="274">
        <v>6817766</v>
      </c>
      <c r="B6187" s="275" t="s">
        <v>31688</v>
      </c>
      <c r="C6187" s="274" t="s">
        <v>41</v>
      </c>
      <c r="D6187" s="276">
        <v>1943.06</v>
      </c>
    </row>
    <row r="6188" spans="1:4" ht="9" customHeight="1">
      <c r="A6188" s="274">
        <v>6817757</v>
      </c>
      <c r="B6188" s="275" t="s">
        <v>31689</v>
      </c>
      <c r="C6188" s="274" t="s">
        <v>41</v>
      </c>
      <c r="D6188" s="276">
        <v>1486.24</v>
      </c>
    </row>
    <row r="6189" spans="1:4" ht="9" customHeight="1">
      <c r="A6189" s="274">
        <v>6817758</v>
      </c>
      <c r="B6189" s="275" t="s">
        <v>31690</v>
      </c>
      <c r="C6189" s="274" t="s">
        <v>41</v>
      </c>
      <c r="D6189" s="276">
        <v>1332.33</v>
      </c>
    </row>
    <row r="6190" spans="1:4" ht="9" customHeight="1">
      <c r="A6190" s="274">
        <v>6817759</v>
      </c>
      <c r="B6190" s="275" t="s">
        <v>31691</v>
      </c>
      <c r="C6190" s="274" t="s">
        <v>41</v>
      </c>
      <c r="D6190" s="276">
        <v>1612.82</v>
      </c>
    </row>
    <row r="6191" spans="1:4" ht="9" customHeight="1">
      <c r="A6191" s="274">
        <v>6817760</v>
      </c>
      <c r="B6191" s="275" t="s">
        <v>31692</v>
      </c>
      <c r="C6191" s="274" t="s">
        <v>41</v>
      </c>
      <c r="D6191" s="276">
        <v>1461.76</v>
      </c>
    </row>
    <row r="6192" spans="1:4" ht="9" customHeight="1">
      <c r="A6192" s="274">
        <v>6817761</v>
      </c>
      <c r="B6192" s="275" t="s">
        <v>31693</v>
      </c>
      <c r="C6192" s="274" t="s">
        <v>41</v>
      </c>
      <c r="D6192" s="276">
        <v>1958.23</v>
      </c>
    </row>
    <row r="6193" spans="1:4" ht="9" customHeight="1">
      <c r="A6193" s="274">
        <v>6817762</v>
      </c>
      <c r="B6193" s="275" t="s">
        <v>31694</v>
      </c>
      <c r="C6193" s="274" t="s">
        <v>41</v>
      </c>
      <c r="D6193" s="276">
        <v>1754.93</v>
      </c>
    </row>
    <row r="6194" spans="1:4" ht="9" customHeight="1">
      <c r="A6194" s="274">
        <v>6817767</v>
      </c>
      <c r="B6194" s="275" t="s">
        <v>31695</v>
      </c>
      <c r="C6194" s="274" t="s">
        <v>41</v>
      </c>
      <c r="D6194" s="276">
        <v>2262.87</v>
      </c>
    </row>
    <row r="6195" spans="1:4" ht="9" customHeight="1">
      <c r="A6195" s="274">
        <v>6817768</v>
      </c>
      <c r="B6195" s="275" t="s">
        <v>31696</v>
      </c>
      <c r="C6195" s="274" t="s">
        <v>41</v>
      </c>
      <c r="D6195" s="276">
        <v>2065.81</v>
      </c>
    </row>
    <row r="6196" spans="1:4" ht="9" customHeight="1">
      <c r="A6196" s="274">
        <v>6817769</v>
      </c>
      <c r="B6196" s="275" t="s">
        <v>31697</v>
      </c>
      <c r="C6196" s="274" t="s">
        <v>41</v>
      </c>
      <c r="D6196" s="276">
        <v>1906.59</v>
      </c>
    </row>
    <row r="6197" spans="1:4" ht="9" customHeight="1">
      <c r="A6197" s="274">
        <v>6817770</v>
      </c>
      <c r="B6197" s="275" t="s">
        <v>31698</v>
      </c>
      <c r="C6197" s="274" t="s">
        <v>41</v>
      </c>
      <c r="D6197" s="276">
        <v>1709.53</v>
      </c>
    </row>
    <row r="6198" spans="1:4" ht="9" customHeight="1">
      <c r="A6198" s="274">
        <v>6817777</v>
      </c>
      <c r="B6198" s="275" t="s">
        <v>31699</v>
      </c>
      <c r="C6198" s="274" t="s">
        <v>41</v>
      </c>
      <c r="D6198" s="276">
        <v>3059.95</v>
      </c>
    </row>
    <row r="6199" spans="1:4" ht="9" customHeight="1">
      <c r="A6199" s="274">
        <v>6817778</v>
      </c>
      <c r="B6199" s="275" t="s">
        <v>31700</v>
      </c>
      <c r="C6199" s="274" t="s">
        <v>41</v>
      </c>
      <c r="D6199" s="276">
        <v>2830.87</v>
      </c>
    </row>
    <row r="6200" spans="1:4" ht="9" customHeight="1">
      <c r="A6200" s="274">
        <v>6817779</v>
      </c>
      <c r="B6200" s="275" t="s">
        <v>31701</v>
      </c>
      <c r="C6200" s="274" t="s">
        <v>41</v>
      </c>
      <c r="D6200" s="276">
        <v>3589.13</v>
      </c>
    </row>
    <row r="6201" spans="1:4" ht="9" customHeight="1">
      <c r="A6201" s="274">
        <v>6817780</v>
      </c>
      <c r="B6201" s="275" t="s">
        <v>31702</v>
      </c>
      <c r="C6201" s="274" t="s">
        <v>41</v>
      </c>
      <c r="D6201" s="276">
        <v>3299.05</v>
      </c>
    </row>
    <row r="6202" spans="1:4" ht="9" customHeight="1">
      <c r="A6202" s="274">
        <v>6817771</v>
      </c>
      <c r="B6202" s="275" t="s">
        <v>31703</v>
      </c>
      <c r="C6202" s="274" t="s">
        <v>41</v>
      </c>
      <c r="D6202" s="276">
        <v>2179.5500000000002</v>
      </c>
    </row>
    <row r="6203" spans="1:4" ht="9" customHeight="1">
      <c r="A6203" s="274">
        <v>6817772</v>
      </c>
      <c r="B6203" s="275" t="s">
        <v>31704</v>
      </c>
      <c r="C6203" s="274" t="s">
        <v>41</v>
      </c>
      <c r="D6203" s="276">
        <v>1986.14</v>
      </c>
    </row>
    <row r="6204" spans="1:4" ht="9" customHeight="1">
      <c r="A6204" s="274">
        <v>6817773</v>
      </c>
      <c r="B6204" s="275" t="s">
        <v>31705</v>
      </c>
      <c r="C6204" s="274" t="s">
        <v>41</v>
      </c>
      <c r="D6204" s="276">
        <v>2594.4</v>
      </c>
    </row>
    <row r="6205" spans="1:4" ht="9" customHeight="1">
      <c r="A6205" s="274">
        <v>6817774</v>
      </c>
      <c r="B6205" s="275" t="s">
        <v>31706</v>
      </c>
      <c r="C6205" s="274" t="s">
        <v>41</v>
      </c>
      <c r="D6205" s="276">
        <v>2334.63</v>
      </c>
    </row>
    <row r="6206" spans="1:4" ht="9" customHeight="1">
      <c r="A6206" s="274">
        <v>6817775</v>
      </c>
      <c r="B6206" s="275" t="s">
        <v>31707</v>
      </c>
      <c r="C6206" s="274" t="s">
        <v>41</v>
      </c>
      <c r="D6206" s="276">
        <v>2821.43</v>
      </c>
    </row>
    <row r="6207" spans="1:4" ht="9" customHeight="1">
      <c r="A6207" s="274">
        <v>6817776</v>
      </c>
      <c r="B6207" s="275" t="s">
        <v>31708</v>
      </c>
      <c r="C6207" s="274" t="s">
        <v>41</v>
      </c>
      <c r="D6207" s="276">
        <v>2584.1999999999998</v>
      </c>
    </row>
    <row r="6208" spans="1:4" ht="9" customHeight="1">
      <c r="A6208" s="274">
        <v>6817781</v>
      </c>
      <c r="B6208" s="275" t="s">
        <v>31709</v>
      </c>
      <c r="C6208" s="274" t="s">
        <v>41</v>
      </c>
      <c r="D6208" s="276">
        <v>3091.74</v>
      </c>
    </row>
    <row r="6209" spans="1:4" ht="9" customHeight="1">
      <c r="A6209" s="274">
        <v>6817782</v>
      </c>
      <c r="B6209" s="275" t="s">
        <v>31710</v>
      </c>
      <c r="C6209" s="274" t="s">
        <v>41</v>
      </c>
      <c r="D6209" s="276">
        <v>2851.52</v>
      </c>
    </row>
    <row r="6210" spans="1:4" ht="9" customHeight="1">
      <c r="A6210" s="274">
        <v>6817783</v>
      </c>
      <c r="B6210" s="275" t="s">
        <v>31711</v>
      </c>
      <c r="C6210" s="274" t="s">
        <v>41</v>
      </c>
      <c r="D6210" s="276">
        <v>2521.85</v>
      </c>
    </row>
    <row r="6211" spans="1:4" ht="9" customHeight="1">
      <c r="A6211" s="274">
        <v>6817784</v>
      </c>
      <c r="B6211" s="275" t="s">
        <v>31712</v>
      </c>
      <c r="C6211" s="274" t="s">
        <v>41</v>
      </c>
      <c r="D6211" s="276">
        <v>2281.64</v>
      </c>
    </row>
    <row r="6212" spans="1:4" ht="9" customHeight="1">
      <c r="A6212" s="274">
        <v>6817791</v>
      </c>
      <c r="B6212" s="275" t="s">
        <v>31713</v>
      </c>
      <c r="C6212" s="274" t="s">
        <v>41</v>
      </c>
      <c r="D6212" s="276">
        <v>4450.42</v>
      </c>
    </row>
    <row r="6213" spans="1:4" ht="9" customHeight="1">
      <c r="A6213" s="274">
        <v>6817792</v>
      </c>
      <c r="B6213" s="275" t="s">
        <v>31714</v>
      </c>
      <c r="C6213" s="274" t="s">
        <v>41</v>
      </c>
      <c r="D6213" s="276">
        <v>4098.08</v>
      </c>
    </row>
    <row r="6214" spans="1:4" ht="9" customHeight="1">
      <c r="A6214" s="274">
        <v>6817793</v>
      </c>
      <c r="B6214" s="275" t="s">
        <v>31715</v>
      </c>
      <c r="C6214" s="274" t="s">
        <v>41</v>
      </c>
      <c r="D6214" s="276">
        <v>5074.21</v>
      </c>
    </row>
    <row r="6215" spans="1:4" ht="9" customHeight="1">
      <c r="A6215" s="274">
        <v>6817794</v>
      </c>
      <c r="B6215" s="275" t="s">
        <v>31716</v>
      </c>
      <c r="C6215" s="274" t="s">
        <v>41</v>
      </c>
      <c r="D6215" s="276">
        <v>4721.88</v>
      </c>
    </row>
    <row r="6216" spans="1:4" ht="9" customHeight="1">
      <c r="A6216" s="274">
        <v>6817785</v>
      </c>
      <c r="B6216" s="275" t="s">
        <v>31717</v>
      </c>
      <c r="C6216" s="274" t="s">
        <v>41</v>
      </c>
      <c r="D6216" s="276">
        <v>3177.45</v>
      </c>
    </row>
    <row r="6217" spans="1:4" ht="9" customHeight="1">
      <c r="A6217" s="274">
        <v>6817786</v>
      </c>
      <c r="B6217" s="275" t="s">
        <v>31718</v>
      </c>
      <c r="C6217" s="274" t="s">
        <v>41</v>
      </c>
      <c r="D6217" s="276">
        <v>2861.21</v>
      </c>
    </row>
    <row r="6218" spans="1:4" ht="9" customHeight="1">
      <c r="A6218" s="274">
        <v>6817787</v>
      </c>
      <c r="B6218" s="275" t="s">
        <v>31719</v>
      </c>
      <c r="C6218" s="274" t="s">
        <v>41</v>
      </c>
      <c r="D6218" s="276">
        <v>3652.97</v>
      </c>
    </row>
    <row r="6219" spans="1:4" ht="9" customHeight="1">
      <c r="A6219" s="274">
        <v>6817788</v>
      </c>
      <c r="B6219" s="275" t="s">
        <v>31720</v>
      </c>
      <c r="C6219" s="274" t="s">
        <v>41</v>
      </c>
      <c r="D6219" s="276">
        <v>3364.17</v>
      </c>
    </row>
    <row r="6220" spans="1:4" ht="9" customHeight="1">
      <c r="A6220" s="274">
        <v>6817789</v>
      </c>
      <c r="B6220" s="275" t="s">
        <v>31721</v>
      </c>
      <c r="C6220" s="274" t="s">
        <v>41</v>
      </c>
      <c r="D6220" s="276">
        <v>4075.42</v>
      </c>
    </row>
    <row r="6221" spans="1:4" ht="9" customHeight="1">
      <c r="A6221" s="274">
        <v>6817790</v>
      </c>
      <c r="B6221" s="275" t="s">
        <v>31722</v>
      </c>
      <c r="C6221" s="274" t="s">
        <v>41</v>
      </c>
      <c r="D6221" s="276">
        <v>3796.54</v>
      </c>
    </row>
    <row r="6222" spans="1:4" ht="9" customHeight="1">
      <c r="A6222" s="274">
        <v>6817795</v>
      </c>
      <c r="B6222" s="275" t="s">
        <v>31723</v>
      </c>
      <c r="C6222" s="274" t="s">
        <v>41</v>
      </c>
      <c r="D6222" s="276">
        <v>3971</v>
      </c>
    </row>
    <row r="6223" spans="1:4" ht="9" customHeight="1">
      <c r="A6223" s="274">
        <v>6817796</v>
      </c>
      <c r="B6223" s="275" t="s">
        <v>31724</v>
      </c>
      <c r="C6223" s="274" t="s">
        <v>41</v>
      </c>
      <c r="D6223" s="276">
        <v>3692.87</v>
      </c>
    </row>
    <row r="6224" spans="1:4" ht="9" customHeight="1">
      <c r="A6224" s="274">
        <v>6817797</v>
      </c>
      <c r="B6224" s="275" t="s">
        <v>31725</v>
      </c>
      <c r="C6224" s="274" t="s">
        <v>41</v>
      </c>
      <c r="D6224" s="276">
        <v>3381.47</v>
      </c>
    </row>
    <row r="6225" spans="1:4" ht="9" customHeight="1">
      <c r="A6225" s="274">
        <v>6817798</v>
      </c>
      <c r="B6225" s="275" t="s">
        <v>31726</v>
      </c>
      <c r="C6225" s="274" t="s">
        <v>41</v>
      </c>
      <c r="D6225" s="276">
        <v>3103.35</v>
      </c>
    </row>
    <row r="6226" spans="1:4" ht="9" customHeight="1">
      <c r="A6226" s="274">
        <v>6817805</v>
      </c>
      <c r="B6226" s="275" t="s">
        <v>31727</v>
      </c>
      <c r="C6226" s="274" t="s">
        <v>41</v>
      </c>
      <c r="D6226" s="276">
        <v>6293.21</v>
      </c>
    </row>
    <row r="6227" spans="1:4" ht="9" customHeight="1">
      <c r="A6227" s="274">
        <v>6817806</v>
      </c>
      <c r="B6227" s="275" t="s">
        <v>31728</v>
      </c>
      <c r="C6227" s="274" t="s">
        <v>41</v>
      </c>
      <c r="D6227" s="276">
        <v>5878.63</v>
      </c>
    </row>
    <row r="6228" spans="1:4" ht="9" customHeight="1">
      <c r="A6228" s="274">
        <v>6817807</v>
      </c>
      <c r="B6228" s="275" t="s">
        <v>31729</v>
      </c>
      <c r="C6228" s="274" t="s">
        <v>41</v>
      </c>
      <c r="D6228" s="276">
        <v>6985.34</v>
      </c>
    </row>
    <row r="6229" spans="1:4" ht="9" customHeight="1">
      <c r="A6229" s="274">
        <v>6817808</v>
      </c>
      <c r="B6229" s="275" t="s">
        <v>31730</v>
      </c>
      <c r="C6229" s="274" t="s">
        <v>41</v>
      </c>
      <c r="D6229" s="276">
        <v>6570.76</v>
      </c>
    </row>
    <row r="6230" spans="1:4" ht="9" customHeight="1">
      <c r="A6230" s="274">
        <v>6817799</v>
      </c>
      <c r="B6230" s="275" t="s">
        <v>31731</v>
      </c>
      <c r="C6230" s="274" t="s">
        <v>41</v>
      </c>
      <c r="D6230" s="276">
        <v>4195.71</v>
      </c>
    </row>
    <row r="6231" spans="1:4" ht="9" customHeight="1">
      <c r="A6231" s="274">
        <v>6817800</v>
      </c>
      <c r="B6231" s="275" t="s">
        <v>31732</v>
      </c>
      <c r="C6231" s="274" t="s">
        <v>41</v>
      </c>
      <c r="D6231" s="276">
        <v>3822.99</v>
      </c>
    </row>
    <row r="6232" spans="1:4" ht="9" customHeight="1">
      <c r="A6232" s="274">
        <v>6817801</v>
      </c>
      <c r="B6232" s="275" t="s">
        <v>31733</v>
      </c>
      <c r="C6232" s="274" t="s">
        <v>41</v>
      </c>
      <c r="D6232" s="276">
        <v>5054.24</v>
      </c>
    </row>
    <row r="6233" spans="1:4" ht="9" customHeight="1">
      <c r="A6233" s="274">
        <v>6817802</v>
      </c>
      <c r="B6233" s="275" t="s">
        <v>31734</v>
      </c>
      <c r="C6233" s="274" t="s">
        <v>41</v>
      </c>
      <c r="D6233" s="276">
        <v>4725.5600000000004</v>
      </c>
    </row>
    <row r="6234" spans="1:4" ht="9" customHeight="1">
      <c r="A6234" s="274">
        <v>6817803</v>
      </c>
      <c r="B6234" s="275" t="s">
        <v>31735</v>
      </c>
      <c r="C6234" s="274" t="s">
        <v>41</v>
      </c>
      <c r="D6234" s="276">
        <v>5675.75</v>
      </c>
    </row>
    <row r="6235" spans="1:4" ht="9" customHeight="1">
      <c r="A6235" s="274">
        <v>6817804</v>
      </c>
      <c r="B6235" s="275" t="s">
        <v>31736</v>
      </c>
      <c r="C6235" s="274" t="s">
        <v>41</v>
      </c>
      <c r="D6235" s="276">
        <v>5261.16</v>
      </c>
    </row>
    <row r="6236" spans="1:4" ht="9" customHeight="1">
      <c r="A6236" s="274">
        <v>6817885</v>
      </c>
      <c r="B6236" s="275" t="s">
        <v>31737</v>
      </c>
      <c r="C6236" s="274" t="s">
        <v>41</v>
      </c>
      <c r="D6236" s="276">
        <v>1395.95</v>
      </c>
    </row>
    <row r="6237" spans="1:4" ht="9" customHeight="1">
      <c r="A6237" s="274">
        <v>6817886</v>
      </c>
      <c r="B6237" s="275" t="s">
        <v>31738</v>
      </c>
      <c r="C6237" s="274" t="s">
        <v>41</v>
      </c>
      <c r="D6237" s="276">
        <v>1243.47</v>
      </c>
    </row>
    <row r="6238" spans="1:4" ht="9" customHeight="1">
      <c r="A6238" s="274">
        <v>6817887</v>
      </c>
      <c r="B6238" s="275" t="s">
        <v>31739</v>
      </c>
      <c r="C6238" s="274" t="s">
        <v>41</v>
      </c>
      <c r="D6238" s="276">
        <v>1515.74</v>
      </c>
    </row>
    <row r="6239" spans="1:4" ht="9" customHeight="1">
      <c r="A6239" s="274">
        <v>6817888</v>
      </c>
      <c r="B6239" s="275" t="s">
        <v>31740</v>
      </c>
      <c r="C6239" s="274" t="s">
        <v>41</v>
      </c>
      <c r="D6239" s="276">
        <v>1341.54</v>
      </c>
    </row>
    <row r="6240" spans="1:4" ht="9" customHeight="1">
      <c r="A6240" s="274">
        <v>6817889</v>
      </c>
      <c r="B6240" s="275" t="s">
        <v>31741</v>
      </c>
      <c r="C6240" s="274" t="s">
        <v>41</v>
      </c>
      <c r="D6240" s="276">
        <v>2231.6799999999998</v>
      </c>
    </row>
    <row r="6241" spans="1:4" ht="9" customHeight="1">
      <c r="A6241" s="274">
        <v>6817890</v>
      </c>
      <c r="B6241" s="275" t="s">
        <v>31742</v>
      </c>
      <c r="C6241" s="274" t="s">
        <v>41</v>
      </c>
      <c r="D6241" s="276">
        <v>1986.7</v>
      </c>
    </row>
    <row r="6242" spans="1:4" ht="9" customHeight="1">
      <c r="A6242" s="274">
        <v>6817891</v>
      </c>
      <c r="B6242" s="275" t="s">
        <v>31743</v>
      </c>
      <c r="C6242" s="274" t="s">
        <v>41</v>
      </c>
      <c r="D6242" s="276">
        <v>1931.51</v>
      </c>
    </row>
    <row r="6243" spans="1:4" ht="9" customHeight="1">
      <c r="A6243" s="274">
        <v>6817892</v>
      </c>
      <c r="B6243" s="275" t="s">
        <v>31744</v>
      </c>
      <c r="C6243" s="274" t="s">
        <v>41</v>
      </c>
      <c r="D6243" s="276">
        <v>1686.53</v>
      </c>
    </row>
    <row r="6244" spans="1:4" ht="9" customHeight="1">
      <c r="A6244" s="274">
        <v>6817893</v>
      </c>
      <c r="B6244" s="275" t="s">
        <v>31745</v>
      </c>
      <c r="C6244" s="274" t="s">
        <v>41</v>
      </c>
      <c r="D6244" s="276">
        <v>1688.38</v>
      </c>
    </row>
    <row r="6245" spans="1:4" ht="9" customHeight="1">
      <c r="A6245" s="274">
        <v>6817894</v>
      </c>
      <c r="B6245" s="275" t="s">
        <v>31746</v>
      </c>
      <c r="C6245" s="274" t="s">
        <v>41</v>
      </c>
      <c r="D6245" s="276">
        <v>1490.91</v>
      </c>
    </row>
    <row r="6246" spans="1:4" ht="9" customHeight="1">
      <c r="A6246" s="274">
        <v>6817895</v>
      </c>
      <c r="B6246" s="275" t="s">
        <v>31747</v>
      </c>
      <c r="C6246" s="274" t="s">
        <v>41</v>
      </c>
      <c r="D6246" s="276">
        <v>2393.77</v>
      </c>
    </row>
    <row r="6247" spans="1:4" ht="9" customHeight="1">
      <c r="A6247" s="274">
        <v>6817896</v>
      </c>
      <c r="B6247" s="275" t="s">
        <v>31748</v>
      </c>
      <c r="C6247" s="274" t="s">
        <v>41</v>
      </c>
      <c r="D6247" s="276">
        <v>2122.62</v>
      </c>
    </row>
    <row r="6248" spans="1:4" ht="9" customHeight="1">
      <c r="A6248" s="274">
        <v>6817897</v>
      </c>
      <c r="B6248" s="275" t="s">
        <v>31749</v>
      </c>
      <c r="C6248" s="274" t="s">
        <v>41</v>
      </c>
      <c r="D6248" s="276">
        <v>2103.52</v>
      </c>
    </row>
    <row r="6249" spans="1:4" ht="9" customHeight="1">
      <c r="A6249" s="274">
        <v>6817898</v>
      </c>
      <c r="B6249" s="275" t="s">
        <v>31750</v>
      </c>
      <c r="C6249" s="274" t="s">
        <v>41</v>
      </c>
      <c r="D6249" s="276">
        <v>1832.37</v>
      </c>
    </row>
    <row r="6250" spans="1:4" ht="9" customHeight="1">
      <c r="A6250" s="274">
        <v>6817899</v>
      </c>
      <c r="B6250" s="275" t="s">
        <v>31751</v>
      </c>
      <c r="C6250" s="274" t="s">
        <v>41</v>
      </c>
      <c r="D6250" s="276">
        <v>1850.12</v>
      </c>
    </row>
    <row r="6251" spans="1:4" ht="9" customHeight="1">
      <c r="A6251" s="274">
        <v>6817900</v>
      </c>
      <c r="B6251" s="275" t="s">
        <v>31752</v>
      </c>
      <c r="C6251" s="274" t="s">
        <v>41</v>
      </c>
      <c r="D6251" s="276">
        <v>1629.55</v>
      </c>
    </row>
    <row r="6252" spans="1:4" ht="9" customHeight="1">
      <c r="A6252" s="274">
        <v>6817901</v>
      </c>
      <c r="B6252" s="275" t="s">
        <v>31753</v>
      </c>
      <c r="C6252" s="274" t="s">
        <v>41</v>
      </c>
      <c r="D6252" s="276">
        <v>2493.56</v>
      </c>
    </row>
    <row r="6253" spans="1:4" ht="9" customHeight="1">
      <c r="A6253" s="274">
        <v>6817902</v>
      </c>
      <c r="B6253" s="275" t="s">
        <v>31754</v>
      </c>
      <c r="C6253" s="274" t="s">
        <v>41</v>
      </c>
      <c r="D6253" s="276">
        <v>2195.02</v>
      </c>
    </row>
    <row r="6254" spans="1:4" ht="9" customHeight="1">
      <c r="A6254" s="274">
        <v>6817903</v>
      </c>
      <c r="B6254" s="275" t="s">
        <v>31755</v>
      </c>
      <c r="C6254" s="274" t="s">
        <v>41</v>
      </c>
      <c r="D6254" s="276">
        <v>2278.9699999999998</v>
      </c>
    </row>
    <row r="6255" spans="1:4" ht="9" customHeight="1">
      <c r="A6255" s="274">
        <v>6817904</v>
      </c>
      <c r="B6255" s="275" t="s">
        <v>31756</v>
      </c>
      <c r="C6255" s="274" t="s">
        <v>41</v>
      </c>
      <c r="D6255" s="276">
        <v>1980.42</v>
      </c>
    </row>
    <row r="6256" spans="1:4" ht="9" customHeight="1">
      <c r="A6256" s="274">
        <v>6817829</v>
      </c>
      <c r="B6256" s="275" t="s">
        <v>31757</v>
      </c>
      <c r="C6256" s="274" t="s">
        <v>41</v>
      </c>
      <c r="D6256" s="276">
        <v>1868.52</v>
      </c>
    </row>
    <row r="6257" spans="1:4" ht="18" customHeight="1">
      <c r="A6257" s="274">
        <v>6817830</v>
      </c>
      <c r="B6257" s="275" t="s">
        <v>31758</v>
      </c>
      <c r="C6257" s="274" t="s">
        <v>41</v>
      </c>
      <c r="D6257" s="276">
        <v>1670.98</v>
      </c>
    </row>
    <row r="6258" spans="1:4" ht="9" customHeight="1">
      <c r="A6258" s="274">
        <v>6817831</v>
      </c>
      <c r="B6258" s="275" t="s">
        <v>31759</v>
      </c>
      <c r="C6258" s="274" t="s">
        <v>41</v>
      </c>
      <c r="D6258" s="276">
        <v>1802.21</v>
      </c>
    </row>
    <row r="6259" spans="1:4" ht="18" customHeight="1">
      <c r="A6259" s="274">
        <v>6817832</v>
      </c>
      <c r="B6259" s="275" t="s">
        <v>31760</v>
      </c>
      <c r="C6259" s="274" t="s">
        <v>41</v>
      </c>
      <c r="D6259" s="276">
        <v>1604.67</v>
      </c>
    </row>
    <row r="6260" spans="1:4" ht="9" customHeight="1">
      <c r="A6260" s="274">
        <v>6817839</v>
      </c>
      <c r="B6260" s="275" t="s">
        <v>31761</v>
      </c>
      <c r="C6260" s="274" t="s">
        <v>41</v>
      </c>
      <c r="D6260" s="276">
        <v>2169.9899999999998</v>
      </c>
    </row>
    <row r="6261" spans="1:4" ht="18" customHeight="1">
      <c r="A6261" s="274">
        <v>6817840</v>
      </c>
      <c r="B6261" s="275" t="s">
        <v>31762</v>
      </c>
      <c r="C6261" s="274" t="s">
        <v>41</v>
      </c>
      <c r="D6261" s="276">
        <v>1921.62</v>
      </c>
    </row>
    <row r="6262" spans="1:4" ht="9" customHeight="1">
      <c r="A6262" s="274">
        <v>6817841</v>
      </c>
      <c r="B6262" s="275" t="s">
        <v>31763</v>
      </c>
      <c r="C6262" s="274" t="s">
        <v>41</v>
      </c>
      <c r="D6262" s="276">
        <v>2450.5300000000002</v>
      </c>
    </row>
    <row r="6263" spans="1:4" ht="18" customHeight="1">
      <c r="A6263" s="274">
        <v>6817842</v>
      </c>
      <c r="B6263" s="275" t="s">
        <v>31764</v>
      </c>
      <c r="C6263" s="274" t="s">
        <v>41</v>
      </c>
      <c r="D6263" s="276">
        <v>2219.8000000000002</v>
      </c>
    </row>
    <row r="6264" spans="1:4" ht="9" customHeight="1">
      <c r="A6264" s="274">
        <v>6817833</v>
      </c>
      <c r="B6264" s="275" t="s">
        <v>31765</v>
      </c>
      <c r="C6264" s="274" t="s">
        <v>41</v>
      </c>
      <c r="D6264" s="276">
        <v>1802.21</v>
      </c>
    </row>
    <row r="6265" spans="1:4" ht="18" customHeight="1">
      <c r="A6265" s="274">
        <v>6817834</v>
      </c>
      <c r="B6265" s="275" t="s">
        <v>31766</v>
      </c>
      <c r="C6265" s="274" t="s">
        <v>41</v>
      </c>
      <c r="D6265" s="276">
        <v>1604.67</v>
      </c>
    </row>
    <row r="6266" spans="1:4" ht="9" customHeight="1">
      <c r="A6266" s="274">
        <v>6817835</v>
      </c>
      <c r="B6266" s="275" t="s">
        <v>31767</v>
      </c>
      <c r="C6266" s="274" t="s">
        <v>41</v>
      </c>
      <c r="D6266" s="276">
        <v>1928.79</v>
      </c>
    </row>
    <row r="6267" spans="1:4" ht="18" customHeight="1">
      <c r="A6267" s="274">
        <v>6817836</v>
      </c>
      <c r="B6267" s="275" t="s">
        <v>31768</v>
      </c>
      <c r="C6267" s="274" t="s">
        <v>41</v>
      </c>
      <c r="D6267" s="276">
        <v>1734.1</v>
      </c>
    </row>
    <row r="6268" spans="1:4" ht="9" customHeight="1">
      <c r="A6268" s="274">
        <v>6817837</v>
      </c>
      <c r="B6268" s="275" t="s">
        <v>31769</v>
      </c>
      <c r="C6268" s="274" t="s">
        <v>41</v>
      </c>
      <c r="D6268" s="276">
        <v>2280.04</v>
      </c>
    </row>
    <row r="6269" spans="1:4" ht="18" customHeight="1">
      <c r="A6269" s="274">
        <v>6817838</v>
      </c>
      <c r="B6269" s="275" t="s">
        <v>31770</v>
      </c>
      <c r="C6269" s="274" t="s">
        <v>41</v>
      </c>
      <c r="D6269" s="276">
        <v>2031.67</v>
      </c>
    </row>
    <row r="6270" spans="1:4" ht="9" customHeight="1">
      <c r="A6270" s="274">
        <v>6817843</v>
      </c>
      <c r="B6270" s="275" t="s">
        <v>31771</v>
      </c>
      <c r="C6270" s="274" t="s">
        <v>41</v>
      </c>
      <c r="D6270" s="276">
        <v>2644.75</v>
      </c>
    </row>
    <row r="6271" spans="1:4" ht="18" customHeight="1">
      <c r="A6271" s="274">
        <v>6817844</v>
      </c>
      <c r="B6271" s="275" t="s">
        <v>31772</v>
      </c>
      <c r="C6271" s="274" t="s">
        <v>41</v>
      </c>
      <c r="D6271" s="276">
        <v>2393.39</v>
      </c>
    </row>
    <row r="6272" spans="1:4" ht="9" customHeight="1">
      <c r="A6272" s="274">
        <v>6817845</v>
      </c>
      <c r="B6272" s="275" t="s">
        <v>31773</v>
      </c>
      <c r="C6272" s="274" t="s">
        <v>41</v>
      </c>
      <c r="D6272" s="276">
        <v>2288.4699999999998</v>
      </c>
    </row>
    <row r="6273" spans="1:4" ht="18" customHeight="1">
      <c r="A6273" s="274">
        <v>6817846</v>
      </c>
      <c r="B6273" s="275" t="s">
        <v>31774</v>
      </c>
      <c r="C6273" s="274" t="s">
        <v>41</v>
      </c>
      <c r="D6273" s="276">
        <v>2037.11</v>
      </c>
    </row>
    <row r="6274" spans="1:4" ht="9" customHeight="1">
      <c r="A6274" s="274">
        <v>6817853</v>
      </c>
      <c r="B6274" s="275" t="s">
        <v>31775</v>
      </c>
      <c r="C6274" s="274" t="s">
        <v>41</v>
      </c>
      <c r="D6274" s="276">
        <v>3451.89</v>
      </c>
    </row>
    <row r="6275" spans="1:4" ht="18" customHeight="1">
      <c r="A6275" s="274">
        <v>6817854</v>
      </c>
      <c r="B6275" s="275" t="s">
        <v>31776</v>
      </c>
      <c r="C6275" s="274" t="s">
        <v>41</v>
      </c>
      <c r="D6275" s="276">
        <v>3165.66</v>
      </c>
    </row>
    <row r="6276" spans="1:4" ht="9" customHeight="1">
      <c r="A6276" s="274">
        <v>6817855</v>
      </c>
      <c r="B6276" s="275" t="s">
        <v>31777</v>
      </c>
      <c r="C6276" s="274" t="s">
        <v>41</v>
      </c>
      <c r="D6276" s="276">
        <v>3982.71</v>
      </c>
    </row>
    <row r="6277" spans="1:4" ht="18" customHeight="1">
      <c r="A6277" s="274">
        <v>6817856</v>
      </c>
      <c r="B6277" s="275" t="s">
        <v>31778</v>
      </c>
      <c r="C6277" s="274" t="s">
        <v>41</v>
      </c>
      <c r="D6277" s="276">
        <v>3635.43</v>
      </c>
    </row>
    <row r="6278" spans="1:4" ht="9" customHeight="1">
      <c r="A6278" s="274">
        <v>6817847</v>
      </c>
      <c r="B6278" s="275" t="s">
        <v>31779</v>
      </c>
      <c r="C6278" s="274" t="s">
        <v>41</v>
      </c>
      <c r="D6278" s="276">
        <v>2565.65</v>
      </c>
    </row>
    <row r="6279" spans="1:4" ht="18" customHeight="1">
      <c r="A6279" s="274">
        <v>6817848</v>
      </c>
      <c r="B6279" s="275" t="s">
        <v>31780</v>
      </c>
      <c r="C6279" s="274" t="s">
        <v>41</v>
      </c>
      <c r="D6279" s="276">
        <v>2316.5300000000002</v>
      </c>
    </row>
    <row r="6280" spans="1:4" ht="9" customHeight="1">
      <c r="A6280" s="274">
        <v>6817849</v>
      </c>
      <c r="B6280" s="275" t="s">
        <v>31781</v>
      </c>
      <c r="C6280" s="274" t="s">
        <v>41</v>
      </c>
      <c r="D6280" s="276">
        <v>2982.13</v>
      </c>
    </row>
    <row r="6281" spans="1:4" ht="18" customHeight="1">
      <c r="A6281" s="274">
        <v>6817850</v>
      </c>
      <c r="B6281" s="275" t="s">
        <v>31782</v>
      </c>
      <c r="C6281" s="274" t="s">
        <v>41</v>
      </c>
      <c r="D6281" s="276">
        <v>2666.61</v>
      </c>
    </row>
    <row r="6282" spans="1:4" ht="9" customHeight="1">
      <c r="A6282" s="274">
        <v>6817851</v>
      </c>
      <c r="B6282" s="275" t="s">
        <v>31783</v>
      </c>
      <c r="C6282" s="274" t="s">
        <v>41</v>
      </c>
      <c r="D6282" s="276">
        <v>3213.37</v>
      </c>
    </row>
    <row r="6283" spans="1:4" ht="18" customHeight="1">
      <c r="A6283" s="274">
        <v>6817852</v>
      </c>
      <c r="B6283" s="275" t="s">
        <v>31784</v>
      </c>
      <c r="C6283" s="274" t="s">
        <v>41</v>
      </c>
      <c r="D6283" s="276">
        <v>2918.99</v>
      </c>
    </row>
    <row r="6284" spans="1:4" ht="9" customHeight="1">
      <c r="A6284" s="274">
        <v>6817857</v>
      </c>
      <c r="B6284" s="275" t="s">
        <v>31785</v>
      </c>
      <c r="C6284" s="274" t="s">
        <v>41</v>
      </c>
      <c r="D6284" s="276">
        <v>3548.74</v>
      </c>
    </row>
    <row r="6285" spans="1:4" ht="18" customHeight="1">
      <c r="A6285" s="274">
        <v>6817858</v>
      </c>
      <c r="B6285" s="275" t="s">
        <v>31786</v>
      </c>
      <c r="C6285" s="274" t="s">
        <v>41</v>
      </c>
      <c r="D6285" s="276">
        <v>3240.56</v>
      </c>
    </row>
    <row r="6286" spans="1:4" ht="9" customHeight="1">
      <c r="A6286" s="274">
        <v>6817859</v>
      </c>
      <c r="B6286" s="275" t="s">
        <v>31787</v>
      </c>
      <c r="C6286" s="274" t="s">
        <v>41</v>
      </c>
      <c r="D6286" s="276">
        <v>2978.85</v>
      </c>
    </row>
    <row r="6287" spans="1:4" ht="18" customHeight="1">
      <c r="A6287" s="274">
        <v>6817860</v>
      </c>
      <c r="B6287" s="275" t="s">
        <v>31788</v>
      </c>
      <c r="C6287" s="274" t="s">
        <v>41</v>
      </c>
      <c r="D6287" s="276">
        <v>2670.68</v>
      </c>
    </row>
    <row r="6288" spans="1:4" ht="9" customHeight="1">
      <c r="A6288" s="274">
        <v>6817867</v>
      </c>
      <c r="B6288" s="275" t="s">
        <v>31789</v>
      </c>
      <c r="C6288" s="274" t="s">
        <v>41</v>
      </c>
      <c r="D6288" s="276">
        <v>4919.1099999999997</v>
      </c>
    </row>
    <row r="6289" spans="1:4" ht="18" customHeight="1">
      <c r="A6289" s="274">
        <v>6817868</v>
      </c>
      <c r="B6289" s="275" t="s">
        <v>31790</v>
      </c>
      <c r="C6289" s="274" t="s">
        <v>41</v>
      </c>
      <c r="D6289" s="276">
        <v>4495.93</v>
      </c>
    </row>
    <row r="6290" spans="1:4" ht="9" customHeight="1">
      <c r="A6290" s="274">
        <v>6817869</v>
      </c>
      <c r="B6290" s="275" t="s">
        <v>31791</v>
      </c>
      <c r="C6290" s="274" t="s">
        <v>41</v>
      </c>
      <c r="D6290" s="276">
        <v>5547.12</v>
      </c>
    </row>
    <row r="6291" spans="1:4" ht="18" customHeight="1">
      <c r="A6291" s="274">
        <v>6817870</v>
      </c>
      <c r="B6291" s="275" t="s">
        <v>31792</v>
      </c>
      <c r="C6291" s="274" t="s">
        <v>41</v>
      </c>
      <c r="D6291" s="276">
        <v>5122.54</v>
      </c>
    </row>
    <row r="6292" spans="1:4" ht="9" customHeight="1">
      <c r="A6292" s="274">
        <v>6817861</v>
      </c>
      <c r="B6292" s="275" t="s">
        <v>31793</v>
      </c>
      <c r="C6292" s="274" t="s">
        <v>41</v>
      </c>
      <c r="D6292" s="276">
        <v>3636.08</v>
      </c>
    </row>
    <row r="6293" spans="1:4" ht="18" customHeight="1">
      <c r="A6293" s="274">
        <v>6817862</v>
      </c>
      <c r="B6293" s="275" t="s">
        <v>31794</v>
      </c>
      <c r="C6293" s="274" t="s">
        <v>41</v>
      </c>
      <c r="D6293" s="276">
        <v>3251.84</v>
      </c>
    </row>
    <row r="6294" spans="1:4" ht="9" customHeight="1">
      <c r="A6294" s="274">
        <v>6817863</v>
      </c>
      <c r="B6294" s="275" t="s">
        <v>31795</v>
      </c>
      <c r="C6294" s="274" t="s">
        <v>41</v>
      </c>
      <c r="D6294" s="276">
        <v>4115.82</v>
      </c>
    </row>
    <row r="6295" spans="1:4" ht="18" customHeight="1">
      <c r="A6295" s="274">
        <v>6817864</v>
      </c>
      <c r="B6295" s="275" t="s">
        <v>31796</v>
      </c>
      <c r="C6295" s="274" t="s">
        <v>41</v>
      </c>
      <c r="D6295" s="276">
        <v>3757.61</v>
      </c>
    </row>
    <row r="6296" spans="1:4" ht="9" customHeight="1">
      <c r="A6296" s="274">
        <v>6817865</v>
      </c>
      <c r="B6296" s="275" t="s">
        <v>31797</v>
      </c>
      <c r="C6296" s="274" t="s">
        <v>41</v>
      </c>
      <c r="D6296" s="276">
        <v>4538.2700000000004</v>
      </c>
    </row>
    <row r="6297" spans="1:4" ht="18" customHeight="1">
      <c r="A6297" s="274">
        <v>6817866</v>
      </c>
      <c r="B6297" s="275" t="s">
        <v>31798</v>
      </c>
      <c r="C6297" s="274" t="s">
        <v>41</v>
      </c>
      <c r="D6297" s="276">
        <v>4189.9799999999996</v>
      </c>
    </row>
    <row r="6298" spans="1:4" ht="9" customHeight="1">
      <c r="A6298" s="274">
        <v>6817871</v>
      </c>
      <c r="B6298" s="275" t="s">
        <v>31799</v>
      </c>
      <c r="C6298" s="274" t="s">
        <v>41</v>
      </c>
      <c r="D6298" s="276">
        <v>4523.8900000000003</v>
      </c>
    </row>
    <row r="6299" spans="1:4" ht="18" customHeight="1">
      <c r="A6299" s="274">
        <v>6817872</v>
      </c>
      <c r="B6299" s="275" t="s">
        <v>31800</v>
      </c>
      <c r="C6299" s="274" t="s">
        <v>41</v>
      </c>
      <c r="D6299" s="276">
        <v>4165.72</v>
      </c>
    </row>
    <row r="6300" spans="1:4" ht="9" customHeight="1">
      <c r="A6300" s="274">
        <v>6817873</v>
      </c>
      <c r="B6300" s="275" t="s">
        <v>31801</v>
      </c>
      <c r="C6300" s="274" t="s">
        <v>41</v>
      </c>
      <c r="D6300" s="276">
        <v>3934.36</v>
      </c>
    </row>
    <row r="6301" spans="1:4" ht="18" customHeight="1">
      <c r="A6301" s="274">
        <v>6817874</v>
      </c>
      <c r="B6301" s="275" t="s">
        <v>31802</v>
      </c>
      <c r="C6301" s="274" t="s">
        <v>41</v>
      </c>
      <c r="D6301" s="276">
        <v>3576.2</v>
      </c>
    </row>
    <row r="6302" spans="1:4" ht="9" customHeight="1">
      <c r="A6302" s="274">
        <v>6817881</v>
      </c>
      <c r="B6302" s="275" t="s">
        <v>31803</v>
      </c>
      <c r="C6302" s="274" t="s">
        <v>41</v>
      </c>
      <c r="D6302" s="276">
        <v>6857.67</v>
      </c>
    </row>
    <row r="6303" spans="1:4" ht="18" customHeight="1">
      <c r="A6303" s="274">
        <v>6817882</v>
      </c>
      <c r="B6303" s="275" t="s">
        <v>31804</v>
      </c>
      <c r="C6303" s="274" t="s">
        <v>41</v>
      </c>
      <c r="D6303" s="276">
        <v>6360.21</v>
      </c>
    </row>
    <row r="6304" spans="1:4" ht="9" customHeight="1">
      <c r="A6304" s="274">
        <v>6817883</v>
      </c>
      <c r="B6304" s="275" t="s">
        <v>31805</v>
      </c>
      <c r="C6304" s="274" t="s">
        <v>41</v>
      </c>
      <c r="D6304" s="276">
        <v>7554.02</v>
      </c>
    </row>
    <row r="6305" spans="1:4" ht="18" customHeight="1">
      <c r="A6305" s="274">
        <v>6817884</v>
      </c>
      <c r="B6305" s="275" t="s">
        <v>31806</v>
      </c>
      <c r="C6305" s="274" t="s">
        <v>41</v>
      </c>
      <c r="D6305" s="276">
        <v>7055.15</v>
      </c>
    </row>
    <row r="6306" spans="1:4" ht="9" customHeight="1">
      <c r="A6306" s="274">
        <v>6817875</v>
      </c>
      <c r="B6306" s="275" t="s">
        <v>31807</v>
      </c>
      <c r="C6306" s="274" t="s">
        <v>41</v>
      </c>
      <c r="D6306" s="276">
        <v>4754.4399999999996</v>
      </c>
    </row>
    <row r="6307" spans="1:4" ht="18" customHeight="1">
      <c r="A6307" s="274">
        <v>6817876</v>
      </c>
      <c r="B6307" s="275" t="s">
        <v>31808</v>
      </c>
      <c r="C6307" s="274" t="s">
        <v>41</v>
      </c>
      <c r="D6307" s="276">
        <v>4300.25</v>
      </c>
    </row>
    <row r="6308" spans="1:4" ht="9" customHeight="1">
      <c r="A6308" s="274">
        <v>6817877</v>
      </c>
      <c r="B6308" s="275" t="s">
        <v>31809</v>
      </c>
      <c r="C6308" s="274" t="s">
        <v>41</v>
      </c>
      <c r="D6308" s="276">
        <v>5612.97</v>
      </c>
    </row>
    <row r="6309" spans="1:4" ht="18" customHeight="1">
      <c r="A6309" s="274">
        <v>6817878</v>
      </c>
      <c r="B6309" s="275" t="s">
        <v>31810</v>
      </c>
      <c r="C6309" s="274" t="s">
        <v>41</v>
      </c>
      <c r="D6309" s="276">
        <v>5202.82</v>
      </c>
    </row>
    <row r="6310" spans="1:4" ht="9" customHeight="1">
      <c r="A6310" s="274">
        <v>6817879</v>
      </c>
      <c r="B6310" s="275" t="s">
        <v>31811</v>
      </c>
      <c r="C6310" s="274" t="s">
        <v>41</v>
      </c>
      <c r="D6310" s="276">
        <v>6240.32</v>
      </c>
    </row>
    <row r="6311" spans="1:4" ht="18" customHeight="1">
      <c r="A6311" s="274">
        <v>6817880</v>
      </c>
      <c r="B6311" s="275" t="s">
        <v>31812</v>
      </c>
      <c r="C6311" s="274" t="s">
        <v>41</v>
      </c>
      <c r="D6311" s="276">
        <v>5742.82</v>
      </c>
    </row>
    <row r="6312" spans="1:4" ht="9" customHeight="1">
      <c r="A6312" s="274">
        <v>7119788</v>
      </c>
      <c r="B6312" s="275" t="s">
        <v>31813</v>
      </c>
      <c r="C6312" s="274" t="s">
        <v>93</v>
      </c>
      <c r="D6312" s="276">
        <v>273147.68</v>
      </c>
    </row>
    <row r="6313" spans="1:4" ht="9" customHeight="1">
      <c r="A6313" s="274">
        <v>7119714</v>
      </c>
      <c r="B6313" s="275" t="s">
        <v>31814</v>
      </c>
      <c r="C6313" s="274" t="s">
        <v>4786</v>
      </c>
      <c r="D6313" s="276">
        <v>2031.34</v>
      </c>
    </row>
    <row r="6314" spans="1:4" ht="9" customHeight="1">
      <c r="A6314" s="274">
        <v>7119715</v>
      </c>
      <c r="B6314" s="275" t="s">
        <v>31815</v>
      </c>
      <c r="C6314" s="274" t="s">
        <v>4786</v>
      </c>
      <c r="D6314" s="276">
        <v>1658.07</v>
      </c>
    </row>
    <row r="6315" spans="1:4" ht="9" customHeight="1">
      <c r="A6315" s="274">
        <v>7119678</v>
      </c>
      <c r="B6315" s="275" t="s">
        <v>31816</v>
      </c>
      <c r="C6315" s="274" t="s">
        <v>4787</v>
      </c>
      <c r="D6315" s="276">
        <v>8870.99</v>
      </c>
    </row>
    <row r="6316" spans="1:4" ht="9" customHeight="1">
      <c r="A6316" s="274">
        <v>7119712</v>
      </c>
      <c r="B6316" s="275" t="s">
        <v>31817</v>
      </c>
      <c r="C6316" s="274" t="s">
        <v>4786</v>
      </c>
      <c r="D6316" s="276">
        <v>12932.59</v>
      </c>
    </row>
    <row r="6317" spans="1:4" ht="9" customHeight="1">
      <c r="A6317" s="274">
        <v>7119694</v>
      </c>
      <c r="B6317" s="275" t="s">
        <v>31818</v>
      </c>
      <c r="C6317" s="274" t="s">
        <v>4786</v>
      </c>
      <c r="D6317" s="276">
        <v>7955.9</v>
      </c>
    </row>
    <row r="6318" spans="1:4" ht="9" customHeight="1">
      <c r="A6318" s="274">
        <v>7119695</v>
      </c>
      <c r="B6318" s="275" t="s">
        <v>31819</v>
      </c>
      <c r="C6318" s="274" t="s">
        <v>4786</v>
      </c>
      <c r="D6318" s="276">
        <v>8660.7800000000007</v>
      </c>
    </row>
    <row r="6319" spans="1:4" ht="9" customHeight="1">
      <c r="A6319" s="274">
        <v>7119696</v>
      </c>
      <c r="B6319" s="275" t="s">
        <v>31820</v>
      </c>
      <c r="C6319" s="274" t="s">
        <v>4786</v>
      </c>
      <c r="D6319" s="276">
        <v>13947.61</v>
      </c>
    </row>
    <row r="6320" spans="1:4" ht="9" customHeight="1">
      <c r="A6320" s="274">
        <v>7119697</v>
      </c>
      <c r="B6320" s="275" t="s">
        <v>31821</v>
      </c>
      <c r="C6320" s="274" t="s">
        <v>4786</v>
      </c>
      <c r="D6320" s="276">
        <v>22243.32</v>
      </c>
    </row>
    <row r="6321" spans="1:4" ht="9" customHeight="1">
      <c r="A6321" s="274">
        <v>7119698</v>
      </c>
      <c r="B6321" s="275" t="s">
        <v>31822</v>
      </c>
      <c r="C6321" s="274" t="s">
        <v>4786</v>
      </c>
      <c r="D6321" s="276">
        <v>28300.28</v>
      </c>
    </row>
    <row r="6322" spans="1:4" ht="9" customHeight="1">
      <c r="A6322" s="274">
        <v>7119688</v>
      </c>
      <c r="B6322" s="275" t="s">
        <v>31823</v>
      </c>
      <c r="C6322" s="274" t="s">
        <v>4786</v>
      </c>
      <c r="D6322" s="276">
        <v>8394.41</v>
      </c>
    </row>
    <row r="6323" spans="1:4" ht="9" customHeight="1">
      <c r="A6323" s="274">
        <v>7119689</v>
      </c>
      <c r="B6323" s="275" t="s">
        <v>31824</v>
      </c>
      <c r="C6323" s="274" t="s">
        <v>4786</v>
      </c>
      <c r="D6323" s="276">
        <v>16201.07</v>
      </c>
    </row>
    <row r="6324" spans="1:4" ht="9" customHeight="1">
      <c r="A6324" s="274">
        <v>7119690</v>
      </c>
      <c r="B6324" s="275" t="s">
        <v>31825</v>
      </c>
      <c r="C6324" s="274" t="s">
        <v>4786</v>
      </c>
      <c r="D6324" s="276">
        <v>19326.68</v>
      </c>
    </row>
    <row r="6325" spans="1:4" ht="9" customHeight="1">
      <c r="A6325" s="274">
        <v>7119691</v>
      </c>
      <c r="B6325" s="275" t="s">
        <v>31826</v>
      </c>
      <c r="C6325" s="274" t="s">
        <v>4786</v>
      </c>
      <c r="D6325" s="276">
        <v>26777.74</v>
      </c>
    </row>
    <row r="6326" spans="1:4" ht="9" customHeight="1">
      <c r="A6326" s="274">
        <v>7119692</v>
      </c>
      <c r="B6326" s="275" t="s">
        <v>31827</v>
      </c>
      <c r="C6326" s="274" t="s">
        <v>4786</v>
      </c>
      <c r="D6326" s="276">
        <v>29436.47</v>
      </c>
    </row>
    <row r="6327" spans="1:4" ht="9" customHeight="1">
      <c r="A6327" s="274">
        <v>7119693</v>
      </c>
      <c r="B6327" s="275" t="s">
        <v>31828</v>
      </c>
      <c r="C6327" s="274" t="s">
        <v>4786</v>
      </c>
      <c r="D6327" s="276">
        <v>37403.9</v>
      </c>
    </row>
    <row r="6328" spans="1:4" ht="9" customHeight="1">
      <c r="A6328" s="274">
        <v>7119687</v>
      </c>
      <c r="B6328" s="275" t="s">
        <v>31829</v>
      </c>
      <c r="C6328" s="274" t="s">
        <v>4786</v>
      </c>
      <c r="D6328" s="276">
        <v>4436.8900000000003</v>
      </c>
    </row>
    <row r="6329" spans="1:4" ht="9" customHeight="1">
      <c r="A6329" s="274">
        <v>7119681</v>
      </c>
      <c r="B6329" s="275" t="s">
        <v>31830</v>
      </c>
      <c r="C6329" s="274" t="s">
        <v>4786</v>
      </c>
      <c r="D6329" s="276">
        <v>9636.09</v>
      </c>
    </row>
    <row r="6330" spans="1:4" ht="9" customHeight="1">
      <c r="A6330" s="274">
        <v>7119682</v>
      </c>
      <c r="B6330" s="275" t="s">
        <v>31831</v>
      </c>
      <c r="C6330" s="274" t="s">
        <v>4786</v>
      </c>
      <c r="D6330" s="276">
        <v>18481.939999999999</v>
      </c>
    </row>
    <row r="6331" spans="1:4" ht="9" customHeight="1">
      <c r="A6331" s="274">
        <v>7119683</v>
      </c>
      <c r="B6331" s="275" t="s">
        <v>31832</v>
      </c>
      <c r="C6331" s="274" t="s">
        <v>4786</v>
      </c>
      <c r="D6331" s="276">
        <v>22052.61</v>
      </c>
    </row>
    <row r="6332" spans="1:4" ht="9" customHeight="1">
      <c r="A6332" s="274">
        <v>7119684</v>
      </c>
      <c r="B6332" s="275" t="s">
        <v>31833</v>
      </c>
      <c r="C6332" s="274" t="s">
        <v>4786</v>
      </c>
      <c r="D6332" s="276">
        <v>30532.61</v>
      </c>
    </row>
    <row r="6333" spans="1:4" ht="9" customHeight="1">
      <c r="A6333" s="274">
        <v>7119685</v>
      </c>
      <c r="B6333" s="275" t="s">
        <v>31834</v>
      </c>
      <c r="C6333" s="274" t="s">
        <v>4786</v>
      </c>
      <c r="D6333" s="276">
        <v>33558.120000000003</v>
      </c>
    </row>
    <row r="6334" spans="1:4" ht="9" customHeight="1">
      <c r="A6334" s="274">
        <v>7119686</v>
      </c>
      <c r="B6334" s="275" t="s">
        <v>31835</v>
      </c>
      <c r="C6334" s="274" t="s">
        <v>4786</v>
      </c>
      <c r="D6334" s="276">
        <v>42629.18</v>
      </c>
    </row>
    <row r="6335" spans="1:4" ht="9" customHeight="1">
      <c r="A6335" s="274">
        <v>7119680</v>
      </c>
      <c r="B6335" s="275" t="s">
        <v>31836</v>
      </c>
      <c r="C6335" s="274" t="s">
        <v>4786</v>
      </c>
      <c r="D6335" s="276">
        <v>5072.38</v>
      </c>
    </row>
    <row r="6336" spans="1:4" ht="9" customHeight="1">
      <c r="A6336" s="274">
        <v>7119710</v>
      </c>
      <c r="B6336" s="275" t="s">
        <v>31837</v>
      </c>
      <c r="C6336" s="274" t="s">
        <v>4786</v>
      </c>
      <c r="D6336" s="276">
        <v>672.45</v>
      </c>
    </row>
    <row r="6337" spans="1:4" ht="18" customHeight="1">
      <c r="A6337" s="274">
        <v>7107375</v>
      </c>
      <c r="B6337" s="275" t="s">
        <v>31838</v>
      </c>
      <c r="C6337" s="274" t="s">
        <v>4786</v>
      </c>
      <c r="D6337" s="276">
        <v>25524.799999999999</v>
      </c>
    </row>
    <row r="6338" spans="1:4" ht="18" customHeight="1">
      <c r="A6338" s="274">
        <v>7107376</v>
      </c>
      <c r="B6338" s="275" t="s">
        <v>31839</v>
      </c>
      <c r="C6338" s="274" t="s">
        <v>4786</v>
      </c>
      <c r="D6338" s="276">
        <v>45441.11</v>
      </c>
    </row>
    <row r="6339" spans="1:4" ht="18" customHeight="1">
      <c r="A6339" s="274">
        <v>7107377</v>
      </c>
      <c r="B6339" s="275" t="s">
        <v>31840</v>
      </c>
      <c r="C6339" s="274" t="s">
        <v>4786</v>
      </c>
      <c r="D6339" s="276">
        <v>60685.49</v>
      </c>
    </row>
    <row r="6340" spans="1:4" ht="18" customHeight="1">
      <c r="A6340" s="274">
        <v>7107374</v>
      </c>
      <c r="B6340" s="275" t="s">
        <v>31841</v>
      </c>
      <c r="C6340" s="274" t="s">
        <v>4786</v>
      </c>
      <c r="D6340" s="276">
        <v>16954.37</v>
      </c>
    </row>
    <row r="6341" spans="1:4" ht="9" customHeight="1">
      <c r="A6341" s="274">
        <v>7119708</v>
      </c>
      <c r="B6341" s="275" t="s">
        <v>31842</v>
      </c>
      <c r="C6341" s="274" t="s">
        <v>4786</v>
      </c>
      <c r="D6341" s="276">
        <v>146961.82999999999</v>
      </c>
    </row>
    <row r="6342" spans="1:4" ht="9" customHeight="1">
      <c r="A6342" s="274">
        <v>7119709</v>
      </c>
      <c r="B6342" s="275" t="s">
        <v>31843</v>
      </c>
      <c r="C6342" s="274" t="s">
        <v>4786</v>
      </c>
      <c r="D6342" s="276">
        <v>202021.24</v>
      </c>
    </row>
    <row r="6343" spans="1:4" ht="9" customHeight="1">
      <c r="A6343" s="274">
        <v>7119706</v>
      </c>
      <c r="B6343" s="275" t="s">
        <v>31844</v>
      </c>
      <c r="C6343" s="274" t="s">
        <v>4786</v>
      </c>
      <c r="D6343" s="276">
        <v>53179.47</v>
      </c>
    </row>
    <row r="6344" spans="1:4" ht="9" customHeight="1">
      <c r="A6344" s="274">
        <v>7119707</v>
      </c>
      <c r="B6344" s="275" t="s">
        <v>31845</v>
      </c>
      <c r="C6344" s="274" t="s">
        <v>4786</v>
      </c>
      <c r="D6344" s="276">
        <v>125824.63</v>
      </c>
    </row>
    <row r="6345" spans="1:4" ht="18" customHeight="1">
      <c r="A6345" s="274">
        <v>7119787</v>
      </c>
      <c r="B6345" s="275" t="s">
        <v>31846</v>
      </c>
      <c r="C6345" s="274" t="s">
        <v>6273</v>
      </c>
      <c r="D6345" s="276">
        <v>326.70999999999998</v>
      </c>
    </row>
    <row r="6346" spans="1:4" ht="9" customHeight="1">
      <c r="A6346" s="274">
        <v>7119647</v>
      </c>
      <c r="B6346" s="275" t="s">
        <v>31847</v>
      </c>
      <c r="C6346" s="274" t="s">
        <v>4786</v>
      </c>
      <c r="D6346" s="276">
        <v>2656.37</v>
      </c>
    </row>
    <row r="6347" spans="1:4" ht="9" customHeight="1">
      <c r="A6347" s="274">
        <v>7119679</v>
      </c>
      <c r="B6347" s="275" t="s">
        <v>31848</v>
      </c>
      <c r="C6347" s="274" t="s">
        <v>4787</v>
      </c>
      <c r="D6347" s="276">
        <v>47.79</v>
      </c>
    </row>
    <row r="6348" spans="1:4" ht="9" customHeight="1">
      <c r="A6348" s="274">
        <v>7119711</v>
      </c>
      <c r="B6348" s="275" t="s">
        <v>31849</v>
      </c>
      <c r="C6348" s="274" t="s">
        <v>4786</v>
      </c>
      <c r="D6348" s="276">
        <v>1005.56</v>
      </c>
    </row>
    <row r="6349" spans="1:4" ht="9" customHeight="1">
      <c r="A6349" s="274">
        <v>7119713</v>
      </c>
      <c r="B6349" s="275" t="s">
        <v>31850</v>
      </c>
      <c r="C6349" s="274" t="s">
        <v>4786</v>
      </c>
      <c r="D6349" s="276">
        <v>231877.1</v>
      </c>
    </row>
    <row r="6350" spans="1:4" ht="9" customHeight="1">
      <c r="A6350" s="274">
        <v>7119646</v>
      </c>
      <c r="B6350" s="275" t="s">
        <v>31851</v>
      </c>
      <c r="C6350" s="274" t="s">
        <v>4787</v>
      </c>
      <c r="D6350" s="276">
        <v>1113.72</v>
      </c>
    </row>
    <row r="6351" spans="1:4" ht="9" customHeight="1">
      <c r="A6351" s="274">
        <v>7119699</v>
      </c>
      <c r="B6351" s="275" t="s">
        <v>31852</v>
      </c>
      <c r="C6351" s="274" t="s">
        <v>6273</v>
      </c>
      <c r="D6351" s="276">
        <v>20.350000000000001</v>
      </c>
    </row>
    <row r="6352" spans="1:4" ht="9" customHeight="1">
      <c r="A6352" s="274">
        <v>7119702</v>
      </c>
      <c r="B6352" s="275" t="s">
        <v>31853</v>
      </c>
      <c r="C6352" s="274" t="s">
        <v>6273</v>
      </c>
      <c r="D6352" s="276">
        <v>61.31</v>
      </c>
    </row>
    <row r="6353" spans="1:4" ht="18" customHeight="1">
      <c r="A6353" s="274">
        <v>7119701</v>
      </c>
      <c r="B6353" s="275" t="s">
        <v>31854</v>
      </c>
      <c r="C6353" s="274" t="s">
        <v>6273</v>
      </c>
      <c r="D6353" s="276">
        <v>61.31</v>
      </c>
    </row>
    <row r="6354" spans="1:4" ht="9" customHeight="1">
      <c r="A6354" s="274">
        <v>7119700</v>
      </c>
      <c r="B6354" s="275" t="s">
        <v>31855</v>
      </c>
      <c r="C6354" s="274" t="s">
        <v>6273</v>
      </c>
      <c r="D6354" s="276">
        <v>55.56</v>
      </c>
    </row>
  </sheetData>
  <mergeCells count="1">
    <mergeCell ref="B1:C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B1:XEV220"/>
  <sheetViews>
    <sheetView view="pageBreakPreview" topLeftCell="A147" zoomScale="80" zoomScaleNormal="115" zoomScaleSheetLayoutView="80" workbookViewId="0">
      <selection activeCell="A213" activeCellId="6" sqref="A33:XFD33 A36:XFD36 A39:XFD39 A76:XFD76 A138:XFD138 A168:XFD168 A213:XFD213"/>
    </sheetView>
  </sheetViews>
  <sheetFormatPr defaultColWidth="9" defaultRowHeight="20.100000000000001" customHeight="1"/>
  <cols>
    <col min="1" max="1" width="2.625" style="32" customWidth="1"/>
    <col min="2" max="2" width="26.375" style="33" bestFit="1" customWidth="1"/>
    <col min="3" max="3" width="10.625" style="34" customWidth="1"/>
    <col min="4" max="7" width="10.625" style="35" customWidth="1"/>
    <col min="8" max="9" width="10.625" style="35" hidden="1" customWidth="1"/>
    <col min="10" max="10" width="7.625" style="33" customWidth="1"/>
    <col min="11" max="11" width="9.5" style="77" customWidth="1"/>
    <col min="12" max="16384" width="9" style="32"/>
  </cols>
  <sheetData>
    <row r="1" spans="2:996 16376:16376" s="16" customFormat="1" ht="24.95" customHeight="1" thickBot="1">
      <c r="B1" s="376" t="s">
        <v>4836</v>
      </c>
      <c r="C1" s="376"/>
      <c r="D1" s="376"/>
      <c r="E1" s="376"/>
      <c r="F1" s="376"/>
      <c r="G1" s="376"/>
      <c r="H1" s="376"/>
      <c r="I1" s="376"/>
      <c r="J1" s="376"/>
      <c r="K1" s="376"/>
      <c r="L1" s="17"/>
      <c r="M1" s="15"/>
      <c r="N1" s="15"/>
      <c r="O1" s="15"/>
      <c r="P1" s="18"/>
      <c r="Q1" s="19"/>
      <c r="R1" s="20"/>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22"/>
      <c r="XEV1" s="16" t="s">
        <v>967</v>
      </c>
    </row>
    <row r="2" spans="2:996 16376:16376" s="16" customFormat="1" ht="23.25" customHeight="1">
      <c r="B2" s="310" t="str">
        <f>BDI!$A$4</f>
        <v>OBRA:</v>
      </c>
      <c r="C2" s="391" t="str">
        <f>ORCAMENTO!C2</f>
        <v>EXECUÇÃO DA REFORMA NO CMEI FRANCISCO JOAO ''NEGUINHO''</v>
      </c>
      <c r="D2" s="392"/>
      <c r="E2" s="392"/>
      <c r="F2" s="392"/>
      <c r="G2" s="392"/>
      <c r="H2" s="392"/>
      <c r="I2" s="392"/>
      <c r="J2" s="392"/>
      <c r="K2" s="393"/>
      <c r="L2" s="17"/>
      <c r="M2" s="15"/>
      <c r="N2" s="15"/>
      <c r="O2" s="15"/>
      <c r="P2" s="18"/>
      <c r="Q2" s="19"/>
      <c r="R2" s="20"/>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22"/>
      <c r="XEV2" s="16" t="s">
        <v>22</v>
      </c>
    </row>
    <row r="3" spans="2:996 16376:16376" s="16" customFormat="1" ht="20.100000000000001" customHeight="1">
      <c r="B3" s="311" t="str">
        <f>BDI!$A$5</f>
        <v>ENDEREÇO:</v>
      </c>
      <c r="C3" s="394" t="str">
        <f>ORCAMENTO!C3</f>
        <v>IBITUBA - BAIXO GUANDU/ES</v>
      </c>
      <c r="D3" s="395"/>
      <c r="E3" s="395"/>
      <c r="F3" s="395"/>
      <c r="G3" s="395"/>
      <c r="H3" s="395"/>
      <c r="I3" s="395"/>
      <c r="J3" s="395"/>
      <c r="K3" s="396"/>
      <c r="L3" s="17"/>
      <c r="M3" s="15"/>
      <c r="N3" s="15"/>
      <c r="O3" s="15"/>
      <c r="P3" s="18"/>
      <c r="Q3" s="19"/>
      <c r="R3" s="20"/>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22"/>
      <c r="XEV3" s="16" t="s">
        <v>1857</v>
      </c>
    </row>
    <row r="4" spans="2:996 16376:16376" ht="18.75" customHeight="1">
      <c r="B4" s="312">
        <v>1</v>
      </c>
      <c r="C4" s="388" t="str">
        <f>INDEX(ORCAMENTO!$E:$E,MATCH(B4,ORCAMENTO!$B:$B,0))</f>
        <v>SERVIÇOS PRELIMINARES</v>
      </c>
      <c r="D4" s="389"/>
      <c r="E4" s="389"/>
      <c r="F4" s="389"/>
      <c r="G4" s="389"/>
      <c r="H4" s="389"/>
      <c r="I4" s="389"/>
      <c r="J4" s="389"/>
      <c r="K4" s="390"/>
    </row>
    <row r="5" spans="2:996 16376:16376" ht="15" customHeight="1">
      <c r="B5" s="313" t="s">
        <v>4826</v>
      </c>
      <c r="C5" s="385" t="str">
        <f>INDEX(ORCAMENTO!$E:$E,MATCH(B5,ORCAMENTO!$B:$B,0))</f>
        <v>Placa de obra nas dimensões de 2.0 x 4.0 m, padrão DER</v>
      </c>
      <c r="D5" s="386"/>
      <c r="E5" s="386"/>
      <c r="F5" s="386"/>
      <c r="G5" s="386"/>
      <c r="H5" s="386"/>
      <c r="I5" s="387"/>
      <c r="J5" s="167" t="str">
        <f>INDEX(ORCAMENTO!$F:$F,MATCH(B5,ORCAMENTO!$B:$B,0))</f>
        <v>m2</v>
      </c>
      <c r="K5" s="314">
        <f>K7</f>
        <v>8</v>
      </c>
    </row>
    <row r="6" spans="2:996 16376:16376" ht="11.25">
      <c r="B6" s="315" t="s">
        <v>970</v>
      </c>
      <c r="C6" s="169"/>
      <c r="D6" s="169"/>
      <c r="E6" s="169"/>
      <c r="F6" s="168"/>
      <c r="G6" s="168"/>
      <c r="H6" s="168"/>
      <c r="I6" s="168"/>
      <c r="J6" s="168"/>
      <c r="K6" s="316"/>
    </row>
    <row r="7" spans="2:996 16376:16376" s="172" customFormat="1" ht="11.25">
      <c r="B7" s="317" t="s">
        <v>6269</v>
      </c>
      <c r="C7" s="174"/>
      <c r="D7" s="174"/>
      <c r="E7" s="174"/>
      <c r="F7" s="173"/>
      <c r="G7" s="173"/>
      <c r="H7" s="173"/>
      <c r="I7" s="173"/>
      <c r="J7" s="184">
        <v>8</v>
      </c>
      <c r="K7" s="318">
        <f>J7</f>
        <v>8</v>
      </c>
    </row>
    <row r="8" spans="2:996 16376:16376" ht="15" customHeight="1">
      <c r="B8" s="313" t="s">
        <v>5875</v>
      </c>
      <c r="C8" s="385" t="str">
        <f>INDEX(ORCAMENTO!$E:$E,MATCH(B8,ORCAMENTO!$B:$B,0))</f>
        <v>Demolição de piso revestido com cerâmica</v>
      </c>
      <c r="D8" s="386"/>
      <c r="E8" s="386"/>
      <c r="F8" s="386"/>
      <c r="G8" s="386"/>
      <c r="H8" s="386"/>
      <c r="I8" s="387"/>
      <c r="J8" s="167" t="str">
        <f>INDEX(ORCAMENTO!$F:$F,MATCH(B8,ORCAMENTO!$B:$B,0))</f>
        <v>m2</v>
      </c>
      <c r="K8" s="314">
        <f>SUM(K10:K28)</f>
        <v>364.57599999999996</v>
      </c>
      <c r="M8" s="166"/>
    </row>
    <row r="9" spans="2:996 16376:16376" ht="11.25">
      <c r="B9" s="315" t="s">
        <v>970</v>
      </c>
      <c r="C9" s="169" t="s">
        <v>31865</v>
      </c>
      <c r="D9" s="169" t="s">
        <v>5</v>
      </c>
      <c r="E9" s="169" t="s">
        <v>13782</v>
      </c>
      <c r="F9" s="168"/>
      <c r="G9" s="168"/>
      <c r="H9" s="168"/>
      <c r="I9" s="168"/>
      <c r="J9" s="168"/>
      <c r="K9" s="316"/>
      <c r="M9" s="166"/>
    </row>
    <row r="10" spans="2:996 16376:16376" ht="11.25">
      <c r="B10" s="321" t="s">
        <v>31866</v>
      </c>
      <c r="C10" s="189">
        <v>74.7</v>
      </c>
      <c r="D10" s="189">
        <v>1.2</v>
      </c>
      <c r="E10" s="170">
        <f>3.5+2*1.2</f>
        <v>5.9</v>
      </c>
      <c r="F10" s="170"/>
      <c r="G10" s="170"/>
      <c r="H10" s="170"/>
      <c r="I10" s="170"/>
      <c r="J10" s="170"/>
      <c r="K10" s="320">
        <f>C10*D10-E10</f>
        <v>83.74</v>
      </c>
      <c r="M10" s="166"/>
    </row>
    <row r="11" spans="2:996 16376:16376" ht="11.25">
      <c r="B11" s="321" t="s">
        <v>31867</v>
      </c>
      <c r="C11" s="189"/>
      <c r="D11" s="189"/>
      <c r="E11" s="170"/>
      <c r="F11" s="170"/>
      <c r="G11" s="170"/>
      <c r="H11" s="170"/>
      <c r="I11" s="170"/>
      <c r="J11" s="170"/>
      <c r="K11" s="320">
        <f>C11*D11-E11</f>
        <v>0</v>
      </c>
      <c r="M11" s="166"/>
    </row>
    <row r="12" spans="2:996 16376:16376" ht="11.25">
      <c r="B12" s="322" t="s">
        <v>31868</v>
      </c>
      <c r="C12" s="189">
        <v>20.83</v>
      </c>
      <c r="D12" s="189">
        <v>1.2</v>
      </c>
      <c r="E12" s="170">
        <f t="shared" ref="E12:E15" si="0">0.8*1.2</f>
        <v>0.96</v>
      </c>
      <c r="F12" s="170"/>
      <c r="G12" s="170"/>
      <c r="H12" s="170"/>
      <c r="I12" s="170"/>
      <c r="J12" s="170"/>
      <c r="K12" s="320">
        <f>C12*D12-E12</f>
        <v>24.035999999999998</v>
      </c>
      <c r="M12" s="166"/>
    </row>
    <row r="13" spans="2:996 16376:16376" ht="11.25">
      <c r="B13" s="322" t="s">
        <v>31869</v>
      </c>
      <c r="C13" s="189">
        <v>19.13</v>
      </c>
      <c r="D13" s="189">
        <v>1.2</v>
      </c>
      <c r="E13" s="170">
        <f t="shared" si="0"/>
        <v>0.96</v>
      </c>
      <c r="F13" s="170"/>
      <c r="G13" s="170"/>
      <c r="H13" s="170"/>
      <c r="I13" s="170"/>
      <c r="J13" s="170"/>
      <c r="K13" s="320">
        <f t="shared" ref="K13:K28" si="1">C13*D13-E13</f>
        <v>21.995999999999999</v>
      </c>
      <c r="M13" s="166"/>
    </row>
    <row r="14" spans="2:996 16376:16376" ht="11.25">
      <c r="B14" s="322" t="s">
        <v>31870</v>
      </c>
      <c r="C14" s="189">
        <v>16.93</v>
      </c>
      <c r="D14" s="189">
        <v>1.2</v>
      </c>
      <c r="E14" s="170">
        <f t="shared" si="0"/>
        <v>0.96</v>
      </c>
      <c r="F14" s="170"/>
      <c r="G14" s="170"/>
      <c r="H14" s="170"/>
      <c r="I14" s="170"/>
      <c r="J14" s="170"/>
      <c r="K14" s="320">
        <f t="shared" si="1"/>
        <v>19.355999999999998</v>
      </c>
      <c r="M14" s="166"/>
    </row>
    <row r="15" spans="2:996 16376:16376" ht="11.25">
      <c r="B15" s="322" t="s">
        <v>31871</v>
      </c>
      <c r="C15" s="189">
        <v>19.13</v>
      </c>
      <c r="D15" s="189">
        <v>1.2</v>
      </c>
      <c r="E15" s="170">
        <f t="shared" si="0"/>
        <v>0.96</v>
      </c>
      <c r="F15" s="170"/>
      <c r="G15" s="170"/>
      <c r="H15" s="170"/>
      <c r="I15" s="170"/>
      <c r="J15" s="170"/>
      <c r="K15" s="320">
        <f t="shared" si="1"/>
        <v>21.995999999999999</v>
      </c>
      <c r="M15" s="166"/>
    </row>
    <row r="16" spans="2:996 16376:16376" ht="11.25">
      <c r="B16" s="322" t="s">
        <v>31872</v>
      </c>
      <c r="C16" s="189">
        <v>16.93</v>
      </c>
      <c r="D16" s="189">
        <v>1.2</v>
      </c>
      <c r="E16" s="170">
        <f>0.8*1.2</f>
        <v>0.96</v>
      </c>
      <c r="F16" s="170"/>
      <c r="G16" s="170"/>
      <c r="H16" s="170"/>
      <c r="I16" s="170"/>
      <c r="J16" s="170"/>
      <c r="K16" s="320">
        <f t="shared" si="1"/>
        <v>19.355999999999998</v>
      </c>
      <c r="M16" s="166"/>
    </row>
    <row r="17" spans="2:13" ht="11.25">
      <c r="B17" s="322" t="s">
        <v>31873</v>
      </c>
      <c r="C17" s="189">
        <v>27.18</v>
      </c>
      <c r="D17" s="189">
        <v>1.2</v>
      </c>
      <c r="E17" s="170">
        <f>0.8*1.2*5</f>
        <v>4.8</v>
      </c>
      <c r="F17" s="170"/>
      <c r="G17" s="170"/>
      <c r="H17" s="170"/>
      <c r="I17" s="170"/>
      <c r="J17" s="170"/>
      <c r="K17" s="320">
        <f t="shared" si="1"/>
        <v>27.815999999999999</v>
      </c>
      <c r="M17" s="166"/>
    </row>
    <row r="18" spans="2:13" ht="11.25">
      <c r="B18" s="322" t="s">
        <v>31874</v>
      </c>
      <c r="C18" s="189">
        <v>43.39</v>
      </c>
      <c r="D18" s="189">
        <v>1.2</v>
      </c>
      <c r="E18" s="170">
        <f>0.8*1.2*8+2*1.2</f>
        <v>10.08</v>
      </c>
      <c r="F18" s="170"/>
      <c r="G18" s="170"/>
      <c r="H18" s="170"/>
      <c r="I18" s="170"/>
      <c r="J18" s="170"/>
      <c r="K18" s="320">
        <f t="shared" si="1"/>
        <v>41.988</v>
      </c>
      <c r="M18" s="166"/>
    </row>
    <row r="19" spans="2:13" ht="11.25">
      <c r="B19" s="322" t="s">
        <v>31875</v>
      </c>
      <c r="C19" s="189">
        <v>9.6999999999999993</v>
      </c>
      <c r="D19" s="189">
        <v>1.2</v>
      </c>
      <c r="E19" s="170">
        <f>0.8*1.2</f>
        <v>0.96</v>
      </c>
      <c r="F19" s="170"/>
      <c r="G19" s="170"/>
      <c r="H19" s="170"/>
      <c r="I19" s="170"/>
      <c r="J19" s="170"/>
      <c r="K19" s="320">
        <f t="shared" si="1"/>
        <v>10.68</v>
      </c>
      <c r="M19" s="166"/>
    </row>
    <row r="20" spans="2:13" ht="11.25">
      <c r="B20" s="322" t="s">
        <v>31876</v>
      </c>
      <c r="C20" s="189">
        <v>5.83</v>
      </c>
      <c r="D20" s="189">
        <v>1.2</v>
      </c>
      <c r="E20" s="170">
        <f t="shared" ref="E20:E26" si="2">0.8*1.2</f>
        <v>0.96</v>
      </c>
      <c r="F20" s="170"/>
      <c r="G20" s="170"/>
      <c r="H20" s="170"/>
      <c r="I20" s="170"/>
      <c r="J20" s="170"/>
      <c r="K20" s="320">
        <f t="shared" si="1"/>
        <v>6.0359999999999996</v>
      </c>
      <c r="M20" s="166"/>
    </row>
    <row r="21" spans="2:13" ht="11.25">
      <c r="B21" s="322" t="s">
        <v>31877</v>
      </c>
      <c r="C21" s="189">
        <v>5.93</v>
      </c>
      <c r="D21" s="189">
        <v>1.2</v>
      </c>
      <c r="E21" s="170">
        <f t="shared" si="2"/>
        <v>0.96</v>
      </c>
      <c r="F21" s="170"/>
      <c r="G21" s="170"/>
      <c r="H21" s="170"/>
      <c r="I21" s="170"/>
      <c r="J21" s="170"/>
      <c r="K21" s="320">
        <f t="shared" si="1"/>
        <v>6.1559999999999997</v>
      </c>
      <c r="M21" s="166"/>
    </row>
    <row r="22" spans="2:13" ht="11.25">
      <c r="B22" s="322" t="s">
        <v>31878</v>
      </c>
      <c r="C22" s="189">
        <v>8.0299999999999994</v>
      </c>
      <c r="D22" s="189">
        <v>1.2</v>
      </c>
      <c r="E22" s="170">
        <f t="shared" si="2"/>
        <v>0.96</v>
      </c>
      <c r="F22" s="170"/>
      <c r="G22" s="170"/>
      <c r="H22" s="170"/>
      <c r="I22" s="170"/>
      <c r="J22" s="170"/>
      <c r="K22" s="320">
        <f t="shared" si="1"/>
        <v>8.6759999999999984</v>
      </c>
      <c r="M22" s="166"/>
    </row>
    <row r="23" spans="2:13" ht="11.25">
      <c r="B23" s="322" t="s">
        <v>31879</v>
      </c>
      <c r="C23" s="189">
        <v>11.49</v>
      </c>
      <c r="D23" s="189">
        <v>1.2</v>
      </c>
      <c r="E23" s="170">
        <f>0.8*1.2*2</f>
        <v>1.92</v>
      </c>
      <c r="F23" s="170"/>
      <c r="G23" s="170"/>
      <c r="H23" s="170"/>
      <c r="I23" s="170"/>
      <c r="J23" s="170"/>
      <c r="K23" s="320">
        <f t="shared" si="1"/>
        <v>11.868</v>
      </c>
      <c r="M23" s="166"/>
    </row>
    <row r="24" spans="2:13" ht="11.25">
      <c r="B24" s="322" t="s">
        <v>31880</v>
      </c>
      <c r="C24" s="189">
        <v>11.6</v>
      </c>
      <c r="D24" s="189">
        <v>1.2</v>
      </c>
      <c r="E24" s="170">
        <f t="shared" si="2"/>
        <v>0.96</v>
      </c>
      <c r="F24" s="170"/>
      <c r="G24" s="170"/>
      <c r="H24" s="170"/>
      <c r="I24" s="170"/>
      <c r="J24" s="170"/>
      <c r="K24" s="320">
        <f t="shared" si="1"/>
        <v>12.96</v>
      </c>
      <c r="M24" s="166"/>
    </row>
    <row r="25" spans="2:13" ht="11.25">
      <c r="B25" s="322" t="s">
        <v>31881</v>
      </c>
      <c r="C25" s="189">
        <v>11.43</v>
      </c>
      <c r="D25" s="189">
        <v>1.2</v>
      </c>
      <c r="E25" s="170">
        <f t="shared" si="2"/>
        <v>0.96</v>
      </c>
      <c r="F25" s="170"/>
      <c r="G25" s="170"/>
      <c r="H25" s="170"/>
      <c r="I25" s="170"/>
      <c r="J25" s="170"/>
      <c r="K25" s="320">
        <f t="shared" si="1"/>
        <v>12.756</v>
      </c>
      <c r="M25" s="166"/>
    </row>
    <row r="26" spans="2:13" ht="11.25">
      <c r="B26" s="322" t="s">
        <v>31882</v>
      </c>
      <c r="C26" s="189">
        <v>11.43</v>
      </c>
      <c r="D26" s="189">
        <v>1.2</v>
      </c>
      <c r="E26" s="170">
        <f t="shared" si="2"/>
        <v>0.96</v>
      </c>
      <c r="F26" s="170"/>
      <c r="G26" s="170"/>
      <c r="H26" s="170"/>
      <c r="I26" s="170"/>
      <c r="J26" s="170"/>
      <c r="K26" s="320">
        <f t="shared" si="1"/>
        <v>12.756</v>
      </c>
      <c r="M26" s="166"/>
    </row>
    <row r="27" spans="2:13" ht="11.25">
      <c r="B27" s="322" t="s">
        <v>31883</v>
      </c>
      <c r="C27" s="189">
        <v>15.97</v>
      </c>
      <c r="D27" s="189">
        <v>1.2</v>
      </c>
      <c r="E27" s="170">
        <f>0.8*1.2*2</f>
        <v>1.92</v>
      </c>
      <c r="F27" s="170"/>
      <c r="G27" s="170"/>
      <c r="H27" s="170"/>
      <c r="I27" s="170"/>
      <c r="J27" s="170"/>
      <c r="K27" s="320">
        <f t="shared" si="1"/>
        <v>17.244</v>
      </c>
      <c r="M27" s="166"/>
    </row>
    <row r="28" spans="2:13" ht="11.25">
      <c r="B28" s="322" t="s">
        <v>31884</v>
      </c>
      <c r="C28" s="189">
        <f>3.5*1+1.2*2</f>
        <v>5.9</v>
      </c>
      <c r="D28" s="189">
        <v>1.2</v>
      </c>
      <c r="E28" s="170">
        <f>0.8*1.2*2</f>
        <v>1.92</v>
      </c>
      <c r="F28" s="170"/>
      <c r="G28" s="170"/>
      <c r="H28" s="170"/>
      <c r="I28" s="170"/>
      <c r="J28" s="170"/>
      <c r="K28" s="320">
        <f t="shared" si="1"/>
        <v>5.16</v>
      </c>
      <c r="M28" s="166"/>
    </row>
    <row r="29" spans="2:13" ht="15" customHeight="1">
      <c r="B29" s="313" t="s">
        <v>5876</v>
      </c>
      <c r="C29" s="385" t="str">
        <f>INDEX(ORCAMENTO!$E:$E,MATCH(B29,ORCAMENTO!$B:$B,0))</f>
        <v>Retirada de caixa d'água de fibrocimento, inclusive tubulação de ligação</v>
      </c>
      <c r="D29" s="386"/>
      <c r="E29" s="386"/>
      <c r="F29" s="386"/>
      <c r="G29" s="386"/>
      <c r="H29" s="386"/>
      <c r="I29" s="387"/>
      <c r="J29" s="167" t="str">
        <f>INDEX(ORCAMENTO!$F:$F,MATCH(B29,ORCAMENTO!$B:$B,0))</f>
        <v>und</v>
      </c>
      <c r="K29" s="314">
        <f>K31</f>
        <v>2</v>
      </c>
      <c r="M29" s="166"/>
    </row>
    <row r="30" spans="2:13" ht="11.25">
      <c r="B30" s="315" t="s">
        <v>970</v>
      </c>
      <c r="C30" s="169" t="s">
        <v>5873</v>
      </c>
      <c r="D30" s="168" t="s">
        <v>5874</v>
      </c>
      <c r="E30" s="168" t="s">
        <v>6272</v>
      </c>
      <c r="F30" s="168" t="s">
        <v>6274</v>
      </c>
      <c r="G30" s="169" t="s">
        <v>5874</v>
      </c>
      <c r="H30" s="168" t="s">
        <v>5873</v>
      </c>
      <c r="I30" s="168" t="s">
        <v>6272</v>
      </c>
      <c r="J30" s="168"/>
      <c r="K30" s="316"/>
      <c r="M30" s="166"/>
    </row>
    <row r="31" spans="2:13" ht="11.25">
      <c r="B31" s="323"/>
      <c r="C31" s="171"/>
      <c r="D31" s="177"/>
      <c r="E31" s="177"/>
      <c r="F31" s="171">
        <f>74.7*3.3</f>
        <v>246.51</v>
      </c>
      <c r="G31" s="175"/>
      <c r="H31" s="175"/>
      <c r="I31" s="175"/>
      <c r="J31" s="171"/>
      <c r="K31" s="324">
        <v>2</v>
      </c>
      <c r="M31" s="166"/>
    </row>
    <row r="32" spans="2:13" ht="18.75" customHeight="1">
      <c r="B32" s="312">
        <v>2</v>
      </c>
      <c r="C32" s="388" t="str">
        <f>INDEX(ORCAMENTO!$E:$E,MATCH(B32,ORCAMENTO!$B:$B,0))</f>
        <v>SISTEMAS DE COBERTURA</v>
      </c>
      <c r="D32" s="389"/>
      <c r="E32" s="389"/>
      <c r="F32" s="389"/>
      <c r="G32" s="389"/>
      <c r="H32" s="389"/>
      <c r="I32" s="389"/>
      <c r="J32" s="389"/>
      <c r="K32" s="390"/>
    </row>
    <row r="33" spans="2:11" ht="24" customHeight="1">
      <c r="B33" s="313" t="s">
        <v>6261</v>
      </c>
      <c r="C33" s="385" t="str">
        <f>INDEX(ORCAMENTO!$E:$E,MATCH(B33,ORCAMENTO!$B:$B,0))</f>
        <v>Calha Em Chapa De Aço Galvanizado Número 24, Desenvolvimento De 50 Cm, Incluso Transporte Vertical. Af_07/2019</v>
      </c>
      <c r="D33" s="386"/>
      <c r="E33" s="386"/>
      <c r="F33" s="386"/>
      <c r="G33" s="386"/>
      <c r="H33" s="386"/>
      <c r="I33" s="387"/>
      <c r="J33" s="167" t="str">
        <f>INDEX(ORCAMENTO!$F:$F,MATCH(B33,ORCAMENTO!$B:$B,0))</f>
        <v>m</v>
      </c>
      <c r="K33" s="314">
        <f>K35</f>
        <v>39.409999999999997</v>
      </c>
    </row>
    <row r="34" spans="2:11" ht="11.25">
      <c r="B34" s="315" t="s">
        <v>970</v>
      </c>
      <c r="C34" s="169"/>
      <c r="D34" s="169"/>
      <c r="E34" s="169"/>
      <c r="F34" s="168"/>
      <c r="G34" s="168"/>
      <c r="H34" s="168"/>
      <c r="I34" s="168"/>
      <c r="J34" s="168"/>
      <c r="K34" s="316"/>
    </row>
    <row r="35" spans="2:11" ht="11.25">
      <c r="B35" s="319"/>
      <c r="C35" s="170"/>
      <c r="D35" s="170"/>
      <c r="E35" s="170"/>
      <c r="F35" s="170"/>
      <c r="G35" s="170"/>
      <c r="H35" s="170"/>
      <c r="I35" s="170"/>
      <c r="J35" s="170"/>
      <c r="K35" s="320">
        <f>15.58+18.68+5.15</f>
        <v>39.409999999999997</v>
      </c>
    </row>
    <row r="36" spans="2:11" ht="24" customHeight="1">
      <c r="B36" s="313" t="s">
        <v>6262</v>
      </c>
      <c r="C36" s="385" t="str">
        <f>INDEX(ORCAMENTO!$E:$E,MATCH(B36,ORCAMENTO!$B:$B,0))</f>
        <v>Rufo Em Chapa De Aço Galvanizado Número 24, Corte De 25 Cm, Incluso Transporte Vertical. Af_07/2019</v>
      </c>
      <c r="D36" s="386"/>
      <c r="E36" s="386"/>
      <c r="F36" s="386"/>
      <c r="G36" s="386"/>
      <c r="H36" s="386"/>
      <c r="I36" s="387"/>
      <c r="J36" s="167" t="str">
        <f>INDEX(ORCAMENTO!$F:$F,MATCH(B36,ORCAMENTO!$B:$B,0))</f>
        <v>m</v>
      </c>
      <c r="K36" s="314">
        <f>K38</f>
        <v>48.35</v>
      </c>
    </row>
    <row r="37" spans="2:11" ht="11.25">
      <c r="B37" s="315" t="s">
        <v>970</v>
      </c>
      <c r="C37" s="169"/>
      <c r="D37" s="169"/>
      <c r="E37" s="169"/>
      <c r="F37" s="168"/>
      <c r="G37" s="168"/>
      <c r="H37" s="168"/>
      <c r="I37" s="168"/>
      <c r="J37" s="168"/>
      <c r="K37" s="316"/>
    </row>
    <row r="38" spans="2:11" ht="11.25">
      <c r="B38" s="319"/>
      <c r="C38" s="170"/>
      <c r="D38" s="170"/>
      <c r="E38" s="170"/>
      <c r="F38" s="170"/>
      <c r="G38" s="170"/>
      <c r="H38" s="170"/>
      <c r="I38" s="170"/>
      <c r="J38" s="170"/>
      <c r="K38" s="320">
        <f>5+5+5+5+3.15+10.35+4.85+5+5</f>
        <v>48.35</v>
      </c>
    </row>
    <row r="39" spans="2:11" ht="24" customHeight="1">
      <c r="B39" s="313" t="s">
        <v>6263</v>
      </c>
      <c r="C39" s="385" t="str">
        <f>INDEX(ORCAMENTO!$E:$E,MATCH(B39,ORCAMENTO!$B:$B,0))</f>
        <v>Telhamento Com Telha Cerâmica Capa-Canal, Tipo Plan, Com Até 2 Águas, Incluso Transporte Vertical. Af_07/2019</v>
      </c>
      <c r="D39" s="386"/>
      <c r="E39" s="386"/>
      <c r="F39" s="386"/>
      <c r="G39" s="386"/>
      <c r="H39" s="386"/>
      <c r="I39" s="387"/>
      <c r="J39" s="167" t="str">
        <f>INDEX(ORCAMENTO!$F:$F,MATCH(B39,ORCAMENTO!$B:$B,0))</f>
        <v>m2</v>
      </c>
      <c r="K39" s="314">
        <f>K41</f>
        <v>67.150000000000006</v>
      </c>
    </row>
    <row r="40" spans="2:11" ht="11.25">
      <c r="B40" s="315" t="s">
        <v>970</v>
      </c>
      <c r="C40" s="169"/>
      <c r="D40" s="169"/>
      <c r="E40" s="169"/>
      <c r="F40" s="168"/>
      <c r="G40" s="168"/>
      <c r="H40" s="168"/>
      <c r="I40" s="168"/>
      <c r="J40" s="168"/>
      <c r="K40" s="316"/>
    </row>
    <row r="41" spans="2:11" ht="22.5">
      <c r="B41" s="319" t="s">
        <v>13816</v>
      </c>
      <c r="C41" s="170"/>
      <c r="D41" s="170"/>
      <c r="E41" s="170"/>
      <c r="F41" s="170"/>
      <c r="G41" s="170"/>
      <c r="H41" s="170"/>
      <c r="I41" s="170"/>
      <c r="J41" s="170"/>
      <c r="K41" s="320">
        <f>37.35+29.8</f>
        <v>67.150000000000006</v>
      </c>
    </row>
    <row r="42" spans="2:11" ht="15" customHeight="1">
      <c r="B42" s="313" t="s">
        <v>6264</v>
      </c>
      <c r="C42" s="385" t="str">
        <f>INDEX(ORCAMENTO!$E:$E,MATCH(B42,ORCAMENTO!$B:$B,0))</f>
        <v>Abertura e fechamento de rasgos em alvenaria, para chumbamento de Telha Cerâmica</v>
      </c>
      <c r="D42" s="386"/>
      <c r="E42" s="386"/>
      <c r="F42" s="386"/>
      <c r="G42" s="386"/>
      <c r="H42" s="386"/>
      <c r="I42" s="387"/>
      <c r="J42" s="167" t="str">
        <f>INDEX(ORCAMENTO!$F:$F,MATCH(B42,ORCAMENTO!$B:$B,0))</f>
        <v>m</v>
      </c>
      <c r="K42" s="314">
        <f>K44</f>
        <v>59.55</v>
      </c>
    </row>
    <row r="43" spans="2:11" ht="11.25">
      <c r="B43" s="315" t="s">
        <v>970</v>
      </c>
      <c r="C43" s="169"/>
      <c r="D43" s="169"/>
      <c r="E43" s="169"/>
      <c r="F43" s="168"/>
      <c r="G43" s="168"/>
      <c r="H43" s="168"/>
      <c r="I43" s="168"/>
      <c r="J43" s="168"/>
      <c r="K43" s="316"/>
    </row>
    <row r="44" spans="2:11" ht="22.5">
      <c r="B44" s="319" t="s">
        <v>13816</v>
      </c>
      <c r="C44" s="170"/>
      <c r="D44" s="170"/>
      <c r="E44" s="170"/>
      <c r="F44" s="170"/>
      <c r="G44" s="170"/>
      <c r="H44" s="170"/>
      <c r="I44" s="170"/>
      <c r="J44" s="170"/>
      <c r="K44" s="320">
        <v>59.55</v>
      </c>
    </row>
    <row r="45" spans="2:11" ht="18.75" customHeight="1">
      <c r="B45" s="312">
        <v>3</v>
      </c>
      <c r="C45" s="388" t="str">
        <f>INDEX(ORCAMENTO!$E:$E,MATCH(B45,ORCAMENTO!$B:$B,0))</f>
        <v>IMPERMEABILIZAÇÃO</v>
      </c>
      <c r="D45" s="389"/>
      <c r="E45" s="389"/>
      <c r="F45" s="389"/>
      <c r="G45" s="389"/>
      <c r="H45" s="389"/>
      <c r="I45" s="389"/>
      <c r="J45" s="389"/>
      <c r="K45" s="390"/>
    </row>
    <row r="46" spans="2:11" ht="15" customHeight="1">
      <c r="B46" s="313" t="s">
        <v>6260</v>
      </c>
      <c r="C46" s="385" t="str">
        <f>INDEX(ORCAMENTO!$E:$E,MATCH(B46,ORCAMENTO!$B:$B,0))</f>
        <v>Remoção de telha ondulada de fibrocimento, inclusive cumeeira</v>
      </c>
      <c r="D46" s="386"/>
      <c r="E46" s="386"/>
      <c r="F46" s="386"/>
      <c r="G46" s="386"/>
      <c r="H46" s="386"/>
      <c r="I46" s="387"/>
      <c r="J46" s="167" t="str">
        <f>INDEX(ORCAMENTO!$F:$F,MATCH(B46,ORCAMENTO!$B:$B,0))</f>
        <v>m2</v>
      </c>
      <c r="K46" s="314">
        <f>K48</f>
        <v>227.22</v>
      </c>
    </row>
    <row r="47" spans="2:11" ht="11.25">
      <c r="B47" s="315" t="s">
        <v>970</v>
      </c>
      <c r="C47" s="169"/>
      <c r="D47" s="169"/>
      <c r="E47" s="169"/>
      <c r="F47" s="168"/>
      <c r="G47" s="168"/>
      <c r="H47" s="168"/>
      <c r="I47" s="168"/>
      <c r="J47" s="168"/>
      <c r="K47" s="316"/>
    </row>
    <row r="48" spans="2:11" ht="11.25">
      <c r="B48" s="319"/>
      <c r="C48" s="170"/>
      <c r="D48" s="170"/>
      <c r="E48" s="170"/>
      <c r="F48" s="170"/>
      <c r="G48" s="170"/>
      <c r="H48" s="170"/>
      <c r="I48" s="170"/>
      <c r="J48" s="170"/>
      <c r="K48" s="320">
        <v>227.22</v>
      </c>
    </row>
    <row r="49" spans="2:11" ht="15" customHeight="1">
      <c r="B49" s="313" t="s">
        <v>6265</v>
      </c>
      <c r="C49" s="385" t="str">
        <f>INDEX(ORCAMENTO!$E:$E,MATCH(B49,ORCAMENTO!$B:$B,0))</f>
        <v>Recolocação de telha ondulada de fibrocimento 6mm, excl. cumeeira</v>
      </c>
      <c r="D49" s="386"/>
      <c r="E49" s="386"/>
      <c r="F49" s="386"/>
      <c r="G49" s="386"/>
      <c r="H49" s="386"/>
      <c r="I49" s="387"/>
      <c r="J49" s="167" t="str">
        <f>INDEX(ORCAMENTO!$F:$F,MATCH(B49,ORCAMENTO!$B:$B,0))</f>
        <v>m2</v>
      </c>
      <c r="K49" s="314">
        <f>K51</f>
        <v>227.22</v>
      </c>
    </row>
    <row r="50" spans="2:11" ht="11.25">
      <c r="B50" s="315" t="s">
        <v>970</v>
      </c>
      <c r="C50" s="169"/>
      <c r="D50" s="169"/>
      <c r="E50" s="169"/>
      <c r="F50" s="168"/>
      <c r="G50" s="168"/>
      <c r="H50" s="168"/>
      <c r="I50" s="168"/>
      <c r="J50" s="168"/>
      <c r="K50" s="316"/>
    </row>
    <row r="51" spans="2:11" ht="11.25">
      <c r="B51" s="319"/>
      <c r="C51" s="170"/>
      <c r="D51" s="170"/>
      <c r="E51" s="170"/>
      <c r="F51" s="170"/>
      <c r="G51" s="170"/>
      <c r="H51" s="170"/>
      <c r="I51" s="170"/>
      <c r="J51" s="170"/>
      <c r="K51" s="320">
        <v>227.22</v>
      </c>
    </row>
    <row r="52" spans="2:11" ht="18.75" customHeight="1">
      <c r="B52" s="312">
        <v>4</v>
      </c>
      <c r="C52" s="388" t="str">
        <f>INDEX(ORCAMENTO!$E:$E,MATCH(B52,ORCAMENTO!$B:$B,0))</f>
        <v>REVESTIMENTO INTERNO E EXTERNO</v>
      </c>
      <c r="D52" s="389"/>
      <c r="E52" s="389"/>
      <c r="F52" s="389"/>
      <c r="G52" s="389"/>
      <c r="H52" s="389"/>
      <c r="I52" s="389"/>
      <c r="J52" s="389"/>
      <c r="K52" s="390"/>
    </row>
    <row r="53" spans="2:11" ht="24" customHeight="1">
      <c r="B53" s="313" t="s">
        <v>6259</v>
      </c>
      <c r="C53" s="385" t="str">
        <f>INDEX(ORCAMENTO!$E:$E,MATCH(B53,ORCAMENTO!$B:$B,0))</f>
        <v>Cerâmica 10 X 10 Cm, Ref Camburi Branco Eliane, Cecrisa Ou Portobello, Empregando Argamassa Colante, Inclusive Rejuntamento Junta Plus Cinza Claro Esp. 3 Mm</v>
      </c>
      <c r="D53" s="386"/>
      <c r="E53" s="386"/>
      <c r="F53" s="386"/>
      <c r="G53" s="386"/>
      <c r="H53" s="386"/>
      <c r="I53" s="387"/>
      <c r="J53" s="167" t="str">
        <f>INDEX(ORCAMENTO!$F:$F,MATCH(B53,ORCAMENTO!$B:$B,0))</f>
        <v>m2</v>
      </c>
      <c r="K53" s="314">
        <f>SUM(K56:K74)</f>
        <v>83.74</v>
      </c>
    </row>
    <row r="54" spans="2:11" ht="11.25">
      <c r="B54" s="315" t="s">
        <v>970</v>
      </c>
      <c r="C54" s="169"/>
      <c r="D54" s="169"/>
      <c r="E54" s="169"/>
      <c r="F54" s="168"/>
      <c r="G54" s="168"/>
      <c r="H54" s="168"/>
      <c r="I54" s="168"/>
      <c r="J54" s="168"/>
      <c r="K54" s="316"/>
    </row>
    <row r="55" spans="2:11" ht="11.25">
      <c r="B55" s="319"/>
      <c r="C55" s="170" t="s">
        <v>31865</v>
      </c>
      <c r="D55" s="170" t="s">
        <v>5</v>
      </c>
      <c r="E55" s="170" t="s">
        <v>13782</v>
      </c>
      <c r="F55" s="170" t="s">
        <v>13824</v>
      </c>
      <c r="G55" s="170"/>
      <c r="H55" s="170"/>
      <c r="I55" s="170"/>
      <c r="J55" s="170"/>
      <c r="K55" s="320"/>
    </row>
    <row r="56" spans="2:11" ht="11.25">
      <c r="B56" s="321" t="s">
        <v>31866</v>
      </c>
      <c r="C56" s="189">
        <v>74.7</v>
      </c>
      <c r="D56" s="189">
        <v>1.2</v>
      </c>
      <c r="E56" s="170">
        <f>3.5+2*1.2</f>
        <v>5.9</v>
      </c>
      <c r="F56" s="170"/>
      <c r="G56" s="170"/>
      <c r="H56" s="170"/>
      <c r="I56" s="170"/>
      <c r="J56" s="170"/>
      <c r="K56" s="320">
        <f>C56*D56-E56</f>
        <v>83.74</v>
      </c>
    </row>
    <row r="57" spans="2:11" ht="11.25">
      <c r="B57" s="321" t="s">
        <v>31867</v>
      </c>
      <c r="C57" s="189"/>
      <c r="D57" s="189"/>
      <c r="E57" s="170"/>
      <c r="F57" s="170"/>
      <c r="G57" s="170"/>
      <c r="H57" s="170"/>
      <c r="I57" s="170"/>
      <c r="J57" s="170"/>
      <c r="K57" s="320">
        <f>C57*D57-E57</f>
        <v>0</v>
      </c>
    </row>
    <row r="58" spans="2:11" ht="11.25" hidden="1">
      <c r="B58" s="322" t="s">
        <v>31868</v>
      </c>
      <c r="C58" s="189">
        <v>20.83</v>
      </c>
      <c r="D58" s="189">
        <v>0</v>
      </c>
      <c r="E58" s="170">
        <v>0</v>
      </c>
      <c r="F58" s="170"/>
      <c r="G58" s="170"/>
      <c r="H58" s="170"/>
      <c r="I58" s="170"/>
      <c r="J58" s="170"/>
      <c r="K58" s="320">
        <f t="shared" ref="K58:K74" si="3">C58*D58-E58</f>
        <v>0</v>
      </c>
    </row>
    <row r="59" spans="2:11" ht="11.25" hidden="1">
      <c r="B59" s="322" t="s">
        <v>31869</v>
      </c>
      <c r="C59" s="189">
        <v>19.13</v>
      </c>
      <c r="D59" s="189">
        <v>0</v>
      </c>
      <c r="E59" s="170">
        <v>0</v>
      </c>
      <c r="F59" s="170"/>
      <c r="G59" s="170"/>
      <c r="H59" s="170"/>
      <c r="I59" s="170"/>
      <c r="J59" s="170"/>
      <c r="K59" s="320">
        <f t="shared" si="3"/>
        <v>0</v>
      </c>
    </row>
    <row r="60" spans="2:11" ht="11.25" hidden="1">
      <c r="B60" s="322" t="s">
        <v>31870</v>
      </c>
      <c r="C60" s="189">
        <v>16.93</v>
      </c>
      <c r="D60" s="189">
        <v>0</v>
      </c>
      <c r="E60" s="170">
        <v>0</v>
      </c>
      <c r="F60" s="170"/>
      <c r="G60" s="170"/>
      <c r="H60" s="170"/>
      <c r="I60" s="170"/>
      <c r="J60" s="170"/>
      <c r="K60" s="320">
        <f t="shared" si="3"/>
        <v>0</v>
      </c>
    </row>
    <row r="61" spans="2:11" ht="11.25" hidden="1">
      <c r="B61" s="322" t="s">
        <v>31871</v>
      </c>
      <c r="C61" s="189">
        <v>19.13</v>
      </c>
      <c r="D61" s="189">
        <v>0</v>
      </c>
      <c r="E61" s="170">
        <v>0</v>
      </c>
      <c r="F61" s="170"/>
      <c r="G61" s="170"/>
      <c r="H61" s="170"/>
      <c r="I61" s="170"/>
      <c r="J61" s="170"/>
      <c r="K61" s="320">
        <f t="shared" si="3"/>
        <v>0</v>
      </c>
    </row>
    <row r="62" spans="2:11" ht="11.25" hidden="1">
      <c r="B62" s="322" t="s">
        <v>31872</v>
      </c>
      <c r="C62" s="189">
        <v>16.93</v>
      </c>
      <c r="D62" s="189">
        <v>0</v>
      </c>
      <c r="E62" s="170">
        <v>0</v>
      </c>
      <c r="F62" s="170"/>
      <c r="G62" s="170"/>
      <c r="H62" s="170"/>
      <c r="I62" s="170"/>
      <c r="J62" s="170"/>
      <c r="K62" s="320">
        <f t="shared" si="3"/>
        <v>0</v>
      </c>
    </row>
    <row r="63" spans="2:11" ht="11.25" hidden="1">
      <c r="B63" s="322" t="s">
        <v>31873</v>
      </c>
      <c r="C63" s="189">
        <v>27.18</v>
      </c>
      <c r="D63" s="189">
        <v>0</v>
      </c>
      <c r="E63" s="170">
        <v>0</v>
      </c>
      <c r="F63" s="170"/>
      <c r="G63" s="170"/>
      <c r="H63" s="170"/>
      <c r="I63" s="170"/>
      <c r="J63" s="170"/>
      <c r="K63" s="320">
        <f t="shared" si="3"/>
        <v>0</v>
      </c>
    </row>
    <row r="64" spans="2:11" ht="11.25" hidden="1">
      <c r="B64" s="322" t="s">
        <v>31874</v>
      </c>
      <c r="C64" s="189">
        <v>43.39</v>
      </c>
      <c r="D64" s="189">
        <v>0</v>
      </c>
      <c r="E64" s="170">
        <v>0</v>
      </c>
      <c r="F64" s="170"/>
      <c r="G64" s="170"/>
      <c r="H64" s="170"/>
      <c r="I64" s="170"/>
      <c r="J64" s="170"/>
      <c r="K64" s="320">
        <f t="shared" si="3"/>
        <v>0</v>
      </c>
    </row>
    <row r="65" spans="2:11" ht="11.25" hidden="1">
      <c r="B65" s="322" t="s">
        <v>31875</v>
      </c>
      <c r="C65" s="189">
        <v>9.6999999999999993</v>
      </c>
      <c r="D65" s="189">
        <v>0</v>
      </c>
      <c r="E65" s="170">
        <v>0</v>
      </c>
      <c r="F65" s="170"/>
      <c r="G65" s="170"/>
      <c r="H65" s="170"/>
      <c r="I65" s="170"/>
      <c r="J65" s="170"/>
      <c r="K65" s="320">
        <f t="shared" si="3"/>
        <v>0</v>
      </c>
    </row>
    <row r="66" spans="2:11" ht="11.25" hidden="1">
      <c r="B66" s="322" t="s">
        <v>31876</v>
      </c>
      <c r="C66" s="189">
        <v>5.83</v>
      </c>
      <c r="D66" s="189">
        <v>0</v>
      </c>
      <c r="E66" s="170">
        <v>0</v>
      </c>
      <c r="F66" s="170"/>
      <c r="G66" s="170"/>
      <c r="H66" s="170"/>
      <c r="I66" s="170"/>
      <c r="J66" s="170"/>
      <c r="K66" s="320">
        <f t="shared" si="3"/>
        <v>0</v>
      </c>
    </row>
    <row r="67" spans="2:11" ht="11.25" hidden="1">
      <c r="B67" s="322" t="s">
        <v>31877</v>
      </c>
      <c r="C67" s="189">
        <v>5.93</v>
      </c>
      <c r="D67" s="189">
        <v>0</v>
      </c>
      <c r="E67" s="170">
        <v>0</v>
      </c>
      <c r="F67" s="170"/>
      <c r="G67" s="170"/>
      <c r="H67" s="170"/>
      <c r="I67" s="170"/>
      <c r="J67" s="170"/>
      <c r="K67" s="320">
        <f t="shared" si="3"/>
        <v>0</v>
      </c>
    </row>
    <row r="68" spans="2:11" ht="11.25" hidden="1">
      <c r="B68" s="322" t="s">
        <v>31878</v>
      </c>
      <c r="C68" s="189">
        <v>8.0299999999999994</v>
      </c>
      <c r="D68" s="189">
        <v>0</v>
      </c>
      <c r="E68" s="170">
        <v>0</v>
      </c>
      <c r="F68" s="170"/>
      <c r="G68" s="170"/>
      <c r="H68" s="170"/>
      <c r="I68" s="170"/>
      <c r="J68" s="170"/>
      <c r="K68" s="320">
        <f t="shared" si="3"/>
        <v>0</v>
      </c>
    </row>
    <row r="69" spans="2:11" ht="11.25" hidden="1">
      <c r="B69" s="322" t="s">
        <v>31879</v>
      </c>
      <c r="C69" s="189">
        <v>11.49</v>
      </c>
      <c r="D69" s="189">
        <v>0</v>
      </c>
      <c r="E69" s="170">
        <v>0</v>
      </c>
      <c r="F69" s="170"/>
      <c r="G69" s="170"/>
      <c r="H69" s="170"/>
      <c r="I69" s="170"/>
      <c r="J69" s="170"/>
      <c r="K69" s="320">
        <f t="shared" si="3"/>
        <v>0</v>
      </c>
    </row>
    <row r="70" spans="2:11" ht="11.25" hidden="1">
      <c r="B70" s="322" t="s">
        <v>31880</v>
      </c>
      <c r="C70" s="189">
        <v>11.6</v>
      </c>
      <c r="D70" s="189">
        <v>0</v>
      </c>
      <c r="E70" s="170">
        <v>0</v>
      </c>
      <c r="F70" s="170"/>
      <c r="G70" s="170"/>
      <c r="H70" s="170"/>
      <c r="I70" s="170"/>
      <c r="J70" s="170"/>
      <c r="K70" s="320">
        <f t="shared" si="3"/>
        <v>0</v>
      </c>
    </row>
    <row r="71" spans="2:11" ht="11.25" hidden="1">
      <c r="B71" s="322" t="s">
        <v>31881</v>
      </c>
      <c r="C71" s="189">
        <v>11.43</v>
      </c>
      <c r="D71" s="189">
        <v>0</v>
      </c>
      <c r="E71" s="170">
        <v>0</v>
      </c>
      <c r="F71" s="170"/>
      <c r="G71" s="170"/>
      <c r="H71" s="170"/>
      <c r="I71" s="170"/>
      <c r="J71" s="170"/>
      <c r="K71" s="320">
        <f t="shared" si="3"/>
        <v>0</v>
      </c>
    </row>
    <row r="72" spans="2:11" ht="11.25" hidden="1">
      <c r="B72" s="322" t="s">
        <v>31882</v>
      </c>
      <c r="C72" s="189">
        <v>11.43</v>
      </c>
      <c r="D72" s="189">
        <v>0</v>
      </c>
      <c r="E72" s="170">
        <v>0</v>
      </c>
      <c r="F72" s="170"/>
      <c r="G72" s="170"/>
      <c r="H72" s="170"/>
      <c r="I72" s="170"/>
      <c r="J72" s="170"/>
      <c r="K72" s="320">
        <f t="shared" si="3"/>
        <v>0</v>
      </c>
    </row>
    <row r="73" spans="2:11" ht="11.25" hidden="1">
      <c r="B73" s="322" t="s">
        <v>31883</v>
      </c>
      <c r="C73" s="189">
        <v>15.97</v>
      </c>
      <c r="D73" s="189">
        <v>0</v>
      </c>
      <c r="E73" s="170">
        <v>0</v>
      </c>
      <c r="F73" s="170"/>
      <c r="G73" s="170"/>
      <c r="H73" s="170"/>
      <c r="I73" s="170"/>
      <c r="J73" s="170"/>
      <c r="K73" s="320">
        <f t="shared" si="3"/>
        <v>0</v>
      </c>
    </row>
    <row r="74" spans="2:11" ht="11.25" hidden="1">
      <c r="B74" s="322" t="s">
        <v>31884</v>
      </c>
      <c r="C74" s="189">
        <f>3.5*1+1.2*2</f>
        <v>5.9</v>
      </c>
      <c r="D74" s="189">
        <v>0</v>
      </c>
      <c r="E74" s="170">
        <v>0</v>
      </c>
      <c r="F74" s="170"/>
      <c r="G74" s="170"/>
      <c r="H74" s="170"/>
      <c r="I74" s="170"/>
      <c r="J74" s="170"/>
      <c r="K74" s="320">
        <f t="shared" si="3"/>
        <v>0</v>
      </c>
    </row>
    <row r="75" spans="2:11" ht="18.75" customHeight="1">
      <c r="B75" s="312">
        <v>5</v>
      </c>
      <c r="C75" s="388" t="str">
        <f>INDEX(ORCAMENTO!$E:$E,MATCH(B75,ORCAMENTO!$B:$B,0))</f>
        <v>PINTURAS E ACABAMENTOS</v>
      </c>
      <c r="D75" s="389"/>
      <c r="E75" s="389"/>
      <c r="F75" s="389"/>
      <c r="G75" s="389"/>
      <c r="H75" s="389"/>
      <c r="I75" s="389"/>
      <c r="J75" s="389"/>
      <c r="K75" s="390"/>
    </row>
    <row r="76" spans="2:11" ht="24" customHeight="1">
      <c r="B76" s="313" t="s">
        <v>6266</v>
      </c>
      <c r="C76" s="385" t="str">
        <f>INDEX(ORCAMENTO!$E:$E,MATCH(B76,ORCAMENTO!$B:$B,0))</f>
        <v>Pintura Látex Acrílica Premium, Aplicação Manual Em Paredes, Duas Demãos. Af_04/2023</v>
      </c>
      <c r="D76" s="386"/>
      <c r="E76" s="386"/>
      <c r="F76" s="386"/>
      <c r="G76" s="386"/>
      <c r="H76" s="386"/>
      <c r="I76" s="387"/>
      <c r="J76" s="167" t="str">
        <f>INDEX(ORCAMENTO!$F:$F,MATCH(B76,ORCAMENTO!$B:$B,0))</f>
        <v>m2</v>
      </c>
      <c r="K76" s="314">
        <f>SUM(K79:K96)</f>
        <v>422.12799999999999</v>
      </c>
    </row>
    <row r="77" spans="2:11" ht="11.25">
      <c r="B77" s="315" t="s">
        <v>970</v>
      </c>
      <c r="C77" s="169"/>
      <c r="D77" s="169"/>
      <c r="E77" s="169"/>
      <c r="F77" s="168"/>
      <c r="G77" s="168"/>
      <c r="H77" s="168"/>
      <c r="I77" s="168"/>
      <c r="J77" s="168"/>
      <c r="K77" s="316"/>
    </row>
    <row r="78" spans="2:11" ht="11.25">
      <c r="B78" s="319"/>
      <c r="C78" s="170" t="s">
        <v>968</v>
      </c>
      <c r="D78" s="170" t="s">
        <v>5873</v>
      </c>
      <c r="E78" s="170" t="s">
        <v>13782</v>
      </c>
      <c r="F78" s="170"/>
      <c r="G78" s="170"/>
      <c r="H78" s="170"/>
      <c r="I78" s="170"/>
      <c r="J78" s="170"/>
      <c r="K78" s="320"/>
    </row>
    <row r="79" spans="2:11" ht="11.25">
      <c r="B79" s="319" t="s">
        <v>13792</v>
      </c>
      <c r="C79" s="189">
        <v>19.3</v>
      </c>
      <c r="D79" s="189">
        <f>2.8</f>
        <v>2.8</v>
      </c>
      <c r="E79" s="170">
        <f>(1.95*1.2)+(0.8*2.1)</f>
        <v>4.0199999999999996</v>
      </c>
      <c r="F79" s="170">
        <v>0</v>
      </c>
      <c r="G79" s="170"/>
      <c r="H79" s="170"/>
      <c r="I79" s="170"/>
      <c r="J79" s="170"/>
      <c r="K79" s="320">
        <f>(C79*D79)-E79*F79</f>
        <v>54.04</v>
      </c>
    </row>
    <row r="80" spans="2:11" ht="11.25">
      <c r="B80" s="319" t="s">
        <v>13793</v>
      </c>
      <c r="C80" s="189">
        <v>17.600000000000001</v>
      </c>
      <c r="D80" s="189">
        <f t="shared" ref="D80:D85" si="4">2.8</f>
        <v>2.8</v>
      </c>
      <c r="E80" s="170">
        <f>(1.95*1.2*2)+(0.8*2.1)</f>
        <v>6.3599999999999994</v>
      </c>
      <c r="F80" s="170">
        <v>0</v>
      </c>
      <c r="G80" s="170"/>
      <c r="H80" s="170"/>
      <c r="I80" s="170"/>
      <c r="J80" s="170"/>
      <c r="K80" s="320">
        <f t="shared" ref="K80:K96" si="5">(C80*D80)-E80*F80</f>
        <v>49.28</v>
      </c>
    </row>
    <row r="81" spans="2:11" ht="11.25">
      <c r="B81" s="319" t="s">
        <v>13794</v>
      </c>
      <c r="C81" s="189">
        <v>15.4</v>
      </c>
      <c r="D81" s="189">
        <f t="shared" si="4"/>
        <v>2.8</v>
      </c>
      <c r="E81" s="170">
        <f>(1.95*1.2)+(0.8*2.1)</f>
        <v>4.0199999999999996</v>
      </c>
      <c r="F81" s="170">
        <v>0</v>
      </c>
      <c r="G81" s="170"/>
      <c r="H81" s="170"/>
      <c r="I81" s="170"/>
      <c r="J81" s="170"/>
      <c r="K81" s="320">
        <f t="shared" si="5"/>
        <v>43.12</v>
      </c>
    </row>
    <row r="82" spans="2:11" ht="11.25">
      <c r="B82" s="319" t="s">
        <v>13795</v>
      </c>
      <c r="C82" s="189">
        <v>17.600000000000001</v>
      </c>
      <c r="D82" s="189">
        <f t="shared" si="4"/>
        <v>2.8</v>
      </c>
      <c r="E82" s="170">
        <f t="shared" ref="E82:E83" si="6">(1.95*1.2)+(0.8*2.1)</f>
        <v>4.0199999999999996</v>
      </c>
      <c r="F82" s="170">
        <v>0</v>
      </c>
      <c r="G82" s="170"/>
      <c r="H82" s="170"/>
      <c r="I82" s="170"/>
      <c r="J82" s="170"/>
      <c r="K82" s="320">
        <f t="shared" si="5"/>
        <v>49.28</v>
      </c>
    </row>
    <row r="83" spans="2:11" ht="11.25">
      <c r="B83" s="319" t="s">
        <v>13796</v>
      </c>
      <c r="C83" s="189">
        <v>15.4</v>
      </c>
      <c r="D83" s="189">
        <f t="shared" si="4"/>
        <v>2.8</v>
      </c>
      <c r="E83" s="170">
        <f t="shared" si="6"/>
        <v>4.0199999999999996</v>
      </c>
      <c r="F83" s="170">
        <v>0</v>
      </c>
      <c r="G83" s="170"/>
      <c r="H83" s="170"/>
      <c r="I83" s="170"/>
      <c r="J83" s="170"/>
      <c r="K83" s="320">
        <f t="shared" si="5"/>
        <v>43.12</v>
      </c>
    </row>
    <row r="84" spans="2:11" ht="11.25">
      <c r="B84" s="319" t="s">
        <v>13797</v>
      </c>
      <c r="C84" s="189">
        <v>25.9</v>
      </c>
      <c r="D84" s="189">
        <f t="shared" si="4"/>
        <v>2.8</v>
      </c>
      <c r="E84" s="189">
        <f>(0.8*2.1*4)+(0.9*2.1)+(0.6*2.1)+(2*2.15)+(2*1.1)+(1.4*1.1)+(1.5*0.95)</f>
        <v>19.335000000000001</v>
      </c>
      <c r="F84" s="170">
        <v>0</v>
      </c>
      <c r="G84" s="170"/>
      <c r="H84" s="170"/>
      <c r="I84" s="170"/>
      <c r="J84" s="170"/>
      <c r="K84" s="320">
        <f t="shared" si="5"/>
        <v>72.52</v>
      </c>
    </row>
    <row r="85" spans="2:11" ht="11.25">
      <c r="B85" s="319" t="s">
        <v>13798</v>
      </c>
      <c r="C85" s="189">
        <v>18.3</v>
      </c>
      <c r="D85" s="189">
        <f t="shared" si="4"/>
        <v>2.8</v>
      </c>
      <c r="E85" s="170">
        <f>0.8*2.1*5</f>
        <v>8.4</v>
      </c>
      <c r="F85" s="170">
        <v>0</v>
      </c>
      <c r="G85" s="170"/>
      <c r="H85" s="170"/>
      <c r="I85" s="170"/>
      <c r="J85" s="170"/>
      <c r="K85" s="320">
        <f t="shared" si="5"/>
        <v>51.24</v>
      </c>
    </row>
    <row r="86" spans="2:11" ht="11.25">
      <c r="B86" s="319" t="s">
        <v>13799</v>
      </c>
      <c r="C86" s="189">
        <v>8</v>
      </c>
      <c r="D86" s="189">
        <v>0</v>
      </c>
      <c r="E86" s="170">
        <f>(0.9*2.1)+(0.6*0.5)</f>
        <v>2.19</v>
      </c>
      <c r="F86" s="170">
        <v>0</v>
      </c>
      <c r="G86" s="170"/>
      <c r="H86" s="170"/>
      <c r="I86" s="170"/>
      <c r="J86" s="170"/>
      <c r="K86" s="320">
        <f t="shared" si="5"/>
        <v>0</v>
      </c>
    </row>
    <row r="87" spans="2:11" ht="11.25">
      <c r="B87" s="319" t="s">
        <v>13800</v>
      </c>
      <c r="C87" s="189">
        <v>4.5999999999999996</v>
      </c>
      <c r="D87" s="189">
        <v>0</v>
      </c>
      <c r="E87" s="170">
        <f>(0.6*2.1)+(0.6*0.5)</f>
        <v>1.56</v>
      </c>
      <c r="F87" s="170">
        <v>0</v>
      </c>
      <c r="G87" s="170"/>
      <c r="H87" s="170"/>
      <c r="I87" s="170"/>
      <c r="J87" s="170"/>
      <c r="K87" s="320">
        <f t="shared" si="5"/>
        <v>0</v>
      </c>
    </row>
    <row r="88" spans="2:11" ht="11.25">
      <c r="B88" s="319" t="s">
        <v>13801</v>
      </c>
      <c r="C88" s="189">
        <v>4.7</v>
      </c>
      <c r="D88" s="189">
        <v>0</v>
      </c>
      <c r="E88" s="170">
        <f t="shared" ref="E88" si="7">(0.6*2.1)+(0.6*0.5)</f>
        <v>1.56</v>
      </c>
      <c r="F88" s="170">
        <v>0</v>
      </c>
      <c r="G88" s="170"/>
      <c r="H88" s="170"/>
      <c r="I88" s="170"/>
      <c r="J88" s="170"/>
      <c r="K88" s="320">
        <f t="shared" si="5"/>
        <v>0</v>
      </c>
    </row>
    <row r="89" spans="2:11" ht="11.25">
      <c r="B89" s="319" t="s">
        <v>13802</v>
      </c>
      <c r="C89" s="189">
        <v>6.8</v>
      </c>
      <c r="D89" s="189">
        <v>0</v>
      </c>
      <c r="E89" s="170">
        <f>(0.6*2.1)+(0.6*0.5*2)</f>
        <v>1.8599999999999999</v>
      </c>
      <c r="F89" s="170">
        <v>0</v>
      </c>
      <c r="G89" s="170"/>
      <c r="H89" s="170"/>
      <c r="I89" s="170"/>
      <c r="J89" s="170"/>
      <c r="K89" s="320">
        <f t="shared" si="5"/>
        <v>0</v>
      </c>
    </row>
    <row r="90" spans="2:11" ht="11.25">
      <c r="B90" s="319" t="s">
        <v>13803</v>
      </c>
      <c r="C90" s="189">
        <v>10.199999999999999</v>
      </c>
      <c r="D90" s="189">
        <v>0</v>
      </c>
      <c r="E90" s="170">
        <f>(0.6*2.1)+(0.6*0.5)</f>
        <v>1.56</v>
      </c>
      <c r="F90" s="170">
        <v>0</v>
      </c>
      <c r="G90" s="170"/>
      <c r="H90" s="170"/>
      <c r="I90" s="170"/>
      <c r="J90" s="170"/>
      <c r="K90" s="320">
        <f t="shared" si="5"/>
        <v>0</v>
      </c>
    </row>
    <row r="91" spans="2:11" ht="11.25">
      <c r="B91" s="319" t="s">
        <v>13804</v>
      </c>
      <c r="C91" s="189">
        <v>10.4</v>
      </c>
      <c r="D91" s="189">
        <v>0</v>
      </c>
      <c r="E91" s="170">
        <f>(0.6*2.1)+(0.6*0.5)</f>
        <v>1.56</v>
      </c>
      <c r="F91" s="170">
        <v>0</v>
      </c>
      <c r="G91" s="170"/>
      <c r="H91" s="170"/>
      <c r="I91" s="170"/>
      <c r="J91" s="170"/>
      <c r="K91" s="320">
        <f t="shared" si="5"/>
        <v>0</v>
      </c>
    </row>
    <row r="92" spans="2:11" ht="11.25">
      <c r="B92" s="319" t="s">
        <v>13805</v>
      </c>
      <c r="C92" s="189">
        <v>18.04</v>
      </c>
      <c r="D92" s="189">
        <v>0</v>
      </c>
      <c r="E92" s="189">
        <f>(0.8*2.1*2)+(1.5*0.95)+(1.85*0.95)</f>
        <v>6.5425000000000004</v>
      </c>
      <c r="F92" s="170">
        <v>0</v>
      </c>
      <c r="G92" s="170"/>
      <c r="H92" s="170"/>
      <c r="I92" s="170"/>
      <c r="J92" s="170"/>
      <c r="K92" s="320">
        <f t="shared" si="5"/>
        <v>0</v>
      </c>
    </row>
    <row r="93" spans="2:11" ht="11.25">
      <c r="B93" s="319" t="s">
        <v>13806</v>
      </c>
      <c r="C93" s="189">
        <v>12.9</v>
      </c>
      <c r="D93" s="189">
        <v>0</v>
      </c>
      <c r="E93" s="170">
        <f>(0.8*2.1)+(2.5*1.2)</f>
        <v>4.68</v>
      </c>
      <c r="F93" s="170">
        <v>0</v>
      </c>
      <c r="G93" s="170"/>
      <c r="H93" s="170"/>
      <c r="I93" s="170"/>
      <c r="J93" s="170"/>
      <c r="K93" s="320">
        <f t="shared" si="5"/>
        <v>0</v>
      </c>
    </row>
    <row r="94" spans="2:11" ht="11.25">
      <c r="B94" s="319" t="s">
        <v>13807</v>
      </c>
      <c r="C94" s="189">
        <v>5.9</v>
      </c>
      <c r="D94" s="189">
        <v>0</v>
      </c>
      <c r="E94" s="170">
        <f>(0.8*2.1)+(2.5*1.2)</f>
        <v>4.68</v>
      </c>
      <c r="F94" s="170">
        <v>0</v>
      </c>
      <c r="G94" s="170"/>
      <c r="H94" s="170"/>
      <c r="I94" s="170"/>
      <c r="J94" s="170"/>
      <c r="K94" s="320">
        <f t="shared" si="5"/>
        <v>0</v>
      </c>
    </row>
    <row r="95" spans="2:11" ht="11.25">
      <c r="B95" s="319" t="s">
        <v>13808</v>
      </c>
      <c r="C95" s="189">
        <v>9.9600000000000009</v>
      </c>
      <c r="D95" s="189">
        <f t="shared" ref="D95:D96" si="8">2.8</f>
        <v>2.8</v>
      </c>
      <c r="E95" s="170">
        <f>0.8*2.1*2</f>
        <v>3.3600000000000003</v>
      </c>
      <c r="F95" s="170">
        <v>0</v>
      </c>
      <c r="G95" s="170"/>
      <c r="H95" s="170"/>
      <c r="I95" s="170"/>
      <c r="J95" s="170"/>
      <c r="K95" s="320">
        <f t="shared" si="5"/>
        <v>27.888000000000002</v>
      </c>
    </row>
    <row r="96" spans="2:11" ht="11.25">
      <c r="B96" s="319" t="s">
        <v>13809</v>
      </c>
      <c r="C96" s="189">
        <v>11.3</v>
      </c>
      <c r="D96" s="189">
        <f t="shared" si="8"/>
        <v>2.8</v>
      </c>
      <c r="E96" s="170">
        <f>0.8*2.1</f>
        <v>1.6800000000000002</v>
      </c>
      <c r="F96" s="170">
        <v>0</v>
      </c>
      <c r="G96" s="170"/>
      <c r="H96" s="170"/>
      <c r="I96" s="170"/>
      <c r="J96" s="170"/>
      <c r="K96" s="320">
        <f t="shared" si="5"/>
        <v>31.64</v>
      </c>
    </row>
    <row r="97" spans="2:11" ht="15" customHeight="1">
      <c r="B97" s="313" t="s">
        <v>6267</v>
      </c>
      <c r="C97" s="385" t="str">
        <f>INDEX(ORCAMENTO!$E:$E,MATCH(B97,ORCAMENTO!$B:$B,0))</f>
        <v>Pintura Látex Acrílica Premium, Aplicação Manual Em Teto, Duas Demãos. Af_04/2023</v>
      </c>
      <c r="D97" s="386"/>
      <c r="E97" s="386"/>
      <c r="F97" s="386"/>
      <c r="G97" s="386"/>
      <c r="H97" s="386"/>
      <c r="I97" s="387"/>
      <c r="J97" s="167" t="str">
        <f>INDEX(ORCAMENTO!$F:$F,MATCH(B97,ORCAMENTO!$B:$B,0))</f>
        <v>m2</v>
      </c>
      <c r="K97" s="314">
        <f>SUM(K100:K117)</f>
        <v>176.04000000000002</v>
      </c>
    </row>
    <row r="98" spans="2:11" ht="11.25">
      <c r="B98" s="315" t="s">
        <v>970</v>
      </c>
      <c r="C98" s="169"/>
      <c r="D98" s="169"/>
      <c r="E98" s="169"/>
      <c r="F98" s="168"/>
      <c r="G98" s="168"/>
      <c r="H98" s="168"/>
      <c r="I98" s="168"/>
      <c r="J98" s="168"/>
      <c r="K98" s="316"/>
    </row>
    <row r="99" spans="2:11" ht="11.25">
      <c r="B99" s="319"/>
      <c r="C99" s="170" t="s">
        <v>6274</v>
      </c>
      <c r="D99" s="170"/>
      <c r="E99" s="170"/>
      <c r="F99" s="170"/>
      <c r="G99" s="170"/>
      <c r="H99" s="170"/>
      <c r="I99" s="170"/>
      <c r="J99" s="170"/>
      <c r="K99" s="320"/>
    </row>
    <row r="100" spans="2:11" ht="11.25">
      <c r="B100" s="319" t="s">
        <v>13792</v>
      </c>
      <c r="C100" s="189">
        <v>23.28</v>
      </c>
      <c r="D100" s="189"/>
      <c r="E100" s="170"/>
      <c r="F100" s="170"/>
      <c r="G100" s="170"/>
      <c r="H100" s="170"/>
      <c r="I100" s="170"/>
      <c r="J100" s="170"/>
      <c r="K100" s="320">
        <f>C100</f>
        <v>23.28</v>
      </c>
    </row>
    <row r="101" spans="2:11" ht="11.25">
      <c r="B101" s="319" t="s">
        <v>13793</v>
      </c>
      <c r="C101" s="189">
        <v>19.2</v>
      </c>
      <c r="D101" s="189"/>
      <c r="E101" s="170"/>
      <c r="F101" s="170"/>
      <c r="G101" s="170"/>
      <c r="H101" s="170"/>
      <c r="I101" s="170"/>
      <c r="J101" s="170"/>
      <c r="K101" s="320">
        <f t="shared" ref="K101:K116" si="9">C101</f>
        <v>19.2</v>
      </c>
    </row>
    <row r="102" spans="2:11" ht="11.25">
      <c r="B102" s="319" t="s">
        <v>13794</v>
      </c>
      <c r="C102" s="189">
        <v>14.8</v>
      </c>
      <c r="D102" s="189"/>
      <c r="E102" s="170"/>
      <c r="F102" s="170"/>
      <c r="G102" s="170"/>
      <c r="H102" s="170"/>
      <c r="I102" s="170"/>
      <c r="J102" s="170"/>
      <c r="K102" s="320">
        <f t="shared" si="9"/>
        <v>14.8</v>
      </c>
    </row>
    <row r="103" spans="2:11" ht="11.25">
      <c r="B103" s="319" t="s">
        <v>13795</v>
      </c>
      <c r="C103" s="189">
        <v>19.2</v>
      </c>
      <c r="D103" s="189"/>
      <c r="E103" s="170"/>
      <c r="F103" s="170"/>
      <c r="G103" s="170"/>
      <c r="H103" s="170"/>
      <c r="I103" s="170"/>
      <c r="J103" s="170"/>
      <c r="K103" s="320">
        <f t="shared" si="9"/>
        <v>19.2</v>
      </c>
    </row>
    <row r="104" spans="2:11" ht="11.25">
      <c r="B104" s="319" t="s">
        <v>13796</v>
      </c>
      <c r="C104" s="189">
        <v>14.8</v>
      </c>
      <c r="D104" s="189"/>
      <c r="E104" s="170"/>
      <c r="F104" s="170"/>
      <c r="G104" s="170"/>
      <c r="H104" s="170"/>
      <c r="I104" s="170"/>
      <c r="J104" s="170"/>
      <c r="K104" s="320">
        <f t="shared" si="9"/>
        <v>14.8</v>
      </c>
    </row>
    <row r="105" spans="2:11" ht="11.25">
      <c r="B105" s="319" t="s">
        <v>13797</v>
      </c>
      <c r="C105" s="189">
        <v>41.74</v>
      </c>
      <c r="D105" s="189"/>
      <c r="E105" s="170"/>
      <c r="F105" s="170"/>
      <c r="G105" s="170"/>
      <c r="H105" s="170"/>
      <c r="I105" s="170"/>
      <c r="J105" s="170"/>
      <c r="K105" s="320">
        <f t="shared" si="9"/>
        <v>41.74</v>
      </c>
    </row>
    <row r="106" spans="2:11" ht="11.25">
      <c r="B106" s="319" t="s">
        <v>13798</v>
      </c>
      <c r="C106" s="189">
        <v>8.15</v>
      </c>
      <c r="D106" s="189"/>
      <c r="E106" s="170"/>
      <c r="F106" s="170"/>
      <c r="G106" s="170"/>
      <c r="H106" s="170"/>
      <c r="I106" s="170"/>
      <c r="J106" s="170"/>
      <c r="K106" s="320">
        <f t="shared" si="9"/>
        <v>8.15</v>
      </c>
    </row>
    <row r="107" spans="2:11" ht="11.25">
      <c r="B107" s="319" t="s">
        <v>13799</v>
      </c>
      <c r="C107" s="189">
        <v>3.64</v>
      </c>
      <c r="D107" s="189"/>
      <c r="E107" s="170"/>
      <c r="F107" s="170"/>
      <c r="G107" s="170"/>
      <c r="H107" s="170"/>
      <c r="I107" s="170"/>
      <c r="J107" s="170"/>
      <c r="K107" s="320">
        <f t="shared" si="9"/>
        <v>3.64</v>
      </c>
    </row>
    <row r="108" spans="2:11" ht="11.25">
      <c r="B108" s="319" t="s">
        <v>13800</v>
      </c>
      <c r="C108" s="189">
        <v>1.26</v>
      </c>
      <c r="D108" s="189"/>
      <c r="E108" s="170"/>
      <c r="F108" s="170"/>
      <c r="G108" s="170"/>
      <c r="H108" s="170"/>
      <c r="I108" s="170"/>
      <c r="J108" s="170"/>
      <c r="K108" s="320">
        <f t="shared" si="9"/>
        <v>1.26</v>
      </c>
    </row>
    <row r="109" spans="2:11" ht="11.25">
      <c r="B109" s="319" t="s">
        <v>13801</v>
      </c>
      <c r="C109" s="189">
        <v>1.33</v>
      </c>
      <c r="D109" s="189"/>
      <c r="E109" s="170"/>
      <c r="F109" s="170"/>
      <c r="G109" s="170"/>
      <c r="H109" s="170"/>
      <c r="I109" s="170"/>
      <c r="J109" s="170"/>
      <c r="K109" s="320">
        <f t="shared" si="9"/>
        <v>1.33</v>
      </c>
    </row>
    <row r="110" spans="2:11" ht="11.25">
      <c r="B110" s="319" t="s">
        <v>13802</v>
      </c>
      <c r="C110" s="189">
        <v>2.8</v>
      </c>
      <c r="D110" s="189"/>
      <c r="E110" s="170"/>
      <c r="F110" s="170"/>
      <c r="G110" s="170"/>
      <c r="H110" s="170"/>
      <c r="I110" s="170"/>
      <c r="J110" s="170"/>
      <c r="K110" s="320">
        <f t="shared" si="9"/>
        <v>2.8</v>
      </c>
    </row>
    <row r="111" spans="2:11" ht="11.25">
      <c r="B111" s="319" t="s">
        <v>13803</v>
      </c>
      <c r="C111" s="189">
        <v>5.6</v>
      </c>
      <c r="D111" s="189"/>
      <c r="E111" s="170"/>
      <c r="F111" s="170"/>
      <c r="G111" s="170"/>
      <c r="H111" s="170"/>
      <c r="I111" s="170"/>
      <c r="J111" s="170"/>
      <c r="K111" s="320">
        <f t="shared" si="9"/>
        <v>5.6</v>
      </c>
    </row>
    <row r="112" spans="2:11" ht="11.25" hidden="1">
      <c r="B112" s="319" t="s">
        <v>13804</v>
      </c>
      <c r="C112" s="189">
        <v>5.96</v>
      </c>
      <c r="D112" s="189"/>
      <c r="E112" s="170"/>
      <c r="F112" s="170"/>
      <c r="G112" s="170"/>
      <c r="H112" s="170"/>
      <c r="I112" s="170"/>
      <c r="J112" s="170"/>
      <c r="K112" s="320"/>
    </row>
    <row r="113" spans="2:11" ht="11.25">
      <c r="B113" s="319" t="s">
        <v>13805</v>
      </c>
      <c r="C113" s="189">
        <v>14.24</v>
      </c>
      <c r="D113" s="189"/>
      <c r="E113" s="170"/>
      <c r="F113" s="170"/>
      <c r="G113" s="170"/>
      <c r="H113" s="170"/>
      <c r="I113" s="170"/>
      <c r="J113" s="170"/>
      <c r="K113" s="320">
        <f t="shared" si="9"/>
        <v>14.24</v>
      </c>
    </row>
    <row r="114" spans="2:11" ht="11.25" hidden="1">
      <c r="B114" s="319" t="s">
        <v>13806</v>
      </c>
      <c r="C114" s="189">
        <v>10.33</v>
      </c>
      <c r="D114" s="189"/>
      <c r="E114" s="170"/>
      <c r="F114" s="170"/>
      <c r="G114" s="170"/>
      <c r="H114" s="170"/>
      <c r="I114" s="170"/>
      <c r="J114" s="170"/>
      <c r="K114" s="320"/>
    </row>
    <row r="115" spans="2:11" ht="11.25" hidden="1">
      <c r="B115" s="319" t="s">
        <v>13807</v>
      </c>
      <c r="C115" s="189">
        <v>4.2</v>
      </c>
      <c r="D115" s="189"/>
      <c r="E115" s="170"/>
      <c r="F115" s="170"/>
      <c r="G115" s="170"/>
      <c r="H115" s="170"/>
      <c r="I115" s="170"/>
      <c r="J115" s="170"/>
      <c r="K115" s="320"/>
    </row>
    <row r="116" spans="2:11" ht="11.25">
      <c r="B116" s="319" t="s">
        <v>13808</v>
      </c>
      <c r="C116" s="189">
        <v>6</v>
      </c>
      <c r="D116" s="189"/>
      <c r="E116" s="170"/>
      <c r="F116" s="170"/>
      <c r="G116" s="170"/>
      <c r="H116" s="170"/>
      <c r="I116" s="170"/>
      <c r="J116" s="170"/>
      <c r="K116" s="320">
        <f t="shared" si="9"/>
        <v>6</v>
      </c>
    </row>
    <row r="117" spans="2:11" ht="11.25" hidden="1">
      <c r="B117" s="319" t="s">
        <v>13809</v>
      </c>
      <c r="C117" s="189">
        <v>7.53</v>
      </c>
      <c r="D117" s="189"/>
      <c r="E117" s="170"/>
      <c r="F117" s="170"/>
      <c r="G117" s="170"/>
      <c r="H117" s="170"/>
      <c r="I117" s="170"/>
      <c r="J117" s="170"/>
      <c r="K117" s="320"/>
    </row>
    <row r="118" spans="2:11" ht="24" customHeight="1">
      <c r="B118" s="313" t="s">
        <v>6268</v>
      </c>
      <c r="C118" s="385" t="str">
        <f>INDEX(ORCAMENTO!$E:$E,MATCH(B118,ORCAMENTO!$B:$B,0))</f>
        <v>Pintura sobre paredes e forros, aplicação manual, com duas demãos de tinta látex acrílico premium, acabamento fosco, referência Suvinil, Coral e Metalatex, inclusive uma demão de liquido selador acrílico, referência Suvinil, Coral ou Metalatex</v>
      </c>
      <c r="D118" s="386"/>
      <c r="E118" s="386"/>
      <c r="F118" s="386"/>
      <c r="G118" s="386"/>
      <c r="H118" s="386"/>
      <c r="I118" s="387"/>
      <c r="J118" s="167" t="str">
        <f>INDEX(ORCAMENTO!$F:$F,MATCH(B118,ORCAMENTO!$B:$B,0))</f>
        <v>m2</v>
      </c>
      <c r="K118" s="314">
        <f>SUM(K121:K123)</f>
        <v>659.93</v>
      </c>
    </row>
    <row r="119" spans="2:11" ht="11.25">
      <c r="B119" s="315" t="s">
        <v>970</v>
      </c>
      <c r="C119" s="169"/>
      <c r="D119" s="169"/>
      <c r="E119" s="169"/>
      <c r="F119" s="168"/>
      <c r="G119" s="168"/>
      <c r="H119" s="168"/>
      <c r="I119" s="168"/>
      <c r="J119" s="168"/>
      <c r="K119" s="316"/>
    </row>
    <row r="120" spans="2:11" ht="11.25">
      <c r="B120" s="319"/>
      <c r="C120" s="170" t="s">
        <v>968</v>
      </c>
      <c r="D120" s="170" t="s">
        <v>5873</v>
      </c>
      <c r="E120" s="170"/>
      <c r="F120" s="170"/>
      <c r="G120" s="170"/>
      <c r="H120" s="170"/>
      <c r="I120" s="170"/>
      <c r="J120" s="170"/>
      <c r="K120" s="320"/>
    </row>
    <row r="121" spans="2:11" ht="11.25">
      <c r="B121" s="319" t="s">
        <v>13811</v>
      </c>
      <c r="C121" s="189">
        <v>74.7</v>
      </c>
      <c r="D121" s="189">
        <f>5.5-1.2</f>
        <v>4.3</v>
      </c>
      <c r="E121" s="170"/>
      <c r="F121" s="170"/>
      <c r="G121" s="170"/>
      <c r="H121" s="170"/>
      <c r="I121" s="170"/>
      <c r="J121" s="170"/>
      <c r="K121" s="320">
        <f>(C121*D121)</f>
        <v>321.20999999999998</v>
      </c>
    </row>
    <row r="122" spans="2:11" ht="11.25">
      <c r="B122" s="319" t="s">
        <v>13812</v>
      </c>
      <c r="C122" s="189">
        <f>8.4+5+3.7+42.5+2.8+17.4</f>
        <v>79.8</v>
      </c>
      <c r="D122" s="189">
        <v>0.7</v>
      </c>
      <c r="E122" s="170">
        <v>2</v>
      </c>
      <c r="F122" s="170"/>
      <c r="G122" s="170"/>
      <c r="H122" s="170"/>
      <c r="I122" s="170"/>
      <c r="J122" s="170"/>
      <c r="K122" s="320">
        <f>C122*D122*E122</f>
        <v>111.71999999999998</v>
      </c>
    </row>
    <row r="123" spans="2:11" ht="11.25">
      <c r="B123" s="319" t="s">
        <v>1911</v>
      </c>
      <c r="C123" s="189"/>
      <c r="D123" s="189"/>
      <c r="E123" s="170"/>
      <c r="F123" s="170"/>
      <c r="G123" s="170"/>
      <c r="H123" s="170"/>
      <c r="I123" s="170"/>
      <c r="J123" s="170"/>
      <c r="K123" s="320">
        <v>227</v>
      </c>
    </row>
    <row r="124" spans="2:11" ht="24" customHeight="1">
      <c r="B124" s="313" t="s">
        <v>13810</v>
      </c>
      <c r="C124" s="385" t="str">
        <f>INDEX(ORCAMENTO!$E:$E,MATCH(B124,ORCAMENTO!$B:$B,0))</f>
        <v>Pintura sobre metal, aplicação manual, com duas demãos de tinta esmalte sintético, referência Suvinil, Coral ou Metalatex, inclusive uma demão de fundo anticorrosivo</v>
      </c>
      <c r="D124" s="386"/>
      <c r="E124" s="386"/>
      <c r="F124" s="386"/>
      <c r="G124" s="386"/>
      <c r="H124" s="386"/>
      <c r="I124" s="387"/>
      <c r="J124" s="167" t="str">
        <f>INDEX(ORCAMENTO!$F:$F,MATCH(B124,ORCAMENTO!$B:$B,0))</f>
        <v>m2</v>
      </c>
      <c r="K124" s="314">
        <f>SUM(K127:K135)</f>
        <v>99.41</v>
      </c>
    </row>
    <row r="125" spans="2:11" ht="11.25">
      <c r="B125" s="315" t="s">
        <v>970</v>
      </c>
      <c r="C125" s="169"/>
      <c r="D125" s="169"/>
      <c r="E125" s="169"/>
      <c r="F125" s="168"/>
      <c r="G125" s="168"/>
      <c r="H125" s="168"/>
      <c r="I125" s="168"/>
      <c r="J125" s="168"/>
      <c r="K125" s="316"/>
    </row>
    <row r="126" spans="2:11" ht="11.25">
      <c r="B126" s="319"/>
      <c r="C126" s="170" t="s">
        <v>5873</v>
      </c>
      <c r="D126" s="170" t="s">
        <v>13824</v>
      </c>
      <c r="E126" s="170" t="s">
        <v>13825</v>
      </c>
      <c r="F126" s="170" t="s">
        <v>6272</v>
      </c>
      <c r="G126" s="170"/>
      <c r="H126" s="170"/>
      <c r="I126" s="170"/>
      <c r="J126" s="170"/>
      <c r="K126" s="320"/>
    </row>
    <row r="127" spans="2:11" ht="11.25">
      <c r="B127" s="319" t="s">
        <v>13818</v>
      </c>
      <c r="C127" s="189">
        <v>1.4</v>
      </c>
      <c r="D127" s="189">
        <v>2</v>
      </c>
      <c r="E127" s="189">
        <v>2.15</v>
      </c>
      <c r="F127" s="170">
        <v>6</v>
      </c>
      <c r="G127" s="170"/>
      <c r="H127" s="170"/>
      <c r="I127" s="170"/>
      <c r="J127" s="170"/>
      <c r="K127" s="320">
        <f>C127*D127*E127*F127</f>
        <v>36.119999999999997</v>
      </c>
    </row>
    <row r="128" spans="2:11" ht="11.25">
      <c r="B128" s="319" t="s">
        <v>13819</v>
      </c>
      <c r="C128" s="189">
        <v>1.1000000000000001</v>
      </c>
      <c r="D128" s="189">
        <v>2</v>
      </c>
      <c r="E128" s="189">
        <v>2</v>
      </c>
      <c r="F128" s="170">
        <v>1</v>
      </c>
      <c r="G128" s="170"/>
      <c r="H128" s="170"/>
      <c r="I128" s="170"/>
      <c r="J128" s="170"/>
      <c r="K128" s="320">
        <f t="shared" ref="K128:K130" si="10">C128*D128*E128</f>
        <v>4.4000000000000004</v>
      </c>
    </row>
    <row r="129" spans="2:11" ht="11.25">
      <c r="B129" s="319" t="s">
        <v>13819</v>
      </c>
      <c r="C129" s="189">
        <v>1.1000000000000001</v>
      </c>
      <c r="D129" s="189">
        <v>2</v>
      </c>
      <c r="E129" s="189">
        <v>1.4</v>
      </c>
      <c r="F129" s="170">
        <v>1</v>
      </c>
      <c r="G129" s="170"/>
      <c r="H129" s="170"/>
      <c r="I129" s="170"/>
      <c r="J129" s="170"/>
      <c r="K129" s="320">
        <f t="shared" si="10"/>
        <v>3.08</v>
      </c>
    </row>
    <row r="130" spans="2:11" ht="11.25">
      <c r="B130" s="319" t="s">
        <v>13820</v>
      </c>
      <c r="C130" s="189">
        <v>2</v>
      </c>
      <c r="D130" s="189">
        <v>2</v>
      </c>
      <c r="E130" s="189">
        <v>2.15</v>
      </c>
      <c r="F130" s="170">
        <v>1</v>
      </c>
      <c r="G130" s="170"/>
      <c r="H130" s="170"/>
      <c r="I130" s="170"/>
      <c r="J130" s="170"/>
      <c r="K130" s="320">
        <f t="shared" si="10"/>
        <v>8.6</v>
      </c>
    </row>
    <row r="131" spans="2:11" ht="11.25">
      <c r="B131" s="319" t="s">
        <v>13821</v>
      </c>
      <c r="C131" s="189">
        <v>0.95</v>
      </c>
      <c r="D131" s="189">
        <v>2</v>
      </c>
      <c r="E131" s="189">
        <v>1.5</v>
      </c>
      <c r="F131" s="170">
        <v>1</v>
      </c>
      <c r="G131" s="170"/>
      <c r="H131" s="170"/>
      <c r="I131" s="170"/>
      <c r="J131" s="170"/>
      <c r="K131" s="320">
        <f t="shared" ref="K131" si="11">C131*D131*E131</f>
        <v>2.8499999999999996</v>
      </c>
    </row>
    <row r="132" spans="2:11" ht="11.25">
      <c r="B132" s="319" t="s">
        <v>13822</v>
      </c>
      <c r="C132" s="189">
        <v>1.2</v>
      </c>
      <c r="D132" s="189">
        <v>2</v>
      </c>
      <c r="E132" s="189">
        <v>2.5</v>
      </c>
      <c r="F132" s="170">
        <v>1</v>
      </c>
      <c r="G132" s="170"/>
      <c r="H132" s="170"/>
      <c r="I132" s="170"/>
      <c r="J132" s="170"/>
      <c r="K132" s="320">
        <f t="shared" ref="K132" si="12">C132*D132*E132</f>
        <v>6</v>
      </c>
    </row>
    <row r="133" spans="2:11" ht="11.25">
      <c r="B133" s="319" t="s">
        <v>13823</v>
      </c>
      <c r="C133" s="189">
        <v>0.8</v>
      </c>
      <c r="D133" s="189">
        <v>2</v>
      </c>
      <c r="E133" s="189">
        <v>2.1</v>
      </c>
      <c r="F133" s="170">
        <v>1</v>
      </c>
      <c r="G133" s="170"/>
      <c r="H133" s="170"/>
      <c r="I133" s="170"/>
      <c r="J133" s="170"/>
      <c r="K133" s="320">
        <f t="shared" ref="K133" si="13">C133*D133*E133</f>
        <v>3.3600000000000003</v>
      </c>
    </row>
    <row r="134" spans="2:11" ht="11.25">
      <c r="B134" s="319" t="s">
        <v>13813</v>
      </c>
      <c r="C134" s="189">
        <v>3</v>
      </c>
      <c r="D134" s="189">
        <v>2</v>
      </c>
      <c r="E134" s="189">
        <v>2.5</v>
      </c>
      <c r="F134" s="170">
        <v>2</v>
      </c>
      <c r="G134" s="170"/>
      <c r="H134" s="170"/>
      <c r="I134" s="170"/>
      <c r="J134" s="170"/>
      <c r="K134" s="320">
        <f>(C134*D134*E134)*F134</f>
        <v>30</v>
      </c>
    </row>
    <row r="135" spans="2:11" ht="11.25">
      <c r="B135" s="319" t="s">
        <v>13814</v>
      </c>
      <c r="C135" s="189">
        <v>1</v>
      </c>
      <c r="D135" s="189">
        <v>2</v>
      </c>
      <c r="E135" s="189">
        <v>2.5</v>
      </c>
      <c r="F135" s="170">
        <v>1</v>
      </c>
      <c r="G135" s="170"/>
      <c r="H135" s="170"/>
      <c r="I135" s="170"/>
      <c r="J135" s="170"/>
      <c r="K135" s="320">
        <f>C135*D135*E135</f>
        <v>5</v>
      </c>
    </row>
    <row r="136" spans="2:11" ht="11.25" hidden="1">
      <c r="B136" s="319"/>
      <c r="C136" s="193"/>
      <c r="D136" s="194"/>
      <c r="E136" s="194"/>
      <c r="F136" s="195"/>
      <c r="G136" s="195"/>
      <c r="H136" s="195"/>
      <c r="I136" s="195"/>
      <c r="J136" s="195"/>
      <c r="K136" s="325"/>
    </row>
    <row r="137" spans="2:11" ht="18.75" customHeight="1">
      <c r="B137" s="312">
        <v>6</v>
      </c>
      <c r="C137" s="388" t="str">
        <f>INDEX(ORCAMENTO!$E:$E,MATCH(B137,ORCAMENTO!$B:$B,0))</f>
        <v>LOUÇAS E ACESSÓRIOS HIDRAULICOS</v>
      </c>
      <c r="D137" s="389"/>
      <c r="E137" s="389"/>
      <c r="F137" s="389"/>
      <c r="G137" s="389"/>
      <c r="H137" s="389"/>
      <c r="I137" s="389"/>
      <c r="J137" s="389"/>
      <c r="K137" s="390"/>
    </row>
    <row r="138" spans="2:11" ht="24" customHeight="1">
      <c r="B138" s="313" t="s">
        <v>6270</v>
      </c>
      <c r="C138" s="385" t="str">
        <f>INDEX(ORCAMENTO!$E:$E,MATCH(B138,ORCAMENTO!$B:$B,0))</f>
        <v>Vaso Sanitário Sifonado Com Caixa Acoplada Louça Branca - Fornecimento E Instalação. Af_01/2020</v>
      </c>
      <c r="D138" s="386"/>
      <c r="E138" s="386"/>
      <c r="F138" s="386"/>
      <c r="G138" s="386"/>
      <c r="H138" s="386"/>
      <c r="I138" s="387"/>
      <c r="J138" s="167" t="str">
        <f>INDEX(ORCAMENTO!$F:$F,MATCH(B138,ORCAMENTO!$B:$B,0))</f>
        <v>un</v>
      </c>
      <c r="K138" s="314">
        <f>SUM(K140:K143)</f>
        <v>2</v>
      </c>
    </row>
    <row r="139" spans="2:11" ht="11.25">
      <c r="B139" s="315" t="s">
        <v>970</v>
      </c>
      <c r="C139" s="169"/>
      <c r="D139" s="169"/>
      <c r="E139" s="169"/>
      <c r="F139" s="168"/>
      <c r="G139" s="168"/>
      <c r="H139" s="168"/>
      <c r="I139" s="168"/>
      <c r="J139" s="168"/>
      <c r="K139" s="316"/>
    </row>
    <row r="140" spans="2:11" ht="11.25">
      <c r="B140" s="319" t="s">
        <v>13799</v>
      </c>
      <c r="C140" s="189"/>
      <c r="D140" s="189">
        <v>1</v>
      </c>
      <c r="E140" s="170"/>
      <c r="F140" s="170"/>
      <c r="G140" s="170"/>
      <c r="H140" s="170"/>
      <c r="I140" s="170"/>
      <c r="J140" s="170"/>
      <c r="K140" s="320">
        <f>D140</f>
        <v>1</v>
      </c>
    </row>
    <row r="141" spans="2:11" ht="11.25">
      <c r="B141" s="319" t="s">
        <v>13800</v>
      </c>
      <c r="C141" s="189"/>
      <c r="D141" s="189">
        <v>0</v>
      </c>
      <c r="E141" s="170"/>
      <c r="F141" s="170"/>
      <c r="G141" s="170"/>
      <c r="H141" s="170"/>
      <c r="I141" s="170"/>
      <c r="J141" s="170"/>
      <c r="K141" s="320">
        <f t="shared" ref="K141:K143" si="14">D141</f>
        <v>0</v>
      </c>
    </row>
    <row r="142" spans="2:11" ht="11.25">
      <c r="B142" s="319" t="s">
        <v>13801</v>
      </c>
      <c r="C142" s="189"/>
      <c r="D142" s="189">
        <v>0</v>
      </c>
      <c r="E142" s="170"/>
      <c r="F142" s="170"/>
      <c r="G142" s="170"/>
      <c r="H142" s="170"/>
      <c r="I142" s="170"/>
      <c r="J142" s="170"/>
      <c r="K142" s="320">
        <f t="shared" si="14"/>
        <v>0</v>
      </c>
    </row>
    <row r="143" spans="2:11" ht="11.25">
      <c r="B143" s="319" t="s">
        <v>13802</v>
      </c>
      <c r="C143" s="189"/>
      <c r="D143" s="189">
        <v>1</v>
      </c>
      <c r="E143" s="170"/>
      <c r="F143" s="170"/>
      <c r="G143" s="170"/>
      <c r="H143" s="170"/>
      <c r="I143" s="170"/>
      <c r="J143" s="170"/>
      <c r="K143" s="320">
        <f t="shared" si="14"/>
        <v>1</v>
      </c>
    </row>
    <row r="144" spans="2:11" ht="15" customHeight="1">
      <c r="B144" s="313" t="s">
        <v>6271</v>
      </c>
      <c r="C144" s="385" t="str">
        <f>INDEX(ORCAMENTO!$E:$E,MATCH(B144,ORCAMENTO!$B:$B,0))</f>
        <v>Vaso Sanitário Infantil Louça Branca - Fornecimento E Instalacao. Af_01/2020</v>
      </c>
      <c r="D144" s="386"/>
      <c r="E144" s="386"/>
      <c r="F144" s="386"/>
      <c r="G144" s="386"/>
      <c r="H144" s="386"/>
      <c r="I144" s="387"/>
      <c r="J144" s="167" t="str">
        <f>INDEX(ORCAMENTO!$F:$F,MATCH(B144,ORCAMENTO!$B:$B,0))</f>
        <v>un</v>
      </c>
      <c r="K144" s="314">
        <f>SUM(K146:K149)</f>
        <v>2</v>
      </c>
    </row>
    <row r="145" spans="2:11" ht="11.25">
      <c r="B145" s="315" t="s">
        <v>970</v>
      </c>
      <c r="C145" s="169"/>
      <c r="D145" s="169"/>
      <c r="E145" s="169"/>
      <c r="F145" s="168"/>
      <c r="G145" s="168"/>
      <c r="H145" s="168"/>
      <c r="I145" s="168"/>
      <c r="J145" s="168"/>
      <c r="K145" s="316"/>
    </row>
    <row r="146" spans="2:11" ht="11.25">
      <c r="B146" s="319" t="s">
        <v>13799</v>
      </c>
      <c r="C146" s="189"/>
      <c r="D146" s="189">
        <v>0</v>
      </c>
      <c r="E146" s="170"/>
      <c r="F146" s="170"/>
      <c r="G146" s="170"/>
      <c r="H146" s="170"/>
      <c r="I146" s="170"/>
      <c r="J146" s="170"/>
      <c r="K146" s="320">
        <f>D146</f>
        <v>0</v>
      </c>
    </row>
    <row r="147" spans="2:11" ht="11.25">
      <c r="B147" s="319" t="s">
        <v>13800</v>
      </c>
      <c r="C147" s="189"/>
      <c r="D147" s="189">
        <v>1</v>
      </c>
      <c r="E147" s="170"/>
      <c r="F147" s="170"/>
      <c r="G147" s="170"/>
      <c r="H147" s="170"/>
      <c r="I147" s="170"/>
      <c r="J147" s="170"/>
      <c r="K147" s="320">
        <f t="shared" ref="K147:K149" si="15">D147</f>
        <v>1</v>
      </c>
    </row>
    <row r="148" spans="2:11" ht="11.25">
      <c r="B148" s="319" t="s">
        <v>13801</v>
      </c>
      <c r="C148" s="189"/>
      <c r="D148" s="189">
        <v>1</v>
      </c>
      <c r="E148" s="170"/>
      <c r="F148" s="170"/>
      <c r="G148" s="170"/>
      <c r="H148" s="170"/>
      <c r="I148" s="170"/>
      <c r="J148" s="170"/>
      <c r="K148" s="320">
        <f t="shared" si="15"/>
        <v>1</v>
      </c>
    </row>
    <row r="149" spans="2:11" ht="11.25">
      <c r="B149" s="319" t="s">
        <v>13802</v>
      </c>
      <c r="C149" s="189"/>
      <c r="D149" s="189">
        <v>0</v>
      </c>
      <c r="E149" s="170"/>
      <c r="F149" s="170"/>
      <c r="G149" s="170"/>
      <c r="H149" s="170"/>
      <c r="I149" s="170"/>
      <c r="J149" s="170"/>
      <c r="K149" s="320">
        <f t="shared" si="15"/>
        <v>0</v>
      </c>
    </row>
    <row r="150" spans="2:11" ht="24" customHeight="1">
      <c r="B150" s="313" t="s">
        <v>31887</v>
      </c>
      <c r="C150" s="385" t="str">
        <f>INDEX(ORCAMENTO!$E:$E,MATCH(B150,ORCAMENTO!$B:$B,0))</f>
        <v>Lavatório De Louça Branca Com Coluna Suspensa - Ref L51 + Cs 1V, Cor Branca, Inclusive Sifão, Válvula E Engates Cromados, Exclusive Torneira, Para Pne</v>
      </c>
      <c r="D150" s="386"/>
      <c r="E150" s="386"/>
      <c r="F150" s="386"/>
      <c r="G150" s="386"/>
      <c r="H150" s="386"/>
      <c r="I150" s="387"/>
      <c r="J150" s="167" t="str">
        <f>INDEX(ORCAMENTO!$F:$F,MATCH(B150,ORCAMENTO!$B:$B,0))</f>
        <v>und</v>
      </c>
      <c r="K150" s="314">
        <f>SUM(K152:K155)</f>
        <v>4</v>
      </c>
    </row>
    <row r="151" spans="2:11" ht="12.6" customHeight="1">
      <c r="B151" s="315" t="s">
        <v>970</v>
      </c>
      <c r="C151" s="169"/>
      <c r="D151" s="169"/>
      <c r="E151" s="169"/>
      <c r="F151" s="168"/>
      <c r="G151" s="168"/>
      <c r="H151" s="168"/>
      <c r="I151" s="168"/>
      <c r="J151" s="168"/>
      <c r="K151" s="316"/>
    </row>
    <row r="152" spans="2:11" ht="11.25">
      <c r="B152" s="319" t="s">
        <v>13799</v>
      </c>
      <c r="C152" s="189"/>
      <c r="D152" s="189">
        <v>1</v>
      </c>
      <c r="E152" s="170"/>
      <c r="F152" s="170"/>
      <c r="G152" s="170"/>
      <c r="H152" s="170"/>
      <c r="I152" s="170"/>
      <c r="J152" s="170"/>
      <c r="K152" s="320">
        <f>D152</f>
        <v>1</v>
      </c>
    </row>
    <row r="153" spans="2:11" ht="11.25">
      <c r="B153" s="319" t="s">
        <v>13800</v>
      </c>
      <c r="C153" s="189"/>
      <c r="D153" s="189">
        <v>1</v>
      </c>
      <c r="E153" s="170"/>
      <c r="F153" s="170"/>
      <c r="G153" s="170"/>
      <c r="H153" s="170"/>
      <c r="I153" s="170"/>
      <c r="J153" s="170"/>
      <c r="K153" s="320">
        <f t="shared" ref="K153:K155" si="16">D153</f>
        <v>1</v>
      </c>
    </row>
    <row r="154" spans="2:11" ht="11.25">
      <c r="B154" s="319" t="s">
        <v>13801</v>
      </c>
      <c r="C154" s="189"/>
      <c r="D154" s="189">
        <v>1</v>
      </c>
      <c r="E154" s="170"/>
      <c r="F154" s="170"/>
      <c r="G154" s="170"/>
      <c r="H154" s="170"/>
      <c r="I154" s="170"/>
      <c r="J154" s="170"/>
      <c r="K154" s="320">
        <f t="shared" si="16"/>
        <v>1</v>
      </c>
    </row>
    <row r="155" spans="2:11" ht="11.25">
      <c r="B155" s="319" t="s">
        <v>13802</v>
      </c>
      <c r="C155" s="189"/>
      <c r="D155" s="189">
        <v>1</v>
      </c>
      <c r="E155" s="170"/>
      <c r="F155" s="170"/>
      <c r="G155" s="170"/>
      <c r="H155" s="170"/>
      <c r="I155" s="170"/>
      <c r="J155" s="170"/>
      <c r="K155" s="320">
        <f t="shared" si="16"/>
        <v>1</v>
      </c>
    </row>
    <row r="156" spans="2:11" ht="15" customHeight="1">
      <c r="B156" s="313" t="s">
        <v>31891</v>
      </c>
      <c r="C156" s="385" t="str">
        <f>INDEX(ORCAMENTO!$E:$E,MATCH(B156,ORCAMENTO!$B:$B,0))</f>
        <v>Bancada De Mármore Esp. 3Cm</v>
      </c>
      <c r="D156" s="386"/>
      <c r="E156" s="386"/>
      <c r="F156" s="386"/>
      <c r="G156" s="386"/>
      <c r="H156" s="386"/>
      <c r="I156" s="387"/>
      <c r="J156" s="167" t="str">
        <f>INDEX(ORCAMENTO!$F:$F,MATCH(B156,ORCAMENTO!$B:$B,0))</f>
        <v>m2</v>
      </c>
      <c r="K156" s="314">
        <f t="shared" ref="K156" si="17">K158</f>
        <v>2</v>
      </c>
    </row>
    <row r="157" spans="2:11" ht="22.5">
      <c r="B157" s="315" t="s">
        <v>970</v>
      </c>
      <c r="C157" s="169"/>
      <c r="D157" s="169" t="s">
        <v>13825</v>
      </c>
      <c r="E157" s="169" t="s">
        <v>5874</v>
      </c>
      <c r="F157" s="168"/>
      <c r="G157" s="168"/>
      <c r="H157" s="168"/>
      <c r="I157" s="168"/>
      <c r="J157" s="168"/>
      <c r="K157" s="316"/>
    </row>
    <row r="158" spans="2:11" ht="11.25">
      <c r="B158" s="319" t="s">
        <v>31899</v>
      </c>
      <c r="C158" s="170"/>
      <c r="D158" s="170">
        <v>2.5</v>
      </c>
      <c r="E158" s="170">
        <v>0.8</v>
      </c>
      <c r="F158" s="170"/>
      <c r="G158" s="170"/>
      <c r="H158" s="170"/>
      <c r="I158" s="170"/>
      <c r="J158" s="170"/>
      <c r="K158" s="320">
        <f>D158*E158</f>
        <v>2</v>
      </c>
    </row>
    <row r="159" spans="2:11" ht="24" customHeight="1">
      <c r="B159" s="313" t="s">
        <v>31892</v>
      </c>
      <c r="C159" s="385" t="str">
        <f>INDEX(ORCAMENTO!$E:$E,MATCH(B159,ORCAMENTO!$B:$B,0))</f>
        <v>Cuba P/ Panelões De Aço Inox 80X60X40 Cm, Marcas De Referência Fisher, Metalpress Ou Mekal, Inclusive Válvula Metal 1 1/4" E Sifão Cromado 1 X 1 1/2", Excl. Torneira</v>
      </c>
      <c r="D159" s="386"/>
      <c r="E159" s="386"/>
      <c r="F159" s="386"/>
      <c r="G159" s="386"/>
      <c r="H159" s="386"/>
      <c r="I159" s="387"/>
      <c r="J159" s="167" t="str">
        <f>INDEX(ORCAMENTO!$F:$F,MATCH(B159,ORCAMENTO!$B:$B,0))</f>
        <v>und</v>
      </c>
      <c r="K159" s="314">
        <f t="shared" ref="K159" si="18">K161</f>
        <v>1</v>
      </c>
    </row>
    <row r="160" spans="2:11" ht="11.25">
      <c r="B160" s="315" t="s">
        <v>970</v>
      </c>
      <c r="C160" s="169"/>
      <c r="D160" s="169" t="s">
        <v>31900</v>
      </c>
      <c r="E160" s="169"/>
      <c r="F160" s="168"/>
      <c r="G160" s="168"/>
      <c r="H160" s="168"/>
      <c r="I160" s="168"/>
      <c r="J160" s="168"/>
      <c r="K160" s="316"/>
    </row>
    <row r="161" spans="2:11" ht="11.25">
      <c r="B161" s="319" t="s">
        <v>31899</v>
      </c>
      <c r="C161" s="170"/>
      <c r="D161" s="170">
        <v>1</v>
      </c>
      <c r="E161" s="170"/>
      <c r="F161" s="170"/>
      <c r="G161" s="170"/>
      <c r="H161" s="170"/>
      <c r="I161" s="170"/>
      <c r="J161" s="170"/>
      <c r="K161" s="320">
        <f>D161</f>
        <v>1</v>
      </c>
    </row>
    <row r="162" spans="2:11" ht="24" customHeight="1">
      <c r="B162" s="313" t="s">
        <v>31893</v>
      </c>
      <c r="C162" s="385" t="str">
        <f>INDEX(ORCAMENTO!$E:$E,MATCH(B162,ORCAMENTO!$B:$B,0))</f>
        <v>Cuba Em Aço Inox Nº 02(Dim.560X340X150)Mm, Marcas De Referência Franke, Strake, Tramontina, Inclusive Válvula De Metal 31/2" E Sifão Cromado 1 X 1/2", Excl. Torneira</v>
      </c>
      <c r="D162" s="386"/>
      <c r="E162" s="386"/>
      <c r="F162" s="386"/>
      <c r="G162" s="386"/>
      <c r="H162" s="386"/>
      <c r="I162" s="387"/>
      <c r="J162" s="167" t="str">
        <f>INDEX(ORCAMENTO!$F:$F,MATCH(B162,ORCAMENTO!$B:$B,0))</f>
        <v>und</v>
      </c>
      <c r="K162" s="314">
        <f t="shared" ref="K162" si="19">K164</f>
        <v>1</v>
      </c>
    </row>
    <row r="163" spans="2:11" ht="11.25">
      <c r="B163" s="315" t="s">
        <v>970</v>
      </c>
      <c r="C163" s="169"/>
      <c r="D163" s="169" t="s">
        <v>31900</v>
      </c>
      <c r="E163" s="169"/>
      <c r="F163" s="168"/>
      <c r="G163" s="168"/>
      <c r="H163" s="168"/>
      <c r="I163" s="168"/>
      <c r="J163" s="168"/>
      <c r="K163" s="316"/>
    </row>
    <row r="164" spans="2:11" ht="11.25">
      <c r="B164" s="319" t="s">
        <v>31899</v>
      </c>
      <c r="C164" s="170"/>
      <c r="D164" s="170">
        <v>1</v>
      </c>
      <c r="E164" s="170"/>
      <c r="F164" s="170"/>
      <c r="G164" s="170"/>
      <c r="H164" s="170"/>
      <c r="I164" s="170"/>
      <c r="J164" s="170"/>
      <c r="K164" s="320">
        <f>D164</f>
        <v>1</v>
      </c>
    </row>
    <row r="165" spans="2:11" ht="15" customHeight="1">
      <c r="B165" s="313" t="s">
        <v>31894</v>
      </c>
      <c r="C165" s="385" t="str">
        <f>INDEX(ORCAMENTO!$E:$E,MATCH(B165,ORCAMENTO!$B:$B,0))</f>
        <v>Torneira Para Tanque, Marcas De Referência Fabrimar, Deca Ou Docol.</v>
      </c>
      <c r="D165" s="386"/>
      <c r="E165" s="386"/>
      <c r="F165" s="386"/>
      <c r="G165" s="386"/>
      <c r="H165" s="386"/>
      <c r="I165" s="387"/>
      <c r="J165" s="167" t="str">
        <f>INDEX(ORCAMENTO!$F:$F,MATCH(B165,ORCAMENTO!$B:$B,0))</f>
        <v>und</v>
      </c>
      <c r="K165" s="314">
        <f t="shared" ref="K165" si="20">K167</f>
        <v>2</v>
      </c>
    </row>
    <row r="166" spans="2:11" ht="11.25">
      <c r="B166" s="315" t="s">
        <v>970</v>
      </c>
      <c r="C166" s="169"/>
      <c r="D166" s="169" t="s">
        <v>31900</v>
      </c>
      <c r="E166" s="169"/>
      <c r="F166" s="168"/>
      <c r="G166" s="168"/>
      <c r="H166" s="168"/>
      <c r="I166" s="168"/>
      <c r="J166" s="168"/>
      <c r="K166" s="316"/>
    </row>
    <row r="167" spans="2:11" ht="11.25">
      <c r="B167" s="319" t="s">
        <v>31899</v>
      </c>
      <c r="C167" s="170"/>
      <c r="D167" s="170">
        <v>2</v>
      </c>
      <c r="E167" s="170"/>
      <c r="F167" s="170"/>
      <c r="G167" s="170"/>
      <c r="H167" s="170"/>
      <c r="I167" s="170"/>
      <c r="J167" s="170"/>
      <c r="K167" s="320">
        <f>D167</f>
        <v>2</v>
      </c>
    </row>
    <row r="168" spans="2:11" ht="24" customHeight="1">
      <c r="B168" s="313" t="s">
        <v>31895</v>
      </c>
      <c r="C168" s="385" t="str">
        <f>INDEX(ORCAMENTO!$E:$E,MATCH(B168,ORCAMENTO!$B:$B,0))</f>
        <v>Torneira Pressão Cromada Diam. 1/2" Para Pia, Marcas De Referência Fabrimar, Deca Ou Docol</v>
      </c>
      <c r="D168" s="386"/>
      <c r="E168" s="386"/>
      <c r="F168" s="386"/>
      <c r="G168" s="386"/>
      <c r="H168" s="386"/>
      <c r="I168" s="387"/>
      <c r="J168" s="167" t="str">
        <f>INDEX(ORCAMENTO!$F:$F,MATCH(B168,ORCAMENTO!$B:$B,0))</f>
        <v>und</v>
      </c>
      <c r="K168" s="314">
        <f>SUM(K170:K173)</f>
        <v>4</v>
      </c>
    </row>
    <row r="169" spans="2:11" ht="11.25">
      <c r="B169" s="315" t="s">
        <v>970</v>
      </c>
      <c r="C169" s="169"/>
      <c r="D169" s="169"/>
      <c r="E169" s="169"/>
      <c r="F169" s="168"/>
      <c r="G169" s="168"/>
      <c r="H169" s="168"/>
      <c r="I169" s="168"/>
      <c r="J169" s="168"/>
      <c r="K169" s="316"/>
    </row>
    <row r="170" spans="2:11" ht="11.25">
      <c r="B170" s="319" t="s">
        <v>13799</v>
      </c>
      <c r="C170" s="189"/>
      <c r="D170" s="189">
        <v>1</v>
      </c>
      <c r="E170" s="170"/>
      <c r="F170" s="170"/>
      <c r="G170" s="170"/>
      <c r="H170" s="170"/>
      <c r="I170" s="170"/>
      <c r="J170" s="170"/>
      <c r="K170" s="320">
        <f>D170</f>
        <v>1</v>
      </c>
    </row>
    <row r="171" spans="2:11" ht="11.25">
      <c r="B171" s="319" t="s">
        <v>13800</v>
      </c>
      <c r="C171" s="189"/>
      <c r="D171" s="189">
        <v>1</v>
      </c>
      <c r="E171" s="170"/>
      <c r="F171" s="170"/>
      <c r="G171" s="170"/>
      <c r="H171" s="170"/>
      <c r="I171" s="170"/>
      <c r="J171" s="170"/>
      <c r="K171" s="320">
        <f t="shared" ref="K171:K173" si="21">D171</f>
        <v>1</v>
      </c>
    </row>
    <row r="172" spans="2:11" ht="11.25">
      <c r="B172" s="319" t="s">
        <v>13801</v>
      </c>
      <c r="C172" s="189"/>
      <c r="D172" s="189">
        <v>1</v>
      </c>
      <c r="E172" s="170"/>
      <c r="F172" s="170"/>
      <c r="G172" s="170"/>
      <c r="H172" s="170"/>
      <c r="I172" s="170"/>
      <c r="J172" s="170"/>
      <c r="K172" s="320">
        <f t="shared" si="21"/>
        <v>1</v>
      </c>
    </row>
    <row r="173" spans="2:11" ht="11.25">
      <c r="B173" s="319" t="s">
        <v>13802</v>
      </c>
      <c r="C173" s="189"/>
      <c r="D173" s="189">
        <v>1</v>
      </c>
      <c r="E173" s="170"/>
      <c r="F173" s="170"/>
      <c r="G173" s="170"/>
      <c r="H173" s="170"/>
      <c r="I173" s="170"/>
      <c r="J173" s="170"/>
      <c r="K173" s="320">
        <f t="shared" si="21"/>
        <v>1</v>
      </c>
    </row>
    <row r="174" spans="2:11" ht="15" customHeight="1">
      <c r="B174" s="313" t="s">
        <v>31901</v>
      </c>
      <c r="C174" s="385" t="str">
        <f>INDEX(ORCAMENTO!$E:$E,MATCH(B174,ORCAMENTO!$B:$B,0))</f>
        <v>Chuveiro Elétrico Tipo Ducha Lorenzet Ou Corona</v>
      </c>
      <c r="D174" s="386"/>
      <c r="E174" s="386"/>
      <c r="F174" s="386"/>
      <c r="G174" s="386"/>
      <c r="H174" s="386"/>
      <c r="I174" s="387"/>
      <c r="J174" s="167" t="str">
        <f>INDEX(ORCAMENTO!$F:$F,MATCH(B174,ORCAMENTO!$B:$B,0))</f>
        <v>und</v>
      </c>
      <c r="K174" s="314">
        <f>SUM(K176:K177)</f>
        <v>2</v>
      </c>
    </row>
    <row r="175" spans="2:11" ht="11.25">
      <c r="B175" s="315" t="s">
        <v>970</v>
      </c>
      <c r="C175" s="169"/>
      <c r="D175" s="169"/>
      <c r="E175" s="169"/>
      <c r="F175" s="168"/>
      <c r="G175" s="168"/>
      <c r="H175" s="168"/>
      <c r="I175" s="168"/>
      <c r="J175" s="168"/>
      <c r="K175" s="316"/>
    </row>
    <row r="176" spans="2:11" ht="11.25">
      <c r="B176" s="319" t="s">
        <v>13799</v>
      </c>
      <c r="C176" s="189"/>
      <c r="D176" s="189">
        <v>1</v>
      </c>
      <c r="E176" s="170"/>
      <c r="F176" s="170"/>
      <c r="G176" s="170"/>
      <c r="H176" s="170"/>
      <c r="I176" s="170"/>
      <c r="J176" s="170"/>
      <c r="K176" s="320">
        <f>D176</f>
        <v>1</v>
      </c>
    </row>
    <row r="177" spans="2:11" ht="11.25">
      <c r="B177" s="319" t="s">
        <v>13802</v>
      </c>
      <c r="C177" s="189"/>
      <c r="D177" s="189">
        <v>1</v>
      </c>
      <c r="E177" s="170"/>
      <c r="F177" s="170"/>
      <c r="G177" s="170"/>
      <c r="H177" s="170"/>
      <c r="I177" s="170"/>
      <c r="J177" s="170"/>
      <c r="K177" s="320">
        <f t="shared" ref="K177" si="22">D177</f>
        <v>1</v>
      </c>
    </row>
    <row r="178" spans="2:11" ht="18.75" customHeight="1">
      <c r="B178" s="312">
        <v>7</v>
      </c>
      <c r="C178" s="388" t="str">
        <f>INDEX(ORCAMENTO!$E:$E,MATCH(B178,ORCAMENTO!$B:$B,0))</f>
        <v>ELETRICA E ACESSÓRIOS</v>
      </c>
      <c r="D178" s="389"/>
      <c r="E178" s="389"/>
      <c r="F178" s="389"/>
      <c r="G178" s="389"/>
      <c r="H178" s="389"/>
      <c r="I178" s="389"/>
      <c r="J178" s="389"/>
      <c r="K178" s="390"/>
    </row>
    <row r="179" spans="2:11" ht="34.5" customHeight="1">
      <c r="B179" s="313" t="s">
        <v>31896</v>
      </c>
      <c r="C179" s="385" t="str">
        <f>INDEX(ORCAMENTO!$E:$E,MATCH(B179,ORCAMENTO!$B:$B,0))</f>
        <v>Ventilador De Teto Base Madeira Sem Alojamento Para Luminária, Ref. Tron Ou Equivalente, Com Comando De Interruptor Simples, Sem Dimer Para Regulagem De Velocidade</v>
      </c>
      <c r="D179" s="386"/>
      <c r="E179" s="386"/>
      <c r="F179" s="386"/>
      <c r="G179" s="386"/>
      <c r="H179" s="386"/>
      <c r="I179" s="387"/>
      <c r="J179" s="167" t="str">
        <f>INDEX(ORCAMENTO!$F:$F,MATCH(B179,ORCAMENTO!$B:$B,0))</f>
        <v>und</v>
      </c>
      <c r="K179" s="314">
        <f>SUM(K181:K181)</f>
        <v>4</v>
      </c>
    </row>
    <row r="180" spans="2:11" ht="11.25">
      <c r="B180" s="315" t="s">
        <v>970</v>
      </c>
      <c r="C180" s="169"/>
      <c r="D180" s="169" t="s">
        <v>31900</v>
      </c>
      <c r="E180" s="169"/>
      <c r="F180" s="168"/>
      <c r="G180" s="168"/>
      <c r="H180" s="168"/>
      <c r="I180" s="168"/>
      <c r="J180" s="168"/>
      <c r="K180" s="316"/>
    </row>
    <row r="181" spans="2:11" ht="11.25">
      <c r="B181" s="319" t="s">
        <v>13797</v>
      </c>
      <c r="C181" s="189"/>
      <c r="D181" s="170">
        <v>4</v>
      </c>
      <c r="E181" s="170"/>
      <c r="F181" s="170"/>
      <c r="G181" s="170"/>
      <c r="H181" s="170"/>
      <c r="I181" s="170"/>
      <c r="J181" s="170"/>
      <c r="K181" s="320">
        <f t="shared" ref="K181" si="23">D181</f>
        <v>4</v>
      </c>
    </row>
    <row r="182" spans="2:11" ht="34.5" customHeight="1">
      <c r="B182" s="313" t="s">
        <v>31897</v>
      </c>
      <c r="C182" s="385" t="str">
        <f>INDEX(ORCAMENTO!$E:$E,MATCH(B182,ORCAMENTO!$B:$B,0))</f>
        <v>Ponto Padrão De Tomada Para Ar Refrigerado - Considerando Eletroduto Pvc Rígido De 3/4" Inclusive Conexões (6.0M), Fio Isolado Pvc De 4.0Mm2 (21.6M) E Caixa Pvc 4X2" (1 Und)</v>
      </c>
      <c r="D182" s="386"/>
      <c r="E182" s="386"/>
      <c r="F182" s="386"/>
      <c r="G182" s="386"/>
      <c r="H182" s="386"/>
      <c r="I182" s="387"/>
      <c r="J182" s="167" t="str">
        <f>INDEX(ORCAMENTO!$F:$F,MATCH(B182,ORCAMENTO!$B:$B,0))</f>
        <v>und</v>
      </c>
      <c r="K182" s="314">
        <f>SUM(K184:K188)</f>
        <v>5</v>
      </c>
    </row>
    <row r="183" spans="2:11" ht="11.25">
      <c r="B183" s="315" t="s">
        <v>970</v>
      </c>
      <c r="C183" s="169"/>
      <c r="D183" s="169" t="s">
        <v>31900</v>
      </c>
      <c r="E183" s="169"/>
      <c r="F183" s="168"/>
      <c r="G183" s="168"/>
      <c r="H183" s="168"/>
      <c r="I183" s="168"/>
      <c r="J183" s="168"/>
      <c r="K183" s="316"/>
    </row>
    <row r="184" spans="2:11" ht="11.25">
      <c r="B184" s="319" t="s">
        <v>13792</v>
      </c>
      <c r="C184" s="189"/>
      <c r="D184" s="170">
        <v>1</v>
      </c>
      <c r="E184" s="170"/>
      <c r="F184" s="170"/>
      <c r="G184" s="170"/>
      <c r="H184" s="170"/>
      <c r="I184" s="170"/>
      <c r="J184" s="170"/>
      <c r="K184" s="320">
        <f>D184</f>
        <v>1</v>
      </c>
    </row>
    <row r="185" spans="2:11" ht="11.25">
      <c r="B185" s="319" t="s">
        <v>13796</v>
      </c>
      <c r="C185" s="189"/>
      <c r="D185" s="170">
        <v>1</v>
      </c>
      <c r="E185" s="170"/>
      <c r="F185" s="170"/>
      <c r="G185" s="170"/>
      <c r="H185" s="170"/>
      <c r="I185" s="170"/>
      <c r="J185" s="170"/>
      <c r="K185" s="320">
        <f t="shared" ref="K185:K188" si="24">D185</f>
        <v>1</v>
      </c>
    </row>
    <row r="186" spans="2:11" ht="11.25">
      <c r="B186" s="319" t="s">
        <v>31885</v>
      </c>
      <c r="C186" s="189"/>
      <c r="D186" s="170">
        <v>1</v>
      </c>
      <c r="E186" s="170"/>
      <c r="F186" s="170"/>
      <c r="G186" s="170"/>
      <c r="H186" s="170"/>
      <c r="I186" s="170"/>
      <c r="J186" s="170"/>
      <c r="K186" s="320">
        <f t="shared" si="24"/>
        <v>1</v>
      </c>
    </row>
    <row r="187" spans="2:11" ht="11.25">
      <c r="B187" s="319" t="s">
        <v>31886</v>
      </c>
      <c r="C187" s="189"/>
      <c r="D187" s="170">
        <v>1</v>
      </c>
      <c r="E187" s="170"/>
      <c r="F187" s="170"/>
      <c r="G187" s="170"/>
      <c r="H187" s="170"/>
      <c r="I187" s="170"/>
      <c r="J187" s="170"/>
      <c r="K187" s="320">
        <f t="shared" si="24"/>
        <v>1</v>
      </c>
    </row>
    <row r="188" spans="2:11" ht="11.25">
      <c r="B188" s="319" t="s">
        <v>31906</v>
      </c>
      <c r="C188" s="189"/>
      <c r="D188" s="170">
        <v>1</v>
      </c>
      <c r="E188" s="170"/>
      <c r="F188" s="170"/>
      <c r="G188" s="170"/>
      <c r="H188" s="170"/>
      <c r="I188" s="170"/>
      <c r="J188" s="170"/>
      <c r="K188" s="320">
        <f t="shared" si="24"/>
        <v>1</v>
      </c>
    </row>
    <row r="189" spans="2:11" ht="24" customHeight="1">
      <c r="B189" s="313" t="s">
        <v>31898</v>
      </c>
      <c r="C189" s="385" t="str">
        <f>INDEX(ORCAMENTO!$E:$E,MATCH(B189,ORCAMENTO!$B:$B,0))</f>
        <v>Ponto Padrão De Luz No Teto - Considerando Eletroduto Pvc Rígido De 3/4" Inclusive Conexões (4.5M), Fio Isolado Pvc De 2.5Mm2 (16.2M) E Caixa Pvc 4X4" (1 Und)</v>
      </c>
      <c r="D189" s="386"/>
      <c r="E189" s="386"/>
      <c r="F189" s="386"/>
      <c r="G189" s="386"/>
      <c r="H189" s="386"/>
      <c r="I189" s="387"/>
      <c r="J189" s="167" t="str">
        <f>INDEX(ORCAMENTO!$F:$F,MATCH(B189,ORCAMENTO!$B:$B,0))</f>
        <v>und</v>
      </c>
      <c r="K189" s="314">
        <f>SUM(K191:K191)</f>
        <v>1</v>
      </c>
    </row>
    <row r="190" spans="2:11" ht="11.25">
      <c r="B190" s="315" t="s">
        <v>970</v>
      </c>
      <c r="C190" s="169"/>
      <c r="D190" s="169" t="s">
        <v>31900</v>
      </c>
      <c r="E190" s="169"/>
      <c r="F190" s="168"/>
      <c r="G190" s="168"/>
      <c r="H190" s="168"/>
      <c r="I190" s="168"/>
      <c r="J190" s="168"/>
      <c r="K190" s="316"/>
    </row>
    <row r="191" spans="2:11" ht="11.25">
      <c r="B191" s="319" t="s">
        <v>13799</v>
      </c>
      <c r="C191" s="189"/>
      <c r="D191" s="170">
        <v>1</v>
      </c>
      <c r="E191" s="170"/>
      <c r="F191" s="170"/>
      <c r="G191" s="170"/>
      <c r="H191" s="170"/>
      <c r="I191" s="170"/>
      <c r="J191" s="170"/>
      <c r="K191" s="320">
        <f t="shared" ref="K191" si="25">D191</f>
        <v>1</v>
      </c>
    </row>
    <row r="192" spans="2:11" ht="34.5" customHeight="1">
      <c r="B192" s="313" t="s">
        <v>31905</v>
      </c>
      <c r="C192" s="385" t="str">
        <f>INDEX(ORCAMENTO!$E:$E,MATCH(B192,ORCAMENTO!$B:$B,0))</f>
        <v>Luminaria Sobrepor Compl., Corpo Ch. Aço Pintada Branca, Refletor, Aletas Parabólicas Alum.Alta Pureza E Refletância Inclusive 2 Lâmpadas Led T8 9/10W Temp. De Cor 5000K C/ 60Cm - Ref. Cs216Al-N - Ames, 1261 - Lumavi Ou Equivalente</v>
      </c>
      <c r="D192" s="386"/>
      <c r="E192" s="386"/>
      <c r="F192" s="386"/>
      <c r="G192" s="386"/>
      <c r="H192" s="386"/>
      <c r="I192" s="387"/>
      <c r="J192" s="167" t="str">
        <f>INDEX(ORCAMENTO!$F:$F,MATCH(B192,ORCAMENTO!$B:$B,0))</f>
        <v>und</v>
      </c>
      <c r="K192" s="314">
        <f>SUM(K194:K211)</f>
        <v>27</v>
      </c>
    </row>
    <row r="193" spans="2:11" ht="11.25">
      <c r="B193" s="315" t="s">
        <v>970</v>
      </c>
      <c r="C193" s="169"/>
      <c r="D193" s="169" t="s">
        <v>31900</v>
      </c>
      <c r="E193" s="169"/>
      <c r="F193" s="168"/>
      <c r="G193" s="168"/>
      <c r="H193" s="168"/>
      <c r="I193" s="168"/>
      <c r="J193" s="168"/>
      <c r="K193" s="316"/>
    </row>
    <row r="194" spans="2:11" ht="11.25">
      <c r="B194" s="319" t="s">
        <v>13792</v>
      </c>
      <c r="C194" s="189"/>
      <c r="D194" s="170">
        <v>2</v>
      </c>
      <c r="E194" s="170"/>
      <c r="F194" s="170"/>
      <c r="G194" s="170"/>
      <c r="H194" s="170"/>
      <c r="I194" s="170"/>
      <c r="J194" s="170"/>
      <c r="K194" s="320">
        <f t="shared" ref="K194:K211" si="26">D194</f>
        <v>2</v>
      </c>
    </row>
    <row r="195" spans="2:11" ht="11.25">
      <c r="B195" s="319" t="s">
        <v>13793</v>
      </c>
      <c r="C195" s="189"/>
      <c r="D195" s="170">
        <v>2</v>
      </c>
      <c r="E195" s="170"/>
      <c r="F195" s="170"/>
      <c r="G195" s="170"/>
      <c r="H195" s="170"/>
      <c r="I195" s="170"/>
      <c r="J195" s="170"/>
      <c r="K195" s="320">
        <f t="shared" si="26"/>
        <v>2</v>
      </c>
    </row>
    <row r="196" spans="2:11" ht="11.25">
      <c r="B196" s="319" t="s">
        <v>13794</v>
      </c>
      <c r="C196" s="189"/>
      <c r="D196" s="170">
        <v>2</v>
      </c>
      <c r="E196" s="170"/>
      <c r="F196" s="170"/>
      <c r="G196" s="170"/>
      <c r="H196" s="170"/>
      <c r="I196" s="170"/>
      <c r="J196" s="170"/>
      <c r="K196" s="320">
        <f t="shared" si="26"/>
        <v>2</v>
      </c>
    </row>
    <row r="197" spans="2:11" ht="11.25">
      <c r="B197" s="319" t="s">
        <v>13795</v>
      </c>
      <c r="C197" s="189"/>
      <c r="D197" s="170">
        <v>2</v>
      </c>
      <c r="E197" s="170"/>
      <c r="F197" s="170"/>
      <c r="G197" s="170"/>
      <c r="H197" s="170"/>
      <c r="I197" s="170"/>
      <c r="J197" s="170"/>
      <c r="K197" s="320">
        <f t="shared" si="26"/>
        <v>2</v>
      </c>
    </row>
    <row r="198" spans="2:11" ht="11.25">
      <c r="B198" s="319" t="s">
        <v>13796</v>
      </c>
      <c r="C198" s="189"/>
      <c r="D198" s="170">
        <v>2</v>
      </c>
      <c r="E198" s="170"/>
      <c r="F198" s="170"/>
      <c r="G198" s="170"/>
      <c r="H198" s="170"/>
      <c r="I198" s="170"/>
      <c r="J198" s="170"/>
      <c r="K198" s="320">
        <f t="shared" si="26"/>
        <v>2</v>
      </c>
    </row>
    <row r="199" spans="2:11" ht="11.25">
      <c r="B199" s="319" t="s">
        <v>13797</v>
      </c>
      <c r="C199" s="189"/>
      <c r="D199" s="170">
        <v>4</v>
      </c>
      <c r="E199" s="170"/>
      <c r="F199" s="170"/>
      <c r="G199" s="170"/>
      <c r="H199" s="170"/>
      <c r="I199" s="170"/>
      <c r="J199" s="170"/>
      <c r="K199" s="320">
        <f t="shared" si="26"/>
        <v>4</v>
      </c>
    </row>
    <row r="200" spans="2:11" ht="11.25">
      <c r="B200" s="319" t="s">
        <v>13798</v>
      </c>
      <c r="C200" s="189"/>
      <c r="D200" s="170">
        <v>2</v>
      </c>
      <c r="E200" s="170"/>
      <c r="F200" s="170"/>
      <c r="G200" s="170"/>
      <c r="H200" s="170"/>
      <c r="I200" s="170"/>
      <c r="J200" s="170"/>
      <c r="K200" s="320">
        <f t="shared" si="26"/>
        <v>2</v>
      </c>
    </row>
    <row r="201" spans="2:11" ht="11.25">
      <c r="B201" s="319" t="s">
        <v>13799</v>
      </c>
      <c r="C201" s="189"/>
      <c r="D201" s="170">
        <v>1</v>
      </c>
      <c r="E201" s="170"/>
      <c r="F201" s="170"/>
      <c r="G201" s="170"/>
      <c r="H201" s="170"/>
      <c r="I201" s="170"/>
      <c r="J201" s="170"/>
      <c r="K201" s="320">
        <f t="shared" si="26"/>
        <v>1</v>
      </c>
    </row>
    <row r="202" spans="2:11" ht="11.25">
      <c r="B202" s="319" t="s">
        <v>13800</v>
      </c>
      <c r="C202" s="189"/>
      <c r="D202" s="170">
        <v>1</v>
      </c>
      <c r="E202" s="170"/>
      <c r="F202" s="170"/>
      <c r="G202" s="170"/>
      <c r="H202" s="170"/>
      <c r="I202" s="170"/>
      <c r="J202" s="170"/>
      <c r="K202" s="320">
        <f t="shared" si="26"/>
        <v>1</v>
      </c>
    </row>
    <row r="203" spans="2:11" ht="11.25">
      <c r="B203" s="319" t="s">
        <v>13801</v>
      </c>
      <c r="C203" s="189"/>
      <c r="D203" s="170">
        <v>1</v>
      </c>
      <c r="E203" s="170"/>
      <c r="F203" s="170"/>
      <c r="G203" s="170"/>
      <c r="H203" s="170"/>
      <c r="I203" s="170"/>
      <c r="J203" s="170"/>
      <c r="K203" s="320">
        <f t="shared" si="26"/>
        <v>1</v>
      </c>
    </row>
    <row r="204" spans="2:11" ht="11.25">
      <c r="B204" s="319" t="s">
        <v>13802</v>
      </c>
      <c r="C204" s="189"/>
      <c r="D204" s="170">
        <v>1</v>
      </c>
      <c r="E204" s="170"/>
      <c r="F204" s="170"/>
      <c r="G204" s="170"/>
      <c r="H204" s="170"/>
      <c r="I204" s="170"/>
      <c r="J204" s="170"/>
      <c r="K204" s="320">
        <f t="shared" si="26"/>
        <v>1</v>
      </c>
    </row>
    <row r="205" spans="2:11" ht="11.25">
      <c r="B205" s="319" t="s">
        <v>13803</v>
      </c>
      <c r="C205" s="189"/>
      <c r="D205" s="170">
        <v>1</v>
      </c>
      <c r="E205" s="170"/>
      <c r="F205" s="170"/>
      <c r="G205" s="170"/>
      <c r="H205" s="170"/>
      <c r="I205" s="170"/>
      <c r="J205" s="170"/>
      <c r="K205" s="320">
        <f t="shared" si="26"/>
        <v>1</v>
      </c>
    </row>
    <row r="206" spans="2:11" ht="11.25">
      <c r="B206" s="319" t="s">
        <v>13804</v>
      </c>
      <c r="C206" s="189"/>
      <c r="D206" s="170">
        <v>1</v>
      </c>
      <c r="E206" s="170"/>
      <c r="F206" s="170"/>
      <c r="G206" s="170"/>
      <c r="H206" s="170"/>
      <c r="I206" s="170"/>
      <c r="J206" s="170"/>
      <c r="K206" s="320">
        <f t="shared" si="26"/>
        <v>1</v>
      </c>
    </row>
    <row r="207" spans="2:11" ht="11.25">
      <c r="B207" s="319" t="s">
        <v>13805</v>
      </c>
      <c r="C207" s="189"/>
      <c r="D207" s="170">
        <v>1</v>
      </c>
      <c r="E207" s="170"/>
      <c r="F207" s="170"/>
      <c r="G207" s="170"/>
      <c r="H207" s="170"/>
      <c r="I207" s="170"/>
      <c r="J207" s="170"/>
      <c r="K207" s="320">
        <f t="shared" si="26"/>
        <v>1</v>
      </c>
    </row>
    <row r="208" spans="2:11" ht="11.25">
      <c r="B208" s="319" t="s">
        <v>13806</v>
      </c>
      <c r="C208" s="189"/>
      <c r="D208" s="170">
        <v>1</v>
      </c>
      <c r="E208" s="170"/>
      <c r="F208" s="170"/>
      <c r="G208" s="170"/>
      <c r="H208" s="170"/>
      <c r="I208" s="170"/>
      <c r="J208" s="170"/>
      <c r="K208" s="320">
        <f t="shared" si="26"/>
        <v>1</v>
      </c>
    </row>
    <row r="209" spans="2:11" ht="11.25">
      <c r="B209" s="319" t="s">
        <v>13807</v>
      </c>
      <c r="C209" s="189"/>
      <c r="D209" s="170">
        <v>1</v>
      </c>
      <c r="E209" s="170"/>
      <c r="F209" s="170"/>
      <c r="G209" s="170"/>
      <c r="H209" s="170"/>
      <c r="I209" s="170"/>
      <c r="J209" s="170"/>
      <c r="K209" s="320">
        <f t="shared" si="26"/>
        <v>1</v>
      </c>
    </row>
    <row r="210" spans="2:11" ht="11.25">
      <c r="B210" s="319" t="s">
        <v>13808</v>
      </c>
      <c r="C210" s="189"/>
      <c r="D210" s="170">
        <v>1</v>
      </c>
      <c r="E210" s="170"/>
      <c r="F210" s="170"/>
      <c r="G210" s="170"/>
      <c r="H210" s="170"/>
      <c r="I210" s="170"/>
      <c r="J210" s="170"/>
      <c r="K210" s="320">
        <f t="shared" si="26"/>
        <v>1</v>
      </c>
    </row>
    <row r="211" spans="2:11" ht="11.25">
      <c r="B211" s="319" t="s">
        <v>13809</v>
      </c>
      <c r="C211" s="189"/>
      <c r="D211" s="170">
        <v>1</v>
      </c>
      <c r="E211" s="170"/>
      <c r="F211" s="170"/>
      <c r="G211" s="170"/>
      <c r="H211" s="170"/>
      <c r="I211" s="170"/>
      <c r="J211" s="170"/>
      <c r="K211" s="320">
        <f t="shared" si="26"/>
        <v>1</v>
      </c>
    </row>
    <row r="212" spans="2:11" ht="18.75" customHeight="1">
      <c r="B212" s="312">
        <v>8</v>
      </c>
      <c r="C212" s="388" t="str">
        <f>INDEX(ORCAMENTO!$E:$E,MATCH(B212,ORCAMENTO!$B:$B,0))</f>
        <v>SERVIÇOS FINAIS</v>
      </c>
      <c r="D212" s="389"/>
      <c r="E212" s="389"/>
      <c r="F212" s="389"/>
      <c r="G212" s="389"/>
      <c r="H212" s="389"/>
      <c r="I212" s="389"/>
      <c r="J212" s="389"/>
      <c r="K212" s="390"/>
    </row>
    <row r="213" spans="2:11" ht="24" customHeight="1">
      <c r="B213" s="313" t="s">
        <v>31903</v>
      </c>
      <c r="C213" s="385" t="str">
        <f>INDEX(ORCAMENTO!$E:$E,MATCH(B213,ORCAMENTO!$B:$B,0))</f>
        <v>Reservatório de polietileno de 1000l, inclusive peça de madeira 6x16cm para apoio, exclusive flanges e torneira de bóia</v>
      </c>
      <c r="D213" s="386"/>
      <c r="E213" s="386"/>
      <c r="F213" s="386"/>
      <c r="G213" s="386"/>
      <c r="H213" s="386"/>
      <c r="I213" s="387"/>
      <c r="J213" s="167" t="str">
        <f>INDEX(ORCAMENTO!$F:$F,MATCH(B213,ORCAMENTO!$B:$B,0))</f>
        <v>und</v>
      </c>
      <c r="K213" s="314">
        <f>K215</f>
        <v>4</v>
      </c>
    </row>
    <row r="214" spans="2:11" ht="11.25">
      <c r="B214" s="315" t="s">
        <v>970</v>
      </c>
      <c r="C214" s="169"/>
      <c r="D214" s="169"/>
      <c r="E214" s="169"/>
      <c r="F214" s="168"/>
      <c r="G214" s="168"/>
      <c r="H214" s="168"/>
      <c r="I214" s="168"/>
      <c r="J214" s="168"/>
      <c r="K214" s="316"/>
    </row>
    <row r="215" spans="2:11" ht="11.25">
      <c r="B215" s="319"/>
      <c r="C215" s="170"/>
      <c r="D215" s="170"/>
      <c r="E215" s="170"/>
      <c r="F215" s="170"/>
      <c r="G215" s="170"/>
      <c r="H215" s="170"/>
      <c r="I215" s="170"/>
      <c r="J215" s="170"/>
      <c r="K215" s="320">
        <v>4</v>
      </c>
    </row>
    <row r="216" spans="2:11" ht="11.25">
      <c r="B216" s="313" t="s">
        <v>31904</v>
      </c>
      <c r="C216" s="385" t="str">
        <f>INDEX(ORCAMENTO!$E:$E,MATCH(B216,ORCAMENTO!$B:$B,0))</f>
        <v>Placa em alumínio composto, espessura de 3,0 mm, modulada, aérea - película retrorrefletiva tipo I + III - fornecimento e implantação</v>
      </c>
      <c r="D216" s="386"/>
      <c r="E216" s="386"/>
      <c r="F216" s="386"/>
      <c r="G216" s="386"/>
      <c r="H216" s="386"/>
      <c r="I216" s="387"/>
      <c r="J216" s="167" t="str">
        <f>INDEX(ORCAMENTO!$F:$F,MATCH(B216,ORCAMENTO!$B:$B,0))</f>
        <v>m²</v>
      </c>
      <c r="K216" s="314">
        <f>SUM(K218:K219)</f>
        <v>2.8000000000000003</v>
      </c>
    </row>
    <row r="217" spans="2:11" ht="16.149999999999999" customHeight="1">
      <c r="B217" s="315" t="s">
        <v>970</v>
      </c>
      <c r="C217" s="169"/>
      <c r="D217" s="169" t="s">
        <v>13825</v>
      </c>
      <c r="E217" s="169" t="s">
        <v>5873</v>
      </c>
      <c r="F217" s="168"/>
      <c r="G217" s="168"/>
      <c r="H217" s="168"/>
      <c r="I217" s="168"/>
      <c r="J217" s="168"/>
      <c r="K217" s="316"/>
    </row>
    <row r="218" spans="2:11" ht="16.149999999999999" customHeight="1">
      <c r="B218" s="319" t="s">
        <v>31888</v>
      </c>
      <c r="C218" s="170"/>
      <c r="D218" s="170">
        <v>3.2</v>
      </c>
      <c r="E218" s="170">
        <v>0.65</v>
      </c>
      <c r="F218" s="170"/>
      <c r="G218" s="170"/>
      <c r="H218" s="170"/>
      <c r="I218" s="170"/>
      <c r="J218" s="170"/>
      <c r="K218" s="320">
        <f>D218*E218</f>
        <v>2.08</v>
      </c>
    </row>
    <row r="219" spans="2:11" ht="16.149999999999999" customHeight="1" thickBot="1">
      <c r="B219" s="326" t="s">
        <v>31889</v>
      </c>
      <c r="C219" s="327"/>
      <c r="D219" s="327">
        <v>0.9</v>
      </c>
      <c r="E219" s="327">
        <v>0.8</v>
      </c>
      <c r="F219" s="327"/>
      <c r="G219" s="327"/>
      <c r="H219" s="327"/>
      <c r="I219" s="327"/>
      <c r="J219" s="327"/>
      <c r="K219" s="328">
        <f>D219*E219</f>
        <v>0.72000000000000008</v>
      </c>
    </row>
    <row r="220" spans="2:11" ht="20.100000000000001" customHeight="1">
      <c r="B220" s="306"/>
      <c r="C220" s="307"/>
      <c r="D220" s="308"/>
      <c r="E220" s="308"/>
      <c r="F220" s="308"/>
      <c r="G220" s="308"/>
      <c r="H220" s="308"/>
      <c r="I220" s="308"/>
      <c r="J220" s="306"/>
      <c r="K220" s="309"/>
    </row>
  </sheetData>
  <mergeCells count="40">
    <mergeCell ref="C42:I42"/>
    <mergeCell ref="C45:K45"/>
    <mergeCell ref="B1:K1"/>
    <mergeCell ref="C4:K4"/>
    <mergeCell ref="C2:K2"/>
    <mergeCell ref="C3:K3"/>
    <mergeCell ref="C5:I5"/>
    <mergeCell ref="C8:I8"/>
    <mergeCell ref="C29:I29"/>
    <mergeCell ref="C32:K32"/>
    <mergeCell ref="C33:I33"/>
    <mergeCell ref="C36:I36"/>
    <mergeCell ref="C39:I39"/>
    <mergeCell ref="C97:I97"/>
    <mergeCell ref="C46:I46"/>
    <mergeCell ref="C53:I53"/>
    <mergeCell ref="C52:K52"/>
    <mergeCell ref="C76:I76"/>
    <mergeCell ref="C75:K75"/>
    <mergeCell ref="C49:I49"/>
    <mergeCell ref="C118:I118"/>
    <mergeCell ref="C179:I179"/>
    <mergeCell ref="C182:I182"/>
    <mergeCell ref="C189:I189"/>
    <mergeCell ref="C174:I174"/>
    <mergeCell ref="C159:I159"/>
    <mergeCell ref="C162:I162"/>
    <mergeCell ref="C165:I165"/>
    <mergeCell ref="C168:I168"/>
    <mergeCell ref="C178:K178"/>
    <mergeCell ref="C137:K137"/>
    <mergeCell ref="C138:I138"/>
    <mergeCell ref="C144:I144"/>
    <mergeCell ref="C150:I150"/>
    <mergeCell ref="C156:I156"/>
    <mergeCell ref="C213:I213"/>
    <mergeCell ref="C216:I216"/>
    <mergeCell ref="C212:K212"/>
    <mergeCell ref="C192:I192"/>
    <mergeCell ref="C124:I124"/>
  </mergeCells>
  <phoneticPr fontId="57" type="noConversion"/>
  <dataValidations disablePrompts="1" count="1">
    <dataValidation type="list" errorStyle="warning" allowBlank="1" showInputMessage="1" showErrorMessage="1" error="Selecionar Referencial compatível" sqref="XEV1:XFD3">
      <formula1>DADOS</formula1>
    </dataValidation>
  </dataValidations>
  <printOptions horizontalCentered="1"/>
  <pageMargins left="0.51181102362204722" right="0.31496062992125984" top="1.5748031496062993" bottom="0.78740157480314965" header="0.70866141732283472" footer="0.31496062992125984"/>
  <pageSetup paperSize="9" scale="90" fitToHeight="0" orientation="portrait" r:id="rId1"/>
  <headerFooter scaleWithDoc="0" alignWithMargins="0">
    <oddHeader>&amp;C&amp;G</oddHeader>
  </headerFooter>
  <rowBreaks count="3" manualBreakCount="3">
    <brk id="51" min="1" max="10" man="1"/>
    <brk id="129" min="1" max="10" man="1"/>
    <brk id="181" min="1" max="10" man="1"/>
  </rowBreaks>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9" tint="-0.249977111117893"/>
    <pageSetUpPr fitToPage="1"/>
  </sheetPr>
  <dimension ref="A1:XEV24"/>
  <sheetViews>
    <sheetView showGridLines="0" zoomScaleNormal="100" zoomScalePageLayoutView="115" workbookViewId="0">
      <selection activeCell="B4" sqref="B4:G4"/>
    </sheetView>
  </sheetViews>
  <sheetFormatPr defaultColWidth="0" defaultRowHeight="14.25"/>
  <cols>
    <col min="1" max="1" width="10.375" style="29" customWidth="1"/>
    <col min="2" max="2" width="9.375" style="28" customWidth="1"/>
    <col min="3" max="3" width="8.625" style="28" customWidth="1"/>
    <col min="4" max="4" width="34.125" style="28" customWidth="1"/>
    <col min="5" max="5" width="8.625" style="29" customWidth="1"/>
    <col min="6" max="7" width="8.25" style="30" customWidth="1"/>
    <col min="8" max="8" width="8.625" style="31" customWidth="1"/>
    <col min="9" max="9" width="11.875" style="31" customWidth="1"/>
    <col min="10" max="10" width="0" style="27" hidden="1" customWidth="1"/>
    <col min="11" max="16384" width="9" style="27" hidden="1"/>
  </cols>
  <sheetData>
    <row r="1" spans="1:996 16376:16376" s="16" customFormat="1" ht="24.95" customHeight="1">
      <c r="A1" s="376" t="s">
        <v>5862</v>
      </c>
      <c r="B1" s="376"/>
      <c r="C1" s="376"/>
      <c r="D1" s="376"/>
      <c r="E1" s="376"/>
      <c r="F1" s="376"/>
      <c r="G1" s="376"/>
      <c r="H1" s="376"/>
      <c r="I1" s="376"/>
      <c r="J1" s="376"/>
      <c r="K1" s="376"/>
      <c r="L1" s="124"/>
      <c r="M1" s="15"/>
      <c r="N1" s="15"/>
      <c r="O1" s="15"/>
      <c r="P1" s="18"/>
      <c r="Q1" s="125"/>
      <c r="R1" s="126"/>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22"/>
      <c r="XEV1" s="16" t="s">
        <v>967</v>
      </c>
    </row>
    <row r="2" spans="1:996 16376:16376" s="16" customFormat="1" ht="20.100000000000001" customHeight="1">
      <c r="A2" s="292" t="str">
        <f>BDI!$A$4</f>
        <v>OBRA:</v>
      </c>
      <c r="B2" s="399" t="str">
        <f>ORCAMENTO!C2</f>
        <v>EXECUÇÃO DA REFORMA NO CMEI FRANCISCO JOAO ''NEGUINHO''</v>
      </c>
      <c r="C2" s="400"/>
      <c r="D2" s="400"/>
      <c r="E2" s="400"/>
      <c r="F2" s="400"/>
      <c r="G2" s="400"/>
      <c r="H2" s="400"/>
      <c r="I2" s="400"/>
      <c r="J2" s="127"/>
      <c r="K2" s="127"/>
      <c r="L2" s="124"/>
      <c r="M2" s="15"/>
      <c r="N2" s="15"/>
      <c r="O2" s="15"/>
      <c r="P2" s="18"/>
      <c r="Q2" s="125"/>
      <c r="R2" s="126"/>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22"/>
      <c r="XEV2" s="16" t="s">
        <v>22</v>
      </c>
    </row>
    <row r="3" spans="1:996 16376:16376" s="16" customFormat="1" ht="20.100000000000001" customHeight="1">
      <c r="A3" s="292" t="str">
        <f>BDI!$A$5</f>
        <v>ENDEREÇO:</v>
      </c>
      <c r="B3" s="398" t="str">
        <f>ORCAMENTO!C3</f>
        <v>IBITUBA - BAIXO GUANDU/ES</v>
      </c>
      <c r="C3" s="398"/>
      <c r="D3" s="398"/>
      <c r="E3" s="398"/>
      <c r="F3" s="398"/>
      <c r="G3" s="398"/>
      <c r="H3" s="398"/>
      <c r="I3" s="398"/>
      <c r="J3" s="128"/>
      <c r="K3" s="128"/>
      <c r="L3" s="124"/>
      <c r="M3" s="15"/>
      <c r="N3" s="15"/>
      <c r="O3" s="15"/>
      <c r="P3" s="18"/>
      <c r="Q3" s="125"/>
      <c r="R3" s="126"/>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22"/>
      <c r="XEV3" s="16" t="s">
        <v>1857</v>
      </c>
    </row>
    <row r="4" spans="1:996 16376:16376">
      <c r="A4" s="178" t="s">
        <v>968</v>
      </c>
      <c r="B4" s="401" t="s">
        <v>970</v>
      </c>
      <c r="C4" s="401"/>
      <c r="D4" s="401"/>
      <c r="E4" s="401"/>
      <c r="F4" s="401"/>
      <c r="G4" s="401"/>
      <c r="H4" s="129" t="s">
        <v>0</v>
      </c>
      <c r="I4" s="130" t="s">
        <v>969</v>
      </c>
    </row>
    <row r="5" spans="1:996 16376:16376" ht="46.5" customHeight="1">
      <c r="A5" s="131">
        <f>COUNTIF($A$4:$A4,$A$4)</f>
        <v>1</v>
      </c>
      <c r="B5" s="402" t="s">
        <v>13826</v>
      </c>
      <c r="C5" s="402"/>
      <c r="D5" s="402"/>
      <c r="E5" s="402"/>
      <c r="F5" s="402"/>
      <c r="G5" s="402"/>
      <c r="H5" s="147" t="s">
        <v>41</v>
      </c>
      <c r="I5" s="132">
        <f>I6+I12</f>
        <v>9.963000000000001</v>
      </c>
    </row>
    <row r="6" spans="1:996 16376:16376">
      <c r="A6" s="397" t="s">
        <v>5854</v>
      </c>
      <c r="B6" s="397"/>
      <c r="C6" s="397"/>
      <c r="D6" s="397"/>
      <c r="E6" s="397"/>
      <c r="F6" s="397"/>
      <c r="G6" s="397"/>
      <c r="H6" s="137" t="s">
        <v>963</v>
      </c>
      <c r="I6" s="138">
        <f>SUBTOTAL(9,I8:XFD11)</f>
        <v>9.9</v>
      </c>
    </row>
    <row r="7" spans="1:996 16376:16376">
      <c r="A7" s="133" t="s">
        <v>971</v>
      </c>
      <c r="B7" s="133" t="s">
        <v>962</v>
      </c>
      <c r="C7" s="133" t="s">
        <v>18</v>
      </c>
      <c r="D7" s="133" t="s">
        <v>970</v>
      </c>
      <c r="E7" s="133" t="s">
        <v>19</v>
      </c>
      <c r="F7" s="134" t="s">
        <v>31859</v>
      </c>
      <c r="G7" s="134" t="s">
        <v>31863</v>
      </c>
      <c r="H7" s="135" t="s">
        <v>31861</v>
      </c>
      <c r="I7" s="135" t="s">
        <v>31862</v>
      </c>
    </row>
    <row r="8" spans="1:996 16376:16376">
      <c r="A8" s="148" t="s">
        <v>4827</v>
      </c>
      <c r="B8" s="148" t="s">
        <v>31856</v>
      </c>
      <c r="C8" s="285" t="s">
        <v>31858</v>
      </c>
      <c r="D8" s="122" t="str">
        <f>PROPER(IFERROR(
IF(C8="","",
IF(CONCATENATE($A8,$B8)="IDER-ES",INDEX('IDER-ES'!$B:$B,MATCH($C8,'IDER-ES'!$A:$A,0)),
IF(CONCATENATE($A8,$B8)="ISINAPI",INDEX(ISINAPI!$B:$B,MATCH($C8,ISINAPI!$A:$A,0)),
))),"*Verificar código*"))</f>
        <v>Ajudante (Ajudante Pratico - Sinduscon)</v>
      </c>
      <c r="E8" s="123" t="str">
        <f>PROPER(IFERROR(
IF(C8="","",
IF(CONCATENATE($A8,$B8)="IDER-ES",INDEX('IDER-ES'!$C:$C,MATCH($C8,'IDER-ES'!$A:$A,0)),
IF(CONCATENATE($A8,$B8)="ISINAPI",INDEX(ISINAPI!$C:$C,MATCH($C8,ISINAPI!$A:$A,0)),
))),"*Verificar código*"))</f>
        <v>H</v>
      </c>
      <c r="F8" s="288">
        <v>0.25</v>
      </c>
      <c r="G8" s="286">
        <v>1.5727</v>
      </c>
      <c r="H8" s="139">
        <f>(IFERROR(
IF(CONCATENATE($A8,$B8)="IDER-ES",INDEX('IDER-ES'!$D:$D,MATCH($C8,'IDER-ES'!$A:$A,0)),
IF(CONCATENATE($A8,$B8)="ISINAPI",INDEX(ISINAPI!$D:$D,MATCH($C8,ISINAPI!$A:$A,0)),
)),"*Erro!*"))</f>
        <v>7.46</v>
      </c>
      <c r="I8" s="136">
        <f>IFERROR(ROUND(H8*F8*(1+G8),2),"")</f>
        <v>4.8</v>
      </c>
    </row>
    <row r="9" spans="1:996 16376:16376">
      <c r="A9" s="148" t="s">
        <v>4827</v>
      </c>
      <c r="B9" s="148" t="s">
        <v>31856</v>
      </c>
      <c r="C9" s="285" t="s">
        <v>22579</v>
      </c>
      <c r="D9" s="122" t="str">
        <f>PROPER(IFERROR(
IF(C9="","",
IF(CONCATENATE($A9,$B9)="IDER-ES",INDEX('IDER-ES'!$B:$B,MATCH($C9,'IDER-ES'!$A:$A,0)),
IF(CONCATENATE($A9,$B9)="ISINAPI",INDEX(ISINAPI!$B:$B,MATCH($C9,ISINAPI!$A:$A,0)),
))),"*Verificar código*"))</f>
        <v>Encanador (Oficial - Sinduscon)</v>
      </c>
      <c r="E9" s="123" t="str">
        <f>PROPER(IFERROR(
IF(C9="","",
IF(CONCATENATE($A9,$B9)="IDER-ES",INDEX('IDER-ES'!$C:$C,MATCH($C9,'IDER-ES'!$A:$A,0)),
IF(CONCATENATE($A9,$B9)="ISINAPI",INDEX(ISINAPI!$C:$C,MATCH($C9,ISINAPI!$A:$A,0)),
))),"*Verificar código*"))</f>
        <v>H</v>
      </c>
      <c r="F9" s="291">
        <v>0</v>
      </c>
      <c r="G9" s="291">
        <v>0</v>
      </c>
      <c r="H9" s="139">
        <f>(IFERROR(
IF(CONCATENATE($A9,$B9)="IDER-ES",INDEX('IDER-ES'!$D:$D,MATCH($C9,'IDER-ES'!$A:$A,0)),
IF(CONCATENATE($A9,$B9)="ISINAPI",INDEX(ISINAPI!$D:$D,MATCH($C9,ISINAPI!$A:$A,0)),
)),"*Erro!*"))</f>
        <v>8.84</v>
      </c>
      <c r="I9" s="136">
        <f>ROUND((H9*F9)*(1+G9),2)</f>
        <v>0</v>
      </c>
    </row>
    <row r="10" spans="1:996 16376:16376">
      <c r="A10" s="148" t="s">
        <v>4827</v>
      </c>
      <c r="B10" s="148" t="s">
        <v>31856</v>
      </c>
      <c r="C10" s="285" t="s">
        <v>22589</v>
      </c>
      <c r="D10" s="122" t="str">
        <f>PROPER(IFERROR(
IF(C10="","",
IF(CONCATENATE($A10,$B10)="IDER-ES",INDEX('IDER-ES'!$B:$B,MATCH($C10,'IDER-ES'!$A:$A,0)),
IF(CONCATENATE($A10,$B10)="ISINAPI",INDEX(ISINAPI!$B:$B,MATCH($C10,ISINAPI!$A:$A,0)),
))),"*Verificar código*"))</f>
        <v>Pedreiro (Oficial - Sinduscon)</v>
      </c>
      <c r="E10" s="123" t="str">
        <f>PROPER(IFERROR(
IF(C10="","",
IF(CONCATENATE($A10,$B10)="IDER-ES",INDEX('IDER-ES'!$C:$C,MATCH($C10,'IDER-ES'!$A:$A,0)),
IF(CONCATENATE($A10,$B10)="ISINAPI",INDEX(ISINAPI!$C:$C,MATCH($C10,ISINAPI!$A:$A,0)),
))),"*Verificar código*"))</f>
        <v>H</v>
      </c>
      <c r="F10" s="288">
        <v>0.15</v>
      </c>
      <c r="G10" s="286">
        <v>1.5727</v>
      </c>
      <c r="H10" s="139">
        <f>(IFERROR(
IF(CONCATENATE($A10,$B10)="IDER-ES",INDEX('IDER-ES'!$D:$D,MATCH($C10,'IDER-ES'!$A:$A,0)),
IF(CONCATENATE($A10,$B10)="ISINAPI",INDEX(ISINAPI!$D:$D,MATCH($C10,ISINAPI!$A:$A,0)),
)),"*Erro!*"))</f>
        <v>8.84</v>
      </c>
      <c r="I10" s="136">
        <f>IFERROR(ROUND(H10*F10*(1+G10),2),"")</f>
        <v>3.41</v>
      </c>
    </row>
    <row r="11" spans="1:996 16376:16376">
      <c r="A11" s="148" t="s">
        <v>4827</v>
      </c>
      <c r="B11" s="148" t="s">
        <v>31856</v>
      </c>
      <c r="C11" s="285" t="s">
        <v>22593</v>
      </c>
      <c r="D11" s="122" t="str">
        <f>PROPER(IFERROR(
IF(C11="","",
IF(CONCATENATE($A11,$B11)="IDER-ES",INDEX('IDER-ES'!$B:$B,MATCH($C11,'IDER-ES'!$A:$A,0)),
IF(CONCATENATE($A11,$B11)="ISINAPI",INDEX(ISINAPI!$B:$B,MATCH($C11,ISINAPI!$A:$A,0)),
))),"*Verificar código*"))</f>
        <v>Servente (Auxiliar De Obras - Sinduscon)</v>
      </c>
      <c r="E11" s="123" t="str">
        <f>PROPER(IFERROR(
IF(C11="","",
IF(CONCATENATE($A11,$B11)="IDER-ES",INDEX('IDER-ES'!$C:$C,MATCH($C11,'IDER-ES'!$A:$A,0)),
IF(CONCATENATE($A11,$B11)="ISINAPI",INDEX(ISINAPI!$C:$C,MATCH($C11,ISINAPI!$A:$A,0)),
))),"*Verificar código*"))</f>
        <v>H</v>
      </c>
      <c r="F11" s="288">
        <v>0.1</v>
      </c>
      <c r="G11" s="286">
        <v>1.5727</v>
      </c>
      <c r="H11" s="139">
        <f>(IFERROR(
IF(CONCATENATE($A11,$B11)="IDER-ES",INDEX('IDER-ES'!$D:$D,MATCH($C11,'IDER-ES'!$A:$A,0)),
IF(CONCATENATE($A11,$B11)="ISINAPI",INDEX(ISINAPI!$D:$D,MATCH($C11,ISINAPI!$A:$A,0)),
)),"*Erro!*"))</f>
        <v>6.56</v>
      </c>
      <c r="I11" s="136">
        <f>IFERROR(ROUND(H11*F11*(1+G11),2),"")</f>
        <v>1.69</v>
      </c>
    </row>
    <row r="12" spans="1:996 16376:16376">
      <c r="A12" s="397" t="s">
        <v>5855</v>
      </c>
      <c r="B12" s="397"/>
      <c r="C12" s="397"/>
      <c r="D12" s="397"/>
      <c r="E12" s="397"/>
      <c r="F12" s="397"/>
      <c r="G12" s="397"/>
      <c r="H12" s="137" t="s">
        <v>963</v>
      </c>
      <c r="I12" s="138">
        <f>SUBTOTAL(9,I14:XFD16)</f>
        <v>6.3E-2</v>
      </c>
    </row>
    <row r="13" spans="1:996 16376:16376">
      <c r="A13" s="133" t="s">
        <v>971</v>
      </c>
      <c r="B13" s="133" t="s">
        <v>962</v>
      </c>
      <c r="C13" s="133" t="s">
        <v>18</v>
      </c>
      <c r="D13" s="133" t="s">
        <v>970</v>
      </c>
      <c r="E13" s="133" t="s">
        <v>19</v>
      </c>
      <c r="F13" s="134" t="s">
        <v>31859</v>
      </c>
      <c r="G13" s="134" t="s">
        <v>31860</v>
      </c>
      <c r="H13" s="135" t="s">
        <v>31861</v>
      </c>
      <c r="I13" s="135" t="s">
        <v>31862</v>
      </c>
    </row>
    <row r="14" spans="1:996 16376:16376">
      <c r="A14" s="148" t="s">
        <v>4827</v>
      </c>
      <c r="B14" s="148" t="s">
        <v>31856</v>
      </c>
      <c r="C14" s="285" t="s">
        <v>22619</v>
      </c>
      <c r="D14" s="122" t="str">
        <f>PROPER(IFERROR(
IF(C14="","",
IF(CONCATENATE($A14,$B14)="IDER-ES",INDEX('IDER-ES'!$B:$B,MATCH($C14,'IDER-ES'!$A:$A,0)),
IF(CONCATENATE($A14,$B14)="ISINAPI",INDEX(ISINAPI!$B:$B,MATCH($C14,ISINAPI!$A:$A,0)),
))),"*Verificar código*"))</f>
        <v>Areia Lavada Media</v>
      </c>
      <c r="E14" s="123" t="str">
        <f>PROPER(IFERROR(
IF(C14="","",
IF(CONCATENATE($A14,$B14)="IDER-ES",INDEX('IDER-ES'!$C:$C,MATCH($C14,'IDER-ES'!$A:$A,0)),
IF(CONCATENATE($A14,$B14)="ISINAPI",INDEX(ISINAPI!$C:$C,MATCH($C14,ISINAPI!$A:$A,0)),
))),"*Verificar código*"))</f>
        <v>M3</v>
      </c>
      <c r="F14" s="290">
        <v>2.0000000000000001E-4</v>
      </c>
      <c r="G14" s="291">
        <v>0</v>
      </c>
      <c r="H14" s="139">
        <f>(IFERROR(
IF(CONCATENATE($A14,$B14)="IDER-ES",INDEX('IDER-ES'!$D:$D,MATCH($C14,'IDER-ES'!$A:$A,0)),
IF(CONCATENATE($A14,$B14)="ISINAPI",INDEX(ISINAPI!$D:$D,MATCH($C14,ISINAPI!$A:$A,0)),
)),"*Erro!*"))</f>
        <v>146.22</v>
      </c>
      <c r="I14" s="287">
        <f>IFERROR(ROUND(H14*F14*(1+G14),3),"")</f>
        <v>2.9000000000000001E-2</v>
      </c>
    </row>
    <row r="15" spans="1:996 16376:16376">
      <c r="A15" s="148" t="s">
        <v>4827</v>
      </c>
      <c r="B15" s="148" t="s">
        <v>31856</v>
      </c>
      <c r="C15" s="285" t="s">
        <v>22620</v>
      </c>
      <c r="D15" s="122" t="str">
        <f>PROPER(IFERROR(
IF(C15="","",
IF(CONCATENATE($A15,$B15)="IDER-ES",INDEX('IDER-ES'!$B:$B,MATCH($C15,'IDER-ES'!$A:$A,0)),
IF(CONCATENATE($A15,$B15)="ISINAPI",INDEX(ISINAPI!$B:$B,MATCH($C15,ISINAPI!$A:$A,0)),
))),"*Verificar código*"))</f>
        <v>Cal Hidratado P/ Argamassa Ch Iii</v>
      </c>
      <c r="E15" s="123" t="str">
        <f>PROPER(IFERROR(
IF(C15="","",
IF(CONCATENATE($A15,$B15)="IDER-ES",INDEX('IDER-ES'!$C:$C,MATCH($C15,'IDER-ES'!$A:$A,0)),
IF(CONCATENATE($A15,$B15)="ISINAPI",INDEX(ISINAPI!$C:$C,MATCH($C15,ISINAPI!$A:$A,0)),
))),"*Verificar código*"))</f>
        <v>Kg</v>
      </c>
      <c r="F15" s="289">
        <v>3.5999999999999997E-2</v>
      </c>
      <c r="G15" s="291">
        <v>0</v>
      </c>
      <c r="H15" s="139">
        <f>(IFERROR(
IF(CONCATENATE($A15,$B15)="IDER-ES",INDEX('IDER-ES'!$D:$D,MATCH($C15,'IDER-ES'!$A:$A,0)),
IF(CONCATENATE($A15,$B15)="ISINAPI",INDEX(ISINAPI!$D:$D,MATCH($C15,ISINAPI!$A:$A,0)),
)),"*Erro!*"))</f>
        <v>0.89</v>
      </c>
      <c r="I15" s="287">
        <f>IFERROR(ROUND(H15*F15*(1+G15),3),"")</f>
        <v>3.2000000000000001E-2</v>
      </c>
    </row>
    <row r="16" spans="1:996 16376:16376">
      <c r="A16" s="148" t="s">
        <v>4827</v>
      </c>
      <c r="B16" s="148" t="s">
        <v>31856</v>
      </c>
      <c r="C16" s="285" t="s">
        <v>22621</v>
      </c>
      <c r="D16" s="122" t="str">
        <f>PROPER(IFERROR(
IF(C16="","",
IF(CONCATENATE($A16,$B16)="IDER-ES",INDEX('IDER-ES'!$B:$B,MATCH($C16,'IDER-ES'!$A:$A,0)),
IF(CONCATENATE($A16,$B16)="ISINAPI",INDEX(ISINAPI!$B:$B,MATCH($C16,ISINAPI!$A:$A,0)),
))),"*Verificar código*"))</f>
        <v>Cimento Portland Cp Iii - 40</v>
      </c>
      <c r="E16" s="123" t="str">
        <f>PROPER(IFERROR(
IF(C16="","",
IF(CONCATENATE($A16,$B16)="IDER-ES",INDEX('IDER-ES'!$C:$C,MATCH($C16,'IDER-ES'!$A:$A,0)),
IF(CONCATENATE($A16,$B16)="ISINAPI",INDEX(ISINAPI!$C:$C,MATCH($C16,ISINAPI!$A:$A,0)),
))),"*Verificar código*"))</f>
        <v>Kg</v>
      </c>
      <c r="F16" s="289">
        <v>3.0000000000000001E-3</v>
      </c>
      <c r="G16" s="291">
        <v>0</v>
      </c>
      <c r="H16" s="139">
        <f>(IFERROR(
IF(CONCATENATE($A16,$B16)="IDER-ES",INDEX('IDER-ES'!$D:$D,MATCH($C16,'IDER-ES'!$A:$A,0)),
IF(CONCATENATE($A16,$B16)="ISINAPI",INDEX(ISINAPI!$D:$D,MATCH($C16,ISINAPI!$A:$A,0)),
)),"*Erro!*"))</f>
        <v>0.57999999999999996</v>
      </c>
      <c r="I16" s="287">
        <f>IFERROR(ROUND(H16*F16*(1+G16),3),"")</f>
        <v>2E-3</v>
      </c>
    </row>
    <row r="17" s="27" customFormat="1"/>
    <row r="18" s="27" customFormat="1"/>
    <row r="19" s="27" customFormat="1"/>
    <row r="20" s="27" customFormat="1"/>
    <row r="21" s="27" customFormat="1"/>
    <row r="22" s="27" customFormat="1"/>
    <row r="23" s="27" customFormat="1"/>
    <row r="24" s="27" customFormat="1"/>
  </sheetData>
  <mergeCells count="7">
    <mergeCell ref="A6:G6"/>
    <mergeCell ref="A12:G12"/>
    <mergeCell ref="A1:K1"/>
    <mergeCell ref="B3:I3"/>
    <mergeCell ref="B2:I2"/>
    <mergeCell ref="B4:G4"/>
    <mergeCell ref="B5:G5"/>
  </mergeCells>
  <conditionalFormatting sqref="D8:D11">
    <cfRule type="expression" dxfId="3" priority="10">
      <formula>IF($D8="*verificar código*",TRUE,FALSE)</formula>
    </cfRule>
  </conditionalFormatting>
  <conditionalFormatting sqref="D14">
    <cfRule type="expression" dxfId="2" priority="3">
      <formula>IF($D14="*verificar código*",TRUE,FALSE)</formula>
    </cfRule>
  </conditionalFormatting>
  <conditionalFormatting sqref="D15">
    <cfRule type="expression" dxfId="1" priority="2">
      <formula>IF($D15="*verificar código*",TRUE,FALSE)</formula>
    </cfRule>
  </conditionalFormatting>
  <conditionalFormatting sqref="D16">
    <cfRule type="expression" dxfId="0" priority="1">
      <formula>IF($D16="*verificar código*",TRUE,FALSE)</formula>
    </cfRule>
  </conditionalFormatting>
  <dataValidations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Defina o Tipo:_x000a_I = Insumo_x000a_C = Composição" sqref="A14:A16 A8:A11">
      <formula1>ETAPA</formula1>
    </dataValidation>
    <dataValidation type="list" allowBlank="1" showInputMessage="1" showErrorMessage="1" errorTitle="Entrar informação" error="Informar referencial de preço válido." sqref="B8:B11 B14:B16">
      <formula1>DADOS</formula1>
    </dataValidation>
  </dataValidations>
  <printOptions horizontalCentered="1"/>
  <pageMargins left="0.39370078740157483" right="0.39370078740157483" top="1.5748031496062993" bottom="0.78740157480314965" header="0.78740157480314965" footer="0.39370078740157483"/>
  <pageSetup paperSize="9" scale="81" fitToHeight="0" pageOrder="overThenDown" orientation="portrait" useFirstPageNumber="1" r:id="rId1"/>
  <headerFooter alignWithMargins="0">
    <oddHeader>&amp;C&amp;G</oddHeader>
    <oddFooter>&amp;A</oddFooter>
  </headerFooter>
  <legacy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B1:XEQ143"/>
  <sheetViews>
    <sheetView view="pageBreakPreview" zoomScaleNormal="100" zoomScaleSheetLayoutView="100" workbookViewId="0">
      <selection activeCell="E41" sqref="E41"/>
    </sheetView>
  </sheetViews>
  <sheetFormatPr defaultColWidth="9" defaultRowHeight="14.25" zeroHeight="1"/>
  <cols>
    <col min="1" max="1" width="9" style="26"/>
    <col min="2" max="2" width="10.625" style="26" customWidth="1"/>
    <col min="3" max="3" width="34.625" style="26" customWidth="1"/>
    <col min="4" max="6" width="14.625" style="26" customWidth="1"/>
    <col min="7" max="7" width="14.25" style="26" customWidth="1"/>
    <col min="8" max="11" width="12.625" style="26" customWidth="1"/>
    <col min="12" max="12" width="9" style="113" customWidth="1"/>
    <col min="13" max="13" width="5" style="113" customWidth="1"/>
    <col min="14" max="14" width="12" style="113" bestFit="1" customWidth="1"/>
    <col min="15" max="17" width="9" style="113"/>
    <col min="18" max="16384" width="9" style="26"/>
  </cols>
  <sheetData>
    <row r="1" spans="2:991 16371:16371" s="21" customFormat="1" ht="24.95" customHeight="1">
      <c r="B1" s="407" t="s">
        <v>4835</v>
      </c>
      <c r="C1" s="407"/>
      <c r="D1" s="407"/>
      <c r="E1" s="407"/>
      <c r="F1" s="407"/>
      <c r="G1" s="198"/>
      <c r="H1" s="198"/>
      <c r="I1" s="198"/>
      <c r="J1" s="198"/>
      <c r="K1" s="198"/>
      <c r="L1" s="103"/>
      <c r="M1" s="107"/>
      <c r="N1" s="108"/>
      <c r="O1" s="108"/>
      <c r="P1" s="108"/>
      <c r="Q1" s="108"/>
      <c r="R1" s="22"/>
      <c r="S1" s="22"/>
      <c r="T1" s="22"/>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22"/>
      <c r="XEQ1" s="21" t="s">
        <v>967</v>
      </c>
    </row>
    <row r="2" spans="2:991 16371:16371" s="21" customFormat="1" ht="19.5" customHeight="1">
      <c r="B2" s="329" t="str">
        <f>BDI!$A$4</f>
        <v>OBRA:</v>
      </c>
      <c r="C2" s="410" t="str">
        <f>ORCAMENTO!C2</f>
        <v>EXECUÇÃO DA REFORMA NO CMEI FRANCISCO JOAO ''NEGUINHO''</v>
      </c>
      <c r="D2" s="411"/>
      <c r="E2" s="411"/>
      <c r="F2" s="412"/>
      <c r="G2" s="199"/>
      <c r="H2" s="199"/>
      <c r="I2" s="199"/>
      <c r="J2" s="199"/>
      <c r="K2" s="199"/>
      <c r="L2" s="103"/>
      <c r="M2" s="109"/>
      <c r="N2" s="108"/>
      <c r="O2" s="108"/>
      <c r="P2" s="108"/>
      <c r="Q2" s="108"/>
      <c r="R2" s="22"/>
      <c r="S2" s="22"/>
      <c r="T2" s="22"/>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22"/>
      <c r="XEQ2" s="21" t="s">
        <v>22</v>
      </c>
    </row>
    <row r="3" spans="2:991 16371:16371" s="21" customFormat="1" ht="20.100000000000001" customHeight="1">
      <c r="B3" s="330" t="str">
        <f>BDI!$A$5</f>
        <v>ENDEREÇO:</v>
      </c>
      <c r="C3" s="413" t="str">
        <f>ORCAMENTO!C3</f>
        <v>IBITUBA - BAIXO GUANDU/ES</v>
      </c>
      <c r="D3" s="414"/>
      <c r="E3" s="414"/>
      <c r="F3" s="415"/>
      <c r="G3" s="200"/>
      <c r="H3" s="200"/>
      <c r="I3" s="200"/>
      <c r="J3" s="200"/>
      <c r="K3" s="200"/>
      <c r="L3" s="103"/>
      <c r="M3" s="109"/>
      <c r="N3" s="108"/>
      <c r="O3" s="108"/>
      <c r="P3" s="108"/>
      <c r="Q3" s="108"/>
      <c r="R3" s="22"/>
      <c r="S3" s="22"/>
      <c r="T3" s="22"/>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22"/>
      <c r="XEQ3" s="21" t="s">
        <v>1857</v>
      </c>
    </row>
    <row r="4" spans="2:991 16371:16371" s="24" customFormat="1" ht="20.100000000000001" customHeight="1">
      <c r="B4" s="331" t="s">
        <v>961</v>
      </c>
      <c r="C4" s="120" t="s">
        <v>970</v>
      </c>
      <c r="D4" s="120" t="s">
        <v>2016</v>
      </c>
      <c r="E4" s="338">
        <v>1</v>
      </c>
      <c r="F4" s="332">
        <v>2</v>
      </c>
      <c r="G4" s="332">
        <v>3</v>
      </c>
      <c r="H4" s="105"/>
      <c r="I4" s="105"/>
      <c r="J4" s="105"/>
      <c r="K4" s="105"/>
      <c r="L4" s="105"/>
    </row>
    <row r="5" spans="2:991 16371:16371" s="25" customFormat="1" ht="20.100000000000001" customHeight="1">
      <c r="B5" s="405">
        <v>1</v>
      </c>
      <c r="C5" s="406" t="str">
        <f>INDEX(ORCAMENTO!$E:$E,MATCH($B5,ORCAMENTO!$B:$B,0))</f>
        <v>SERVIÇOS PRELIMINARES</v>
      </c>
      <c r="D5" s="192">
        <f>INDEX(ORCAMENTO!$J:$J,MATCH($B5,ORCAMENTO!$B:$B,0))</f>
        <v>9509.4499999999989</v>
      </c>
      <c r="E5" s="339">
        <f t="shared" ref="E5:G5" si="0">E6*$D5</f>
        <v>9509.4499999999989</v>
      </c>
      <c r="F5" s="333">
        <f t="shared" si="0"/>
        <v>0</v>
      </c>
      <c r="G5" s="333">
        <f t="shared" si="0"/>
        <v>0</v>
      </c>
      <c r="H5" s="104" t="s">
        <v>4828</v>
      </c>
      <c r="I5" s="106">
        <f>SUM(E5:G5)</f>
        <v>9509.4499999999989</v>
      </c>
      <c r="J5" s="110">
        <f>I5-D5</f>
        <v>0</v>
      </c>
      <c r="K5" s="105"/>
      <c r="L5" s="105"/>
    </row>
    <row r="6" spans="2:991 16371:16371" s="25" customFormat="1" ht="20.100000000000001" customHeight="1">
      <c r="B6" s="405"/>
      <c r="C6" s="406"/>
      <c r="D6" s="121">
        <f>D5/$D$21</f>
        <v>9.2569013655643989E-2</v>
      </c>
      <c r="E6" s="340">
        <v>1</v>
      </c>
      <c r="F6" s="334"/>
      <c r="G6" s="334"/>
      <c r="H6" s="104" t="s">
        <v>934</v>
      </c>
      <c r="I6" s="111">
        <f>SUM(E6:G6)</f>
        <v>1</v>
      </c>
      <c r="J6" s="105"/>
      <c r="K6" s="105"/>
      <c r="L6" s="105"/>
    </row>
    <row r="7" spans="2:991 16371:16371" s="25" customFormat="1" ht="20.100000000000001" customHeight="1">
      <c r="B7" s="405">
        <v>2</v>
      </c>
      <c r="C7" s="406" t="str">
        <f>INDEX(ORCAMENTO!$E:$E,MATCH(B7,ORCAMENTO!$B:$B,0))</f>
        <v>SISTEMAS DE COBERTURA</v>
      </c>
      <c r="D7" s="192">
        <f>INDEX(ORCAMENTO!$J:$J,MATCH($B7,ORCAMENTO!$B:$B,0))</f>
        <v>11626.769999999999</v>
      </c>
      <c r="E7" s="339">
        <f>E8*$D7</f>
        <v>11626.769999999999</v>
      </c>
      <c r="F7" s="333">
        <f>F8*$D7</f>
        <v>0</v>
      </c>
      <c r="G7" s="333">
        <f>G8*$D7</f>
        <v>0</v>
      </c>
      <c r="H7" s="104" t="s">
        <v>4828</v>
      </c>
      <c r="I7" s="106">
        <f t="shared" ref="I7:I20" si="1">SUM(E7:G7)</f>
        <v>11626.769999999999</v>
      </c>
      <c r="J7" s="110">
        <f>I7-D7</f>
        <v>0</v>
      </c>
      <c r="K7" s="105"/>
      <c r="L7" s="105"/>
    </row>
    <row r="8" spans="2:991 16371:16371" s="25" customFormat="1" ht="20.100000000000001" customHeight="1">
      <c r="B8" s="405"/>
      <c r="C8" s="406"/>
      <c r="D8" s="121">
        <f>D7/$D$21</f>
        <v>0.11317990324372407</v>
      </c>
      <c r="E8" s="340">
        <v>1</v>
      </c>
      <c r="F8" s="334"/>
      <c r="G8" s="334"/>
      <c r="H8" s="104" t="s">
        <v>934</v>
      </c>
      <c r="I8" s="111">
        <f t="shared" si="1"/>
        <v>1</v>
      </c>
      <c r="J8" s="105"/>
      <c r="K8" s="105"/>
      <c r="L8" s="105"/>
    </row>
    <row r="9" spans="2:991 16371:16371" s="25" customFormat="1" ht="20.100000000000001" customHeight="1">
      <c r="B9" s="405">
        <v>3</v>
      </c>
      <c r="C9" s="406" t="str">
        <f>INDEX(ORCAMENTO!$E:$E,MATCH(B9,ORCAMENTO!$B:$B,0))</f>
        <v>IMPERMEABILIZAÇÃO</v>
      </c>
      <c r="D9" s="192">
        <f>INDEX(ORCAMENTO!$J:$J,MATCH($B9,ORCAMENTO!$B:$B,0))</f>
        <v>6948.380000000001</v>
      </c>
      <c r="E9" s="339">
        <f t="shared" ref="E9:G9" si="2">E10*$D9</f>
        <v>6948.380000000001</v>
      </c>
      <c r="F9" s="333">
        <f t="shared" si="2"/>
        <v>0</v>
      </c>
      <c r="G9" s="333">
        <f t="shared" si="2"/>
        <v>0</v>
      </c>
      <c r="H9" s="104" t="s">
        <v>4828</v>
      </c>
      <c r="I9" s="106">
        <f t="shared" si="1"/>
        <v>6948.380000000001</v>
      </c>
      <c r="J9" s="110">
        <f>I9-D9</f>
        <v>0</v>
      </c>
      <c r="K9" s="105"/>
      <c r="L9" s="105"/>
    </row>
    <row r="10" spans="2:991 16371:16371" s="25" customFormat="1" ht="20.100000000000001" customHeight="1">
      <c r="B10" s="405"/>
      <c r="C10" s="406"/>
      <c r="D10" s="121">
        <f>D9/$D$21</f>
        <v>6.763847363460597E-2</v>
      </c>
      <c r="E10" s="340">
        <v>1</v>
      </c>
      <c r="F10" s="334"/>
      <c r="G10" s="334"/>
      <c r="H10" s="104" t="s">
        <v>934</v>
      </c>
      <c r="I10" s="111">
        <f t="shared" si="1"/>
        <v>1</v>
      </c>
      <c r="J10" s="105"/>
      <c r="K10" s="105"/>
      <c r="L10" s="105"/>
    </row>
    <row r="11" spans="2:991 16371:16371" s="25" customFormat="1" ht="20.100000000000001" customHeight="1">
      <c r="B11" s="405">
        <v>4</v>
      </c>
      <c r="C11" s="406" t="str">
        <f>INDEX(ORCAMENTO!$E:$E,MATCH(B11,ORCAMENTO!$B:$B,0))</f>
        <v>REVESTIMENTO INTERNO E EXTERNO</v>
      </c>
      <c r="D11" s="192">
        <f>INDEX(ORCAMENTO!$J:$J,MATCH($B11,ORCAMENTO!$B:$B,0))</f>
        <v>9855.36</v>
      </c>
      <c r="E11" s="339">
        <f t="shared" ref="E11:G11" si="3">E12*$D11</f>
        <v>3942.1440000000002</v>
      </c>
      <c r="F11" s="333">
        <f t="shared" si="3"/>
        <v>2956.6080000000002</v>
      </c>
      <c r="G11" s="333">
        <f t="shared" si="3"/>
        <v>2956.6080000000002</v>
      </c>
      <c r="H11" s="104" t="s">
        <v>4828</v>
      </c>
      <c r="I11" s="106">
        <f t="shared" si="1"/>
        <v>9855.36</v>
      </c>
      <c r="J11" s="110">
        <f>I11-D11</f>
        <v>0</v>
      </c>
      <c r="K11" s="105"/>
      <c r="L11" s="105"/>
    </row>
    <row r="12" spans="2:991 16371:16371" s="25" customFormat="1" ht="20.100000000000001" customHeight="1">
      <c r="B12" s="405"/>
      <c r="C12" s="406"/>
      <c r="D12" s="121">
        <f>D11/$D$21</f>
        <v>9.5936248092296367E-2</v>
      </c>
      <c r="E12" s="340">
        <v>0.4</v>
      </c>
      <c r="F12" s="334">
        <v>0.3</v>
      </c>
      <c r="G12" s="334">
        <v>0.3</v>
      </c>
      <c r="H12" s="104" t="s">
        <v>934</v>
      </c>
      <c r="I12" s="111">
        <f t="shared" si="1"/>
        <v>1</v>
      </c>
      <c r="J12" s="105"/>
      <c r="K12" s="105"/>
      <c r="L12" s="105"/>
    </row>
    <row r="13" spans="2:991 16371:16371" s="25" customFormat="1" ht="20.100000000000001" customHeight="1">
      <c r="B13" s="405">
        <v>5</v>
      </c>
      <c r="C13" s="406" t="str">
        <f>INDEX(ORCAMENTO!$E:$E,MATCH(B13,ORCAMENTO!$B:$B,0))</f>
        <v>PINTURAS E ACABAMENTOS</v>
      </c>
      <c r="D13" s="192">
        <f>INDEX(ORCAMENTO!$J:$J,MATCH($B13,ORCAMENTO!$B:$B,0))</f>
        <v>32478.329999999998</v>
      </c>
      <c r="E13" s="339">
        <f>E14*$D13</f>
        <v>0</v>
      </c>
      <c r="F13" s="333">
        <f>F14*$D13</f>
        <v>12991.332</v>
      </c>
      <c r="G13" s="333">
        <f>G14*$D13</f>
        <v>19486.998</v>
      </c>
      <c r="H13" s="104" t="s">
        <v>4828</v>
      </c>
      <c r="I13" s="106">
        <f t="shared" si="1"/>
        <v>32478.33</v>
      </c>
      <c r="J13" s="110">
        <f>I13-D13</f>
        <v>0</v>
      </c>
      <c r="K13" s="105"/>
      <c r="L13" s="105"/>
    </row>
    <row r="14" spans="2:991 16371:16371" s="25" customFormat="1" ht="20.100000000000001" customHeight="1">
      <c r="B14" s="405"/>
      <c r="C14" s="406"/>
      <c r="D14" s="121">
        <f>D13/$D$21</f>
        <v>0.31615781914648189</v>
      </c>
      <c r="E14" s="340"/>
      <c r="F14" s="334">
        <v>0.4</v>
      </c>
      <c r="G14" s="334">
        <v>0.6</v>
      </c>
      <c r="H14" s="104" t="s">
        <v>934</v>
      </c>
      <c r="I14" s="111">
        <f t="shared" si="1"/>
        <v>1</v>
      </c>
      <c r="J14" s="105"/>
      <c r="K14" s="105"/>
      <c r="L14" s="105"/>
    </row>
    <row r="15" spans="2:991 16371:16371" s="25" customFormat="1" ht="20.100000000000001" customHeight="1">
      <c r="B15" s="405">
        <v>6</v>
      </c>
      <c r="C15" s="406" t="str">
        <f>INDEX(ORCAMENTO!$E:$E,MATCH(B15,ORCAMENTO!$B:$B,0))</f>
        <v>LOUÇAS E ACESSÓRIOS HIDRAULICOS</v>
      </c>
      <c r="D15" s="192">
        <f>INDEX(ORCAMENTO!$J:$J,MATCH($B15,ORCAMENTO!$B:$B,0))</f>
        <v>15738.409999999998</v>
      </c>
      <c r="E15" s="339">
        <f t="shared" ref="E15:G19" si="4">E16*$D15</f>
        <v>0</v>
      </c>
      <c r="F15" s="333">
        <f t="shared" si="4"/>
        <v>15738.409999999998</v>
      </c>
      <c r="G15" s="333">
        <f t="shared" si="4"/>
        <v>0</v>
      </c>
      <c r="H15" s="104" t="s">
        <v>4828</v>
      </c>
      <c r="I15" s="106">
        <f t="shared" si="1"/>
        <v>15738.409999999998</v>
      </c>
      <c r="J15" s="110">
        <f>I15-D15</f>
        <v>0</v>
      </c>
      <c r="K15" s="105"/>
      <c r="L15" s="105"/>
    </row>
    <row r="16" spans="2:991 16371:16371" s="25" customFormat="1" ht="20.100000000000001" customHeight="1">
      <c r="B16" s="405"/>
      <c r="C16" s="406"/>
      <c r="D16" s="121">
        <f>D15/$D$21</f>
        <v>0.15320434832804461</v>
      </c>
      <c r="E16" s="340"/>
      <c r="F16" s="334">
        <v>1</v>
      </c>
      <c r="G16" s="334"/>
      <c r="H16" s="104" t="s">
        <v>934</v>
      </c>
      <c r="I16" s="111">
        <f t="shared" si="1"/>
        <v>1</v>
      </c>
      <c r="J16" s="105"/>
      <c r="K16" s="105"/>
      <c r="L16" s="105"/>
    </row>
    <row r="17" spans="2:17" s="25" customFormat="1" ht="20.100000000000001" customHeight="1">
      <c r="B17" s="405">
        <v>7</v>
      </c>
      <c r="C17" s="406" t="str">
        <f>INDEX(ORCAMENTO!$E:$E,MATCH(B17,ORCAMENTO!$B:$B,0))</f>
        <v>ELETRICA E ACESSÓRIOS</v>
      </c>
      <c r="D17" s="192">
        <f>INDEX(ORCAMENTO!$J:$J,MATCH($B17,ORCAMENTO!$B:$B,0))</f>
        <v>9632.119999999999</v>
      </c>
      <c r="E17" s="339">
        <f t="shared" si="4"/>
        <v>4816.0599999999995</v>
      </c>
      <c r="F17" s="333">
        <f t="shared" si="4"/>
        <v>4816.0599999999995</v>
      </c>
      <c r="G17" s="333">
        <f t="shared" si="4"/>
        <v>0</v>
      </c>
      <c r="H17" s="104" t="s">
        <v>4828</v>
      </c>
      <c r="I17" s="106">
        <f t="shared" si="1"/>
        <v>9632.119999999999</v>
      </c>
      <c r="J17" s="110">
        <f>I17-D17</f>
        <v>0</v>
      </c>
      <c r="K17" s="105"/>
      <c r="L17" s="105"/>
    </row>
    <row r="18" spans="2:17" s="25" customFormat="1" ht="20.100000000000001" customHeight="1">
      <c r="B18" s="405"/>
      <c r="C18" s="406"/>
      <c r="D18" s="121">
        <f>D17/$D$21</f>
        <v>9.3763135387725016E-2</v>
      </c>
      <c r="E18" s="340">
        <v>0.5</v>
      </c>
      <c r="F18" s="334">
        <v>0.5</v>
      </c>
      <c r="G18" s="334"/>
      <c r="H18" s="104" t="s">
        <v>934</v>
      </c>
      <c r="I18" s="111">
        <f t="shared" si="1"/>
        <v>1</v>
      </c>
      <c r="J18" s="105"/>
      <c r="K18" s="105"/>
      <c r="L18" s="105"/>
    </row>
    <row r="19" spans="2:17" s="25" customFormat="1" ht="20.100000000000001" customHeight="1">
      <c r="B19" s="405">
        <v>8</v>
      </c>
      <c r="C19" s="406" t="str">
        <f>INDEX(ORCAMENTO!$E:$E,MATCH(B19,ORCAMENTO!$B:$B,0))</f>
        <v>SERVIÇOS FINAIS</v>
      </c>
      <c r="D19" s="192">
        <f>INDEX(ORCAMENTO!$J:$J,MATCH($B19,ORCAMENTO!$B:$B,0))</f>
        <v>6939.4</v>
      </c>
      <c r="E19" s="339">
        <f t="shared" si="4"/>
        <v>0</v>
      </c>
      <c r="F19" s="333">
        <f t="shared" si="4"/>
        <v>0</v>
      </c>
      <c r="G19" s="333">
        <f t="shared" si="4"/>
        <v>6939.4</v>
      </c>
      <c r="H19" s="104" t="s">
        <v>4828</v>
      </c>
      <c r="I19" s="106">
        <f t="shared" si="1"/>
        <v>6939.4</v>
      </c>
      <c r="J19" s="110">
        <f>I19-D19</f>
        <v>0</v>
      </c>
      <c r="K19" s="105"/>
      <c r="L19" s="105"/>
    </row>
    <row r="20" spans="2:17" s="25" customFormat="1" ht="20.100000000000001" customHeight="1">
      <c r="B20" s="405"/>
      <c r="C20" s="406"/>
      <c r="D20" s="121">
        <f>D19/$D$21</f>
        <v>6.7551058511478163E-2</v>
      </c>
      <c r="E20" s="340"/>
      <c r="F20" s="334"/>
      <c r="G20" s="334">
        <v>1</v>
      </c>
      <c r="H20" s="104" t="s">
        <v>934</v>
      </c>
      <c r="I20" s="111">
        <f t="shared" si="1"/>
        <v>1</v>
      </c>
      <c r="J20" s="105"/>
      <c r="K20" s="105"/>
      <c r="L20" s="105"/>
    </row>
    <row r="21" spans="2:17" s="25" customFormat="1" ht="20.100000000000001" customHeight="1">
      <c r="B21" s="408" t="s">
        <v>4837</v>
      </c>
      <c r="C21" s="409"/>
      <c r="D21" s="305">
        <f>SUMIF($H$5:$H$20,$H21,D$5:D$20)</f>
        <v>102728.21999999999</v>
      </c>
      <c r="E21" s="341">
        <f>SUMIF($H$5:$H$20,$H21,E$5:E$20)</f>
        <v>36842.803999999996</v>
      </c>
      <c r="F21" s="335">
        <f>SUMIF($H$5:$H$20,$H21,F$5:F$20)</f>
        <v>36502.409999999996</v>
      </c>
      <c r="G21" s="335">
        <f>SUMIF($H$5:$H$20,$H21,G$5:G$20)</f>
        <v>29383.006000000001</v>
      </c>
      <c r="H21" s="104" t="s">
        <v>4828</v>
      </c>
      <c r="J21" s="105"/>
      <c r="K21" s="105"/>
      <c r="L21" s="105"/>
    </row>
    <row r="22" spans="2:17" s="25" customFormat="1" ht="20.100000000000001" customHeight="1">
      <c r="B22" s="403" t="s">
        <v>4838</v>
      </c>
      <c r="C22" s="404"/>
      <c r="D22" s="336">
        <f ca="1">SUMIF($H$5:$H$21,$H22,D$5:D$16)</f>
        <v>1.0000000000000002</v>
      </c>
      <c r="E22" s="342">
        <f t="shared" ref="E22:F22" si="5">E21/$D$21</f>
        <v>0.35864345746475507</v>
      </c>
      <c r="F22" s="337">
        <f t="shared" si="5"/>
        <v>0.35532991810818876</v>
      </c>
      <c r="G22" s="337">
        <f t="shared" ref="G22" si="6">G21/$D$21</f>
        <v>0.28602662442705623</v>
      </c>
      <c r="H22" s="104" t="s">
        <v>934</v>
      </c>
      <c r="J22" s="105"/>
      <c r="K22" s="105"/>
      <c r="L22" s="105"/>
    </row>
    <row r="23" spans="2:17" s="23" customFormat="1" ht="12" hidden="1">
      <c r="L23" s="112"/>
      <c r="M23" s="112"/>
      <c r="N23" s="112"/>
      <c r="O23" s="112"/>
      <c r="P23" s="112"/>
      <c r="Q23" s="112"/>
    </row>
    <row r="24" spans="2:17" s="23" customFormat="1" ht="12" hidden="1">
      <c r="L24" s="112"/>
      <c r="M24" s="112"/>
      <c r="N24" s="112"/>
      <c r="O24" s="112"/>
      <c r="P24" s="112"/>
      <c r="Q24" s="112"/>
    </row>
    <row r="25" spans="2:17" s="23" customFormat="1" ht="12" hidden="1">
      <c r="L25" s="112"/>
      <c r="M25" s="112"/>
      <c r="N25" s="112"/>
      <c r="O25" s="112"/>
      <c r="P25" s="112"/>
      <c r="Q25" s="112"/>
    </row>
    <row r="26" spans="2:17" s="23" customFormat="1" ht="12" hidden="1">
      <c r="L26" s="112"/>
      <c r="M26" s="112"/>
      <c r="N26" s="112"/>
      <c r="O26" s="112"/>
      <c r="P26" s="112"/>
      <c r="Q26" s="112"/>
    </row>
    <row r="27" spans="2:17" s="23" customFormat="1" ht="12" hidden="1">
      <c r="L27" s="112"/>
      <c r="M27" s="112"/>
      <c r="N27" s="112"/>
      <c r="O27" s="112"/>
      <c r="P27" s="112"/>
      <c r="Q27" s="112"/>
    </row>
    <row r="28" spans="2:17" s="23" customFormat="1" ht="12" hidden="1">
      <c r="L28" s="112"/>
      <c r="M28" s="112"/>
      <c r="N28" s="112"/>
      <c r="O28" s="112"/>
      <c r="P28" s="112"/>
      <c r="Q28" s="112"/>
    </row>
    <row r="29" spans="2:17" s="23" customFormat="1" ht="12" hidden="1">
      <c r="L29" s="112"/>
      <c r="M29" s="112"/>
      <c r="N29" s="112"/>
      <c r="O29" s="112"/>
      <c r="P29" s="112"/>
      <c r="Q29" s="112"/>
    </row>
    <row r="30" spans="2:17" s="23" customFormat="1" ht="12" hidden="1">
      <c r="L30" s="112"/>
      <c r="M30" s="112"/>
      <c r="N30" s="112"/>
      <c r="O30" s="112"/>
      <c r="P30" s="112"/>
      <c r="Q30" s="112"/>
    </row>
    <row r="31" spans="2:17" s="23" customFormat="1" ht="12" hidden="1">
      <c r="L31" s="112"/>
      <c r="M31" s="112"/>
      <c r="N31" s="112"/>
      <c r="O31" s="112"/>
      <c r="P31" s="112"/>
      <c r="Q31" s="112"/>
    </row>
    <row r="32" spans="2:17" s="23" customFormat="1" ht="12" hidden="1">
      <c r="L32" s="112"/>
      <c r="M32" s="112"/>
      <c r="N32" s="112"/>
      <c r="O32" s="112"/>
      <c r="P32" s="112"/>
      <c r="Q32" s="112"/>
    </row>
    <row r="33" spans="5:17" s="23" customFormat="1" ht="12" hidden="1">
      <c r="L33" s="112"/>
      <c r="M33" s="112"/>
      <c r="N33" s="112"/>
      <c r="O33" s="112"/>
      <c r="P33" s="112"/>
      <c r="Q33" s="112"/>
    </row>
    <row r="34" spans="5:17" s="23" customFormat="1" ht="12" hidden="1">
      <c r="L34" s="112"/>
      <c r="M34" s="112"/>
      <c r="N34" s="112"/>
      <c r="O34" s="112"/>
      <c r="P34" s="112"/>
      <c r="Q34" s="112"/>
    </row>
    <row r="35" spans="5:17" s="23" customFormat="1" ht="12" hidden="1">
      <c r="L35" s="112"/>
      <c r="M35" s="112"/>
      <c r="N35" s="112"/>
      <c r="O35" s="112"/>
      <c r="P35" s="112"/>
      <c r="Q35" s="112"/>
    </row>
    <row r="36" spans="5:17" s="23" customFormat="1" ht="12" hidden="1">
      <c r="L36" s="112"/>
      <c r="M36" s="112"/>
      <c r="N36" s="112"/>
      <c r="O36" s="112"/>
      <c r="P36" s="112"/>
      <c r="Q36" s="112"/>
    </row>
    <row r="37" spans="5:17" s="23" customFormat="1" ht="12" hidden="1">
      <c r="L37" s="112"/>
      <c r="M37" s="112"/>
      <c r="N37" s="112"/>
      <c r="O37" s="112"/>
      <c r="P37" s="112"/>
      <c r="Q37" s="112"/>
    </row>
    <row r="38" spans="5:17" s="23" customFormat="1" ht="12" hidden="1">
      <c r="L38" s="112"/>
      <c r="M38" s="112"/>
      <c r="N38" s="112"/>
      <c r="O38" s="112"/>
      <c r="P38" s="112"/>
      <c r="Q38" s="112"/>
    </row>
    <row r="39" spans="5:17" s="23" customFormat="1" ht="12" hidden="1">
      <c r="L39" s="112"/>
      <c r="M39" s="112"/>
      <c r="N39" s="112"/>
      <c r="O39" s="112"/>
      <c r="P39" s="112"/>
      <c r="Q39" s="112"/>
    </row>
    <row r="40" spans="5:17"/>
    <row r="41" spans="5:17">
      <c r="E41" s="343"/>
    </row>
    <row r="42" spans="5:17"/>
    <row r="43" spans="5:17"/>
    <row r="44" spans="5:17"/>
    <row r="45" spans="5:17"/>
    <row r="46" spans="5:17"/>
    <row r="47" spans="5:17"/>
    <row r="48" spans="5: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sheetData>
  <mergeCells count="21">
    <mergeCell ref="B1:F1"/>
    <mergeCell ref="B7:B8"/>
    <mergeCell ref="B21:C21"/>
    <mergeCell ref="C7:C8"/>
    <mergeCell ref="C9:C10"/>
    <mergeCell ref="C11:C12"/>
    <mergeCell ref="B5:B6"/>
    <mergeCell ref="B9:B10"/>
    <mergeCell ref="B11:B12"/>
    <mergeCell ref="C5:C6"/>
    <mergeCell ref="C2:F2"/>
    <mergeCell ref="C3:F3"/>
    <mergeCell ref="B17:B18"/>
    <mergeCell ref="C17:C18"/>
    <mergeCell ref="B22:C22"/>
    <mergeCell ref="B13:B14"/>
    <mergeCell ref="B15:B16"/>
    <mergeCell ref="C13:C14"/>
    <mergeCell ref="C15:C16"/>
    <mergeCell ref="B19:B20"/>
    <mergeCell ref="C19:C20"/>
  </mergeCells>
  <dataValidations disablePrompts="1" count="1">
    <dataValidation type="list" errorStyle="warning" allowBlank="1" showInputMessage="1" showErrorMessage="1" error="Selecionar Referencial compatível" sqref="XEQ1:XFD3">
      <formula1>DADOS</formula1>
    </dataValidation>
  </dataValidations>
  <printOptions horizontalCentered="1"/>
  <pageMargins left="0.51181102362204722" right="0.51181102362204722" top="1.5748031496062993" bottom="0.39370078740157483" header="0.70866141732283472" footer="0.31496062992125984"/>
  <pageSetup paperSize="9" scale="82" orientation="portrait" r:id="rId1"/>
  <headerFooter scaleWithDoc="0" alignWithMargins="0">
    <oddHeader>&amp;C&amp;G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96"/>
  <sheetViews>
    <sheetView topLeftCell="A2685" workbookViewId="0">
      <selection activeCell="A2696" sqref="A2696"/>
    </sheetView>
  </sheetViews>
  <sheetFormatPr defaultColWidth="8" defaultRowHeight="12.75"/>
  <cols>
    <col min="1" max="1" width="12.625" style="201" customWidth="1"/>
    <col min="2" max="2" width="52.5" style="201" customWidth="1"/>
    <col min="3" max="3" width="6" style="201" customWidth="1"/>
    <col min="4" max="4" width="14" style="201" customWidth="1"/>
    <col min="5" max="5" width="17.25" style="201" bestFit="1" customWidth="1"/>
    <col min="6" max="6" width="11.375" style="201" customWidth="1"/>
    <col min="7" max="16384" width="8" style="201"/>
  </cols>
  <sheetData>
    <row r="1" spans="1:6" ht="15">
      <c r="A1" s="346" t="s">
        <v>13827</v>
      </c>
      <c r="B1" s="346"/>
      <c r="C1" s="346"/>
      <c r="D1" s="346"/>
      <c r="E1" s="346"/>
      <c r="F1" s="346"/>
    </row>
    <row r="2" spans="1:6" ht="15">
      <c r="A2" s="346" t="s">
        <v>13828</v>
      </c>
      <c r="B2" s="346"/>
      <c r="C2" s="346"/>
      <c r="D2" s="346"/>
      <c r="E2" s="346"/>
      <c r="F2" s="346"/>
    </row>
    <row r="3" spans="1:6">
      <c r="A3" s="202" t="s">
        <v>13829</v>
      </c>
      <c r="B3" s="202" t="s">
        <v>13830</v>
      </c>
      <c r="C3" s="202"/>
      <c r="D3" s="202"/>
      <c r="E3" s="347" t="s">
        <v>13831</v>
      </c>
      <c r="F3" s="347"/>
    </row>
    <row r="4" spans="1:6">
      <c r="A4" s="203" t="s">
        <v>13832</v>
      </c>
      <c r="B4" s="204">
        <v>0.23319999999999999</v>
      </c>
    </row>
    <row r="5" spans="1:6" ht="28.5" customHeight="1">
      <c r="A5" s="348" t="s">
        <v>13833</v>
      </c>
      <c r="B5" s="348"/>
      <c r="C5" s="348"/>
      <c r="D5" s="348"/>
      <c r="E5" s="348"/>
      <c r="F5" s="348"/>
    </row>
    <row r="6" spans="1:6" ht="9" customHeight="1">
      <c r="A6" s="205" t="s">
        <v>13834</v>
      </c>
      <c r="B6" s="206" t="s">
        <v>13835</v>
      </c>
      <c r="C6" s="207" t="s">
        <v>13836</v>
      </c>
      <c r="D6" s="205" t="s">
        <v>13837</v>
      </c>
      <c r="E6" s="205" t="s">
        <v>13838</v>
      </c>
      <c r="F6" s="206" t="s">
        <v>13839</v>
      </c>
    </row>
    <row r="7" spans="1:6" ht="9" customHeight="1">
      <c r="A7" s="208">
        <v>43339</v>
      </c>
      <c r="B7" s="209" t="s">
        <v>13840</v>
      </c>
      <c r="C7" s="210" t="s">
        <v>13841</v>
      </c>
      <c r="D7" s="211" t="s">
        <v>13842</v>
      </c>
      <c r="E7" s="211">
        <f>ROUND(D7-(D7*$B$4),2)</f>
        <v>0.66</v>
      </c>
      <c r="F7" s="212"/>
    </row>
    <row r="8" spans="1:6" ht="9" customHeight="1">
      <c r="A8" s="208">
        <v>41099</v>
      </c>
      <c r="B8" s="209" t="s">
        <v>13843</v>
      </c>
      <c r="C8" s="210" t="s">
        <v>13844</v>
      </c>
      <c r="D8" s="211" t="s">
        <v>13845</v>
      </c>
      <c r="E8" s="211">
        <f t="shared" ref="E8:E59" si="0">ROUND(D8-(D8*$B$4),2)</f>
        <v>7.8</v>
      </c>
      <c r="F8" s="212"/>
    </row>
    <row r="9" spans="1:6" ht="9" customHeight="1">
      <c r="A9" s="208">
        <v>40224</v>
      </c>
      <c r="B9" s="209" t="s">
        <v>13846</v>
      </c>
      <c r="C9" s="210" t="s">
        <v>13844</v>
      </c>
      <c r="D9" s="211" t="s">
        <v>13847</v>
      </c>
      <c r="E9" s="211">
        <f t="shared" si="0"/>
        <v>4.04</v>
      </c>
      <c r="F9" s="212"/>
    </row>
    <row r="10" spans="1:6" ht="9" customHeight="1">
      <c r="A10" s="208">
        <v>40225</v>
      </c>
      <c r="B10" s="209" t="s">
        <v>13848</v>
      </c>
      <c r="C10" s="210" t="s">
        <v>13844</v>
      </c>
      <c r="D10" s="211" t="s">
        <v>13849</v>
      </c>
      <c r="E10" s="211">
        <f t="shared" si="0"/>
        <v>5.22</v>
      </c>
      <c r="F10" s="212"/>
    </row>
    <row r="11" spans="1:6" ht="9" customHeight="1">
      <c r="A11" s="208">
        <v>40226</v>
      </c>
      <c r="B11" s="209" t="s">
        <v>13850</v>
      </c>
      <c r="C11" s="210" t="s">
        <v>13844</v>
      </c>
      <c r="D11" s="211" t="s">
        <v>13845</v>
      </c>
      <c r="E11" s="211">
        <f t="shared" si="0"/>
        <v>7.8</v>
      </c>
      <c r="F11" s="212"/>
    </row>
    <row r="12" spans="1:6" ht="9" customHeight="1">
      <c r="A12" s="208">
        <v>40229</v>
      </c>
      <c r="B12" s="209" t="s">
        <v>13851</v>
      </c>
      <c r="C12" s="210" t="s">
        <v>13844</v>
      </c>
      <c r="D12" s="211" t="s">
        <v>13852</v>
      </c>
      <c r="E12" s="211">
        <f t="shared" si="0"/>
        <v>8.76</v>
      </c>
      <c r="F12" s="212"/>
    </row>
    <row r="13" spans="1:6" ht="9" customHeight="1">
      <c r="A13" s="208">
        <v>43340</v>
      </c>
      <c r="B13" s="209" t="s">
        <v>13853</v>
      </c>
      <c r="C13" s="210" t="s">
        <v>13844</v>
      </c>
      <c r="D13" s="211" t="s">
        <v>13854</v>
      </c>
      <c r="E13" s="211">
        <f t="shared" si="0"/>
        <v>7.81</v>
      </c>
      <c r="F13" s="212"/>
    </row>
    <row r="14" spans="1:6" ht="9" customHeight="1">
      <c r="A14" s="208">
        <v>40228</v>
      </c>
      <c r="B14" s="209" t="s">
        <v>13855</v>
      </c>
      <c r="C14" s="210" t="s">
        <v>13844</v>
      </c>
      <c r="D14" s="211" t="s">
        <v>13856</v>
      </c>
      <c r="E14" s="211">
        <f t="shared" si="0"/>
        <v>6.06</v>
      </c>
      <c r="F14" s="212"/>
    </row>
    <row r="15" spans="1:6" ht="9" customHeight="1">
      <c r="A15" s="208">
        <v>42227</v>
      </c>
      <c r="B15" s="209" t="s">
        <v>13857</v>
      </c>
      <c r="C15" s="210" t="s">
        <v>13844</v>
      </c>
      <c r="D15" s="211" t="s">
        <v>13858</v>
      </c>
      <c r="E15" s="211">
        <f t="shared" si="0"/>
        <v>6.1</v>
      </c>
      <c r="F15" s="212"/>
    </row>
    <row r="16" spans="1:6" ht="9" customHeight="1">
      <c r="A16" s="208">
        <v>40994</v>
      </c>
      <c r="B16" s="209" t="s">
        <v>13859</v>
      </c>
      <c r="C16" s="210" t="s">
        <v>13844</v>
      </c>
      <c r="D16" s="211" t="s">
        <v>13860</v>
      </c>
      <c r="E16" s="211">
        <f t="shared" si="0"/>
        <v>7.78</v>
      </c>
      <c r="F16" s="212"/>
    </row>
    <row r="17" spans="1:6" ht="9.9499999999999993" customHeight="1">
      <c r="A17" s="208">
        <v>42940</v>
      </c>
      <c r="B17" s="209" t="s">
        <v>13861</v>
      </c>
      <c r="C17" s="210" t="s">
        <v>13862</v>
      </c>
      <c r="D17" s="211" t="s">
        <v>13863</v>
      </c>
      <c r="E17" s="211">
        <f t="shared" si="0"/>
        <v>288.64</v>
      </c>
      <c r="F17" s="212"/>
    </row>
    <row r="18" spans="1:6" ht="18" customHeight="1">
      <c r="A18" s="208">
        <v>41047</v>
      </c>
      <c r="B18" s="213" t="s">
        <v>13864</v>
      </c>
      <c r="C18" s="210" t="s">
        <v>13844</v>
      </c>
      <c r="D18" s="211" t="s">
        <v>13865</v>
      </c>
      <c r="E18" s="211">
        <f t="shared" si="0"/>
        <v>625.74</v>
      </c>
      <c r="F18" s="214"/>
    </row>
    <row r="19" spans="1:6" ht="18" customHeight="1">
      <c r="A19" s="208">
        <v>41048</v>
      </c>
      <c r="B19" s="213" t="s">
        <v>13866</v>
      </c>
      <c r="C19" s="210" t="s">
        <v>13844</v>
      </c>
      <c r="D19" s="211" t="s">
        <v>13867</v>
      </c>
      <c r="E19" s="211">
        <f t="shared" si="0"/>
        <v>545.24</v>
      </c>
      <c r="F19" s="214"/>
    </row>
    <row r="20" spans="1:6" ht="9" customHeight="1">
      <c r="A20" s="208">
        <v>40217</v>
      </c>
      <c r="B20" s="209" t="s">
        <v>13868</v>
      </c>
      <c r="C20" s="210" t="s">
        <v>13844</v>
      </c>
      <c r="D20" s="211" t="s">
        <v>13869</v>
      </c>
      <c r="E20" s="211">
        <f t="shared" si="0"/>
        <v>51.77</v>
      </c>
      <c r="F20" s="212"/>
    </row>
    <row r="21" spans="1:6" ht="9" customHeight="1">
      <c r="A21" s="208">
        <v>40172</v>
      </c>
      <c r="B21" s="209" t="s">
        <v>13870</v>
      </c>
      <c r="C21" s="210" t="s">
        <v>13871</v>
      </c>
      <c r="D21" s="211" t="s">
        <v>13872</v>
      </c>
      <c r="E21" s="211">
        <f t="shared" si="0"/>
        <v>35.79</v>
      </c>
      <c r="F21" s="212"/>
    </row>
    <row r="22" spans="1:6" ht="9" customHeight="1">
      <c r="A22" s="208">
        <v>40171</v>
      </c>
      <c r="B22" s="209" t="s">
        <v>13873</v>
      </c>
      <c r="C22" s="210" t="s">
        <v>13871</v>
      </c>
      <c r="D22" s="211" t="s">
        <v>13874</v>
      </c>
      <c r="E22" s="211">
        <f t="shared" si="0"/>
        <v>17.899999999999999</v>
      </c>
      <c r="F22" s="212"/>
    </row>
    <row r="23" spans="1:6" ht="9" customHeight="1">
      <c r="A23" s="208">
        <v>42225</v>
      </c>
      <c r="B23" s="209" t="s">
        <v>13875</v>
      </c>
      <c r="C23" s="210" t="s">
        <v>13844</v>
      </c>
      <c r="D23" s="211" t="s">
        <v>13876</v>
      </c>
      <c r="E23" s="211">
        <f t="shared" si="0"/>
        <v>10.34</v>
      </c>
      <c r="F23" s="212"/>
    </row>
    <row r="24" spans="1:6" ht="9" customHeight="1">
      <c r="A24" s="208">
        <v>40178</v>
      </c>
      <c r="B24" s="209" t="s">
        <v>13877</v>
      </c>
      <c r="C24" s="210" t="s">
        <v>13844</v>
      </c>
      <c r="D24" s="211" t="s">
        <v>13878</v>
      </c>
      <c r="E24" s="211">
        <f t="shared" si="0"/>
        <v>8.07</v>
      </c>
      <c r="F24" s="212"/>
    </row>
    <row r="25" spans="1:6" ht="18" customHeight="1">
      <c r="A25" s="208">
        <v>40179</v>
      </c>
      <c r="B25" s="213" t="s">
        <v>13879</v>
      </c>
      <c r="C25" s="210" t="s">
        <v>13844</v>
      </c>
      <c r="D25" s="211" t="s">
        <v>13880</v>
      </c>
      <c r="E25" s="211">
        <f t="shared" si="0"/>
        <v>15.73</v>
      </c>
      <c r="F25" s="214"/>
    </row>
    <row r="26" spans="1:6" ht="18.95" customHeight="1">
      <c r="A26" s="208">
        <v>40184</v>
      </c>
      <c r="B26" s="209" t="s">
        <v>13881</v>
      </c>
      <c r="C26" s="210" t="s">
        <v>13844</v>
      </c>
      <c r="D26" s="211" t="s">
        <v>13882</v>
      </c>
      <c r="E26" s="211">
        <f t="shared" si="0"/>
        <v>26.99</v>
      </c>
      <c r="F26" s="214"/>
    </row>
    <row r="27" spans="1:6" ht="18" customHeight="1">
      <c r="A27" s="208">
        <v>40180</v>
      </c>
      <c r="B27" s="213" t="s">
        <v>13883</v>
      </c>
      <c r="C27" s="210" t="s">
        <v>13844</v>
      </c>
      <c r="D27" s="211" t="s">
        <v>13884</v>
      </c>
      <c r="E27" s="211">
        <f t="shared" si="0"/>
        <v>17.87</v>
      </c>
      <c r="F27" s="214"/>
    </row>
    <row r="28" spans="1:6" ht="18" customHeight="1">
      <c r="A28" s="208">
        <v>40181</v>
      </c>
      <c r="B28" s="213" t="s">
        <v>13885</v>
      </c>
      <c r="C28" s="210" t="s">
        <v>13844</v>
      </c>
      <c r="D28" s="211" t="s">
        <v>13886</v>
      </c>
      <c r="E28" s="211">
        <f t="shared" si="0"/>
        <v>20.100000000000001</v>
      </c>
      <c r="F28" s="214"/>
    </row>
    <row r="29" spans="1:6" ht="18" customHeight="1">
      <c r="A29" s="208">
        <v>40182</v>
      </c>
      <c r="B29" s="213" t="s">
        <v>13887</v>
      </c>
      <c r="C29" s="210" t="s">
        <v>13844</v>
      </c>
      <c r="D29" s="211" t="s">
        <v>13888</v>
      </c>
      <c r="E29" s="211">
        <f t="shared" si="0"/>
        <v>22.84</v>
      </c>
      <c r="F29" s="214"/>
    </row>
    <row r="30" spans="1:6" ht="18" customHeight="1">
      <c r="A30" s="208">
        <v>40183</v>
      </c>
      <c r="B30" s="213" t="s">
        <v>13889</v>
      </c>
      <c r="C30" s="210" t="s">
        <v>13844</v>
      </c>
      <c r="D30" s="211" t="s">
        <v>13890</v>
      </c>
      <c r="E30" s="211">
        <f t="shared" si="0"/>
        <v>24.26</v>
      </c>
      <c r="F30" s="214"/>
    </row>
    <row r="31" spans="1:6" ht="18" customHeight="1">
      <c r="A31" s="208">
        <v>40191</v>
      </c>
      <c r="B31" s="213" t="s">
        <v>13891</v>
      </c>
      <c r="C31" s="210" t="s">
        <v>13844</v>
      </c>
      <c r="D31" s="211" t="s">
        <v>13892</v>
      </c>
      <c r="E31" s="211">
        <f t="shared" si="0"/>
        <v>24.03</v>
      </c>
      <c r="F31" s="214"/>
    </row>
    <row r="32" spans="1:6" ht="18.95" customHeight="1">
      <c r="A32" s="208">
        <v>40196</v>
      </c>
      <c r="B32" s="209" t="s">
        <v>13893</v>
      </c>
      <c r="C32" s="210" t="s">
        <v>13844</v>
      </c>
      <c r="D32" s="211" t="s">
        <v>13894</v>
      </c>
      <c r="E32" s="211">
        <f t="shared" si="0"/>
        <v>37.07</v>
      </c>
      <c r="F32" s="214"/>
    </row>
    <row r="33" spans="1:6" ht="18" customHeight="1">
      <c r="A33" s="208">
        <v>40192</v>
      </c>
      <c r="B33" s="213" t="s">
        <v>13895</v>
      </c>
      <c r="C33" s="210" t="s">
        <v>13844</v>
      </c>
      <c r="D33" s="211" t="s">
        <v>13896</v>
      </c>
      <c r="E33" s="211">
        <f t="shared" si="0"/>
        <v>25.62</v>
      </c>
      <c r="F33" s="214"/>
    </row>
    <row r="34" spans="1:6" ht="18" customHeight="1">
      <c r="A34" s="208">
        <v>40193</v>
      </c>
      <c r="B34" s="213" t="s">
        <v>13897</v>
      </c>
      <c r="C34" s="210" t="s">
        <v>13844</v>
      </c>
      <c r="D34" s="211" t="s">
        <v>13898</v>
      </c>
      <c r="E34" s="211">
        <f t="shared" si="0"/>
        <v>28.06</v>
      </c>
      <c r="F34" s="214"/>
    </row>
    <row r="35" spans="1:6" ht="18" customHeight="1">
      <c r="A35" s="208">
        <v>40194</v>
      </c>
      <c r="B35" s="213" t="s">
        <v>13899</v>
      </c>
      <c r="C35" s="210" t="s">
        <v>13844</v>
      </c>
      <c r="D35" s="211" t="s">
        <v>13900</v>
      </c>
      <c r="E35" s="211">
        <f t="shared" si="0"/>
        <v>31.76</v>
      </c>
      <c r="F35" s="214"/>
    </row>
    <row r="36" spans="1:6" ht="18" customHeight="1">
      <c r="A36" s="208">
        <v>40195</v>
      </c>
      <c r="B36" s="213" t="s">
        <v>13901</v>
      </c>
      <c r="C36" s="210" t="s">
        <v>13844</v>
      </c>
      <c r="D36" s="211" t="s">
        <v>13902</v>
      </c>
      <c r="E36" s="211">
        <f t="shared" si="0"/>
        <v>33.979999999999997</v>
      </c>
      <c r="F36" s="214"/>
    </row>
    <row r="37" spans="1:6" ht="9" customHeight="1">
      <c r="A37" s="208">
        <v>40220</v>
      </c>
      <c r="B37" s="209" t="s">
        <v>13903</v>
      </c>
      <c r="C37" s="210" t="s">
        <v>13844</v>
      </c>
      <c r="D37" s="211" t="s">
        <v>13904</v>
      </c>
      <c r="E37" s="211">
        <f t="shared" si="0"/>
        <v>10.57</v>
      </c>
      <c r="F37" s="212"/>
    </row>
    <row r="38" spans="1:6" ht="9" customHeight="1">
      <c r="A38" s="208">
        <v>40230</v>
      </c>
      <c r="B38" s="209" t="s">
        <v>13905</v>
      </c>
      <c r="C38" s="210" t="s">
        <v>13844</v>
      </c>
      <c r="D38" s="211" t="s">
        <v>13906</v>
      </c>
      <c r="E38" s="211">
        <f t="shared" si="0"/>
        <v>3.96</v>
      </c>
      <c r="F38" s="212"/>
    </row>
    <row r="39" spans="1:6" ht="9" customHeight="1">
      <c r="A39" s="208">
        <v>40221</v>
      </c>
      <c r="B39" s="209" t="s">
        <v>13907</v>
      </c>
      <c r="C39" s="210" t="s">
        <v>13844</v>
      </c>
      <c r="D39" s="211" t="s">
        <v>13908</v>
      </c>
      <c r="E39" s="211">
        <f t="shared" si="0"/>
        <v>11.07</v>
      </c>
      <c r="F39" s="212"/>
    </row>
    <row r="40" spans="1:6" ht="9" customHeight="1">
      <c r="A40" s="208">
        <v>40231</v>
      </c>
      <c r="B40" s="209" t="s">
        <v>13909</v>
      </c>
      <c r="C40" s="210" t="s">
        <v>13844</v>
      </c>
      <c r="D40" s="211" t="s">
        <v>13910</v>
      </c>
      <c r="E40" s="211">
        <f t="shared" si="0"/>
        <v>5.86</v>
      </c>
      <c r="F40" s="212"/>
    </row>
    <row r="41" spans="1:6" ht="9.9499999999999993" customHeight="1">
      <c r="A41" s="208">
        <v>40222</v>
      </c>
      <c r="B41" s="209" t="s">
        <v>13911</v>
      </c>
      <c r="C41" s="210" t="s">
        <v>13844</v>
      </c>
      <c r="D41" s="211" t="s">
        <v>13912</v>
      </c>
      <c r="E41" s="211">
        <f t="shared" si="0"/>
        <v>15.84</v>
      </c>
      <c r="F41" s="212"/>
    </row>
    <row r="42" spans="1:6" ht="9" customHeight="1">
      <c r="A42" s="208">
        <v>40216</v>
      </c>
      <c r="B42" s="209" t="s">
        <v>13913</v>
      </c>
      <c r="C42" s="210" t="s">
        <v>13844</v>
      </c>
      <c r="D42" s="211" t="s">
        <v>13914</v>
      </c>
      <c r="E42" s="211">
        <f t="shared" si="0"/>
        <v>110.87</v>
      </c>
      <c r="F42" s="212"/>
    </row>
    <row r="43" spans="1:6" ht="9" customHeight="1">
      <c r="A43" s="208">
        <v>40223</v>
      </c>
      <c r="B43" s="209" t="s">
        <v>13915</v>
      </c>
      <c r="C43" s="210" t="s">
        <v>13844</v>
      </c>
      <c r="D43" s="211" t="s">
        <v>13916</v>
      </c>
      <c r="E43" s="211">
        <f t="shared" si="0"/>
        <v>51.5</v>
      </c>
      <c r="F43" s="212"/>
    </row>
    <row r="44" spans="1:6" ht="9" customHeight="1">
      <c r="A44" s="208">
        <v>43335</v>
      </c>
      <c r="B44" s="209" t="s">
        <v>13917</v>
      </c>
      <c r="C44" s="210" t="s">
        <v>13844</v>
      </c>
      <c r="D44" s="211" t="s">
        <v>13918</v>
      </c>
      <c r="E44" s="211">
        <f t="shared" si="0"/>
        <v>2.93</v>
      </c>
      <c r="F44" s="212"/>
    </row>
    <row r="45" spans="1:6" ht="9" customHeight="1">
      <c r="A45" s="208">
        <v>42547</v>
      </c>
      <c r="B45" s="209" t="s">
        <v>13919</v>
      </c>
      <c r="C45" s="210" t="s">
        <v>13844</v>
      </c>
      <c r="D45" s="211" t="s">
        <v>13920</v>
      </c>
      <c r="E45" s="211">
        <f t="shared" si="0"/>
        <v>1.93</v>
      </c>
      <c r="F45" s="212"/>
    </row>
    <row r="46" spans="1:6" ht="9" customHeight="1">
      <c r="A46" s="208">
        <v>40177</v>
      </c>
      <c r="B46" s="209" t="s">
        <v>13921</v>
      </c>
      <c r="C46" s="210" t="s">
        <v>13844</v>
      </c>
      <c r="D46" s="211" t="s">
        <v>13922</v>
      </c>
      <c r="E46" s="211">
        <f t="shared" si="0"/>
        <v>4.76</v>
      </c>
      <c r="F46" s="212"/>
    </row>
    <row r="47" spans="1:6" ht="18" customHeight="1">
      <c r="A47" s="208">
        <v>41056</v>
      </c>
      <c r="B47" s="213" t="s">
        <v>13923</v>
      </c>
      <c r="C47" s="210" t="s">
        <v>13844</v>
      </c>
      <c r="D47" s="211" t="s">
        <v>13924</v>
      </c>
      <c r="E47" s="211">
        <f t="shared" si="0"/>
        <v>101.71</v>
      </c>
      <c r="F47" s="214"/>
    </row>
    <row r="48" spans="1:6" ht="9" customHeight="1">
      <c r="A48" s="208">
        <v>40218</v>
      </c>
      <c r="B48" s="209" t="s">
        <v>13925</v>
      </c>
      <c r="C48" s="210" t="s">
        <v>13844</v>
      </c>
      <c r="D48" s="211" t="s">
        <v>13926</v>
      </c>
      <c r="E48" s="211">
        <f t="shared" si="0"/>
        <v>52.45</v>
      </c>
      <c r="F48" s="212"/>
    </row>
    <row r="49" spans="1:6" ht="9" customHeight="1">
      <c r="A49" s="208">
        <v>40170</v>
      </c>
      <c r="B49" s="209" t="s">
        <v>13927</v>
      </c>
      <c r="C49" s="210" t="s">
        <v>13841</v>
      </c>
      <c r="D49" s="211" t="s">
        <v>13928</v>
      </c>
      <c r="E49" s="211">
        <f t="shared" si="0"/>
        <v>0.9</v>
      </c>
      <c r="F49" s="212"/>
    </row>
    <row r="50" spans="1:6" ht="18" customHeight="1">
      <c r="A50" s="208">
        <v>40167</v>
      </c>
      <c r="B50" s="213" t="s">
        <v>13929</v>
      </c>
      <c r="C50" s="210" t="s">
        <v>13841</v>
      </c>
      <c r="D50" s="211" t="s">
        <v>13930</v>
      </c>
      <c r="E50" s="211">
        <f t="shared" si="0"/>
        <v>0.69</v>
      </c>
      <c r="F50" s="214"/>
    </row>
    <row r="51" spans="1:6" ht="9.9499999999999993" customHeight="1">
      <c r="A51" s="208">
        <v>40168</v>
      </c>
      <c r="B51" s="209" t="s">
        <v>13931</v>
      </c>
      <c r="C51" s="210" t="s">
        <v>13841</v>
      </c>
      <c r="D51" s="211" t="s">
        <v>13932</v>
      </c>
      <c r="E51" s="211">
        <f t="shared" si="0"/>
        <v>3.04</v>
      </c>
      <c r="F51" s="212"/>
    </row>
    <row r="52" spans="1:6" ht="18" customHeight="1">
      <c r="A52" s="208">
        <v>40169</v>
      </c>
      <c r="B52" s="213" t="s">
        <v>13933</v>
      </c>
      <c r="C52" s="210" t="s">
        <v>13841</v>
      </c>
      <c r="D52" s="211" t="s">
        <v>13934</v>
      </c>
      <c r="E52" s="211">
        <f t="shared" si="0"/>
        <v>8.27</v>
      </c>
      <c r="F52" s="214"/>
    </row>
    <row r="53" spans="1:6" ht="9" customHeight="1">
      <c r="A53" s="208">
        <v>102069</v>
      </c>
      <c r="B53" s="209" t="s">
        <v>13935</v>
      </c>
      <c r="C53" s="210" t="s">
        <v>13936</v>
      </c>
      <c r="D53" s="211" t="s">
        <v>13937</v>
      </c>
      <c r="E53" s="211">
        <f t="shared" si="0"/>
        <v>4.0599999999999996</v>
      </c>
      <c r="F53" s="212"/>
    </row>
    <row r="54" spans="1:6" ht="9" customHeight="1">
      <c r="A54" s="208">
        <v>40219</v>
      </c>
      <c r="B54" s="209" t="s">
        <v>13938</v>
      </c>
      <c r="C54" s="210" t="s">
        <v>13841</v>
      </c>
      <c r="D54" s="211" t="s">
        <v>13939</v>
      </c>
      <c r="E54" s="211">
        <f t="shared" si="0"/>
        <v>36.78</v>
      </c>
      <c r="F54" s="212"/>
    </row>
    <row r="55" spans="1:6" ht="9" customHeight="1">
      <c r="A55" s="208">
        <v>41095</v>
      </c>
      <c r="B55" s="209" t="s">
        <v>13940</v>
      </c>
      <c r="C55" s="210" t="s">
        <v>13844</v>
      </c>
      <c r="D55" s="211" t="s">
        <v>13941</v>
      </c>
      <c r="E55" s="211">
        <f t="shared" si="0"/>
        <v>29.83</v>
      </c>
      <c r="F55" s="212"/>
    </row>
    <row r="56" spans="1:6" ht="18" customHeight="1">
      <c r="A56" s="208">
        <v>43352</v>
      </c>
      <c r="B56" s="213" t="s">
        <v>13942</v>
      </c>
      <c r="C56" s="210" t="s">
        <v>13841</v>
      </c>
      <c r="D56" s="211" t="s">
        <v>13943</v>
      </c>
      <c r="E56" s="211">
        <f t="shared" si="0"/>
        <v>0.64</v>
      </c>
      <c r="F56" s="214"/>
    </row>
    <row r="57" spans="1:6" ht="9" customHeight="1">
      <c r="A57" s="208">
        <v>43338</v>
      </c>
      <c r="B57" s="209" t="s">
        <v>13944</v>
      </c>
      <c r="C57" s="210" t="s">
        <v>13841</v>
      </c>
      <c r="D57" s="211" t="s">
        <v>13945</v>
      </c>
      <c r="E57" s="211">
        <f t="shared" si="0"/>
        <v>0.5</v>
      </c>
      <c r="F57" s="212"/>
    </row>
    <row r="58" spans="1:6" ht="9.6" customHeight="1">
      <c r="A58" s="208">
        <v>40166</v>
      </c>
      <c r="B58" s="209" t="s">
        <v>13946</v>
      </c>
      <c r="C58" s="210" t="s">
        <v>13841</v>
      </c>
      <c r="D58" s="211" t="s">
        <v>13947</v>
      </c>
      <c r="E58" s="211">
        <f t="shared" si="0"/>
        <v>0.19</v>
      </c>
      <c r="F58" s="212"/>
    </row>
    <row r="59" spans="1:6" ht="9.1999999999999993" customHeight="1">
      <c r="A59" s="208">
        <v>41326</v>
      </c>
      <c r="B59" s="209" t="s">
        <v>13948</v>
      </c>
      <c r="C59" s="210" t="s">
        <v>13844</v>
      </c>
      <c r="D59" s="211" t="s">
        <v>13949</v>
      </c>
      <c r="E59" s="211">
        <f t="shared" si="0"/>
        <v>6.72</v>
      </c>
      <c r="F59" s="212"/>
    </row>
    <row r="60" spans="1:6" ht="28.5" customHeight="1">
      <c r="A60" s="348" t="s">
        <v>13950</v>
      </c>
      <c r="B60" s="348"/>
      <c r="C60" s="348"/>
      <c r="D60" s="348"/>
      <c r="E60" s="348"/>
      <c r="F60" s="348"/>
    </row>
    <row r="61" spans="1:6" ht="9" customHeight="1">
      <c r="A61" s="205" t="s">
        <v>13834</v>
      </c>
      <c r="B61" s="206" t="s">
        <v>13835</v>
      </c>
      <c r="C61" s="207" t="s">
        <v>13836</v>
      </c>
      <c r="D61" s="205" t="s">
        <v>13837</v>
      </c>
      <c r="E61" s="205"/>
      <c r="F61" s="206" t="s">
        <v>13839</v>
      </c>
    </row>
    <row r="62" spans="1:6" ht="18" customHeight="1">
      <c r="A62" s="208">
        <v>40801</v>
      </c>
      <c r="B62" s="209" t="s">
        <v>13951</v>
      </c>
      <c r="C62" s="210" t="s">
        <v>13844</v>
      </c>
      <c r="D62" s="211" t="s">
        <v>13952</v>
      </c>
      <c r="E62" s="211">
        <f t="shared" ref="E62:E107" si="1">ROUND(D62-(D62*$B$4),2)</f>
        <v>95.48</v>
      </c>
      <c r="F62" s="209" t="s">
        <v>13953</v>
      </c>
    </row>
    <row r="63" spans="1:6" ht="18.95" customHeight="1">
      <c r="A63" s="208">
        <v>40799</v>
      </c>
      <c r="B63" s="209" t="s">
        <v>13954</v>
      </c>
      <c r="C63" s="210" t="s">
        <v>13844</v>
      </c>
      <c r="D63" s="211" t="s">
        <v>13955</v>
      </c>
      <c r="E63" s="211">
        <f t="shared" si="1"/>
        <v>73.08</v>
      </c>
      <c r="F63" s="209" t="s">
        <v>13953</v>
      </c>
    </row>
    <row r="64" spans="1:6" ht="18" customHeight="1">
      <c r="A64" s="208">
        <v>40793</v>
      </c>
      <c r="B64" s="213" t="s">
        <v>13956</v>
      </c>
      <c r="C64" s="210" t="s">
        <v>13844</v>
      </c>
      <c r="D64" s="211" t="s">
        <v>13957</v>
      </c>
      <c r="E64" s="211">
        <f t="shared" si="1"/>
        <v>113.36</v>
      </c>
      <c r="F64" s="209" t="s">
        <v>13953</v>
      </c>
    </row>
    <row r="65" spans="1:6" ht="18" customHeight="1">
      <c r="A65" s="208">
        <v>40797</v>
      </c>
      <c r="B65" s="213" t="s">
        <v>13958</v>
      </c>
      <c r="C65" s="210" t="s">
        <v>13844</v>
      </c>
      <c r="D65" s="211" t="s">
        <v>13959</v>
      </c>
      <c r="E65" s="211">
        <f t="shared" si="1"/>
        <v>48.27</v>
      </c>
      <c r="F65" s="209" t="s">
        <v>13953</v>
      </c>
    </row>
    <row r="66" spans="1:6" ht="9" customHeight="1">
      <c r="A66" s="208">
        <v>41157</v>
      </c>
      <c r="B66" s="209" t="s">
        <v>13960</v>
      </c>
      <c r="C66" s="210" t="s">
        <v>13844</v>
      </c>
      <c r="D66" s="211" t="s">
        <v>13961</v>
      </c>
      <c r="E66" s="211">
        <f t="shared" si="1"/>
        <v>65.78</v>
      </c>
      <c r="F66" s="212"/>
    </row>
    <row r="67" spans="1:6" ht="9" customHeight="1">
      <c r="A67" s="208">
        <v>40795</v>
      </c>
      <c r="B67" s="209" t="s">
        <v>13962</v>
      </c>
      <c r="C67" s="210" t="s">
        <v>13844</v>
      </c>
      <c r="D67" s="211" t="s">
        <v>13963</v>
      </c>
      <c r="E67" s="211">
        <f t="shared" si="1"/>
        <v>47.61</v>
      </c>
      <c r="F67" s="209" t="s">
        <v>13953</v>
      </c>
    </row>
    <row r="68" spans="1:6" ht="9" customHeight="1">
      <c r="A68" s="208">
        <v>40787</v>
      </c>
      <c r="B68" s="209" t="s">
        <v>13964</v>
      </c>
      <c r="C68" s="210" t="s">
        <v>13844</v>
      </c>
      <c r="D68" s="211" t="s">
        <v>13965</v>
      </c>
      <c r="E68" s="211">
        <f t="shared" si="1"/>
        <v>139.63999999999999</v>
      </c>
      <c r="F68" s="209" t="s">
        <v>13953</v>
      </c>
    </row>
    <row r="69" spans="1:6" ht="9" customHeight="1">
      <c r="A69" s="208">
        <v>40812</v>
      </c>
      <c r="B69" s="209" t="s">
        <v>13966</v>
      </c>
      <c r="C69" s="210" t="s">
        <v>13844</v>
      </c>
      <c r="D69" s="211" t="s">
        <v>13965</v>
      </c>
      <c r="E69" s="211">
        <f t="shared" si="1"/>
        <v>139.63999999999999</v>
      </c>
      <c r="F69" s="212"/>
    </row>
    <row r="70" spans="1:6" ht="9" customHeight="1">
      <c r="A70" s="208">
        <v>42673</v>
      </c>
      <c r="B70" s="209" t="s">
        <v>13967</v>
      </c>
      <c r="C70" s="210" t="s">
        <v>13844</v>
      </c>
      <c r="D70" s="211" t="s">
        <v>13968</v>
      </c>
      <c r="E70" s="211">
        <f t="shared" si="1"/>
        <v>165.79</v>
      </c>
      <c r="F70" s="212"/>
    </row>
    <row r="71" spans="1:6" ht="9" customHeight="1">
      <c r="A71" s="208">
        <v>40803</v>
      </c>
      <c r="B71" s="209" t="s">
        <v>13969</v>
      </c>
      <c r="C71" s="210" t="s">
        <v>13844</v>
      </c>
      <c r="D71" s="211" t="s">
        <v>13970</v>
      </c>
      <c r="E71" s="211">
        <f t="shared" si="1"/>
        <v>86.18</v>
      </c>
      <c r="F71" s="209" t="s">
        <v>13953</v>
      </c>
    </row>
    <row r="72" spans="1:6" ht="18.95" customHeight="1">
      <c r="A72" s="208">
        <v>41406</v>
      </c>
      <c r="B72" s="209" t="s">
        <v>13971</v>
      </c>
      <c r="C72" s="210" t="s">
        <v>13844</v>
      </c>
      <c r="D72" s="211" t="s">
        <v>13972</v>
      </c>
      <c r="E72" s="211">
        <f t="shared" si="1"/>
        <v>75.930000000000007</v>
      </c>
      <c r="F72" s="209" t="s">
        <v>13953</v>
      </c>
    </row>
    <row r="73" spans="1:6" ht="18" customHeight="1">
      <c r="A73" s="208">
        <v>41100</v>
      </c>
      <c r="B73" s="213" t="s">
        <v>13973</v>
      </c>
      <c r="C73" s="210" t="s">
        <v>13844</v>
      </c>
      <c r="D73" s="211" t="s">
        <v>13974</v>
      </c>
      <c r="E73" s="211">
        <f t="shared" si="1"/>
        <v>73.16</v>
      </c>
      <c r="F73" s="214"/>
    </row>
    <row r="74" spans="1:6" ht="18" customHeight="1">
      <c r="A74" s="208">
        <v>40979</v>
      </c>
      <c r="B74" s="213" t="s">
        <v>13975</v>
      </c>
      <c r="C74" s="210" t="s">
        <v>13844</v>
      </c>
      <c r="D74" s="211" t="s">
        <v>13976</v>
      </c>
      <c r="E74" s="211">
        <f t="shared" si="1"/>
        <v>61.12</v>
      </c>
      <c r="F74" s="214"/>
    </row>
    <row r="75" spans="1:6" ht="9" customHeight="1">
      <c r="A75" s="208">
        <v>40815</v>
      </c>
      <c r="B75" s="209" t="s">
        <v>13977</v>
      </c>
      <c r="C75" s="210" t="s">
        <v>13844</v>
      </c>
      <c r="D75" s="211" t="s">
        <v>13978</v>
      </c>
      <c r="E75" s="211">
        <f t="shared" si="1"/>
        <v>77.53</v>
      </c>
      <c r="F75" s="212"/>
    </row>
    <row r="76" spans="1:6" ht="9" customHeight="1">
      <c r="A76" s="208">
        <v>40809</v>
      </c>
      <c r="B76" s="209" t="s">
        <v>13979</v>
      </c>
      <c r="C76" s="210" t="s">
        <v>13844</v>
      </c>
      <c r="D76" s="211" t="s">
        <v>13980</v>
      </c>
      <c r="E76" s="211">
        <f t="shared" si="1"/>
        <v>89.78</v>
      </c>
      <c r="F76" s="212"/>
    </row>
    <row r="77" spans="1:6" ht="9" customHeight="1">
      <c r="A77" s="208">
        <v>40810</v>
      </c>
      <c r="B77" s="209" t="s">
        <v>13981</v>
      </c>
      <c r="C77" s="210" t="s">
        <v>13844</v>
      </c>
      <c r="D77" s="211" t="s">
        <v>13982</v>
      </c>
      <c r="E77" s="211">
        <f t="shared" si="1"/>
        <v>114.4</v>
      </c>
      <c r="F77" s="212"/>
    </row>
    <row r="78" spans="1:6" ht="9" customHeight="1">
      <c r="A78" s="208">
        <v>41097</v>
      </c>
      <c r="B78" s="209" t="s">
        <v>13983</v>
      </c>
      <c r="C78" s="210" t="s">
        <v>13844</v>
      </c>
      <c r="D78" s="211" t="s">
        <v>13984</v>
      </c>
      <c r="E78" s="211">
        <f t="shared" si="1"/>
        <v>129.28</v>
      </c>
      <c r="F78" s="209" t="s">
        <v>13953</v>
      </c>
    </row>
    <row r="79" spans="1:6" ht="18" customHeight="1">
      <c r="A79" s="208">
        <v>41364</v>
      </c>
      <c r="B79" s="213" t="s">
        <v>13985</v>
      </c>
      <c r="C79" s="210" t="s">
        <v>13844</v>
      </c>
      <c r="D79" s="211" t="s">
        <v>13972</v>
      </c>
      <c r="E79" s="211">
        <f t="shared" si="1"/>
        <v>75.930000000000007</v>
      </c>
      <c r="F79" s="214"/>
    </row>
    <row r="80" spans="1:6" ht="9" customHeight="1">
      <c r="A80" s="208">
        <v>40777</v>
      </c>
      <c r="B80" s="209" t="s">
        <v>13986</v>
      </c>
      <c r="C80" s="210" t="s">
        <v>13844</v>
      </c>
      <c r="D80" s="211" t="s">
        <v>13987</v>
      </c>
      <c r="E80" s="211">
        <f t="shared" si="1"/>
        <v>53.79</v>
      </c>
      <c r="F80" s="209" t="s">
        <v>13953</v>
      </c>
    </row>
    <row r="81" spans="1:6" ht="9.9499999999999993" customHeight="1">
      <c r="A81" s="208">
        <v>40779</v>
      </c>
      <c r="B81" s="209" t="s">
        <v>13988</v>
      </c>
      <c r="C81" s="210" t="s">
        <v>13844</v>
      </c>
      <c r="D81" s="211" t="s">
        <v>13989</v>
      </c>
      <c r="E81" s="211">
        <f t="shared" si="1"/>
        <v>62.55</v>
      </c>
      <c r="F81" s="209" t="s">
        <v>13953</v>
      </c>
    </row>
    <row r="82" spans="1:6" ht="9" customHeight="1">
      <c r="A82" s="208">
        <v>40781</v>
      </c>
      <c r="B82" s="209" t="s">
        <v>13990</v>
      </c>
      <c r="C82" s="210" t="s">
        <v>13844</v>
      </c>
      <c r="D82" s="211" t="s">
        <v>13980</v>
      </c>
      <c r="E82" s="211">
        <f t="shared" si="1"/>
        <v>89.78</v>
      </c>
      <c r="F82" s="209" t="s">
        <v>13953</v>
      </c>
    </row>
    <row r="83" spans="1:6" ht="9" customHeight="1">
      <c r="A83" s="208">
        <v>40783</v>
      </c>
      <c r="B83" s="209" t="s">
        <v>13991</v>
      </c>
      <c r="C83" s="210" t="s">
        <v>13844</v>
      </c>
      <c r="D83" s="211" t="s">
        <v>13982</v>
      </c>
      <c r="E83" s="211">
        <f t="shared" si="1"/>
        <v>114.4</v>
      </c>
      <c r="F83" s="209" t="s">
        <v>13953</v>
      </c>
    </row>
    <row r="84" spans="1:6" ht="9" customHeight="1">
      <c r="A84" s="208">
        <v>41366</v>
      </c>
      <c r="B84" s="209" t="s">
        <v>13992</v>
      </c>
      <c r="C84" s="210" t="s">
        <v>13844</v>
      </c>
      <c r="D84" s="211" t="s">
        <v>13984</v>
      </c>
      <c r="E84" s="211">
        <f t="shared" si="1"/>
        <v>129.28</v>
      </c>
      <c r="F84" s="212"/>
    </row>
    <row r="85" spans="1:6" ht="18" customHeight="1">
      <c r="A85" s="208">
        <v>40834</v>
      </c>
      <c r="B85" s="213" t="s">
        <v>13993</v>
      </c>
      <c r="C85" s="210" t="s">
        <v>13841</v>
      </c>
      <c r="D85" s="211" t="s">
        <v>13994</v>
      </c>
      <c r="E85" s="211">
        <f t="shared" si="1"/>
        <v>2.29</v>
      </c>
      <c r="F85" s="209" t="s">
        <v>13953</v>
      </c>
    </row>
    <row r="86" spans="1:6" ht="9" customHeight="1">
      <c r="A86" s="208">
        <v>40835</v>
      </c>
      <c r="B86" s="209" t="s">
        <v>13995</v>
      </c>
      <c r="C86" s="210" t="s">
        <v>13841</v>
      </c>
      <c r="D86" s="211" t="s">
        <v>13996</v>
      </c>
      <c r="E86" s="211">
        <f t="shared" si="1"/>
        <v>4.4000000000000004</v>
      </c>
      <c r="F86" s="209" t="s">
        <v>13953</v>
      </c>
    </row>
    <row r="87" spans="1:6" ht="18" customHeight="1">
      <c r="A87" s="208">
        <v>40841</v>
      </c>
      <c r="B87" s="213" t="s">
        <v>13997</v>
      </c>
      <c r="C87" s="210" t="s">
        <v>13998</v>
      </c>
      <c r="D87" s="211" t="s">
        <v>13999</v>
      </c>
      <c r="E87" s="211">
        <f t="shared" si="1"/>
        <v>143.11000000000001</v>
      </c>
      <c r="F87" s="209" t="s">
        <v>13953</v>
      </c>
    </row>
    <row r="88" spans="1:6" ht="18" customHeight="1">
      <c r="A88" s="208">
        <v>40842</v>
      </c>
      <c r="B88" s="213" t="s">
        <v>14000</v>
      </c>
      <c r="C88" s="210" t="s">
        <v>13998</v>
      </c>
      <c r="D88" s="211" t="s">
        <v>14001</v>
      </c>
      <c r="E88" s="211">
        <f t="shared" si="1"/>
        <v>460.62</v>
      </c>
      <c r="F88" s="209" t="s">
        <v>13953</v>
      </c>
    </row>
    <row r="89" spans="1:6" ht="9" customHeight="1">
      <c r="A89" s="208">
        <v>40843</v>
      </c>
      <c r="B89" s="209" t="s">
        <v>14002</v>
      </c>
      <c r="C89" s="210" t="s">
        <v>13998</v>
      </c>
      <c r="D89" s="211" t="s">
        <v>14003</v>
      </c>
      <c r="E89" s="211">
        <f t="shared" si="1"/>
        <v>145.68</v>
      </c>
      <c r="F89" s="209" t="s">
        <v>13953</v>
      </c>
    </row>
    <row r="90" spans="1:6" ht="18.95" customHeight="1">
      <c r="A90" s="208">
        <v>40844</v>
      </c>
      <c r="B90" s="209" t="s">
        <v>14004</v>
      </c>
      <c r="C90" s="210" t="s">
        <v>13998</v>
      </c>
      <c r="D90" s="211" t="s">
        <v>14005</v>
      </c>
      <c r="E90" s="211">
        <f t="shared" si="1"/>
        <v>464.91</v>
      </c>
      <c r="F90" s="209" t="s">
        <v>13953</v>
      </c>
    </row>
    <row r="91" spans="1:6" ht="18" customHeight="1">
      <c r="A91" s="208">
        <v>41112</v>
      </c>
      <c r="B91" s="213" t="s">
        <v>14006</v>
      </c>
      <c r="C91" s="210" t="s">
        <v>13998</v>
      </c>
      <c r="D91" s="211" t="s">
        <v>14007</v>
      </c>
      <c r="E91" s="211">
        <f t="shared" si="1"/>
        <v>138.9</v>
      </c>
      <c r="F91" s="209" t="s">
        <v>13953</v>
      </c>
    </row>
    <row r="92" spans="1:6" ht="18" customHeight="1">
      <c r="A92" s="208">
        <v>43342</v>
      </c>
      <c r="B92" s="213" t="s">
        <v>14008</v>
      </c>
      <c r="C92" s="210" t="s">
        <v>13998</v>
      </c>
      <c r="D92" s="211" t="s">
        <v>14009</v>
      </c>
      <c r="E92" s="211">
        <f t="shared" si="1"/>
        <v>144.49</v>
      </c>
      <c r="F92" s="209" t="s">
        <v>13953</v>
      </c>
    </row>
    <row r="93" spans="1:6" ht="18" customHeight="1">
      <c r="A93" s="208">
        <v>40878</v>
      </c>
      <c r="B93" s="213" t="s">
        <v>14010</v>
      </c>
      <c r="C93" s="210" t="s">
        <v>13998</v>
      </c>
      <c r="D93" s="211" t="s">
        <v>14011</v>
      </c>
      <c r="E93" s="211">
        <f t="shared" si="1"/>
        <v>146</v>
      </c>
      <c r="F93" s="209" t="s">
        <v>13953</v>
      </c>
    </row>
    <row r="94" spans="1:6" ht="9" customHeight="1">
      <c r="A94" s="208">
        <v>40845</v>
      </c>
      <c r="B94" s="209" t="s">
        <v>14012</v>
      </c>
      <c r="C94" s="210" t="s">
        <v>13998</v>
      </c>
      <c r="D94" s="211" t="s">
        <v>14013</v>
      </c>
      <c r="E94" s="211">
        <f t="shared" si="1"/>
        <v>117.66</v>
      </c>
      <c r="F94" s="209" t="s">
        <v>13953</v>
      </c>
    </row>
    <row r="95" spans="1:6" ht="9" customHeight="1">
      <c r="A95" s="208">
        <v>40846</v>
      </c>
      <c r="B95" s="209" t="s">
        <v>14014</v>
      </c>
      <c r="C95" s="210" t="s">
        <v>13998</v>
      </c>
      <c r="D95" s="211" t="s">
        <v>14015</v>
      </c>
      <c r="E95" s="211">
        <f t="shared" si="1"/>
        <v>436.88</v>
      </c>
      <c r="F95" s="209" t="s">
        <v>13953</v>
      </c>
    </row>
    <row r="96" spans="1:6" ht="18" customHeight="1">
      <c r="A96" s="208">
        <v>40879</v>
      </c>
      <c r="B96" s="213" t="s">
        <v>14016</v>
      </c>
      <c r="C96" s="210" t="s">
        <v>13998</v>
      </c>
      <c r="D96" s="211" t="s">
        <v>14017</v>
      </c>
      <c r="E96" s="211">
        <f t="shared" si="1"/>
        <v>117.97</v>
      </c>
      <c r="F96" s="214"/>
    </row>
    <row r="97" spans="1:6" ht="9" customHeight="1">
      <c r="A97" s="208">
        <v>40877</v>
      </c>
      <c r="B97" s="209" t="s">
        <v>14018</v>
      </c>
      <c r="C97" s="210" t="s">
        <v>13998</v>
      </c>
      <c r="D97" s="211" t="s">
        <v>14019</v>
      </c>
      <c r="E97" s="211">
        <f t="shared" si="1"/>
        <v>150.93</v>
      </c>
      <c r="F97" s="209" t="s">
        <v>13953</v>
      </c>
    </row>
    <row r="98" spans="1:6" ht="18.95" customHeight="1">
      <c r="A98" s="208">
        <v>43341</v>
      </c>
      <c r="B98" s="209" t="s">
        <v>14020</v>
      </c>
      <c r="C98" s="210" t="s">
        <v>13998</v>
      </c>
      <c r="D98" s="211" t="s">
        <v>14021</v>
      </c>
      <c r="E98" s="211">
        <f t="shared" si="1"/>
        <v>151.96</v>
      </c>
      <c r="F98" s="209" t="s">
        <v>13953</v>
      </c>
    </row>
    <row r="99" spans="1:6" ht="9" customHeight="1">
      <c r="A99" s="208">
        <v>40867</v>
      </c>
      <c r="B99" s="209" t="s">
        <v>14022</v>
      </c>
      <c r="C99" s="210" t="s">
        <v>13841</v>
      </c>
      <c r="D99" s="211" t="s">
        <v>14023</v>
      </c>
      <c r="E99" s="211">
        <f t="shared" si="1"/>
        <v>3.57</v>
      </c>
      <c r="F99" s="212"/>
    </row>
    <row r="100" spans="1:6" ht="9" customHeight="1">
      <c r="A100" s="208">
        <v>40763</v>
      </c>
      <c r="B100" s="209" t="s">
        <v>14024</v>
      </c>
      <c r="C100" s="210" t="s">
        <v>13841</v>
      </c>
      <c r="D100" s="211" t="s">
        <v>14025</v>
      </c>
      <c r="E100" s="211">
        <f t="shared" si="1"/>
        <v>0.98</v>
      </c>
      <c r="F100" s="212"/>
    </row>
    <row r="101" spans="1:6" ht="9" customHeight="1">
      <c r="A101" s="208">
        <v>40765</v>
      </c>
      <c r="B101" s="209" t="s">
        <v>14026</v>
      </c>
      <c r="C101" s="210" t="s">
        <v>13841</v>
      </c>
      <c r="D101" s="211" t="s">
        <v>14027</v>
      </c>
      <c r="E101" s="211">
        <f t="shared" si="1"/>
        <v>7.88</v>
      </c>
      <c r="F101" s="212"/>
    </row>
    <row r="102" spans="1:6" ht="9" customHeight="1">
      <c r="A102" s="208">
        <v>40757</v>
      </c>
      <c r="B102" s="209" t="s">
        <v>14028</v>
      </c>
      <c r="C102" s="210" t="s">
        <v>13844</v>
      </c>
      <c r="D102" s="211" t="s">
        <v>14029</v>
      </c>
      <c r="E102" s="211">
        <f t="shared" si="1"/>
        <v>23.5</v>
      </c>
      <c r="F102" s="212"/>
    </row>
    <row r="103" spans="1:6" ht="9" customHeight="1">
      <c r="A103" s="208">
        <v>40758</v>
      </c>
      <c r="B103" s="209" t="s">
        <v>14030</v>
      </c>
      <c r="C103" s="210" t="s">
        <v>13844</v>
      </c>
      <c r="D103" s="211" t="s">
        <v>14031</v>
      </c>
      <c r="E103" s="211">
        <f t="shared" si="1"/>
        <v>25.31</v>
      </c>
      <c r="F103" s="212"/>
    </row>
    <row r="104" spans="1:6" ht="18" customHeight="1">
      <c r="A104" s="208">
        <v>40761</v>
      </c>
      <c r="B104" s="213" t="s">
        <v>14032</v>
      </c>
      <c r="C104" s="210" t="s">
        <v>13844</v>
      </c>
      <c r="D104" s="211" t="s">
        <v>14033</v>
      </c>
      <c r="E104" s="211">
        <f t="shared" si="1"/>
        <v>48.3</v>
      </c>
      <c r="F104" s="214"/>
    </row>
    <row r="105" spans="1:6" ht="9" customHeight="1">
      <c r="A105" s="208">
        <v>40759</v>
      </c>
      <c r="B105" s="209" t="s">
        <v>14034</v>
      </c>
      <c r="C105" s="210" t="s">
        <v>13844</v>
      </c>
      <c r="D105" s="211" t="s">
        <v>14035</v>
      </c>
      <c r="E105" s="211">
        <f t="shared" si="1"/>
        <v>25.89</v>
      </c>
      <c r="F105" s="212"/>
    </row>
    <row r="106" spans="1:6" ht="9" customHeight="1">
      <c r="A106" s="208">
        <v>40760</v>
      </c>
      <c r="B106" s="209" t="s">
        <v>14036</v>
      </c>
      <c r="C106" s="210" t="s">
        <v>13844</v>
      </c>
      <c r="D106" s="211" t="s">
        <v>14037</v>
      </c>
      <c r="E106" s="211">
        <f t="shared" si="1"/>
        <v>26.69</v>
      </c>
      <c r="F106" s="212"/>
    </row>
    <row r="107" spans="1:6" ht="9.75" customHeight="1">
      <c r="A107" s="208">
        <v>41069</v>
      </c>
      <c r="B107" s="209" t="s">
        <v>14038</v>
      </c>
      <c r="C107" s="210" t="s">
        <v>13841</v>
      </c>
      <c r="D107" s="211" t="s">
        <v>14039</v>
      </c>
      <c r="E107" s="211">
        <f t="shared" si="1"/>
        <v>14.01</v>
      </c>
      <c r="F107" s="212"/>
    </row>
    <row r="108" spans="1:6" ht="9" customHeight="1">
      <c r="A108" s="345" t="s">
        <v>14040</v>
      </c>
      <c r="B108" s="345"/>
      <c r="C108" s="345"/>
      <c r="D108" s="345"/>
      <c r="E108" s="345"/>
      <c r="F108" s="345"/>
    </row>
    <row r="109" spans="1:6" ht="9" customHeight="1">
      <c r="A109" s="205" t="s">
        <v>13834</v>
      </c>
      <c r="B109" s="206" t="s">
        <v>13835</v>
      </c>
      <c r="C109" s="207" t="s">
        <v>13836</v>
      </c>
      <c r="D109" s="205" t="s">
        <v>13837</v>
      </c>
      <c r="E109" s="205"/>
      <c r="F109" s="206" t="s">
        <v>13839</v>
      </c>
    </row>
    <row r="110" spans="1:6" ht="9" customHeight="1">
      <c r="A110" s="208">
        <v>40985</v>
      </c>
      <c r="B110" s="209" t="s">
        <v>14041</v>
      </c>
      <c r="C110" s="210" t="s">
        <v>13841</v>
      </c>
      <c r="D110" s="211" t="s">
        <v>14042</v>
      </c>
      <c r="E110" s="211">
        <f t="shared" ref="E110:E159" si="2">ROUND(D110-(D110*$B$4),2)</f>
        <v>12.14</v>
      </c>
      <c r="F110" s="212"/>
    </row>
    <row r="111" spans="1:6" ht="9" customHeight="1">
      <c r="A111" s="208">
        <v>40868</v>
      </c>
      <c r="B111" s="209" t="s">
        <v>14043</v>
      </c>
      <c r="C111" s="210" t="s">
        <v>13841</v>
      </c>
      <c r="D111" s="211" t="s">
        <v>14044</v>
      </c>
      <c r="E111" s="211">
        <f t="shared" si="2"/>
        <v>18.03</v>
      </c>
      <c r="F111" s="212"/>
    </row>
    <row r="112" spans="1:6" ht="9" customHeight="1">
      <c r="A112" s="208">
        <v>40816</v>
      </c>
      <c r="B112" s="209" t="s">
        <v>14045</v>
      </c>
      <c r="C112" s="210" t="s">
        <v>13841</v>
      </c>
      <c r="D112" s="211" t="s">
        <v>14046</v>
      </c>
      <c r="E112" s="211">
        <f t="shared" si="2"/>
        <v>0.99</v>
      </c>
      <c r="F112" s="212"/>
    </row>
    <row r="113" spans="1:6" ht="9" customHeight="1">
      <c r="A113" s="208">
        <v>40817</v>
      </c>
      <c r="B113" s="209" t="s">
        <v>14047</v>
      </c>
      <c r="C113" s="210" t="s">
        <v>13841</v>
      </c>
      <c r="D113" s="211" t="s">
        <v>14048</v>
      </c>
      <c r="E113" s="211">
        <f t="shared" si="2"/>
        <v>8.48</v>
      </c>
      <c r="F113" s="209" t="s">
        <v>13953</v>
      </c>
    </row>
    <row r="114" spans="1:6" ht="9" customHeight="1">
      <c r="A114" s="208">
        <v>40850</v>
      </c>
      <c r="B114" s="209" t="s">
        <v>14049</v>
      </c>
      <c r="C114" s="210" t="s">
        <v>13841</v>
      </c>
      <c r="D114" s="211" t="s">
        <v>14050</v>
      </c>
      <c r="E114" s="211">
        <f t="shared" si="2"/>
        <v>1.97</v>
      </c>
      <c r="F114" s="209" t="s">
        <v>13953</v>
      </c>
    </row>
    <row r="115" spans="1:6" ht="9" customHeight="1">
      <c r="A115" s="208">
        <v>40851</v>
      </c>
      <c r="B115" s="209" t="s">
        <v>14051</v>
      </c>
      <c r="C115" s="210" t="s">
        <v>13841</v>
      </c>
      <c r="D115" s="211" t="s">
        <v>14052</v>
      </c>
      <c r="E115" s="211">
        <f t="shared" si="2"/>
        <v>5.05</v>
      </c>
      <c r="F115" s="209" t="s">
        <v>13953</v>
      </c>
    </row>
    <row r="116" spans="1:6" ht="9" customHeight="1">
      <c r="A116" s="208">
        <v>40852</v>
      </c>
      <c r="B116" s="209" t="s">
        <v>14053</v>
      </c>
      <c r="C116" s="210" t="s">
        <v>13841</v>
      </c>
      <c r="D116" s="211" t="s">
        <v>14054</v>
      </c>
      <c r="E116" s="211">
        <f t="shared" si="2"/>
        <v>2.09</v>
      </c>
      <c r="F116" s="209" t="s">
        <v>13953</v>
      </c>
    </row>
    <row r="117" spans="1:6" ht="9" customHeight="1">
      <c r="A117" s="208">
        <v>40853</v>
      </c>
      <c r="B117" s="209" t="s">
        <v>14055</v>
      </c>
      <c r="C117" s="210" t="s">
        <v>13841</v>
      </c>
      <c r="D117" s="211" t="s">
        <v>14056</v>
      </c>
      <c r="E117" s="211">
        <f t="shared" si="2"/>
        <v>6.94</v>
      </c>
      <c r="F117" s="209" t="s">
        <v>13953</v>
      </c>
    </row>
    <row r="118" spans="1:6" ht="9" customHeight="1">
      <c r="A118" s="208">
        <v>40854</v>
      </c>
      <c r="B118" s="209" t="s">
        <v>14057</v>
      </c>
      <c r="C118" s="210" t="s">
        <v>13841</v>
      </c>
      <c r="D118" s="211" t="s">
        <v>14058</v>
      </c>
      <c r="E118" s="211">
        <f t="shared" si="2"/>
        <v>2.2000000000000002</v>
      </c>
      <c r="F118" s="209" t="s">
        <v>13953</v>
      </c>
    </row>
    <row r="119" spans="1:6" ht="9" customHeight="1">
      <c r="A119" s="208">
        <v>40855</v>
      </c>
      <c r="B119" s="209" t="s">
        <v>14059</v>
      </c>
      <c r="C119" s="210" t="s">
        <v>13841</v>
      </c>
      <c r="D119" s="211" t="s">
        <v>14060</v>
      </c>
      <c r="E119" s="211">
        <f t="shared" si="2"/>
        <v>9.23</v>
      </c>
      <c r="F119" s="209" t="s">
        <v>13953</v>
      </c>
    </row>
    <row r="120" spans="1:6" ht="9.9499999999999993" customHeight="1">
      <c r="A120" s="208">
        <v>40856</v>
      </c>
      <c r="B120" s="209" t="s">
        <v>14061</v>
      </c>
      <c r="C120" s="210" t="s">
        <v>13841</v>
      </c>
      <c r="D120" s="211" t="s">
        <v>14062</v>
      </c>
      <c r="E120" s="211">
        <f t="shared" si="2"/>
        <v>2.52</v>
      </c>
      <c r="F120" s="209" t="s">
        <v>13953</v>
      </c>
    </row>
    <row r="121" spans="1:6" ht="9" customHeight="1">
      <c r="A121" s="208">
        <v>40857</v>
      </c>
      <c r="B121" s="209" t="s">
        <v>14063</v>
      </c>
      <c r="C121" s="210" t="s">
        <v>13841</v>
      </c>
      <c r="D121" s="211" t="s">
        <v>14064</v>
      </c>
      <c r="E121" s="211">
        <f t="shared" si="2"/>
        <v>12.21</v>
      </c>
      <c r="F121" s="209" t="s">
        <v>13953</v>
      </c>
    </row>
    <row r="122" spans="1:6" ht="9" customHeight="1">
      <c r="A122" s="208">
        <v>42229</v>
      </c>
      <c r="B122" s="209" t="s">
        <v>14065</v>
      </c>
      <c r="C122" s="210" t="s">
        <v>13844</v>
      </c>
      <c r="D122" s="211" t="s">
        <v>14066</v>
      </c>
      <c r="E122" s="211">
        <f t="shared" si="2"/>
        <v>23.87</v>
      </c>
      <c r="F122" s="212"/>
    </row>
    <row r="123" spans="1:6" ht="9" customHeight="1">
      <c r="A123" s="208">
        <v>40894</v>
      </c>
      <c r="B123" s="209" t="s">
        <v>14067</v>
      </c>
      <c r="C123" s="210" t="s">
        <v>14068</v>
      </c>
      <c r="D123" s="211" t="s">
        <v>14069</v>
      </c>
      <c r="E123" s="211">
        <f t="shared" si="2"/>
        <v>29.09</v>
      </c>
      <c r="F123" s="212"/>
    </row>
    <row r="124" spans="1:6" ht="9" customHeight="1">
      <c r="A124" s="208">
        <v>40895</v>
      </c>
      <c r="B124" s="209" t="s">
        <v>14070</v>
      </c>
      <c r="C124" s="210" t="s">
        <v>14068</v>
      </c>
      <c r="D124" s="211" t="s">
        <v>14071</v>
      </c>
      <c r="E124" s="211">
        <f t="shared" si="2"/>
        <v>51.94</v>
      </c>
      <c r="F124" s="212"/>
    </row>
    <row r="125" spans="1:6" ht="18" customHeight="1">
      <c r="A125" s="208">
        <v>40869</v>
      </c>
      <c r="B125" s="213" t="s">
        <v>14072</v>
      </c>
      <c r="C125" s="210" t="s">
        <v>13841</v>
      </c>
      <c r="D125" s="211" t="s">
        <v>14073</v>
      </c>
      <c r="E125" s="211">
        <f t="shared" si="2"/>
        <v>7.1</v>
      </c>
      <c r="F125" s="209" t="s">
        <v>13953</v>
      </c>
    </row>
    <row r="126" spans="1:6" ht="18" customHeight="1">
      <c r="A126" s="208">
        <v>40881</v>
      </c>
      <c r="B126" s="213" t="s">
        <v>14074</v>
      </c>
      <c r="C126" s="210" t="s">
        <v>13841</v>
      </c>
      <c r="D126" s="211" t="s">
        <v>14073</v>
      </c>
      <c r="E126" s="211">
        <f t="shared" si="2"/>
        <v>7.1</v>
      </c>
      <c r="F126" s="214"/>
    </row>
    <row r="127" spans="1:6" ht="18" customHeight="1">
      <c r="A127" s="208">
        <v>40870</v>
      </c>
      <c r="B127" s="213" t="s">
        <v>14075</v>
      </c>
      <c r="C127" s="210" t="s">
        <v>13841</v>
      </c>
      <c r="D127" s="211" t="s">
        <v>14076</v>
      </c>
      <c r="E127" s="211">
        <f t="shared" si="2"/>
        <v>18.66</v>
      </c>
      <c r="F127" s="209" t="s">
        <v>13953</v>
      </c>
    </row>
    <row r="128" spans="1:6" ht="18" customHeight="1">
      <c r="A128" s="208">
        <v>40860</v>
      </c>
      <c r="B128" s="209" t="s">
        <v>14077</v>
      </c>
      <c r="C128" s="210" t="s">
        <v>13841</v>
      </c>
      <c r="D128" s="211" t="s">
        <v>14078</v>
      </c>
      <c r="E128" s="211">
        <f t="shared" si="2"/>
        <v>53</v>
      </c>
      <c r="F128" s="209" t="s">
        <v>13953</v>
      </c>
    </row>
    <row r="129" spans="1:6" ht="18.95" customHeight="1">
      <c r="A129" s="208">
        <v>40864</v>
      </c>
      <c r="B129" s="209" t="s">
        <v>14079</v>
      </c>
      <c r="C129" s="210" t="s">
        <v>13998</v>
      </c>
      <c r="D129" s="211" t="s">
        <v>14080</v>
      </c>
      <c r="E129" s="211">
        <f t="shared" si="2"/>
        <v>543.88</v>
      </c>
      <c r="F129" s="209" t="s">
        <v>13953</v>
      </c>
    </row>
    <row r="130" spans="1:6" ht="18" customHeight="1">
      <c r="A130" s="208">
        <v>40861</v>
      </c>
      <c r="B130" s="213" t="s">
        <v>14081</v>
      </c>
      <c r="C130" s="210" t="s">
        <v>13841</v>
      </c>
      <c r="D130" s="211" t="s">
        <v>14082</v>
      </c>
      <c r="E130" s="211">
        <f t="shared" si="2"/>
        <v>86.63</v>
      </c>
      <c r="F130" s="209" t="s">
        <v>13953</v>
      </c>
    </row>
    <row r="131" spans="1:6" ht="9" customHeight="1">
      <c r="A131" s="208">
        <v>40865</v>
      </c>
      <c r="B131" s="209" t="s">
        <v>14083</v>
      </c>
      <c r="C131" s="210" t="s">
        <v>13998</v>
      </c>
      <c r="D131" s="211" t="s">
        <v>14084</v>
      </c>
      <c r="E131" s="211">
        <f t="shared" si="2"/>
        <v>915.78</v>
      </c>
      <c r="F131" s="209" t="s">
        <v>13953</v>
      </c>
    </row>
    <row r="132" spans="1:6" ht="18" customHeight="1">
      <c r="A132" s="208">
        <v>40880</v>
      </c>
      <c r="B132" s="213" t="s">
        <v>14085</v>
      </c>
      <c r="C132" s="210" t="s">
        <v>13841</v>
      </c>
      <c r="D132" s="211" t="s">
        <v>14086</v>
      </c>
      <c r="E132" s="211">
        <f t="shared" si="2"/>
        <v>58.36</v>
      </c>
      <c r="F132" s="214"/>
    </row>
    <row r="133" spans="1:6" ht="9" customHeight="1">
      <c r="A133" s="208">
        <v>40858</v>
      </c>
      <c r="B133" s="209" t="s">
        <v>14087</v>
      </c>
      <c r="C133" s="210" t="s">
        <v>13841</v>
      </c>
      <c r="D133" s="211" t="s">
        <v>14088</v>
      </c>
      <c r="E133" s="211">
        <f t="shared" si="2"/>
        <v>47.31</v>
      </c>
      <c r="F133" s="209" t="s">
        <v>13953</v>
      </c>
    </row>
    <row r="134" spans="1:6" ht="9" customHeight="1">
      <c r="A134" s="208">
        <v>40862</v>
      </c>
      <c r="B134" s="209" t="s">
        <v>14089</v>
      </c>
      <c r="C134" s="210" t="s">
        <v>13998</v>
      </c>
      <c r="D134" s="211" t="s">
        <v>14090</v>
      </c>
      <c r="E134" s="211">
        <f t="shared" si="2"/>
        <v>484.66</v>
      </c>
      <c r="F134" s="209" t="s">
        <v>13953</v>
      </c>
    </row>
    <row r="135" spans="1:6" ht="9" customHeight="1">
      <c r="A135" s="208">
        <v>40859</v>
      </c>
      <c r="B135" s="209" t="s">
        <v>14091</v>
      </c>
      <c r="C135" s="210" t="s">
        <v>13841</v>
      </c>
      <c r="D135" s="211" t="s">
        <v>14092</v>
      </c>
      <c r="E135" s="211">
        <f t="shared" si="2"/>
        <v>82.3</v>
      </c>
      <c r="F135" s="209" t="s">
        <v>13953</v>
      </c>
    </row>
    <row r="136" spans="1:6" ht="9" customHeight="1">
      <c r="A136" s="208">
        <v>40863</v>
      </c>
      <c r="B136" s="209" t="s">
        <v>14093</v>
      </c>
      <c r="C136" s="210" t="s">
        <v>13998</v>
      </c>
      <c r="D136" s="211" t="s">
        <v>14094</v>
      </c>
      <c r="E136" s="211">
        <f t="shared" si="2"/>
        <v>860.48</v>
      </c>
      <c r="F136" s="209" t="s">
        <v>13953</v>
      </c>
    </row>
    <row r="137" spans="1:6" ht="18.95" customHeight="1">
      <c r="A137" s="208">
        <v>40883</v>
      </c>
      <c r="B137" s="209" t="s">
        <v>14095</v>
      </c>
      <c r="C137" s="210" t="s">
        <v>13841</v>
      </c>
      <c r="D137" s="211" t="s">
        <v>14096</v>
      </c>
      <c r="E137" s="211">
        <f t="shared" si="2"/>
        <v>95.62</v>
      </c>
      <c r="F137" s="209" t="s">
        <v>13953</v>
      </c>
    </row>
    <row r="138" spans="1:6" ht="18" customHeight="1">
      <c r="A138" s="208">
        <v>40885</v>
      </c>
      <c r="B138" s="213" t="s">
        <v>14097</v>
      </c>
      <c r="C138" s="210" t="s">
        <v>13841</v>
      </c>
      <c r="D138" s="211" t="s">
        <v>14098</v>
      </c>
      <c r="E138" s="211">
        <f t="shared" si="2"/>
        <v>117.12</v>
      </c>
      <c r="F138" s="209" t="s">
        <v>13953</v>
      </c>
    </row>
    <row r="139" spans="1:6" ht="18" customHeight="1">
      <c r="A139" s="208">
        <v>40897</v>
      </c>
      <c r="B139" s="213" t="s">
        <v>14099</v>
      </c>
      <c r="C139" s="210" t="s">
        <v>13841</v>
      </c>
      <c r="D139" s="211" t="s">
        <v>14096</v>
      </c>
      <c r="E139" s="211">
        <f t="shared" si="2"/>
        <v>95.62</v>
      </c>
      <c r="F139" s="214"/>
    </row>
    <row r="140" spans="1:6" ht="18" customHeight="1">
      <c r="A140" s="208">
        <v>40884</v>
      </c>
      <c r="B140" s="213" t="s">
        <v>14100</v>
      </c>
      <c r="C140" s="210" t="s">
        <v>13841</v>
      </c>
      <c r="D140" s="211" t="s">
        <v>14101</v>
      </c>
      <c r="E140" s="211">
        <f t="shared" si="2"/>
        <v>108.33</v>
      </c>
      <c r="F140" s="209" t="s">
        <v>13953</v>
      </c>
    </row>
    <row r="141" spans="1:6" ht="18" customHeight="1">
      <c r="A141" s="208">
        <v>40898</v>
      </c>
      <c r="B141" s="213" t="s">
        <v>14102</v>
      </c>
      <c r="C141" s="210" t="s">
        <v>13841</v>
      </c>
      <c r="D141" s="211" t="s">
        <v>14101</v>
      </c>
      <c r="E141" s="211">
        <f t="shared" si="2"/>
        <v>108.33</v>
      </c>
      <c r="F141" s="214"/>
    </row>
    <row r="142" spans="1:6" ht="18" customHeight="1">
      <c r="A142" s="208">
        <v>40896</v>
      </c>
      <c r="B142" s="213" t="s">
        <v>14103</v>
      </c>
      <c r="C142" s="210" t="s">
        <v>13841</v>
      </c>
      <c r="D142" s="211" t="s">
        <v>14098</v>
      </c>
      <c r="E142" s="211">
        <f t="shared" si="2"/>
        <v>117.12</v>
      </c>
      <c r="F142" s="214"/>
    </row>
    <row r="143" spans="1:6" ht="18" customHeight="1">
      <c r="A143" s="208">
        <v>40886</v>
      </c>
      <c r="B143" s="209" t="s">
        <v>14104</v>
      </c>
      <c r="C143" s="210" t="s">
        <v>13841</v>
      </c>
      <c r="D143" s="211" t="s">
        <v>14105</v>
      </c>
      <c r="E143" s="211">
        <f t="shared" si="2"/>
        <v>40.090000000000003</v>
      </c>
      <c r="F143" s="209" t="s">
        <v>13953</v>
      </c>
    </row>
    <row r="144" spans="1:6" ht="18.95" customHeight="1">
      <c r="A144" s="208">
        <v>40887</v>
      </c>
      <c r="B144" s="209" t="s">
        <v>14106</v>
      </c>
      <c r="C144" s="210" t="s">
        <v>13841</v>
      </c>
      <c r="D144" s="211" t="s">
        <v>14107</v>
      </c>
      <c r="E144" s="211">
        <f t="shared" si="2"/>
        <v>231.77</v>
      </c>
      <c r="F144" s="209" t="s">
        <v>13953</v>
      </c>
    </row>
    <row r="145" spans="1:6" ht="18" customHeight="1">
      <c r="A145" s="208">
        <v>40888</v>
      </c>
      <c r="B145" s="213" t="s">
        <v>14108</v>
      </c>
      <c r="C145" s="210" t="s">
        <v>13841</v>
      </c>
      <c r="D145" s="211" t="s">
        <v>14109</v>
      </c>
      <c r="E145" s="211">
        <f t="shared" si="2"/>
        <v>230.77</v>
      </c>
      <c r="F145" s="209" t="s">
        <v>13953</v>
      </c>
    </row>
    <row r="146" spans="1:6" ht="18" customHeight="1">
      <c r="A146" s="208">
        <v>40889</v>
      </c>
      <c r="B146" s="213" t="s">
        <v>14110</v>
      </c>
      <c r="C146" s="210" t="s">
        <v>13841</v>
      </c>
      <c r="D146" s="211" t="s">
        <v>14111</v>
      </c>
      <c r="E146" s="211">
        <f t="shared" si="2"/>
        <v>131.99</v>
      </c>
      <c r="F146" s="209" t="s">
        <v>13953</v>
      </c>
    </row>
    <row r="147" spans="1:6" ht="9" customHeight="1">
      <c r="A147" s="208">
        <v>40818</v>
      </c>
      <c r="B147" s="209" t="s">
        <v>14112</v>
      </c>
      <c r="C147" s="210" t="s">
        <v>13841</v>
      </c>
      <c r="D147" s="211" t="s">
        <v>14113</v>
      </c>
      <c r="E147" s="211">
        <f t="shared" si="2"/>
        <v>0.83</v>
      </c>
      <c r="F147" s="212"/>
    </row>
    <row r="148" spans="1:6" ht="9" customHeight="1">
      <c r="A148" s="208">
        <v>40819</v>
      </c>
      <c r="B148" s="209" t="s">
        <v>14114</v>
      </c>
      <c r="C148" s="210" t="s">
        <v>13841</v>
      </c>
      <c r="D148" s="211" t="s">
        <v>14115</v>
      </c>
      <c r="E148" s="211">
        <f t="shared" si="2"/>
        <v>3.1</v>
      </c>
      <c r="F148" s="209" t="s">
        <v>13953</v>
      </c>
    </row>
    <row r="149" spans="1:6" ht="9" customHeight="1">
      <c r="A149" s="208">
        <v>40872</v>
      </c>
      <c r="B149" s="209" t="s">
        <v>14116</v>
      </c>
      <c r="C149" s="210" t="s">
        <v>13998</v>
      </c>
      <c r="D149" s="211" t="s">
        <v>14117</v>
      </c>
      <c r="E149" s="211">
        <f t="shared" si="2"/>
        <v>85.63</v>
      </c>
      <c r="F149" s="209" t="s">
        <v>13953</v>
      </c>
    </row>
    <row r="150" spans="1:6" ht="9" customHeight="1">
      <c r="A150" s="208">
        <v>40836</v>
      </c>
      <c r="B150" s="209" t="s">
        <v>14118</v>
      </c>
      <c r="C150" s="210" t="s">
        <v>13998</v>
      </c>
      <c r="D150" s="211" t="s">
        <v>14119</v>
      </c>
      <c r="E150" s="211">
        <f t="shared" si="2"/>
        <v>58.45</v>
      </c>
      <c r="F150" s="209" t="s">
        <v>13953</v>
      </c>
    </row>
    <row r="151" spans="1:6" ht="9" customHeight="1">
      <c r="A151" s="208">
        <v>40837</v>
      </c>
      <c r="B151" s="209" t="s">
        <v>14120</v>
      </c>
      <c r="C151" s="210" t="s">
        <v>13998</v>
      </c>
      <c r="D151" s="211" t="s">
        <v>14121</v>
      </c>
      <c r="E151" s="211">
        <f t="shared" si="2"/>
        <v>381.58</v>
      </c>
      <c r="F151" s="209" t="s">
        <v>13953</v>
      </c>
    </row>
    <row r="152" spans="1:6" ht="9" customHeight="1">
      <c r="A152" s="208">
        <v>41076</v>
      </c>
      <c r="B152" s="209" t="s">
        <v>14122</v>
      </c>
      <c r="C152" s="210" t="s">
        <v>13844</v>
      </c>
      <c r="D152" s="211" t="s">
        <v>14123</v>
      </c>
      <c r="E152" s="211">
        <f t="shared" si="2"/>
        <v>53.48</v>
      </c>
      <c r="F152" s="212"/>
    </row>
    <row r="153" spans="1:6" ht="9.9499999999999993" customHeight="1">
      <c r="A153" s="208">
        <v>41556</v>
      </c>
      <c r="B153" s="209" t="s">
        <v>14124</v>
      </c>
      <c r="C153" s="210" t="s">
        <v>13844</v>
      </c>
      <c r="D153" s="211" t="s">
        <v>14125</v>
      </c>
      <c r="E153" s="211">
        <f t="shared" si="2"/>
        <v>58.25</v>
      </c>
      <c r="F153" s="209" t="s">
        <v>13953</v>
      </c>
    </row>
    <row r="154" spans="1:6" ht="9" customHeight="1">
      <c r="A154" s="208">
        <v>43345</v>
      </c>
      <c r="B154" s="209" t="s">
        <v>14126</v>
      </c>
      <c r="C154" s="210" t="s">
        <v>13844</v>
      </c>
      <c r="D154" s="211" t="s">
        <v>14127</v>
      </c>
      <c r="E154" s="211">
        <f t="shared" si="2"/>
        <v>45.01</v>
      </c>
      <c r="F154" s="212"/>
    </row>
    <row r="155" spans="1:6" ht="9" customHeight="1">
      <c r="A155" s="208">
        <v>40720</v>
      </c>
      <c r="B155" s="209" t="s">
        <v>14128</v>
      </c>
      <c r="C155" s="210" t="s">
        <v>13844</v>
      </c>
      <c r="D155" s="211" t="s">
        <v>14129</v>
      </c>
      <c r="E155" s="211">
        <f t="shared" si="2"/>
        <v>91.81</v>
      </c>
      <c r="F155" s="212"/>
    </row>
    <row r="156" spans="1:6" ht="18" customHeight="1">
      <c r="A156" s="208">
        <v>41070</v>
      </c>
      <c r="B156" s="213" t="s">
        <v>14130</v>
      </c>
      <c r="C156" s="210" t="s">
        <v>13844</v>
      </c>
      <c r="D156" s="211" t="s">
        <v>14131</v>
      </c>
      <c r="E156" s="211">
        <f t="shared" si="2"/>
        <v>116.65</v>
      </c>
      <c r="F156" s="209" t="s">
        <v>13953</v>
      </c>
    </row>
    <row r="157" spans="1:6" ht="9" customHeight="1">
      <c r="A157" s="208">
        <v>40984</v>
      </c>
      <c r="B157" s="209" t="s">
        <v>14132</v>
      </c>
      <c r="C157" s="210" t="s">
        <v>13844</v>
      </c>
      <c r="D157" s="211" t="s">
        <v>14133</v>
      </c>
      <c r="E157" s="211">
        <f t="shared" si="2"/>
        <v>59.17</v>
      </c>
      <c r="F157" s="212"/>
    </row>
    <row r="158" spans="1:6" ht="18" customHeight="1">
      <c r="A158" s="208">
        <v>41356</v>
      </c>
      <c r="B158" s="213" t="s">
        <v>14134</v>
      </c>
      <c r="C158" s="210" t="s">
        <v>13844</v>
      </c>
      <c r="D158" s="211" t="s">
        <v>14135</v>
      </c>
      <c r="E158" s="211">
        <f t="shared" si="2"/>
        <v>123.33</v>
      </c>
      <c r="F158" s="209" t="s">
        <v>13953</v>
      </c>
    </row>
    <row r="159" spans="1:6" ht="18.600000000000001" customHeight="1">
      <c r="A159" s="208">
        <v>40774</v>
      </c>
      <c r="B159" s="213" t="s">
        <v>14136</v>
      </c>
      <c r="C159" s="210" t="s">
        <v>13844</v>
      </c>
      <c r="D159" s="211" t="s">
        <v>14135</v>
      </c>
      <c r="E159" s="211">
        <f t="shared" si="2"/>
        <v>123.33</v>
      </c>
      <c r="F159" s="214"/>
    </row>
    <row r="160" spans="1:6" ht="9" customHeight="1">
      <c r="A160" s="345" t="s">
        <v>14040</v>
      </c>
      <c r="B160" s="345"/>
      <c r="C160" s="345"/>
      <c r="D160" s="345"/>
      <c r="E160" s="345"/>
      <c r="F160" s="345"/>
    </row>
    <row r="161" spans="1:6" ht="9" customHeight="1">
      <c r="A161" s="205" t="s">
        <v>13834</v>
      </c>
      <c r="B161" s="206" t="s">
        <v>13835</v>
      </c>
      <c r="C161" s="207" t="s">
        <v>13836</v>
      </c>
      <c r="D161" s="205" t="s">
        <v>13837</v>
      </c>
      <c r="E161" s="205"/>
      <c r="F161" s="206" t="s">
        <v>13839</v>
      </c>
    </row>
    <row r="162" spans="1:6" ht="18" customHeight="1">
      <c r="A162" s="208">
        <v>40768</v>
      </c>
      <c r="B162" s="213" t="s">
        <v>14137</v>
      </c>
      <c r="C162" s="210" t="s">
        <v>13844</v>
      </c>
      <c r="D162" s="211" t="s">
        <v>14138</v>
      </c>
      <c r="E162" s="211">
        <f t="shared" ref="E162:E210" si="3">ROUND(D162-(D162*$B$4),2)</f>
        <v>111.09</v>
      </c>
      <c r="F162" s="209" t="s">
        <v>13953</v>
      </c>
    </row>
    <row r="163" spans="1:6" ht="18" customHeight="1">
      <c r="A163" s="208">
        <v>40767</v>
      </c>
      <c r="B163" s="213" t="s">
        <v>14139</v>
      </c>
      <c r="C163" s="210" t="s">
        <v>13844</v>
      </c>
      <c r="D163" s="211" t="s">
        <v>14140</v>
      </c>
      <c r="E163" s="211">
        <f t="shared" si="3"/>
        <v>91.89</v>
      </c>
      <c r="F163" s="209" t="s">
        <v>13953</v>
      </c>
    </row>
    <row r="164" spans="1:6" ht="18" customHeight="1">
      <c r="A164" s="208">
        <v>40769</v>
      </c>
      <c r="B164" s="213" t="s">
        <v>14141</v>
      </c>
      <c r="C164" s="210" t="s">
        <v>13844</v>
      </c>
      <c r="D164" s="211" t="s">
        <v>14142</v>
      </c>
      <c r="E164" s="211">
        <f t="shared" si="3"/>
        <v>135.59</v>
      </c>
      <c r="F164" s="209" t="s">
        <v>13953</v>
      </c>
    </row>
    <row r="165" spans="1:6" ht="9" customHeight="1">
      <c r="A165" s="208">
        <v>40766</v>
      </c>
      <c r="B165" s="209" t="s">
        <v>14143</v>
      </c>
      <c r="C165" s="210" t="s">
        <v>13844</v>
      </c>
      <c r="D165" s="211" t="s">
        <v>14144</v>
      </c>
      <c r="E165" s="211">
        <f t="shared" si="3"/>
        <v>64.540000000000006</v>
      </c>
      <c r="F165" s="212"/>
    </row>
    <row r="166" spans="1:6" ht="18" customHeight="1">
      <c r="A166" s="208">
        <v>40771</v>
      </c>
      <c r="B166" s="213" t="s">
        <v>14145</v>
      </c>
      <c r="C166" s="210" t="s">
        <v>13844</v>
      </c>
      <c r="D166" s="211" t="s">
        <v>14146</v>
      </c>
      <c r="E166" s="211">
        <f t="shared" si="3"/>
        <v>330.71</v>
      </c>
      <c r="F166" s="209" t="s">
        <v>13953</v>
      </c>
    </row>
    <row r="167" spans="1:6" ht="18.95" customHeight="1">
      <c r="A167" s="208">
        <v>40773</v>
      </c>
      <c r="B167" s="209" t="s">
        <v>14147</v>
      </c>
      <c r="C167" s="210" t="s">
        <v>13844</v>
      </c>
      <c r="D167" s="211" t="s">
        <v>14148</v>
      </c>
      <c r="E167" s="211">
        <f t="shared" si="3"/>
        <v>82.62</v>
      </c>
      <c r="F167" s="209" t="s">
        <v>13953</v>
      </c>
    </row>
    <row r="168" spans="1:6" ht="18" customHeight="1">
      <c r="A168" s="208">
        <v>40775</v>
      </c>
      <c r="B168" s="213" t="s">
        <v>14149</v>
      </c>
      <c r="C168" s="210" t="s">
        <v>13844</v>
      </c>
      <c r="D168" s="211" t="s">
        <v>14142</v>
      </c>
      <c r="E168" s="211">
        <f t="shared" si="3"/>
        <v>135.59</v>
      </c>
      <c r="F168" s="214"/>
    </row>
    <row r="169" spans="1:6" ht="9" customHeight="1">
      <c r="A169" s="208">
        <v>40762</v>
      </c>
      <c r="B169" s="209" t="s">
        <v>14150</v>
      </c>
      <c r="C169" s="210" t="s">
        <v>13841</v>
      </c>
      <c r="D169" s="211" t="s">
        <v>14151</v>
      </c>
      <c r="E169" s="211">
        <f t="shared" si="3"/>
        <v>7.76</v>
      </c>
      <c r="F169" s="212"/>
    </row>
    <row r="170" spans="1:6" ht="9" customHeight="1">
      <c r="A170" s="208">
        <v>40804</v>
      </c>
      <c r="B170" s="209" t="s">
        <v>14152</v>
      </c>
      <c r="C170" s="210" t="s">
        <v>13841</v>
      </c>
      <c r="D170" s="211" t="s">
        <v>14153</v>
      </c>
      <c r="E170" s="211">
        <f t="shared" si="3"/>
        <v>14.25</v>
      </c>
      <c r="F170" s="209" t="s">
        <v>13953</v>
      </c>
    </row>
    <row r="171" spans="1:6" ht="18" customHeight="1">
      <c r="A171" s="208">
        <v>40811</v>
      </c>
      <c r="B171" s="213" t="s">
        <v>14154</v>
      </c>
      <c r="C171" s="210" t="s">
        <v>13844</v>
      </c>
      <c r="D171" s="211" t="s">
        <v>14155</v>
      </c>
      <c r="E171" s="211">
        <f t="shared" si="3"/>
        <v>85.43</v>
      </c>
      <c r="F171" s="214"/>
    </row>
    <row r="172" spans="1:6" ht="18" customHeight="1">
      <c r="A172" s="208">
        <v>42211</v>
      </c>
      <c r="B172" s="213" t="s">
        <v>14156</v>
      </c>
      <c r="C172" s="210" t="s">
        <v>13844</v>
      </c>
      <c r="D172" s="211" t="s">
        <v>14155</v>
      </c>
      <c r="E172" s="211">
        <f t="shared" si="3"/>
        <v>85.43</v>
      </c>
      <c r="F172" s="209" t="s">
        <v>13953</v>
      </c>
    </row>
    <row r="173" spans="1:6" ht="9" customHeight="1">
      <c r="A173" s="208">
        <v>40756</v>
      </c>
      <c r="B173" s="209" t="s">
        <v>14157</v>
      </c>
      <c r="C173" s="210" t="s">
        <v>13844</v>
      </c>
      <c r="D173" s="211" t="s">
        <v>14158</v>
      </c>
      <c r="E173" s="211">
        <f t="shared" si="3"/>
        <v>8.66</v>
      </c>
      <c r="F173" s="212"/>
    </row>
    <row r="174" spans="1:6" ht="9" customHeight="1">
      <c r="A174" s="208">
        <v>40754</v>
      </c>
      <c r="B174" s="209" t="s">
        <v>14159</v>
      </c>
      <c r="C174" s="210" t="s">
        <v>13841</v>
      </c>
      <c r="D174" s="211" t="s">
        <v>14160</v>
      </c>
      <c r="E174" s="211">
        <f t="shared" si="3"/>
        <v>1.55</v>
      </c>
      <c r="F174" s="212"/>
    </row>
    <row r="175" spans="1:6" ht="9" customHeight="1">
      <c r="A175" s="208">
        <v>40866</v>
      </c>
      <c r="B175" s="209" t="s">
        <v>14161</v>
      </c>
      <c r="C175" s="210" t="s">
        <v>13841</v>
      </c>
      <c r="D175" s="211" t="s">
        <v>14162</v>
      </c>
      <c r="E175" s="211">
        <f t="shared" si="3"/>
        <v>0.97</v>
      </c>
      <c r="F175" s="212"/>
    </row>
    <row r="176" spans="1:6" ht="9" customHeight="1">
      <c r="A176" s="208">
        <v>40893</v>
      </c>
      <c r="B176" s="209" t="s">
        <v>14163</v>
      </c>
      <c r="C176" s="210" t="s">
        <v>14068</v>
      </c>
      <c r="D176" s="211" t="s">
        <v>14164</v>
      </c>
      <c r="E176" s="211">
        <f t="shared" si="3"/>
        <v>22.84</v>
      </c>
      <c r="F176" s="212"/>
    </row>
    <row r="177" spans="1:6" ht="9.9499999999999993" customHeight="1">
      <c r="A177" s="208">
        <v>40891</v>
      </c>
      <c r="B177" s="209" t="s">
        <v>14165</v>
      </c>
      <c r="C177" s="210" t="s">
        <v>13841</v>
      </c>
      <c r="D177" s="211" t="s">
        <v>14166</v>
      </c>
      <c r="E177" s="211">
        <f t="shared" si="3"/>
        <v>18.46</v>
      </c>
      <c r="F177" s="212"/>
    </row>
    <row r="178" spans="1:6" ht="9" customHeight="1">
      <c r="A178" s="208">
        <v>40890</v>
      </c>
      <c r="B178" s="209" t="s">
        <v>14167</v>
      </c>
      <c r="C178" s="210" t="s">
        <v>13841</v>
      </c>
      <c r="D178" s="211" t="s">
        <v>14168</v>
      </c>
      <c r="E178" s="211">
        <f t="shared" si="3"/>
        <v>76.77</v>
      </c>
      <c r="F178" s="209" t="s">
        <v>13953</v>
      </c>
    </row>
    <row r="179" spans="1:6" ht="18" customHeight="1">
      <c r="A179" s="208">
        <v>40892</v>
      </c>
      <c r="B179" s="213" t="s">
        <v>14169</v>
      </c>
      <c r="C179" s="210" t="s">
        <v>13841</v>
      </c>
      <c r="D179" s="211" t="s">
        <v>14170</v>
      </c>
      <c r="E179" s="211">
        <f t="shared" si="3"/>
        <v>88.24</v>
      </c>
      <c r="F179" s="209" t="s">
        <v>13953</v>
      </c>
    </row>
    <row r="180" spans="1:6" ht="9" customHeight="1">
      <c r="A180" s="208">
        <v>40749</v>
      </c>
      <c r="B180" s="209" t="s">
        <v>14171</v>
      </c>
      <c r="C180" s="210" t="s">
        <v>13841</v>
      </c>
      <c r="D180" s="211" t="s">
        <v>14172</v>
      </c>
      <c r="E180" s="211">
        <f t="shared" si="3"/>
        <v>0.21</v>
      </c>
      <c r="F180" s="212"/>
    </row>
    <row r="181" spans="1:6" ht="9" customHeight="1">
      <c r="A181" s="208">
        <v>40750</v>
      </c>
      <c r="B181" s="209" t="s">
        <v>14173</v>
      </c>
      <c r="C181" s="210" t="s">
        <v>13841</v>
      </c>
      <c r="D181" s="211" t="s">
        <v>14174</v>
      </c>
      <c r="E181" s="211">
        <f t="shared" si="3"/>
        <v>1.03</v>
      </c>
      <c r="F181" s="212"/>
    </row>
    <row r="182" spans="1:6" ht="18" customHeight="1">
      <c r="A182" s="208">
        <v>40792</v>
      </c>
      <c r="B182" s="213" t="s">
        <v>14175</v>
      </c>
      <c r="C182" s="210" t="s">
        <v>13844</v>
      </c>
      <c r="D182" s="211" t="s">
        <v>13957</v>
      </c>
      <c r="E182" s="211">
        <f t="shared" si="3"/>
        <v>113.36</v>
      </c>
      <c r="F182" s="209" t="s">
        <v>13953</v>
      </c>
    </row>
    <row r="183" spans="1:6" ht="9" customHeight="1">
      <c r="A183" s="208">
        <v>40794</v>
      </c>
      <c r="B183" s="209" t="s">
        <v>14176</v>
      </c>
      <c r="C183" s="210" t="s">
        <v>13844</v>
      </c>
      <c r="D183" s="211" t="s">
        <v>13963</v>
      </c>
      <c r="E183" s="211">
        <f t="shared" si="3"/>
        <v>47.61</v>
      </c>
      <c r="F183" s="209" t="s">
        <v>13953</v>
      </c>
    </row>
    <row r="184" spans="1:6" ht="18" customHeight="1">
      <c r="A184" s="208">
        <v>40796</v>
      </c>
      <c r="B184" s="213" t="s">
        <v>14177</v>
      </c>
      <c r="C184" s="210" t="s">
        <v>13844</v>
      </c>
      <c r="D184" s="211" t="s">
        <v>13959</v>
      </c>
      <c r="E184" s="211">
        <f t="shared" si="3"/>
        <v>48.27</v>
      </c>
      <c r="F184" s="209" t="s">
        <v>13953</v>
      </c>
    </row>
    <row r="185" spans="1:6" ht="18.95" customHeight="1">
      <c r="A185" s="208">
        <v>41098</v>
      </c>
      <c r="B185" s="209" t="s">
        <v>14178</v>
      </c>
      <c r="C185" s="210" t="s">
        <v>13844</v>
      </c>
      <c r="D185" s="211" t="s">
        <v>13959</v>
      </c>
      <c r="E185" s="211">
        <f t="shared" si="3"/>
        <v>48.27</v>
      </c>
      <c r="F185" s="214"/>
    </row>
    <row r="186" spans="1:6" ht="9" customHeight="1">
      <c r="A186" s="208">
        <v>40786</v>
      </c>
      <c r="B186" s="209" t="s">
        <v>14179</v>
      </c>
      <c r="C186" s="210" t="s">
        <v>13844</v>
      </c>
      <c r="D186" s="211" t="s">
        <v>13965</v>
      </c>
      <c r="E186" s="211">
        <f t="shared" si="3"/>
        <v>139.63999999999999</v>
      </c>
      <c r="F186" s="209" t="s">
        <v>13953</v>
      </c>
    </row>
    <row r="187" spans="1:6" ht="9" customHeight="1">
      <c r="A187" s="208">
        <v>43327</v>
      </c>
      <c r="B187" s="209" t="s">
        <v>14180</v>
      </c>
      <c r="C187" s="210" t="s">
        <v>13844</v>
      </c>
      <c r="D187" s="211" t="s">
        <v>13965</v>
      </c>
      <c r="E187" s="211">
        <f t="shared" si="3"/>
        <v>139.63999999999999</v>
      </c>
      <c r="F187" s="212"/>
    </row>
    <row r="188" spans="1:6" ht="9" customHeight="1">
      <c r="A188" s="208">
        <v>42675</v>
      </c>
      <c r="B188" s="209" t="s">
        <v>14181</v>
      </c>
      <c r="C188" s="210" t="s">
        <v>13844</v>
      </c>
      <c r="D188" s="211" t="s">
        <v>13968</v>
      </c>
      <c r="E188" s="211">
        <f t="shared" si="3"/>
        <v>165.79</v>
      </c>
      <c r="F188" s="212"/>
    </row>
    <row r="189" spans="1:6" ht="9" customHeight="1">
      <c r="A189" s="208">
        <v>40802</v>
      </c>
      <c r="B189" s="209" t="s">
        <v>14182</v>
      </c>
      <c r="C189" s="210" t="s">
        <v>13844</v>
      </c>
      <c r="D189" s="211" t="s">
        <v>13970</v>
      </c>
      <c r="E189" s="211">
        <f t="shared" si="3"/>
        <v>86.18</v>
      </c>
      <c r="F189" s="209" t="s">
        <v>13953</v>
      </c>
    </row>
    <row r="190" spans="1:6" ht="9" customHeight="1">
      <c r="A190" s="208">
        <v>41074</v>
      </c>
      <c r="B190" s="209" t="s">
        <v>14183</v>
      </c>
      <c r="C190" s="210" t="s">
        <v>13844</v>
      </c>
      <c r="D190" s="211" t="s">
        <v>14184</v>
      </c>
      <c r="E190" s="211">
        <f t="shared" si="3"/>
        <v>86.5</v>
      </c>
      <c r="F190" s="212"/>
    </row>
    <row r="191" spans="1:6" ht="9" customHeight="1">
      <c r="A191" s="208">
        <v>40776</v>
      </c>
      <c r="B191" s="209" t="s">
        <v>14185</v>
      </c>
      <c r="C191" s="210" t="s">
        <v>13844</v>
      </c>
      <c r="D191" s="211" t="s">
        <v>13987</v>
      </c>
      <c r="E191" s="211">
        <f t="shared" si="3"/>
        <v>53.79</v>
      </c>
      <c r="F191" s="209" t="s">
        <v>13953</v>
      </c>
    </row>
    <row r="192" spans="1:6" ht="9" customHeight="1">
      <c r="A192" s="208">
        <v>40778</v>
      </c>
      <c r="B192" s="209" t="s">
        <v>14186</v>
      </c>
      <c r="C192" s="210" t="s">
        <v>13844</v>
      </c>
      <c r="D192" s="211" t="s">
        <v>13989</v>
      </c>
      <c r="E192" s="211">
        <f t="shared" si="3"/>
        <v>62.55</v>
      </c>
      <c r="F192" s="209" t="s">
        <v>13953</v>
      </c>
    </row>
    <row r="193" spans="1:6" ht="9" customHeight="1">
      <c r="A193" s="208">
        <v>40780</v>
      </c>
      <c r="B193" s="209" t="s">
        <v>14187</v>
      </c>
      <c r="C193" s="210" t="s">
        <v>13844</v>
      </c>
      <c r="D193" s="211" t="s">
        <v>13980</v>
      </c>
      <c r="E193" s="211">
        <f t="shared" si="3"/>
        <v>89.78</v>
      </c>
      <c r="F193" s="209" t="s">
        <v>13953</v>
      </c>
    </row>
    <row r="194" spans="1:6" ht="9" customHeight="1">
      <c r="A194" s="208">
        <v>40782</v>
      </c>
      <c r="B194" s="209" t="s">
        <v>14188</v>
      </c>
      <c r="C194" s="210" t="s">
        <v>13844</v>
      </c>
      <c r="D194" s="211" t="s">
        <v>13982</v>
      </c>
      <c r="E194" s="211">
        <f t="shared" si="3"/>
        <v>114.4</v>
      </c>
      <c r="F194" s="209" t="s">
        <v>13953</v>
      </c>
    </row>
    <row r="195" spans="1:6" ht="18" customHeight="1">
      <c r="A195" s="208">
        <v>40830</v>
      </c>
      <c r="B195" s="213" t="s">
        <v>14189</v>
      </c>
      <c r="C195" s="210" t="s">
        <v>13841</v>
      </c>
      <c r="D195" s="211" t="s">
        <v>14190</v>
      </c>
      <c r="E195" s="211">
        <f t="shared" si="3"/>
        <v>10.47</v>
      </c>
      <c r="F195" s="209" t="s">
        <v>13953</v>
      </c>
    </row>
    <row r="196" spans="1:6" ht="18.95" customHeight="1">
      <c r="A196" s="208">
        <v>40873</v>
      </c>
      <c r="B196" s="209" t="s">
        <v>14191</v>
      </c>
      <c r="C196" s="210" t="s">
        <v>13841</v>
      </c>
      <c r="D196" s="211" t="s">
        <v>14192</v>
      </c>
      <c r="E196" s="211">
        <f t="shared" si="3"/>
        <v>8.5</v>
      </c>
      <c r="F196" s="209" t="s">
        <v>13953</v>
      </c>
    </row>
    <row r="197" spans="1:6" ht="18" customHeight="1">
      <c r="A197" s="208">
        <v>40876</v>
      </c>
      <c r="B197" s="213" t="s">
        <v>14193</v>
      </c>
      <c r="C197" s="210" t="s">
        <v>13841</v>
      </c>
      <c r="D197" s="211" t="s">
        <v>14194</v>
      </c>
      <c r="E197" s="211">
        <f t="shared" si="3"/>
        <v>9.1300000000000008</v>
      </c>
      <c r="F197" s="214"/>
    </row>
    <row r="198" spans="1:6" ht="18" customHeight="1">
      <c r="A198" s="208">
        <v>41363</v>
      </c>
      <c r="B198" s="213" t="s">
        <v>14195</v>
      </c>
      <c r="C198" s="210" t="s">
        <v>13841</v>
      </c>
      <c r="D198" s="211" t="s">
        <v>14196</v>
      </c>
      <c r="E198" s="211">
        <f t="shared" si="3"/>
        <v>15.7</v>
      </c>
      <c r="F198" s="209" t="s">
        <v>13953</v>
      </c>
    </row>
    <row r="199" spans="1:6" ht="18" customHeight="1">
      <c r="A199" s="208">
        <v>40831</v>
      </c>
      <c r="B199" s="213" t="s">
        <v>14197</v>
      </c>
      <c r="C199" s="210" t="s">
        <v>13841</v>
      </c>
      <c r="D199" s="211" t="s">
        <v>14198</v>
      </c>
      <c r="E199" s="211">
        <f t="shared" si="3"/>
        <v>26.52</v>
      </c>
      <c r="F199" s="209" t="s">
        <v>13953</v>
      </c>
    </row>
    <row r="200" spans="1:6" ht="18" customHeight="1">
      <c r="A200" s="208">
        <v>40827</v>
      </c>
      <c r="B200" s="213" t="s">
        <v>14199</v>
      </c>
      <c r="C200" s="210" t="s">
        <v>13841</v>
      </c>
      <c r="D200" s="211" t="s">
        <v>14200</v>
      </c>
      <c r="E200" s="211">
        <f t="shared" si="3"/>
        <v>15.27</v>
      </c>
      <c r="F200" s="209" t="s">
        <v>13953</v>
      </c>
    </row>
    <row r="201" spans="1:6" ht="18" customHeight="1">
      <c r="A201" s="208">
        <v>40828</v>
      </c>
      <c r="B201" s="213" t="s">
        <v>14201</v>
      </c>
      <c r="C201" s="210" t="s">
        <v>13841</v>
      </c>
      <c r="D201" s="211" t="s">
        <v>14202</v>
      </c>
      <c r="E201" s="211">
        <f t="shared" si="3"/>
        <v>9.59</v>
      </c>
      <c r="F201" s="209" t="s">
        <v>13953</v>
      </c>
    </row>
    <row r="202" spans="1:6" ht="18.95" customHeight="1">
      <c r="A202" s="208">
        <v>40874</v>
      </c>
      <c r="B202" s="209" t="s">
        <v>14203</v>
      </c>
      <c r="C202" s="210" t="s">
        <v>13841</v>
      </c>
      <c r="D202" s="211" t="s">
        <v>14204</v>
      </c>
      <c r="E202" s="211">
        <f t="shared" si="3"/>
        <v>9.42</v>
      </c>
      <c r="F202" s="209" t="s">
        <v>13953</v>
      </c>
    </row>
    <row r="203" spans="1:6" ht="18" customHeight="1">
      <c r="A203" s="208">
        <v>40875</v>
      </c>
      <c r="B203" s="213" t="s">
        <v>14205</v>
      </c>
      <c r="C203" s="210" t="s">
        <v>13841</v>
      </c>
      <c r="D203" s="211" t="s">
        <v>14206</v>
      </c>
      <c r="E203" s="211">
        <f t="shared" si="3"/>
        <v>8.98</v>
      </c>
      <c r="F203" s="214"/>
    </row>
    <row r="204" spans="1:6" ht="18" customHeight="1">
      <c r="A204" s="208">
        <v>40829</v>
      </c>
      <c r="B204" s="213" t="s">
        <v>14207</v>
      </c>
      <c r="C204" s="210" t="s">
        <v>13841</v>
      </c>
      <c r="D204" s="211" t="s">
        <v>14208</v>
      </c>
      <c r="E204" s="211">
        <f t="shared" si="3"/>
        <v>24.36</v>
      </c>
      <c r="F204" s="209" t="s">
        <v>13953</v>
      </c>
    </row>
    <row r="205" spans="1:6" ht="18" customHeight="1">
      <c r="A205" s="208">
        <v>40824</v>
      </c>
      <c r="B205" s="213" t="s">
        <v>14209</v>
      </c>
      <c r="C205" s="210" t="s">
        <v>13841</v>
      </c>
      <c r="D205" s="211" t="s">
        <v>14210</v>
      </c>
      <c r="E205" s="211">
        <f t="shared" si="3"/>
        <v>5.97</v>
      </c>
      <c r="F205" s="209" t="s">
        <v>13953</v>
      </c>
    </row>
    <row r="206" spans="1:6" ht="18" customHeight="1">
      <c r="A206" s="208">
        <v>40825</v>
      </c>
      <c r="B206" s="213" t="s">
        <v>14211</v>
      </c>
      <c r="C206" s="210" t="s">
        <v>13841</v>
      </c>
      <c r="D206" s="211" t="s">
        <v>14212</v>
      </c>
      <c r="E206" s="211">
        <f t="shared" si="3"/>
        <v>11.66</v>
      </c>
      <c r="F206" s="209" t="s">
        <v>13953</v>
      </c>
    </row>
    <row r="207" spans="1:6" ht="18.75" customHeight="1">
      <c r="A207" s="208">
        <v>40820</v>
      </c>
      <c r="B207" s="213" t="s">
        <v>14213</v>
      </c>
      <c r="C207" s="210" t="s">
        <v>13841</v>
      </c>
      <c r="D207" s="211" t="s">
        <v>14214</v>
      </c>
      <c r="E207" s="211">
        <f t="shared" si="3"/>
        <v>5.5</v>
      </c>
      <c r="F207" s="209" t="s">
        <v>13953</v>
      </c>
    </row>
    <row r="208" spans="1:6" ht="9" customHeight="1">
      <c r="A208" s="208">
        <v>40821</v>
      </c>
      <c r="B208" s="209" t="s">
        <v>14215</v>
      </c>
      <c r="C208" s="210" t="s">
        <v>13841</v>
      </c>
      <c r="D208" s="211" t="s">
        <v>14216</v>
      </c>
      <c r="E208" s="211">
        <f t="shared" si="3"/>
        <v>11.18</v>
      </c>
      <c r="F208" s="209" t="s">
        <v>13953</v>
      </c>
    </row>
    <row r="209" spans="1:6" ht="18" customHeight="1">
      <c r="A209" s="208">
        <v>40840</v>
      </c>
      <c r="B209" s="213" t="s">
        <v>14217</v>
      </c>
      <c r="C209" s="210" t="s">
        <v>13998</v>
      </c>
      <c r="D209" s="211" t="s">
        <v>14218</v>
      </c>
      <c r="E209" s="211">
        <f t="shared" si="3"/>
        <v>67.680000000000007</v>
      </c>
      <c r="F209" s="209" t="s">
        <v>13953</v>
      </c>
    </row>
    <row r="210" spans="1:6" ht="9.6" customHeight="1">
      <c r="A210" s="208">
        <v>43331</v>
      </c>
      <c r="B210" s="209" t="s">
        <v>14219</v>
      </c>
      <c r="C210" s="210" t="s">
        <v>13844</v>
      </c>
      <c r="D210" s="211" t="s">
        <v>14220</v>
      </c>
      <c r="E210" s="211">
        <f t="shared" si="3"/>
        <v>8.15</v>
      </c>
      <c r="F210" s="212"/>
    </row>
    <row r="211" spans="1:6" ht="28.5" customHeight="1">
      <c r="A211" s="348" t="s">
        <v>14221</v>
      </c>
      <c r="B211" s="348"/>
      <c r="C211" s="348"/>
      <c r="D211" s="348"/>
      <c r="E211" s="348"/>
      <c r="F211" s="348"/>
    </row>
    <row r="212" spans="1:6" ht="9.9499999999999993" customHeight="1">
      <c r="A212" s="205" t="s">
        <v>13834</v>
      </c>
      <c r="B212" s="206" t="s">
        <v>13835</v>
      </c>
      <c r="C212" s="207" t="s">
        <v>13836</v>
      </c>
      <c r="D212" s="205" t="s">
        <v>13837</v>
      </c>
      <c r="E212" s="205"/>
      <c r="F212" s="206" t="s">
        <v>13839</v>
      </c>
    </row>
    <row r="213" spans="1:6" ht="9" customHeight="1">
      <c r="A213" s="208">
        <v>100394</v>
      </c>
      <c r="B213" s="209" t="s">
        <v>14222</v>
      </c>
      <c r="C213" s="210" t="s">
        <v>14223</v>
      </c>
      <c r="D213" s="211" t="s">
        <v>14224</v>
      </c>
      <c r="E213" s="211">
        <f t="shared" ref="E213:E276" si="4">ROUND(D213-(D213*$B$4),2)</f>
        <v>17.11</v>
      </c>
      <c r="F213" s="212"/>
    </row>
    <row r="214" spans="1:6" ht="9" customHeight="1">
      <c r="A214" s="208">
        <v>40376</v>
      </c>
      <c r="B214" s="209" t="s">
        <v>14225</v>
      </c>
      <c r="C214" s="210" t="s">
        <v>14223</v>
      </c>
      <c r="D214" s="211" t="s">
        <v>14226</v>
      </c>
      <c r="E214" s="211">
        <f t="shared" si="4"/>
        <v>15.87</v>
      </c>
      <c r="F214" s="212"/>
    </row>
    <row r="215" spans="1:6" ht="18" customHeight="1">
      <c r="A215" s="208">
        <v>43351</v>
      </c>
      <c r="B215" s="213" t="s">
        <v>14227</v>
      </c>
      <c r="C215" s="210" t="s">
        <v>14223</v>
      </c>
      <c r="D215" s="211" t="s">
        <v>14228</v>
      </c>
      <c r="E215" s="211">
        <f t="shared" si="4"/>
        <v>15.15</v>
      </c>
      <c r="F215" s="214"/>
    </row>
    <row r="216" spans="1:6" ht="9" customHeight="1">
      <c r="A216" s="208">
        <v>43350</v>
      </c>
      <c r="B216" s="209" t="s">
        <v>14229</v>
      </c>
      <c r="C216" s="210" t="s">
        <v>14223</v>
      </c>
      <c r="D216" s="211" t="s">
        <v>13912</v>
      </c>
      <c r="E216" s="211">
        <f t="shared" si="4"/>
        <v>15.84</v>
      </c>
      <c r="F216" s="212"/>
    </row>
    <row r="217" spans="1:6" ht="9" customHeight="1">
      <c r="A217" s="208">
        <v>41261</v>
      </c>
      <c r="B217" s="209" t="s">
        <v>14230</v>
      </c>
      <c r="C217" s="210" t="s">
        <v>14223</v>
      </c>
      <c r="D217" s="211" t="s">
        <v>14231</v>
      </c>
      <c r="E217" s="211">
        <f t="shared" si="4"/>
        <v>13.92</v>
      </c>
      <c r="F217" s="212"/>
    </row>
    <row r="218" spans="1:6" ht="9" customHeight="1">
      <c r="A218" s="208">
        <v>41023</v>
      </c>
      <c r="B218" s="209" t="s">
        <v>14232</v>
      </c>
      <c r="C218" s="210" t="s">
        <v>14068</v>
      </c>
      <c r="D218" s="211" t="s">
        <v>14233</v>
      </c>
      <c r="E218" s="211">
        <f t="shared" si="4"/>
        <v>91.32</v>
      </c>
      <c r="F218" s="212"/>
    </row>
    <row r="219" spans="1:6" ht="18" customHeight="1">
      <c r="A219" s="208">
        <v>41575</v>
      </c>
      <c r="B219" s="213" t="s">
        <v>14234</v>
      </c>
      <c r="C219" s="210" t="s">
        <v>13841</v>
      </c>
      <c r="D219" s="211" t="s">
        <v>14235</v>
      </c>
      <c r="E219" s="211">
        <f t="shared" si="4"/>
        <v>56.51</v>
      </c>
      <c r="F219" s="209" t="s">
        <v>13953</v>
      </c>
    </row>
    <row r="220" spans="1:6" ht="18" customHeight="1">
      <c r="A220" s="208">
        <v>40346</v>
      </c>
      <c r="B220" s="209" t="s">
        <v>14236</v>
      </c>
      <c r="C220" s="210" t="s">
        <v>13841</v>
      </c>
      <c r="D220" s="211" t="s">
        <v>14237</v>
      </c>
      <c r="E220" s="211">
        <f t="shared" si="4"/>
        <v>92.48</v>
      </c>
      <c r="F220" s="209" t="s">
        <v>13953</v>
      </c>
    </row>
    <row r="221" spans="1:6" ht="18.95" customHeight="1">
      <c r="A221" s="208">
        <v>40345</v>
      </c>
      <c r="B221" s="209" t="s">
        <v>14238</v>
      </c>
      <c r="C221" s="210" t="s">
        <v>13841</v>
      </c>
      <c r="D221" s="211" t="s">
        <v>14239</v>
      </c>
      <c r="E221" s="211">
        <f t="shared" si="4"/>
        <v>58.28</v>
      </c>
      <c r="F221" s="209" t="s">
        <v>13953</v>
      </c>
    </row>
    <row r="222" spans="1:6" ht="18" customHeight="1">
      <c r="A222" s="208">
        <v>40343</v>
      </c>
      <c r="B222" s="213" t="s">
        <v>14240</v>
      </c>
      <c r="C222" s="210" t="s">
        <v>13844</v>
      </c>
      <c r="D222" s="211" t="s">
        <v>14241</v>
      </c>
      <c r="E222" s="211">
        <f t="shared" si="4"/>
        <v>357.25</v>
      </c>
      <c r="F222" s="209" t="s">
        <v>13953</v>
      </c>
    </row>
    <row r="223" spans="1:6" ht="9" customHeight="1">
      <c r="A223" s="208">
        <v>40344</v>
      </c>
      <c r="B223" s="209" t="s">
        <v>14242</v>
      </c>
      <c r="C223" s="210" t="s">
        <v>13844</v>
      </c>
      <c r="D223" s="211" t="s">
        <v>14243</v>
      </c>
      <c r="E223" s="211">
        <f t="shared" si="4"/>
        <v>267.73</v>
      </c>
      <c r="F223" s="209" t="s">
        <v>13953</v>
      </c>
    </row>
    <row r="224" spans="1:6" ht="9" customHeight="1">
      <c r="A224" s="208">
        <v>41027</v>
      </c>
      <c r="B224" s="209" t="s">
        <v>14244</v>
      </c>
      <c r="C224" s="210" t="s">
        <v>13844</v>
      </c>
      <c r="D224" s="211" t="s">
        <v>14245</v>
      </c>
      <c r="E224" s="211">
        <f t="shared" si="4"/>
        <v>29.12</v>
      </c>
      <c r="F224" s="212"/>
    </row>
    <row r="225" spans="1:6" ht="9" customHeight="1">
      <c r="A225" s="208">
        <v>40337</v>
      </c>
      <c r="B225" s="209" t="s">
        <v>14246</v>
      </c>
      <c r="C225" s="210" t="s">
        <v>13841</v>
      </c>
      <c r="D225" s="211" t="s">
        <v>14247</v>
      </c>
      <c r="E225" s="211">
        <f t="shared" si="4"/>
        <v>127.58</v>
      </c>
      <c r="F225" s="212"/>
    </row>
    <row r="226" spans="1:6" ht="9" customHeight="1">
      <c r="A226" s="208">
        <v>40395</v>
      </c>
      <c r="B226" s="209" t="s">
        <v>14248</v>
      </c>
      <c r="C226" s="210" t="s">
        <v>13841</v>
      </c>
      <c r="D226" s="211" t="s">
        <v>14249</v>
      </c>
      <c r="E226" s="211">
        <f t="shared" si="4"/>
        <v>23.17</v>
      </c>
      <c r="F226" s="212"/>
    </row>
    <row r="227" spans="1:6" ht="9" customHeight="1">
      <c r="A227" s="208">
        <v>40300</v>
      </c>
      <c r="B227" s="209" t="s">
        <v>14250</v>
      </c>
      <c r="C227" s="210" t="s">
        <v>13844</v>
      </c>
      <c r="D227" s="211" t="s">
        <v>14251</v>
      </c>
      <c r="E227" s="211">
        <f t="shared" si="4"/>
        <v>49.5</v>
      </c>
      <c r="F227" s="212"/>
    </row>
    <row r="228" spans="1:6" ht="9" customHeight="1">
      <c r="A228" s="208">
        <v>40348</v>
      </c>
      <c r="B228" s="209" t="s">
        <v>14252</v>
      </c>
      <c r="C228" s="210" t="s">
        <v>13844</v>
      </c>
      <c r="D228" s="211" t="s">
        <v>14253</v>
      </c>
      <c r="E228" s="211">
        <f t="shared" si="4"/>
        <v>435.57</v>
      </c>
      <c r="F228" s="209" t="s">
        <v>13953</v>
      </c>
    </row>
    <row r="229" spans="1:6" ht="9" customHeight="1">
      <c r="A229" s="208">
        <v>40347</v>
      </c>
      <c r="B229" s="209" t="s">
        <v>14254</v>
      </c>
      <c r="C229" s="210" t="s">
        <v>13844</v>
      </c>
      <c r="D229" s="211" t="s">
        <v>14255</v>
      </c>
      <c r="E229" s="211">
        <f t="shared" si="4"/>
        <v>778.64</v>
      </c>
      <c r="F229" s="209" t="s">
        <v>13953</v>
      </c>
    </row>
    <row r="230" spans="1:6" ht="9" customHeight="1">
      <c r="A230" s="208">
        <v>41415</v>
      </c>
      <c r="B230" s="209" t="s">
        <v>14256</v>
      </c>
      <c r="C230" s="210" t="s">
        <v>13844</v>
      </c>
      <c r="D230" s="211" t="s">
        <v>14257</v>
      </c>
      <c r="E230" s="211">
        <f t="shared" si="4"/>
        <v>447.85</v>
      </c>
      <c r="F230" s="209" t="s">
        <v>13953</v>
      </c>
    </row>
    <row r="231" spans="1:6" ht="9" customHeight="1">
      <c r="A231" s="208">
        <v>42257</v>
      </c>
      <c r="B231" s="209" t="s">
        <v>14258</v>
      </c>
      <c r="C231" s="210" t="s">
        <v>13844</v>
      </c>
      <c r="D231" s="211" t="s">
        <v>14259</v>
      </c>
      <c r="E231" s="211">
        <f t="shared" si="4"/>
        <v>8.6999999999999993</v>
      </c>
      <c r="F231" s="212"/>
    </row>
    <row r="232" spans="1:6" ht="9.9499999999999993" customHeight="1">
      <c r="A232" s="208">
        <v>40519</v>
      </c>
      <c r="B232" s="209" t="s">
        <v>14260</v>
      </c>
      <c r="C232" s="210" t="s">
        <v>14068</v>
      </c>
      <c r="D232" s="211" t="s">
        <v>14261</v>
      </c>
      <c r="E232" s="211">
        <f t="shared" si="4"/>
        <v>263.58999999999997</v>
      </c>
      <c r="F232" s="209" t="s">
        <v>13953</v>
      </c>
    </row>
    <row r="233" spans="1:6" ht="9" customHeight="1">
      <c r="A233" s="208">
        <v>40520</v>
      </c>
      <c r="B233" s="209" t="s">
        <v>14262</v>
      </c>
      <c r="C233" s="210" t="s">
        <v>14068</v>
      </c>
      <c r="D233" s="211" t="s">
        <v>14263</v>
      </c>
      <c r="E233" s="211">
        <f t="shared" si="4"/>
        <v>412.05</v>
      </c>
      <c r="F233" s="209" t="s">
        <v>13953</v>
      </c>
    </row>
    <row r="234" spans="1:6" ht="9" customHeight="1">
      <c r="A234" s="208">
        <v>40521</v>
      </c>
      <c r="B234" s="209" t="s">
        <v>14264</v>
      </c>
      <c r="C234" s="210" t="s">
        <v>14068</v>
      </c>
      <c r="D234" s="211" t="s">
        <v>14265</v>
      </c>
      <c r="E234" s="211">
        <f t="shared" si="4"/>
        <v>592.98</v>
      </c>
      <c r="F234" s="209" t="s">
        <v>13953</v>
      </c>
    </row>
    <row r="235" spans="1:6" ht="9" customHeight="1">
      <c r="A235" s="208">
        <v>40522</v>
      </c>
      <c r="B235" s="209" t="s">
        <v>14266</v>
      </c>
      <c r="C235" s="210" t="s">
        <v>14068</v>
      </c>
      <c r="D235" s="211" t="s">
        <v>14267</v>
      </c>
      <c r="E235" s="211">
        <f t="shared" si="4"/>
        <v>800.62</v>
      </c>
      <c r="F235" s="209" t="s">
        <v>13953</v>
      </c>
    </row>
    <row r="236" spans="1:6" ht="9" customHeight="1">
      <c r="A236" s="208">
        <v>40523</v>
      </c>
      <c r="B236" s="209" t="s">
        <v>14268</v>
      </c>
      <c r="C236" s="210" t="s">
        <v>14068</v>
      </c>
      <c r="D236" s="211" t="s">
        <v>14269</v>
      </c>
      <c r="E236" s="211">
        <f t="shared" si="4"/>
        <v>1156.01</v>
      </c>
      <c r="F236" s="209" t="s">
        <v>13953</v>
      </c>
    </row>
    <row r="237" spans="1:6" ht="9" customHeight="1">
      <c r="A237" s="208">
        <v>40513</v>
      </c>
      <c r="B237" s="209" t="s">
        <v>14270</v>
      </c>
      <c r="C237" s="210" t="s">
        <v>14068</v>
      </c>
      <c r="D237" s="211" t="s">
        <v>14271</v>
      </c>
      <c r="E237" s="211">
        <f t="shared" si="4"/>
        <v>94.18</v>
      </c>
      <c r="F237" s="209" t="s">
        <v>13953</v>
      </c>
    </row>
    <row r="238" spans="1:6" ht="9" customHeight="1">
      <c r="A238" s="208">
        <v>40514</v>
      </c>
      <c r="B238" s="209" t="s">
        <v>14272</v>
      </c>
      <c r="C238" s="210" t="s">
        <v>14068</v>
      </c>
      <c r="D238" s="211" t="s">
        <v>14273</v>
      </c>
      <c r="E238" s="211">
        <f t="shared" si="4"/>
        <v>157.69999999999999</v>
      </c>
      <c r="F238" s="209" t="s">
        <v>13953</v>
      </c>
    </row>
    <row r="239" spans="1:6" ht="9" customHeight="1">
      <c r="A239" s="208">
        <v>40515</v>
      </c>
      <c r="B239" s="209" t="s">
        <v>14274</v>
      </c>
      <c r="C239" s="210" t="s">
        <v>14068</v>
      </c>
      <c r="D239" s="211" t="s">
        <v>14275</v>
      </c>
      <c r="E239" s="211">
        <f t="shared" si="4"/>
        <v>240.32</v>
      </c>
      <c r="F239" s="209" t="s">
        <v>13953</v>
      </c>
    </row>
    <row r="240" spans="1:6" ht="9" customHeight="1">
      <c r="A240" s="208">
        <v>40516</v>
      </c>
      <c r="B240" s="209" t="s">
        <v>14276</v>
      </c>
      <c r="C240" s="210" t="s">
        <v>14068</v>
      </c>
      <c r="D240" s="211" t="s">
        <v>14277</v>
      </c>
      <c r="E240" s="211">
        <f t="shared" si="4"/>
        <v>338.94</v>
      </c>
      <c r="F240" s="209" t="s">
        <v>13953</v>
      </c>
    </row>
    <row r="241" spans="1:6" ht="9" customHeight="1">
      <c r="A241" s="208">
        <v>40517</v>
      </c>
      <c r="B241" s="209" t="s">
        <v>14278</v>
      </c>
      <c r="C241" s="210" t="s">
        <v>14068</v>
      </c>
      <c r="D241" s="211" t="s">
        <v>14279</v>
      </c>
      <c r="E241" s="211">
        <f t="shared" si="4"/>
        <v>451.37</v>
      </c>
      <c r="F241" s="209" t="s">
        <v>13953</v>
      </c>
    </row>
    <row r="242" spans="1:6" ht="9" customHeight="1">
      <c r="A242" s="208">
        <v>40518</v>
      </c>
      <c r="B242" s="209" t="s">
        <v>14280</v>
      </c>
      <c r="C242" s="210" t="s">
        <v>14068</v>
      </c>
      <c r="D242" s="211" t="s">
        <v>14281</v>
      </c>
      <c r="E242" s="211">
        <f t="shared" si="4"/>
        <v>641.26</v>
      </c>
      <c r="F242" s="209" t="s">
        <v>13953</v>
      </c>
    </row>
    <row r="243" spans="1:6" ht="9" customHeight="1">
      <c r="A243" s="208">
        <v>40524</v>
      </c>
      <c r="B243" s="209" t="s">
        <v>14282</v>
      </c>
      <c r="C243" s="210" t="s">
        <v>14068</v>
      </c>
      <c r="D243" s="211" t="s">
        <v>14283</v>
      </c>
      <c r="E243" s="211">
        <f t="shared" si="4"/>
        <v>367.69</v>
      </c>
      <c r="F243" s="209" t="s">
        <v>13953</v>
      </c>
    </row>
    <row r="244" spans="1:6" ht="9.9499999999999993" customHeight="1">
      <c r="A244" s="208">
        <v>40525</v>
      </c>
      <c r="B244" s="209" t="s">
        <v>14284</v>
      </c>
      <c r="C244" s="210" t="s">
        <v>14068</v>
      </c>
      <c r="D244" s="211" t="s">
        <v>14285</v>
      </c>
      <c r="E244" s="211">
        <f t="shared" si="4"/>
        <v>584.66999999999996</v>
      </c>
      <c r="F244" s="209" t="s">
        <v>13953</v>
      </c>
    </row>
    <row r="245" spans="1:6" ht="9" customHeight="1">
      <c r="A245" s="208">
        <v>40526</v>
      </c>
      <c r="B245" s="209" t="s">
        <v>14286</v>
      </c>
      <c r="C245" s="210" t="s">
        <v>14068</v>
      </c>
      <c r="D245" s="211" t="s">
        <v>14287</v>
      </c>
      <c r="E245" s="211">
        <f t="shared" si="4"/>
        <v>846.58</v>
      </c>
      <c r="F245" s="209" t="s">
        <v>13953</v>
      </c>
    </row>
    <row r="246" spans="1:6" ht="9" customHeight="1">
      <c r="A246" s="208">
        <v>40527</v>
      </c>
      <c r="B246" s="209" t="s">
        <v>14288</v>
      </c>
      <c r="C246" s="210" t="s">
        <v>14068</v>
      </c>
      <c r="D246" s="211" t="s">
        <v>14289</v>
      </c>
      <c r="E246" s="211">
        <f t="shared" si="4"/>
        <v>1149.8699999999999</v>
      </c>
      <c r="F246" s="209" t="s">
        <v>13953</v>
      </c>
    </row>
    <row r="247" spans="1:6" ht="9" customHeight="1">
      <c r="A247" s="208">
        <v>40528</v>
      </c>
      <c r="B247" s="209" t="s">
        <v>14290</v>
      </c>
      <c r="C247" s="210" t="s">
        <v>14068</v>
      </c>
      <c r="D247" s="211" t="s">
        <v>14291</v>
      </c>
      <c r="E247" s="211">
        <f t="shared" si="4"/>
        <v>1670.77</v>
      </c>
      <c r="F247" s="209" t="s">
        <v>13953</v>
      </c>
    </row>
    <row r="248" spans="1:6" ht="9" customHeight="1">
      <c r="A248" s="208">
        <v>41177</v>
      </c>
      <c r="B248" s="209" t="s">
        <v>14292</v>
      </c>
      <c r="C248" s="210" t="s">
        <v>14068</v>
      </c>
      <c r="D248" s="211" t="s">
        <v>14293</v>
      </c>
      <c r="E248" s="211">
        <f t="shared" si="4"/>
        <v>50.15</v>
      </c>
      <c r="F248" s="209" t="s">
        <v>13953</v>
      </c>
    </row>
    <row r="249" spans="1:6" ht="9" customHeight="1">
      <c r="A249" s="208">
        <v>100391</v>
      </c>
      <c r="B249" s="209" t="s">
        <v>14294</v>
      </c>
      <c r="C249" s="210" t="s">
        <v>14068</v>
      </c>
      <c r="D249" s="211" t="s">
        <v>14295</v>
      </c>
      <c r="E249" s="211">
        <f t="shared" si="4"/>
        <v>55.97</v>
      </c>
      <c r="F249" s="209" t="s">
        <v>13953</v>
      </c>
    </row>
    <row r="250" spans="1:6" ht="9" customHeight="1">
      <c r="A250" s="208">
        <v>41172</v>
      </c>
      <c r="B250" s="209" t="s">
        <v>14296</v>
      </c>
      <c r="C250" s="210" t="s">
        <v>14068</v>
      </c>
      <c r="D250" s="211" t="s">
        <v>14297</v>
      </c>
      <c r="E250" s="211">
        <f t="shared" si="4"/>
        <v>83.67</v>
      </c>
      <c r="F250" s="209" t="s">
        <v>13953</v>
      </c>
    </row>
    <row r="251" spans="1:6" ht="9" customHeight="1">
      <c r="A251" s="208">
        <v>40620</v>
      </c>
      <c r="B251" s="209" t="s">
        <v>14298</v>
      </c>
      <c r="C251" s="210" t="s">
        <v>13871</v>
      </c>
      <c r="D251" s="211" t="s">
        <v>14299</v>
      </c>
      <c r="E251" s="211">
        <f t="shared" si="4"/>
        <v>17586.79</v>
      </c>
      <c r="F251" s="212"/>
    </row>
    <row r="252" spans="1:6" ht="9" customHeight="1">
      <c r="A252" s="208">
        <v>40626</v>
      </c>
      <c r="B252" s="209" t="s">
        <v>14300</v>
      </c>
      <c r="C252" s="210" t="s">
        <v>13871</v>
      </c>
      <c r="D252" s="211" t="s">
        <v>14301</v>
      </c>
      <c r="E252" s="211">
        <f t="shared" si="4"/>
        <v>17053.830000000002</v>
      </c>
      <c r="F252" s="212"/>
    </row>
    <row r="253" spans="1:6" ht="9" customHeight="1">
      <c r="A253" s="208">
        <v>40621</v>
      </c>
      <c r="B253" s="209" t="s">
        <v>14302</v>
      </c>
      <c r="C253" s="210" t="s">
        <v>13871</v>
      </c>
      <c r="D253" s="211" t="s">
        <v>14303</v>
      </c>
      <c r="E253" s="211">
        <f t="shared" si="4"/>
        <v>27026.41</v>
      </c>
      <c r="F253" s="212"/>
    </row>
    <row r="254" spans="1:6" ht="9" customHeight="1">
      <c r="A254" s="208">
        <v>40622</v>
      </c>
      <c r="B254" s="209" t="s">
        <v>14304</v>
      </c>
      <c r="C254" s="210" t="s">
        <v>13871</v>
      </c>
      <c r="D254" s="211" t="s">
        <v>14305</v>
      </c>
      <c r="E254" s="211">
        <f t="shared" si="4"/>
        <v>42846.51</v>
      </c>
      <c r="F254" s="212"/>
    </row>
    <row r="255" spans="1:6" ht="9" customHeight="1">
      <c r="A255" s="208">
        <v>40627</v>
      </c>
      <c r="B255" s="209" t="s">
        <v>14306</v>
      </c>
      <c r="C255" s="210" t="s">
        <v>13871</v>
      </c>
      <c r="D255" s="211" t="s">
        <v>14307</v>
      </c>
      <c r="E255" s="211">
        <f t="shared" si="4"/>
        <v>31545.42</v>
      </c>
      <c r="F255" s="212"/>
    </row>
    <row r="256" spans="1:6" ht="9" customHeight="1">
      <c r="A256" s="208">
        <v>40623</v>
      </c>
      <c r="B256" s="209" t="s">
        <v>14308</v>
      </c>
      <c r="C256" s="210" t="s">
        <v>13871</v>
      </c>
      <c r="D256" s="211" t="s">
        <v>14309</v>
      </c>
      <c r="E256" s="211">
        <f t="shared" si="4"/>
        <v>37631.49</v>
      </c>
      <c r="F256" s="212"/>
    </row>
    <row r="257" spans="1:6" ht="9.9499999999999993" customHeight="1">
      <c r="A257" s="208">
        <v>40624</v>
      </c>
      <c r="B257" s="209" t="s">
        <v>14310</v>
      </c>
      <c r="C257" s="210" t="s">
        <v>13871</v>
      </c>
      <c r="D257" s="211" t="s">
        <v>14311</v>
      </c>
      <c r="E257" s="211">
        <f t="shared" si="4"/>
        <v>48580.94</v>
      </c>
      <c r="F257" s="212"/>
    </row>
    <row r="258" spans="1:6" ht="9" customHeight="1">
      <c r="A258" s="208">
        <v>40625</v>
      </c>
      <c r="B258" s="209" t="s">
        <v>14312</v>
      </c>
      <c r="C258" s="210" t="s">
        <v>13871</v>
      </c>
      <c r="D258" s="211" t="s">
        <v>14313</v>
      </c>
      <c r="E258" s="211">
        <f t="shared" si="4"/>
        <v>54108.61</v>
      </c>
      <c r="F258" s="212"/>
    </row>
    <row r="259" spans="1:6" ht="9" customHeight="1">
      <c r="A259" s="208">
        <v>40613</v>
      </c>
      <c r="B259" s="209" t="s">
        <v>14314</v>
      </c>
      <c r="C259" s="210" t="s">
        <v>13871</v>
      </c>
      <c r="D259" s="211" t="s">
        <v>14315</v>
      </c>
      <c r="E259" s="211">
        <f t="shared" si="4"/>
        <v>15131.49</v>
      </c>
      <c r="F259" s="212"/>
    </row>
    <row r="260" spans="1:6" ht="9" customHeight="1">
      <c r="A260" s="208">
        <v>40614</v>
      </c>
      <c r="B260" s="209" t="s">
        <v>14316</v>
      </c>
      <c r="C260" s="210" t="s">
        <v>13871</v>
      </c>
      <c r="D260" s="211" t="s">
        <v>14317</v>
      </c>
      <c r="E260" s="211">
        <f t="shared" si="4"/>
        <v>23494.61</v>
      </c>
      <c r="F260" s="212"/>
    </row>
    <row r="261" spans="1:6" ht="9" customHeight="1">
      <c r="A261" s="208">
        <v>40615</v>
      </c>
      <c r="B261" s="209" t="s">
        <v>14318</v>
      </c>
      <c r="C261" s="210" t="s">
        <v>13871</v>
      </c>
      <c r="D261" s="211" t="s">
        <v>14319</v>
      </c>
      <c r="E261" s="211">
        <f t="shared" si="4"/>
        <v>35915.31</v>
      </c>
      <c r="F261" s="212"/>
    </row>
    <row r="262" spans="1:6" ht="9" customHeight="1">
      <c r="A262" s="208">
        <v>40616</v>
      </c>
      <c r="B262" s="209" t="s">
        <v>14320</v>
      </c>
      <c r="C262" s="210" t="s">
        <v>13871</v>
      </c>
      <c r="D262" s="211" t="s">
        <v>14321</v>
      </c>
      <c r="E262" s="211">
        <f t="shared" si="4"/>
        <v>30915.87</v>
      </c>
      <c r="F262" s="212"/>
    </row>
    <row r="263" spans="1:6" ht="9" customHeight="1">
      <c r="A263" s="208">
        <v>40617</v>
      </c>
      <c r="B263" s="209" t="s">
        <v>14322</v>
      </c>
      <c r="C263" s="210" t="s">
        <v>13871</v>
      </c>
      <c r="D263" s="211" t="s">
        <v>14323</v>
      </c>
      <c r="E263" s="211">
        <f t="shared" si="4"/>
        <v>40174.25</v>
      </c>
      <c r="F263" s="212"/>
    </row>
    <row r="264" spans="1:6" ht="9" customHeight="1">
      <c r="A264" s="208">
        <v>40618</v>
      </c>
      <c r="B264" s="209" t="s">
        <v>14324</v>
      </c>
      <c r="C264" s="210" t="s">
        <v>13871</v>
      </c>
      <c r="D264" s="211" t="s">
        <v>14325</v>
      </c>
      <c r="E264" s="211">
        <f t="shared" si="4"/>
        <v>44569.21</v>
      </c>
      <c r="F264" s="212"/>
    </row>
    <row r="265" spans="1:6" ht="9" customHeight="1">
      <c r="A265" s="208">
        <v>40629</v>
      </c>
      <c r="B265" s="209" t="s">
        <v>14326</v>
      </c>
      <c r="C265" s="210" t="s">
        <v>13871</v>
      </c>
      <c r="D265" s="211" t="s">
        <v>14327</v>
      </c>
      <c r="E265" s="211">
        <f t="shared" si="4"/>
        <v>21777.56</v>
      </c>
      <c r="F265" s="212"/>
    </row>
    <row r="266" spans="1:6" ht="9" customHeight="1">
      <c r="A266" s="208">
        <v>40630</v>
      </c>
      <c r="B266" s="209" t="s">
        <v>14328</v>
      </c>
      <c r="C266" s="210" t="s">
        <v>13871</v>
      </c>
      <c r="D266" s="211" t="s">
        <v>14329</v>
      </c>
      <c r="E266" s="211">
        <f t="shared" si="4"/>
        <v>33091.519999999997</v>
      </c>
      <c r="F266" s="212"/>
    </row>
    <row r="267" spans="1:6" ht="9" customHeight="1">
      <c r="A267" s="208">
        <v>40631</v>
      </c>
      <c r="B267" s="209" t="s">
        <v>14330</v>
      </c>
      <c r="C267" s="210" t="s">
        <v>13871</v>
      </c>
      <c r="D267" s="211" t="s">
        <v>14331</v>
      </c>
      <c r="E267" s="211">
        <f t="shared" si="4"/>
        <v>50822.58</v>
      </c>
      <c r="F267" s="212"/>
    </row>
    <row r="268" spans="1:6" ht="9.75" customHeight="1">
      <c r="A268" s="208">
        <v>40632</v>
      </c>
      <c r="B268" s="209" t="s">
        <v>14332</v>
      </c>
      <c r="C268" s="210" t="s">
        <v>13871</v>
      </c>
      <c r="D268" s="211" t="s">
        <v>14333</v>
      </c>
      <c r="E268" s="211">
        <f t="shared" si="4"/>
        <v>46546.13</v>
      </c>
      <c r="F268" s="212"/>
    </row>
    <row r="269" spans="1:6" ht="9" customHeight="1">
      <c r="A269" s="208">
        <v>40633</v>
      </c>
      <c r="B269" s="209" t="s">
        <v>14334</v>
      </c>
      <c r="C269" s="210" t="s">
        <v>13871</v>
      </c>
      <c r="D269" s="211" t="s">
        <v>14335</v>
      </c>
      <c r="E269" s="211">
        <f t="shared" si="4"/>
        <v>58063.95</v>
      </c>
      <c r="F269" s="212"/>
    </row>
    <row r="270" spans="1:6" ht="9" customHeight="1">
      <c r="A270" s="208">
        <v>40634</v>
      </c>
      <c r="B270" s="209" t="s">
        <v>14336</v>
      </c>
      <c r="C270" s="210" t="s">
        <v>13871</v>
      </c>
      <c r="D270" s="211" t="s">
        <v>14337</v>
      </c>
      <c r="E270" s="211">
        <f t="shared" si="4"/>
        <v>65410.12</v>
      </c>
      <c r="F270" s="212"/>
    </row>
    <row r="271" spans="1:6" ht="9" customHeight="1">
      <c r="A271" s="208">
        <v>40535</v>
      </c>
      <c r="B271" s="209" t="s">
        <v>14338</v>
      </c>
      <c r="C271" s="210" t="s">
        <v>13871</v>
      </c>
      <c r="D271" s="211" t="s">
        <v>14339</v>
      </c>
      <c r="E271" s="211">
        <f t="shared" si="4"/>
        <v>1352.05</v>
      </c>
      <c r="F271" s="209" t="s">
        <v>13953</v>
      </c>
    </row>
    <row r="272" spans="1:6" ht="9" customHeight="1">
      <c r="A272" s="208">
        <v>40536</v>
      </c>
      <c r="B272" s="209" t="s">
        <v>14340</v>
      </c>
      <c r="C272" s="210" t="s">
        <v>13871</v>
      </c>
      <c r="D272" s="211" t="s">
        <v>14341</v>
      </c>
      <c r="E272" s="211">
        <f t="shared" si="4"/>
        <v>2237.46</v>
      </c>
      <c r="F272" s="209" t="s">
        <v>13953</v>
      </c>
    </row>
    <row r="273" spans="1:6" ht="9" customHeight="1">
      <c r="A273" s="208">
        <v>40537</v>
      </c>
      <c r="B273" s="209" t="s">
        <v>14342</v>
      </c>
      <c r="C273" s="210" t="s">
        <v>13871</v>
      </c>
      <c r="D273" s="211" t="s">
        <v>14343</v>
      </c>
      <c r="E273" s="211">
        <f t="shared" si="4"/>
        <v>4160.78</v>
      </c>
      <c r="F273" s="209" t="s">
        <v>13953</v>
      </c>
    </row>
    <row r="274" spans="1:6" ht="9" customHeight="1">
      <c r="A274" s="208">
        <v>40538</v>
      </c>
      <c r="B274" s="209" t="s">
        <v>14344</v>
      </c>
      <c r="C274" s="210" t="s">
        <v>13871</v>
      </c>
      <c r="D274" s="211" t="s">
        <v>14345</v>
      </c>
      <c r="E274" s="211">
        <f t="shared" si="4"/>
        <v>5996.68</v>
      </c>
      <c r="F274" s="209" t="s">
        <v>13953</v>
      </c>
    </row>
    <row r="275" spans="1:6" ht="9" customHeight="1">
      <c r="A275" s="208">
        <v>40539</v>
      </c>
      <c r="B275" s="209" t="s">
        <v>14346</v>
      </c>
      <c r="C275" s="210" t="s">
        <v>13871</v>
      </c>
      <c r="D275" s="211" t="s">
        <v>14347</v>
      </c>
      <c r="E275" s="211">
        <f t="shared" si="4"/>
        <v>10511.36</v>
      </c>
      <c r="F275" s="209" t="s">
        <v>13953</v>
      </c>
    </row>
    <row r="276" spans="1:6" ht="9" customHeight="1">
      <c r="A276" s="208">
        <v>40529</v>
      </c>
      <c r="B276" s="209" t="s">
        <v>14348</v>
      </c>
      <c r="C276" s="210" t="s">
        <v>13871</v>
      </c>
      <c r="D276" s="211" t="s">
        <v>14349</v>
      </c>
      <c r="E276" s="211">
        <f t="shared" si="4"/>
        <v>390.71</v>
      </c>
      <c r="F276" s="209" t="s">
        <v>13953</v>
      </c>
    </row>
    <row r="277" spans="1:6" ht="9" customHeight="1">
      <c r="A277" s="208">
        <v>40530</v>
      </c>
      <c r="B277" s="209" t="s">
        <v>14350</v>
      </c>
      <c r="C277" s="210" t="s">
        <v>13871</v>
      </c>
      <c r="D277" s="211" t="s">
        <v>14351</v>
      </c>
      <c r="E277" s="211">
        <f t="shared" ref="E277:E340" si="5">ROUND(D277-(D277*$B$4),2)</f>
        <v>1180.5999999999999</v>
      </c>
      <c r="F277" s="209" t="s">
        <v>13953</v>
      </c>
    </row>
    <row r="278" spans="1:6" ht="9" customHeight="1">
      <c r="A278" s="208">
        <v>40531</v>
      </c>
      <c r="B278" s="209" t="s">
        <v>14352</v>
      </c>
      <c r="C278" s="210" t="s">
        <v>13871</v>
      </c>
      <c r="D278" s="211" t="s">
        <v>14353</v>
      </c>
      <c r="E278" s="211">
        <f t="shared" si="5"/>
        <v>1953.09</v>
      </c>
      <c r="F278" s="209" t="s">
        <v>13953</v>
      </c>
    </row>
    <row r="279" spans="1:6" ht="9.9499999999999993" customHeight="1">
      <c r="A279" s="208">
        <v>40532</v>
      </c>
      <c r="B279" s="209" t="s">
        <v>14354</v>
      </c>
      <c r="C279" s="210" t="s">
        <v>13871</v>
      </c>
      <c r="D279" s="211" t="s">
        <v>14355</v>
      </c>
      <c r="E279" s="211">
        <f t="shared" si="5"/>
        <v>2992.14</v>
      </c>
      <c r="F279" s="209" t="s">
        <v>13953</v>
      </c>
    </row>
    <row r="280" spans="1:6" ht="9" customHeight="1">
      <c r="A280" s="208">
        <v>40533</v>
      </c>
      <c r="B280" s="209" t="s">
        <v>14356</v>
      </c>
      <c r="C280" s="210" t="s">
        <v>13871</v>
      </c>
      <c r="D280" s="211" t="s">
        <v>14357</v>
      </c>
      <c r="E280" s="211">
        <f t="shared" si="5"/>
        <v>4300.2</v>
      </c>
      <c r="F280" s="209" t="s">
        <v>13953</v>
      </c>
    </row>
    <row r="281" spans="1:6" ht="9" customHeight="1">
      <c r="A281" s="208">
        <v>40534</v>
      </c>
      <c r="B281" s="209" t="s">
        <v>14358</v>
      </c>
      <c r="C281" s="210" t="s">
        <v>13871</v>
      </c>
      <c r="D281" s="211" t="s">
        <v>14359</v>
      </c>
      <c r="E281" s="211">
        <f t="shared" si="5"/>
        <v>7725.5</v>
      </c>
      <c r="F281" s="209" t="s">
        <v>13953</v>
      </c>
    </row>
    <row r="282" spans="1:6" ht="9" customHeight="1">
      <c r="A282" s="208">
        <v>40540</v>
      </c>
      <c r="B282" s="209" t="s">
        <v>14360</v>
      </c>
      <c r="C282" s="210" t="s">
        <v>13871</v>
      </c>
      <c r="D282" s="211" t="s">
        <v>14361</v>
      </c>
      <c r="E282" s="211">
        <f t="shared" si="5"/>
        <v>1684.9</v>
      </c>
      <c r="F282" s="209" t="s">
        <v>13953</v>
      </c>
    </row>
    <row r="283" spans="1:6" ht="9" customHeight="1">
      <c r="A283" s="208">
        <v>40541</v>
      </c>
      <c r="B283" s="209" t="s">
        <v>14362</v>
      </c>
      <c r="C283" s="210" t="s">
        <v>13871</v>
      </c>
      <c r="D283" s="211" t="s">
        <v>14363</v>
      </c>
      <c r="E283" s="211">
        <f t="shared" si="5"/>
        <v>2743.09</v>
      </c>
      <c r="F283" s="209" t="s">
        <v>13953</v>
      </c>
    </row>
    <row r="284" spans="1:6" ht="9" customHeight="1">
      <c r="A284" s="208">
        <v>40542</v>
      </c>
      <c r="B284" s="209" t="s">
        <v>14364</v>
      </c>
      <c r="C284" s="210" t="s">
        <v>13871</v>
      </c>
      <c r="D284" s="211" t="s">
        <v>14365</v>
      </c>
      <c r="E284" s="211">
        <f t="shared" si="5"/>
        <v>5329.41</v>
      </c>
      <c r="F284" s="209" t="s">
        <v>13953</v>
      </c>
    </row>
    <row r="285" spans="1:6" ht="9" customHeight="1">
      <c r="A285" s="208">
        <v>40543</v>
      </c>
      <c r="B285" s="209" t="s">
        <v>14366</v>
      </c>
      <c r="C285" s="210" t="s">
        <v>13871</v>
      </c>
      <c r="D285" s="211" t="s">
        <v>14367</v>
      </c>
      <c r="E285" s="211">
        <f t="shared" si="5"/>
        <v>7692.27</v>
      </c>
      <c r="F285" s="209" t="s">
        <v>13953</v>
      </c>
    </row>
    <row r="286" spans="1:6" ht="9" customHeight="1">
      <c r="A286" s="208">
        <v>40544</v>
      </c>
      <c r="B286" s="209" t="s">
        <v>14368</v>
      </c>
      <c r="C286" s="210" t="s">
        <v>13871</v>
      </c>
      <c r="D286" s="211" t="s">
        <v>14369</v>
      </c>
      <c r="E286" s="211">
        <f t="shared" si="5"/>
        <v>13349.04</v>
      </c>
      <c r="F286" s="209" t="s">
        <v>13953</v>
      </c>
    </row>
    <row r="287" spans="1:6" ht="9" customHeight="1">
      <c r="A287" s="208">
        <v>40565</v>
      </c>
      <c r="B287" s="209" t="s">
        <v>14370</v>
      </c>
      <c r="C287" s="210" t="s">
        <v>13871</v>
      </c>
      <c r="D287" s="211" t="s">
        <v>14371</v>
      </c>
      <c r="E287" s="211">
        <f t="shared" si="5"/>
        <v>3290.68</v>
      </c>
      <c r="F287" s="212"/>
    </row>
    <row r="288" spans="1:6" ht="9" customHeight="1">
      <c r="A288" s="208">
        <v>40656</v>
      </c>
      <c r="B288" s="209" t="s">
        <v>14372</v>
      </c>
      <c r="C288" s="210" t="s">
        <v>13871</v>
      </c>
      <c r="D288" s="211" t="s">
        <v>14373</v>
      </c>
      <c r="E288" s="211">
        <f t="shared" si="5"/>
        <v>247.87</v>
      </c>
      <c r="F288" s="209" t="s">
        <v>13953</v>
      </c>
    </row>
    <row r="289" spans="1:6" ht="18" customHeight="1">
      <c r="A289" s="208">
        <v>41102</v>
      </c>
      <c r="B289" s="213" t="s">
        <v>14374</v>
      </c>
      <c r="C289" s="210" t="s">
        <v>14068</v>
      </c>
      <c r="D289" s="211" t="s">
        <v>14375</v>
      </c>
      <c r="E289" s="211">
        <f t="shared" si="5"/>
        <v>3964.19</v>
      </c>
      <c r="F289" s="209" t="s">
        <v>13953</v>
      </c>
    </row>
    <row r="290" spans="1:6" ht="18.95" customHeight="1">
      <c r="A290" s="208">
        <v>41103</v>
      </c>
      <c r="B290" s="209" t="s">
        <v>14376</v>
      </c>
      <c r="C290" s="210" t="s">
        <v>14068</v>
      </c>
      <c r="D290" s="211" t="s">
        <v>14377</v>
      </c>
      <c r="E290" s="211">
        <f t="shared" si="5"/>
        <v>4817.5600000000004</v>
      </c>
      <c r="F290" s="209" t="s">
        <v>13953</v>
      </c>
    </row>
    <row r="291" spans="1:6" ht="18" customHeight="1">
      <c r="A291" s="208">
        <v>41104</v>
      </c>
      <c r="B291" s="213" t="s">
        <v>14378</v>
      </c>
      <c r="C291" s="210" t="s">
        <v>14068</v>
      </c>
      <c r="D291" s="211" t="s">
        <v>14379</v>
      </c>
      <c r="E291" s="211">
        <f t="shared" si="5"/>
        <v>6244.81</v>
      </c>
      <c r="F291" s="209" t="s">
        <v>13953</v>
      </c>
    </row>
    <row r="292" spans="1:6" ht="18" customHeight="1">
      <c r="A292" s="208">
        <v>41155</v>
      </c>
      <c r="B292" s="213" t="s">
        <v>14380</v>
      </c>
      <c r="C292" s="210" t="s">
        <v>14068</v>
      </c>
      <c r="D292" s="211" t="s">
        <v>14381</v>
      </c>
      <c r="E292" s="211">
        <f t="shared" si="5"/>
        <v>7274.46</v>
      </c>
      <c r="F292" s="209" t="s">
        <v>13953</v>
      </c>
    </row>
    <row r="293" spans="1:6" ht="18" customHeight="1">
      <c r="A293" s="208">
        <v>40635</v>
      </c>
      <c r="B293" s="213" t="s">
        <v>14382</v>
      </c>
      <c r="C293" s="210" t="s">
        <v>14068</v>
      </c>
      <c r="D293" s="211" t="s">
        <v>14383</v>
      </c>
      <c r="E293" s="211">
        <f t="shared" si="5"/>
        <v>17968.689999999999</v>
      </c>
      <c r="F293" s="209" t="s">
        <v>13953</v>
      </c>
    </row>
    <row r="294" spans="1:6" ht="18" customHeight="1">
      <c r="A294" s="208">
        <v>42230</v>
      </c>
      <c r="B294" s="213" t="s">
        <v>14384</v>
      </c>
      <c r="C294" s="210" t="s">
        <v>14068</v>
      </c>
      <c r="D294" s="211" t="s">
        <v>14385</v>
      </c>
      <c r="E294" s="211">
        <f t="shared" si="5"/>
        <v>15061.94</v>
      </c>
      <c r="F294" s="209" t="s">
        <v>13953</v>
      </c>
    </row>
    <row r="295" spans="1:6" ht="9" customHeight="1">
      <c r="A295" s="208">
        <v>40658</v>
      </c>
      <c r="B295" s="209" t="s">
        <v>14386</v>
      </c>
      <c r="C295" s="210" t="s">
        <v>13841</v>
      </c>
      <c r="D295" s="211" t="s">
        <v>14387</v>
      </c>
      <c r="E295" s="211">
        <f t="shared" si="5"/>
        <v>5.48</v>
      </c>
      <c r="F295" s="212"/>
    </row>
    <row r="296" spans="1:6" ht="9" customHeight="1">
      <c r="A296" s="208">
        <v>41161</v>
      </c>
      <c r="B296" s="209" t="s">
        <v>14388</v>
      </c>
      <c r="C296" s="210" t="s">
        <v>13871</v>
      </c>
      <c r="D296" s="211" t="s">
        <v>14389</v>
      </c>
      <c r="E296" s="211">
        <f t="shared" si="5"/>
        <v>4842.28</v>
      </c>
      <c r="F296" s="212"/>
    </row>
    <row r="297" spans="1:6" ht="9" customHeight="1">
      <c r="A297" s="208">
        <v>40563</v>
      </c>
      <c r="B297" s="209" t="s">
        <v>14390</v>
      </c>
      <c r="C297" s="210" t="s">
        <v>13871</v>
      </c>
      <c r="D297" s="211" t="s">
        <v>14391</v>
      </c>
      <c r="E297" s="211">
        <f t="shared" si="5"/>
        <v>4660.79</v>
      </c>
      <c r="F297" s="212"/>
    </row>
    <row r="298" spans="1:6" ht="9.9499999999999993" customHeight="1">
      <c r="A298" s="208">
        <v>40564</v>
      </c>
      <c r="B298" s="209" t="s">
        <v>14392</v>
      </c>
      <c r="C298" s="210" t="s">
        <v>13871</v>
      </c>
      <c r="D298" s="211" t="s">
        <v>14393</v>
      </c>
      <c r="E298" s="211">
        <f t="shared" si="5"/>
        <v>5723.33</v>
      </c>
      <c r="F298" s="212"/>
    </row>
    <row r="299" spans="1:6" ht="9" customHeight="1">
      <c r="A299" s="208">
        <v>41333</v>
      </c>
      <c r="B299" s="209" t="s">
        <v>14394</v>
      </c>
      <c r="C299" s="210" t="s">
        <v>13871</v>
      </c>
      <c r="D299" s="211" t="s">
        <v>14395</v>
      </c>
      <c r="E299" s="211">
        <f t="shared" si="5"/>
        <v>2310</v>
      </c>
      <c r="F299" s="209" t="s">
        <v>13953</v>
      </c>
    </row>
    <row r="300" spans="1:6" ht="9" customHeight="1">
      <c r="A300" s="208">
        <v>40545</v>
      </c>
      <c r="B300" s="209" t="s">
        <v>14396</v>
      </c>
      <c r="C300" s="210" t="s">
        <v>13871</v>
      </c>
      <c r="D300" s="211" t="s">
        <v>14397</v>
      </c>
      <c r="E300" s="211">
        <f t="shared" si="5"/>
        <v>2201.4699999999998</v>
      </c>
      <c r="F300" s="209" t="s">
        <v>13953</v>
      </c>
    </row>
    <row r="301" spans="1:6" ht="9" customHeight="1">
      <c r="A301" s="208">
        <v>40546</v>
      </c>
      <c r="B301" s="209" t="s">
        <v>14398</v>
      </c>
      <c r="C301" s="210" t="s">
        <v>13871</v>
      </c>
      <c r="D301" s="211" t="s">
        <v>14399</v>
      </c>
      <c r="E301" s="211">
        <f t="shared" si="5"/>
        <v>3394.09</v>
      </c>
      <c r="F301" s="209" t="s">
        <v>13953</v>
      </c>
    </row>
    <row r="302" spans="1:6" ht="9" customHeight="1">
      <c r="A302" s="208">
        <v>40547</v>
      </c>
      <c r="B302" s="209" t="s">
        <v>14400</v>
      </c>
      <c r="C302" s="210" t="s">
        <v>13871</v>
      </c>
      <c r="D302" s="211" t="s">
        <v>14401</v>
      </c>
      <c r="E302" s="211">
        <f t="shared" si="5"/>
        <v>4221.2299999999996</v>
      </c>
      <c r="F302" s="209" t="s">
        <v>13953</v>
      </c>
    </row>
    <row r="303" spans="1:6" ht="9" customHeight="1">
      <c r="A303" s="208">
        <v>40548</v>
      </c>
      <c r="B303" s="209" t="s">
        <v>14402</v>
      </c>
      <c r="C303" s="210" t="s">
        <v>13871</v>
      </c>
      <c r="D303" s="211" t="s">
        <v>14403</v>
      </c>
      <c r="E303" s="211">
        <f t="shared" si="5"/>
        <v>5009.7299999999996</v>
      </c>
      <c r="F303" s="209" t="s">
        <v>13953</v>
      </c>
    </row>
    <row r="304" spans="1:6" ht="9" customHeight="1">
      <c r="A304" s="208">
        <v>40549</v>
      </c>
      <c r="B304" s="209" t="s">
        <v>14404</v>
      </c>
      <c r="C304" s="210" t="s">
        <v>13871</v>
      </c>
      <c r="D304" s="211" t="s">
        <v>14405</v>
      </c>
      <c r="E304" s="211">
        <f t="shared" si="5"/>
        <v>1440.75</v>
      </c>
      <c r="F304" s="212"/>
    </row>
    <row r="305" spans="1:6" ht="9" customHeight="1">
      <c r="A305" s="208">
        <v>40550</v>
      </c>
      <c r="B305" s="209" t="s">
        <v>14406</v>
      </c>
      <c r="C305" s="210" t="s">
        <v>13871</v>
      </c>
      <c r="D305" s="211" t="s">
        <v>14407</v>
      </c>
      <c r="E305" s="211">
        <f t="shared" si="5"/>
        <v>1817.86</v>
      </c>
      <c r="F305" s="212"/>
    </row>
    <row r="306" spans="1:6" ht="9" customHeight="1">
      <c r="A306" s="208">
        <v>40551</v>
      </c>
      <c r="B306" s="209" t="s">
        <v>14408</v>
      </c>
      <c r="C306" s="210" t="s">
        <v>13871</v>
      </c>
      <c r="D306" s="211" t="s">
        <v>14409</v>
      </c>
      <c r="E306" s="211">
        <f t="shared" si="5"/>
        <v>2284.0500000000002</v>
      </c>
      <c r="F306" s="212"/>
    </row>
    <row r="307" spans="1:6" ht="9" customHeight="1">
      <c r="A307" s="208">
        <v>40552</v>
      </c>
      <c r="B307" s="209" t="s">
        <v>14410</v>
      </c>
      <c r="C307" s="210" t="s">
        <v>13871</v>
      </c>
      <c r="D307" s="211" t="s">
        <v>14411</v>
      </c>
      <c r="E307" s="211">
        <f t="shared" si="5"/>
        <v>3642.5</v>
      </c>
      <c r="F307" s="212"/>
    </row>
    <row r="308" spans="1:6" ht="9" customHeight="1">
      <c r="A308" s="208">
        <v>41320</v>
      </c>
      <c r="B308" s="209" t="s">
        <v>14412</v>
      </c>
      <c r="C308" s="210" t="s">
        <v>13871</v>
      </c>
      <c r="D308" s="211" t="s">
        <v>14413</v>
      </c>
      <c r="E308" s="211">
        <f t="shared" si="5"/>
        <v>8620.86</v>
      </c>
      <c r="F308" s="209" t="s">
        <v>13953</v>
      </c>
    </row>
    <row r="309" spans="1:6" ht="9" customHeight="1">
      <c r="A309" s="208">
        <v>41184</v>
      </c>
      <c r="B309" s="209" t="s">
        <v>14414</v>
      </c>
      <c r="C309" s="210" t="s">
        <v>14068</v>
      </c>
      <c r="D309" s="211" t="s">
        <v>14415</v>
      </c>
      <c r="E309" s="211">
        <f t="shared" si="5"/>
        <v>1466.22</v>
      </c>
      <c r="F309" s="212"/>
    </row>
    <row r="310" spans="1:6" ht="9" customHeight="1">
      <c r="A310" s="208">
        <v>41338</v>
      </c>
      <c r="B310" s="209" t="s">
        <v>14416</v>
      </c>
      <c r="C310" s="210" t="s">
        <v>13871</v>
      </c>
      <c r="D310" s="211" t="s">
        <v>14417</v>
      </c>
      <c r="E310" s="211">
        <f t="shared" si="5"/>
        <v>669.85</v>
      </c>
      <c r="F310" s="212"/>
    </row>
    <row r="311" spans="1:6" ht="9.9499999999999993" customHeight="1">
      <c r="A311" s="208">
        <v>40561</v>
      </c>
      <c r="B311" s="209" t="s">
        <v>14418</v>
      </c>
      <c r="C311" s="210" t="s">
        <v>13871</v>
      </c>
      <c r="D311" s="211" t="s">
        <v>14419</v>
      </c>
      <c r="E311" s="211">
        <f t="shared" si="5"/>
        <v>581.61</v>
      </c>
      <c r="F311" s="209" t="s">
        <v>13953</v>
      </c>
    </row>
    <row r="312" spans="1:6" ht="9" customHeight="1">
      <c r="A312" s="208">
        <v>40672</v>
      </c>
      <c r="B312" s="209" t="s">
        <v>14420</v>
      </c>
      <c r="C312" s="210" t="s">
        <v>14068</v>
      </c>
      <c r="D312" s="211" t="s">
        <v>14421</v>
      </c>
      <c r="E312" s="211">
        <f t="shared" si="5"/>
        <v>701.28</v>
      </c>
      <c r="F312" s="209" t="s">
        <v>13953</v>
      </c>
    </row>
    <row r="313" spans="1:6" ht="9" customHeight="1">
      <c r="A313" s="208">
        <v>40703</v>
      </c>
      <c r="B313" s="209" t="s">
        <v>14422</v>
      </c>
      <c r="C313" s="210" t="s">
        <v>14068</v>
      </c>
      <c r="D313" s="211" t="s">
        <v>14423</v>
      </c>
      <c r="E313" s="211">
        <f t="shared" si="5"/>
        <v>208.88</v>
      </c>
      <c r="F313" s="212"/>
    </row>
    <row r="314" spans="1:6" ht="9" customHeight="1">
      <c r="A314" s="208">
        <v>40671</v>
      </c>
      <c r="B314" s="209" t="s">
        <v>14424</v>
      </c>
      <c r="C314" s="210" t="s">
        <v>14068</v>
      </c>
      <c r="D314" s="211" t="s">
        <v>14425</v>
      </c>
      <c r="E314" s="211">
        <f t="shared" si="5"/>
        <v>260.01</v>
      </c>
      <c r="F314" s="212"/>
    </row>
    <row r="315" spans="1:6" ht="9" customHeight="1">
      <c r="A315" s="208">
        <v>41016</v>
      </c>
      <c r="B315" s="209" t="s">
        <v>14426</v>
      </c>
      <c r="C315" s="210" t="s">
        <v>14068</v>
      </c>
      <c r="D315" s="211" t="s">
        <v>14427</v>
      </c>
      <c r="E315" s="211">
        <f t="shared" si="5"/>
        <v>192.6</v>
      </c>
      <c r="F315" s="209" t="s">
        <v>13953</v>
      </c>
    </row>
    <row r="316" spans="1:6" ht="9" customHeight="1">
      <c r="A316" s="208">
        <v>40952</v>
      </c>
      <c r="B316" s="209" t="s">
        <v>14428</v>
      </c>
      <c r="C316" s="210" t="s">
        <v>13841</v>
      </c>
      <c r="D316" s="211" t="s">
        <v>14429</v>
      </c>
      <c r="E316" s="211">
        <f t="shared" si="5"/>
        <v>49.72</v>
      </c>
      <c r="F316" s="212"/>
    </row>
    <row r="317" spans="1:6" ht="9" customHeight="1">
      <c r="A317" s="208">
        <v>40953</v>
      </c>
      <c r="B317" s="209" t="s">
        <v>14430</v>
      </c>
      <c r="C317" s="210" t="s">
        <v>14068</v>
      </c>
      <c r="D317" s="211" t="s">
        <v>14431</v>
      </c>
      <c r="E317" s="211">
        <f t="shared" si="5"/>
        <v>108.92</v>
      </c>
      <c r="F317" s="209" t="s">
        <v>13953</v>
      </c>
    </row>
    <row r="318" spans="1:6" ht="18" customHeight="1">
      <c r="A318" s="208">
        <v>40708</v>
      </c>
      <c r="B318" s="213" t="s">
        <v>14432</v>
      </c>
      <c r="C318" s="210" t="s">
        <v>13841</v>
      </c>
      <c r="D318" s="211" t="s">
        <v>14433</v>
      </c>
      <c r="E318" s="211">
        <f t="shared" si="5"/>
        <v>106.59</v>
      </c>
      <c r="F318" s="214"/>
    </row>
    <row r="319" spans="1:6" ht="9" customHeight="1">
      <c r="A319" s="208">
        <v>40377</v>
      </c>
      <c r="B319" s="209" t="s">
        <v>14434</v>
      </c>
      <c r="C319" s="210" t="s">
        <v>13841</v>
      </c>
      <c r="D319" s="211" t="s">
        <v>14435</v>
      </c>
      <c r="E319" s="211">
        <f t="shared" si="5"/>
        <v>5.42</v>
      </c>
      <c r="F319" s="212"/>
    </row>
    <row r="320" spans="1:6" ht="9" customHeight="1">
      <c r="A320" s="208">
        <v>40378</v>
      </c>
      <c r="B320" s="209" t="s">
        <v>14436</v>
      </c>
      <c r="C320" s="210" t="s">
        <v>13841</v>
      </c>
      <c r="D320" s="211" t="s">
        <v>14437</v>
      </c>
      <c r="E320" s="211">
        <f t="shared" si="5"/>
        <v>9.0299999999999994</v>
      </c>
      <c r="F320" s="212"/>
    </row>
    <row r="321" spans="1:6" ht="9" customHeight="1">
      <c r="A321" s="208">
        <v>41389</v>
      </c>
      <c r="B321" s="209" t="s">
        <v>14438</v>
      </c>
      <c r="C321" s="210" t="s">
        <v>13844</v>
      </c>
      <c r="D321" s="211" t="s">
        <v>14439</v>
      </c>
      <c r="E321" s="211">
        <f t="shared" si="5"/>
        <v>6.23</v>
      </c>
      <c r="F321" s="212"/>
    </row>
    <row r="322" spans="1:6" ht="18.95" customHeight="1">
      <c r="A322" s="208">
        <v>40715</v>
      </c>
      <c r="B322" s="209" t="s">
        <v>14440</v>
      </c>
      <c r="C322" s="210" t="s">
        <v>13844</v>
      </c>
      <c r="D322" s="211" t="s">
        <v>14441</v>
      </c>
      <c r="E322" s="211">
        <f t="shared" si="5"/>
        <v>79.98</v>
      </c>
      <c r="F322" s="209" t="s">
        <v>13953</v>
      </c>
    </row>
    <row r="323" spans="1:6" ht="18" customHeight="1">
      <c r="A323" s="208">
        <v>40716</v>
      </c>
      <c r="B323" s="213" t="s">
        <v>14442</v>
      </c>
      <c r="C323" s="210" t="s">
        <v>13844</v>
      </c>
      <c r="D323" s="211" t="s">
        <v>14443</v>
      </c>
      <c r="E323" s="211">
        <f t="shared" si="5"/>
        <v>128.88</v>
      </c>
      <c r="F323" s="209" t="s">
        <v>13953</v>
      </c>
    </row>
    <row r="324" spans="1:6" ht="18" customHeight="1">
      <c r="A324" s="208">
        <v>40717</v>
      </c>
      <c r="B324" s="213" t="s">
        <v>14444</v>
      </c>
      <c r="C324" s="210" t="s">
        <v>13844</v>
      </c>
      <c r="D324" s="211" t="s">
        <v>14445</v>
      </c>
      <c r="E324" s="211">
        <f t="shared" si="5"/>
        <v>125.35</v>
      </c>
      <c r="F324" s="209" t="s">
        <v>13953</v>
      </c>
    </row>
    <row r="325" spans="1:6" ht="18" customHeight="1">
      <c r="A325" s="208">
        <v>40718</v>
      </c>
      <c r="B325" s="213" t="s">
        <v>14446</v>
      </c>
      <c r="C325" s="210" t="s">
        <v>13844</v>
      </c>
      <c r="D325" s="211" t="s">
        <v>14447</v>
      </c>
      <c r="E325" s="211">
        <f t="shared" si="5"/>
        <v>113.24</v>
      </c>
      <c r="F325" s="209" t="s">
        <v>13953</v>
      </c>
    </row>
    <row r="326" spans="1:6" ht="9" customHeight="1">
      <c r="A326" s="208">
        <v>40652</v>
      </c>
      <c r="B326" s="209" t="s">
        <v>14448</v>
      </c>
      <c r="C326" s="210" t="s">
        <v>14068</v>
      </c>
      <c r="D326" s="211" t="s">
        <v>14449</v>
      </c>
      <c r="E326" s="211">
        <f t="shared" si="5"/>
        <v>472.15</v>
      </c>
      <c r="F326" s="209" t="s">
        <v>13953</v>
      </c>
    </row>
    <row r="327" spans="1:6" ht="18.2" customHeight="1">
      <c r="A327" s="208">
        <v>41090</v>
      </c>
      <c r="B327" s="213" t="s">
        <v>14450</v>
      </c>
      <c r="C327" s="210" t="s">
        <v>13844</v>
      </c>
      <c r="D327" s="211" t="s">
        <v>14451</v>
      </c>
      <c r="E327" s="211">
        <f t="shared" si="5"/>
        <v>1376.24</v>
      </c>
      <c r="F327" s="214"/>
    </row>
    <row r="328" spans="1:6" ht="9" customHeight="1">
      <c r="A328" s="208">
        <v>40350</v>
      </c>
      <c r="B328" s="209" t="s">
        <v>14452</v>
      </c>
      <c r="C328" s="210" t="s">
        <v>13844</v>
      </c>
      <c r="D328" s="211" t="s">
        <v>14453</v>
      </c>
      <c r="E328" s="211">
        <f t="shared" si="5"/>
        <v>417.32</v>
      </c>
      <c r="F328" s="209" t="s">
        <v>13953</v>
      </c>
    </row>
    <row r="329" spans="1:6" ht="9" customHeight="1">
      <c r="A329" s="208">
        <v>40351</v>
      </c>
      <c r="B329" s="209" t="s">
        <v>14454</v>
      </c>
      <c r="C329" s="210" t="s">
        <v>13844</v>
      </c>
      <c r="D329" s="211" t="s">
        <v>14455</v>
      </c>
      <c r="E329" s="211">
        <f t="shared" si="5"/>
        <v>444.9</v>
      </c>
      <c r="F329" s="209" t="s">
        <v>13953</v>
      </c>
    </row>
    <row r="330" spans="1:6" ht="9" customHeight="1">
      <c r="A330" s="208">
        <v>40353</v>
      </c>
      <c r="B330" s="209" t="s">
        <v>14456</v>
      </c>
      <c r="C330" s="210" t="s">
        <v>13844</v>
      </c>
      <c r="D330" s="211" t="s">
        <v>14457</v>
      </c>
      <c r="E330" s="211">
        <f t="shared" si="5"/>
        <v>458.82</v>
      </c>
      <c r="F330" s="209" t="s">
        <v>13953</v>
      </c>
    </row>
    <row r="331" spans="1:6" ht="9" customHeight="1">
      <c r="A331" s="208">
        <v>40349</v>
      </c>
      <c r="B331" s="209" t="s">
        <v>14458</v>
      </c>
      <c r="C331" s="210" t="s">
        <v>13844</v>
      </c>
      <c r="D331" s="211" t="s">
        <v>14459</v>
      </c>
      <c r="E331" s="211">
        <f t="shared" si="5"/>
        <v>463.27</v>
      </c>
      <c r="F331" s="209" t="s">
        <v>13953</v>
      </c>
    </row>
    <row r="332" spans="1:6" ht="9" customHeight="1">
      <c r="A332" s="208">
        <v>40358</v>
      </c>
      <c r="B332" s="209" t="s">
        <v>14460</v>
      </c>
      <c r="C332" s="210" t="s">
        <v>13844</v>
      </c>
      <c r="D332" s="211" t="s">
        <v>14461</v>
      </c>
      <c r="E332" s="211">
        <f t="shared" si="5"/>
        <v>577.94000000000005</v>
      </c>
      <c r="F332" s="209" t="s">
        <v>13953</v>
      </c>
    </row>
    <row r="333" spans="1:6" ht="9" customHeight="1">
      <c r="A333" s="208">
        <v>40361</v>
      </c>
      <c r="B333" s="209" t="s">
        <v>14462</v>
      </c>
      <c r="C333" s="210" t="s">
        <v>13844</v>
      </c>
      <c r="D333" s="211" t="s">
        <v>14463</v>
      </c>
      <c r="E333" s="211">
        <f t="shared" si="5"/>
        <v>603.26</v>
      </c>
      <c r="F333" s="209" t="s">
        <v>13953</v>
      </c>
    </row>
    <row r="334" spans="1:6" ht="9" customHeight="1">
      <c r="A334" s="208">
        <v>40360</v>
      </c>
      <c r="B334" s="209" t="s">
        <v>14464</v>
      </c>
      <c r="C334" s="210" t="s">
        <v>13844</v>
      </c>
      <c r="D334" s="211" t="s">
        <v>14465</v>
      </c>
      <c r="E334" s="211">
        <f t="shared" si="5"/>
        <v>597.83000000000004</v>
      </c>
      <c r="F334" s="209" t="s">
        <v>13953</v>
      </c>
    </row>
    <row r="335" spans="1:6" ht="9" customHeight="1">
      <c r="A335" s="208">
        <v>40363</v>
      </c>
      <c r="B335" s="209" t="s">
        <v>14466</v>
      </c>
      <c r="C335" s="210" t="s">
        <v>13844</v>
      </c>
      <c r="D335" s="211" t="s">
        <v>14467</v>
      </c>
      <c r="E335" s="211">
        <f t="shared" si="5"/>
        <v>625.04</v>
      </c>
      <c r="F335" s="209" t="s">
        <v>13953</v>
      </c>
    </row>
    <row r="336" spans="1:6" ht="18" customHeight="1">
      <c r="A336" s="208">
        <v>40362</v>
      </c>
      <c r="B336" s="213" t="s">
        <v>14468</v>
      </c>
      <c r="C336" s="210" t="s">
        <v>13844</v>
      </c>
      <c r="D336" s="211" t="s">
        <v>14469</v>
      </c>
      <c r="E336" s="211">
        <f t="shared" si="5"/>
        <v>618.96</v>
      </c>
      <c r="F336" s="209" t="s">
        <v>13953</v>
      </c>
    </row>
    <row r="337" spans="1:6" ht="9.9499999999999993" customHeight="1">
      <c r="A337" s="208">
        <v>40368</v>
      </c>
      <c r="B337" s="209" t="s">
        <v>14470</v>
      </c>
      <c r="C337" s="210" t="s">
        <v>13844</v>
      </c>
      <c r="D337" s="211" t="s">
        <v>14471</v>
      </c>
      <c r="E337" s="211">
        <f t="shared" si="5"/>
        <v>768.89</v>
      </c>
      <c r="F337" s="209" t="s">
        <v>13953</v>
      </c>
    </row>
    <row r="338" spans="1:6" ht="9" customHeight="1">
      <c r="A338" s="208">
        <v>40365</v>
      </c>
      <c r="B338" s="209" t="s">
        <v>14472</v>
      </c>
      <c r="C338" s="210" t="s">
        <v>13844</v>
      </c>
      <c r="D338" s="211" t="s">
        <v>14473</v>
      </c>
      <c r="E338" s="211">
        <f t="shared" si="5"/>
        <v>645.15</v>
      </c>
      <c r="F338" s="209" t="s">
        <v>13953</v>
      </c>
    </row>
    <row r="339" spans="1:6" ht="9" customHeight="1">
      <c r="A339" s="208">
        <v>40364</v>
      </c>
      <c r="B339" s="209" t="s">
        <v>14474</v>
      </c>
      <c r="C339" s="210" t="s">
        <v>13844</v>
      </c>
      <c r="D339" s="211" t="s">
        <v>14475</v>
      </c>
      <c r="E339" s="211">
        <f t="shared" si="5"/>
        <v>638.46</v>
      </c>
      <c r="F339" s="209" t="s">
        <v>13953</v>
      </c>
    </row>
    <row r="340" spans="1:6" ht="9" customHeight="1">
      <c r="A340" s="208">
        <v>40369</v>
      </c>
      <c r="B340" s="209" t="s">
        <v>14476</v>
      </c>
      <c r="C340" s="210" t="s">
        <v>13844</v>
      </c>
      <c r="D340" s="211" t="s">
        <v>14477</v>
      </c>
      <c r="E340" s="211">
        <f t="shared" si="5"/>
        <v>801.28</v>
      </c>
      <c r="F340" s="209" t="s">
        <v>13953</v>
      </c>
    </row>
    <row r="341" spans="1:6" ht="9" customHeight="1">
      <c r="A341" s="208">
        <v>40371</v>
      </c>
      <c r="B341" s="209" t="s">
        <v>14478</v>
      </c>
      <c r="C341" s="210" t="s">
        <v>13844</v>
      </c>
      <c r="D341" s="211" t="s">
        <v>14479</v>
      </c>
      <c r="E341" s="211">
        <f t="shared" ref="E341:E404" si="6">ROUND(D341-(D341*$B$4),2)</f>
        <v>1417.68</v>
      </c>
      <c r="F341" s="209" t="s">
        <v>13953</v>
      </c>
    </row>
    <row r="342" spans="1:6" ht="18" customHeight="1">
      <c r="A342" s="208">
        <v>40467</v>
      </c>
      <c r="B342" s="213" t="s">
        <v>14480</v>
      </c>
      <c r="C342" s="210" t="s">
        <v>14068</v>
      </c>
      <c r="D342" s="211" t="s">
        <v>14481</v>
      </c>
      <c r="E342" s="211">
        <f t="shared" si="6"/>
        <v>419.92</v>
      </c>
      <c r="F342" s="209" t="s">
        <v>13953</v>
      </c>
    </row>
    <row r="343" spans="1:6" ht="18" customHeight="1">
      <c r="A343" s="208">
        <v>40468</v>
      </c>
      <c r="B343" s="213" t="s">
        <v>14482</v>
      </c>
      <c r="C343" s="210" t="s">
        <v>14068</v>
      </c>
      <c r="D343" s="211" t="s">
        <v>14481</v>
      </c>
      <c r="E343" s="211">
        <f t="shared" si="6"/>
        <v>419.92</v>
      </c>
      <c r="F343" s="209" t="s">
        <v>13953</v>
      </c>
    </row>
    <row r="344" spans="1:6" ht="18" customHeight="1">
      <c r="A344" s="208">
        <v>40469</v>
      </c>
      <c r="B344" s="213" t="s">
        <v>14483</v>
      </c>
      <c r="C344" s="210" t="s">
        <v>14068</v>
      </c>
      <c r="D344" s="211" t="s">
        <v>14484</v>
      </c>
      <c r="E344" s="211">
        <f t="shared" si="6"/>
        <v>427.65</v>
      </c>
      <c r="F344" s="209" t="s">
        <v>13953</v>
      </c>
    </row>
    <row r="345" spans="1:6" ht="18" customHeight="1">
      <c r="A345" s="208">
        <v>40470</v>
      </c>
      <c r="B345" s="209" t="s">
        <v>14485</v>
      </c>
      <c r="C345" s="210" t="s">
        <v>14068</v>
      </c>
      <c r="D345" s="211" t="s">
        <v>14484</v>
      </c>
      <c r="E345" s="211">
        <f t="shared" si="6"/>
        <v>427.65</v>
      </c>
      <c r="F345" s="209" t="s">
        <v>13953</v>
      </c>
    </row>
    <row r="346" spans="1:6" ht="18.95" customHeight="1">
      <c r="A346" s="208">
        <v>40471</v>
      </c>
      <c r="B346" s="209" t="s">
        <v>14486</v>
      </c>
      <c r="C346" s="210" t="s">
        <v>14068</v>
      </c>
      <c r="D346" s="211" t="s">
        <v>14487</v>
      </c>
      <c r="E346" s="211">
        <f t="shared" si="6"/>
        <v>827.23</v>
      </c>
      <c r="F346" s="209" t="s">
        <v>13953</v>
      </c>
    </row>
    <row r="347" spans="1:6" ht="18" customHeight="1">
      <c r="A347" s="208">
        <v>40472</v>
      </c>
      <c r="B347" s="213" t="s">
        <v>14488</v>
      </c>
      <c r="C347" s="210" t="s">
        <v>14068</v>
      </c>
      <c r="D347" s="211" t="s">
        <v>14487</v>
      </c>
      <c r="E347" s="211">
        <f t="shared" si="6"/>
        <v>827.23</v>
      </c>
      <c r="F347" s="209" t="s">
        <v>13953</v>
      </c>
    </row>
    <row r="348" spans="1:6" ht="18" customHeight="1">
      <c r="A348" s="208">
        <v>40473</v>
      </c>
      <c r="B348" s="213" t="s">
        <v>14489</v>
      </c>
      <c r="C348" s="210" t="s">
        <v>14068</v>
      </c>
      <c r="D348" s="211" t="s">
        <v>14490</v>
      </c>
      <c r="E348" s="211">
        <f t="shared" si="6"/>
        <v>845.96</v>
      </c>
      <c r="F348" s="209" t="s">
        <v>13953</v>
      </c>
    </row>
    <row r="349" spans="1:6" ht="18" customHeight="1">
      <c r="A349" s="208">
        <v>40474</v>
      </c>
      <c r="B349" s="213" t="s">
        <v>14491</v>
      </c>
      <c r="C349" s="210" t="s">
        <v>14068</v>
      </c>
      <c r="D349" s="211" t="s">
        <v>14490</v>
      </c>
      <c r="E349" s="211">
        <f t="shared" si="6"/>
        <v>845.96</v>
      </c>
      <c r="F349" s="209" t="s">
        <v>13953</v>
      </c>
    </row>
    <row r="350" spans="1:6" ht="18" customHeight="1">
      <c r="A350" s="208">
        <v>40475</v>
      </c>
      <c r="B350" s="213" t="s">
        <v>14492</v>
      </c>
      <c r="C350" s="210" t="s">
        <v>14068</v>
      </c>
      <c r="D350" s="211" t="s">
        <v>14493</v>
      </c>
      <c r="E350" s="211">
        <f t="shared" si="6"/>
        <v>1046.51</v>
      </c>
      <c r="F350" s="209" t="s">
        <v>13953</v>
      </c>
    </row>
    <row r="351" spans="1:6" ht="18" customHeight="1">
      <c r="A351" s="208">
        <v>40476</v>
      </c>
      <c r="B351" s="213" t="s">
        <v>14494</v>
      </c>
      <c r="C351" s="210" t="s">
        <v>14068</v>
      </c>
      <c r="D351" s="211" t="s">
        <v>14493</v>
      </c>
      <c r="E351" s="211">
        <f t="shared" si="6"/>
        <v>1046.51</v>
      </c>
      <c r="F351" s="209" t="s">
        <v>13953</v>
      </c>
    </row>
    <row r="352" spans="1:6" ht="18.95" customHeight="1">
      <c r="A352" s="208">
        <v>40477</v>
      </c>
      <c r="B352" s="209" t="s">
        <v>14495</v>
      </c>
      <c r="C352" s="210" t="s">
        <v>14068</v>
      </c>
      <c r="D352" s="211" t="s">
        <v>14496</v>
      </c>
      <c r="E352" s="211">
        <f t="shared" si="6"/>
        <v>1181.8699999999999</v>
      </c>
      <c r="F352" s="209" t="s">
        <v>13953</v>
      </c>
    </row>
    <row r="353" spans="1:6" ht="18" customHeight="1">
      <c r="A353" s="208">
        <v>40478</v>
      </c>
      <c r="B353" s="213" t="s">
        <v>14497</v>
      </c>
      <c r="C353" s="210" t="s">
        <v>14068</v>
      </c>
      <c r="D353" s="211" t="s">
        <v>14496</v>
      </c>
      <c r="E353" s="211">
        <f t="shared" si="6"/>
        <v>1181.8699999999999</v>
      </c>
      <c r="F353" s="209" t="s">
        <v>13953</v>
      </c>
    </row>
    <row r="354" spans="1:6" ht="18" customHeight="1">
      <c r="A354" s="208">
        <v>40479</v>
      </c>
      <c r="B354" s="213" t="s">
        <v>14498</v>
      </c>
      <c r="C354" s="210" t="s">
        <v>14068</v>
      </c>
      <c r="D354" s="211" t="s">
        <v>14499</v>
      </c>
      <c r="E354" s="211">
        <f t="shared" si="6"/>
        <v>1386.2</v>
      </c>
      <c r="F354" s="209" t="s">
        <v>13953</v>
      </c>
    </row>
    <row r="355" spans="1:6" ht="18" customHeight="1">
      <c r="A355" s="208">
        <v>40480</v>
      </c>
      <c r="B355" s="213" t="s">
        <v>14500</v>
      </c>
      <c r="C355" s="210" t="s">
        <v>14068</v>
      </c>
      <c r="D355" s="211" t="s">
        <v>14501</v>
      </c>
      <c r="E355" s="211">
        <f t="shared" si="6"/>
        <v>1547.87</v>
      </c>
      <c r="F355" s="209" t="s">
        <v>13953</v>
      </c>
    </row>
    <row r="356" spans="1:6" ht="18" customHeight="1">
      <c r="A356" s="208">
        <v>40481</v>
      </c>
      <c r="B356" s="213" t="s">
        <v>14502</v>
      </c>
      <c r="C356" s="210" t="s">
        <v>14068</v>
      </c>
      <c r="D356" s="211" t="s">
        <v>14501</v>
      </c>
      <c r="E356" s="211">
        <f t="shared" si="6"/>
        <v>1547.87</v>
      </c>
      <c r="F356" s="209" t="s">
        <v>13953</v>
      </c>
    </row>
    <row r="357" spans="1:6" ht="18" customHeight="1">
      <c r="A357" s="208">
        <v>40482</v>
      </c>
      <c r="B357" s="213" t="s">
        <v>14503</v>
      </c>
      <c r="C357" s="210" t="s">
        <v>14068</v>
      </c>
      <c r="D357" s="211" t="s">
        <v>14504</v>
      </c>
      <c r="E357" s="211">
        <f t="shared" si="6"/>
        <v>1720.9</v>
      </c>
      <c r="F357" s="209" t="s">
        <v>13953</v>
      </c>
    </row>
    <row r="358" spans="1:6" ht="18.95" customHeight="1">
      <c r="A358" s="208">
        <v>40483</v>
      </c>
      <c r="B358" s="209" t="s">
        <v>14505</v>
      </c>
      <c r="C358" s="210" t="s">
        <v>14068</v>
      </c>
      <c r="D358" s="211" t="s">
        <v>14506</v>
      </c>
      <c r="E358" s="211">
        <f t="shared" si="6"/>
        <v>1664.91</v>
      </c>
      <c r="F358" s="209" t="s">
        <v>13953</v>
      </c>
    </row>
    <row r="359" spans="1:6" ht="18" customHeight="1">
      <c r="A359" s="208">
        <v>40484</v>
      </c>
      <c r="B359" s="213" t="s">
        <v>14507</v>
      </c>
      <c r="C359" s="210" t="s">
        <v>14068</v>
      </c>
      <c r="D359" s="211" t="s">
        <v>14508</v>
      </c>
      <c r="E359" s="211">
        <f t="shared" si="6"/>
        <v>2035.33</v>
      </c>
      <c r="F359" s="209" t="s">
        <v>13953</v>
      </c>
    </row>
    <row r="360" spans="1:6" ht="18" customHeight="1">
      <c r="A360" s="208">
        <v>40485</v>
      </c>
      <c r="B360" s="213" t="s">
        <v>14509</v>
      </c>
      <c r="C360" s="210" t="s">
        <v>14068</v>
      </c>
      <c r="D360" s="211" t="s">
        <v>14510</v>
      </c>
      <c r="E360" s="211">
        <f t="shared" si="6"/>
        <v>2197.94</v>
      </c>
      <c r="F360" s="209" t="s">
        <v>13953</v>
      </c>
    </row>
    <row r="361" spans="1:6" ht="18" customHeight="1">
      <c r="A361" s="208">
        <v>40486</v>
      </c>
      <c r="B361" s="213" t="s">
        <v>14511</v>
      </c>
      <c r="C361" s="210" t="s">
        <v>14068</v>
      </c>
      <c r="D361" s="211" t="s">
        <v>14510</v>
      </c>
      <c r="E361" s="211">
        <f t="shared" si="6"/>
        <v>2197.94</v>
      </c>
      <c r="F361" s="209" t="s">
        <v>13953</v>
      </c>
    </row>
    <row r="362" spans="1:6" ht="18" customHeight="1">
      <c r="A362" s="208">
        <v>40487</v>
      </c>
      <c r="B362" s="213" t="s">
        <v>14512</v>
      </c>
      <c r="C362" s="210" t="s">
        <v>14068</v>
      </c>
      <c r="D362" s="211" t="s">
        <v>14513</v>
      </c>
      <c r="E362" s="211">
        <f t="shared" si="6"/>
        <v>2287.21</v>
      </c>
      <c r="F362" s="209" t="s">
        <v>13953</v>
      </c>
    </row>
    <row r="363" spans="1:6" ht="18" customHeight="1">
      <c r="A363" s="208">
        <v>40488</v>
      </c>
      <c r="B363" s="213" t="s">
        <v>14514</v>
      </c>
      <c r="C363" s="210" t="s">
        <v>14068</v>
      </c>
      <c r="D363" s="211" t="s">
        <v>14513</v>
      </c>
      <c r="E363" s="211">
        <f t="shared" si="6"/>
        <v>2287.21</v>
      </c>
      <c r="F363" s="209" t="s">
        <v>13953</v>
      </c>
    </row>
    <row r="364" spans="1:6" ht="18.95" customHeight="1">
      <c r="A364" s="208">
        <v>40489</v>
      </c>
      <c r="B364" s="209" t="s">
        <v>14515</v>
      </c>
      <c r="C364" s="210" t="s">
        <v>14068</v>
      </c>
      <c r="D364" s="211" t="s">
        <v>14516</v>
      </c>
      <c r="E364" s="211">
        <f t="shared" si="6"/>
        <v>2771.55</v>
      </c>
      <c r="F364" s="209" t="s">
        <v>13953</v>
      </c>
    </row>
    <row r="365" spans="1:6" ht="9" customHeight="1">
      <c r="A365" s="208">
        <v>40417</v>
      </c>
      <c r="B365" s="209" t="s">
        <v>14517</v>
      </c>
      <c r="C365" s="210" t="s">
        <v>14068</v>
      </c>
      <c r="D365" s="211" t="s">
        <v>14518</v>
      </c>
      <c r="E365" s="211">
        <f t="shared" si="6"/>
        <v>99.53</v>
      </c>
      <c r="F365" s="209" t="s">
        <v>13953</v>
      </c>
    </row>
    <row r="366" spans="1:6" ht="9" customHeight="1">
      <c r="A366" s="208">
        <v>40418</v>
      </c>
      <c r="B366" s="209" t="s">
        <v>14519</v>
      </c>
      <c r="C366" s="210" t="s">
        <v>14068</v>
      </c>
      <c r="D366" s="211" t="s">
        <v>14520</v>
      </c>
      <c r="E366" s="211">
        <f t="shared" si="6"/>
        <v>106.88</v>
      </c>
      <c r="F366" s="209" t="s">
        <v>13953</v>
      </c>
    </row>
    <row r="367" spans="1:6" ht="9" customHeight="1">
      <c r="A367" s="208">
        <v>40419</v>
      </c>
      <c r="B367" s="209" t="s">
        <v>14521</v>
      </c>
      <c r="C367" s="210" t="s">
        <v>14068</v>
      </c>
      <c r="D367" s="211" t="s">
        <v>14522</v>
      </c>
      <c r="E367" s="211">
        <f t="shared" si="6"/>
        <v>128.1</v>
      </c>
      <c r="F367" s="209" t="s">
        <v>13953</v>
      </c>
    </row>
    <row r="368" spans="1:6" ht="9" customHeight="1">
      <c r="A368" s="208">
        <v>40420</v>
      </c>
      <c r="B368" s="209" t="s">
        <v>14523</v>
      </c>
      <c r="C368" s="210" t="s">
        <v>14068</v>
      </c>
      <c r="D368" s="211" t="s">
        <v>14524</v>
      </c>
      <c r="E368" s="211">
        <f t="shared" si="6"/>
        <v>137.21</v>
      </c>
      <c r="F368" s="209" t="s">
        <v>13953</v>
      </c>
    </row>
    <row r="369" spans="1:6" ht="9" customHeight="1">
      <c r="A369" s="208">
        <v>40422</v>
      </c>
      <c r="B369" s="209" t="s">
        <v>14525</v>
      </c>
      <c r="C369" s="210" t="s">
        <v>14068</v>
      </c>
      <c r="D369" s="211" t="s">
        <v>14526</v>
      </c>
      <c r="E369" s="211">
        <f t="shared" si="6"/>
        <v>179.21</v>
      </c>
      <c r="F369" s="209" t="s">
        <v>13953</v>
      </c>
    </row>
    <row r="370" spans="1:6" ht="9" customHeight="1">
      <c r="A370" s="208">
        <v>40423</v>
      </c>
      <c r="B370" s="209" t="s">
        <v>14527</v>
      </c>
      <c r="C370" s="210" t="s">
        <v>14068</v>
      </c>
      <c r="D370" s="211" t="s">
        <v>14528</v>
      </c>
      <c r="E370" s="211">
        <f t="shared" si="6"/>
        <v>180.27</v>
      </c>
      <c r="F370" s="209" t="s">
        <v>13953</v>
      </c>
    </row>
    <row r="371" spans="1:6" ht="9" customHeight="1">
      <c r="A371" s="208">
        <v>40426</v>
      </c>
      <c r="B371" s="209" t="s">
        <v>14529</v>
      </c>
      <c r="C371" s="210" t="s">
        <v>14068</v>
      </c>
      <c r="D371" s="211" t="s">
        <v>14530</v>
      </c>
      <c r="E371" s="211">
        <f t="shared" si="6"/>
        <v>285.68</v>
      </c>
      <c r="F371" s="209" t="s">
        <v>13953</v>
      </c>
    </row>
    <row r="372" spans="1:6" ht="9" customHeight="1">
      <c r="A372" s="208">
        <v>40427</v>
      </c>
      <c r="B372" s="209" t="s">
        <v>14531</v>
      </c>
      <c r="C372" s="210" t="s">
        <v>14068</v>
      </c>
      <c r="D372" s="211" t="s">
        <v>14532</v>
      </c>
      <c r="E372" s="211">
        <f t="shared" si="6"/>
        <v>294.38</v>
      </c>
      <c r="F372" s="209" t="s">
        <v>13953</v>
      </c>
    </row>
    <row r="373" spans="1:6" ht="18.2" customHeight="1">
      <c r="A373" s="208">
        <v>40421</v>
      </c>
      <c r="B373" s="213" t="s">
        <v>14533</v>
      </c>
      <c r="C373" s="210" t="s">
        <v>14068</v>
      </c>
      <c r="D373" s="211" t="s">
        <v>14534</v>
      </c>
      <c r="E373" s="211">
        <f t="shared" si="6"/>
        <v>169.79</v>
      </c>
      <c r="F373" s="209" t="s">
        <v>13953</v>
      </c>
    </row>
    <row r="374" spans="1:6" ht="18" customHeight="1">
      <c r="A374" s="208">
        <v>40424</v>
      </c>
      <c r="B374" s="213" t="s">
        <v>14535</v>
      </c>
      <c r="C374" s="210" t="s">
        <v>14068</v>
      </c>
      <c r="D374" s="211" t="s">
        <v>14536</v>
      </c>
      <c r="E374" s="211">
        <f t="shared" si="6"/>
        <v>210.92</v>
      </c>
      <c r="F374" s="209" t="s">
        <v>13953</v>
      </c>
    </row>
    <row r="375" spans="1:6" ht="18" customHeight="1">
      <c r="A375" s="208">
        <v>40425</v>
      </c>
      <c r="B375" s="213" t="s">
        <v>14537</v>
      </c>
      <c r="C375" s="210" t="s">
        <v>14068</v>
      </c>
      <c r="D375" s="211" t="s">
        <v>14538</v>
      </c>
      <c r="E375" s="211">
        <f t="shared" si="6"/>
        <v>218.68</v>
      </c>
      <c r="F375" s="209" t="s">
        <v>13953</v>
      </c>
    </row>
    <row r="376" spans="1:6" ht="18" customHeight="1">
      <c r="A376" s="208">
        <v>40428</v>
      </c>
      <c r="B376" s="213" t="s">
        <v>14539</v>
      </c>
      <c r="C376" s="210" t="s">
        <v>14068</v>
      </c>
      <c r="D376" s="211" t="s">
        <v>14540</v>
      </c>
      <c r="E376" s="211">
        <f t="shared" si="6"/>
        <v>326.2</v>
      </c>
      <c r="F376" s="209" t="s">
        <v>13953</v>
      </c>
    </row>
    <row r="377" spans="1:6" ht="18" customHeight="1">
      <c r="A377" s="208">
        <v>40429</v>
      </c>
      <c r="B377" s="213" t="s">
        <v>14541</v>
      </c>
      <c r="C377" s="210" t="s">
        <v>14068</v>
      </c>
      <c r="D377" s="211" t="s">
        <v>14540</v>
      </c>
      <c r="E377" s="211">
        <f t="shared" si="6"/>
        <v>326.2</v>
      </c>
      <c r="F377" s="209" t="s">
        <v>13953</v>
      </c>
    </row>
    <row r="378" spans="1:6" ht="18" customHeight="1">
      <c r="A378" s="208">
        <v>40430</v>
      </c>
      <c r="B378" s="213" t="s">
        <v>14542</v>
      </c>
      <c r="C378" s="210" t="s">
        <v>14068</v>
      </c>
      <c r="D378" s="211" t="s">
        <v>14543</v>
      </c>
      <c r="E378" s="211">
        <f t="shared" si="6"/>
        <v>330.06</v>
      </c>
      <c r="F378" s="209" t="s">
        <v>13953</v>
      </c>
    </row>
    <row r="379" spans="1:6" ht="18.95" customHeight="1">
      <c r="A379" s="208">
        <v>40431</v>
      </c>
      <c r="B379" s="209" t="s">
        <v>14544</v>
      </c>
      <c r="C379" s="210" t="s">
        <v>14068</v>
      </c>
      <c r="D379" s="211" t="s">
        <v>14543</v>
      </c>
      <c r="E379" s="211">
        <f t="shared" si="6"/>
        <v>330.06</v>
      </c>
      <c r="F379" s="209" t="s">
        <v>13953</v>
      </c>
    </row>
    <row r="380" spans="1:6" ht="18" customHeight="1">
      <c r="A380" s="208">
        <v>40432</v>
      </c>
      <c r="B380" s="213" t="s">
        <v>14545</v>
      </c>
      <c r="C380" s="210" t="s">
        <v>14068</v>
      </c>
      <c r="D380" s="211" t="s">
        <v>14546</v>
      </c>
      <c r="E380" s="211">
        <f t="shared" si="6"/>
        <v>620.46</v>
      </c>
      <c r="F380" s="209" t="s">
        <v>13953</v>
      </c>
    </row>
    <row r="381" spans="1:6" ht="18" customHeight="1">
      <c r="A381" s="208">
        <v>40433</v>
      </c>
      <c r="B381" s="213" t="s">
        <v>14547</v>
      </c>
      <c r="C381" s="210" t="s">
        <v>14068</v>
      </c>
      <c r="D381" s="211" t="s">
        <v>14546</v>
      </c>
      <c r="E381" s="211">
        <f t="shared" si="6"/>
        <v>620.46</v>
      </c>
      <c r="F381" s="209" t="s">
        <v>13953</v>
      </c>
    </row>
    <row r="382" spans="1:6" ht="18" customHeight="1">
      <c r="A382" s="208">
        <v>40434</v>
      </c>
      <c r="B382" s="213" t="s">
        <v>14548</v>
      </c>
      <c r="C382" s="210" t="s">
        <v>14068</v>
      </c>
      <c r="D382" s="211" t="s">
        <v>14549</v>
      </c>
      <c r="E382" s="211">
        <f t="shared" si="6"/>
        <v>629.83000000000004</v>
      </c>
      <c r="F382" s="209" t="s">
        <v>13953</v>
      </c>
    </row>
    <row r="383" spans="1:6" ht="18" customHeight="1">
      <c r="A383" s="208">
        <v>40435</v>
      </c>
      <c r="B383" s="213" t="s">
        <v>14550</v>
      </c>
      <c r="C383" s="210" t="s">
        <v>14068</v>
      </c>
      <c r="D383" s="211" t="s">
        <v>14549</v>
      </c>
      <c r="E383" s="211">
        <f t="shared" si="6"/>
        <v>629.83000000000004</v>
      </c>
      <c r="F383" s="209" t="s">
        <v>13953</v>
      </c>
    </row>
    <row r="384" spans="1:6" ht="18" customHeight="1">
      <c r="A384" s="208">
        <v>40436</v>
      </c>
      <c r="B384" s="213" t="s">
        <v>14551</v>
      </c>
      <c r="C384" s="210" t="s">
        <v>14068</v>
      </c>
      <c r="D384" s="211" t="s">
        <v>14552</v>
      </c>
      <c r="E384" s="211">
        <f t="shared" si="6"/>
        <v>830.79</v>
      </c>
      <c r="F384" s="209" t="s">
        <v>13953</v>
      </c>
    </row>
    <row r="385" spans="1:6" ht="18.95" customHeight="1">
      <c r="A385" s="208">
        <v>40437</v>
      </c>
      <c r="B385" s="209" t="s">
        <v>14553</v>
      </c>
      <c r="C385" s="210" t="s">
        <v>14068</v>
      </c>
      <c r="D385" s="211" t="s">
        <v>14552</v>
      </c>
      <c r="E385" s="211">
        <f t="shared" si="6"/>
        <v>830.79</v>
      </c>
      <c r="F385" s="209" t="s">
        <v>13953</v>
      </c>
    </row>
    <row r="386" spans="1:6" ht="18" customHeight="1">
      <c r="A386" s="208">
        <v>40438</v>
      </c>
      <c r="B386" s="213" t="s">
        <v>14554</v>
      </c>
      <c r="C386" s="210" t="s">
        <v>14068</v>
      </c>
      <c r="D386" s="211" t="s">
        <v>14555</v>
      </c>
      <c r="E386" s="211">
        <f t="shared" si="6"/>
        <v>898.47</v>
      </c>
      <c r="F386" s="209" t="s">
        <v>13953</v>
      </c>
    </row>
    <row r="387" spans="1:6" ht="18" customHeight="1">
      <c r="A387" s="208">
        <v>40439</v>
      </c>
      <c r="B387" s="213" t="s">
        <v>14556</v>
      </c>
      <c r="C387" s="210" t="s">
        <v>14068</v>
      </c>
      <c r="D387" s="211" t="s">
        <v>14555</v>
      </c>
      <c r="E387" s="211">
        <f t="shared" si="6"/>
        <v>898.47</v>
      </c>
      <c r="F387" s="209" t="s">
        <v>13953</v>
      </c>
    </row>
    <row r="388" spans="1:6" ht="18" customHeight="1">
      <c r="A388" s="208">
        <v>40440</v>
      </c>
      <c r="B388" s="213" t="s">
        <v>14557</v>
      </c>
      <c r="C388" s="210" t="s">
        <v>14068</v>
      </c>
      <c r="D388" s="211" t="s">
        <v>14558</v>
      </c>
      <c r="E388" s="211">
        <f t="shared" si="6"/>
        <v>1179.02</v>
      </c>
      <c r="F388" s="209" t="s">
        <v>13953</v>
      </c>
    </row>
    <row r="389" spans="1:6" ht="18" customHeight="1">
      <c r="A389" s="208">
        <v>40441</v>
      </c>
      <c r="B389" s="213" t="s">
        <v>14559</v>
      </c>
      <c r="C389" s="210" t="s">
        <v>14068</v>
      </c>
      <c r="D389" s="211" t="s">
        <v>14558</v>
      </c>
      <c r="E389" s="211">
        <f t="shared" si="6"/>
        <v>1179.02</v>
      </c>
      <c r="F389" s="209" t="s">
        <v>13953</v>
      </c>
    </row>
    <row r="390" spans="1:6" ht="18" customHeight="1">
      <c r="A390" s="208">
        <v>40442</v>
      </c>
      <c r="B390" s="213" t="s">
        <v>14560</v>
      </c>
      <c r="C390" s="210" t="s">
        <v>14068</v>
      </c>
      <c r="D390" s="211" t="s">
        <v>14561</v>
      </c>
      <c r="E390" s="211">
        <f t="shared" si="6"/>
        <v>1265.53</v>
      </c>
      <c r="F390" s="209" t="s">
        <v>13953</v>
      </c>
    </row>
    <row r="391" spans="1:6" ht="18.95" customHeight="1">
      <c r="A391" s="208">
        <v>40443</v>
      </c>
      <c r="B391" s="209" t="s">
        <v>14562</v>
      </c>
      <c r="C391" s="210" t="s">
        <v>14068</v>
      </c>
      <c r="D391" s="211" t="s">
        <v>14563</v>
      </c>
      <c r="E391" s="211">
        <f t="shared" si="6"/>
        <v>1237.55</v>
      </c>
      <c r="F391" s="209" t="s">
        <v>13953</v>
      </c>
    </row>
    <row r="392" spans="1:6" ht="18" customHeight="1">
      <c r="A392" s="208">
        <v>40444</v>
      </c>
      <c r="B392" s="213" t="s">
        <v>14564</v>
      </c>
      <c r="C392" s="210" t="s">
        <v>14068</v>
      </c>
      <c r="D392" s="211" t="s">
        <v>14565</v>
      </c>
      <c r="E392" s="211">
        <f t="shared" si="6"/>
        <v>211.54</v>
      </c>
      <c r="F392" s="209" t="s">
        <v>13953</v>
      </c>
    </row>
    <row r="393" spans="1:6" ht="18" customHeight="1">
      <c r="A393" s="208">
        <v>40445</v>
      </c>
      <c r="B393" s="213" t="s">
        <v>14566</v>
      </c>
      <c r="C393" s="210" t="s">
        <v>14068</v>
      </c>
      <c r="D393" s="211" t="s">
        <v>14565</v>
      </c>
      <c r="E393" s="211">
        <f t="shared" si="6"/>
        <v>211.54</v>
      </c>
      <c r="F393" s="209" t="s">
        <v>13953</v>
      </c>
    </row>
    <row r="394" spans="1:6" ht="18" customHeight="1">
      <c r="A394" s="208">
        <v>40446</v>
      </c>
      <c r="B394" s="213" t="s">
        <v>14567</v>
      </c>
      <c r="C394" s="210" t="s">
        <v>14068</v>
      </c>
      <c r="D394" s="211" t="s">
        <v>14568</v>
      </c>
      <c r="E394" s="211">
        <f t="shared" si="6"/>
        <v>215.41</v>
      </c>
      <c r="F394" s="209" t="s">
        <v>13953</v>
      </c>
    </row>
    <row r="395" spans="1:6" ht="18" customHeight="1">
      <c r="A395" s="208">
        <v>40447</v>
      </c>
      <c r="B395" s="213" t="s">
        <v>14569</v>
      </c>
      <c r="C395" s="210" t="s">
        <v>14068</v>
      </c>
      <c r="D395" s="211" t="s">
        <v>14568</v>
      </c>
      <c r="E395" s="211">
        <f t="shared" si="6"/>
        <v>215.41</v>
      </c>
      <c r="F395" s="209" t="s">
        <v>13953</v>
      </c>
    </row>
    <row r="396" spans="1:6" ht="18" customHeight="1">
      <c r="A396" s="208">
        <v>40448</v>
      </c>
      <c r="B396" s="213" t="s">
        <v>14570</v>
      </c>
      <c r="C396" s="210" t="s">
        <v>14068</v>
      </c>
      <c r="D396" s="211" t="s">
        <v>14571</v>
      </c>
      <c r="E396" s="211">
        <f t="shared" si="6"/>
        <v>457.76</v>
      </c>
      <c r="F396" s="209" t="s">
        <v>13953</v>
      </c>
    </row>
    <row r="397" spans="1:6" ht="18" customHeight="1">
      <c r="A397" s="208">
        <v>40449</v>
      </c>
      <c r="B397" s="209" t="s">
        <v>14572</v>
      </c>
      <c r="C397" s="210" t="s">
        <v>14068</v>
      </c>
      <c r="D397" s="211" t="s">
        <v>14571</v>
      </c>
      <c r="E397" s="211">
        <f t="shared" si="6"/>
        <v>457.76</v>
      </c>
      <c r="F397" s="209" t="s">
        <v>13953</v>
      </c>
    </row>
    <row r="398" spans="1:6" ht="18.95" customHeight="1">
      <c r="A398" s="208">
        <v>40450</v>
      </c>
      <c r="B398" s="209" t="s">
        <v>14573</v>
      </c>
      <c r="C398" s="210" t="s">
        <v>14068</v>
      </c>
      <c r="D398" s="211" t="s">
        <v>14574</v>
      </c>
      <c r="E398" s="211">
        <f t="shared" si="6"/>
        <v>467.12</v>
      </c>
      <c r="F398" s="209" t="s">
        <v>13953</v>
      </c>
    </row>
    <row r="399" spans="1:6" ht="18" customHeight="1">
      <c r="A399" s="208">
        <v>40451</v>
      </c>
      <c r="B399" s="213" t="s">
        <v>14575</v>
      </c>
      <c r="C399" s="210" t="s">
        <v>14068</v>
      </c>
      <c r="D399" s="211" t="s">
        <v>14574</v>
      </c>
      <c r="E399" s="211">
        <f t="shared" si="6"/>
        <v>467.12</v>
      </c>
      <c r="F399" s="209" t="s">
        <v>13953</v>
      </c>
    </row>
    <row r="400" spans="1:6" ht="18" customHeight="1">
      <c r="A400" s="208">
        <v>40452</v>
      </c>
      <c r="B400" s="213" t="s">
        <v>14576</v>
      </c>
      <c r="C400" s="210" t="s">
        <v>14068</v>
      </c>
      <c r="D400" s="211" t="s">
        <v>14577</v>
      </c>
      <c r="E400" s="211">
        <f t="shared" si="6"/>
        <v>566.53</v>
      </c>
      <c r="F400" s="209" t="s">
        <v>13953</v>
      </c>
    </row>
    <row r="401" spans="1:6" ht="18" customHeight="1">
      <c r="A401" s="208">
        <v>40453</v>
      </c>
      <c r="B401" s="213" t="s">
        <v>14578</v>
      </c>
      <c r="C401" s="210" t="s">
        <v>14068</v>
      </c>
      <c r="D401" s="211" t="s">
        <v>14577</v>
      </c>
      <c r="E401" s="211">
        <f t="shared" si="6"/>
        <v>566.53</v>
      </c>
      <c r="F401" s="209" t="s">
        <v>13953</v>
      </c>
    </row>
    <row r="402" spans="1:6" ht="18" customHeight="1">
      <c r="A402" s="208">
        <v>40454</v>
      </c>
      <c r="B402" s="213" t="s">
        <v>14579</v>
      </c>
      <c r="C402" s="210" t="s">
        <v>14068</v>
      </c>
      <c r="D402" s="211" t="s">
        <v>14580</v>
      </c>
      <c r="E402" s="211">
        <f t="shared" si="6"/>
        <v>634.21</v>
      </c>
      <c r="F402" s="209" t="s">
        <v>13953</v>
      </c>
    </row>
    <row r="403" spans="1:6" ht="18" customHeight="1">
      <c r="A403" s="208">
        <v>40455</v>
      </c>
      <c r="B403" s="213" t="s">
        <v>14581</v>
      </c>
      <c r="C403" s="210" t="s">
        <v>14068</v>
      </c>
      <c r="D403" s="211" t="s">
        <v>14580</v>
      </c>
      <c r="E403" s="211">
        <f t="shared" si="6"/>
        <v>634.21</v>
      </c>
      <c r="F403" s="209" t="s">
        <v>13953</v>
      </c>
    </row>
    <row r="404" spans="1:6" ht="18.95" customHeight="1">
      <c r="A404" s="208">
        <v>40456</v>
      </c>
      <c r="B404" s="209" t="s">
        <v>14582</v>
      </c>
      <c r="C404" s="210" t="s">
        <v>14068</v>
      </c>
      <c r="D404" s="211" t="s">
        <v>14583</v>
      </c>
      <c r="E404" s="211">
        <f t="shared" si="6"/>
        <v>736.37</v>
      </c>
      <c r="F404" s="209" t="s">
        <v>13953</v>
      </c>
    </row>
    <row r="405" spans="1:6" ht="18" customHeight="1">
      <c r="A405" s="208">
        <v>40457</v>
      </c>
      <c r="B405" s="213" t="s">
        <v>14584</v>
      </c>
      <c r="C405" s="210" t="s">
        <v>14068</v>
      </c>
      <c r="D405" s="211" t="s">
        <v>14585</v>
      </c>
      <c r="E405" s="211">
        <f t="shared" ref="E405:E468" si="7">ROUND(D405-(D405*$B$4),2)</f>
        <v>820.39</v>
      </c>
      <c r="F405" s="209" t="s">
        <v>13953</v>
      </c>
    </row>
    <row r="406" spans="1:6" ht="18" customHeight="1">
      <c r="A406" s="208">
        <v>40458</v>
      </c>
      <c r="B406" s="213" t="s">
        <v>14586</v>
      </c>
      <c r="C406" s="210" t="s">
        <v>14068</v>
      </c>
      <c r="D406" s="211" t="s">
        <v>14585</v>
      </c>
      <c r="E406" s="211">
        <f t="shared" si="7"/>
        <v>820.39</v>
      </c>
      <c r="F406" s="209" t="s">
        <v>13953</v>
      </c>
    </row>
    <row r="407" spans="1:6" ht="18" customHeight="1">
      <c r="A407" s="208">
        <v>40459</v>
      </c>
      <c r="B407" s="213" t="s">
        <v>14587</v>
      </c>
      <c r="C407" s="210" t="s">
        <v>14068</v>
      </c>
      <c r="D407" s="211" t="s">
        <v>14588</v>
      </c>
      <c r="E407" s="211">
        <f t="shared" si="7"/>
        <v>906.91</v>
      </c>
      <c r="F407" s="209" t="s">
        <v>13953</v>
      </c>
    </row>
    <row r="408" spans="1:6" ht="18.600000000000001" customHeight="1">
      <c r="A408" s="208">
        <v>40460</v>
      </c>
      <c r="B408" s="213" t="s">
        <v>14589</v>
      </c>
      <c r="C408" s="210" t="s">
        <v>14068</v>
      </c>
      <c r="D408" s="211" t="s">
        <v>14590</v>
      </c>
      <c r="E408" s="211">
        <f t="shared" si="7"/>
        <v>878.92</v>
      </c>
      <c r="F408" s="209" t="s">
        <v>13953</v>
      </c>
    </row>
    <row r="409" spans="1:6" ht="18" customHeight="1">
      <c r="A409" s="208">
        <v>40461</v>
      </c>
      <c r="B409" s="213" t="s">
        <v>14591</v>
      </c>
      <c r="C409" s="210" t="s">
        <v>14068</v>
      </c>
      <c r="D409" s="211" t="s">
        <v>14592</v>
      </c>
      <c r="E409" s="211">
        <f t="shared" si="7"/>
        <v>1064.1300000000001</v>
      </c>
      <c r="F409" s="209" t="s">
        <v>13953</v>
      </c>
    </row>
    <row r="410" spans="1:6" ht="18" customHeight="1">
      <c r="A410" s="208">
        <v>40462</v>
      </c>
      <c r="B410" s="213" t="s">
        <v>14593</v>
      </c>
      <c r="C410" s="210" t="s">
        <v>14068</v>
      </c>
      <c r="D410" s="211" t="s">
        <v>14594</v>
      </c>
      <c r="E410" s="211">
        <f t="shared" si="7"/>
        <v>1142.25</v>
      </c>
      <c r="F410" s="209" t="s">
        <v>13953</v>
      </c>
    </row>
    <row r="411" spans="1:6" ht="18" customHeight="1">
      <c r="A411" s="208">
        <v>40463</v>
      </c>
      <c r="B411" s="213" t="s">
        <v>14595</v>
      </c>
      <c r="C411" s="210" t="s">
        <v>14068</v>
      </c>
      <c r="D411" s="211" t="s">
        <v>14594</v>
      </c>
      <c r="E411" s="211">
        <f t="shared" si="7"/>
        <v>1142.25</v>
      </c>
      <c r="F411" s="209" t="s">
        <v>13953</v>
      </c>
    </row>
    <row r="412" spans="1:6" ht="18" customHeight="1">
      <c r="A412" s="208">
        <v>40464</v>
      </c>
      <c r="B412" s="213" t="s">
        <v>14596</v>
      </c>
      <c r="C412" s="210" t="s">
        <v>14068</v>
      </c>
      <c r="D412" s="211" t="s">
        <v>14597</v>
      </c>
      <c r="E412" s="211">
        <f t="shared" si="7"/>
        <v>1186.8800000000001</v>
      </c>
      <c r="F412" s="209" t="s">
        <v>13953</v>
      </c>
    </row>
    <row r="413" spans="1:6" ht="18" customHeight="1">
      <c r="A413" s="208">
        <v>40465</v>
      </c>
      <c r="B413" s="213" t="s">
        <v>14598</v>
      </c>
      <c r="C413" s="210" t="s">
        <v>14068</v>
      </c>
      <c r="D413" s="211" t="s">
        <v>14597</v>
      </c>
      <c r="E413" s="211">
        <f t="shared" si="7"/>
        <v>1186.8800000000001</v>
      </c>
      <c r="F413" s="209" t="s">
        <v>13953</v>
      </c>
    </row>
    <row r="414" spans="1:6" ht="18.95" customHeight="1">
      <c r="A414" s="208">
        <v>40466</v>
      </c>
      <c r="B414" s="209" t="s">
        <v>14599</v>
      </c>
      <c r="C414" s="210" t="s">
        <v>14068</v>
      </c>
      <c r="D414" s="211" t="s">
        <v>14600</v>
      </c>
      <c r="E414" s="211">
        <f t="shared" si="7"/>
        <v>1429.05</v>
      </c>
      <c r="F414" s="209" t="s">
        <v>13953</v>
      </c>
    </row>
    <row r="415" spans="1:6" ht="18" customHeight="1">
      <c r="A415" s="208">
        <v>40490</v>
      </c>
      <c r="B415" s="213" t="s">
        <v>14601</v>
      </c>
      <c r="C415" s="210" t="s">
        <v>14068</v>
      </c>
      <c r="D415" s="211" t="s">
        <v>14602</v>
      </c>
      <c r="E415" s="211">
        <f t="shared" si="7"/>
        <v>631.48</v>
      </c>
      <c r="F415" s="209" t="s">
        <v>13953</v>
      </c>
    </row>
    <row r="416" spans="1:6" ht="18" customHeight="1">
      <c r="A416" s="208">
        <v>40491</v>
      </c>
      <c r="B416" s="213" t="s">
        <v>14603</v>
      </c>
      <c r="C416" s="210" t="s">
        <v>14068</v>
      </c>
      <c r="D416" s="211" t="s">
        <v>14602</v>
      </c>
      <c r="E416" s="211">
        <f t="shared" si="7"/>
        <v>631.48</v>
      </c>
      <c r="F416" s="209" t="s">
        <v>13953</v>
      </c>
    </row>
    <row r="417" spans="1:6" ht="18" customHeight="1">
      <c r="A417" s="208">
        <v>40492</v>
      </c>
      <c r="B417" s="213" t="s">
        <v>14604</v>
      </c>
      <c r="C417" s="210" t="s">
        <v>14068</v>
      </c>
      <c r="D417" s="211" t="s">
        <v>14605</v>
      </c>
      <c r="E417" s="211">
        <f t="shared" si="7"/>
        <v>643.08000000000004</v>
      </c>
      <c r="F417" s="209" t="s">
        <v>13953</v>
      </c>
    </row>
    <row r="418" spans="1:6" ht="18" customHeight="1">
      <c r="A418" s="208">
        <v>40493</v>
      </c>
      <c r="B418" s="213" t="s">
        <v>14606</v>
      </c>
      <c r="C418" s="210" t="s">
        <v>14068</v>
      </c>
      <c r="D418" s="211" t="s">
        <v>14605</v>
      </c>
      <c r="E418" s="211">
        <f t="shared" si="7"/>
        <v>643.08000000000004</v>
      </c>
      <c r="F418" s="209" t="s">
        <v>13953</v>
      </c>
    </row>
    <row r="419" spans="1:6" ht="18" customHeight="1">
      <c r="A419" s="208">
        <v>40494</v>
      </c>
      <c r="B419" s="213" t="s">
        <v>14607</v>
      </c>
      <c r="C419" s="210" t="s">
        <v>14068</v>
      </c>
      <c r="D419" s="211" t="s">
        <v>14608</v>
      </c>
      <c r="E419" s="211">
        <f t="shared" si="7"/>
        <v>1200.2</v>
      </c>
      <c r="F419" s="209" t="s">
        <v>13953</v>
      </c>
    </row>
    <row r="420" spans="1:6" ht="18.95" customHeight="1">
      <c r="A420" s="208">
        <v>40495</v>
      </c>
      <c r="B420" s="209" t="s">
        <v>14609</v>
      </c>
      <c r="C420" s="210" t="s">
        <v>14068</v>
      </c>
      <c r="D420" s="211" t="s">
        <v>14608</v>
      </c>
      <c r="E420" s="211">
        <f t="shared" si="7"/>
        <v>1200.2</v>
      </c>
      <c r="F420" s="209" t="s">
        <v>13953</v>
      </c>
    </row>
    <row r="421" spans="1:6" ht="18" customHeight="1">
      <c r="A421" s="208">
        <v>40496</v>
      </c>
      <c r="B421" s="213" t="s">
        <v>14610</v>
      </c>
      <c r="C421" s="210" t="s">
        <v>14068</v>
      </c>
      <c r="D421" s="211" t="s">
        <v>14611</v>
      </c>
      <c r="E421" s="211">
        <f t="shared" si="7"/>
        <v>1228.29</v>
      </c>
      <c r="F421" s="209" t="s">
        <v>13953</v>
      </c>
    </row>
    <row r="422" spans="1:6" ht="18" customHeight="1">
      <c r="A422" s="208">
        <v>40497</v>
      </c>
      <c r="B422" s="213" t="s">
        <v>14612</v>
      </c>
      <c r="C422" s="210" t="s">
        <v>14068</v>
      </c>
      <c r="D422" s="211" t="s">
        <v>14611</v>
      </c>
      <c r="E422" s="211">
        <f t="shared" si="7"/>
        <v>1228.29</v>
      </c>
      <c r="F422" s="209" t="s">
        <v>13953</v>
      </c>
    </row>
    <row r="423" spans="1:6" ht="18" customHeight="1">
      <c r="A423" s="208">
        <v>40498</v>
      </c>
      <c r="B423" s="213" t="s">
        <v>14613</v>
      </c>
      <c r="C423" s="210" t="s">
        <v>14068</v>
      </c>
      <c r="D423" s="211" t="s">
        <v>14614</v>
      </c>
      <c r="E423" s="211">
        <f t="shared" si="7"/>
        <v>1526.51</v>
      </c>
      <c r="F423" s="209" t="s">
        <v>13953</v>
      </c>
    </row>
    <row r="424" spans="1:6" ht="18" customHeight="1">
      <c r="A424" s="208">
        <v>40499</v>
      </c>
      <c r="B424" s="213" t="s">
        <v>14615</v>
      </c>
      <c r="C424" s="210" t="s">
        <v>14068</v>
      </c>
      <c r="D424" s="211" t="s">
        <v>14614</v>
      </c>
      <c r="E424" s="211">
        <f t="shared" si="7"/>
        <v>1526.51</v>
      </c>
      <c r="F424" s="209" t="s">
        <v>13953</v>
      </c>
    </row>
    <row r="425" spans="1:6" ht="18" customHeight="1">
      <c r="A425" s="208">
        <v>40500</v>
      </c>
      <c r="B425" s="213" t="s">
        <v>14616</v>
      </c>
      <c r="C425" s="210" t="s">
        <v>14068</v>
      </c>
      <c r="D425" s="211" t="s">
        <v>14617</v>
      </c>
      <c r="E425" s="211">
        <f t="shared" si="7"/>
        <v>1729.54</v>
      </c>
      <c r="F425" s="209" t="s">
        <v>13953</v>
      </c>
    </row>
    <row r="426" spans="1:6" ht="18.95" customHeight="1">
      <c r="A426" s="208">
        <v>40501</v>
      </c>
      <c r="B426" s="209" t="s">
        <v>14618</v>
      </c>
      <c r="C426" s="210" t="s">
        <v>14068</v>
      </c>
      <c r="D426" s="211" t="s">
        <v>14617</v>
      </c>
      <c r="E426" s="211">
        <f t="shared" si="7"/>
        <v>1729.54</v>
      </c>
      <c r="F426" s="209" t="s">
        <v>13953</v>
      </c>
    </row>
    <row r="427" spans="1:6" ht="18" customHeight="1">
      <c r="A427" s="208">
        <v>40502</v>
      </c>
      <c r="B427" s="213" t="s">
        <v>14619</v>
      </c>
      <c r="C427" s="210" t="s">
        <v>14068</v>
      </c>
      <c r="D427" s="211" t="s">
        <v>14620</v>
      </c>
      <c r="E427" s="211">
        <f t="shared" si="7"/>
        <v>2036.03</v>
      </c>
      <c r="F427" s="209" t="s">
        <v>13953</v>
      </c>
    </row>
    <row r="428" spans="1:6" ht="18" customHeight="1">
      <c r="A428" s="208">
        <v>40503</v>
      </c>
      <c r="B428" s="213" t="s">
        <v>14621</v>
      </c>
      <c r="C428" s="210" t="s">
        <v>14068</v>
      </c>
      <c r="D428" s="211" t="s">
        <v>14622</v>
      </c>
      <c r="E428" s="211">
        <f t="shared" si="7"/>
        <v>2288.08</v>
      </c>
      <c r="F428" s="209" t="s">
        <v>13953</v>
      </c>
    </row>
    <row r="429" spans="1:6" ht="18" customHeight="1">
      <c r="A429" s="208">
        <v>40504</v>
      </c>
      <c r="B429" s="213" t="s">
        <v>14623</v>
      </c>
      <c r="C429" s="210" t="s">
        <v>14068</v>
      </c>
      <c r="D429" s="211" t="s">
        <v>14622</v>
      </c>
      <c r="E429" s="211">
        <f t="shared" si="7"/>
        <v>2288.08</v>
      </c>
      <c r="F429" s="209" t="s">
        <v>13953</v>
      </c>
    </row>
    <row r="430" spans="1:6" ht="18" customHeight="1">
      <c r="A430" s="208">
        <v>40505</v>
      </c>
      <c r="B430" s="213" t="s">
        <v>14624</v>
      </c>
      <c r="C430" s="210" t="s">
        <v>14068</v>
      </c>
      <c r="D430" s="211" t="s">
        <v>14625</v>
      </c>
      <c r="E430" s="211">
        <f t="shared" si="7"/>
        <v>2547.62</v>
      </c>
      <c r="F430" s="209" t="s">
        <v>13953</v>
      </c>
    </row>
    <row r="431" spans="1:6" ht="18" customHeight="1">
      <c r="A431" s="208">
        <v>40506</v>
      </c>
      <c r="B431" s="213" t="s">
        <v>14626</v>
      </c>
      <c r="C431" s="210" t="s">
        <v>14068</v>
      </c>
      <c r="D431" s="211" t="s">
        <v>14627</v>
      </c>
      <c r="E431" s="211">
        <f t="shared" si="7"/>
        <v>2463.65</v>
      </c>
      <c r="F431" s="209" t="s">
        <v>13953</v>
      </c>
    </row>
    <row r="432" spans="1:6" ht="18" customHeight="1">
      <c r="A432" s="208">
        <v>40507</v>
      </c>
      <c r="B432" s="209" t="s">
        <v>14628</v>
      </c>
      <c r="C432" s="210" t="s">
        <v>14068</v>
      </c>
      <c r="D432" s="211" t="s">
        <v>14629</v>
      </c>
      <c r="E432" s="211">
        <f t="shared" si="7"/>
        <v>3019.28</v>
      </c>
      <c r="F432" s="209" t="s">
        <v>13953</v>
      </c>
    </row>
    <row r="433" spans="1:6" ht="18.95" customHeight="1">
      <c r="A433" s="208">
        <v>40508</v>
      </c>
      <c r="B433" s="209" t="s">
        <v>14630</v>
      </c>
      <c r="C433" s="210" t="s">
        <v>14068</v>
      </c>
      <c r="D433" s="211" t="s">
        <v>14631</v>
      </c>
      <c r="E433" s="211">
        <f t="shared" si="7"/>
        <v>3253.64</v>
      </c>
      <c r="F433" s="209" t="s">
        <v>13953</v>
      </c>
    </row>
    <row r="434" spans="1:6" ht="18" customHeight="1">
      <c r="A434" s="208">
        <v>40509</v>
      </c>
      <c r="B434" s="213" t="s">
        <v>14632</v>
      </c>
      <c r="C434" s="210" t="s">
        <v>14068</v>
      </c>
      <c r="D434" s="211" t="s">
        <v>14631</v>
      </c>
      <c r="E434" s="211">
        <f t="shared" si="7"/>
        <v>3253.64</v>
      </c>
      <c r="F434" s="209" t="s">
        <v>13953</v>
      </c>
    </row>
    <row r="435" spans="1:6" ht="18" customHeight="1">
      <c r="A435" s="208">
        <v>40510</v>
      </c>
      <c r="B435" s="213" t="s">
        <v>14633</v>
      </c>
      <c r="C435" s="210" t="s">
        <v>14068</v>
      </c>
      <c r="D435" s="211" t="s">
        <v>14634</v>
      </c>
      <c r="E435" s="211">
        <f t="shared" si="7"/>
        <v>3387.54</v>
      </c>
      <c r="F435" s="209" t="s">
        <v>13953</v>
      </c>
    </row>
    <row r="436" spans="1:6" ht="18" customHeight="1">
      <c r="A436" s="208">
        <v>40511</v>
      </c>
      <c r="B436" s="213" t="s">
        <v>14635</v>
      </c>
      <c r="C436" s="210" t="s">
        <v>14068</v>
      </c>
      <c r="D436" s="211" t="s">
        <v>14634</v>
      </c>
      <c r="E436" s="211">
        <f t="shared" si="7"/>
        <v>3387.54</v>
      </c>
      <c r="F436" s="209" t="s">
        <v>13953</v>
      </c>
    </row>
    <row r="437" spans="1:6" ht="18" customHeight="1">
      <c r="A437" s="208">
        <v>40512</v>
      </c>
      <c r="B437" s="213" t="s">
        <v>14636</v>
      </c>
      <c r="C437" s="210" t="s">
        <v>14068</v>
      </c>
      <c r="D437" s="211" t="s">
        <v>14637</v>
      </c>
      <c r="E437" s="211">
        <f t="shared" si="7"/>
        <v>4114.0600000000004</v>
      </c>
      <c r="F437" s="209" t="s">
        <v>13953</v>
      </c>
    </row>
    <row r="438" spans="1:6" ht="9" customHeight="1">
      <c r="A438" s="208">
        <v>40586</v>
      </c>
      <c r="B438" s="209" t="s">
        <v>14638</v>
      </c>
      <c r="C438" s="210" t="s">
        <v>14068</v>
      </c>
      <c r="D438" s="211" t="s">
        <v>14639</v>
      </c>
      <c r="E438" s="211">
        <f t="shared" si="7"/>
        <v>4894.41</v>
      </c>
      <c r="F438" s="212"/>
    </row>
    <row r="439" spans="1:6" ht="9" customHeight="1">
      <c r="A439" s="208">
        <v>40592</v>
      </c>
      <c r="B439" s="209" t="s">
        <v>14640</v>
      </c>
      <c r="C439" s="210" t="s">
        <v>14068</v>
      </c>
      <c r="D439" s="211" t="s">
        <v>14641</v>
      </c>
      <c r="E439" s="211">
        <f t="shared" si="7"/>
        <v>5211.76</v>
      </c>
      <c r="F439" s="212"/>
    </row>
    <row r="440" spans="1:6" ht="9.9499999999999993" customHeight="1">
      <c r="A440" s="208">
        <v>40598</v>
      </c>
      <c r="B440" s="209" t="s">
        <v>14642</v>
      </c>
      <c r="C440" s="210" t="s">
        <v>14068</v>
      </c>
      <c r="D440" s="211" t="s">
        <v>14643</v>
      </c>
      <c r="E440" s="211">
        <f t="shared" si="7"/>
        <v>7545.94</v>
      </c>
      <c r="F440" s="212"/>
    </row>
    <row r="441" spans="1:6" ht="9" customHeight="1">
      <c r="A441" s="208">
        <v>40587</v>
      </c>
      <c r="B441" s="209" t="s">
        <v>14644</v>
      </c>
      <c r="C441" s="210" t="s">
        <v>14068</v>
      </c>
      <c r="D441" s="211" t="s">
        <v>14645</v>
      </c>
      <c r="E441" s="211">
        <f t="shared" si="7"/>
        <v>7143.17</v>
      </c>
      <c r="F441" s="212"/>
    </row>
    <row r="442" spans="1:6" ht="9" customHeight="1">
      <c r="A442" s="208">
        <v>40593</v>
      </c>
      <c r="B442" s="209" t="s">
        <v>14646</v>
      </c>
      <c r="C442" s="210" t="s">
        <v>14068</v>
      </c>
      <c r="D442" s="211" t="s">
        <v>14647</v>
      </c>
      <c r="E442" s="211">
        <f t="shared" si="7"/>
        <v>8209.31</v>
      </c>
      <c r="F442" s="212"/>
    </row>
    <row r="443" spans="1:6" ht="9" customHeight="1">
      <c r="A443" s="208">
        <v>40588</v>
      </c>
      <c r="B443" s="209" t="s">
        <v>14648</v>
      </c>
      <c r="C443" s="210" t="s">
        <v>14068</v>
      </c>
      <c r="D443" s="211" t="s">
        <v>14649</v>
      </c>
      <c r="E443" s="211">
        <f t="shared" si="7"/>
        <v>10033.35</v>
      </c>
      <c r="F443" s="212"/>
    </row>
    <row r="444" spans="1:6" ht="9" customHeight="1">
      <c r="A444" s="208">
        <v>40594</v>
      </c>
      <c r="B444" s="209" t="s">
        <v>14650</v>
      </c>
      <c r="C444" s="210" t="s">
        <v>14068</v>
      </c>
      <c r="D444" s="211" t="s">
        <v>14651</v>
      </c>
      <c r="E444" s="211">
        <f t="shared" si="7"/>
        <v>12001.57</v>
      </c>
      <c r="F444" s="212"/>
    </row>
    <row r="445" spans="1:6" ht="9" customHeight="1">
      <c r="A445" s="208">
        <v>40599</v>
      </c>
      <c r="B445" s="209" t="s">
        <v>14652</v>
      </c>
      <c r="C445" s="210" t="s">
        <v>14068</v>
      </c>
      <c r="D445" s="211" t="s">
        <v>14653</v>
      </c>
      <c r="E445" s="211">
        <f t="shared" si="7"/>
        <v>10832.89</v>
      </c>
      <c r="F445" s="212"/>
    </row>
    <row r="446" spans="1:6" ht="9" customHeight="1">
      <c r="A446" s="208">
        <v>40589</v>
      </c>
      <c r="B446" s="209" t="s">
        <v>14654</v>
      </c>
      <c r="C446" s="210" t="s">
        <v>14068</v>
      </c>
      <c r="D446" s="211" t="s">
        <v>14655</v>
      </c>
      <c r="E446" s="211">
        <f t="shared" si="7"/>
        <v>9720.39</v>
      </c>
      <c r="F446" s="212"/>
    </row>
    <row r="447" spans="1:6" ht="9" customHeight="1">
      <c r="A447" s="208">
        <v>40595</v>
      </c>
      <c r="B447" s="209" t="s">
        <v>14656</v>
      </c>
      <c r="C447" s="210" t="s">
        <v>14068</v>
      </c>
      <c r="D447" s="211" t="s">
        <v>14657</v>
      </c>
      <c r="E447" s="211">
        <f t="shared" si="7"/>
        <v>10868.13</v>
      </c>
      <c r="F447" s="212"/>
    </row>
    <row r="448" spans="1:6" ht="9" customHeight="1">
      <c r="A448" s="208">
        <v>40590</v>
      </c>
      <c r="B448" s="209" t="s">
        <v>14658</v>
      </c>
      <c r="C448" s="210" t="s">
        <v>14068</v>
      </c>
      <c r="D448" s="211" t="s">
        <v>14659</v>
      </c>
      <c r="E448" s="211">
        <f t="shared" si="7"/>
        <v>11606.04</v>
      </c>
      <c r="F448" s="212"/>
    </row>
    <row r="449" spans="1:6" ht="9.6" customHeight="1">
      <c r="A449" s="208">
        <v>40596</v>
      </c>
      <c r="B449" s="209" t="s">
        <v>14660</v>
      </c>
      <c r="C449" s="210" t="s">
        <v>14068</v>
      </c>
      <c r="D449" s="211" t="s">
        <v>14661</v>
      </c>
      <c r="E449" s="211">
        <f t="shared" si="7"/>
        <v>12877.94</v>
      </c>
      <c r="F449" s="212"/>
    </row>
    <row r="450" spans="1:6" ht="9" customHeight="1">
      <c r="A450" s="208">
        <v>40591</v>
      </c>
      <c r="B450" s="209" t="s">
        <v>14662</v>
      </c>
      <c r="C450" s="210" t="s">
        <v>14068</v>
      </c>
      <c r="D450" s="211" t="s">
        <v>14663</v>
      </c>
      <c r="E450" s="211">
        <f t="shared" si="7"/>
        <v>12711.12</v>
      </c>
      <c r="F450" s="212"/>
    </row>
    <row r="451" spans="1:6" ht="9" customHeight="1">
      <c r="A451" s="208">
        <v>40597</v>
      </c>
      <c r="B451" s="209" t="s">
        <v>14664</v>
      </c>
      <c r="C451" s="210" t="s">
        <v>14068</v>
      </c>
      <c r="D451" s="211" t="s">
        <v>14665</v>
      </c>
      <c r="E451" s="211">
        <f t="shared" si="7"/>
        <v>13588.17</v>
      </c>
      <c r="F451" s="212"/>
    </row>
    <row r="452" spans="1:6" ht="9" customHeight="1">
      <c r="A452" s="208">
        <v>40573</v>
      </c>
      <c r="B452" s="209" t="s">
        <v>14666</v>
      </c>
      <c r="C452" s="210" t="s">
        <v>14068</v>
      </c>
      <c r="D452" s="211" t="s">
        <v>14667</v>
      </c>
      <c r="E452" s="211">
        <f t="shared" si="7"/>
        <v>2995.29</v>
      </c>
      <c r="F452" s="212"/>
    </row>
    <row r="453" spans="1:6" ht="9" customHeight="1">
      <c r="A453" s="208">
        <v>40579</v>
      </c>
      <c r="B453" s="209" t="s">
        <v>14668</v>
      </c>
      <c r="C453" s="210" t="s">
        <v>14068</v>
      </c>
      <c r="D453" s="211" t="s">
        <v>14669</v>
      </c>
      <c r="E453" s="211">
        <f t="shared" si="7"/>
        <v>3233.3</v>
      </c>
      <c r="F453" s="212"/>
    </row>
    <row r="454" spans="1:6" ht="9" customHeight="1">
      <c r="A454" s="208">
        <v>41113</v>
      </c>
      <c r="B454" s="209" t="s">
        <v>14670</v>
      </c>
      <c r="C454" s="210" t="s">
        <v>14068</v>
      </c>
      <c r="D454" s="211" t="s">
        <v>14671</v>
      </c>
      <c r="E454" s="211">
        <f t="shared" si="7"/>
        <v>5388.04</v>
      </c>
      <c r="F454" s="212"/>
    </row>
    <row r="455" spans="1:6" ht="9" customHeight="1">
      <c r="A455" s="208">
        <v>40574</v>
      </c>
      <c r="B455" s="209" t="s">
        <v>14672</v>
      </c>
      <c r="C455" s="210" t="s">
        <v>14068</v>
      </c>
      <c r="D455" s="211" t="s">
        <v>14673</v>
      </c>
      <c r="E455" s="211">
        <f t="shared" si="7"/>
        <v>4311.43</v>
      </c>
      <c r="F455" s="212"/>
    </row>
    <row r="456" spans="1:6" ht="9" customHeight="1">
      <c r="A456" s="208">
        <v>40580</v>
      </c>
      <c r="B456" s="209" t="s">
        <v>14674</v>
      </c>
      <c r="C456" s="210" t="s">
        <v>14068</v>
      </c>
      <c r="D456" s="211" t="s">
        <v>14675</v>
      </c>
      <c r="E456" s="211">
        <f t="shared" si="7"/>
        <v>4832.67</v>
      </c>
      <c r="F456" s="212"/>
    </row>
    <row r="457" spans="1:6" ht="9" customHeight="1">
      <c r="A457" s="208">
        <v>40575</v>
      </c>
      <c r="B457" s="209" t="s">
        <v>14676</v>
      </c>
      <c r="C457" s="210" t="s">
        <v>14068</v>
      </c>
      <c r="D457" s="211" t="s">
        <v>14677</v>
      </c>
      <c r="E457" s="211">
        <f t="shared" si="7"/>
        <v>6195.56</v>
      </c>
      <c r="F457" s="212"/>
    </row>
    <row r="458" spans="1:6" ht="9" customHeight="1">
      <c r="A458" s="208">
        <v>40581</v>
      </c>
      <c r="B458" s="209" t="s">
        <v>14678</v>
      </c>
      <c r="C458" s="210" t="s">
        <v>14068</v>
      </c>
      <c r="D458" s="211" t="s">
        <v>14679</v>
      </c>
      <c r="E458" s="211">
        <f t="shared" si="7"/>
        <v>7942.84</v>
      </c>
      <c r="F458" s="212"/>
    </row>
    <row r="459" spans="1:6" ht="9" customHeight="1">
      <c r="A459" s="208">
        <v>40576</v>
      </c>
      <c r="B459" s="209" t="s">
        <v>14680</v>
      </c>
      <c r="C459" s="210" t="s">
        <v>14068</v>
      </c>
      <c r="D459" s="211" t="s">
        <v>14681</v>
      </c>
      <c r="E459" s="211">
        <f t="shared" si="7"/>
        <v>6087.89</v>
      </c>
      <c r="F459" s="212"/>
    </row>
    <row r="460" spans="1:6" ht="9.9499999999999993" customHeight="1">
      <c r="A460" s="208">
        <v>40582</v>
      </c>
      <c r="B460" s="209" t="s">
        <v>14682</v>
      </c>
      <c r="C460" s="210" t="s">
        <v>14068</v>
      </c>
      <c r="D460" s="211" t="s">
        <v>14683</v>
      </c>
      <c r="E460" s="211">
        <f t="shared" si="7"/>
        <v>6928.87</v>
      </c>
      <c r="F460" s="212"/>
    </row>
    <row r="461" spans="1:6" ht="9" customHeight="1">
      <c r="A461" s="208">
        <v>40577</v>
      </c>
      <c r="B461" s="209" t="s">
        <v>14684</v>
      </c>
      <c r="C461" s="210" t="s">
        <v>14068</v>
      </c>
      <c r="D461" s="211" t="s">
        <v>14685</v>
      </c>
      <c r="E461" s="211">
        <f t="shared" si="7"/>
        <v>7728.16</v>
      </c>
      <c r="F461" s="212"/>
    </row>
    <row r="462" spans="1:6" ht="9" customHeight="1">
      <c r="A462" s="208">
        <v>40583</v>
      </c>
      <c r="B462" s="209" t="s">
        <v>14686</v>
      </c>
      <c r="C462" s="210" t="s">
        <v>14068</v>
      </c>
      <c r="D462" s="211" t="s">
        <v>14687</v>
      </c>
      <c r="E462" s="211">
        <f t="shared" si="7"/>
        <v>9464.3700000000008</v>
      </c>
      <c r="F462" s="212"/>
    </row>
    <row r="463" spans="1:6" ht="9" customHeight="1">
      <c r="A463" s="208">
        <v>40578</v>
      </c>
      <c r="B463" s="209" t="s">
        <v>14688</v>
      </c>
      <c r="C463" s="210" t="s">
        <v>14068</v>
      </c>
      <c r="D463" s="211" t="s">
        <v>14689</v>
      </c>
      <c r="E463" s="211">
        <f t="shared" si="7"/>
        <v>8333.77</v>
      </c>
      <c r="F463" s="212"/>
    </row>
    <row r="464" spans="1:6" ht="9" customHeight="1">
      <c r="A464" s="208">
        <v>40584</v>
      </c>
      <c r="B464" s="209" t="s">
        <v>14690</v>
      </c>
      <c r="C464" s="210" t="s">
        <v>14068</v>
      </c>
      <c r="D464" s="211" t="s">
        <v>14691</v>
      </c>
      <c r="E464" s="211">
        <f t="shared" si="7"/>
        <v>9660.2099999999991</v>
      </c>
      <c r="F464" s="212"/>
    </row>
    <row r="465" spans="1:6" ht="9" customHeight="1">
      <c r="A465" s="208">
        <v>40601</v>
      </c>
      <c r="B465" s="209" t="s">
        <v>14692</v>
      </c>
      <c r="C465" s="210" t="s">
        <v>14068</v>
      </c>
      <c r="D465" s="211" t="s">
        <v>14693</v>
      </c>
      <c r="E465" s="211">
        <f t="shared" si="7"/>
        <v>6861.19</v>
      </c>
      <c r="F465" s="212"/>
    </row>
    <row r="466" spans="1:6" ht="9" customHeight="1">
      <c r="A466" s="208">
        <v>40607</v>
      </c>
      <c r="B466" s="209" t="s">
        <v>14694</v>
      </c>
      <c r="C466" s="210" t="s">
        <v>14068</v>
      </c>
      <c r="D466" s="211" t="s">
        <v>14695</v>
      </c>
      <c r="E466" s="211">
        <f t="shared" si="7"/>
        <v>7448.29</v>
      </c>
      <c r="F466" s="212"/>
    </row>
    <row r="467" spans="1:6" ht="9" customHeight="1">
      <c r="A467" s="208">
        <v>40602</v>
      </c>
      <c r="B467" s="209" t="s">
        <v>14696</v>
      </c>
      <c r="C467" s="210" t="s">
        <v>14068</v>
      </c>
      <c r="D467" s="211" t="s">
        <v>14697</v>
      </c>
      <c r="E467" s="211">
        <f t="shared" si="7"/>
        <v>10189.040000000001</v>
      </c>
      <c r="F467" s="212"/>
    </row>
    <row r="468" spans="1:6" ht="9" customHeight="1">
      <c r="A468" s="208">
        <v>40608</v>
      </c>
      <c r="B468" s="209" t="s">
        <v>14698</v>
      </c>
      <c r="C468" s="210" t="s">
        <v>14068</v>
      </c>
      <c r="D468" s="211" t="s">
        <v>14699</v>
      </c>
      <c r="E468" s="211">
        <f t="shared" si="7"/>
        <v>11217.4</v>
      </c>
      <c r="F468" s="212"/>
    </row>
    <row r="469" spans="1:6" ht="9" customHeight="1">
      <c r="A469" s="208">
        <v>40603</v>
      </c>
      <c r="B469" s="209" t="s">
        <v>14700</v>
      </c>
      <c r="C469" s="210" t="s">
        <v>14068</v>
      </c>
      <c r="D469" s="211" t="s">
        <v>14701</v>
      </c>
      <c r="E469" s="211">
        <f t="shared" ref="E469:E532" si="8">ROUND(D469-(D469*$B$4),2)</f>
        <v>14718.04</v>
      </c>
      <c r="F469" s="212"/>
    </row>
    <row r="470" spans="1:6" ht="9" customHeight="1">
      <c r="A470" s="208">
        <v>40609</v>
      </c>
      <c r="B470" s="209" t="s">
        <v>14702</v>
      </c>
      <c r="C470" s="210" t="s">
        <v>14068</v>
      </c>
      <c r="D470" s="211" t="s">
        <v>14703</v>
      </c>
      <c r="E470" s="211">
        <f t="shared" si="8"/>
        <v>16869.830000000002</v>
      </c>
      <c r="F470" s="212"/>
    </row>
    <row r="471" spans="1:6" ht="9" customHeight="1">
      <c r="A471" s="208">
        <v>40604</v>
      </c>
      <c r="B471" s="209" t="s">
        <v>14704</v>
      </c>
      <c r="C471" s="210" t="s">
        <v>14068</v>
      </c>
      <c r="D471" s="211" t="s">
        <v>14705</v>
      </c>
      <c r="E471" s="211">
        <f t="shared" si="8"/>
        <v>13315.25</v>
      </c>
      <c r="F471" s="212"/>
    </row>
    <row r="472" spans="1:6" ht="9" customHeight="1">
      <c r="A472" s="208">
        <v>40610</v>
      </c>
      <c r="B472" s="209" t="s">
        <v>14706</v>
      </c>
      <c r="C472" s="210" t="s">
        <v>14068</v>
      </c>
      <c r="D472" s="211" t="s">
        <v>14707</v>
      </c>
      <c r="E472" s="211">
        <f t="shared" si="8"/>
        <v>14958.46</v>
      </c>
      <c r="F472" s="212"/>
    </row>
    <row r="473" spans="1:6" ht="9.9499999999999993" customHeight="1">
      <c r="A473" s="208">
        <v>40605</v>
      </c>
      <c r="B473" s="209" t="s">
        <v>14708</v>
      </c>
      <c r="C473" s="210" t="s">
        <v>14068</v>
      </c>
      <c r="D473" s="211" t="s">
        <v>14709</v>
      </c>
      <c r="E473" s="211">
        <f t="shared" si="8"/>
        <v>16450.310000000001</v>
      </c>
      <c r="F473" s="212"/>
    </row>
    <row r="474" spans="1:6" ht="9" customHeight="1">
      <c r="A474" s="208">
        <v>40611</v>
      </c>
      <c r="B474" s="209" t="s">
        <v>14710</v>
      </c>
      <c r="C474" s="210" t="s">
        <v>14068</v>
      </c>
      <c r="D474" s="211" t="s">
        <v>14711</v>
      </c>
      <c r="E474" s="211">
        <f t="shared" si="8"/>
        <v>18856.73</v>
      </c>
      <c r="F474" s="212"/>
    </row>
    <row r="475" spans="1:6" ht="9" customHeight="1">
      <c r="A475" s="208">
        <v>40606</v>
      </c>
      <c r="B475" s="209" t="s">
        <v>14712</v>
      </c>
      <c r="C475" s="210" t="s">
        <v>14068</v>
      </c>
      <c r="D475" s="211" t="s">
        <v>14713</v>
      </c>
      <c r="E475" s="211">
        <f t="shared" si="8"/>
        <v>17489.89</v>
      </c>
      <c r="F475" s="212"/>
    </row>
    <row r="476" spans="1:6" ht="9" customHeight="1">
      <c r="A476" s="208">
        <v>40612</v>
      </c>
      <c r="B476" s="209" t="s">
        <v>14714</v>
      </c>
      <c r="C476" s="210" t="s">
        <v>14068</v>
      </c>
      <c r="D476" s="211" t="s">
        <v>14715</v>
      </c>
      <c r="E476" s="211">
        <f t="shared" si="8"/>
        <v>19744.98</v>
      </c>
      <c r="F476" s="212"/>
    </row>
    <row r="477" spans="1:6" ht="9" customHeight="1">
      <c r="A477" s="208">
        <v>40305</v>
      </c>
      <c r="B477" s="209" t="s">
        <v>14716</v>
      </c>
      <c r="C477" s="210" t="s">
        <v>13844</v>
      </c>
      <c r="D477" s="211" t="s">
        <v>14717</v>
      </c>
      <c r="E477" s="211">
        <f t="shared" si="8"/>
        <v>19.149999999999999</v>
      </c>
      <c r="F477" s="212"/>
    </row>
    <row r="478" spans="1:6" ht="9" customHeight="1">
      <c r="A478" s="208">
        <v>40306</v>
      </c>
      <c r="B478" s="209" t="s">
        <v>14718</v>
      </c>
      <c r="C478" s="210" t="s">
        <v>13844</v>
      </c>
      <c r="D478" s="211" t="s">
        <v>14719</v>
      </c>
      <c r="E478" s="211">
        <f t="shared" si="8"/>
        <v>38.29</v>
      </c>
      <c r="F478" s="212"/>
    </row>
    <row r="479" spans="1:6" ht="9" customHeight="1">
      <c r="A479" s="208">
        <v>41049</v>
      </c>
      <c r="B479" s="209" t="s">
        <v>14720</v>
      </c>
      <c r="C479" s="210" t="s">
        <v>14068</v>
      </c>
      <c r="D479" s="211" t="s">
        <v>14721</v>
      </c>
      <c r="E479" s="211">
        <f t="shared" si="8"/>
        <v>18.920000000000002</v>
      </c>
      <c r="F479" s="212"/>
    </row>
    <row r="480" spans="1:6" ht="9" customHeight="1">
      <c r="A480" s="208">
        <v>40372</v>
      </c>
      <c r="B480" s="209" t="s">
        <v>14722</v>
      </c>
      <c r="C480" s="210" t="s">
        <v>13844</v>
      </c>
      <c r="D480" s="211" t="s">
        <v>14723</v>
      </c>
      <c r="E480" s="211">
        <f t="shared" si="8"/>
        <v>190.8</v>
      </c>
      <c r="F480" s="212"/>
    </row>
    <row r="481" spans="1:6" ht="9" customHeight="1">
      <c r="A481" s="208">
        <v>40374</v>
      </c>
      <c r="B481" s="209" t="s">
        <v>14724</v>
      </c>
      <c r="C481" s="210" t="s">
        <v>13844</v>
      </c>
      <c r="D481" s="211" t="s">
        <v>14725</v>
      </c>
      <c r="E481" s="211">
        <f t="shared" si="8"/>
        <v>281.58999999999997</v>
      </c>
      <c r="F481" s="212"/>
    </row>
    <row r="482" spans="1:6" ht="9" customHeight="1">
      <c r="A482" s="208">
        <v>40373</v>
      </c>
      <c r="B482" s="209" t="s">
        <v>14726</v>
      </c>
      <c r="C482" s="210" t="s">
        <v>13844</v>
      </c>
      <c r="D482" s="211" t="s">
        <v>14727</v>
      </c>
      <c r="E482" s="211">
        <f t="shared" si="8"/>
        <v>248.46</v>
      </c>
      <c r="F482" s="212"/>
    </row>
    <row r="483" spans="1:6" ht="9" customHeight="1">
      <c r="A483" s="208">
        <v>40375</v>
      </c>
      <c r="B483" s="209" t="s">
        <v>14728</v>
      </c>
      <c r="C483" s="210" t="s">
        <v>13844</v>
      </c>
      <c r="D483" s="211" t="s">
        <v>14729</v>
      </c>
      <c r="E483" s="211">
        <f t="shared" si="8"/>
        <v>208.91</v>
      </c>
      <c r="F483" s="212"/>
    </row>
    <row r="484" spans="1:6" ht="9" customHeight="1">
      <c r="A484" s="208">
        <v>40678</v>
      </c>
      <c r="B484" s="209" t="s">
        <v>14730</v>
      </c>
      <c r="C484" s="210" t="s">
        <v>14068</v>
      </c>
      <c r="D484" s="211" t="s">
        <v>14731</v>
      </c>
      <c r="E484" s="211">
        <f t="shared" si="8"/>
        <v>410.26</v>
      </c>
      <c r="F484" s="212"/>
    </row>
    <row r="485" spans="1:6" ht="9.9499999999999993" customHeight="1">
      <c r="A485" s="208">
        <v>40679</v>
      </c>
      <c r="B485" s="209" t="s">
        <v>14732</v>
      </c>
      <c r="C485" s="210" t="s">
        <v>13871</v>
      </c>
      <c r="D485" s="211" t="s">
        <v>14733</v>
      </c>
      <c r="E485" s="211">
        <f t="shared" si="8"/>
        <v>768.14</v>
      </c>
      <c r="F485" s="212"/>
    </row>
    <row r="486" spans="1:6" ht="9" customHeight="1">
      <c r="A486" s="208">
        <v>40684</v>
      </c>
      <c r="B486" s="209" t="s">
        <v>14734</v>
      </c>
      <c r="C486" s="210" t="s">
        <v>13871</v>
      </c>
      <c r="D486" s="211" t="s">
        <v>14735</v>
      </c>
      <c r="E486" s="211">
        <f t="shared" si="8"/>
        <v>812.92</v>
      </c>
      <c r="F486" s="212"/>
    </row>
    <row r="487" spans="1:6" ht="9" customHeight="1">
      <c r="A487" s="208">
        <v>40683</v>
      </c>
      <c r="B487" s="209" t="s">
        <v>14736</v>
      </c>
      <c r="C487" s="210" t="s">
        <v>14068</v>
      </c>
      <c r="D487" s="211" t="s">
        <v>14737</v>
      </c>
      <c r="E487" s="211">
        <f t="shared" si="8"/>
        <v>394.36</v>
      </c>
      <c r="F487" s="212"/>
    </row>
    <row r="488" spans="1:6" ht="9" customHeight="1">
      <c r="A488" s="208">
        <v>40685</v>
      </c>
      <c r="B488" s="209" t="s">
        <v>14738</v>
      </c>
      <c r="C488" s="210" t="s">
        <v>13871</v>
      </c>
      <c r="D488" s="211" t="s">
        <v>14739</v>
      </c>
      <c r="E488" s="211">
        <f t="shared" si="8"/>
        <v>716.97</v>
      </c>
      <c r="F488" s="212"/>
    </row>
    <row r="489" spans="1:6" ht="9" customHeight="1">
      <c r="A489" s="208">
        <v>40686</v>
      </c>
      <c r="B489" s="209" t="s">
        <v>14740</v>
      </c>
      <c r="C489" s="210" t="s">
        <v>14068</v>
      </c>
      <c r="D489" s="211" t="s">
        <v>14741</v>
      </c>
      <c r="E489" s="211">
        <f t="shared" si="8"/>
        <v>547.66</v>
      </c>
      <c r="F489" s="212"/>
    </row>
    <row r="490" spans="1:6" ht="9" customHeight="1">
      <c r="A490" s="208">
        <v>40687</v>
      </c>
      <c r="B490" s="209" t="s">
        <v>14742</v>
      </c>
      <c r="C490" s="210" t="s">
        <v>14068</v>
      </c>
      <c r="D490" s="211" t="s">
        <v>14743</v>
      </c>
      <c r="E490" s="211">
        <f t="shared" si="8"/>
        <v>520.55999999999995</v>
      </c>
      <c r="F490" s="212"/>
    </row>
    <row r="491" spans="1:6" ht="9" customHeight="1">
      <c r="A491" s="208">
        <v>40676</v>
      </c>
      <c r="B491" s="209" t="s">
        <v>14744</v>
      </c>
      <c r="C491" s="210" t="s">
        <v>14068</v>
      </c>
      <c r="D491" s="211" t="s">
        <v>14745</v>
      </c>
      <c r="E491" s="211">
        <f t="shared" si="8"/>
        <v>299.19</v>
      </c>
      <c r="F491" s="212"/>
    </row>
    <row r="492" spans="1:6" ht="9" customHeight="1">
      <c r="A492" s="208">
        <v>40677</v>
      </c>
      <c r="B492" s="209" t="s">
        <v>14746</v>
      </c>
      <c r="C492" s="210" t="s">
        <v>13871</v>
      </c>
      <c r="D492" s="211" t="s">
        <v>14747</v>
      </c>
      <c r="E492" s="211">
        <f t="shared" si="8"/>
        <v>641.20000000000005</v>
      </c>
      <c r="F492" s="212"/>
    </row>
    <row r="493" spans="1:6" ht="9" customHeight="1">
      <c r="A493" s="208">
        <v>40681</v>
      </c>
      <c r="B493" s="209" t="s">
        <v>14748</v>
      </c>
      <c r="C493" s="210" t="s">
        <v>13871</v>
      </c>
      <c r="D493" s="211" t="s">
        <v>14749</v>
      </c>
      <c r="E493" s="211">
        <f t="shared" si="8"/>
        <v>720.1</v>
      </c>
      <c r="F493" s="212"/>
    </row>
    <row r="494" spans="1:6" ht="9" customHeight="1">
      <c r="A494" s="208">
        <v>40680</v>
      </c>
      <c r="B494" s="209" t="s">
        <v>14750</v>
      </c>
      <c r="C494" s="210" t="s">
        <v>14068</v>
      </c>
      <c r="D494" s="211" t="s">
        <v>14751</v>
      </c>
      <c r="E494" s="211">
        <f t="shared" si="8"/>
        <v>362.62</v>
      </c>
      <c r="F494" s="212"/>
    </row>
    <row r="495" spans="1:6" ht="9" customHeight="1">
      <c r="A495" s="208">
        <v>40682</v>
      </c>
      <c r="B495" s="209" t="s">
        <v>14752</v>
      </c>
      <c r="C495" s="210" t="s">
        <v>13871</v>
      </c>
      <c r="D495" s="211" t="s">
        <v>14753</v>
      </c>
      <c r="E495" s="211">
        <f t="shared" si="8"/>
        <v>637.63</v>
      </c>
      <c r="F495" s="212"/>
    </row>
    <row r="496" spans="1:6" ht="9" customHeight="1">
      <c r="A496" s="208">
        <v>41189</v>
      </c>
      <c r="B496" s="209" t="s">
        <v>14754</v>
      </c>
      <c r="C496" s="210" t="s">
        <v>14068</v>
      </c>
      <c r="D496" s="211" t="s">
        <v>14755</v>
      </c>
      <c r="E496" s="211">
        <f t="shared" si="8"/>
        <v>38.79</v>
      </c>
      <c r="F496" s="209" t="s">
        <v>13953</v>
      </c>
    </row>
    <row r="497" spans="1:6" ht="9" customHeight="1">
      <c r="A497" s="208">
        <v>40728</v>
      </c>
      <c r="B497" s="209" t="s">
        <v>14756</v>
      </c>
      <c r="C497" s="210" t="s">
        <v>13871</v>
      </c>
      <c r="D497" s="211" t="s">
        <v>14757</v>
      </c>
      <c r="E497" s="211">
        <f t="shared" si="8"/>
        <v>359.48</v>
      </c>
      <c r="F497" s="209" t="s">
        <v>13953</v>
      </c>
    </row>
    <row r="498" spans="1:6" ht="9.9499999999999993" customHeight="1">
      <c r="A498" s="208">
        <v>40732</v>
      </c>
      <c r="B498" s="209" t="s">
        <v>14758</v>
      </c>
      <c r="C498" s="210" t="s">
        <v>13871</v>
      </c>
      <c r="D498" s="211" t="s">
        <v>14759</v>
      </c>
      <c r="E498" s="211">
        <f t="shared" si="8"/>
        <v>619.9</v>
      </c>
      <c r="F498" s="209" t="s">
        <v>13953</v>
      </c>
    </row>
    <row r="499" spans="1:6" ht="9" customHeight="1">
      <c r="A499" s="208">
        <v>40733</v>
      </c>
      <c r="B499" s="209" t="s">
        <v>14760</v>
      </c>
      <c r="C499" s="210" t="s">
        <v>13871</v>
      </c>
      <c r="D499" s="211" t="s">
        <v>14761</v>
      </c>
      <c r="E499" s="211">
        <f t="shared" si="8"/>
        <v>1535.28</v>
      </c>
      <c r="F499" s="209" t="s">
        <v>13953</v>
      </c>
    </row>
    <row r="500" spans="1:6" ht="9" customHeight="1">
      <c r="A500" s="208">
        <v>40734</v>
      </c>
      <c r="B500" s="209" t="s">
        <v>14762</v>
      </c>
      <c r="C500" s="210" t="s">
        <v>13871</v>
      </c>
      <c r="D500" s="211" t="s">
        <v>14763</v>
      </c>
      <c r="E500" s="211">
        <f t="shared" si="8"/>
        <v>2403.75</v>
      </c>
      <c r="F500" s="209" t="s">
        <v>13953</v>
      </c>
    </row>
    <row r="501" spans="1:6" ht="9" customHeight="1">
      <c r="A501" s="208">
        <v>40735</v>
      </c>
      <c r="B501" s="209" t="s">
        <v>14764</v>
      </c>
      <c r="C501" s="210" t="s">
        <v>13871</v>
      </c>
      <c r="D501" s="211" t="s">
        <v>14765</v>
      </c>
      <c r="E501" s="211">
        <f t="shared" si="8"/>
        <v>3472.62</v>
      </c>
      <c r="F501" s="209" t="s">
        <v>13953</v>
      </c>
    </row>
    <row r="502" spans="1:6" ht="9" customHeight="1">
      <c r="A502" s="208">
        <v>40736</v>
      </c>
      <c r="B502" s="209" t="s">
        <v>14766</v>
      </c>
      <c r="C502" s="210" t="s">
        <v>13871</v>
      </c>
      <c r="D502" s="211" t="s">
        <v>14767</v>
      </c>
      <c r="E502" s="211">
        <f t="shared" si="8"/>
        <v>4670.8500000000004</v>
      </c>
      <c r="F502" s="209" t="s">
        <v>13953</v>
      </c>
    </row>
    <row r="503" spans="1:6" ht="9" customHeight="1">
      <c r="A503" s="208">
        <v>40737</v>
      </c>
      <c r="B503" s="209" t="s">
        <v>14768</v>
      </c>
      <c r="C503" s="210" t="s">
        <v>13871</v>
      </c>
      <c r="D503" s="211" t="s">
        <v>14769</v>
      </c>
      <c r="E503" s="211">
        <f t="shared" si="8"/>
        <v>7421.9</v>
      </c>
      <c r="F503" s="209" t="s">
        <v>13953</v>
      </c>
    </row>
    <row r="504" spans="1:6" ht="9" customHeight="1">
      <c r="A504" s="208">
        <v>40738</v>
      </c>
      <c r="B504" s="209" t="s">
        <v>14770</v>
      </c>
      <c r="C504" s="210" t="s">
        <v>13871</v>
      </c>
      <c r="D504" s="211" t="s">
        <v>14771</v>
      </c>
      <c r="E504" s="211">
        <f t="shared" si="8"/>
        <v>4753.9799999999996</v>
      </c>
      <c r="F504" s="209" t="s">
        <v>13953</v>
      </c>
    </row>
    <row r="505" spans="1:6" ht="9" customHeight="1">
      <c r="A505" s="208">
        <v>40739</v>
      </c>
      <c r="B505" s="209" t="s">
        <v>14772</v>
      </c>
      <c r="C505" s="210" t="s">
        <v>13871</v>
      </c>
      <c r="D505" s="211" t="s">
        <v>14773</v>
      </c>
      <c r="E505" s="211">
        <f t="shared" si="8"/>
        <v>6398.65</v>
      </c>
      <c r="F505" s="209" t="s">
        <v>13953</v>
      </c>
    </row>
    <row r="506" spans="1:6" ht="9" customHeight="1">
      <c r="A506" s="208">
        <v>40740</v>
      </c>
      <c r="B506" s="209" t="s">
        <v>14774</v>
      </c>
      <c r="C506" s="210" t="s">
        <v>13871</v>
      </c>
      <c r="D506" s="211" t="s">
        <v>14775</v>
      </c>
      <c r="E506" s="211">
        <f t="shared" si="8"/>
        <v>9921.83</v>
      </c>
      <c r="F506" s="209" t="s">
        <v>13953</v>
      </c>
    </row>
    <row r="507" spans="1:6" ht="9" customHeight="1">
      <c r="A507" s="208">
        <v>40741</v>
      </c>
      <c r="B507" s="209" t="s">
        <v>14776</v>
      </c>
      <c r="C507" s="210" t="s">
        <v>13871</v>
      </c>
      <c r="D507" s="211" t="s">
        <v>14777</v>
      </c>
      <c r="E507" s="211">
        <f t="shared" si="8"/>
        <v>6042.57</v>
      </c>
      <c r="F507" s="209" t="s">
        <v>13953</v>
      </c>
    </row>
    <row r="508" spans="1:6" ht="9" customHeight="1">
      <c r="A508" s="208">
        <v>40742</v>
      </c>
      <c r="B508" s="209" t="s">
        <v>14778</v>
      </c>
      <c r="C508" s="210" t="s">
        <v>13871</v>
      </c>
      <c r="D508" s="211" t="s">
        <v>14779</v>
      </c>
      <c r="E508" s="211">
        <f t="shared" si="8"/>
        <v>12419.81</v>
      </c>
      <c r="F508" s="209" t="s">
        <v>13953</v>
      </c>
    </row>
    <row r="509" spans="1:6" ht="9" customHeight="1">
      <c r="A509" s="208">
        <v>40729</v>
      </c>
      <c r="B509" s="209" t="s">
        <v>14780</v>
      </c>
      <c r="C509" s="210" t="s">
        <v>13871</v>
      </c>
      <c r="D509" s="211" t="s">
        <v>14781</v>
      </c>
      <c r="E509" s="211">
        <f t="shared" si="8"/>
        <v>302.24</v>
      </c>
      <c r="F509" s="209" t="s">
        <v>13953</v>
      </c>
    </row>
    <row r="510" spans="1:6" ht="9.9499999999999993" customHeight="1">
      <c r="A510" s="208">
        <v>40730</v>
      </c>
      <c r="B510" s="209" t="s">
        <v>14782</v>
      </c>
      <c r="C510" s="210" t="s">
        <v>13871</v>
      </c>
      <c r="D510" s="211" t="s">
        <v>14757</v>
      </c>
      <c r="E510" s="211">
        <f t="shared" si="8"/>
        <v>359.48</v>
      </c>
      <c r="F510" s="209" t="s">
        <v>13953</v>
      </c>
    </row>
    <row r="511" spans="1:6" ht="9" customHeight="1">
      <c r="A511" s="208">
        <v>40731</v>
      </c>
      <c r="B511" s="209" t="s">
        <v>14783</v>
      </c>
      <c r="C511" s="210" t="s">
        <v>13871</v>
      </c>
      <c r="D511" s="211" t="s">
        <v>14784</v>
      </c>
      <c r="E511" s="211">
        <f t="shared" si="8"/>
        <v>428.63</v>
      </c>
      <c r="F511" s="209" t="s">
        <v>13953</v>
      </c>
    </row>
    <row r="512" spans="1:6" ht="18" customHeight="1">
      <c r="A512" s="208">
        <v>40650</v>
      </c>
      <c r="B512" s="213" t="s">
        <v>14785</v>
      </c>
      <c r="C512" s="210" t="s">
        <v>14068</v>
      </c>
      <c r="D512" s="211" t="s">
        <v>14786</v>
      </c>
      <c r="E512" s="211">
        <f t="shared" si="8"/>
        <v>67.400000000000006</v>
      </c>
      <c r="F512" s="209" t="s">
        <v>13953</v>
      </c>
    </row>
    <row r="513" spans="1:6" ht="9" customHeight="1">
      <c r="A513" s="208">
        <v>40637</v>
      </c>
      <c r="B513" s="209" t="s">
        <v>14787</v>
      </c>
      <c r="C513" s="210" t="s">
        <v>14068</v>
      </c>
      <c r="D513" s="211" t="s">
        <v>14788</v>
      </c>
      <c r="E513" s="211">
        <f t="shared" si="8"/>
        <v>55.41</v>
      </c>
      <c r="F513" s="212"/>
    </row>
    <row r="514" spans="1:6" ht="9" customHeight="1">
      <c r="A514" s="208">
        <v>40636</v>
      </c>
      <c r="B514" s="209" t="s">
        <v>14789</v>
      </c>
      <c r="C514" s="210" t="s">
        <v>14068</v>
      </c>
      <c r="D514" s="211" t="s">
        <v>14790</v>
      </c>
      <c r="E514" s="211">
        <f t="shared" si="8"/>
        <v>33.479999999999997</v>
      </c>
      <c r="F514" s="212"/>
    </row>
    <row r="515" spans="1:6" ht="18" customHeight="1">
      <c r="A515" s="208">
        <v>40712</v>
      </c>
      <c r="B515" s="213" t="s">
        <v>14791</v>
      </c>
      <c r="C515" s="210" t="s">
        <v>14068</v>
      </c>
      <c r="D515" s="211" t="s">
        <v>14792</v>
      </c>
      <c r="E515" s="211">
        <f t="shared" si="8"/>
        <v>107.39</v>
      </c>
      <c r="F515" s="209" t="s">
        <v>13953</v>
      </c>
    </row>
    <row r="516" spans="1:6" ht="18.600000000000001" customHeight="1">
      <c r="A516" s="208">
        <v>40713</v>
      </c>
      <c r="B516" s="213" t="s">
        <v>14793</v>
      </c>
      <c r="C516" s="210" t="s">
        <v>14068</v>
      </c>
      <c r="D516" s="211" t="s">
        <v>14794</v>
      </c>
      <c r="E516" s="211">
        <f t="shared" si="8"/>
        <v>141.4</v>
      </c>
      <c r="F516" s="209" t="s">
        <v>13953</v>
      </c>
    </row>
    <row r="517" spans="1:6" ht="18" customHeight="1">
      <c r="A517" s="208">
        <v>41262</v>
      </c>
      <c r="B517" s="213" t="s">
        <v>14795</v>
      </c>
      <c r="C517" s="210" t="s">
        <v>14068</v>
      </c>
      <c r="D517" s="211" t="s">
        <v>14796</v>
      </c>
      <c r="E517" s="211">
        <f t="shared" si="8"/>
        <v>97.14</v>
      </c>
      <c r="F517" s="214"/>
    </row>
    <row r="518" spans="1:6" ht="9" customHeight="1">
      <c r="A518" s="208">
        <v>41259</v>
      </c>
      <c r="B518" s="209" t="s">
        <v>14797</v>
      </c>
      <c r="C518" s="210" t="s">
        <v>14068</v>
      </c>
      <c r="D518" s="211" t="s">
        <v>14798</v>
      </c>
      <c r="E518" s="211">
        <f t="shared" si="8"/>
        <v>31.97</v>
      </c>
      <c r="F518" s="212"/>
    </row>
    <row r="519" spans="1:6" ht="18" customHeight="1">
      <c r="A519" s="208">
        <v>40640</v>
      </c>
      <c r="B519" s="213" t="s">
        <v>14799</v>
      </c>
      <c r="C519" s="210" t="s">
        <v>14068</v>
      </c>
      <c r="D519" s="211" t="s">
        <v>14800</v>
      </c>
      <c r="E519" s="211">
        <f t="shared" si="8"/>
        <v>99.58</v>
      </c>
      <c r="F519" s="209" t="s">
        <v>13953</v>
      </c>
    </row>
    <row r="520" spans="1:6" ht="18" customHeight="1">
      <c r="A520" s="208">
        <v>40642</v>
      </c>
      <c r="B520" s="213" t="s">
        <v>14801</v>
      </c>
      <c r="C520" s="210" t="s">
        <v>14068</v>
      </c>
      <c r="D520" s="211" t="s">
        <v>14802</v>
      </c>
      <c r="E520" s="211">
        <f t="shared" si="8"/>
        <v>111.02</v>
      </c>
      <c r="F520" s="209" t="s">
        <v>13953</v>
      </c>
    </row>
    <row r="521" spans="1:6" ht="18" customHeight="1">
      <c r="A521" s="208">
        <v>40643</v>
      </c>
      <c r="B521" s="213" t="s">
        <v>14803</v>
      </c>
      <c r="C521" s="210" t="s">
        <v>14068</v>
      </c>
      <c r="D521" s="211" t="s">
        <v>14804</v>
      </c>
      <c r="E521" s="211">
        <f t="shared" si="8"/>
        <v>121.91</v>
      </c>
      <c r="F521" s="209" t="s">
        <v>13953</v>
      </c>
    </row>
    <row r="522" spans="1:6" ht="18.95" customHeight="1">
      <c r="A522" s="208">
        <v>40641</v>
      </c>
      <c r="B522" s="209" t="s">
        <v>14805</v>
      </c>
      <c r="C522" s="210" t="s">
        <v>14068</v>
      </c>
      <c r="D522" s="211" t="s">
        <v>14806</v>
      </c>
      <c r="E522" s="211">
        <f t="shared" si="8"/>
        <v>115.57</v>
      </c>
      <c r="F522" s="209" t="s">
        <v>13953</v>
      </c>
    </row>
    <row r="523" spans="1:6" ht="18" customHeight="1">
      <c r="A523" s="208">
        <v>40648</v>
      </c>
      <c r="B523" s="213" t="s">
        <v>14807</v>
      </c>
      <c r="C523" s="210" t="s">
        <v>14068</v>
      </c>
      <c r="D523" s="211" t="s">
        <v>14808</v>
      </c>
      <c r="E523" s="211">
        <f t="shared" si="8"/>
        <v>143.31</v>
      </c>
      <c r="F523" s="209" t="s">
        <v>13953</v>
      </c>
    </row>
    <row r="524" spans="1:6" ht="18" customHeight="1">
      <c r="A524" s="208">
        <v>40649</v>
      </c>
      <c r="B524" s="213" t="s">
        <v>14809</v>
      </c>
      <c r="C524" s="210" t="s">
        <v>14068</v>
      </c>
      <c r="D524" s="211" t="s">
        <v>14810</v>
      </c>
      <c r="E524" s="211">
        <f t="shared" si="8"/>
        <v>115.98</v>
      </c>
      <c r="F524" s="209" t="s">
        <v>13953</v>
      </c>
    </row>
    <row r="525" spans="1:6" ht="18" customHeight="1">
      <c r="A525" s="208">
        <v>40645</v>
      </c>
      <c r="B525" s="213" t="s">
        <v>14811</v>
      </c>
      <c r="C525" s="210" t="s">
        <v>14068</v>
      </c>
      <c r="D525" s="211" t="s">
        <v>14812</v>
      </c>
      <c r="E525" s="211">
        <f t="shared" si="8"/>
        <v>273.95</v>
      </c>
      <c r="F525" s="209" t="s">
        <v>13953</v>
      </c>
    </row>
    <row r="526" spans="1:6" ht="18" customHeight="1">
      <c r="A526" s="208">
        <v>40644</v>
      </c>
      <c r="B526" s="213" t="s">
        <v>14813</v>
      </c>
      <c r="C526" s="210" t="s">
        <v>14068</v>
      </c>
      <c r="D526" s="211" t="s">
        <v>14814</v>
      </c>
      <c r="E526" s="211">
        <f t="shared" si="8"/>
        <v>174.83</v>
      </c>
      <c r="F526" s="209" t="s">
        <v>13953</v>
      </c>
    </row>
    <row r="527" spans="1:6" ht="18" customHeight="1">
      <c r="A527" s="208">
        <v>40646</v>
      </c>
      <c r="B527" s="213" t="s">
        <v>14815</v>
      </c>
      <c r="C527" s="210" t="s">
        <v>14068</v>
      </c>
      <c r="D527" s="211" t="s">
        <v>14816</v>
      </c>
      <c r="E527" s="211">
        <f t="shared" si="8"/>
        <v>128.72</v>
      </c>
      <c r="F527" s="209" t="s">
        <v>13953</v>
      </c>
    </row>
    <row r="528" spans="1:6" ht="18" customHeight="1">
      <c r="A528" s="208">
        <v>40647</v>
      </c>
      <c r="B528" s="209" t="s">
        <v>14817</v>
      </c>
      <c r="C528" s="210" t="s">
        <v>14068</v>
      </c>
      <c r="D528" s="211" t="s">
        <v>14818</v>
      </c>
      <c r="E528" s="211">
        <f t="shared" si="8"/>
        <v>132.41999999999999</v>
      </c>
      <c r="F528" s="209" t="s">
        <v>13953</v>
      </c>
    </row>
    <row r="529" spans="1:6" ht="18.95" customHeight="1">
      <c r="A529" s="208">
        <v>40704</v>
      </c>
      <c r="B529" s="209" t="s">
        <v>14819</v>
      </c>
      <c r="C529" s="210" t="s">
        <v>14068</v>
      </c>
      <c r="D529" s="211" t="s">
        <v>14820</v>
      </c>
      <c r="E529" s="211">
        <f t="shared" si="8"/>
        <v>116.71</v>
      </c>
      <c r="F529" s="209" t="s">
        <v>13953</v>
      </c>
    </row>
    <row r="530" spans="1:6" ht="18" customHeight="1">
      <c r="A530" s="208">
        <v>41107</v>
      </c>
      <c r="B530" s="213" t="s">
        <v>14821</v>
      </c>
      <c r="C530" s="210" t="s">
        <v>14068</v>
      </c>
      <c r="D530" s="211" t="s">
        <v>14822</v>
      </c>
      <c r="E530" s="211">
        <f t="shared" si="8"/>
        <v>154.49</v>
      </c>
      <c r="F530" s="209" t="s">
        <v>13953</v>
      </c>
    </row>
    <row r="531" spans="1:6" ht="18" customHeight="1">
      <c r="A531" s="208">
        <v>40638</v>
      </c>
      <c r="B531" s="213" t="s">
        <v>14823</v>
      </c>
      <c r="C531" s="210" t="s">
        <v>14068</v>
      </c>
      <c r="D531" s="211" t="s">
        <v>14824</v>
      </c>
      <c r="E531" s="211">
        <f t="shared" si="8"/>
        <v>579.83000000000004</v>
      </c>
      <c r="F531" s="214"/>
    </row>
    <row r="532" spans="1:6" ht="18" customHeight="1">
      <c r="A532" s="208">
        <v>41188</v>
      </c>
      <c r="B532" s="213" t="s">
        <v>14825</v>
      </c>
      <c r="C532" s="210" t="s">
        <v>14068</v>
      </c>
      <c r="D532" s="211" t="s">
        <v>14826</v>
      </c>
      <c r="E532" s="211">
        <f t="shared" si="8"/>
        <v>856.07</v>
      </c>
      <c r="F532" s="214"/>
    </row>
    <row r="533" spans="1:6" ht="18" customHeight="1">
      <c r="A533" s="208">
        <v>41187</v>
      </c>
      <c r="B533" s="213" t="s">
        <v>14827</v>
      </c>
      <c r="C533" s="210" t="s">
        <v>14068</v>
      </c>
      <c r="D533" s="211" t="s">
        <v>14828</v>
      </c>
      <c r="E533" s="211">
        <f t="shared" ref="E533:E596" si="9">ROUND(D533-(D533*$B$4),2)</f>
        <v>1130.18</v>
      </c>
      <c r="F533" s="214"/>
    </row>
    <row r="534" spans="1:6" ht="18" customHeight="1">
      <c r="A534" s="208">
        <v>40705</v>
      </c>
      <c r="B534" s="213" t="s">
        <v>14829</v>
      </c>
      <c r="C534" s="210" t="s">
        <v>14068</v>
      </c>
      <c r="D534" s="211" t="s">
        <v>14830</v>
      </c>
      <c r="E534" s="211">
        <f t="shared" si="9"/>
        <v>87.88</v>
      </c>
      <c r="F534" s="209" t="s">
        <v>13953</v>
      </c>
    </row>
    <row r="535" spans="1:6" ht="9.9499999999999993" customHeight="1">
      <c r="A535" s="208">
        <v>40639</v>
      </c>
      <c r="B535" s="209" t="s">
        <v>14831</v>
      </c>
      <c r="C535" s="210" t="s">
        <v>14068</v>
      </c>
      <c r="D535" s="211" t="s">
        <v>14832</v>
      </c>
      <c r="E535" s="211">
        <f t="shared" si="9"/>
        <v>588.69000000000005</v>
      </c>
      <c r="F535" s="212"/>
    </row>
    <row r="536" spans="1:6" ht="18" customHeight="1">
      <c r="A536" s="208">
        <v>41227</v>
      </c>
      <c r="B536" s="213" t="s">
        <v>14833</v>
      </c>
      <c r="C536" s="210" t="s">
        <v>14068</v>
      </c>
      <c r="D536" s="211" t="s">
        <v>14834</v>
      </c>
      <c r="E536" s="211">
        <f t="shared" si="9"/>
        <v>190.65</v>
      </c>
      <c r="F536" s="214"/>
    </row>
    <row r="537" spans="1:6" ht="9" customHeight="1">
      <c r="A537" s="208">
        <v>40951</v>
      </c>
      <c r="B537" s="209" t="s">
        <v>14835</v>
      </c>
      <c r="C537" s="210" t="s">
        <v>14068</v>
      </c>
      <c r="D537" s="211" t="s">
        <v>14836</v>
      </c>
      <c r="E537" s="211">
        <f t="shared" si="9"/>
        <v>30.62</v>
      </c>
      <c r="F537" s="212"/>
    </row>
    <row r="538" spans="1:6" ht="9" customHeight="1">
      <c r="A538" s="208">
        <v>41121</v>
      </c>
      <c r="B538" s="209" t="s">
        <v>14837</v>
      </c>
      <c r="C538" s="210" t="s">
        <v>14068</v>
      </c>
      <c r="D538" s="211" t="s">
        <v>14838</v>
      </c>
      <c r="E538" s="211">
        <f t="shared" si="9"/>
        <v>34.92</v>
      </c>
      <c r="F538" s="212"/>
    </row>
    <row r="539" spans="1:6" ht="9" customHeight="1">
      <c r="A539" s="208">
        <v>41120</v>
      </c>
      <c r="B539" s="209" t="s">
        <v>14839</v>
      </c>
      <c r="C539" s="210" t="s">
        <v>14068</v>
      </c>
      <c r="D539" s="211" t="s">
        <v>14840</v>
      </c>
      <c r="E539" s="211">
        <f t="shared" si="9"/>
        <v>21.99</v>
      </c>
      <c r="F539" s="212"/>
    </row>
    <row r="540" spans="1:6" ht="9" customHeight="1">
      <c r="A540" s="208">
        <v>41128</v>
      </c>
      <c r="B540" s="209" t="s">
        <v>14841</v>
      </c>
      <c r="C540" s="210" t="s">
        <v>14068</v>
      </c>
      <c r="D540" s="211" t="s">
        <v>14842</v>
      </c>
      <c r="E540" s="211">
        <f t="shared" si="9"/>
        <v>7.05</v>
      </c>
      <c r="F540" s="212"/>
    </row>
    <row r="541" spans="1:6" ht="9" customHeight="1">
      <c r="A541" s="208">
        <v>41129</v>
      </c>
      <c r="B541" s="209" t="s">
        <v>14843</v>
      </c>
      <c r="C541" s="210" t="s">
        <v>14068</v>
      </c>
      <c r="D541" s="211" t="s">
        <v>14844</v>
      </c>
      <c r="E541" s="211">
        <f t="shared" si="9"/>
        <v>8.41</v>
      </c>
      <c r="F541" s="212"/>
    </row>
    <row r="542" spans="1:6" ht="9" customHeight="1">
      <c r="A542" s="208">
        <v>41131</v>
      </c>
      <c r="B542" s="209" t="s">
        <v>14845</v>
      </c>
      <c r="C542" s="210" t="s">
        <v>14068</v>
      </c>
      <c r="D542" s="211" t="s">
        <v>14846</v>
      </c>
      <c r="E542" s="211">
        <f t="shared" si="9"/>
        <v>8.89</v>
      </c>
      <c r="F542" s="212"/>
    </row>
    <row r="543" spans="1:6" ht="9" customHeight="1">
      <c r="A543" s="208">
        <v>41130</v>
      </c>
      <c r="B543" s="209" t="s">
        <v>14847</v>
      </c>
      <c r="C543" s="210" t="s">
        <v>14068</v>
      </c>
      <c r="D543" s="211" t="s">
        <v>14848</v>
      </c>
      <c r="E543" s="211">
        <f t="shared" si="9"/>
        <v>19.11</v>
      </c>
      <c r="F543" s="212"/>
    </row>
    <row r="544" spans="1:6" ht="18" customHeight="1">
      <c r="A544" s="208">
        <v>40997</v>
      </c>
      <c r="B544" s="213" t="s">
        <v>14849</v>
      </c>
      <c r="C544" s="210" t="s">
        <v>13844</v>
      </c>
      <c r="D544" s="211" t="s">
        <v>14850</v>
      </c>
      <c r="E544" s="211">
        <f t="shared" si="9"/>
        <v>126.12</v>
      </c>
      <c r="F544" s="214"/>
    </row>
    <row r="545" spans="1:6" ht="9" customHeight="1">
      <c r="A545" s="208">
        <v>40724</v>
      </c>
      <c r="B545" s="209" t="s">
        <v>14851</v>
      </c>
      <c r="C545" s="210" t="s">
        <v>13844</v>
      </c>
      <c r="D545" s="211" t="s">
        <v>14852</v>
      </c>
      <c r="E545" s="211">
        <f t="shared" si="9"/>
        <v>175.01</v>
      </c>
      <c r="F545" s="212"/>
    </row>
    <row r="546" spans="1:6" ht="18.95" customHeight="1">
      <c r="A546" s="208">
        <v>40722</v>
      </c>
      <c r="B546" s="209" t="s">
        <v>14853</v>
      </c>
      <c r="C546" s="210" t="s">
        <v>13844</v>
      </c>
      <c r="D546" s="211" t="s">
        <v>14854</v>
      </c>
      <c r="E546" s="211">
        <f t="shared" si="9"/>
        <v>13.07</v>
      </c>
      <c r="F546" s="214"/>
    </row>
    <row r="547" spans="1:6" ht="9" customHeight="1">
      <c r="A547" s="208">
        <v>40998</v>
      </c>
      <c r="B547" s="209" t="s">
        <v>14855</v>
      </c>
      <c r="C547" s="210" t="s">
        <v>13844</v>
      </c>
      <c r="D547" s="211" t="s">
        <v>14856</v>
      </c>
      <c r="E547" s="211">
        <f t="shared" si="9"/>
        <v>11.64</v>
      </c>
      <c r="F547" s="212"/>
    </row>
    <row r="548" spans="1:6" ht="9" customHeight="1">
      <c r="A548" s="208">
        <v>40723</v>
      </c>
      <c r="B548" s="209" t="s">
        <v>14857</v>
      </c>
      <c r="C548" s="210" t="s">
        <v>13844</v>
      </c>
      <c r="D548" s="211" t="s">
        <v>14858</v>
      </c>
      <c r="E548" s="211">
        <f t="shared" si="9"/>
        <v>91.17</v>
      </c>
      <c r="F548" s="212"/>
    </row>
    <row r="549" spans="1:6" ht="9" customHeight="1">
      <c r="A549" s="208">
        <v>40335</v>
      </c>
      <c r="B549" s="209" t="s">
        <v>14859</v>
      </c>
      <c r="C549" s="210" t="s">
        <v>13841</v>
      </c>
      <c r="D549" s="211" t="s">
        <v>14860</v>
      </c>
      <c r="E549" s="211">
        <f t="shared" si="9"/>
        <v>624.35</v>
      </c>
      <c r="F549" s="209" t="s">
        <v>13953</v>
      </c>
    </row>
    <row r="550" spans="1:6" ht="9" customHeight="1">
      <c r="A550" s="208">
        <v>40334</v>
      </c>
      <c r="B550" s="209" t="s">
        <v>14861</v>
      </c>
      <c r="C550" s="210" t="s">
        <v>13841</v>
      </c>
      <c r="D550" s="211" t="s">
        <v>14862</v>
      </c>
      <c r="E550" s="211">
        <f t="shared" si="9"/>
        <v>905.54</v>
      </c>
      <c r="F550" s="209" t="s">
        <v>13953</v>
      </c>
    </row>
    <row r="551" spans="1:6" ht="18" customHeight="1">
      <c r="A551" s="208">
        <v>40333</v>
      </c>
      <c r="B551" s="213" t="s">
        <v>14863</v>
      </c>
      <c r="C551" s="210" t="s">
        <v>13841</v>
      </c>
      <c r="D551" s="211" t="s">
        <v>14864</v>
      </c>
      <c r="E551" s="211">
        <f t="shared" si="9"/>
        <v>312.17</v>
      </c>
      <c r="F551" s="209" t="s">
        <v>13953</v>
      </c>
    </row>
    <row r="552" spans="1:6" ht="18" customHeight="1">
      <c r="A552" s="208">
        <v>40332</v>
      </c>
      <c r="B552" s="213" t="s">
        <v>14865</v>
      </c>
      <c r="C552" s="210" t="s">
        <v>13841</v>
      </c>
      <c r="D552" s="211" t="s">
        <v>14866</v>
      </c>
      <c r="E552" s="211">
        <f t="shared" si="9"/>
        <v>452.76</v>
      </c>
      <c r="F552" s="209" t="s">
        <v>13953</v>
      </c>
    </row>
    <row r="553" spans="1:6" ht="9" customHeight="1">
      <c r="A553" s="208">
        <v>40675</v>
      </c>
      <c r="B553" s="209" t="s">
        <v>14867</v>
      </c>
      <c r="C553" s="210" t="s">
        <v>13871</v>
      </c>
      <c r="D553" s="211" t="s">
        <v>14868</v>
      </c>
      <c r="E553" s="211">
        <f t="shared" si="9"/>
        <v>256.87</v>
      </c>
      <c r="F553" s="212"/>
    </row>
    <row r="554" spans="1:6" ht="9" customHeight="1">
      <c r="A554" s="208">
        <v>40673</v>
      </c>
      <c r="B554" s="209" t="s">
        <v>14869</v>
      </c>
      <c r="C554" s="210" t="s">
        <v>13871</v>
      </c>
      <c r="D554" s="211" t="s">
        <v>14870</v>
      </c>
      <c r="E554" s="211">
        <f t="shared" si="9"/>
        <v>73.849999999999994</v>
      </c>
      <c r="F554" s="212"/>
    </row>
    <row r="555" spans="1:6" ht="9.9499999999999993" customHeight="1">
      <c r="A555" s="208">
        <v>40674</v>
      </c>
      <c r="B555" s="209" t="s">
        <v>14871</v>
      </c>
      <c r="C555" s="210" t="s">
        <v>13871</v>
      </c>
      <c r="D555" s="211" t="s">
        <v>14872</v>
      </c>
      <c r="E555" s="211">
        <f t="shared" si="9"/>
        <v>79.040000000000006</v>
      </c>
      <c r="F555" s="212"/>
    </row>
    <row r="556" spans="1:6" ht="9" customHeight="1">
      <c r="A556" s="208">
        <v>41037</v>
      </c>
      <c r="B556" s="209" t="s">
        <v>14873</v>
      </c>
      <c r="C556" s="210" t="s">
        <v>14068</v>
      </c>
      <c r="D556" s="211" t="s">
        <v>14874</v>
      </c>
      <c r="E556" s="211">
        <f t="shared" si="9"/>
        <v>97.9</v>
      </c>
      <c r="F556" s="212"/>
    </row>
    <row r="557" spans="1:6" ht="9" customHeight="1">
      <c r="A557" s="208">
        <v>40258</v>
      </c>
      <c r="B557" s="209" t="s">
        <v>14875</v>
      </c>
      <c r="C557" s="210" t="s">
        <v>13844</v>
      </c>
      <c r="D557" s="211" t="s">
        <v>14876</v>
      </c>
      <c r="E557" s="211">
        <f t="shared" si="9"/>
        <v>60.68</v>
      </c>
      <c r="F557" s="212"/>
    </row>
    <row r="558" spans="1:6" ht="9" customHeight="1">
      <c r="A558" s="208">
        <v>40261</v>
      </c>
      <c r="B558" s="209" t="s">
        <v>14877</v>
      </c>
      <c r="C558" s="210" t="s">
        <v>13844</v>
      </c>
      <c r="D558" s="211" t="s">
        <v>14878</v>
      </c>
      <c r="E558" s="211">
        <f t="shared" si="9"/>
        <v>70.38</v>
      </c>
      <c r="F558" s="212"/>
    </row>
    <row r="559" spans="1:6" ht="9" customHeight="1">
      <c r="A559" s="208">
        <v>40259</v>
      </c>
      <c r="B559" s="209" t="s">
        <v>14879</v>
      </c>
      <c r="C559" s="210" t="s">
        <v>13844</v>
      </c>
      <c r="D559" s="211" t="s">
        <v>14880</v>
      </c>
      <c r="E559" s="211">
        <f t="shared" si="9"/>
        <v>89.44</v>
      </c>
      <c r="F559" s="212"/>
    </row>
    <row r="560" spans="1:6" ht="9" customHeight="1">
      <c r="A560" s="208">
        <v>40262</v>
      </c>
      <c r="B560" s="209" t="s">
        <v>14881</v>
      </c>
      <c r="C560" s="210" t="s">
        <v>13844</v>
      </c>
      <c r="D560" s="211" t="s">
        <v>14882</v>
      </c>
      <c r="E560" s="211">
        <f t="shared" si="9"/>
        <v>99.15</v>
      </c>
      <c r="F560" s="212"/>
    </row>
    <row r="561" spans="1:6" ht="9" customHeight="1">
      <c r="A561" s="208">
        <v>40260</v>
      </c>
      <c r="B561" s="209" t="s">
        <v>14883</v>
      </c>
      <c r="C561" s="210" t="s">
        <v>13844</v>
      </c>
      <c r="D561" s="211" t="s">
        <v>14884</v>
      </c>
      <c r="E561" s="211">
        <f t="shared" si="9"/>
        <v>132.57</v>
      </c>
      <c r="F561" s="212"/>
    </row>
    <row r="562" spans="1:6" ht="9" customHeight="1">
      <c r="A562" s="208">
        <v>40263</v>
      </c>
      <c r="B562" s="209" t="s">
        <v>14885</v>
      </c>
      <c r="C562" s="210" t="s">
        <v>13844</v>
      </c>
      <c r="D562" s="211" t="s">
        <v>14886</v>
      </c>
      <c r="E562" s="211">
        <f t="shared" si="9"/>
        <v>142.27000000000001</v>
      </c>
      <c r="F562" s="212"/>
    </row>
    <row r="563" spans="1:6" ht="9" customHeight="1">
      <c r="A563" s="208">
        <v>40267</v>
      </c>
      <c r="B563" s="209" t="s">
        <v>14887</v>
      </c>
      <c r="C563" s="210" t="s">
        <v>13844</v>
      </c>
      <c r="D563" s="211" t="s">
        <v>14888</v>
      </c>
      <c r="E563" s="211">
        <f t="shared" si="9"/>
        <v>146.55000000000001</v>
      </c>
      <c r="F563" s="212"/>
    </row>
    <row r="564" spans="1:6" ht="9.6" customHeight="1">
      <c r="A564" s="208">
        <v>40264</v>
      </c>
      <c r="B564" s="209" t="s">
        <v>14889</v>
      </c>
      <c r="C564" s="210" t="s">
        <v>13844</v>
      </c>
      <c r="D564" s="211" t="s">
        <v>14890</v>
      </c>
      <c r="E564" s="211">
        <f t="shared" si="9"/>
        <v>136.84</v>
      </c>
      <c r="F564" s="212"/>
    </row>
    <row r="565" spans="1:6" ht="9" customHeight="1">
      <c r="A565" s="208">
        <v>40268</v>
      </c>
      <c r="B565" s="209" t="s">
        <v>14891</v>
      </c>
      <c r="C565" s="210" t="s">
        <v>13844</v>
      </c>
      <c r="D565" s="211" t="s">
        <v>14892</v>
      </c>
      <c r="E565" s="211">
        <f t="shared" si="9"/>
        <v>179.99</v>
      </c>
      <c r="F565" s="212"/>
    </row>
    <row r="566" spans="1:6" ht="9" customHeight="1">
      <c r="A566" s="208">
        <v>40265</v>
      </c>
      <c r="B566" s="209" t="s">
        <v>14893</v>
      </c>
      <c r="C566" s="210" t="s">
        <v>13844</v>
      </c>
      <c r="D566" s="211" t="s">
        <v>14894</v>
      </c>
      <c r="E566" s="211">
        <f t="shared" si="9"/>
        <v>170.29</v>
      </c>
      <c r="F566" s="212"/>
    </row>
    <row r="567" spans="1:6" ht="9" customHeight="1">
      <c r="A567" s="208">
        <v>40269</v>
      </c>
      <c r="B567" s="209" t="s">
        <v>14895</v>
      </c>
      <c r="C567" s="210" t="s">
        <v>13844</v>
      </c>
      <c r="D567" s="211" t="s">
        <v>14896</v>
      </c>
      <c r="E567" s="211">
        <f t="shared" si="9"/>
        <v>312.16000000000003</v>
      </c>
      <c r="F567" s="212"/>
    </row>
    <row r="568" spans="1:6" ht="9" customHeight="1">
      <c r="A568" s="208">
        <v>40266</v>
      </c>
      <c r="B568" s="209" t="s">
        <v>14897</v>
      </c>
      <c r="C568" s="210" t="s">
        <v>13844</v>
      </c>
      <c r="D568" s="211" t="s">
        <v>14898</v>
      </c>
      <c r="E568" s="211">
        <f t="shared" si="9"/>
        <v>302.45</v>
      </c>
      <c r="F568" s="212"/>
    </row>
    <row r="569" spans="1:6" ht="9" customHeight="1">
      <c r="A569" s="208">
        <v>40276</v>
      </c>
      <c r="B569" s="209" t="s">
        <v>14899</v>
      </c>
      <c r="C569" s="210" t="s">
        <v>13844</v>
      </c>
      <c r="D569" s="211" t="s">
        <v>14900</v>
      </c>
      <c r="E569" s="211">
        <f t="shared" si="9"/>
        <v>250.72</v>
      </c>
      <c r="F569" s="212"/>
    </row>
    <row r="570" spans="1:6" ht="9" customHeight="1">
      <c r="A570" s="208">
        <v>40256</v>
      </c>
      <c r="B570" s="209" t="s">
        <v>14901</v>
      </c>
      <c r="C570" s="210" t="s">
        <v>13844</v>
      </c>
      <c r="D570" s="211" t="s">
        <v>14880</v>
      </c>
      <c r="E570" s="211">
        <f t="shared" si="9"/>
        <v>89.44</v>
      </c>
      <c r="F570" s="212"/>
    </row>
    <row r="571" spans="1:6" ht="9" customHeight="1">
      <c r="A571" s="208">
        <v>40257</v>
      </c>
      <c r="B571" s="209" t="s">
        <v>14902</v>
      </c>
      <c r="C571" s="210" t="s">
        <v>13844</v>
      </c>
      <c r="D571" s="211" t="s">
        <v>14903</v>
      </c>
      <c r="E571" s="211">
        <f t="shared" si="9"/>
        <v>203.67</v>
      </c>
      <c r="F571" s="212"/>
    </row>
    <row r="572" spans="1:6" ht="9" customHeight="1">
      <c r="A572" s="208">
        <v>40282</v>
      </c>
      <c r="B572" s="209" t="s">
        <v>14904</v>
      </c>
      <c r="C572" s="210" t="s">
        <v>13844</v>
      </c>
      <c r="D572" s="211" t="s">
        <v>14905</v>
      </c>
      <c r="E572" s="211">
        <f t="shared" si="9"/>
        <v>17.41</v>
      </c>
      <c r="F572" s="212"/>
    </row>
    <row r="573" spans="1:6" ht="9" customHeight="1">
      <c r="A573" s="208">
        <v>40285</v>
      </c>
      <c r="B573" s="209" t="s">
        <v>14906</v>
      </c>
      <c r="C573" s="210" t="s">
        <v>13844</v>
      </c>
      <c r="D573" s="211" t="s">
        <v>14907</v>
      </c>
      <c r="E573" s="211">
        <f t="shared" si="9"/>
        <v>27.11</v>
      </c>
      <c r="F573" s="212"/>
    </row>
    <row r="574" spans="1:6" ht="9" customHeight="1">
      <c r="A574" s="208">
        <v>40283</v>
      </c>
      <c r="B574" s="209" t="s">
        <v>14908</v>
      </c>
      <c r="C574" s="210" t="s">
        <v>13844</v>
      </c>
      <c r="D574" s="211" t="s">
        <v>14717</v>
      </c>
      <c r="E574" s="211">
        <f t="shared" si="9"/>
        <v>19.149999999999999</v>
      </c>
      <c r="F574" s="212"/>
    </row>
    <row r="575" spans="1:6" ht="9.9499999999999993" customHeight="1">
      <c r="A575" s="208">
        <v>40286</v>
      </c>
      <c r="B575" s="209" t="s">
        <v>14909</v>
      </c>
      <c r="C575" s="210" t="s">
        <v>13844</v>
      </c>
      <c r="D575" s="211" t="s">
        <v>14910</v>
      </c>
      <c r="E575" s="211">
        <f t="shared" si="9"/>
        <v>28.85</v>
      </c>
      <c r="F575" s="212"/>
    </row>
    <row r="576" spans="1:6" ht="9" customHeight="1">
      <c r="A576" s="208">
        <v>40284</v>
      </c>
      <c r="B576" s="209" t="s">
        <v>14911</v>
      </c>
      <c r="C576" s="210" t="s">
        <v>13844</v>
      </c>
      <c r="D576" s="211" t="s">
        <v>14912</v>
      </c>
      <c r="E576" s="211">
        <f t="shared" si="9"/>
        <v>22.52</v>
      </c>
      <c r="F576" s="212"/>
    </row>
    <row r="577" spans="1:6" ht="9" customHeight="1">
      <c r="A577" s="208">
        <v>40287</v>
      </c>
      <c r="B577" s="209" t="s">
        <v>14913</v>
      </c>
      <c r="C577" s="210" t="s">
        <v>13844</v>
      </c>
      <c r="D577" s="211" t="s">
        <v>14914</v>
      </c>
      <c r="E577" s="211">
        <f t="shared" si="9"/>
        <v>32.22</v>
      </c>
      <c r="F577" s="212"/>
    </row>
    <row r="578" spans="1:6" ht="9" customHeight="1">
      <c r="A578" s="208">
        <v>40288</v>
      </c>
      <c r="B578" s="209" t="s">
        <v>14915</v>
      </c>
      <c r="C578" s="210" t="s">
        <v>13844</v>
      </c>
      <c r="D578" s="211" t="s">
        <v>14916</v>
      </c>
      <c r="E578" s="211">
        <f t="shared" si="9"/>
        <v>31.91</v>
      </c>
      <c r="F578" s="212"/>
    </row>
    <row r="579" spans="1:6" ht="9" customHeight="1">
      <c r="A579" s="208">
        <v>40291</v>
      </c>
      <c r="B579" s="209" t="s">
        <v>14917</v>
      </c>
      <c r="C579" s="210" t="s">
        <v>13844</v>
      </c>
      <c r="D579" s="211" t="s">
        <v>14918</v>
      </c>
      <c r="E579" s="211">
        <f t="shared" si="9"/>
        <v>41.61</v>
      </c>
      <c r="F579" s="212"/>
    </row>
    <row r="580" spans="1:6" ht="9" customHeight="1">
      <c r="A580" s="208">
        <v>40289</v>
      </c>
      <c r="B580" s="209" t="s">
        <v>14919</v>
      </c>
      <c r="C580" s="210" t="s">
        <v>13844</v>
      </c>
      <c r="D580" s="211" t="s">
        <v>14719</v>
      </c>
      <c r="E580" s="211">
        <f t="shared" si="9"/>
        <v>38.29</v>
      </c>
      <c r="F580" s="212"/>
    </row>
    <row r="581" spans="1:6" ht="9" customHeight="1">
      <c r="A581" s="208">
        <v>40292</v>
      </c>
      <c r="B581" s="209" t="s">
        <v>14920</v>
      </c>
      <c r="C581" s="210" t="s">
        <v>13844</v>
      </c>
      <c r="D581" s="211" t="s">
        <v>14921</v>
      </c>
      <c r="E581" s="211">
        <f t="shared" si="9"/>
        <v>47.99</v>
      </c>
      <c r="F581" s="212"/>
    </row>
    <row r="582" spans="1:6" ht="9" customHeight="1">
      <c r="A582" s="208">
        <v>40290</v>
      </c>
      <c r="B582" s="209" t="s">
        <v>14922</v>
      </c>
      <c r="C582" s="210" t="s">
        <v>13844</v>
      </c>
      <c r="D582" s="211" t="s">
        <v>14923</v>
      </c>
      <c r="E582" s="211">
        <f t="shared" si="9"/>
        <v>47.87</v>
      </c>
      <c r="F582" s="212"/>
    </row>
    <row r="583" spans="1:6" ht="9" customHeight="1">
      <c r="A583" s="208">
        <v>40293</v>
      </c>
      <c r="B583" s="209" t="s">
        <v>14924</v>
      </c>
      <c r="C583" s="210" t="s">
        <v>13844</v>
      </c>
      <c r="D583" s="211" t="s">
        <v>14925</v>
      </c>
      <c r="E583" s="211">
        <f t="shared" si="9"/>
        <v>57.57</v>
      </c>
      <c r="F583" s="212"/>
    </row>
    <row r="584" spans="1:6" ht="9" customHeight="1">
      <c r="A584" s="208">
        <v>40294</v>
      </c>
      <c r="B584" s="209" t="s">
        <v>14926</v>
      </c>
      <c r="C584" s="210" t="s">
        <v>13844</v>
      </c>
      <c r="D584" s="211" t="s">
        <v>14927</v>
      </c>
      <c r="E584" s="211">
        <f t="shared" si="9"/>
        <v>149.56</v>
      </c>
      <c r="F584" s="212"/>
    </row>
    <row r="585" spans="1:6" ht="9" customHeight="1">
      <c r="A585" s="208">
        <v>40297</v>
      </c>
      <c r="B585" s="209" t="s">
        <v>14928</v>
      </c>
      <c r="C585" s="210" t="s">
        <v>13844</v>
      </c>
      <c r="D585" s="211" t="s">
        <v>14929</v>
      </c>
      <c r="E585" s="211">
        <f t="shared" si="9"/>
        <v>159.26</v>
      </c>
      <c r="F585" s="212"/>
    </row>
    <row r="586" spans="1:6" ht="9" customHeight="1">
      <c r="A586" s="208">
        <v>40295</v>
      </c>
      <c r="B586" s="209" t="s">
        <v>14930</v>
      </c>
      <c r="C586" s="210" t="s">
        <v>13844</v>
      </c>
      <c r="D586" s="211" t="s">
        <v>14931</v>
      </c>
      <c r="E586" s="211">
        <f t="shared" si="9"/>
        <v>167.52</v>
      </c>
      <c r="F586" s="212"/>
    </row>
    <row r="587" spans="1:6" ht="9" customHeight="1">
      <c r="A587" s="208">
        <v>40298</v>
      </c>
      <c r="B587" s="209" t="s">
        <v>14932</v>
      </c>
      <c r="C587" s="210" t="s">
        <v>13844</v>
      </c>
      <c r="D587" s="211" t="s">
        <v>14933</v>
      </c>
      <c r="E587" s="211">
        <f t="shared" si="9"/>
        <v>177.22</v>
      </c>
      <c r="F587" s="212"/>
    </row>
    <row r="588" spans="1:6" ht="9.9499999999999993" customHeight="1">
      <c r="A588" s="208">
        <v>40296</v>
      </c>
      <c r="B588" s="209" t="s">
        <v>14934</v>
      </c>
      <c r="C588" s="210" t="s">
        <v>13844</v>
      </c>
      <c r="D588" s="211" t="s">
        <v>14935</v>
      </c>
      <c r="E588" s="211">
        <f t="shared" si="9"/>
        <v>200.17</v>
      </c>
      <c r="F588" s="212"/>
    </row>
    <row r="589" spans="1:6" ht="9" customHeight="1">
      <c r="A589" s="208">
        <v>40299</v>
      </c>
      <c r="B589" s="209" t="s">
        <v>14936</v>
      </c>
      <c r="C589" s="210" t="s">
        <v>13844</v>
      </c>
      <c r="D589" s="211" t="s">
        <v>14937</v>
      </c>
      <c r="E589" s="211">
        <f t="shared" si="9"/>
        <v>209.87</v>
      </c>
      <c r="F589" s="212"/>
    </row>
    <row r="590" spans="1:6" ht="9" customHeight="1">
      <c r="A590" s="208">
        <v>40327</v>
      </c>
      <c r="B590" s="209" t="s">
        <v>14938</v>
      </c>
      <c r="C590" s="210" t="s">
        <v>13841</v>
      </c>
      <c r="D590" s="211" t="s">
        <v>14939</v>
      </c>
      <c r="E590" s="211">
        <f t="shared" si="9"/>
        <v>193.46</v>
      </c>
      <c r="F590" s="209" t="s">
        <v>13953</v>
      </c>
    </row>
    <row r="591" spans="1:6" ht="18" customHeight="1">
      <c r="A591" s="208">
        <v>40328</v>
      </c>
      <c r="B591" s="213" t="s">
        <v>14940</v>
      </c>
      <c r="C591" s="210" t="s">
        <v>13844</v>
      </c>
      <c r="D591" s="211" t="s">
        <v>14941</v>
      </c>
      <c r="E591" s="211">
        <f t="shared" si="9"/>
        <v>126.37</v>
      </c>
      <c r="F591" s="209" t="s">
        <v>13953</v>
      </c>
    </row>
    <row r="592" spans="1:6" ht="18" customHeight="1">
      <c r="A592" s="208">
        <v>43332</v>
      </c>
      <c r="B592" s="213" t="s">
        <v>14942</v>
      </c>
      <c r="C592" s="210" t="s">
        <v>14943</v>
      </c>
      <c r="D592" s="211" t="s">
        <v>14944</v>
      </c>
      <c r="E592" s="211">
        <f t="shared" si="9"/>
        <v>6886.19</v>
      </c>
      <c r="F592" s="214"/>
    </row>
    <row r="593" spans="1:6" ht="9" customHeight="1">
      <c r="A593" s="208">
        <v>40316</v>
      </c>
      <c r="B593" s="209" t="s">
        <v>14945</v>
      </c>
      <c r="C593" s="210" t="s">
        <v>13841</v>
      </c>
      <c r="D593" s="211" t="s">
        <v>14946</v>
      </c>
      <c r="E593" s="211">
        <f t="shared" si="9"/>
        <v>84.44</v>
      </c>
      <c r="F593" s="209" t="s">
        <v>13953</v>
      </c>
    </row>
    <row r="594" spans="1:6" ht="18" customHeight="1">
      <c r="A594" s="208">
        <v>40317</v>
      </c>
      <c r="B594" s="213" t="s">
        <v>14947</v>
      </c>
      <c r="C594" s="210" t="s">
        <v>13841</v>
      </c>
      <c r="D594" s="211" t="s">
        <v>14948</v>
      </c>
      <c r="E594" s="211">
        <f t="shared" si="9"/>
        <v>74.87</v>
      </c>
      <c r="F594" s="209" t="s">
        <v>13953</v>
      </c>
    </row>
    <row r="595" spans="1:6" ht="9" customHeight="1">
      <c r="A595" s="208">
        <v>40318</v>
      </c>
      <c r="B595" s="209" t="s">
        <v>14949</v>
      </c>
      <c r="C595" s="210" t="s">
        <v>13841</v>
      </c>
      <c r="D595" s="211" t="s">
        <v>14950</v>
      </c>
      <c r="E595" s="211">
        <f t="shared" si="9"/>
        <v>8.93</v>
      </c>
      <c r="F595" s="212"/>
    </row>
    <row r="596" spans="1:6" ht="18.95" customHeight="1">
      <c r="A596" s="208">
        <v>40311</v>
      </c>
      <c r="B596" s="209" t="s">
        <v>14951</v>
      </c>
      <c r="C596" s="210" t="s">
        <v>13841</v>
      </c>
      <c r="D596" s="211" t="s">
        <v>14952</v>
      </c>
      <c r="E596" s="211">
        <f t="shared" si="9"/>
        <v>106.82</v>
      </c>
      <c r="F596" s="209" t="s">
        <v>13953</v>
      </c>
    </row>
    <row r="597" spans="1:6" ht="18" customHeight="1">
      <c r="A597" s="208">
        <v>40312</v>
      </c>
      <c r="B597" s="213" t="s">
        <v>14953</v>
      </c>
      <c r="C597" s="210" t="s">
        <v>13841</v>
      </c>
      <c r="D597" s="211" t="s">
        <v>14954</v>
      </c>
      <c r="E597" s="211">
        <f t="shared" ref="E597:E660" si="10">ROUND(D597-(D597*$B$4),2)</f>
        <v>89.62</v>
      </c>
      <c r="F597" s="209" t="s">
        <v>13953</v>
      </c>
    </row>
    <row r="598" spans="1:6" ht="18" customHeight="1">
      <c r="A598" s="208">
        <v>40313</v>
      </c>
      <c r="B598" s="213" t="s">
        <v>14955</v>
      </c>
      <c r="C598" s="210" t="s">
        <v>13841</v>
      </c>
      <c r="D598" s="211" t="s">
        <v>14956</v>
      </c>
      <c r="E598" s="211">
        <f t="shared" si="10"/>
        <v>76.209999999999994</v>
      </c>
      <c r="F598" s="209" t="s">
        <v>13953</v>
      </c>
    </row>
    <row r="599" spans="1:6" ht="18" customHeight="1">
      <c r="A599" s="208">
        <v>40310</v>
      </c>
      <c r="B599" s="213" t="s">
        <v>14957</v>
      </c>
      <c r="C599" s="210" t="s">
        <v>13841</v>
      </c>
      <c r="D599" s="211" t="s">
        <v>14958</v>
      </c>
      <c r="E599" s="211">
        <f t="shared" si="10"/>
        <v>156.01</v>
      </c>
      <c r="F599" s="209" t="s">
        <v>13953</v>
      </c>
    </row>
    <row r="600" spans="1:6" ht="18" customHeight="1">
      <c r="A600" s="208">
        <v>40748</v>
      </c>
      <c r="B600" s="213" t="s">
        <v>14959</v>
      </c>
      <c r="C600" s="210" t="s">
        <v>13841</v>
      </c>
      <c r="D600" s="211" t="s">
        <v>14960</v>
      </c>
      <c r="E600" s="211">
        <f t="shared" si="10"/>
        <v>243.42</v>
      </c>
      <c r="F600" s="214"/>
    </row>
    <row r="601" spans="1:6" ht="18" customHeight="1">
      <c r="A601" s="208">
        <v>40726</v>
      </c>
      <c r="B601" s="213" t="s">
        <v>14961</v>
      </c>
      <c r="C601" s="210" t="s">
        <v>13844</v>
      </c>
      <c r="D601" s="211" t="s">
        <v>14962</v>
      </c>
      <c r="E601" s="211">
        <f t="shared" si="10"/>
        <v>517.41</v>
      </c>
      <c r="F601" s="209" t="s">
        <v>13953</v>
      </c>
    </row>
    <row r="602" spans="1:6" ht="9" customHeight="1">
      <c r="A602" s="208">
        <v>40725</v>
      </c>
      <c r="B602" s="209" t="s">
        <v>14963</v>
      </c>
      <c r="C602" s="210" t="s">
        <v>13844</v>
      </c>
      <c r="D602" s="211" t="s">
        <v>14964</v>
      </c>
      <c r="E602" s="211">
        <f t="shared" si="10"/>
        <v>514.91</v>
      </c>
      <c r="F602" s="209" t="s">
        <v>13953</v>
      </c>
    </row>
    <row r="603" spans="1:6" ht="18.95" customHeight="1">
      <c r="A603" s="208">
        <v>41394</v>
      </c>
      <c r="B603" s="209" t="s">
        <v>14965</v>
      </c>
      <c r="C603" s="210" t="s">
        <v>13841</v>
      </c>
      <c r="D603" s="211" t="s">
        <v>14966</v>
      </c>
      <c r="E603" s="211">
        <f t="shared" si="10"/>
        <v>31.68</v>
      </c>
      <c r="F603" s="214"/>
    </row>
    <row r="604" spans="1:6" ht="18" customHeight="1">
      <c r="A604" s="208">
        <v>41393</v>
      </c>
      <c r="B604" s="213" t="s">
        <v>14967</v>
      </c>
      <c r="C604" s="210" t="s">
        <v>13841</v>
      </c>
      <c r="D604" s="211" t="s">
        <v>14968</v>
      </c>
      <c r="E604" s="211">
        <f t="shared" si="10"/>
        <v>37.770000000000003</v>
      </c>
      <c r="F604" s="214"/>
    </row>
    <row r="605" spans="1:6" ht="18" customHeight="1">
      <c r="A605" s="208">
        <v>41391</v>
      </c>
      <c r="B605" s="213" t="s">
        <v>14969</v>
      </c>
      <c r="C605" s="210" t="s">
        <v>13841</v>
      </c>
      <c r="D605" s="211" t="s">
        <v>14970</v>
      </c>
      <c r="E605" s="211">
        <f t="shared" si="10"/>
        <v>61.61</v>
      </c>
      <c r="F605" s="214"/>
    </row>
    <row r="606" spans="1:6" ht="18" customHeight="1">
      <c r="A606" s="208">
        <v>102596</v>
      </c>
      <c r="B606" s="213" t="s">
        <v>14971</v>
      </c>
      <c r="C606" s="210" t="s">
        <v>14972</v>
      </c>
      <c r="D606" s="211" t="s">
        <v>14973</v>
      </c>
      <c r="E606" s="211">
        <f t="shared" si="10"/>
        <v>20.329999999999998</v>
      </c>
      <c r="F606" s="214"/>
    </row>
    <row r="607" spans="1:6" ht="18" customHeight="1">
      <c r="A607" s="208">
        <v>102595</v>
      </c>
      <c r="B607" s="213" t="s">
        <v>14974</v>
      </c>
      <c r="C607" s="210" t="s">
        <v>14972</v>
      </c>
      <c r="D607" s="211" t="s">
        <v>14975</v>
      </c>
      <c r="E607" s="211">
        <f t="shared" si="10"/>
        <v>24.32</v>
      </c>
      <c r="F607" s="214"/>
    </row>
    <row r="608" spans="1:6" ht="18" customHeight="1">
      <c r="A608" s="208">
        <v>41392</v>
      </c>
      <c r="B608" s="213" t="s">
        <v>14976</v>
      </c>
      <c r="C608" s="210" t="s">
        <v>13841</v>
      </c>
      <c r="D608" s="211" t="s">
        <v>14977</v>
      </c>
      <c r="E608" s="211">
        <f t="shared" si="10"/>
        <v>43.19</v>
      </c>
      <c r="F608" s="214"/>
    </row>
    <row r="609" spans="1:6" ht="18.95" customHeight="1">
      <c r="A609" s="208">
        <v>102594</v>
      </c>
      <c r="B609" s="209" t="s">
        <v>14978</v>
      </c>
      <c r="C609" s="210" t="s">
        <v>14972</v>
      </c>
      <c r="D609" s="211" t="s">
        <v>14979</v>
      </c>
      <c r="E609" s="211">
        <f t="shared" si="10"/>
        <v>29.18</v>
      </c>
      <c r="F609" s="214"/>
    </row>
    <row r="610" spans="1:6" ht="9" customHeight="1">
      <c r="A610" s="208">
        <v>41197</v>
      </c>
      <c r="B610" s="209" t="s">
        <v>14980</v>
      </c>
      <c r="C610" s="210" t="s">
        <v>13841</v>
      </c>
      <c r="D610" s="211" t="s">
        <v>14981</v>
      </c>
      <c r="E610" s="211">
        <f t="shared" si="10"/>
        <v>44.82</v>
      </c>
      <c r="F610" s="212"/>
    </row>
    <row r="611" spans="1:6" ht="18" customHeight="1">
      <c r="A611" s="208">
        <v>40709</v>
      </c>
      <c r="B611" s="213" t="s">
        <v>14982</v>
      </c>
      <c r="C611" s="210" t="s">
        <v>13841</v>
      </c>
      <c r="D611" s="211" t="s">
        <v>14983</v>
      </c>
      <c r="E611" s="211">
        <f t="shared" si="10"/>
        <v>31.21</v>
      </c>
      <c r="F611" s="214"/>
    </row>
    <row r="612" spans="1:6" ht="9" customHeight="1">
      <c r="A612" s="208">
        <v>40721</v>
      </c>
      <c r="B612" s="209" t="s">
        <v>14984</v>
      </c>
      <c r="C612" s="210" t="s">
        <v>13844</v>
      </c>
      <c r="D612" s="211" t="s">
        <v>14985</v>
      </c>
      <c r="E612" s="211">
        <f t="shared" si="10"/>
        <v>145.41999999999999</v>
      </c>
      <c r="F612" s="209" t="s">
        <v>13953</v>
      </c>
    </row>
    <row r="613" spans="1:6" ht="9" customHeight="1">
      <c r="A613" s="208">
        <v>40396</v>
      </c>
      <c r="B613" s="209" t="s">
        <v>14986</v>
      </c>
      <c r="C613" s="210" t="s">
        <v>13841</v>
      </c>
      <c r="D613" s="211" t="s">
        <v>14987</v>
      </c>
      <c r="E613" s="211">
        <f t="shared" si="10"/>
        <v>33.229999999999997</v>
      </c>
      <c r="F613" s="212"/>
    </row>
    <row r="614" spans="1:6" ht="9" customHeight="1">
      <c r="A614" s="208">
        <v>40744</v>
      </c>
      <c r="B614" s="209" t="s">
        <v>14988</v>
      </c>
      <c r="C614" s="210" t="s">
        <v>14068</v>
      </c>
      <c r="D614" s="211" t="s">
        <v>14989</v>
      </c>
      <c r="E614" s="211">
        <f t="shared" si="10"/>
        <v>29.78</v>
      </c>
      <c r="F614" s="212"/>
    </row>
    <row r="615" spans="1:6" ht="9" customHeight="1">
      <c r="A615" s="208">
        <v>40746</v>
      </c>
      <c r="B615" s="209" t="s">
        <v>14990</v>
      </c>
      <c r="C615" s="210" t="s">
        <v>14068</v>
      </c>
      <c r="D615" s="211" t="s">
        <v>14991</v>
      </c>
      <c r="E615" s="211">
        <f t="shared" si="10"/>
        <v>57.98</v>
      </c>
      <c r="F615" s="212"/>
    </row>
    <row r="616" spans="1:6" ht="9" customHeight="1">
      <c r="A616" s="208">
        <v>40743</v>
      </c>
      <c r="B616" s="209" t="s">
        <v>14992</v>
      </c>
      <c r="C616" s="210" t="s">
        <v>14068</v>
      </c>
      <c r="D616" s="211" t="s">
        <v>14993</v>
      </c>
      <c r="E616" s="211">
        <f t="shared" si="10"/>
        <v>15.68</v>
      </c>
      <c r="F616" s="212"/>
    </row>
    <row r="617" spans="1:6" ht="9.6" customHeight="1">
      <c r="A617" s="208">
        <v>40745</v>
      </c>
      <c r="B617" s="209" t="s">
        <v>14994</v>
      </c>
      <c r="C617" s="210" t="s">
        <v>14068</v>
      </c>
      <c r="D617" s="211" t="s">
        <v>14995</v>
      </c>
      <c r="E617" s="211">
        <f t="shared" si="10"/>
        <v>43.88</v>
      </c>
      <c r="F617" s="212"/>
    </row>
    <row r="618" spans="1:6" ht="9" customHeight="1">
      <c r="A618" s="208">
        <v>40397</v>
      </c>
      <c r="B618" s="209" t="s">
        <v>14996</v>
      </c>
      <c r="C618" s="210" t="s">
        <v>13841</v>
      </c>
      <c r="D618" s="211" t="s">
        <v>14997</v>
      </c>
      <c r="E618" s="211">
        <f t="shared" si="10"/>
        <v>99.08</v>
      </c>
      <c r="F618" s="212"/>
    </row>
    <row r="619" spans="1:6" ht="9" customHeight="1">
      <c r="A619" s="208">
        <v>41221</v>
      </c>
      <c r="B619" s="209" t="s">
        <v>14998</v>
      </c>
      <c r="C619" s="210" t="s">
        <v>13841</v>
      </c>
      <c r="D619" s="211" t="s">
        <v>14999</v>
      </c>
      <c r="E619" s="211">
        <f t="shared" si="10"/>
        <v>4.43</v>
      </c>
      <c r="F619" s="212"/>
    </row>
    <row r="620" spans="1:6" ht="18" customHeight="1">
      <c r="A620" s="208">
        <v>41401</v>
      </c>
      <c r="B620" s="213" t="s">
        <v>15000</v>
      </c>
      <c r="C620" s="210" t="s">
        <v>13841</v>
      </c>
      <c r="D620" s="211" t="s">
        <v>15001</v>
      </c>
      <c r="E620" s="211">
        <f t="shared" si="10"/>
        <v>9.9499999999999993</v>
      </c>
      <c r="F620" s="214"/>
    </row>
    <row r="621" spans="1:6" ht="9" customHeight="1">
      <c r="A621" s="208">
        <v>40714</v>
      </c>
      <c r="B621" s="209" t="s">
        <v>15002</v>
      </c>
      <c r="C621" s="210" t="s">
        <v>13841</v>
      </c>
      <c r="D621" s="211" t="s">
        <v>15003</v>
      </c>
      <c r="E621" s="211">
        <f t="shared" si="10"/>
        <v>14.38</v>
      </c>
      <c r="F621" s="212"/>
    </row>
    <row r="622" spans="1:6" ht="9" customHeight="1">
      <c r="A622" s="208">
        <v>40660</v>
      </c>
      <c r="B622" s="209" t="s">
        <v>15004</v>
      </c>
      <c r="C622" s="210" t="s">
        <v>14068</v>
      </c>
      <c r="D622" s="211" t="s">
        <v>15005</v>
      </c>
      <c r="E622" s="211">
        <f t="shared" si="10"/>
        <v>59.89</v>
      </c>
      <c r="F622" s="212"/>
    </row>
    <row r="623" spans="1:6" ht="9" customHeight="1">
      <c r="A623" s="208">
        <v>40661</v>
      </c>
      <c r="B623" s="209" t="s">
        <v>15006</v>
      </c>
      <c r="C623" s="210" t="s">
        <v>14068</v>
      </c>
      <c r="D623" s="211" t="s">
        <v>15007</v>
      </c>
      <c r="E623" s="211">
        <f t="shared" si="10"/>
        <v>116.12</v>
      </c>
      <c r="F623" s="212"/>
    </row>
    <row r="624" spans="1:6" ht="9" customHeight="1">
      <c r="A624" s="208">
        <v>40662</v>
      </c>
      <c r="B624" s="209" t="s">
        <v>15008</v>
      </c>
      <c r="C624" s="210" t="s">
        <v>14068</v>
      </c>
      <c r="D624" s="211" t="s">
        <v>15009</v>
      </c>
      <c r="E624" s="211">
        <f t="shared" si="10"/>
        <v>63.97</v>
      </c>
      <c r="F624" s="212"/>
    </row>
    <row r="625" spans="1:6" ht="9" customHeight="1">
      <c r="A625" s="208">
        <v>40663</v>
      </c>
      <c r="B625" s="209" t="s">
        <v>15010</v>
      </c>
      <c r="C625" s="210" t="s">
        <v>14068</v>
      </c>
      <c r="D625" s="211" t="s">
        <v>15011</v>
      </c>
      <c r="E625" s="211">
        <f t="shared" si="10"/>
        <v>64.27</v>
      </c>
      <c r="F625" s="209" t="s">
        <v>13953</v>
      </c>
    </row>
    <row r="626" spans="1:6" ht="9" customHeight="1">
      <c r="A626" s="208">
        <v>40659</v>
      </c>
      <c r="B626" s="209" t="s">
        <v>15012</v>
      </c>
      <c r="C626" s="210" t="s">
        <v>14068</v>
      </c>
      <c r="D626" s="211" t="s">
        <v>15013</v>
      </c>
      <c r="E626" s="211">
        <f t="shared" si="10"/>
        <v>54.1</v>
      </c>
      <c r="F626" s="212"/>
    </row>
    <row r="627" spans="1:6" ht="18.95" customHeight="1">
      <c r="A627" s="208">
        <v>41024</v>
      </c>
      <c r="B627" s="209" t="s">
        <v>15014</v>
      </c>
      <c r="C627" s="210" t="s">
        <v>14068</v>
      </c>
      <c r="D627" s="211" t="s">
        <v>15015</v>
      </c>
      <c r="E627" s="211">
        <f t="shared" si="10"/>
        <v>21.71</v>
      </c>
      <c r="F627" s="214"/>
    </row>
    <row r="628" spans="1:6" ht="9" customHeight="1">
      <c r="A628" s="208">
        <v>40657</v>
      </c>
      <c r="B628" s="209" t="s">
        <v>15016</v>
      </c>
      <c r="C628" s="210" t="s">
        <v>14068</v>
      </c>
      <c r="D628" s="211" t="s">
        <v>15017</v>
      </c>
      <c r="E628" s="211">
        <f t="shared" si="10"/>
        <v>191.94</v>
      </c>
      <c r="F628" s="212"/>
    </row>
    <row r="629" spans="1:6" ht="9" customHeight="1">
      <c r="A629" s="208">
        <v>41395</v>
      </c>
      <c r="B629" s="209" t="s">
        <v>15018</v>
      </c>
      <c r="C629" s="210" t="s">
        <v>13841</v>
      </c>
      <c r="D629" s="211" t="s">
        <v>15019</v>
      </c>
      <c r="E629" s="211">
        <f t="shared" si="10"/>
        <v>769.22</v>
      </c>
      <c r="F629" s="209" t="s">
        <v>13953</v>
      </c>
    </row>
    <row r="630" spans="1:6" ht="18" customHeight="1">
      <c r="A630" s="208">
        <v>41396</v>
      </c>
      <c r="B630" s="213" t="s">
        <v>15020</v>
      </c>
      <c r="C630" s="210" t="s">
        <v>13841</v>
      </c>
      <c r="D630" s="211" t="s">
        <v>15021</v>
      </c>
      <c r="E630" s="211">
        <f t="shared" si="10"/>
        <v>918.17</v>
      </c>
      <c r="F630" s="209" t="s">
        <v>13953</v>
      </c>
    </row>
    <row r="631" spans="1:6" ht="18" customHeight="1">
      <c r="A631" s="208">
        <v>41397</v>
      </c>
      <c r="B631" s="213" t="s">
        <v>15022</v>
      </c>
      <c r="C631" s="210" t="s">
        <v>13841</v>
      </c>
      <c r="D631" s="211" t="s">
        <v>15023</v>
      </c>
      <c r="E631" s="211">
        <f t="shared" si="10"/>
        <v>894.13</v>
      </c>
      <c r="F631" s="209" t="s">
        <v>13953</v>
      </c>
    </row>
    <row r="632" spans="1:6" ht="18" customHeight="1">
      <c r="A632" s="208">
        <v>41398</v>
      </c>
      <c r="B632" s="213" t="s">
        <v>15024</v>
      </c>
      <c r="C632" s="210" t="s">
        <v>13841</v>
      </c>
      <c r="D632" s="211" t="s">
        <v>15025</v>
      </c>
      <c r="E632" s="211">
        <f t="shared" si="10"/>
        <v>956.42</v>
      </c>
      <c r="F632" s="209" t="s">
        <v>13953</v>
      </c>
    </row>
    <row r="633" spans="1:6" ht="18" customHeight="1">
      <c r="A633" s="208">
        <v>41399</v>
      </c>
      <c r="B633" s="213" t="s">
        <v>15026</v>
      </c>
      <c r="C633" s="210" t="s">
        <v>13841</v>
      </c>
      <c r="D633" s="211" t="s">
        <v>15027</v>
      </c>
      <c r="E633" s="211">
        <f t="shared" si="10"/>
        <v>965.29</v>
      </c>
      <c r="F633" s="209" t="s">
        <v>13953</v>
      </c>
    </row>
    <row r="634" spans="1:6" ht="18.95" customHeight="1">
      <c r="A634" s="208">
        <v>40654</v>
      </c>
      <c r="B634" s="209" t="s">
        <v>15028</v>
      </c>
      <c r="C634" s="210" t="s">
        <v>13871</v>
      </c>
      <c r="D634" s="211" t="s">
        <v>15029</v>
      </c>
      <c r="E634" s="211">
        <f t="shared" si="10"/>
        <v>625.95000000000005</v>
      </c>
      <c r="F634" s="209" t="s">
        <v>13953</v>
      </c>
    </row>
    <row r="635" spans="1:6" ht="9" customHeight="1">
      <c r="A635" s="208">
        <v>40653</v>
      </c>
      <c r="B635" s="209" t="s">
        <v>15030</v>
      </c>
      <c r="C635" s="210" t="s">
        <v>13871</v>
      </c>
      <c r="D635" s="211" t="s">
        <v>15031</v>
      </c>
      <c r="E635" s="211">
        <f t="shared" si="10"/>
        <v>687.65</v>
      </c>
      <c r="F635" s="209" t="s">
        <v>13953</v>
      </c>
    </row>
    <row r="636" spans="1:6" ht="9" customHeight="1">
      <c r="A636" s="208">
        <v>41337</v>
      </c>
      <c r="B636" s="209" t="s">
        <v>15032</v>
      </c>
      <c r="C636" s="210" t="s">
        <v>13871</v>
      </c>
      <c r="D636" s="211" t="s">
        <v>15033</v>
      </c>
      <c r="E636" s="211">
        <f t="shared" si="10"/>
        <v>308.63</v>
      </c>
      <c r="F636" s="209" t="s">
        <v>13953</v>
      </c>
    </row>
    <row r="637" spans="1:6" ht="9" customHeight="1">
      <c r="A637" s="208">
        <v>40719</v>
      </c>
      <c r="B637" s="209" t="s">
        <v>15034</v>
      </c>
      <c r="C637" s="210" t="s">
        <v>13844</v>
      </c>
      <c r="D637" s="211" t="s">
        <v>15035</v>
      </c>
      <c r="E637" s="211">
        <f t="shared" si="10"/>
        <v>77.88</v>
      </c>
      <c r="F637" s="212"/>
    </row>
    <row r="638" spans="1:6" ht="18" customHeight="1">
      <c r="A638" s="208">
        <v>41019</v>
      </c>
      <c r="B638" s="213" t="s">
        <v>15036</v>
      </c>
      <c r="C638" s="210" t="s">
        <v>14068</v>
      </c>
      <c r="D638" s="211" t="s">
        <v>15037</v>
      </c>
      <c r="E638" s="211">
        <f t="shared" si="10"/>
        <v>823.42</v>
      </c>
      <c r="F638" s="214"/>
    </row>
    <row r="639" spans="1:6" ht="18" customHeight="1">
      <c r="A639" s="208">
        <v>40557</v>
      </c>
      <c r="B639" s="213" t="s">
        <v>15038</v>
      </c>
      <c r="C639" s="210" t="s">
        <v>13871</v>
      </c>
      <c r="D639" s="211" t="s">
        <v>15039</v>
      </c>
      <c r="E639" s="211">
        <f t="shared" si="10"/>
        <v>121.82</v>
      </c>
      <c r="F639" s="209" t="s">
        <v>13953</v>
      </c>
    </row>
    <row r="640" spans="1:6" ht="9" customHeight="1">
      <c r="A640" s="208">
        <v>40391</v>
      </c>
      <c r="B640" s="209" t="s">
        <v>15040</v>
      </c>
      <c r="C640" s="210" t="s">
        <v>13841</v>
      </c>
      <c r="D640" s="211" t="s">
        <v>15041</v>
      </c>
      <c r="E640" s="211">
        <f t="shared" si="10"/>
        <v>4.41</v>
      </c>
      <c r="F640" s="212"/>
    </row>
    <row r="641" spans="1:6" ht="9" customHeight="1">
      <c r="A641" s="208">
        <v>40380</v>
      </c>
      <c r="B641" s="209" t="s">
        <v>15042</v>
      </c>
      <c r="C641" s="210" t="s">
        <v>13841</v>
      </c>
      <c r="D641" s="211" t="s">
        <v>15043</v>
      </c>
      <c r="E641" s="211">
        <f t="shared" si="10"/>
        <v>53.51</v>
      </c>
      <c r="F641" s="212"/>
    </row>
    <row r="642" spans="1:6" ht="9" customHeight="1">
      <c r="A642" s="208">
        <v>40399</v>
      </c>
      <c r="B642" s="209" t="s">
        <v>15044</v>
      </c>
      <c r="C642" s="210" t="s">
        <v>13841</v>
      </c>
      <c r="D642" s="211" t="s">
        <v>15045</v>
      </c>
      <c r="E642" s="211">
        <f t="shared" si="10"/>
        <v>245.5</v>
      </c>
      <c r="F642" s="212"/>
    </row>
    <row r="643" spans="1:6" ht="9" customHeight="1">
      <c r="A643" s="208">
        <v>41028</v>
      </c>
      <c r="B643" s="209" t="s">
        <v>15046</v>
      </c>
      <c r="C643" s="210" t="s">
        <v>13841</v>
      </c>
      <c r="D643" s="211" t="s">
        <v>15047</v>
      </c>
      <c r="E643" s="211">
        <f t="shared" si="10"/>
        <v>3.75</v>
      </c>
      <c r="F643" s="212"/>
    </row>
    <row r="644" spans="1:6" ht="9.9499999999999993" customHeight="1">
      <c r="A644" s="208">
        <v>41167</v>
      </c>
      <c r="B644" s="209" t="s">
        <v>15048</v>
      </c>
      <c r="C644" s="210" t="s">
        <v>13871</v>
      </c>
      <c r="D644" s="211" t="s">
        <v>15049</v>
      </c>
      <c r="E644" s="211">
        <f t="shared" si="10"/>
        <v>2876.92</v>
      </c>
      <c r="F644" s="212"/>
    </row>
    <row r="645" spans="1:6" ht="9" customHeight="1">
      <c r="A645" s="208">
        <v>41168</v>
      </c>
      <c r="B645" s="209" t="s">
        <v>15050</v>
      </c>
      <c r="C645" s="210" t="s">
        <v>13871</v>
      </c>
      <c r="D645" s="211" t="s">
        <v>15051</v>
      </c>
      <c r="E645" s="211">
        <f t="shared" si="10"/>
        <v>3329.22</v>
      </c>
      <c r="F645" s="212"/>
    </row>
    <row r="646" spans="1:6" ht="9" customHeight="1">
      <c r="A646" s="208">
        <v>40570</v>
      </c>
      <c r="B646" s="209" t="s">
        <v>15052</v>
      </c>
      <c r="C646" s="210" t="s">
        <v>13871</v>
      </c>
      <c r="D646" s="211" t="s">
        <v>15053</v>
      </c>
      <c r="E646" s="211">
        <f t="shared" si="10"/>
        <v>12604.18</v>
      </c>
      <c r="F646" s="209" t="s">
        <v>13953</v>
      </c>
    </row>
    <row r="647" spans="1:6" ht="9" customHeight="1">
      <c r="A647" s="208">
        <v>41115</v>
      </c>
      <c r="B647" s="209" t="s">
        <v>15054</v>
      </c>
      <c r="C647" s="210" t="s">
        <v>13871</v>
      </c>
      <c r="D647" s="211" t="s">
        <v>15055</v>
      </c>
      <c r="E647" s="211">
        <f t="shared" si="10"/>
        <v>1714.62</v>
      </c>
      <c r="F647" s="212"/>
    </row>
    <row r="648" spans="1:6" ht="9" customHeight="1">
      <c r="A648" s="208">
        <v>41116</v>
      </c>
      <c r="B648" s="209" t="s">
        <v>15056</v>
      </c>
      <c r="C648" s="210" t="s">
        <v>13871</v>
      </c>
      <c r="D648" s="211" t="s">
        <v>15057</v>
      </c>
      <c r="E648" s="211">
        <f t="shared" si="10"/>
        <v>2198.56</v>
      </c>
      <c r="F648" s="212"/>
    </row>
    <row r="649" spans="1:6" ht="9" customHeight="1">
      <c r="A649" s="208">
        <v>41117</v>
      </c>
      <c r="B649" s="209" t="s">
        <v>15058</v>
      </c>
      <c r="C649" s="210" t="s">
        <v>13871</v>
      </c>
      <c r="D649" s="211" t="s">
        <v>15059</v>
      </c>
      <c r="E649" s="211">
        <f t="shared" si="10"/>
        <v>2692.79</v>
      </c>
      <c r="F649" s="212"/>
    </row>
    <row r="650" spans="1:6" ht="9" customHeight="1">
      <c r="A650" s="208">
        <v>40572</v>
      </c>
      <c r="B650" s="209" t="s">
        <v>15060</v>
      </c>
      <c r="C650" s="210" t="s">
        <v>13871</v>
      </c>
      <c r="D650" s="211" t="s">
        <v>15061</v>
      </c>
      <c r="E650" s="211">
        <f t="shared" si="10"/>
        <v>20520.27</v>
      </c>
      <c r="F650" s="209" t="s">
        <v>13953</v>
      </c>
    </row>
    <row r="651" spans="1:6" ht="18" customHeight="1">
      <c r="A651" s="208">
        <v>40553</v>
      </c>
      <c r="B651" s="213" t="s">
        <v>15062</v>
      </c>
      <c r="C651" s="210" t="s">
        <v>13871</v>
      </c>
      <c r="D651" s="211" t="s">
        <v>15063</v>
      </c>
      <c r="E651" s="211">
        <f t="shared" si="10"/>
        <v>4078.59</v>
      </c>
      <c r="F651" s="209" t="s">
        <v>13953</v>
      </c>
    </row>
    <row r="652" spans="1:6" ht="18" customHeight="1">
      <c r="A652" s="208">
        <v>40554</v>
      </c>
      <c r="B652" s="213" t="s">
        <v>15064</v>
      </c>
      <c r="C652" s="210" t="s">
        <v>13871</v>
      </c>
      <c r="D652" s="211" t="s">
        <v>15065</v>
      </c>
      <c r="E652" s="211">
        <f t="shared" si="10"/>
        <v>4503.96</v>
      </c>
      <c r="F652" s="209" t="s">
        <v>13953</v>
      </c>
    </row>
    <row r="653" spans="1:6" ht="18" customHeight="1">
      <c r="A653" s="208">
        <v>40555</v>
      </c>
      <c r="B653" s="209" t="s">
        <v>15066</v>
      </c>
      <c r="C653" s="210" t="s">
        <v>13871</v>
      </c>
      <c r="D653" s="211" t="s">
        <v>15067</v>
      </c>
      <c r="E653" s="211">
        <f t="shared" si="10"/>
        <v>4929.34</v>
      </c>
      <c r="F653" s="209" t="s">
        <v>13953</v>
      </c>
    </row>
    <row r="654" spans="1:6" ht="18.95" customHeight="1">
      <c r="A654" s="208">
        <v>40556</v>
      </c>
      <c r="B654" s="209" t="s">
        <v>15068</v>
      </c>
      <c r="C654" s="210" t="s">
        <v>13871</v>
      </c>
      <c r="D654" s="211" t="s">
        <v>15069</v>
      </c>
      <c r="E654" s="211">
        <f t="shared" si="10"/>
        <v>5354.71</v>
      </c>
      <c r="F654" s="209" t="s">
        <v>13953</v>
      </c>
    </row>
    <row r="655" spans="1:6" ht="18" customHeight="1">
      <c r="A655" s="208">
        <v>41086</v>
      </c>
      <c r="B655" s="213" t="s">
        <v>15070</v>
      </c>
      <c r="C655" s="210" t="s">
        <v>13841</v>
      </c>
      <c r="D655" s="211" t="s">
        <v>15071</v>
      </c>
      <c r="E655" s="211">
        <f t="shared" si="10"/>
        <v>10.039999999999999</v>
      </c>
      <c r="F655" s="214"/>
    </row>
    <row r="656" spans="1:6" ht="18" customHeight="1">
      <c r="A656" s="208">
        <v>41021</v>
      </c>
      <c r="B656" s="213" t="s">
        <v>15072</v>
      </c>
      <c r="C656" s="210" t="s">
        <v>13841</v>
      </c>
      <c r="D656" s="211" t="s">
        <v>15073</v>
      </c>
      <c r="E656" s="211">
        <f t="shared" si="10"/>
        <v>8.0500000000000007</v>
      </c>
      <c r="F656" s="214"/>
    </row>
    <row r="657" spans="1:6" ht="9" customHeight="1">
      <c r="A657" s="208">
        <v>40304</v>
      </c>
      <c r="B657" s="209" t="s">
        <v>15074</v>
      </c>
      <c r="C657" s="210" t="s">
        <v>13844</v>
      </c>
      <c r="D657" s="211" t="s">
        <v>15075</v>
      </c>
      <c r="E657" s="211">
        <f t="shared" si="10"/>
        <v>60.96</v>
      </c>
      <c r="F657" s="209" t="s">
        <v>13953</v>
      </c>
    </row>
    <row r="658" spans="1:6" ht="9" customHeight="1">
      <c r="A658" s="208">
        <v>40302</v>
      </c>
      <c r="B658" s="209" t="s">
        <v>15076</v>
      </c>
      <c r="C658" s="210" t="s">
        <v>13844</v>
      </c>
      <c r="D658" s="211" t="s">
        <v>15077</v>
      </c>
      <c r="E658" s="211">
        <f t="shared" si="10"/>
        <v>63.87</v>
      </c>
      <c r="F658" s="212"/>
    </row>
    <row r="659" spans="1:6" ht="9" customHeight="1">
      <c r="A659" s="208">
        <v>40301</v>
      </c>
      <c r="B659" s="209" t="s">
        <v>15078</v>
      </c>
      <c r="C659" s="210" t="s">
        <v>13844</v>
      </c>
      <c r="D659" s="211" t="s">
        <v>15079</v>
      </c>
      <c r="E659" s="211">
        <f t="shared" si="10"/>
        <v>92.63</v>
      </c>
      <c r="F659" s="212"/>
    </row>
    <row r="660" spans="1:6" ht="9" customHeight="1">
      <c r="A660" s="208">
        <v>40303</v>
      </c>
      <c r="B660" s="209" t="s">
        <v>15080</v>
      </c>
      <c r="C660" s="210" t="s">
        <v>13844</v>
      </c>
      <c r="D660" s="211" t="s">
        <v>15081</v>
      </c>
      <c r="E660" s="211">
        <f t="shared" si="10"/>
        <v>40.31</v>
      </c>
      <c r="F660" s="212"/>
    </row>
    <row r="661" spans="1:6" ht="9" customHeight="1">
      <c r="A661" s="208">
        <v>40559</v>
      </c>
      <c r="B661" s="209" t="s">
        <v>15082</v>
      </c>
      <c r="C661" s="210" t="s">
        <v>13871</v>
      </c>
      <c r="D661" s="211" t="s">
        <v>15083</v>
      </c>
      <c r="E661" s="211">
        <f t="shared" ref="E661:E711" si="11">ROUND(D661-(D661*$B$4),2)</f>
        <v>941.84</v>
      </c>
      <c r="F661" s="209" t="s">
        <v>13953</v>
      </c>
    </row>
    <row r="662" spans="1:6" ht="9" customHeight="1">
      <c r="A662" s="208">
        <v>41224</v>
      </c>
      <c r="B662" s="209" t="s">
        <v>15084</v>
      </c>
      <c r="C662" s="210" t="s">
        <v>14068</v>
      </c>
      <c r="D662" s="211" t="s">
        <v>15085</v>
      </c>
      <c r="E662" s="211">
        <f t="shared" si="11"/>
        <v>19.98</v>
      </c>
      <c r="F662" s="212"/>
    </row>
    <row r="663" spans="1:6" ht="9.9499999999999993" customHeight="1">
      <c r="A663" s="208">
        <v>41225</v>
      </c>
      <c r="B663" s="209" t="s">
        <v>15086</v>
      </c>
      <c r="C663" s="210" t="s">
        <v>14068</v>
      </c>
      <c r="D663" s="211" t="s">
        <v>15087</v>
      </c>
      <c r="E663" s="211">
        <f t="shared" si="11"/>
        <v>23.81</v>
      </c>
      <c r="F663" s="212"/>
    </row>
    <row r="664" spans="1:6" ht="9" customHeight="1">
      <c r="A664" s="208">
        <v>41226</v>
      </c>
      <c r="B664" s="209" t="s">
        <v>15088</v>
      </c>
      <c r="C664" s="210" t="s">
        <v>14068</v>
      </c>
      <c r="D664" s="211" t="s">
        <v>15089</v>
      </c>
      <c r="E664" s="211">
        <f t="shared" si="11"/>
        <v>31.73</v>
      </c>
      <c r="F664" s="212"/>
    </row>
    <row r="665" spans="1:6" ht="9" customHeight="1">
      <c r="A665" s="208">
        <v>41060</v>
      </c>
      <c r="B665" s="209" t="s">
        <v>15090</v>
      </c>
      <c r="C665" s="210" t="s">
        <v>14068</v>
      </c>
      <c r="D665" s="211" t="s">
        <v>15091</v>
      </c>
      <c r="E665" s="211">
        <f t="shared" si="11"/>
        <v>76.319999999999993</v>
      </c>
      <c r="F665" s="212"/>
    </row>
    <row r="666" spans="1:6" ht="9" customHeight="1">
      <c r="A666" s="208">
        <v>41059</v>
      </c>
      <c r="B666" s="209" t="s">
        <v>15092</v>
      </c>
      <c r="C666" s="210" t="s">
        <v>14068</v>
      </c>
      <c r="D666" s="211" t="s">
        <v>15093</v>
      </c>
      <c r="E666" s="211">
        <f t="shared" si="11"/>
        <v>130.02000000000001</v>
      </c>
      <c r="F666" s="212"/>
    </row>
    <row r="667" spans="1:6" ht="9" customHeight="1">
      <c r="A667" s="208">
        <v>40567</v>
      </c>
      <c r="B667" s="209" t="s">
        <v>15094</v>
      </c>
      <c r="C667" s="210" t="s">
        <v>14068</v>
      </c>
      <c r="D667" s="211" t="s">
        <v>15095</v>
      </c>
      <c r="E667" s="211">
        <f t="shared" si="11"/>
        <v>79.099999999999994</v>
      </c>
      <c r="F667" s="212"/>
    </row>
    <row r="668" spans="1:6" ht="9" customHeight="1">
      <c r="A668" s="208">
        <v>40747</v>
      </c>
      <c r="B668" s="209" t="s">
        <v>15096</v>
      </c>
      <c r="C668" s="210" t="s">
        <v>14068</v>
      </c>
      <c r="D668" s="211" t="s">
        <v>15097</v>
      </c>
      <c r="E668" s="211">
        <f t="shared" si="11"/>
        <v>143.36000000000001</v>
      </c>
      <c r="F668" s="212"/>
    </row>
    <row r="669" spans="1:6" ht="9" customHeight="1">
      <c r="A669" s="208">
        <v>40727</v>
      </c>
      <c r="B669" s="209" t="s">
        <v>15098</v>
      </c>
      <c r="C669" s="210" t="s">
        <v>13844</v>
      </c>
      <c r="D669" s="211" t="s">
        <v>15099</v>
      </c>
      <c r="E669" s="211">
        <f t="shared" si="11"/>
        <v>331.31</v>
      </c>
      <c r="F669" s="209" t="s">
        <v>13953</v>
      </c>
    </row>
    <row r="670" spans="1:6" ht="9" customHeight="1">
      <c r="A670" s="208">
        <v>41264</v>
      </c>
      <c r="B670" s="209" t="s">
        <v>15100</v>
      </c>
      <c r="C670" s="210" t="s">
        <v>13844</v>
      </c>
      <c r="D670" s="211" t="s">
        <v>15101</v>
      </c>
      <c r="E670" s="211">
        <f t="shared" si="11"/>
        <v>453.68</v>
      </c>
      <c r="F670" s="209" t="s">
        <v>13953</v>
      </c>
    </row>
    <row r="671" spans="1:6" ht="9" customHeight="1">
      <c r="A671" s="208">
        <v>41239</v>
      </c>
      <c r="B671" s="209" t="s">
        <v>15102</v>
      </c>
      <c r="C671" s="210" t="s">
        <v>13844</v>
      </c>
      <c r="D671" s="211" t="s">
        <v>15103</v>
      </c>
      <c r="E671" s="211">
        <f t="shared" si="11"/>
        <v>110.34</v>
      </c>
      <c r="F671" s="212"/>
    </row>
    <row r="672" spans="1:6" ht="9.6" customHeight="1">
      <c r="A672" s="208">
        <v>40688</v>
      </c>
      <c r="B672" s="209" t="s">
        <v>15104</v>
      </c>
      <c r="C672" s="210" t="s">
        <v>13871</v>
      </c>
      <c r="D672" s="211" t="s">
        <v>15105</v>
      </c>
      <c r="E672" s="211">
        <f t="shared" si="11"/>
        <v>326.48</v>
      </c>
      <c r="F672" s="212"/>
    </row>
    <row r="673" spans="1:6" ht="9" customHeight="1">
      <c r="A673" s="208">
        <v>40690</v>
      </c>
      <c r="B673" s="209" t="s">
        <v>15106</v>
      </c>
      <c r="C673" s="210" t="s">
        <v>13871</v>
      </c>
      <c r="D673" s="211" t="s">
        <v>15107</v>
      </c>
      <c r="E673" s="211">
        <f t="shared" si="11"/>
        <v>1429.71</v>
      </c>
      <c r="F673" s="212"/>
    </row>
    <row r="674" spans="1:6" ht="9" customHeight="1">
      <c r="A674" s="208">
        <v>40691</v>
      </c>
      <c r="B674" s="209" t="s">
        <v>15108</v>
      </c>
      <c r="C674" s="210" t="s">
        <v>13871</v>
      </c>
      <c r="D674" s="211" t="s">
        <v>15109</v>
      </c>
      <c r="E674" s="211">
        <f t="shared" si="11"/>
        <v>1705.82</v>
      </c>
      <c r="F674" s="212"/>
    </row>
    <row r="675" spans="1:6" ht="9" customHeight="1">
      <c r="A675" s="208">
        <v>40689</v>
      </c>
      <c r="B675" s="209" t="s">
        <v>15110</v>
      </c>
      <c r="C675" s="210" t="s">
        <v>13871</v>
      </c>
      <c r="D675" s="211" t="s">
        <v>15111</v>
      </c>
      <c r="E675" s="211">
        <f t="shared" si="11"/>
        <v>743.73</v>
      </c>
      <c r="F675" s="212"/>
    </row>
    <row r="676" spans="1:6" ht="9" customHeight="1">
      <c r="A676" s="208">
        <v>40666</v>
      </c>
      <c r="B676" s="209" t="s">
        <v>15112</v>
      </c>
      <c r="C676" s="210" t="s">
        <v>14068</v>
      </c>
      <c r="D676" s="211" t="s">
        <v>15113</v>
      </c>
      <c r="E676" s="211">
        <f t="shared" si="11"/>
        <v>84.69</v>
      </c>
      <c r="F676" s="212"/>
    </row>
    <row r="677" spans="1:6" ht="9" customHeight="1">
      <c r="A677" s="208">
        <v>40667</v>
      </c>
      <c r="B677" s="209" t="s">
        <v>15114</v>
      </c>
      <c r="C677" s="210" t="s">
        <v>14068</v>
      </c>
      <c r="D677" s="211" t="s">
        <v>15115</v>
      </c>
      <c r="E677" s="211">
        <f t="shared" si="11"/>
        <v>88.57</v>
      </c>
      <c r="F677" s="212"/>
    </row>
    <row r="678" spans="1:6" ht="9" customHeight="1">
      <c r="A678" s="208">
        <v>41180</v>
      </c>
      <c r="B678" s="209" t="s">
        <v>15116</v>
      </c>
      <c r="C678" s="210" t="s">
        <v>14068</v>
      </c>
      <c r="D678" s="211" t="s">
        <v>15117</v>
      </c>
      <c r="E678" s="211">
        <f t="shared" si="11"/>
        <v>77.64</v>
      </c>
      <c r="F678" s="209" t="s">
        <v>13953</v>
      </c>
    </row>
    <row r="679" spans="1:6" ht="9" customHeight="1">
      <c r="A679" s="208">
        <v>40668</v>
      </c>
      <c r="B679" s="209" t="s">
        <v>15118</v>
      </c>
      <c r="C679" s="210" t="s">
        <v>14068</v>
      </c>
      <c r="D679" s="211" t="s">
        <v>15119</v>
      </c>
      <c r="E679" s="211">
        <f t="shared" si="11"/>
        <v>101.47</v>
      </c>
      <c r="F679" s="212"/>
    </row>
    <row r="680" spans="1:6" ht="9" customHeight="1">
      <c r="A680" s="208">
        <v>40982</v>
      </c>
      <c r="B680" s="209" t="s">
        <v>15120</v>
      </c>
      <c r="C680" s="210" t="s">
        <v>14068</v>
      </c>
      <c r="D680" s="211" t="s">
        <v>15121</v>
      </c>
      <c r="E680" s="211">
        <f t="shared" si="11"/>
        <v>191.35</v>
      </c>
      <c r="F680" s="212"/>
    </row>
    <row r="681" spans="1:6" ht="9" customHeight="1">
      <c r="A681" s="208">
        <v>41336</v>
      </c>
      <c r="B681" s="209" t="s">
        <v>15122</v>
      </c>
      <c r="C681" s="210" t="s">
        <v>14068</v>
      </c>
      <c r="D681" s="211" t="s">
        <v>15123</v>
      </c>
      <c r="E681" s="211">
        <f t="shared" si="11"/>
        <v>100.54</v>
      </c>
      <c r="F681" s="209" t="s">
        <v>13953</v>
      </c>
    </row>
    <row r="682" spans="1:6" ht="9" customHeight="1">
      <c r="A682" s="208">
        <v>40669</v>
      </c>
      <c r="B682" s="209" t="s">
        <v>15124</v>
      </c>
      <c r="C682" s="210" t="s">
        <v>14068</v>
      </c>
      <c r="D682" s="211" t="s">
        <v>15125</v>
      </c>
      <c r="E682" s="211">
        <f t="shared" si="11"/>
        <v>82.77</v>
      </c>
      <c r="F682" s="212"/>
    </row>
    <row r="683" spans="1:6" ht="9.9499999999999993" customHeight="1">
      <c r="A683" s="208">
        <v>40670</v>
      </c>
      <c r="B683" s="209" t="s">
        <v>15126</v>
      </c>
      <c r="C683" s="210" t="s">
        <v>14068</v>
      </c>
      <c r="D683" s="211" t="s">
        <v>15127</v>
      </c>
      <c r="E683" s="211">
        <f t="shared" si="11"/>
        <v>61.64</v>
      </c>
      <c r="F683" s="212"/>
    </row>
    <row r="684" spans="1:6" ht="9" customHeight="1">
      <c r="A684" s="208">
        <v>40560</v>
      </c>
      <c r="B684" s="209" t="s">
        <v>15128</v>
      </c>
      <c r="C684" s="210" t="s">
        <v>13871</v>
      </c>
      <c r="D684" s="211" t="s">
        <v>15129</v>
      </c>
      <c r="E684" s="211">
        <f t="shared" si="11"/>
        <v>272.95</v>
      </c>
      <c r="F684" s="209" t="s">
        <v>13953</v>
      </c>
    </row>
    <row r="685" spans="1:6" ht="9" customHeight="1">
      <c r="A685" s="208">
        <v>40558</v>
      </c>
      <c r="B685" s="209" t="s">
        <v>15130</v>
      </c>
      <c r="C685" s="210" t="s">
        <v>13871</v>
      </c>
      <c r="D685" s="211" t="s">
        <v>15131</v>
      </c>
      <c r="E685" s="211">
        <f t="shared" si="11"/>
        <v>590.87</v>
      </c>
      <c r="F685" s="209" t="s">
        <v>13953</v>
      </c>
    </row>
    <row r="686" spans="1:6" ht="18" customHeight="1">
      <c r="A686" s="208">
        <v>41029</v>
      </c>
      <c r="B686" s="213" t="s">
        <v>15132</v>
      </c>
      <c r="C686" s="210" t="s">
        <v>13841</v>
      </c>
      <c r="D686" s="211" t="s">
        <v>15133</v>
      </c>
      <c r="E686" s="211">
        <f t="shared" si="11"/>
        <v>51.43</v>
      </c>
      <c r="F686" s="214"/>
    </row>
    <row r="687" spans="1:6" ht="9" customHeight="1">
      <c r="A687" s="208">
        <v>41040</v>
      </c>
      <c r="B687" s="209" t="s">
        <v>15134</v>
      </c>
      <c r="C687" s="210" t="s">
        <v>13841</v>
      </c>
      <c r="D687" s="211" t="s">
        <v>15135</v>
      </c>
      <c r="E687" s="211">
        <f t="shared" si="11"/>
        <v>51.41</v>
      </c>
      <c r="F687" s="212"/>
    </row>
    <row r="688" spans="1:6" ht="9" customHeight="1">
      <c r="A688" s="208">
        <v>42658</v>
      </c>
      <c r="B688" s="209" t="s">
        <v>15136</v>
      </c>
      <c r="C688" s="210" t="s">
        <v>13841</v>
      </c>
      <c r="D688" s="211" t="s">
        <v>15137</v>
      </c>
      <c r="E688" s="211">
        <f t="shared" si="11"/>
        <v>67.91</v>
      </c>
      <c r="F688" s="212"/>
    </row>
    <row r="689" spans="1:6" ht="9" customHeight="1">
      <c r="A689" s="208">
        <v>40655</v>
      </c>
      <c r="B689" s="209" t="s">
        <v>15138</v>
      </c>
      <c r="C689" s="210" t="s">
        <v>13871</v>
      </c>
      <c r="D689" s="211" t="s">
        <v>15139</v>
      </c>
      <c r="E689" s="211">
        <f t="shared" si="11"/>
        <v>351.17</v>
      </c>
      <c r="F689" s="209" t="s">
        <v>13953</v>
      </c>
    </row>
    <row r="690" spans="1:6" ht="9" customHeight="1">
      <c r="A690" s="208">
        <v>41092</v>
      </c>
      <c r="B690" s="209" t="s">
        <v>15140</v>
      </c>
      <c r="C690" s="210" t="s">
        <v>15141</v>
      </c>
      <c r="D690" s="211" t="s">
        <v>15142</v>
      </c>
      <c r="E690" s="211">
        <f t="shared" si="11"/>
        <v>22.82</v>
      </c>
      <c r="F690" s="212"/>
    </row>
    <row r="691" spans="1:6" ht="9" customHeight="1">
      <c r="A691" s="208">
        <v>41091</v>
      </c>
      <c r="B691" s="209" t="s">
        <v>15143</v>
      </c>
      <c r="C691" s="210" t="s">
        <v>15141</v>
      </c>
      <c r="D691" s="211" t="s">
        <v>15144</v>
      </c>
      <c r="E691" s="211">
        <f t="shared" si="11"/>
        <v>30.88</v>
      </c>
      <c r="F691" s="212"/>
    </row>
    <row r="692" spans="1:6" ht="9" customHeight="1">
      <c r="A692" s="208">
        <v>40706</v>
      </c>
      <c r="B692" s="209" t="s">
        <v>15145</v>
      </c>
      <c r="C692" s="210" t="s">
        <v>14068</v>
      </c>
      <c r="D692" s="211" t="s">
        <v>15146</v>
      </c>
      <c r="E692" s="211">
        <f t="shared" si="11"/>
        <v>334.59</v>
      </c>
      <c r="F692" s="209" t="s">
        <v>13953</v>
      </c>
    </row>
    <row r="693" spans="1:6" ht="18" customHeight="1">
      <c r="A693" s="208">
        <v>40651</v>
      </c>
      <c r="B693" s="209" t="s">
        <v>15147</v>
      </c>
      <c r="C693" s="210" t="s">
        <v>14068</v>
      </c>
      <c r="D693" s="211" t="s">
        <v>15148</v>
      </c>
      <c r="E693" s="211">
        <f t="shared" si="11"/>
        <v>511.87</v>
      </c>
      <c r="F693" s="209" t="s">
        <v>13953</v>
      </c>
    </row>
    <row r="694" spans="1:6" ht="9.9499999999999993" customHeight="1">
      <c r="A694" s="208">
        <v>41122</v>
      </c>
      <c r="B694" s="209" t="s">
        <v>15149</v>
      </c>
      <c r="C694" s="210" t="s">
        <v>14068</v>
      </c>
      <c r="D694" s="211" t="s">
        <v>15150</v>
      </c>
      <c r="E694" s="211">
        <f t="shared" si="11"/>
        <v>27.31</v>
      </c>
      <c r="F694" s="212"/>
    </row>
    <row r="695" spans="1:6" ht="9" customHeight="1">
      <c r="A695" s="208">
        <v>41123</v>
      </c>
      <c r="B695" s="209" t="s">
        <v>15151</v>
      </c>
      <c r="C695" s="210" t="s">
        <v>14068</v>
      </c>
      <c r="D695" s="211" t="s">
        <v>15152</v>
      </c>
      <c r="E695" s="211">
        <f t="shared" si="11"/>
        <v>70.44</v>
      </c>
      <c r="F695" s="212"/>
    </row>
    <row r="696" spans="1:6" ht="9" customHeight="1">
      <c r="A696" s="208">
        <v>41125</v>
      </c>
      <c r="B696" s="209" t="s">
        <v>15153</v>
      </c>
      <c r="C696" s="210" t="s">
        <v>14068</v>
      </c>
      <c r="D696" s="211" t="s">
        <v>15154</v>
      </c>
      <c r="E696" s="211">
        <f t="shared" si="11"/>
        <v>58.74</v>
      </c>
      <c r="F696" s="212"/>
    </row>
    <row r="697" spans="1:6" ht="9" customHeight="1">
      <c r="A697" s="208">
        <v>41119</v>
      </c>
      <c r="B697" s="209" t="s">
        <v>15155</v>
      </c>
      <c r="C697" s="210" t="s">
        <v>14068</v>
      </c>
      <c r="D697" s="211" t="s">
        <v>15156</v>
      </c>
      <c r="E697" s="211">
        <f t="shared" si="11"/>
        <v>9.9600000000000009</v>
      </c>
      <c r="F697" s="212"/>
    </row>
    <row r="698" spans="1:6" ht="9" customHeight="1">
      <c r="A698" s="208">
        <v>41114</v>
      </c>
      <c r="B698" s="209" t="s">
        <v>15157</v>
      </c>
      <c r="C698" s="210" t="s">
        <v>14068</v>
      </c>
      <c r="D698" s="211" t="s">
        <v>15158</v>
      </c>
      <c r="E698" s="211">
        <f t="shared" si="11"/>
        <v>12.26</v>
      </c>
      <c r="F698" s="212"/>
    </row>
    <row r="699" spans="1:6" ht="9" customHeight="1">
      <c r="A699" s="208">
        <v>40707</v>
      </c>
      <c r="B699" s="209" t="s">
        <v>15159</v>
      </c>
      <c r="C699" s="210" t="s">
        <v>14068</v>
      </c>
      <c r="D699" s="211" t="s">
        <v>15160</v>
      </c>
      <c r="E699" s="211">
        <f t="shared" si="11"/>
        <v>235.25</v>
      </c>
      <c r="F699" s="209" t="s">
        <v>13953</v>
      </c>
    </row>
    <row r="700" spans="1:6" ht="9" customHeight="1">
      <c r="A700" s="208">
        <v>41118</v>
      </c>
      <c r="B700" s="209" t="s">
        <v>15161</v>
      </c>
      <c r="C700" s="210" t="s">
        <v>14068</v>
      </c>
      <c r="D700" s="211" t="s">
        <v>15162</v>
      </c>
      <c r="E700" s="211">
        <f t="shared" si="11"/>
        <v>18.63</v>
      </c>
      <c r="F700" s="212"/>
    </row>
    <row r="701" spans="1:6" ht="9" customHeight="1">
      <c r="A701" s="208">
        <v>40702</v>
      </c>
      <c r="B701" s="209" t="s">
        <v>15163</v>
      </c>
      <c r="C701" s="210" t="s">
        <v>13844</v>
      </c>
      <c r="D701" s="211" t="s">
        <v>14241</v>
      </c>
      <c r="E701" s="211">
        <f t="shared" si="11"/>
        <v>357.25</v>
      </c>
      <c r="F701" s="209" t="s">
        <v>13953</v>
      </c>
    </row>
    <row r="702" spans="1:6" ht="9" customHeight="1">
      <c r="A702" s="208">
        <v>40701</v>
      </c>
      <c r="B702" s="209" t="s">
        <v>15164</v>
      </c>
      <c r="C702" s="210" t="s">
        <v>13844</v>
      </c>
      <c r="D702" s="211" t="s">
        <v>14852</v>
      </c>
      <c r="E702" s="211">
        <f t="shared" si="11"/>
        <v>175.01</v>
      </c>
      <c r="F702" s="209" t="s">
        <v>13953</v>
      </c>
    </row>
    <row r="703" spans="1:6" ht="9" customHeight="1">
      <c r="A703" s="208">
        <v>40698</v>
      </c>
      <c r="B703" s="209" t="s">
        <v>15165</v>
      </c>
      <c r="C703" s="210" t="s">
        <v>14068</v>
      </c>
      <c r="D703" s="211" t="s">
        <v>15166</v>
      </c>
      <c r="E703" s="211">
        <f t="shared" si="11"/>
        <v>95.09</v>
      </c>
      <c r="F703" s="209" t="s">
        <v>13953</v>
      </c>
    </row>
    <row r="704" spans="1:6" ht="9" customHeight="1">
      <c r="A704" s="208">
        <v>40700</v>
      </c>
      <c r="B704" s="209" t="s">
        <v>15167</v>
      </c>
      <c r="C704" s="210" t="s">
        <v>14068</v>
      </c>
      <c r="D704" s="211" t="s">
        <v>15168</v>
      </c>
      <c r="E704" s="211">
        <f t="shared" si="11"/>
        <v>90.12</v>
      </c>
      <c r="F704" s="209" t="s">
        <v>13953</v>
      </c>
    </row>
    <row r="705" spans="1:6" ht="9" customHeight="1">
      <c r="A705" s="208">
        <v>40696</v>
      </c>
      <c r="B705" s="209" t="s">
        <v>15169</v>
      </c>
      <c r="C705" s="210" t="s">
        <v>14068</v>
      </c>
      <c r="D705" s="211" t="s">
        <v>15170</v>
      </c>
      <c r="E705" s="211">
        <f t="shared" si="11"/>
        <v>176.56</v>
      </c>
      <c r="F705" s="209" t="s">
        <v>13953</v>
      </c>
    </row>
    <row r="706" spans="1:6" ht="9.9499999999999993" customHeight="1">
      <c r="A706" s="208">
        <v>40695</v>
      </c>
      <c r="B706" s="209" t="s">
        <v>15171</v>
      </c>
      <c r="C706" s="210" t="s">
        <v>14068</v>
      </c>
      <c r="D706" s="211" t="s">
        <v>15172</v>
      </c>
      <c r="E706" s="211">
        <f t="shared" si="11"/>
        <v>62.98</v>
      </c>
      <c r="F706" s="212"/>
    </row>
    <row r="707" spans="1:6" ht="9" customHeight="1">
      <c r="A707" s="208">
        <v>40692</v>
      </c>
      <c r="B707" s="209" t="s">
        <v>15173</v>
      </c>
      <c r="C707" s="210" t="s">
        <v>14068</v>
      </c>
      <c r="D707" s="211" t="s">
        <v>15174</v>
      </c>
      <c r="E707" s="211">
        <f t="shared" si="11"/>
        <v>3.5</v>
      </c>
      <c r="F707" s="212"/>
    </row>
    <row r="708" spans="1:6" ht="9" customHeight="1">
      <c r="A708" s="208">
        <v>40697</v>
      </c>
      <c r="B708" s="209" t="s">
        <v>15175</v>
      </c>
      <c r="C708" s="210" t="s">
        <v>14068</v>
      </c>
      <c r="D708" s="211" t="s">
        <v>15176</v>
      </c>
      <c r="E708" s="211">
        <f t="shared" si="11"/>
        <v>93.04</v>
      </c>
      <c r="F708" s="209" t="s">
        <v>13953</v>
      </c>
    </row>
    <row r="709" spans="1:6" ht="9" customHeight="1">
      <c r="A709" s="208">
        <v>40699</v>
      </c>
      <c r="B709" s="209" t="s">
        <v>15177</v>
      </c>
      <c r="C709" s="210" t="s">
        <v>14068</v>
      </c>
      <c r="D709" s="211" t="s">
        <v>15178</v>
      </c>
      <c r="E709" s="211">
        <f t="shared" si="11"/>
        <v>209.16</v>
      </c>
      <c r="F709" s="209" t="s">
        <v>13953</v>
      </c>
    </row>
    <row r="710" spans="1:6" ht="9" customHeight="1">
      <c r="A710" s="208">
        <v>40693</v>
      </c>
      <c r="B710" s="209" t="s">
        <v>15179</v>
      </c>
      <c r="C710" s="210" t="s">
        <v>14068</v>
      </c>
      <c r="D710" s="211" t="s">
        <v>15180</v>
      </c>
      <c r="E710" s="211">
        <f t="shared" si="11"/>
        <v>34.090000000000003</v>
      </c>
      <c r="F710" s="212"/>
    </row>
    <row r="711" spans="1:6" ht="9.6" customHeight="1">
      <c r="A711" s="208">
        <v>40694</v>
      </c>
      <c r="B711" s="209" t="s">
        <v>15181</v>
      </c>
      <c r="C711" s="210" t="s">
        <v>14068</v>
      </c>
      <c r="D711" s="211" t="s">
        <v>15182</v>
      </c>
      <c r="E711" s="211">
        <f t="shared" si="11"/>
        <v>75.53</v>
      </c>
      <c r="F711" s="209" t="s">
        <v>13953</v>
      </c>
    </row>
    <row r="712" spans="1:6" ht="28.5" customHeight="1">
      <c r="A712" s="348" t="s">
        <v>15183</v>
      </c>
      <c r="B712" s="348"/>
      <c r="C712" s="348"/>
      <c r="D712" s="348"/>
      <c r="E712" s="348"/>
      <c r="F712" s="348"/>
    </row>
    <row r="713" spans="1:6" ht="9.9499999999999993" customHeight="1">
      <c r="A713" s="205" t="s">
        <v>13834</v>
      </c>
      <c r="B713" s="206" t="s">
        <v>13835</v>
      </c>
      <c r="C713" s="207" t="s">
        <v>13836</v>
      </c>
      <c r="D713" s="205" t="s">
        <v>13837</v>
      </c>
      <c r="E713" s="205"/>
      <c r="F713" s="206" t="s">
        <v>13839</v>
      </c>
    </row>
    <row r="714" spans="1:6" ht="9" customHeight="1">
      <c r="A714" s="208">
        <v>40972</v>
      </c>
      <c r="B714" s="209" t="s">
        <v>15184</v>
      </c>
      <c r="C714" s="210" t="s">
        <v>15185</v>
      </c>
      <c r="D714" s="211" t="s">
        <v>15186</v>
      </c>
      <c r="E714" s="211">
        <f t="shared" ref="E714:E725" si="12">ROUND(D714-(D714*$B$4),2)</f>
        <v>0</v>
      </c>
      <c r="F714" s="212"/>
    </row>
    <row r="715" spans="1:6" ht="9" customHeight="1">
      <c r="A715" s="208">
        <v>41405</v>
      </c>
      <c r="B715" s="209" t="s">
        <v>15187</v>
      </c>
      <c r="C715" s="210" t="s">
        <v>13998</v>
      </c>
      <c r="D715" s="211" t="s">
        <v>15188</v>
      </c>
      <c r="E715" s="211">
        <f t="shared" si="12"/>
        <v>5278.01</v>
      </c>
      <c r="F715" s="212"/>
    </row>
    <row r="716" spans="1:6" ht="9" customHeight="1">
      <c r="A716" s="208">
        <v>41360</v>
      </c>
      <c r="B716" s="209" t="s">
        <v>15189</v>
      </c>
      <c r="C716" s="210" t="s">
        <v>13998</v>
      </c>
      <c r="D716" s="211" t="s">
        <v>15190</v>
      </c>
      <c r="E716" s="211">
        <f t="shared" si="12"/>
        <v>4014.42</v>
      </c>
      <c r="F716" s="212"/>
    </row>
    <row r="717" spans="1:6" ht="9" customHeight="1">
      <c r="A717" s="208">
        <v>40968</v>
      </c>
      <c r="B717" s="209" t="s">
        <v>15191</v>
      </c>
      <c r="C717" s="210" t="s">
        <v>13998</v>
      </c>
      <c r="D717" s="211" t="s">
        <v>15192</v>
      </c>
      <c r="E717" s="211">
        <f t="shared" si="12"/>
        <v>5066.62</v>
      </c>
      <c r="F717" s="212"/>
    </row>
    <row r="718" spans="1:6" ht="9" customHeight="1">
      <c r="A718" s="208">
        <v>40976</v>
      </c>
      <c r="B718" s="209" t="s">
        <v>15193</v>
      </c>
      <c r="C718" s="210" t="s">
        <v>13998</v>
      </c>
      <c r="D718" s="211" t="s">
        <v>15194</v>
      </c>
      <c r="E718" s="211">
        <f t="shared" si="12"/>
        <v>55378.3</v>
      </c>
      <c r="F718" s="212"/>
    </row>
    <row r="719" spans="1:6" ht="9" customHeight="1">
      <c r="A719" s="208">
        <v>101196</v>
      </c>
      <c r="B719" s="209" t="s">
        <v>15195</v>
      </c>
      <c r="C719" s="210" t="s">
        <v>13998</v>
      </c>
      <c r="D719" s="211" t="s">
        <v>15196</v>
      </c>
      <c r="E719" s="211">
        <f t="shared" si="12"/>
        <v>2831.1</v>
      </c>
      <c r="F719" s="212"/>
    </row>
    <row r="720" spans="1:6" ht="9" customHeight="1">
      <c r="A720" s="208">
        <v>42545</v>
      </c>
      <c r="B720" s="209" t="s">
        <v>15197</v>
      </c>
      <c r="C720" s="210" t="s">
        <v>13998</v>
      </c>
      <c r="D720" s="211" t="s">
        <v>15198</v>
      </c>
      <c r="E720" s="211">
        <f t="shared" si="12"/>
        <v>3569.45</v>
      </c>
      <c r="F720" s="212"/>
    </row>
    <row r="721" spans="1:6" ht="9" customHeight="1">
      <c r="A721" s="208">
        <v>40974</v>
      </c>
      <c r="B721" s="209" t="s">
        <v>15199</v>
      </c>
      <c r="C721" s="210" t="s">
        <v>13998</v>
      </c>
      <c r="D721" s="211" t="s">
        <v>15200</v>
      </c>
      <c r="E721" s="211">
        <f t="shared" si="12"/>
        <v>3275.44</v>
      </c>
      <c r="F721" s="212"/>
    </row>
    <row r="722" spans="1:6" ht="9" customHeight="1">
      <c r="A722" s="208">
        <v>40978</v>
      </c>
      <c r="B722" s="209" t="s">
        <v>15201</v>
      </c>
      <c r="C722" s="210" t="s">
        <v>13998</v>
      </c>
      <c r="D722" s="211" t="s">
        <v>15202</v>
      </c>
      <c r="E722" s="211">
        <f t="shared" si="12"/>
        <v>3423.17</v>
      </c>
      <c r="F722" s="212"/>
    </row>
    <row r="723" spans="1:6" ht="9" customHeight="1">
      <c r="A723" s="208">
        <v>40975</v>
      </c>
      <c r="B723" s="209" t="s">
        <v>15203</v>
      </c>
      <c r="C723" s="210" t="s">
        <v>13998</v>
      </c>
      <c r="D723" s="211" t="s">
        <v>15204</v>
      </c>
      <c r="E723" s="211">
        <f t="shared" si="12"/>
        <v>3073.6</v>
      </c>
      <c r="F723" s="212"/>
    </row>
    <row r="724" spans="1:6" ht="9" customHeight="1">
      <c r="A724" s="208">
        <v>40969</v>
      </c>
      <c r="B724" s="209" t="s">
        <v>15205</v>
      </c>
      <c r="C724" s="210" t="s">
        <v>13998</v>
      </c>
      <c r="D724" s="211" t="s">
        <v>15206</v>
      </c>
      <c r="E724" s="211">
        <f t="shared" si="12"/>
        <v>3424.95</v>
      </c>
      <c r="F724" s="212"/>
    </row>
    <row r="725" spans="1:6" ht="9.75" customHeight="1">
      <c r="A725" s="208">
        <v>40971</v>
      </c>
      <c r="B725" s="209" t="s">
        <v>15207</v>
      </c>
      <c r="C725" s="210" t="s">
        <v>13998</v>
      </c>
      <c r="D725" s="211" t="s">
        <v>15208</v>
      </c>
      <c r="E725" s="211">
        <f t="shared" si="12"/>
        <v>3723.18</v>
      </c>
      <c r="F725" s="212"/>
    </row>
    <row r="726" spans="1:6" ht="29.25" customHeight="1">
      <c r="A726" s="348" t="s">
        <v>15209</v>
      </c>
      <c r="B726" s="348"/>
      <c r="C726" s="348"/>
      <c r="D726" s="348"/>
      <c r="E726" s="348"/>
      <c r="F726" s="348"/>
    </row>
    <row r="727" spans="1:6" ht="9" customHeight="1">
      <c r="A727" s="205" t="s">
        <v>13834</v>
      </c>
      <c r="B727" s="206" t="s">
        <v>13835</v>
      </c>
      <c r="C727" s="207" t="s">
        <v>13836</v>
      </c>
      <c r="D727" s="205" t="s">
        <v>13837</v>
      </c>
      <c r="E727" s="205"/>
      <c r="F727" s="206" t="s">
        <v>13839</v>
      </c>
    </row>
    <row r="728" spans="1:6" ht="9" customHeight="1">
      <c r="A728" s="208">
        <v>40910</v>
      </c>
      <c r="B728" s="209" t="s">
        <v>15210</v>
      </c>
      <c r="C728" s="210" t="s">
        <v>13871</v>
      </c>
      <c r="D728" s="211" t="s">
        <v>15211</v>
      </c>
      <c r="E728" s="211">
        <f t="shared" ref="E728:E734" si="13">ROUND(D728-(D728*$B$4),2)</f>
        <v>16616.09</v>
      </c>
      <c r="F728" s="212"/>
    </row>
    <row r="729" spans="1:6" ht="9" customHeight="1">
      <c r="A729" s="208">
        <v>41362</v>
      </c>
      <c r="B729" s="209" t="s">
        <v>15212</v>
      </c>
      <c r="C729" s="210" t="s">
        <v>13871</v>
      </c>
      <c r="D729" s="211" t="s">
        <v>15213</v>
      </c>
      <c r="E729" s="211">
        <f t="shared" si="13"/>
        <v>12908.04</v>
      </c>
      <c r="F729" s="212"/>
    </row>
    <row r="730" spans="1:6" ht="18" customHeight="1">
      <c r="A730" s="208">
        <v>43343</v>
      </c>
      <c r="B730" s="213" t="s">
        <v>15214</v>
      </c>
      <c r="C730" s="210" t="s">
        <v>13841</v>
      </c>
      <c r="D730" s="211" t="s">
        <v>15215</v>
      </c>
      <c r="E730" s="211">
        <f t="shared" si="13"/>
        <v>100.17</v>
      </c>
      <c r="F730" s="214"/>
    </row>
    <row r="731" spans="1:6" ht="9.9499999999999993" customHeight="1">
      <c r="A731" s="208">
        <v>41151</v>
      </c>
      <c r="B731" s="209" t="s">
        <v>15216</v>
      </c>
      <c r="C731" s="210" t="s">
        <v>13871</v>
      </c>
      <c r="D731" s="211" t="s">
        <v>15217</v>
      </c>
      <c r="E731" s="211">
        <f t="shared" si="13"/>
        <v>2612.14</v>
      </c>
      <c r="F731" s="212"/>
    </row>
    <row r="732" spans="1:6" ht="9" customHeight="1">
      <c r="A732" s="208">
        <v>41346</v>
      </c>
      <c r="B732" s="209" t="s">
        <v>15218</v>
      </c>
      <c r="C732" s="210" t="s">
        <v>14068</v>
      </c>
      <c r="D732" s="211" t="s">
        <v>15219</v>
      </c>
      <c r="E732" s="211">
        <f t="shared" si="13"/>
        <v>50.13</v>
      </c>
      <c r="F732" s="212"/>
    </row>
    <row r="733" spans="1:6" ht="9" customHeight="1">
      <c r="A733" s="208">
        <v>41150</v>
      </c>
      <c r="B733" s="209" t="s">
        <v>15220</v>
      </c>
      <c r="C733" s="210" t="s">
        <v>14068</v>
      </c>
      <c r="D733" s="211" t="s">
        <v>15221</v>
      </c>
      <c r="E733" s="211">
        <f t="shared" si="13"/>
        <v>7.92</v>
      </c>
      <c r="F733" s="212"/>
    </row>
    <row r="734" spans="1:6" ht="9.6" customHeight="1">
      <c r="A734" s="208">
        <v>41149</v>
      </c>
      <c r="B734" s="209" t="s">
        <v>15222</v>
      </c>
      <c r="C734" s="210" t="s">
        <v>14068</v>
      </c>
      <c r="D734" s="211" t="s">
        <v>15223</v>
      </c>
      <c r="E734" s="211">
        <f t="shared" si="13"/>
        <v>11.54</v>
      </c>
      <c r="F734" s="212"/>
    </row>
    <row r="735" spans="1:6" ht="9" customHeight="1">
      <c r="A735" s="345" t="s">
        <v>14040</v>
      </c>
      <c r="B735" s="345"/>
      <c r="C735" s="345"/>
      <c r="D735" s="345"/>
      <c r="E735" s="345"/>
      <c r="F735" s="345"/>
    </row>
    <row r="736" spans="1:6" ht="9" customHeight="1">
      <c r="A736" s="205" t="s">
        <v>13834</v>
      </c>
      <c r="B736" s="206" t="s">
        <v>13835</v>
      </c>
      <c r="C736" s="207" t="s">
        <v>13836</v>
      </c>
      <c r="D736" s="205" t="s">
        <v>13837</v>
      </c>
      <c r="E736" s="205"/>
      <c r="F736" s="206" t="s">
        <v>13839</v>
      </c>
    </row>
    <row r="737" spans="1:6" ht="9" customHeight="1">
      <c r="A737" s="208">
        <v>41410</v>
      </c>
      <c r="B737" s="209" t="s">
        <v>15224</v>
      </c>
      <c r="C737" s="210" t="s">
        <v>14068</v>
      </c>
      <c r="D737" s="211" t="s">
        <v>15225</v>
      </c>
      <c r="E737" s="211">
        <f t="shared" ref="E737:E787" si="14">ROUND(D737-(D737*$B$4),2)</f>
        <v>9.67</v>
      </c>
      <c r="F737" s="212"/>
    </row>
    <row r="738" spans="1:6" ht="9" customHeight="1">
      <c r="A738" s="208">
        <v>41148</v>
      </c>
      <c r="B738" s="209" t="s">
        <v>15226</v>
      </c>
      <c r="C738" s="210" t="s">
        <v>14068</v>
      </c>
      <c r="D738" s="211" t="s">
        <v>14212</v>
      </c>
      <c r="E738" s="211">
        <f t="shared" si="14"/>
        <v>11.66</v>
      </c>
      <c r="F738" s="212"/>
    </row>
    <row r="739" spans="1:6" ht="9" customHeight="1">
      <c r="A739" s="208">
        <v>41152</v>
      </c>
      <c r="B739" s="209" t="s">
        <v>15227</v>
      </c>
      <c r="C739" s="210" t="s">
        <v>13871</v>
      </c>
      <c r="D739" s="211" t="s">
        <v>15228</v>
      </c>
      <c r="E739" s="211">
        <f t="shared" si="14"/>
        <v>533.13</v>
      </c>
      <c r="F739" s="212"/>
    </row>
    <row r="740" spans="1:6" ht="9" customHeight="1">
      <c r="A740" s="208">
        <v>41004</v>
      </c>
      <c r="B740" s="209" t="s">
        <v>15229</v>
      </c>
      <c r="C740" s="210" t="s">
        <v>13871</v>
      </c>
      <c r="D740" s="211" t="s">
        <v>15230</v>
      </c>
      <c r="E740" s="211">
        <f t="shared" si="14"/>
        <v>1062.98</v>
      </c>
      <c r="F740" s="212"/>
    </row>
    <row r="741" spans="1:6" ht="9" customHeight="1">
      <c r="A741" s="208">
        <v>40911</v>
      </c>
      <c r="B741" s="209" t="s">
        <v>15231</v>
      </c>
      <c r="C741" s="210" t="s">
        <v>13841</v>
      </c>
      <c r="D741" s="211" t="s">
        <v>15232</v>
      </c>
      <c r="E741" s="211">
        <f t="shared" si="14"/>
        <v>47.46</v>
      </c>
      <c r="F741" s="209" t="s">
        <v>13953</v>
      </c>
    </row>
    <row r="742" spans="1:6" ht="18" customHeight="1">
      <c r="A742" s="208">
        <v>40915</v>
      </c>
      <c r="B742" s="213" t="s">
        <v>15233</v>
      </c>
      <c r="C742" s="210" t="s">
        <v>13841</v>
      </c>
      <c r="D742" s="211" t="s">
        <v>15234</v>
      </c>
      <c r="E742" s="211">
        <f t="shared" si="14"/>
        <v>97.62</v>
      </c>
      <c r="F742" s="209" t="s">
        <v>13953</v>
      </c>
    </row>
    <row r="743" spans="1:6" ht="18" customHeight="1">
      <c r="A743" s="208">
        <v>40899</v>
      </c>
      <c r="B743" s="213" t="s">
        <v>15235</v>
      </c>
      <c r="C743" s="210" t="s">
        <v>14068</v>
      </c>
      <c r="D743" s="211" t="s">
        <v>15236</v>
      </c>
      <c r="E743" s="211">
        <f t="shared" si="14"/>
        <v>20.54</v>
      </c>
      <c r="F743" s="209" t="s">
        <v>13953</v>
      </c>
    </row>
    <row r="744" spans="1:6" ht="18.95" customHeight="1">
      <c r="A744" s="208">
        <v>40900</v>
      </c>
      <c r="B744" s="209" t="s">
        <v>15237</v>
      </c>
      <c r="C744" s="210" t="s">
        <v>14068</v>
      </c>
      <c r="D744" s="211" t="s">
        <v>15238</v>
      </c>
      <c r="E744" s="211">
        <f t="shared" si="14"/>
        <v>29.9</v>
      </c>
      <c r="F744" s="209" t="s">
        <v>13953</v>
      </c>
    </row>
    <row r="745" spans="1:6" ht="18" customHeight="1">
      <c r="A745" s="208">
        <v>41365</v>
      </c>
      <c r="B745" s="213" t="s">
        <v>15239</v>
      </c>
      <c r="C745" s="210" t="s">
        <v>14068</v>
      </c>
      <c r="D745" s="211" t="s">
        <v>15240</v>
      </c>
      <c r="E745" s="211">
        <f t="shared" si="14"/>
        <v>20.94</v>
      </c>
      <c r="F745" s="209" t="s">
        <v>13953</v>
      </c>
    </row>
    <row r="746" spans="1:6" ht="18" customHeight="1">
      <c r="A746" s="208">
        <v>41110</v>
      </c>
      <c r="B746" s="213" t="s">
        <v>15241</v>
      </c>
      <c r="C746" s="210" t="s">
        <v>14068</v>
      </c>
      <c r="D746" s="211" t="s">
        <v>15242</v>
      </c>
      <c r="E746" s="211">
        <f t="shared" si="14"/>
        <v>21.46</v>
      </c>
      <c r="F746" s="209" t="s">
        <v>13953</v>
      </c>
    </row>
    <row r="747" spans="1:6" ht="9" customHeight="1">
      <c r="A747" s="208">
        <v>40903</v>
      </c>
      <c r="B747" s="209" t="s">
        <v>15243</v>
      </c>
      <c r="C747" s="210" t="s">
        <v>14068</v>
      </c>
      <c r="D747" s="211" t="s">
        <v>15244</v>
      </c>
      <c r="E747" s="211">
        <f t="shared" si="14"/>
        <v>31.48</v>
      </c>
      <c r="F747" s="209" t="s">
        <v>13953</v>
      </c>
    </row>
    <row r="748" spans="1:6" ht="9" customHeight="1">
      <c r="A748" s="208">
        <v>40904</v>
      </c>
      <c r="B748" s="209" t="s">
        <v>15245</v>
      </c>
      <c r="C748" s="210" t="s">
        <v>14068</v>
      </c>
      <c r="D748" s="211" t="s">
        <v>15246</v>
      </c>
      <c r="E748" s="211">
        <f t="shared" si="14"/>
        <v>54.11</v>
      </c>
      <c r="F748" s="209" t="s">
        <v>13953</v>
      </c>
    </row>
    <row r="749" spans="1:6" ht="18" customHeight="1">
      <c r="A749" s="208">
        <v>40905</v>
      </c>
      <c r="B749" s="213" t="s">
        <v>15247</v>
      </c>
      <c r="C749" s="210" t="s">
        <v>14068</v>
      </c>
      <c r="D749" s="211" t="s">
        <v>15248</v>
      </c>
      <c r="E749" s="211">
        <f t="shared" si="14"/>
        <v>34.5</v>
      </c>
      <c r="F749" s="209" t="s">
        <v>13953</v>
      </c>
    </row>
    <row r="750" spans="1:6" ht="18" customHeight="1">
      <c r="A750" s="208">
        <v>43330</v>
      </c>
      <c r="B750" s="213" t="s">
        <v>15249</v>
      </c>
      <c r="C750" s="210" t="s">
        <v>14068</v>
      </c>
      <c r="D750" s="211" t="s">
        <v>15250</v>
      </c>
      <c r="E750" s="211">
        <f t="shared" si="14"/>
        <v>32.9</v>
      </c>
      <c r="F750" s="209" t="s">
        <v>13953</v>
      </c>
    </row>
    <row r="751" spans="1:6" ht="18" customHeight="1">
      <c r="A751" s="208">
        <v>40901</v>
      </c>
      <c r="B751" s="209" t="s">
        <v>15251</v>
      </c>
      <c r="C751" s="210" t="s">
        <v>14068</v>
      </c>
      <c r="D751" s="211" t="s">
        <v>15252</v>
      </c>
      <c r="E751" s="211">
        <f t="shared" si="14"/>
        <v>20.059999999999999</v>
      </c>
      <c r="F751" s="209" t="s">
        <v>13953</v>
      </c>
    </row>
    <row r="752" spans="1:6" ht="9.9499999999999993" customHeight="1">
      <c r="A752" s="208">
        <v>42475</v>
      </c>
      <c r="B752" s="209" t="s">
        <v>15253</v>
      </c>
      <c r="C752" s="210" t="s">
        <v>13844</v>
      </c>
      <c r="D752" s="211" t="s">
        <v>15254</v>
      </c>
      <c r="E752" s="211">
        <f t="shared" si="14"/>
        <v>538.52</v>
      </c>
      <c r="F752" s="209" t="s">
        <v>13953</v>
      </c>
    </row>
    <row r="753" spans="1:6" ht="9" customHeight="1">
      <c r="A753" s="208">
        <v>40945</v>
      </c>
      <c r="B753" s="209" t="s">
        <v>15255</v>
      </c>
      <c r="C753" s="210" t="s">
        <v>14068</v>
      </c>
      <c r="D753" s="211" t="s">
        <v>15256</v>
      </c>
      <c r="E753" s="211">
        <f t="shared" si="14"/>
        <v>63.8</v>
      </c>
      <c r="F753" s="209" t="s">
        <v>13953</v>
      </c>
    </row>
    <row r="754" spans="1:6" ht="9" customHeight="1">
      <c r="A754" s="208">
        <v>41109</v>
      </c>
      <c r="B754" s="209" t="s">
        <v>15257</v>
      </c>
      <c r="C754" s="210" t="s">
        <v>14068</v>
      </c>
      <c r="D754" s="211" t="s">
        <v>15258</v>
      </c>
      <c r="E754" s="211">
        <f t="shared" si="14"/>
        <v>2.64</v>
      </c>
      <c r="F754" s="212"/>
    </row>
    <row r="755" spans="1:6" ht="9" customHeight="1">
      <c r="A755" s="208">
        <v>40164</v>
      </c>
      <c r="B755" s="209" t="s">
        <v>15259</v>
      </c>
      <c r="C755" s="210" t="s">
        <v>13841</v>
      </c>
      <c r="D755" s="211" t="s">
        <v>15260</v>
      </c>
      <c r="E755" s="211">
        <f t="shared" si="14"/>
        <v>54.17</v>
      </c>
      <c r="F755" s="212"/>
    </row>
    <row r="756" spans="1:6" ht="9" customHeight="1">
      <c r="A756" s="208">
        <v>40944</v>
      </c>
      <c r="B756" s="209" t="s">
        <v>15261</v>
      </c>
      <c r="C756" s="210" t="s">
        <v>14068</v>
      </c>
      <c r="D756" s="211" t="s">
        <v>15262</v>
      </c>
      <c r="E756" s="211">
        <f t="shared" si="14"/>
        <v>588.80999999999995</v>
      </c>
      <c r="F756" s="209" t="s">
        <v>13953</v>
      </c>
    </row>
    <row r="757" spans="1:6" ht="9" customHeight="1">
      <c r="A757" s="208">
        <v>40902</v>
      </c>
      <c r="B757" s="209" t="s">
        <v>15263</v>
      </c>
      <c r="C757" s="210" t="s">
        <v>14068</v>
      </c>
      <c r="D757" s="211" t="s">
        <v>13922</v>
      </c>
      <c r="E757" s="211">
        <f t="shared" si="14"/>
        <v>4.76</v>
      </c>
      <c r="F757" s="212"/>
    </row>
    <row r="758" spans="1:6" ht="9" customHeight="1">
      <c r="A758" s="208">
        <v>41344</v>
      </c>
      <c r="B758" s="209" t="s">
        <v>15264</v>
      </c>
      <c r="C758" s="210" t="s">
        <v>14068</v>
      </c>
      <c r="D758" s="211" t="s">
        <v>15265</v>
      </c>
      <c r="E758" s="211">
        <f t="shared" si="14"/>
        <v>70.760000000000005</v>
      </c>
      <c r="F758" s="212"/>
    </row>
    <row r="759" spans="1:6" ht="9" customHeight="1">
      <c r="A759" s="208">
        <v>41345</v>
      </c>
      <c r="B759" s="209" t="s">
        <v>15266</v>
      </c>
      <c r="C759" s="210" t="s">
        <v>14068</v>
      </c>
      <c r="D759" s="211" t="s">
        <v>15267</v>
      </c>
      <c r="E759" s="211">
        <f t="shared" si="14"/>
        <v>113.93</v>
      </c>
      <c r="F759" s="212"/>
    </row>
    <row r="760" spans="1:6" ht="9" customHeight="1">
      <c r="A760" s="208">
        <v>41242</v>
      </c>
      <c r="B760" s="209" t="s">
        <v>15268</v>
      </c>
      <c r="C760" s="210" t="s">
        <v>13841</v>
      </c>
      <c r="D760" s="211" t="s">
        <v>15154</v>
      </c>
      <c r="E760" s="211">
        <f t="shared" si="14"/>
        <v>58.74</v>
      </c>
      <c r="F760" s="212"/>
    </row>
    <row r="761" spans="1:6" ht="9" customHeight="1">
      <c r="A761" s="208">
        <v>42476</v>
      </c>
      <c r="B761" s="209" t="s">
        <v>15269</v>
      </c>
      <c r="C761" s="210" t="s">
        <v>13871</v>
      </c>
      <c r="D761" s="211" t="s">
        <v>15270</v>
      </c>
      <c r="E761" s="211">
        <f t="shared" si="14"/>
        <v>38.35</v>
      </c>
      <c r="F761" s="212"/>
    </row>
    <row r="762" spans="1:6" ht="9" customHeight="1">
      <c r="A762" s="208">
        <v>41136</v>
      </c>
      <c r="B762" s="209" t="s">
        <v>15271</v>
      </c>
      <c r="C762" s="210" t="s">
        <v>13871</v>
      </c>
      <c r="D762" s="211" t="s">
        <v>15272</v>
      </c>
      <c r="E762" s="211">
        <f t="shared" si="14"/>
        <v>136.25</v>
      </c>
      <c r="F762" s="212"/>
    </row>
    <row r="763" spans="1:6" ht="9" customHeight="1">
      <c r="A763" s="208">
        <v>41135</v>
      </c>
      <c r="B763" s="209" t="s">
        <v>15273</v>
      </c>
      <c r="C763" s="210" t="s">
        <v>13871</v>
      </c>
      <c r="D763" s="211" t="s">
        <v>15274</v>
      </c>
      <c r="E763" s="211">
        <f t="shared" si="14"/>
        <v>88.27</v>
      </c>
      <c r="F763" s="212"/>
    </row>
    <row r="764" spans="1:6" ht="9.9499999999999993" customHeight="1">
      <c r="A764" s="208">
        <v>40912</v>
      </c>
      <c r="B764" s="209" t="s">
        <v>15275</v>
      </c>
      <c r="C764" s="210" t="s">
        <v>13841</v>
      </c>
      <c r="D764" s="211" t="s">
        <v>15276</v>
      </c>
      <c r="E764" s="211">
        <f t="shared" si="14"/>
        <v>96.44</v>
      </c>
      <c r="F764" s="209" t="s">
        <v>13953</v>
      </c>
    </row>
    <row r="765" spans="1:6" ht="9" customHeight="1">
      <c r="A765" s="208">
        <v>40908</v>
      </c>
      <c r="B765" s="209" t="s">
        <v>15277</v>
      </c>
      <c r="C765" s="210" t="s">
        <v>13871</v>
      </c>
      <c r="D765" s="211" t="s">
        <v>15278</v>
      </c>
      <c r="E765" s="211">
        <f t="shared" si="14"/>
        <v>9773.5300000000007</v>
      </c>
      <c r="F765" s="209" t="s">
        <v>13953</v>
      </c>
    </row>
    <row r="766" spans="1:6" ht="9" customHeight="1">
      <c r="A766" s="208">
        <v>40907</v>
      </c>
      <c r="B766" s="209" t="s">
        <v>15279</v>
      </c>
      <c r="C766" s="210" t="s">
        <v>13871</v>
      </c>
      <c r="D766" s="211" t="s">
        <v>15280</v>
      </c>
      <c r="E766" s="211">
        <f t="shared" si="14"/>
        <v>13884.31</v>
      </c>
      <c r="F766" s="209" t="s">
        <v>13953</v>
      </c>
    </row>
    <row r="767" spans="1:6" ht="9" customHeight="1">
      <c r="A767" s="208">
        <v>40906</v>
      </c>
      <c r="B767" s="209" t="s">
        <v>15281</v>
      </c>
      <c r="C767" s="210" t="s">
        <v>14068</v>
      </c>
      <c r="D767" s="211" t="s">
        <v>15282</v>
      </c>
      <c r="E767" s="211">
        <f t="shared" si="14"/>
        <v>4548.2</v>
      </c>
      <c r="F767" s="212"/>
    </row>
    <row r="768" spans="1:6" ht="9" customHeight="1">
      <c r="A768" s="208">
        <v>41240</v>
      </c>
      <c r="B768" s="209" t="s">
        <v>15283</v>
      </c>
      <c r="C768" s="210" t="s">
        <v>13841</v>
      </c>
      <c r="D768" s="211" t="s">
        <v>15284</v>
      </c>
      <c r="E768" s="211">
        <f t="shared" si="14"/>
        <v>89.55</v>
      </c>
      <c r="F768" s="209" t="s">
        <v>13953</v>
      </c>
    </row>
    <row r="769" spans="1:6" ht="18" customHeight="1">
      <c r="A769" s="208">
        <v>40946</v>
      </c>
      <c r="B769" s="213" t="s">
        <v>15285</v>
      </c>
      <c r="C769" s="210" t="s">
        <v>13841</v>
      </c>
      <c r="D769" s="211" t="s">
        <v>15286</v>
      </c>
      <c r="E769" s="211">
        <f t="shared" si="14"/>
        <v>95.88</v>
      </c>
      <c r="F769" s="209" t="s">
        <v>13953</v>
      </c>
    </row>
    <row r="770" spans="1:6" ht="9" customHeight="1">
      <c r="A770" s="208">
        <v>40942</v>
      </c>
      <c r="B770" s="209" t="s">
        <v>15287</v>
      </c>
      <c r="C770" s="210" t="s">
        <v>13841</v>
      </c>
      <c r="D770" s="211" t="s">
        <v>15288</v>
      </c>
      <c r="E770" s="211">
        <f t="shared" si="14"/>
        <v>38.36</v>
      </c>
      <c r="F770" s="209" t="s">
        <v>13953</v>
      </c>
    </row>
    <row r="771" spans="1:6" ht="9" customHeight="1">
      <c r="A771" s="208">
        <v>41245</v>
      </c>
      <c r="B771" s="209" t="s">
        <v>15289</v>
      </c>
      <c r="C771" s="210" t="s">
        <v>13841</v>
      </c>
      <c r="D771" s="211" t="s">
        <v>15290</v>
      </c>
      <c r="E771" s="211">
        <f t="shared" si="14"/>
        <v>39.56</v>
      </c>
      <c r="F771" s="212"/>
    </row>
    <row r="772" spans="1:6" ht="9" customHeight="1">
      <c r="A772" s="208">
        <v>41404</v>
      </c>
      <c r="B772" s="209" t="s">
        <v>15291</v>
      </c>
      <c r="C772" s="210" t="s">
        <v>13841</v>
      </c>
      <c r="D772" s="211" t="s">
        <v>15292</v>
      </c>
      <c r="E772" s="211">
        <f t="shared" si="14"/>
        <v>35.92</v>
      </c>
      <c r="F772" s="212"/>
    </row>
    <row r="773" spans="1:6" ht="9" customHeight="1">
      <c r="A773" s="208">
        <v>41244</v>
      </c>
      <c r="B773" s="209" t="s">
        <v>15293</v>
      </c>
      <c r="C773" s="210" t="s">
        <v>13841</v>
      </c>
      <c r="D773" s="211" t="s">
        <v>15294</v>
      </c>
      <c r="E773" s="211">
        <f t="shared" si="14"/>
        <v>18.39</v>
      </c>
      <c r="F773" s="212"/>
    </row>
    <row r="774" spans="1:6" ht="9" customHeight="1">
      <c r="A774" s="208">
        <v>43328</v>
      </c>
      <c r="B774" s="209" t="s">
        <v>15295</v>
      </c>
      <c r="C774" s="210" t="s">
        <v>13871</v>
      </c>
      <c r="D774" s="211" t="s">
        <v>15296</v>
      </c>
      <c r="E774" s="211">
        <f t="shared" si="14"/>
        <v>10.95</v>
      </c>
      <c r="F774" s="212"/>
    </row>
    <row r="775" spans="1:6" ht="18.95" customHeight="1">
      <c r="A775" s="208">
        <v>40909</v>
      </c>
      <c r="B775" s="209" t="s">
        <v>15297</v>
      </c>
      <c r="C775" s="210" t="s">
        <v>13871</v>
      </c>
      <c r="D775" s="211" t="s">
        <v>15298</v>
      </c>
      <c r="E775" s="211">
        <f t="shared" si="14"/>
        <v>3603.7</v>
      </c>
      <c r="F775" s="209" t="s">
        <v>13953</v>
      </c>
    </row>
    <row r="776" spans="1:6" ht="9" customHeight="1">
      <c r="A776" s="208">
        <v>41140</v>
      </c>
      <c r="B776" s="209" t="s">
        <v>15299</v>
      </c>
      <c r="C776" s="210" t="s">
        <v>13871</v>
      </c>
      <c r="D776" s="211" t="s">
        <v>15300</v>
      </c>
      <c r="E776" s="211">
        <f t="shared" si="14"/>
        <v>1325.47</v>
      </c>
      <c r="F776" s="212"/>
    </row>
    <row r="777" spans="1:6" ht="9" customHeight="1">
      <c r="A777" s="208">
        <v>41139</v>
      </c>
      <c r="B777" s="209" t="s">
        <v>15301</v>
      </c>
      <c r="C777" s="210" t="s">
        <v>13871</v>
      </c>
      <c r="D777" s="211" t="s">
        <v>15302</v>
      </c>
      <c r="E777" s="211">
        <f t="shared" si="14"/>
        <v>2880.53</v>
      </c>
      <c r="F777" s="212"/>
    </row>
    <row r="778" spans="1:6" ht="9" customHeight="1">
      <c r="A778" s="208">
        <v>41138</v>
      </c>
      <c r="B778" s="209" t="s">
        <v>15303</v>
      </c>
      <c r="C778" s="210" t="s">
        <v>13871</v>
      </c>
      <c r="D778" s="211" t="s">
        <v>15304</v>
      </c>
      <c r="E778" s="211">
        <f t="shared" si="14"/>
        <v>3444.11</v>
      </c>
      <c r="F778" s="212"/>
    </row>
    <row r="779" spans="1:6" ht="9" customHeight="1">
      <c r="A779" s="208">
        <v>41246</v>
      </c>
      <c r="B779" s="209" t="s">
        <v>15305</v>
      </c>
      <c r="C779" s="210" t="s">
        <v>14068</v>
      </c>
      <c r="D779" s="211" t="s">
        <v>15306</v>
      </c>
      <c r="E779" s="211">
        <f t="shared" si="14"/>
        <v>61.93</v>
      </c>
      <c r="F779" s="209" t="s">
        <v>13953</v>
      </c>
    </row>
    <row r="780" spans="1:6" ht="9" customHeight="1">
      <c r="A780" s="208">
        <v>40943</v>
      </c>
      <c r="B780" s="209" t="s">
        <v>15307</v>
      </c>
      <c r="C780" s="210" t="s">
        <v>14068</v>
      </c>
      <c r="D780" s="211" t="s">
        <v>15308</v>
      </c>
      <c r="E780" s="211">
        <f t="shared" si="14"/>
        <v>46.44</v>
      </c>
      <c r="F780" s="209" t="s">
        <v>13953</v>
      </c>
    </row>
    <row r="781" spans="1:6" ht="9" customHeight="1">
      <c r="A781" s="208">
        <v>40922</v>
      </c>
      <c r="B781" s="209" t="s">
        <v>15309</v>
      </c>
      <c r="C781" s="210" t="s">
        <v>13844</v>
      </c>
      <c r="D781" s="211" t="s">
        <v>15310</v>
      </c>
      <c r="E781" s="211">
        <f t="shared" si="14"/>
        <v>7.69</v>
      </c>
      <c r="F781" s="212"/>
    </row>
    <row r="782" spans="1:6" ht="9" customHeight="1">
      <c r="A782" s="208">
        <v>40914</v>
      </c>
      <c r="B782" s="209" t="s">
        <v>15311</v>
      </c>
      <c r="C782" s="210" t="s">
        <v>14068</v>
      </c>
      <c r="D782" s="211" t="s">
        <v>15312</v>
      </c>
      <c r="E782" s="211">
        <f t="shared" si="14"/>
        <v>21.8</v>
      </c>
      <c r="F782" s="209" t="s">
        <v>13953</v>
      </c>
    </row>
    <row r="783" spans="1:6" ht="9" customHeight="1">
      <c r="A783" s="208">
        <v>40913</v>
      </c>
      <c r="B783" s="209" t="s">
        <v>15313</v>
      </c>
      <c r="C783" s="210" t="s">
        <v>14068</v>
      </c>
      <c r="D783" s="211" t="s">
        <v>15314</v>
      </c>
      <c r="E783" s="211">
        <f t="shared" si="14"/>
        <v>112.37</v>
      </c>
      <c r="F783" s="212"/>
    </row>
    <row r="784" spans="1:6" ht="18" customHeight="1">
      <c r="A784" s="208">
        <v>41191</v>
      </c>
      <c r="B784" s="213" t="s">
        <v>15315</v>
      </c>
      <c r="C784" s="210" t="s">
        <v>14068</v>
      </c>
      <c r="D784" s="211" t="s">
        <v>15316</v>
      </c>
      <c r="E784" s="211">
        <f t="shared" si="14"/>
        <v>416.18</v>
      </c>
      <c r="F784" s="209" t="s">
        <v>13953</v>
      </c>
    </row>
    <row r="785" spans="1:6" ht="9" customHeight="1">
      <c r="A785" s="208">
        <v>40947</v>
      </c>
      <c r="B785" s="209" t="s">
        <v>15317</v>
      </c>
      <c r="C785" s="210" t="s">
        <v>13871</v>
      </c>
      <c r="D785" s="211" t="s">
        <v>15318</v>
      </c>
      <c r="E785" s="211">
        <f t="shared" si="14"/>
        <v>3743.07</v>
      </c>
      <c r="F785" s="209" t="s">
        <v>13953</v>
      </c>
    </row>
    <row r="786" spans="1:6" ht="9.9499999999999993" customHeight="1">
      <c r="A786" s="208">
        <v>43329</v>
      </c>
      <c r="B786" s="209" t="s">
        <v>15319</v>
      </c>
      <c r="C786" s="210" t="s">
        <v>13871</v>
      </c>
      <c r="D786" s="211" t="s">
        <v>15320</v>
      </c>
      <c r="E786" s="211">
        <f t="shared" si="14"/>
        <v>229.07</v>
      </c>
      <c r="F786" s="209" t="s">
        <v>13953</v>
      </c>
    </row>
    <row r="787" spans="1:6" ht="18.2" customHeight="1">
      <c r="A787" s="208">
        <v>42050</v>
      </c>
      <c r="B787" s="213" t="s">
        <v>15321</v>
      </c>
      <c r="C787" s="210" t="s">
        <v>13841</v>
      </c>
      <c r="D787" s="211" t="s">
        <v>15322</v>
      </c>
      <c r="E787" s="211">
        <f t="shared" si="14"/>
        <v>134.85</v>
      </c>
      <c r="F787" s="209" t="s">
        <v>13953</v>
      </c>
    </row>
    <row r="788" spans="1:6" ht="28.7" customHeight="1">
      <c r="A788" s="348" t="s">
        <v>15323</v>
      </c>
      <c r="B788" s="348"/>
      <c r="C788" s="348"/>
      <c r="D788" s="348"/>
      <c r="E788" s="348"/>
      <c r="F788" s="348"/>
    </row>
    <row r="789" spans="1:6" ht="9" customHeight="1">
      <c r="A789" s="205" t="s">
        <v>13834</v>
      </c>
      <c r="B789" s="206" t="s">
        <v>13835</v>
      </c>
      <c r="C789" s="207" t="s">
        <v>13836</v>
      </c>
      <c r="D789" s="205" t="s">
        <v>13837</v>
      </c>
      <c r="E789" s="205"/>
      <c r="F789" s="206" t="s">
        <v>13839</v>
      </c>
    </row>
    <row r="790" spans="1:6" ht="9" customHeight="1">
      <c r="A790" s="208">
        <v>42203</v>
      </c>
      <c r="B790" s="209" t="s">
        <v>15324</v>
      </c>
      <c r="C790" s="210" t="s">
        <v>13871</v>
      </c>
      <c r="D790" s="211" t="s">
        <v>15325</v>
      </c>
      <c r="E790" s="211">
        <f t="shared" ref="E790:E791" si="15">ROUND(D790-(D790*$B$4),2)</f>
        <v>170.04</v>
      </c>
      <c r="F790" s="209" t="s">
        <v>13953</v>
      </c>
    </row>
    <row r="791" spans="1:6" ht="9.75" customHeight="1">
      <c r="A791" s="208">
        <v>42202</v>
      </c>
      <c r="B791" s="209" t="s">
        <v>15326</v>
      </c>
      <c r="C791" s="210" t="s">
        <v>13871</v>
      </c>
      <c r="D791" s="211" t="s">
        <v>15327</v>
      </c>
      <c r="E791" s="211">
        <f t="shared" si="15"/>
        <v>108.8</v>
      </c>
      <c r="F791" s="209" t="s">
        <v>13953</v>
      </c>
    </row>
    <row r="792" spans="1:6" ht="9" customHeight="1">
      <c r="A792" s="345" t="s">
        <v>14040</v>
      </c>
      <c r="B792" s="345"/>
      <c r="C792" s="345"/>
      <c r="D792" s="345"/>
      <c r="E792" s="345"/>
      <c r="F792" s="345"/>
    </row>
    <row r="793" spans="1:6" ht="9" customHeight="1">
      <c r="A793" s="205" t="s">
        <v>13834</v>
      </c>
      <c r="B793" s="206" t="s">
        <v>13835</v>
      </c>
      <c r="C793" s="207" t="s">
        <v>13836</v>
      </c>
      <c r="D793" s="205" t="s">
        <v>13837</v>
      </c>
      <c r="E793" s="205"/>
      <c r="F793" s="206" t="s">
        <v>13839</v>
      </c>
    </row>
    <row r="794" spans="1:6" ht="18" customHeight="1">
      <c r="A794" s="208">
        <v>42041</v>
      </c>
      <c r="B794" s="213" t="s">
        <v>15328</v>
      </c>
      <c r="C794" s="210" t="s">
        <v>14068</v>
      </c>
      <c r="D794" s="211" t="s">
        <v>14910</v>
      </c>
      <c r="E794" s="211">
        <f t="shared" ref="E794:E807" si="16">ROUND(D794-(D794*$B$4),2)</f>
        <v>28.85</v>
      </c>
      <c r="F794" s="209" t="s">
        <v>13953</v>
      </c>
    </row>
    <row r="795" spans="1:6" ht="9" customHeight="1">
      <c r="A795" s="208">
        <v>42199</v>
      </c>
      <c r="B795" s="209" t="s">
        <v>15329</v>
      </c>
      <c r="C795" s="210" t="s">
        <v>13841</v>
      </c>
      <c r="D795" s="211" t="s">
        <v>15330</v>
      </c>
      <c r="E795" s="211">
        <f t="shared" si="16"/>
        <v>1.46</v>
      </c>
      <c r="F795" s="212"/>
    </row>
    <row r="796" spans="1:6" ht="9" customHeight="1">
      <c r="A796" s="208">
        <v>42210</v>
      </c>
      <c r="B796" s="209" t="s">
        <v>15331</v>
      </c>
      <c r="C796" s="210" t="s">
        <v>13841</v>
      </c>
      <c r="D796" s="211" t="s">
        <v>15332</v>
      </c>
      <c r="E796" s="211">
        <f t="shared" si="16"/>
        <v>27.22</v>
      </c>
      <c r="F796" s="209" t="s">
        <v>13953</v>
      </c>
    </row>
    <row r="797" spans="1:6" ht="9" customHeight="1">
      <c r="A797" s="208">
        <v>42206</v>
      </c>
      <c r="B797" s="209" t="s">
        <v>15333</v>
      </c>
      <c r="C797" s="210" t="s">
        <v>13841</v>
      </c>
      <c r="D797" s="211" t="s">
        <v>15334</v>
      </c>
      <c r="E797" s="211">
        <f t="shared" si="16"/>
        <v>20.399999999999999</v>
      </c>
      <c r="F797" s="209" t="s">
        <v>13953</v>
      </c>
    </row>
    <row r="798" spans="1:6" ht="9" customHeight="1">
      <c r="A798" s="208">
        <v>42208</v>
      </c>
      <c r="B798" s="209" t="s">
        <v>15335</v>
      </c>
      <c r="C798" s="210" t="s">
        <v>13841</v>
      </c>
      <c r="D798" s="211" t="s">
        <v>15336</v>
      </c>
      <c r="E798" s="211">
        <f t="shared" si="16"/>
        <v>1.8</v>
      </c>
      <c r="F798" s="212"/>
    </row>
    <row r="799" spans="1:6" ht="9" customHeight="1">
      <c r="A799" s="208">
        <v>42209</v>
      </c>
      <c r="B799" s="209" t="s">
        <v>15337</v>
      </c>
      <c r="C799" s="210" t="s">
        <v>13841</v>
      </c>
      <c r="D799" s="211" t="s">
        <v>15338</v>
      </c>
      <c r="E799" s="211">
        <f t="shared" si="16"/>
        <v>8.6999999999999993</v>
      </c>
      <c r="F799" s="209" t="s">
        <v>13953</v>
      </c>
    </row>
    <row r="800" spans="1:6" ht="9" customHeight="1">
      <c r="A800" s="208">
        <v>42207</v>
      </c>
      <c r="B800" s="209" t="s">
        <v>15339</v>
      </c>
      <c r="C800" s="210" t="s">
        <v>13841</v>
      </c>
      <c r="D800" s="211" t="s">
        <v>15340</v>
      </c>
      <c r="E800" s="211">
        <f t="shared" si="16"/>
        <v>3.52</v>
      </c>
      <c r="F800" s="212"/>
    </row>
    <row r="801" spans="1:6" ht="9" customHeight="1">
      <c r="A801" s="208">
        <v>42200</v>
      </c>
      <c r="B801" s="209" t="s">
        <v>15341</v>
      </c>
      <c r="C801" s="210" t="s">
        <v>13841</v>
      </c>
      <c r="D801" s="211" t="s">
        <v>15342</v>
      </c>
      <c r="E801" s="211">
        <f t="shared" si="16"/>
        <v>8.1199999999999992</v>
      </c>
      <c r="F801" s="212"/>
    </row>
    <row r="802" spans="1:6" ht="9" customHeight="1">
      <c r="A802" s="208">
        <v>42201</v>
      </c>
      <c r="B802" s="209" t="s">
        <v>15343</v>
      </c>
      <c r="C802" s="210" t="s">
        <v>13841</v>
      </c>
      <c r="D802" s="211" t="s">
        <v>15344</v>
      </c>
      <c r="E802" s="211">
        <f t="shared" si="16"/>
        <v>6.55</v>
      </c>
      <c r="F802" s="212"/>
    </row>
    <row r="803" spans="1:6" ht="18.95" customHeight="1">
      <c r="A803" s="208">
        <v>41247</v>
      </c>
      <c r="B803" s="209" t="s">
        <v>15345</v>
      </c>
      <c r="C803" s="210" t="s">
        <v>13844</v>
      </c>
      <c r="D803" s="211" t="s">
        <v>15346</v>
      </c>
      <c r="E803" s="211">
        <f t="shared" si="16"/>
        <v>60.81</v>
      </c>
      <c r="F803" s="214"/>
    </row>
    <row r="804" spans="1:6" ht="9" customHeight="1">
      <c r="A804" s="208">
        <v>42204</v>
      </c>
      <c r="B804" s="209" t="s">
        <v>15347</v>
      </c>
      <c r="C804" s="210" t="s">
        <v>13871</v>
      </c>
      <c r="D804" s="211" t="s">
        <v>15348</v>
      </c>
      <c r="E804" s="211">
        <f t="shared" si="16"/>
        <v>42.2</v>
      </c>
      <c r="F804" s="209" t="s">
        <v>13953</v>
      </c>
    </row>
    <row r="805" spans="1:6" ht="9" customHeight="1">
      <c r="A805" s="208">
        <v>42044</v>
      </c>
      <c r="B805" s="209" t="s">
        <v>15349</v>
      </c>
      <c r="C805" s="210" t="s">
        <v>13871</v>
      </c>
      <c r="D805" s="211" t="s">
        <v>15350</v>
      </c>
      <c r="E805" s="211">
        <f t="shared" si="16"/>
        <v>4277.59</v>
      </c>
      <c r="F805" s="212"/>
    </row>
    <row r="806" spans="1:6" ht="9" customHeight="1">
      <c r="A806" s="208">
        <v>40102</v>
      </c>
      <c r="B806" s="209" t="s">
        <v>15351</v>
      </c>
      <c r="C806" s="210" t="s">
        <v>13841</v>
      </c>
      <c r="D806" s="211" t="s">
        <v>15352</v>
      </c>
      <c r="E806" s="211">
        <f t="shared" si="16"/>
        <v>20</v>
      </c>
      <c r="F806" s="209" t="s">
        <v>13953</v>
      </c>
    </row>
    <row r="807" spans="1:6" ht="9.6" customHeight="1">
      <c r="A807" s="208">
        <v>42039</v>
      </c>
      <c r="B807" s="209" t="s">
        <v>15353</v>
      </c>
      <c r="C807" s="210" t="s">
        <v>13841</v>
      </c>
      <c r="D807" s="211" t="s">
        <v>15354</v>
      </c>
      <c r="E807" s="211">
        <f t="shared" si="16"/>
        <v>23.55</v>
      </c>
      <c r="F807" s="209" t="s">
        <v>13953</v>
      </c>
    </row>
    <row r="808" spans="1:6" ht="28.5" customHeight="1">
      <c r="A808" s="348" t="s">
        <v>15355</v>
      </c>
      <c r="B808" s="348"/>
      <c r="C808" s="348"/>
      <c r="D808" s="348"/>
      <c r="E808" s="348"/>
      <c r="F808" s="348"/>
    </row>
    <row r="809" spans="1:6" ht="9.9499999999999993" customHeight="1">
      <c r="A809" s="205" t="s">
        <v>13834</v>
      </c>
      <c r="B809" s="206" t="s">
        <v>13835</v>
      </c>
      <c r="C809" s="207" t="s">
        <v>13836</v>
      </c>
      <c r="D809" s="205" t="s">
        <v>13837</v>
      </c>
      <c r="E809" s="205"/>
      <c r="F809" s="206" t="s">
        <v>13839</v>
      </c>
    </row>
    <row r="810" spans="1:6" ht="9" customHeight="1">
      <c r="A810" s="208">
        <v>41153</v>
      </c>
      <c r="B810" s="209" t="s">
        <v>15356</v>
      </c>
      <c r="C810" s="210" t="s">
        <v>13871</v>
      </c>
      <c r="D810" s="211" t="s">
        <v>15357</v>
      </c>
      <c r="E810" s="211">
        <f t="shared" ref="E810:E845" si="17">ROUND(D810-(D810*$B$4),2)</f>
        <v>147.75</v>
      </c>
      <c r="F810" s="212"/>
    </row>
    <row r="811" spans="1:6" ht="9" customHeight="1">
      <c r="A811" s="208">
        <v>41409</v>
      </c>
      <c r="B811" s="209" t="s">
        <v>15358</v>
      </c>
      <c r="C811" s="210" t="s">
        <v>13871</v>
      </c>
      <c r="D811" s="211" t="s">
        <v>15359</v>
      </c>
      <c r="E811" s="211">
        <f t="shared" si="17"/>
        <v>527.32000000000005</v>
      </c>
      <c r="F811" s="212"/>
    </row>
    <row r="812" spans="1:6" ht="9" customHeight="1">
      <c r="A812" s="208">
        <v>40928</v>
      </c>
      <c r="B812" s="209" t="s">
        <v>15360</v>
      </c>
      <c r="C812" s="210" t="s">
        <v>13871</v>
      </c>
      <c r="D812" s="211" t="s">
        <v>15361</v>
      </c>
      <c r="E812" s="211">
        <f t="shared" si="17"/>
        <v>74.23</v>
      </c>
      <c r="F812" s="209" t="s">
        <v>13953</v>
      </c>
    </row>
    <row r="813" spans="1:6" ht="9" customHeight="1">
      <c r="A813" s="208">
        <v>41408</v>
      </c>
      <c r="B813" s="209" t="s">
        <v>15362</v>
      </c>
      <c r="C813" s="210" t="s">
        <v>13871</v>
      </c>
      <c r="D813" s="211" t="s">
        <v>15363</v>
      </c>
      <c r="E813" s="211">
        <f t="shared" si="17"/>
        <v>2326.84</v>
      </c>
      <c r="F813" s="212"/>
    </row>
    <row r="814" spans="1:6" ht="9" customHeight="1">
      <c r="A814" s="208">
        <v>41147</v>
      </c>
      <c r="B814" s="209" t="s">
        <v>15364</v>
      </c>
      <c r="C814" s="210" t="s">
        <v>14068</v>
      </c>
      <c r="D814" s="211" t="s">
        <v>15365</v>
      </c>
      <c r="E814" s="211">
        <f t="shared" si="17"/>
        <v>10.43</v>
      </c>
      <c r="F814" s="212"/>
    </row>
    <row r="815" spans="1:6" ht="9" customHeight="1">
      <c r="A815" s="208">
        <v>42046</v>
      </c>
      <c r="B815" s="209" t="s">
        <v>15366</v>
      </c>
      <c r="C815" s="210" t="s">
        <v>13871</v>
      </c>
      <c r="D815" s="211" t="s">
        <v>15367</v>
      </c>
      <c r="E815" s="211">
        <f t="shared" si="17"/>
        <v>130.53</v>
      </c>
      <c r="F815" s="212"/>
    </row>
    <row r="816" spans="1:6" ht="9" customHeight="1">
      <c r="A816" s="208">
        <v>41407</v>
      </c>
      <c r="B816" s="209" t="s">
        <v>15368</v>
      </c>
      <c r="C816" s="210" t="s">
        <v>13871</v>
      </c>
      <c r="D816" s="211" t="s">
        <v>15369</v>
      </c>
      <c r="E816" s="211">
        <f t="shared" si="17"/>
        <v>10935.97</v>
      </c>
      <c r="F816" s="212"/>
    </row>
    <row r="817" spans="1:6" ht="9" customHeight="1">
      <c r="A817" s="208">
        <v>41146</v>
      </c>
      <c r="B817" s="209" t="s">
        <v>15370</v>
      </c>
      <c r="C817" s="210" t="s">
        <v>13871</v>
      </c>
      <c r="D817" s="211" t="s">
        <v>15371</v>
      </c>
      <c r="E817" s="211">
        <f t="shared" si="17"/>
        <v>12139.42</v>
      </c>
      <c r="F817" s="212"/>
    </row>
    <row r="818" spans="1:6" ht="9" customHeight="1">
      <c r="A818" s="208">
        <v>41017</v>
      </c>
      <c r="B818" s="209" t="s">
        <v>15372</v>
      </c>
      <c r="C818" s="210" t="s">
        <v>14068</v>
      </c>
      <c r="D818" s="211" t="s">
        <v>15373</v>
      </c>
      <c r="E818" s="211">
        <f t="shared" si="17"/>
        <v>530</v>
      </c>
      <c r="F818" s="212"/>
    </row>
    <row r="819" spans="1:6" ht="9" customHeight="1">
      <c r="A819" s="208">
        <v>40929</v>
      </c>
      <c r="B819" s="209" t="s">
        <v>15374</v>
      </c>
      <c r="C819" s="210" t="s">
        <v>14068</v>
      </c>
      <c r="D819" s="211" t="s">
        <v>15375</v>
      </c>
      <c r="E819" s="211">
        <f t="shared" si="17"/>
        <v>470.88</v>
      </c>
      <c r="F819" s="209" t="s">
        <v>13953</v>
      </c>
    </row>
    <row r="820" spans="1:6" ht="18" customHeight="1">
      <c r="A820" s="208">
        <v>41203</v>
      </c>
      <c r="B820" s="209" t="s">
        <v>15376</v>
      </c>
      <c r="C820" s="210" t="s">
        <v>14068</v>
      </c>
      <c r="D820" s="211" t="s">
        <v>15377</v>
      </c>
      <c r="E820" s="211">
        <f t="shared" si="17"/>
        <v>934.84</v>
      </c>
      <c r="F820" s="209" t="s">
        <v>13953</v>
      </c>
    </row>
    <row r="821" spans="1:6" ht="9.9499999999999993" customHeight="1">
      <c r="A821" s="208">
        <v>42047</v>
      </c>
      <c r="B821" s="209" t="s">
        <v>15378</v>
      </c>
      <c r="C821" s="210" t="s">
        <v>13871</v>
      </c>
      <c r="D821" s="211" t="s">
        <v>15379</v>
      </c>
      <c r="E821" s="211">
        <f t="shared" si="17"/>
        <v>35.25</v>
      </c>
      <c r="F821" s="212"/>
    </row>
    <row r="822" spans="1:6" ht="18" customHeight="1">
      <c r="A822" s="208">
        <v>41145</v>
      </c>
      <c r="B822" s="213" t="s">
        <v>15380</v>
      </c>
      <c r="C822" s="210" t="s">
        <v>13871</v>
      </c>
      <c r="D822" s="211" t="s">
        <v>15381</v>
      </c>
      <c r="E822" s="211">
        <f t="shared" si="17"/>
        <v>7020.22</v>
      </c>
      <c r="F822" s="214"/>
    </row>
    <row r="823" spans="1:6" ht="9" customHeight="1">
      <c r="A823" s="208">
        <v>41141</v>
      </c>
      <c r="B823" s="209" t="s">
        <v>15382</v>
      </c>
      <c r="C823" s="210" t="s">
        <v>13871</v>
      </c>
      <c r="D823" s="211" t="s">
        <v>15383</v>
      </c>
      <c r="E823" s="211">
        <f t="shared" si="17"/>
        <v>1741.39</v>
      </c>
      <c r="F823" s="212"/>
    </row>
    <row r="824" spans="1:6" ht="9" customHeight="1">
      <c r="A824" s="208">
        <v>41142</v>
      </c>
      <c r="B824" s="209" t="s">
        <v>15384</v>
      </c>
      <c r="C824" s="210" t="s">
        <v>13871</v>
      </c>
      <c r="D824" s="211" t="s">
        <v>15385</v>
      </c>
      <c r="E824" s="211">
        <f t="shared" si="17"/>
        <v>2035.57</v>
      </c>
      <c r="F824" s="212"/>
    </row>
    <row r="825" spans="1:6" ht="9" customHeight="1">
      <c r="A825" s="208">
        <v>41143</v>
      </c>
      <c r="B825" s="209" t="s">
        <v>15386</v>
      </c>
      <c r="C825" s="210" t="s">
        <v>13871</v>
      </c>
      <c r="D825" s="211" t="s">
        <v>15387</v>
      </c>
      <c r="E825" s="211">
        <f t="shared" si="17"/>
        <v>3270.53</v>
      </c>
      <c r="F825" s="212"/>
    </row>
    <row r="826" spans="1:6" ht="9" customHeight="1">
      <c r="A826" s="208">
        <v>43162</v>
      </c>
      <c r="B826" s="209" t="s">
        <v>15388</v>
      </c>
      <c r="C826" s="210" t="s">
        <v>14068</v>
      </c>
      <c r="D826" s="211" t="s">
        <v>15389</v>
      </c>
      <c r="E826" s="211">
        <f t="shared" si="17"/>
        <v>434.95</v>
      </c>
      <c r="F826" s="209" t="s">
        <v>13953</v>
      </c>
    </row>
    <row r="827" spans="1:6" ht="9" customHeight="1">
      <c r="A827" s="208">
        <v>40931</v>
      </c>
      <c r="B827" s="209" t="s">
        <v>15390</v>
      </c>
      <c r="C827" s="210" t="s">
        <v>13841</v>
      </c>
      <c r="D827" s="211" t="s">
        <v>15391</v>
      </c>
      <c r="E827" s="211">
        <f t="shared" si="17"/>
        <v>215.19</v>
      </c>
      <c r="F827" s="209" t="s">
        <v>13953</v>
      </c>
    </row>
    <row r="828" spans="1:6" ht="9" customHeight="1">
      <c r="A828" s="208">
        <v>41526</v>
      </c>
      <c r="B828" s="209" t="s">
        <v>15392</v>
      </c>
      <c r="C828" s="210" t="s">
        <v>13841</v>
      </c>
      <c r="D828" s="211" t="s">
        <v>15393</v>
      </c>
      <c r="E828" s="211">
        <f t="shared" si="17"/>
        <v>9.85</v>
      </c>
      <c r="F828" s="209" t="s">
        <v>13953</v>
      </c>
    </row>
    <row r="829" spans="1:6" ht="9" customHeight="1">
      <c r="A829" s="208">
        <v>42524</v>
      </c>
      <c r="B829" s="209" t="s">
        <v>15394</v>
      </c>
      <c r="C829" s="210" t="s">
        <v>13841</v>
      </c>
      <c r="D829" s="211" t="s">
        <v>15395</v>
      </c>
      <c r="E829" s="211">
        <f t="shared" si="17"/>
        <v>97.74</v>
      </c>
      <c r="F829" s="212"/>
    </row>
    <row r="830" spans="1:6" ht="9" customHeight="1">
      <c r="A830" s="208">
        <v>40938</v>
      </c>
      <c r="B830" s="209" t="s">
        <v>15396</v>
      </c>
      <c r="C830" s="210" t="s">
        <v>13841</v>
      </c>
      <c r="D830" s="211" t="s">
        <v>15397</v>
      </c>
      <c r="E830" s="211">
        <f t="shared" si="17"/>
        <v>630.77</v>
      </c>
      <c r="F830" s="212"/>
    </row>
    <row r="831" spans="1:6" ht="9" customHeight="1">
      <c r="A831" s="208">
        <v>40924</v>
      </c>
      <c r="B831" s="209" t="s">
        <v>15398</v>
      </c>
      <c r="C831" s="210" t="s">
        <v>13841</v>
      </c>
      <c r="D831" s="211" t="s">
        <v>15399</v>
      </c>
      <c r="E831" s="211">
        <f t="shared" si="17"/>
        <v>16.79</v>
      </c>
      <c r="F831" s="209" t="s">
        <v>13953</v>
      </c>
    </row>
    <row r="832" spans="1:6" ht="9.9499999999999993" customHeight="1">
      <c r="A832" s="208">
        <v>40925</v>
      </c>
      <c r="B832" s="209" t="s">
        <v>15400</v>
      </c>
      <c r="C832" s="210" t="s">
        <v>13841</v>
      </c>
      <c r="D832" s="211" t="s">
        <v>15401</v>
      </c>
      <c r="E832" s="211">
        <f t="shared" si="17"/>
        <v>20.58</v>
      </c>
      <c r="F832" s="209" t="s">
        <v>13953</v>
      </c>
    </row>
    <row r="833" spans="1:6" ht="9" customHeight="1">
      <c r="A833" s="208">
        <v>40926</v>
      </c>
      <c r="B833" s="209" t="s">
        <v>15402</v>
      </c>
      <c r="C833" s="210" t="s">
        <v>13841</v>
      </c>
      <c r="D833" s="211" t="s">
        <v>14208</v>
      </c>
      <c r="E833" s="211">
        <f t="shared" si="17"/>
        <v>24.36</v>
      </c>
      <c r="F833" s="209" t="s">
        <v>13953</v>
      </c>
    </row>
    <row r="834" spans="1:6" ht="9" customHeight="1">
      <c r="A834" s="208">
        <v>40927</v>
      </c>
      <c r="B834" s="209" t="s">
        <v>15403</v>
      </c>
      <c r="C834" s="210" t="s">
        <v>13841</v>
      </c>
      <c r="D834" s="211" t="s">
        <v>15404</v>
      </c>
      <c r="E834" s="211">
        <f t="shared" si="17"/>
        <v>39.5</v>
      </c>
      <c r="F834" s="209" t="s">
        <v>13953</v>
      </c>
    </row>
    <row r="835" spans="1:6" ht="9" customHeight="1">
      <c r="A835" s="208">
        <v>41202</v>
      </c>
      <c r="B835" s="209" t="s">
        <v>15405</v>
      </c>
      <c r="C835" s="210" t="s">
        <v>14068</v>
      </c>
      <c r="D835" s="211" t="s">
        <v>15406</v>
      </c>
      <c r="E835" s="211">
        <f t="shared" si="17"/>
        <v>28.73</v>
      </c>
      <c r="F835" s="212"/>
    </row>
    <row r="836" spans="1:6" ht="9" customHeight="1">
      <c r="A836" s="208">
        <v>40937</v>
      </c>
      <c r="B836" s="209" t="s">
        <v>15407</v>
      </c>
      <c r="C836" s="210" t="s">
        <v>13841</v>
      </c>
      <c r="D836" s="211" t="s">
        <v>15408</v>
      </c>
      <c r="E836" s="211">
        <f t="shared" si="17"/>
        <v>576.05999999999995</v>
      </c>
      <c r="F836" s="212"/>
    </row>
    <row r="837" spans="1:6" ht="18" customHeight="1">
      <c r="A837" s="208">
        <v>40939</v>
      </c>
      <c r="B837" s="213" t="s">
        <v>15409</v>
      </c>
      <c r="C837" s="210" t="s">
        <v>13841</v>
      </c>
      <c r="D837" s="211" t="s">
        <v>15410</v>
      </c>
      <c r="E837" s="211">
        <f t="shared" si="17"/>
        <v>655.59</v>
      </c>
      <c r="F837" s="214"/>
    </row>
    <row r="838" spans="1:6" ht="9" customHeight="1">
      <c r="A838" s="208">
        <v>40936</v>
      </c>
      <c r="B838" s="209" t="s">
        <v>15411</v>
      </c>
      <c r="C838" s="210" t="s">
        <v>13841</v>
      </c>
      <c r="D838" s="211" t="s">
        <v>15412</v>
      </c>
      <c r="E838" s="211">
        <f t="shared" si="17"/>
        <v>715.2</v>
      </c>
      <c r="F838" s="212"/>
    </row>
    <row r="839" spans="1:6" ht="9" customHeight="1">
      <c r="A839" s="208">
        <v>40930</v>
      </c>
      <c r="B839" s="209" t="s">
        <v>15413</v>
      </c>
      <c r="C839" s="210" t="s">
        <v>13841</v>
      </c>
      <c r="D839" s="211" t="s">
        <v>15414</v>
      </c>
      <c r="E839" s="211">
        <f t="shared" si="17"/>
        <v>211.24</v>
      </c>
      <c r="F839" s="209" t="s">
        <v>13953</v>
      </c>
    </row>
    <row r="840" spans="1:6" ht="18" customHeight="1">
      <c r="A840" s="208">
        <v>41222</v>
      </c>
      <c r="B840" s="213" t="s">
        <v>15415</v>
      </c>
      <c r="C840" s="210" t="s">
        <v>13871</v>
      </c>
      <c r="D840" s="211" t="s">
        <v>15416</v>
      </c>
      <c r="E840" s="211">
        <f t="shared" si="17"/>
        <v>81.27</v>
      </c>
      <c r="F840" s="214"/>
    </row>
    <row r="841" spans="1:6" ht="9" customHeight="1">
      <c r="A841" s="208">
        <v>40932</v>
      </c>
      <c r="B841" s="209" t="s">
        <v>15417</v>
      </c>
      <c r="C841" s="210" t="s">
        <v>13871</v>
      </c>
      <c r="D841" s="211" t="s">
        <v>15418</v>
      </c>
      <c r="E841" s="211">
        <f t="shared" si="17"/>
        <v>24.2</v>
      </c>
      <c r="F841" s="212"/>
    </row>
    <row r="842" spans="1:6" ht="9" customHeight="1">
      <c r="A842" s="208">
        <v>40934</v>
      </c>
      <c r="B842" s="209" t="s">
        <v>15419</v>
      </c>
      <c r="C842" s="210" t="s">
        <v>13871</v>
      </c>
      <c r="D842" s="211" t="s">
        <v>15420</v>
      </c>
      <c r="E842" s="211">
        <f t="shared" si="17"/>
        <v>27.42</v>
      </c>
      <c r="F842" s="212"/>
    </row>
    <row r="843" spans="1:6" ht="9.9499999999999993" customHeight="1">
      <c r="A843" s="208">
        <v>40933</v>
      </c>
      <c r="B843" s="209" t="s">
        <v>15421</v>
      </c>
      <c r="C843" s="210" t="s">
        <v>13871</v>
      </c>
      <c r="D843" s="211" t="s">
        <v>15422</v>
      </c>
      <c r="E843" s="211">
        <f t="shared" si="17"/>
        <v>52.36</v>
      </c>
      <c r="F843" s="212"/>
    </row>
    <row r="844" spans="1:6" ht="9" customHeight="1">
      <c r="A844" s="208">
        <v>40935</v>
      </c>
      <c r="B844" s="209" t="s">
        <v>15423</v>
      </c>
      <c r="C844" s="210" t="s">
        <v>13871</v>
      </c>
      <c r="D844" s="211" t="s">
        <v>15424</v>
      </c>
      <c r="E844" s="211">
        <f t="shared" si="17"/>
        <v>55.03</v>
      </c>
      <c r="F844" s="212"/>
    </row>
    <row r="845" spans="1:6" ht="9.1999999999999993" customHeight="1">
      <c r="A845" s="208">
        <v>41359</v>
      </c>
      <c r="B845" s="209" t="s">
        <v>15425</v>
      </c>
      <c r="C845" s="210" t="s">
        <v>14068</v>
      </c>
      <c r="D845" s="211" t="s">
        <v>15426</v>
      </c>
      <c r="E845" s="211">
        <f t="shared" si="17"/>
        <v>17.059999999999999</v>
      </c>
      <c r="F845" s="209" t="s">
        <v>13953</v>
      </c>
    </row>
    <row r="846" spans="1:6" ht="28.5" customHeight="1">
      <c r="A846" s="348" t="s">
        <v>15427</v>
      </c>
      <c r="B846" s="348"/>
      <c r="C846" s="348"/>
      <c r="D846" s="348"/>
      <c r="E846" s="348"/>
      <c r="F846" s="348"/>
    </row>
    <row r="847" spans="1:6" ht="9" customHeight="1">
      <c r="A847" s="205" t="s">
        <v>13834</v>
      </c>
      <c r="B847" s="206" t="s">
        <v>13835</v>
      </c>
      <c r="C847" s="207" t="s">
        <v>13836</v>
      </c>
      <c r="D847" s="205" t="s">
        <v>13837</v>
      </c>
      <c r="E847" s="205"/>
      <c r="F847" s="206" t="s">
        <v>13839</v>
      </c>
    </row>
    <row r="848" spans="1:6" ht="18.95" customHeight="1">
      <c r="A848" s="208">
        <v>42878</v>
      </c>
      <c r="B848" s="209" t="s">
        <v>15428</v>
      </c>
      <c r="C848" s="210" t="s">
        <v>14943</v>
      </c>
      <c r="D848" s="211" t="s">
        <v>15429</v>
      </c>
      <c r="E848" s="211">
        <f t="shared" ref="E848:E849" si="18">ROUND(D848-(D848*$B$4),2)</f>
        <v>5532.81</v>
      </c>
      <c r="F848" s="214"/>
    </row>
    <row r="849" spans="1:6" ht="9.1999999999999993" customHeight="1">
      <c r="A849" s="208">
        <v>42888</v>
      </c>
      <c r="B849" s="209" t="s">
        <v>15430</v>
      </c>
      <c r="C849" s="210" t="s">
        <v>14943</v>
      </c>
      <c r="D849" s="211" t="s">
        <v>15431</v>
      </c>
      <c r="E849" s="211">
        <f t="shared" si="18"/>
        <v>10931.78</v>
      </c>
      <c r="F849" s="212"/>
    </row>
    <row r="850" spans="1:6" ht="21" customHeight="1">
      <c r="A850" s="348" t="s">
        <v>14040</v>
      </c>
      <c r="B850" s="348"/>
      <c r="C850" s="348"/>
      <c r="D850" s="348"/>
      <c r="E850" s="348"/>
      <c r="F850" s="348"/>
    </row>
    <row r="851" spans="1:6" ht="9" customHeight="1">
      <c r="A851" s="205" t="s">
        <v>13834</v>
      </c>
      <c r="B851" s="206" t="s">
        <v>13835</v>
      </c>
      <c r="C851" s="207" t="s">
        <v>13836</v>
      </c>
      <c r="D851" s="205" t="s">
        <v>13837</v>
      </c>
      <c r="E851" s="205"/>
      <c r="F851" s="206" t="s">
        <v>13839</v>
      </c>
    </row>
    <row r="852" spans="1:6" ht="9" customHeight="1">
      <c r="A852" s="208">
        <v>40981</v>
      </c>
      <c r="B852" s="209" t="s">
        <v>15432</v>
      </c>
      <c r="C852" s="210" t="s">
        <v>13841</v>
      </c>
      <c r="D852" s="211" t="s">
        <v>15433</v>
      </c>
      <c r="E852" s="211">
        <f t="shared" ref="E852:E915" si="19">ROUND(D852-(D852*$B$4),2)</f>
        <v>2.2400000000000002</v>
      </c>
      <c r="F852" s="212"/>
    </row>
    <row r="853" spans="1:6" ht="9" customHeight="1">
      <c r="A853" s="208">
        <v>40101</v>
      </c>
      <c r="B853" s="209" t="s">
        <v>15434</v>
      </c>
      <c r="C853" s="210" t="s">
        <v>13871</v>
      </c>
      <c r="D853" s="211" t="s">
        <v>15435</v>
      </c>
      <c r="E853" s="211">
        <f t="shared" si="19"/>
        <v>192.74</v>
      </c>
      <c r="F853" s="212"/>
    </row>
    <row r="854" spans="1:6" ht="9" customHeight="1">
      <c r="A854" s="208">
        <v>40110</v>
      </c>
      <c r="B854" s="209" t="s">
        <v>15436</v>
      </c>
      <c r="C854" s="210" t="s">
        <v>13844</v>
      </c>
      <c r="D854" s="211" t="s">
        <v>15437</v>
      </c>
      <c r="E854" s="211">
        <f t="shared" si="19"/>
        <v>46.4</v>
      </c>
      <c r="F854" s="212"/>
    </row>
    <row r="855" spans="1:6" ht="9" customHeight="1">
      <c r="A855" s="208">
        <v>40137</v>
      </c>
      <c r="B855" s="209" t="s">
        <v>15438</v>
      </c>
      <c r="C855" s="210" t="s">
        <v>13871</v>
      </c>
      <c r="D855" s="211" t="s">
        <v>15439</v>
      </c>
      <c r="E855" s="211">
        <f t="shared" si="19"/>
        <v>1639.43</v>
      </c>
      <c r="F855" s="209" t="s">
        <v>13953</v>
      </c>
    </row>
    <row r="856" spans="1:6" ht="9" customHeight="1">
      <c r="A856" s="208">
        <v>40138</v>
      </c>
      <c r="B856" s="209" t="s">
        <v>15440</v>
      </c>
      <c r="C856" s="210" t="s">
        <v>13871</v>
      </c>
      <c r="D856" s="211" t="s">
        <v>15441</v>
      </c>
      <c r="E856" s="211">
        <f t="shared" si="19"/>
        <v>2790.65</v>
      </c>
      <c r="F856" s="209" t="s">
        <v>13953</v>
      </c>
    </row>
    <row r="857" spans="1:6" ht="9" customHeight="1">
      <c r="A857" s="208">
        <v>43336</v>
      </c>
      <c r="B857" s="209" t="s">
        <v>13840</v>
      </c>
      <c r="C857" s="210" t="s">
        <v>13841</v>
      </c>
      <c r="D857" s="211" t="s">
        <v>15442</v>
      </c>
      <c r="E857" s="211">
        <f t="shared" si="19"/>
        <v>1.54</v>
      </c>
      <c r="F857" s="212"/>
    </row>
    <row r="858" spans="1:6" ht="9" customHeight="1">
      <c r="A858" s="208">
        <v>40980</v>
      </c>
      <c r="B858" s="209" t="s">
        <v>15443</v>
      </c>
      <c r="C858" s="210" t="s">
        <v>13844</v>
      </c>
      <c r="D858" s="211" t="s">
        <v>15444</v>
      </c>
      <c r="E858" s="211">
        <f t="shared" si="19"/>
        <v>14.09</v>
      </c>
      <c r="F858" s="212"/>
    </row>
    <row r="859" spans="1:6" ht="9" customHeight="1">
      <c r="A859" s="208">
        <v>40115</v>
      </c>
      <c r="B859" s="209" t="s">
        <v>15445</v>
      </c>
      <c r="C859" s="210" t="s">
        <v>13998</v>
      </c>
      <c r="D859" s="211" t="s">
        <v>14015</v>
      </c>
      <c r="E859" s="211">
        <f t="shared" si="19"/>
        <v>436.88</v>
      </c>
      <c r="F859" s="209" t="s">
        <v>13953</v>
      </c>
    </row>
    <row r="860" spans="1:6" ht="9" customHeight="1">
      <c r="A860" s="208">
        <v>40104</v>
      </c>
      <c r="B860" s="209" t="s">
        <v>15446</v>
      </c>
      <c r="C860" s="210" t="s">
        <v>14068</v>
      </c>
      <c r="D860" s="211" t="s">
        <v>15447</v>
      </c>
      <c r="E860" s="211">
        <f t="shared" si="19"/>
        <v>20.170000000000002</v>
      </c>
      <c r="F860" s="209" t="s">
        <v>13953</v>
      </c>
    </row>
    <row r="861" spans="1:6" ht="18.95" customHeight="1">
      <c r="A861" s="208">
        <v>40143</v>
      </c>
      <c r="B861" s="209" t="s">
        <v>15448</v>
      </c>
      <c r="C861" s="210" t="s">
        <v>13844</v>
      </c>
      <c r="D861" s="211" t="s">
        <v>15449</v>
      </c>
      <c r="E861" s="211">
        <f t="shared" si="19"/>
        <v>130.85</v>
      </c>
      <c r="F861" s="209" t="s">
        <v>13953</v>
      </c>
    </row>
    <row r="862" spans="1:6" ht="9" customHeight="1">
      <c r="A862" s="208">
        <v>40107</v>
      </c>
      <c r="B862" s="209" t="s">
        <v>13855</v>
      </c>
      <c r="C862" s="210" t="s">
        <v>13844</v>
      </c>
      <c r="D862" s="211" t="s">
        <v>15450</v>
      </c>
      <c r="E862" s="211">
        <f t="shared" si="19"/>
        <v>7.56</v>
      </c>
      <c r="F862" s="212"/>
    </row>
    <row r="863" spans="1:6" ht="9" customHeight="1">
      <c r="A863" s="208">
        <v>40108</v>
      </c>
      <c r="B863" s="209" t="s">
        <v>15451</v>
      </c>
      <c r="C863" s="210" t="s">
        <v>13841</v>
      </c>
      <c r="D863" s="211" t="s">
        <v>15452</v>
      </c>
      <c r="E863" s="211">
        <f t="shared" si="19"/>
        <v>3.61</v>
      </c>
      <c r="F863" s="212"/>
    </row>
    <row r="864" spans="1:6" ht="9" customHeight="1">
      <c r="A864" s="208">
        <v>40081</v>
      </c>
      <c r="B864" s="209" t="s">
        <v>15453</v>
      </c>
      <c r="C864" s="210" t="s">
        <v>13844</v>
      </c>
      <c r="D864" s="211" t="s">
        <v>15454</v>
      </c>
      <c r="E864" s="211">
        <f t="shared" si="19"/>
        <v>9.5500000000000007</v>
      </c>
      <c r="F864" s="212"/>
    </row>
    <row r="865" spans="1:6" ht="9" customHeight="1">
      <c r="A865" s="208">
        <v>40136</v>
      </c>
      <c r="B865" s="209" t="s">
        <v>15455</v>
      </c>
      <c r="C865" s="210" t="s">
        <v>14068</v>
      </c>
      <c r="D865" s="211" t="s">
        <v>15456</v>
      </c>
      <c r="E865" s="211">
        <f t="shared" si="19"/>
        <v>594.64</v>
      </c>
      <c r="F865" s="209" t="s">
        <v>13953</v>
      </c>
    </row>
    <row r="866" spans="1:6" ht="18" customHeight="1">
      <c r="A866" s="208">
        <v>40096</v>
      </c>
      <c r="B866" s="213" t="s">
        <v>15457</v>
      </c>
      <c r="C866" s="210" t="s">
        <v>14068</v>
      </c>
      <c r="D866" s="211" t="s">
        <v>15458</v>
      </c>
      <c r="E866" s="211">
        <f t="shared" si="19"/>
        <v>580.38</v>
      </c>
      <c r="F866" s="214"/>
    </row>
    <row r="867" spans="1:6" ht="9" customHeight="1">
      <c r="A867" s="208">
        <v>40134</v>
      </c>
      <c r="B867" s="209" t="s">
        <v>15459</v>
      </c>
      <c r="C867" s="210" t="s">
        <v>13841</v>
      </c>
      <c r="D867" s="211" t="s">
        <v>15460</v>
      </c>
      <c r="E867" s="211">
        <f t="shared" si="19"/>
        <v>6.74</v>
      </c>
      <c r="F867" s="212"/>
    </row>
    <row r="868" spans="1:6" ht="9" customHeight="1">
      <c r="A868" s="208">
        <v>40105</v>
      </c>
      <c r="B868" s="209" t="s">
        <v>15461</v>
      </c>
      <c r="C868" s="210" t="s">
        <v>13841</v>
      </c>
      <c r="D868" s="211" t="s">
        <v>15462</v>
      </c>
      <c r="E868" s="211">
        <f t="shared" si="19"/>
        <v>0.87</v>
      </c>
      <c r="F868" s="212"/>
    </row>
    <row r="869" spans="1:6" ht="9" customHeight="1">
      <c r="A869" s="208">
        <v>40084</v>
      </c>
      <c r="B869" s="209" t="s">
        <v>15463</v>
      </c>
      <c r="C869" s="210" t="s">
        <v>14068</v>
      </c>
      <c r="D869" s="211" t="s">
        <v>15464</v>
      </c>
      <c r="E869" s="211">
        <f t="shared" si="19"/>
        <v>1.79</v>
      </c>
      <c r="F869" s="212"/>
    </row>
    <row r="870" spans="1:6" ht="9" customHeight="1">
      <c r="A870" s="208">
        <v>40144</v>
      </c>
      <c r="B870" s="209" t="s">
        <v>15465</v>
      </c>
      <c r="C870" s="210" t="s">
        <v>14068</v>
      </c>
      <c r="D870" s="211" t="s">
        <v>15466</v>
      </c>
      <c r="E870" s="211">
        <f t="shared" si="19"/>
        <v>153.33000000000001</v>
      </c>
      <c r="F870" s="209" t="s">
        <v>13953</v>
      </c>
    </row>
    <row r="871" spans="1:6" ht="9" customHeight="1">
      <c r="A871" s="208">
        <v>40106</v>
      </c>
      <c r="B871" s="209" t="s">
        <v>15467</v>
      </c>
      <c r="C871" s="210" t="s">
        <v>13844</v>
      </c>
      <c r="D871" s="211" t="s">
        <v>15468</v>
      </c>
      <c r="E871" s="211">
        <f t="shared" si="19"/>
        <v>14.29</v>
      </c>
      <c r="F871" s="209" t="s">
        <v>13953</v>
      </c>
    </row>
    <row r="872" spans="1:6" ht="9" customHeight="1">
      <c r="A872" s="208">
        <v>40135</v>
      </c>
      <c r="B872" s="209" t="s">
        <v>15469</v>
      </c>
      <c r="C872" s="210" t="s">
        <v>13841</v>
      </c>
      <c r="D872" s="211" t="s">
        <v>14044</v>
      </c>
      <c r="E872" s="211">
        <f t="shared" si="19"/>
        <v>18.03</v>
      </c>
      <c r="F872" s="212"/>
    </row>
    <row r="873" spans="1:6" ht="9.9499999999999993" customHeight="1">
      <c r="A873" s="208">
        <v>40111</v>
      </c>
      <c r="B873" s="209" t="s">
        <v>15470</v>
      </c>
      <c r="C873" s="210" t="s">
        <v>13841</v>
      </c>
      <c r="D873" s="211" t="s">
        <v>15471</v>
      </c>
      <c r="E873" s="211">
        <f t="shared" si="19"/>
        <v>8.73</v>
      </c>
      <c r="F873" s="209" t="s">
        <v>13953</v>
      </c>
    </row>
    <row r="874" spans="1:6" ht="9" customHeight="1">
      <c r="A874" s="208">
        <v>40126</v>
      </c>
      <c r="B874" s="209" t="s">
        <v>15472</v>
      </c>
      <c r="C874" s="210" t="s">
        <v>13841</v>
      </c>
      <c r="D874" s="211" t="s">
        <v>14052</v>
      </c>
      <c r="E874" s="211">
        <f t="shared" si="19"/>
        <v>5.05</v>
      </c>
      <c r="F874" s="209" t="s">
        <v>13953</v>
      </c>
    </row>
    <row r="875" spans="1:6" ht="9" customHeight="1">
      <c r="A875" s="208">
        <v>40127</v>
      </c>
      <c r="B875" s="209" t="s">
        <v>15473</v>
      </c>
      <c r="C875" s="210" t="s">
        <v>13841</v>
      </c>
      <c r="D875" s="211" t="s">
        <v>14056</v>
      </c>
      <c r="E875" s="211">
        <f t="shared" si="19"/>
        <v>6.94</v>
      </c>
      <c r="F875" s="209" t="s">
        <v>13953</v>
      </c>
    </row>
    <row r="876" spans="1:6" ht="9" customHeight="1">
      <c r="A876" s="208">
        <v>40128</v>
      </c>
      <c r="B876" s="209" t="s">
        <v>15474</v>
      </c>
      <c r="C876" s="210" t="s">
        <v>13841</v>
      </c>
      <c r="D876" s="211" t="s">
        <v>14060</v>
      </c>
      <c r="E876" s="211">
        <f t="shared" si="19"/>
        <v>9.23</v>
      </c>
      <c r="F876" s="209" t="s">
        <v>13953</v>
      </c>
    </row>
    <row r="877" spans="1:6" ht="9" customHeight="1">
      <c r="A877" s="208">
        <v>40129</v>
      </c>
      <c r="B877" s="209" t="s">
        <v>15475</v>
      </c>
      <c r="C877" s="210" t="s">
        <v>13841</v>
      </c>
      <c r="D877" s="211" t="s">
        <v>14064</v>
      </c>
      <c r="E877" s="211">
        <f t="shared" si="19"/>
        <v>12.21</v>
      </c>
      <c r="F877" s="209" t="s">
        <v>13953</v>
      </c>
    </row>
    <row r="878" spans="1:6" ht="9" customHeight="1">
      <c r="A878" s="208">
        <v>40085</v>
      </c>
      <c r="B878" s="209" t="s">
        <v>15476</v>
      </c>
      <c r="C878" s="210" t="s">
        <v>14068</v>
      </c>
      <c r="D878" s="211" t="s">
        <v>15477</v>
      </c>
      <c r="E878" s="211">
        <f t="shared" si="19"/>
        <v>1.34</v>
      </c>
      <c r="F878" s="212"/>
    </row>
    <row r="879" spans="1:6" ht="9" customHeight="1">
      <c r="A879" s="208">
        <v>40086</v>
      </c>
      <c r="B879" s="209" t="s">
        <v>15478</v>
      </c>
      <c r="C879" s="210" t="s">
        <v>14068</v>
      </c>
      <c r="D879" s="211" t="s">
        <v>15479</v>
      </c>
      <c r="E879" s="211">
        <f t="shared" si="19"/>
        <v>32.85</v>
      </c>
      <c r="F879" s="212"/>
    </row>
    <row r="880" spans="1:6" ht="9" customHeight="1">
      <c r="A880" s="208">
        <v>40087</v>
      </c>
      <c r="B880" s="209" t="s">
        <v>15480</v>
      </c>
      <c r="C880" s="210" t="s">
        <v>13871</v>
      </c>
      <c r="D880" s="211" t="s">
        <v>15481</v>
      </c>
      <c r="E880" s="211">
        <f t="shared" si="19"/>
        <v>129.13</v>
      </c>
      <c r="F880" s="212"/>
    </row>
    <row r="881" spans="1:6" ht="18" customHeight="1">
      <c r="A881" s="208">
        <v>40983</v>
      </c>
      <c r="B881" s="213" t="s">
        <v>15482</v>
      </c>
      <c r="C881" s="210" t="s">
        <v>14068</v>
      </c>
      <c r="D881" s="211" t="s">
        <v>14042</v>
      </c>
      <c r="E881" s="211">
        <f t="shared" si="19"/>
        <v>12.14</v>
      </c>
      <c r="F881" s="214"/>
    </row>
    <row r="882" spans="1:6" ht="9" customHeight="1">
      <c r="A882" s="208">
        <v>40100</v>
      </c>
      <c r="B882" s="209" t="s">
        <v>15483</v>
      </c>
      <c r="C882" s="210" t="s">
        <v>14068</v>
      </c>
      <c r="D882" s="211" t="s">
        <v>15484</v>
      </c>
      <c r="E882" s="211">
        <f t="shared" si="19"/>
        <v>109.92</v>
      </c>
      <c r="F882" s="212"/>
    </row>
    <row r="883" spans="1:6" ht="9" customHeight="1">
      <c r="A883" s="208">
        <v>40141</v>
      </c>
      <c r="B883" s="209" t="s">
        <v>15485</v>
      </c>
      <c r="C883" s="210" t="s">
        <v>14068</v>
      </c>
      <c r="D883" s="211" t="s">
        <v>15011</v>
      </c>
      <c r="E883" s="211">
        <f t="shared" si="19"/>
        <v>64.27</v>
      </c>
      <c r="F883" s="209" t="s">
        <v>13953</v>
      </c>
    </row>
    <row r="884" spans="1:6" ht="9.9499999999999993" customHeight="1">
      <c r="A884" s="208">
        <v>40118</v>
      </c>
      <c r="B884" s="209" t="s">
        <v>15486</v>
      </c>
      <c r="C884" s="210" t="s">
        <v>13841</v>
      </c>
      <c r="D884" s="211" t="s">
        <v>15487</v>
      </c>
      <c r="E884" s="211">
        <f t="shared" si="19"/>
        <v>91</v>
      </c>
      <c r="F884" s="209" t="s">
        <v>13953</v>
      </c>
    </row>
    <row r="885" spans="1:6" ht="9" customHeight="1">
      <c r="A885" s="208">
        <v>40116</v>
      </c>
      <c r="B885" s="209" t="s">
        <v>15488</v>
      </c>
      <c r="C885" s="210" t="s">
        <v>13841</v>
      </c>
      <c r="D885" s="211" t="s">
        <v>15489</v>
      </c>
      <c r="E885" s="211">
        <f t="shared" si="19"/>
        <v>81.98</v>
      </c>
      <c r="F885" s="209" t="s">
        <v>13953</v>
      </c>
    </row>
    <row r="886" spans="1:6" ht="9" customHeight="1">
      <c r="A886" s="208">
        <v>40117</v>
      </c>
      <c r="B886" s="209" t="s">
        <v>15490</v>
      </c>
      <c r="C886" s="210" t="s">
        <v>13841</v>
      </c>
      <c r="D886" s="211" t="s">
        <v>15491</v>
      </c>
      <c r="E886" s="211">
        <f t="shared" si="19"/>
        <v>48.89</v>
      </c>
      <c r="F886" s="209" t="s">
        <v>13953</v>
      </c>
    </row>
    <row r="887" spans="1:6" ht="9" customHeight="1">
      <c r="A887" s="208">
        <v>40148</v>
      </c>
      <c r="B887" s="209" t="s">
        <v>15492</v>
      </c>
      <c r="C887" s="210" t="s">
        <v>14068</v>
      </c>
      <c r="D887" s="211" t="s">
        <v>13918</v>
      </c>
      <c r="E887" s="211">
        <f t="shared" si="19"/>
        <v>2.93</v>
      </c>
      <c r="F887" s="212"/>
    </row>
    <row r="888" spans="1:6" ht="9" customHeight="1">
      <c r="A888" s="208">
        <v>40112</v>
      </c>
      <c r="B888" s="209" t="s">
        <v>15493</v>
      </c>
      <c r="C888" s="210" t="s">
        <v>13841</v>
      </c>
      <c r="D888" s="211" t="s">
        <v>15494</v>
      </c>
      <c r="E888" s="211">
        <f t="shared" si="19"/>
        <v>3.26</v>
      </c>
      <c r="F888" s="209" t="s">
        <v>13953</v>
      </c>
    </row>
    <row r="889" spans="1:6" ht="9" customHeight="1">
      <c r="A889" s="208">
        <v>40149</v>
      </c>
      <c r="B889" s="209" t="s">
        <v>15495</v>
      </c>
      <c r="C889" s="210" t="s">
        <v>13841</v>
      </c>
      <c r="D889" s="211" t="s">
        <v>15496</v>
      </c>
      <c r="E889" s="211">
        <f t="shared" si="19"/>
        <v>6.02</v>
      </c>
      <c r="F889" s="212"/>
    </row>
    <row r="890" spans="1:6" ht="9" customHeight="1">
      <c r="A890" s="208">
        <v>40094</v>
      </c>
      <c r="B890" s="209" t="s">
        <v>15497</v>
      </c>
      <c r="C890" s="210" t="s">
        <v>13841</v>
      </c>
      <c r="D890" s="211" t="s">
        <v>15498</v>
      </c>
      <c r="E890" s="211">
        <f t="shared" si="19"/>
        <v>108.42</v>
      </c>
      <c r="F890" s="212"/>
    </row>
    <row r="891" spans="1:6" ht="9" customHeight="1">
      <c r="A891" s="208">
        <v>40095</v>
      </c>
      <c r="B891" s="209" t="s">
        <v>15499</v>
      </c>
      <c r="C891" s="210" t="s">
        <v>13841</v>
      </c>
      <c r="D891" s="211" t="s">
        <v>15500</v>
      </c>
      <c r="E891" s="211">
        <f t="shared" si="19"/>
        <v>735.38</v>
      </c>
      <c r="F891" s="209" t="s">
        <v>13953</v>
      </c>
    </row>
    <row r="892" spans="1:6" ht="9" customHeight="1">
      <c r="A892" s="208">
        <v>40114</v>
      </c>
      <c r="B892" s="209" t="s">
        <v>15501</v>
      </c>
      <c r="C892" s="210" t="s">
        <v>13998</v>
      </c>
      <c r="D892" s="211" t="s">
        <v>15502</v>
      </c>
      <c r="E892" s="211">
        <f t="shared" si="19"/>
        <v>376.03</v>
      </c>
      <c r="F892" s="209" t="s">
        <v>13953</v>
      </c>
    </row>
    <row r="893" spans="1:6" ht="18" customHeight="1">
      <c r="A893" s="208">
        <v>41134</v>
      </c>
      <c r="B893" s="213" t="s">
        <v>15503</v>
      </c>
      <c r="C893" s="210" t="s">
        <v>13844</v>
      </c>
      <c r="D893" s="211" t="s">
        <v>15504</v>
      </c>
      <c r="E893" s="211">
        <f t="shared" si="19"/>
        <v>128.88</v>
      </c>
      <c r="F893" s="209" t="s">
        <v>13953</v>
      </c>
    </row>
    <row r="894" spans="1:6" ht="9" customHeight="1">
      <c r="A894" s="208">
        <v>40130</v>
      </c>
      <c r="B894" s="209" t="s">
        <v>15505</v>
      </c>
      <c r="C894" s="210" t="s">
        <v>13998</v>
      </c>
      <c r="D894" s="211" t="s">
        <v>15506</v>
      </c>
      <c r="E894" s="211">
        <f t="shared" si="19"/>
        <v>465.78</v>
      </c>
      <c r="F894" s="209" t="s">
        <v>13953</v>
      </c>
    </row>
    <row r="895" spans="1:6" ht="9" customHeight="1">
      <c r="A895" s="208">
        <v>40131</v>
      </c>
      <c r="B895" s="209" t="s">
        <v>15507</v>
      </c>
      <c r="C895" s="210" t="s">
        <v>13998</v>
      </c>
      <c r="D895" s="211" t="s">
        <v>15508</v>
      </c>
      <c r="E895" s="211">
        <f t="shared" si="19"/>
        <v>402.03</v>
      </c>
      <c r="F895" s="209" t="s">
        <v>13953</v>
      </c>
    </row>
    <row r="896" spans="1:6" ht="9.9499999999999993" customHeight="1">
      <c r="A896" s="208">
        <v>40083</v>
      </c>
      <c r="B896" s="209" t="s">
        <v>15509</v>
      </c>
      <c r="C896" s="210" t="s">
        <v>13841</v>
      </c>
      <c r="D896" s="211" t="s">
        <v>15510</v>
      </c>
      <c r="E896" s="211">
        <f t="shared" si="19"/>
        <v>3.65</v>
      </c>
      <c r="F896" s="209" t="s">
        <v>13953</v>
      </c>
    </row>
    <row r="897" spans="1:6" ht="9" customHeight="1">
      <c r="A897" s="208">
        <v>40079</v>
      </c>
      <c r="B897" s="209" t="s">
        <v>15511</v>
      </c>
      <c r="C897" s="210" t="s">
        <v>13844</v>
      </c>
      <c r="D897" s="211" t="s">
        <v>15512</v>
      </c>
      <c r="E897" s="211">
        <f t="shared" si="19"/>
        <v>30</v>
      </c>
      <c r="F897" s="209" t="s">
        <v>13953</v>
      </c>
    </row>
    <row r="898" spans="1:6" ht="9" customHeight="1">
      <c r="A898" s="208">
        <v>40082</v>
      </c>
      <c r="B898" s="209" t="s">
        <v>15513</v>
      </c>
      <c r="C898" s="210" t="s">
        <v>13841</v>
      </c>
      <c r="D898" s="211" t="s">
        <v>15514</v>
      </c>
      <c r="E898" s="211">
        <f t="shared" si="19"/>
        <v>0.14000000000000001</v>
      </c>
      <c r="F898" s="212"/>
    </row>
    <row r="899" spans="1:6" ht="9" customHeight="1">
      <c r="A899" s="208">
        <v>40119</v>
      </c>
      <c r="B899" s="209" t="s">
        <v>15515</v>
      </c>
      <c r="C899" s="210" t="s">
        <v>13841</v>
      </c>
      <c r="D899" s="211" t="s">
        <v>15516</v>
      </c>
      <c r="E899" s="211">
        <f t="shared" si="19"/>
        <v>47.45</v>
      </c>
      <c r="F899" s="209" t="s">
        <v>13953</v>
      </c>
    </row>
    <row r="900" spans="1:6" ht="9" customHeight="1">
      <c r="A900" s="208">
        <v>40122</v>
      </c>
      <c r="B900" s="209" t="s">
        <v>15515</v>
      </c>
      <c r="C900" s="210" t="s">
        <v>13998</v>
      </c>
      <c r="D900" s="211" t="s">
        <v>15517</v>
      </c>
      <c r="E900" s="211">
        <f t="shared" si="19"/>
        <v>545.91999999999996</v>
      </c>
      <c r="F900" s="209" t="s">
        <v>13953</v>
      </c>
    </row>
    <row r="901" spans="1:6" ht="9" customHeight="1">
      <c r="A901" s="208">
        <v>40120</v>
      </c>
      <c r="B901" s="209" t="s">
        <v>15518</v>
      </c>
      <c r="C901" s="210" t="s">
        <v>13841</v>
      </c>
      <c r="D901" s="211" t="s">
        <v>15519</v>
      </c>
      <c r="E901" s="211">
        <f t="shared" si="19"/>
        <v>14.36</v>
      </c>
      <c r="F901" s="209" t="s">
        <v>13953</v>
      </c>
    </row>
    <row r="902" spans="1:6" ht="9" customHeight="1">
      <c r="A902" s="208">
        <v>40121</v>
      </c>
      <c r="B902" s="209" t="s">
        <v>15520</v>
      </c>
      <c r="C902" s="210" t="s">
        <v>13841</v>
      </c>
      <c r="D902" s="211" t="s">
        <v>15521</v>
      </c>
      <c r="E902" s="211">
        <f t="shared" si="19"/>
        <v>56.47</v>
      </c>
      <c r="F902" s="209" t="s">
        <v>13953</v>
      </c>
    </row>
    <row r="903" spans="1:6" ht="9" customHeight="1">
      <c r="A903" s="208">
        <v>40123</v>
      </c>
      <c r="B903" s="209" t="s">
        <v>15520</v>
      </c>
      <c r="C903" s="210" t="s">
        <v>13998</v>
      </c>
      <c r="D903" s="211" t="s">
        <v>15522</v>
      </c>
      <c r="E903" s="211">
        <f t="shared" si="19"/>
        <v>601.22</v>
      </c>
      <c r="F903" s="209" t="s">
        <v>13953</v>
      </c>
    </row>
    <row r="904" spans="1:6" ht="9" customHeight="1">
      <c r="A904" s="208">
        <v>40080</v>
      </c>
      <c r="B904" s="209" t="s">
        <v>15523</v>
      </c>
      <c r="C904" s="210" t="s">
        <v>13844</v>
      </c>
      <c r="D904" s="211" t="s">
        <v>15524</v>
      </c>
      <c r="E904" s="211">
        <f t="shared" si="19"/>
        <v>2.14</v>
      </c>
      <c r="F904" s="209" t="s">
        <v>13953</v>
      </c>
    </row>
    <row r="905" spans="1:6" ht="9" customHeight="1">
      <c r="A905" s="208">
        <v>40089</v>
      </c>
      <c r="B905" s="209" t="s">
        <v>15525</v>
      </c>
      <c r="C905" s="210" t="s">
        <v>13871</v>
      </c>
      <c r="D905" s="211" t="s">
        <v>15526</v>
      </c>
      <c r="E905" s="211">
        <f t="shared" si="19"/>
        <v>1859.34</v>
      </c>
      <c r="F905" s="209" t="s">
        <v>13953</v>
      </c>
    </row>
    <row r="906" spans="1:6" ht="9" customHeight="1">
      <c r="A906" s="208">
        <v>40088</v>
      </c>
      <c r="B906" s="209" t="s">
        <v>15527</v>
      </c>
      <c r="C906" s="210" t="s">
        <v>13871</v>
      </c>
      <c r="D906" s="211" t="s">
        <v>15528</v>
      </c>
      <c r="E906" s="211">
        <f t="shared" si="19"/>
        <v>829</v>
      </c>
      <c r="F906" s="209" t="s">
        <v>13953</v>
      </c>
    </row>
    <row r="907" spans="1:6" ht="9" customHeight="1">
      <c r="A907" s="208">
        <v>40092</v>
      </c>
      <c r="B907" s="209" t="s">
        <v>15529</v>
      </c>
      <c r="C907" s="210" t="s">
        <v>13871</v>
      </c>
      <c r="D907" s="211" t="s">
        <v>15530</v>
      </c>
      <c r="E907" s="211">
        <f t="shared" si="19"/>
        <v>321.57</v>
      </c>
      <c r="F907" s="209" t="s">
        <v>13953</v>
      </c>
    </row>
    <row r="908" spans="1:6" ht="18.95" customHeight="1">
      <c r="A908" s="208">
        <v>40078</v>
      </c>
      <c r="B908" s="209" t="s">
        <v>15531</v>
      </c>
      <c r="C908" s="210" t="s">
        <v>14068</v>
      </c>
      <c r="D908" s="211" t="s">
        <v>15532</v>
      </c>
      <c r="E908" s="211">
        <f t="shared" si="19"/>
        <v>9.2200000000000006</v>
      </c>
      <c r="F908" s="209" t="s">
        <v>13953</v>
      </c>
    </row>
    <row r="909" spans="1:6" ht="9" customHeight="1">
      <c r="A909" s="208">
        <v>40097</v>
      </c>
      <c r="B909" s="209" t="s">
        <v>15533</v>
      </c>
      <c r="C909" s="210" t="s">
        <v>14068</v>
      </c>
      <c r="D909" s="211" t="s">
        <v>15534</v>
      </c>
      <c r="E909" s="211">
        <f t="shared" si="19"/>
        <v>141.5</v>
      </c>
      <c r="F909" s="212"/>
    </row>
    <row r="910" spans="1:6" ht="9" customHeight="1">
      <c r="A910" s="208">
        <v>40090</v>
      </c>
      <c r="B910" s="209" t="s">
        <v>15535</v>
      </c>
      <c r="C910" s="210" t="s">
        <v>14068</v>
      </c>
      <c r="D910" s="211" t="s">
        <v>15536</v>
      </c>
      <c r="E910" s="211">
        <f t="shared" si="19"/>
        <v>35.96</v>
      </c>
      <c r="F910" s="209" t="s">
        <v>13953</v>
      </c>
    </row>
    <row r="911" spans="1:6" ht="9" customHeight="1">
      <c r="A911" s="208">
        <v>40099</v>
      </c>
      <c r="B911" s="209" t="s">
        <v>15537</v>
      </c>
      <c r="C911" s="210" t="s">
        <v>13844</v>
      </c>
      <c r="D911" s="211" t="s">
        <v>15538</v>
      </c>
      <c r="E911" s="211">
        <f t="shared" si="19"/>
        <v>753.53</v>
      </c>
      <c r="F911" s="209" t="s">
        <v>13953</v>
      </c>
    </row>
    <row r="912" spans="1:6" ht="9" customHeight="1">
      <c r="A912" s="208">
        <v>40091</v>
      </c>
      <c r="B912" s="209" t="s">
        <v>15539</v>
      </c>
      <c r="C912" s="210" t="s">
        <v>14068</v>
      </c>
      <c r="D912" s="211" t="s">
        <v>15540</v>
      </c>
      <c r="E912" s="211">
        <f t="shared" si="19"/>
        <v>46.89</v>
      </c>
      <c r="F912" s="209" t="s">
        <v>13953</v>
      </c>
    </row>
    <row r="913" spans="1:6" ht="9" customHeight="1">
      <c r="A913" s="208">
        <v>40093</v>
      </c>
      <c r="B913" s="209" t="s">
        <v>15541</v>
      </c>
      <c r="C913" s="210" t="s">
        <v>13841</v>
      </c>
      <c r="D913" s="211" t="s">
        <v>15542</v>
      </c>
      <c r="E913" s="211">
        <f t="shared" si="19"/>
        <v>101.06</v>
      </c>
      <c r="F913" s="212"/>
    </row>
    <row r="914" spans="1:6" ht="18" customHeight="1">
      <c r="A914" s="208">
        <v>43353</v>
      </c>
      <c r="B914" s="213" t="s">
        <v>15543</v>
      </c>
      <c r="C914" s="210" t="s">
        <v>13841</v>
      </c>
      <c r="D914" s="211" t="s">
        <v>15544</v>
      </c>
      <c r="E914" s="211">
        <f t="shared" si="19"/>
        <v>0.78</v>
      </c>
      <c r="F914" s="214"/>
    </row>
    <row r="915" spans="1:6" ht="18.75" customHeight="1">
      <c r="A915" s="208">
        <v>43337</v>
      </c>
      <c r="B915" s="213" t="s">
        <v>15545</v>
      </c>
      <c r="C915" s="210" t="s">
        <v>13841</v>
      </c>
      <c r="D915" s="211" t="s">
        <v>13943</v>
      </c>
      <c r="E915" s="211">
        <f t="shared" si="19"/>
        <v>0.64</v>
      </c>
      <c r="F915" s="214"/>
    </row>
    <row r="916" spans="1:6" ht="9" customHeight="1">
      <c r="A916" s="345" t="s">
        <v>14040</v>
      </c>
      <c r="B916" s="345"/>
      <c r="C916" s="345"/>
      <c r="D916" s="345"/>
      <c r="E916" s="345"/>
      <c r="F916" s="345"/>
    </row>
    <row r="917" spans="1:6" ht="9" customHeight="1">
      <c r="A917" s="205" t="s">
        <v>13834</v>
      </c>
      <c r="B917" s="206" t="s">
        <v>13835</v>
      </c>
      <c r="C917" s="207" t="s">
        <v>13836</v>
      </c>
      <c r="D917" s="205" t="s">
        <v>13837</v>
      </c>
      <c r="E917" s="205"/>
      <c r="F917" s="206" t="s">
        <v>13839</v>
      </c>
    </row>
    <row r="918" spans="1:6" ht="9" customHeight="1">
      <c r="A918" s="208">
        <v>40077</v>
      </c>
      <c r="B918" s="209" t="s">
        <v>15546</v>
      </c>
      <c r="C918" s="210" t="s">
        <v>13841</v>
      </c>
      <c r="D918" s="211" t="s">
        <v>15547</v>
      </c>
      <c r="E918" s="211">
        <f t="shared" ref="E918:E927" si="20">ROUND(D918-(D918*$B$4),2)</f>
        <v>0.23</v>
      </c>
      <c r="F918" s="212"/>
    </row>
    <row r="919" spans="1:6" ht="9" customHeight="1">
      <c r="A919" s="208">
        <v>40142</v>
      </c>
      <c r="B919" s="209" t="s">
        <v>15548</v>
      </c>
      <c r="C919" s="210" t="s">
        <v>14068</v>
      </c>
      <c r="D919" s="211" t="s">
        <v>15549</v>
      </c>
      <c r="E919" s="211">
        <f t="shared" si="20"/>
        <v>96.15</v>
      </c>
      <c r="F919" s="209" t="s">
        <v>13953</v>
      </c>
    </row>
    <row r="920" spans="1:6" ht="9" customHeight="1">
      <c r="A920" s="208">
        <v>40124</v>
      </c>
      <c r="B920" s="209" t="s">
        <v>15550</v>
      </c>
      <c r="C920" s="210" t="s">
        <v>13841</v>
      </c>
      <c r="D920" s="211" t="s">
        <v>15551</v>
      </c>
      <c r="E920" s="211">
        <f t="shared" si="20"/>
        <v>13.06</v>
      </c>
      <c r="F920" s="209" t="s">
        <v>13953</v>
      </c>
    </row>
    <row r="921" spans="1:6" ht="9" customHeight="1">
      <c r="A921" s="208">
        <v>40146</v>
      </c>
      <c r="B921" s="209" t="s">
        <v>15552</v>
      </c>
      <c r="C921" s="210" t="s">
        <v>13841</v>
      </c>
      <c r="D921" s="211" t="s">
        <v>15553</v>
      </c>
      <c r="E921" s="211">
        <f t="shared" si="20"/>
        <v>19.75</v>
      </c>
      <c r="F921" s="209" t="s">
        <v>13953</v>
      </c>
    </row>
    <row r="922" spans="1:6" ht="9" customHeight="1">
      <c r="A922" s="208">
        <v>40145</v>
      </c>
      <c r="B922" s="209" t="s">
        <v>15554</v>
      </c>
      <c r="C922" s="210" t="s">
        <v>13841</v>
      </c>
      <c r="D922" s="211" t="s">
        <v>15555</v>
      </c>
      <c r="E922" s="211">
        <f t="shared" si="20"/>
        <v>622.89</v>
      </c>
      <c r="F922" s="209" t="s">
        <v>13953</v>
      </c>
    </row>
    <row r="923" spans="1:6" ht="9" customHeight="1">
      <c r="A923" s="208">
        <v>40109</v>
      </c>
      <c r="B923" s="209" t="s">
        <v>15556</v>
      </c>
      <c r="C923" s="210" t="s">
        <v>13844</v>
      </c>
      <c r="D923" s="211" t="s">
        <v>15557</v>
      </c>
      <c r="E923" s="211">
        <f t="shared" si="20"/>
        <v>40.99</v>
      </c>
      <c r="F923" s="212"/>
    </row>
    <row r="924" spans="1:6" ht="9" customHeight="1">
      <c r="A924" s="208">
        <v>40125</v>
      </c>
      <c r="B924" s="209" t="s">
        <v>15558</v>
      </c>
      <c r="C924" s="210" t="s">
        <v>13841</v>
      </c>
      <c r="D924" s="211" t="s">
        <v>15559</v>
      </c>
      <c r="E924" s="211">
        <f t="shared" si="20"/>
        <v>14.91</v>
      </c>
      <c r="F924" s="209" t="s">
        <v>13953</v>
      </c>
    </row>
    <row r="925" spans="1:6" ht="9" customHeight="1">
      <c r="A925" s="208">
        <v>40113</v>
      </c>
      <c r="B925" s="209" t="s">
        <v>15560</v>
      </c>
      <c r="C925" s="210" t="s">
        <v>13841</v>
      </c>
      <c r="D925" s="211" t="s">
        <v>15561</v>
      </c>
      <c r="E925" s="211">
        <f t="shared" si="20"/>
        <v>23.4</v>
      </c>
      <c r="F925" s="209" t="s">
        <v>13953</v>
      </c>
    </row>
    <row r="926" spans="1:6" ht="9" customHeight="1">
      <c r="A926" s="208">
        <v>40140</v>
      </c>
      <c r="B926" s="209" t="s">
        <v>15562</v>
      </c>
      <c r="C926" s="210" t="s">
        <v>14068</v>
      </c>
      <c r="D926" s="211" t="s">
        <v>15563</v>
      </c>
      <c r="E926" s="211">
        <f t="shared" si="20"/>
        <v>92.98</v>
      </c>
      <c r="F926" s="209" t="s">
        <v>13953</v>
      </c>
    </row>
    <row r="927" spans="1:6" ht="9.75" customHeight="1">
      <c r="A927" s="208">
        <v>40139</v>
      </c>
      <c r="B927" s="209" t="s">
        <v>15564</v>
      </c>
      <c r="C927" s="210" t="s">
        <v>14068</v>
      </c>
      <c r="D927" s="211" t="s">
        <v>15565</v>
      </c>
      <c r="E927" s="211">
        <f t="shared" si="20"/>
        <v>10.119999999999999</v>
      </c>
      <c r="F927" s="212"/>
    </row>
    <row r="928" spans="1:6" ht="29.25" customHeight="1">
      <c r="A928" s="348" t="s">
        <v>15566</v>
      </c>
      <c r="B928" s="348"/>
      <c r="C928" s="348"/>
      <c r="D928" s="348"/>
      <c r="E928" s="348"/>
      <c r="F928" s="348"/>
    </row>
    <row r="929" spans="1:6" ht="9" customHeight="1">
      <c r="A929" s="205" t="s">
        <v>13834</v>
      </c>
      <c r="B929" s="206" t="s">
        <v>13835</v>
      </c>
      <c r="C929" s="207" t="s">
        <v>13836</v>
      </c>
      <c r="D929" s="205" t="s">
        <v>13837</v>
      </c>
      <c r="E929" s="205"/>
      <c r="F929" s="206" t="s">
        <v>13839</v>
      </c>
    </row>
    <row r="930" spans="1:6" ht="9.6" customHeight="1">
      <c r="A930" s="208">
        <v>42186</v>
      </c>
      <c r="B930" s="209" t="s">
        <v>15567</v>
      </c>
      <c r="C930" s="210" t="s">
        <v>14943</v>
      </c>
      <c r="D930" s="211" t="s">
        <v>15568</v>
      </c>
      <c r="E930" s="211">
        <f t="shared" ref="E930" si="21">ROUND(D930-(D930*$B$4),2)</f>
        <v>7750.28</v>
      </c>
      <c r="F930" s="212"/>
    </row>
    <row r="931" spans="1:6" ht="29.45" customHeight="1">
      <c r="A931" s="348" t="s">
        <v>15569</v>
      </c>
      <c r="B931" s="348"/>
      <c r="C931" s="348"/>
      <c r="D931" s="348"/>
      <c r="E931" s="348"/>
      <c r="F931" s="348"/>
    </row>
    <row r="932" spans="1:6" ht="9" customHeight="1">
      <c r="A932" s="205" t="s">
        <v>13834</v>
      </c>
      <c r="B932" s="206" t="s">
        <v>13835</v>
      </c>
      <c r="C932" s="207" t="s">
        <v>13836</v>
      </c>
      <c r="D932" s="205" t="s">
        <v>13837</v>
      </c>
      <c r="E932" s="205"/>
      <c r="F932" s="206" t="s">
        <v>13839</v>
      </c>
    </row>
    <row r="933" spans="1:6" ht="9" customHeight="1">
      <c r="A933" s="208">
        <v>41352</v>
      </c>
      <c r="B933" s="209" t="s">
        <v>15570</v>
      </c>
      <c r="C933" s="210" t="s">
        <v>13871</v>
      </c>
      <c r="D933" s="211" t="s">
        <v>15571</v>
      </c>
      <c r="E933" s="211">
        <f t="shared" ref="E933:E950" si="22">ROUND(D933-(D933*$B$4),2)</f>
        <v>179.55</v>
      </c>
      <c r="F933" s="212"/>
    </row>
    <row r="934" spans="1:6" ht="18" customHeight="1">
      <c r="A934" s="208">
        <v>41340</v>
      </c>
      <c r="B934" s="213" t="s">
        <v>15572</v>
      </c>
      <c r="C934" s="210" t="s">
        <v>14068</v>
      </c>
      <c r="D934" s="211" t="s">
        <v>15573</v>
      </c>
      <c r="E934" s="211">
        <f t="shared" si="22"/>
        <v>925.19</v>
      </c>
      <c r="F934" s="214"/>
    </row>
    <row r="935" spans="1:6" ht="9" customHeight="1">
      <c r="A935" s="208">
        <v>40331</v>
      </c>
      <c r="B935" s="209" t="s">
        <v>15574</v>
      </c>
      <c r="C935" s="210" t="s">
        <v>13841</v>
      </c>
      <c r="D935" s="211" t="s">
        <v>15575</v>
      </c>
      <c r="E935" s="211">
        <f t="shared" si="22"/>
        <v>103.99</v>
      </c>
      <c r="F935" s="209" t="s">
        <v>13953</v>
      </c>
    </row>
    <row r="936" spans="1:6" ht="9" customHeight="1">
      <c r="A936" s="208">
        <v>40403</v>
      </c>
      <c r="B936" s="209" t="s">
        <v>15576</v>
      </c>
      <c r="C936" s="210" t="s">
        <v>14068</v>
      </c>
      <c r="D936" s="211" t="s">
        <v>15577</v>
      </c>
      <c r="E936" s="211">
        <f t="shared" si="22"/>
        <v>221.31</v>
      </c>
      <c r="F936" s="209" t="s">
        <v>13953</v>
      </c>
    </row>
    <row r="937" spans="1:6" ht="9" customHeight="1">
      <c r="A937" s="208">
        <v>40405</v>
      </c>
      <c r="B937" s="209" t="s">
        <v>15578</v>
      </c>
      <c r="C937" s="210" t="s">
        <v>14068</v>
      </c>
      <c r="D937" s="211" t="s">
        <v>15579</v>
      </c>
      <c r="E937" s="211">
        <f t="shared" si="22"/>
        <v>332.86</v>
      </c>
      <c r="F937" s="212"/>
    </row>
    <row r="938" spans="1:6" ht="9" customHeight="1">
      <c r="A938" s="208">
        <v>40408</v>
      </c>
      <c r="B938" s="209" t="s">
        <v>15580</v>
      </c>
      <c r="C938" s="210" t="s">
        <v>14068</v>
      </c>
      <c r="D938" s="211" t="s">
        <v>15581</v>
      </c>
      <c r="E938" s="211">
        <f t="shared" si="22"/>
        <v>638.34</v>
      </c>
      <c r="F938" s="209" t="s">
        <v>13953</v>
      </c>
    </row>
    <row r="939" spans="1:6" ht="18" customHeight="1">
      <c r="A939" s="208">
        <v>40406</v>
      </c>
      <c r="B939" s="209" t="s">
        <v>15582</v>
      </c>
      <c r="C939" s="210" t="s">
        <v>14068</v>
      </c>
      <c r="D939" s="211" t="s">
        <v>15583</v>
      </c>
      <c r="E939" s="211">
        <f t="shared" si="22"/>
        <v>581.98</v>
      </c>
      <c r="F939" s="209" t="s">
        <v>13953</v>
      </c>
    </row>
    <row r="940" spans="1:6" ht="18.95" customHeight="1">
      <c r="A940" s="208">
        <v>40407</v>
      </c>
      <c r="B940" s="209" t="s">
        <v>15584</v>
      </c>
      <c r="C940" s="210" t="s">
        <v>14068</v>
      </c>
      <c r="D940" s="211" t="s">
        <v>15585</v>
      </c>
      <c r="E940" s="211">
        <f t="shared" si="22"/>
        <v>992.66</v>
      </c>
      <c r="F940" s="209" t="s">
        <v>13953</v>
      </c>
    </row>
    <row r="941" spans="1:6" ht="18" customHeight="1">
      <c r="A941" s="208">
        <v>40409</v>
      </c>
      <c r="B941" s="213" t="s">
        <v>15586</v>
      </c>
      <c r="C941" s="210" t="s">
        <v>14068</v>
      </c>
      <c r="D941" s="211" t="s">
        <v>15587</v>
      </c>
      <c r="E941" s="211">
        <f t="shared" si="22"/>
        <v>1105.3699999999999</v>
      </c>
      <c r="F941" s="209" t="s">
        <v>13953</v>
      </c>
    </row>
    <row r="942" spans="1:6" ht="9" customHeight="1">
      <c r="A942" s="208">
        <v>40404</v>
      </c>
      <c r="B942" s="209" t="s">
        <v>15588</v>
      </c>
      <c r="C942" s="210" t="s">
        <v>14068</v>
      </c>
      <c r="D942" s="211" t="s">
        <v>15589</v>
      </c>
      <c r="E942" s="211">
        <f t="shared" si="22"/>
        <v>228.83</v>
      </c>
      <c r="F942" s="212"/>
    </row>
    <row r="943" spans="1:6" ht="18" customHeight="1">
      <c r="A943" s="208">
        <v>42051</v>
      </c>
      <c r="B943" s="213" t="s">
        <v>15590</v>
      </c>
      <c r="C943" s="210" t="s">
        <v>14068</v>
      </c>
      <c r="D943" s="211" t="s">
        <v>15591</v>
      </c>
      <c r="E943" s="211">
        <f t="shared" si="22"/>
        <v>1424.97</v>
      </c>
      <c r="F943" s="209" t="s">
        <v>13953</v>
      </c>
    </row>
    <row r="944" spans="1:6" ht="18" customHeight="1">
      <c r="A944" s="208">
        <v>42052</v>
      </c>
      <c r="B944" s="213" t="s">
        <v>15592</v>
      </c>
      <c r="C944" s="210" t="s">
        <v>14068</v>
      </c>
      <c r="D944" s="211" t="s">
        <v>15593</v>
      </c>
      <c r="E944" s="211">
        <f t="shared" si="22"/>
        <v>795.63</v>
      </c>
      <c r="F944" s="209" t="s">
        <v>13953</v>
      </c>
    </row>
    <row r="945" spans="1:6" ht="9" customHeight="1">
      <c r="A945" s="208">
        <v>40410</v>
      </c>
      <c r="B945" s="209" t="s">
        <v>15594</v>
      </c>
      <c r="C945" s="210" t="s">
        <v>14068</v>
      </c>
      <c r="D945" s="211" t="s">
        <v>15595</v>
      </c>
      <c r="E945" s="211">
        <f t="shared" si="22"/>
        <v>516.46</v>
      </c>
      <c r="F945" s="209" t="s">
        <v>13953</v>
      </c>
    </row>
    <row r="946" spans="1:6" ht="18" customHeight="1">
      <c r="A946" s="208">
        <v>40309</v>
      </c>
      <c r="B946" s="213" t="s">
        <v>15596</v>
      </c>
      <c r="C946" s="210" t="s">
        <v>13841</v>
      </c>
      <c r="D946" s="211" t="s">
        <v>15597</v>
      </c>
      <c r="E946" s="211">
        <f t="shared" si="22"/>
        <v>186.39</v>
      </c>
      <c r="F946" s="209" t="s">
        <v>13953</v>
      </c>
    </row>
    <row r="947" spans="1:6" ht="9.9499999999999993" customHeight="1">
      <c r="A947" s="208">
        <v>41258</v>
      </c>
      <c r="B947" s="209" t="s">
        <v>15598</v>
      </c>
      <c r="C947" s="210" t="s">
        <v>14068</v>
      </c>
      <c r="D947" s="211" t="s">
        <v>15599</v>
      </c>
      <c r="E947" s="211">
        <f t="shared" si="22"/>
        <v>271.45</v>
      </c>
      <c r="F947" s="212"/>
    </row>
    <row r="948" spans="1:6" ht="9" customHeight="1">
      <c r="A948" s="208">
        <v>41034</v>
      </c>
      <c r="B948" s="209" t="s">
        <v>15600</v>
      </c>
      <c r="C948" s="210" t="s">
        <v>14068</v>
      </c>
      <c r="D948" s="211" t="s">
        <v>15601</v>
      </c>
      <c r="E948" s="211">
        <f t="shared" si="22"/>
        <v>208.81</v>
      </c>
      <c r="F948" s="212"/>
    </row>
    <row r="949" spans="1:6" ht="18" customHeight="1">
      <c r="A949" s="208">
        <v>41026</v>
      </c>
      <c r="B949" s="213" t="s">
        <v>15602</v>
      </c>
      <c r="C949" s="210" t="s">
        <v>14068</v>
      </c>
      <c r="D949" s="211" t="s">
        <v>15603</v>
      </c>
      <c r="E949" s="211">
        <f t="shared" si="22"/>
        <v>167.32</v>
      </c>
      <c r="F949" s="214"/>
    </row>
    <row r="950" spans="1:6" ht="18.600000000000001" customHeight="1">
      <c r="A950" s="208">
        <v>41022</v>
      </c>
      <c r="B950" s="213" t="s">
        <v>15604</v>
      </c>
      <c r="C950" s="210" t="s">
        <v>14068</v>
      </c>
      <c r="D950" s="211" t="s">
        <v>15605</v>
      </c>
      <c r="E950" s="211">
        <f t="shared" si="22"/>
        <v>156.16999999999999</v>
      </c>
      <c r="F950" s="214"/>
    </row>
    <row r="951" spans="1:6" ht="28.5" customHeight="1">
      <c r="A951" s="348" t="s">
        <v>15606</v>
      </c>
      <c r="B951" s="348"/>
      <c r="C951" s="348"/>
      <c r="D951" s="348"/>
      <c r="E951" s="348"/>
      <c r="F951" s="348"/>
    </row>
    <row r="952" spans="1:6" ht="9.9499999999999993" customHeight="1">
      <c r="A952" s="205" t="s">
        <v>13834</v>
      </c>
      <c r="B952" s="206" t="s">
        <v>13835</v>
      </c>
      <c r="C952" s="207" t="s">
        <v>13836</v>
      </c>
      <c r="D952" s="205" t="s">
        <v>13837</v>
      </c>
      <c r="E952" s="205"/>
      <c r="F952" s="206" t="s">
        <v>13839</v>
      </c>
    </row>
    <row r="953" spans="1:6" ht="18" customHeight="1">
      <c r="A953" s="208">
        <v>41403</v>
      </c>
      <c r="B953" s="213" t="s">
        <v>15607</v>
      </c>
      <c r="C953" s="210" t="s">
        <v>14068</v>
      </c>
      <c r="D953" s="211" t="s">
        <v>15608</v>
      </c>
      <c r="E953" s="211">
        <f t="shared" ref="E953:E955" si="23">ROUND(D953-(D953*$B$4),2)</f>
        <v>1561.7</v>
      </c>
      <c r="F953" s="214"/>
    </row>
    <row r="954" spans="1:6" ht="9" customHeight="1">
      <c r="A954" s="208">
        <v>40398</v>
      </c>
      <c r="B954" s="209" t="s">
        <v>15609</v>
      </c>
      <c r="C954" s="210" t="s">
        <v>13841</v>
      </c>
      <c r="D954" s="211" t="s">
        <v>15045</v>
      </c>
      <c r="E954" s="211">
        <f t="shared" si="23"/>
        <v>245.5</v>
      </c>
      <c r="F954" s="212"/>
    </row>
    <row r="955" spans="1:6" ht="9.6" customHeight="1">
      <c r="A955" s="208">
        <v>41036</v>
      </c>
      <c r="B955" s="209" t="s">
        <v>15610</v>
      </c>
      <c r="C955" s="210" t="s">
        <v>15611</v>
      </c>
      <c r="D955" s="211" t="s">
        <v>15612</v>
      </c>
      <c r="E955" s="211">
        <f t="shared" si="23"/>
        <v>147.03</v>
      </c>
      <c r="F955" s="212"/>
    </row>
    <row r="956" spans="1:6" ht="28.5" customHeight="1">
      <c r="A956" s="348" t="s">
        <v>15613</v>
      </c>
      <c r="B956" s="348"/>
      <c r="C956" s="348"/>
      <c r="D956" s="348"/>
      <c r="E956" s="348"/>
      <c r="F956" s="348"/>
    </row>
    <row r="957" spans="1:6" ht="9" customHeight="1">
      <c r="A957" s="205" t="s">
        <v>13834</v>
      </c>
      <c r="B957" s="206" t="s">
        <v>13835</v>
      </c>
      <c r="C957" s="207" t="s">
        <v>13836</v>
      </c>
      <c r="D957" s="205" t="s">
        <v>13837</v>
      </c>
      <c r="E957" s="205"/>
      <c r="F957" s="206" t="s">
        <v>13839</v>
      </c>
    </row>
    <row r="958" spans="1:6" ht="18.95" customHeight="1">
      <c r="A958" s="208">
        <v>40381</v>
      </c>
      <c r="B958" s="209" t="s">
        <v>15614</v>
      </c>
      <c r="C958" s="210" t="s">
        <v>13841</v>
      </c>
      <c r="D958" s="211" t="s">
        <v>15615</v>
      </c>
      <c r="E958" s="211">
        <f t="shared" ref="E958:E964" si="24">ROUND(D958-(D958*$B$4),2)</f>
        <v>27.09</v>
      </c>
      <c r="F958" s="214"/>
    </row>
    <row r="959" spans="1:6" ht="9" customHeight="1">
      <c r="A959" s="208">
        <v>41260</v>
      </c>
      <c r="B959" s="209" t="s">
        <v>15616</v>
      </c>
      <c r="C959" s="210" t="s">
        <v>13871</v>
      </c>
      <c r="D959" s="211" t="s">
        <v>15617</v>
      </c>
      <c r="E959" s="211">
        <f t="shared" si="24"/>
        <v>1123.4100000000001</v>
      </c>
      <c r="F959" s="209" t="s">
        <v>13953</v>
      </c>
    </row>
    <row r="960" spans="1:6" ht="9" customHeight="1">
      <c r="A960" s="208">
        <v>41045</v>
      </c>
      <c r="B960" s="209" t="s">
        <v>15618</v>
      </c>
      <c r="C960" s="210" t="s">
        <v>13871</v>
      </c>
      <c r="D960" s="211" t="s">
        <v>15619</v>
      </c>
      <c r="E960" s="211">
        <f t="shared" si="24"/>
        <v>1057.54</v>
      </c>
      <c r="F960" s="209" t="s">
        <v>13953</v>
      </c>
    </row>
    <row r="961" spans="1:6" ht="18" customHeight="1">
      <c r="A961" s="208">
        <v>40387</v>
      </c>
      <c r="B961" s="213" t="s">
        <v>15620</v>
      </c>
      <c r="C961" s="210" t="s">
        <v>15621</v>
      </c>
      <c r="D961" s="211" t="s">
        <v>15622</v>
      </c>
      <c r="E961" s="211">
        <f t="shared" si="24"/>
        <v>82.24</v>
      </c>
      <c r="F961" s="209" t="s">
        <v>13953</v>
      </c>
    </row>
    <row r="962" spans="1:6" ht="18" customHeight="1">
      <c r="A962" s="208">
        <v>40339</v>
      </c>
      <c r="B962" s="213" t="s">
        <v>15623</v>
      </c>
      <c r="C962" s="210" t="s">
        <v>14068</v>
      </c>
      <c r="D962" s="211" t="s">
        <v>15624</v>
      </c>
      <c r="E962" s="211">
        <f t="shared" si="24"/>
        <v>119.46</v>
      </c>
      <c r="F962" s="214"/>
    </row>
    <row r="963" spans="1:6" ht="9" customHeight="1">
      <c r="A963" s="208">
        <v>40379</v>
      </c>
      <c r="B963" s="209" t="s">
        <v>15625</v>
      </c>
      <c r="C963" s="210" t="s">
        <v>14223</v>
      </c>
      <c r="D963" s="211" t="s">
        <v>15626</v>
      </c>
      <c r="E963" s="211">
        <f t="shared" si="24"/>
        <v>19.03</v>
      </c>
      <c r="F963" s="209" t="s">
        <v>13953</v>
      </c>
    </row>
    <row r="964" spans="1:6" ht="18.75" customHeight="1">
      <c r="A964" s="208">
        <v>42875</v>
      </c>
      <c r="B964" s="213" t="s">
        <v>15627</v>
      </c>
      <c r="C964" s="210" t="s">
        <v>14068</v>
      </c>
      <c r="D964" s="211" t="s">
        <v>15628</v>
      </c>
      <c r="E964" s="211">
        <f t="shared" si="24"/>
        <v>70.08</v>
      </c>
      <c r="F964" s="214"/>
    </row>
    <row r="965" spans="1:6" ht="9" customHeight="1">
      <c r="A965" s="345" t="s">
        <v>14040</v>
      </c>
      <c r="B965" s="345"/>
      <c r="C965" s="345"/>
      <c r="D965" s="345"/>
      <c r="E965" s="345"/>
      <c r="F965" s="345"/>
    </row>
    <row r="966" spans="1:6" ht="9" customHeight="1">
      <c r="A966" s="205" t="s">
        <v>13834</v>
      </c>
      <c r="B966" s="206" t="s">
        <v>13835</v>
      </c>
      <c r="C966" s="207" t="s">
        <v>13836</v>
      </c>
      <c r="D966" s="205" t="s">
        <v>13837</v>
      </c>
      <c r="E966" s="205"/>
      <c r="F966" s="206" t="s">
        <v>13839</v>
      </c>
    </row>
    <row r="967" spans="1:6" ht="18" customHeight="1">
      <c r="A967" s="208">
        <v>40991</v>
      </c>
      <c r="B967" s="213" t="s">
        <v>15629</v>
      </c>
      <c r="C967" s="210" t="s">
        <v>14223</v>
      </c>
      <c r="D967" s="211" t="s">
        <v>15630</v>
      </c>
      <c r="E967" s="211">
        <f t="shared" ref="E967:E1013" si="25">ROUND(D967-(D967*$B$4),2)</f>
        <v>49.41</v>
      </c>
      <c r="F967" s="214"/>
    </row>
    <row r="968" spans="1:6" ht="9" customHeight="1">
      <c r="A968" s="208">
        <v>108478</v>
      </c>
      <c r="B968" s="209" t="s">
        <v>15631</v>
      </c>
      <c r="C968" s="210" t="s">
        <v>13862</v>
      </c>
      <c r="D968" s="211" t="s">
        <v>15632</v>
      </c>
      <c r="E968" s="211">
        <f t="shared" si="25"/>
        <v>525.69000000000005</v>
      </c>
      <c r="F968" s="212"/>
    </row>
    <row r="969" spans="1:6" ht="9" customHeight="1">
      <c r="A969" s="208">
        <v>108479</v>
      </c>
      <c r="B969" s="209" t="s">
        <v>15633</v>
      </c>
      <c r="C969" s="210" t="s">
        <v>13862</v>
      </c>
      <c r="D969" s="211" t="s">
        <v>15634</v>
      </c>
      <c r="E969" s="211">
        <f t="shared" si="25"/>
        <v>545.77</v>
      </c>
      <c r="F969" s="212"/>
    </row>
    <row r="970" spans="1:6" ht="9" customHeight="1">
      <c r="A970" s="208">
        <v>108480</v>
      </c>
      <c r="B970" s="209" t="s">
        <v>15635</v>
      </c>
      <c r="C970" s="210" t="s">
        <v>13862</v>
      </c>
      <c r="D970" s="211" t="s">
        <v>15636</v>
      </c>
      <c r="E970" s="211">
        <f t="shared" si="25"/>
        <v>559.32000000000005</v>
      </c>
      <c r="F970" s="212"/>
    </row>
    <row r="971" spans="1:6" ht="9" customHeight="1">
      <c r="A971" s="208">
        <v>108481</v>
      </c>
      <c r="B971" s="209" t="s">
        <v>15637</v>
      </c>
      <c r="C971" s="210" t="s">
        <v>13862</v>
      </c>
      <c r="D971" s="211" t="s">
        <v>15638</v>
      </c>
      <c r="E971" s="211">
        <f t="shared" si="25"/>
        <v>562.95000000000005</v>
      </c>
      <c r="F971" s="212"/>
    </row>
    <row r="972" spans="1:6" ht="9" customHeight="1">
      <c r="A972" s="208">
        <v>108477</v>
      </c>
      <c r="B972" s="209" t="s">
        <v>15639</v>
      </c>
      <c r="C972" s="210" t="s">
        <v>13862</v>
      </c>
      <c r="D972" s="211" t="s">
        <v>15640</v>
      </c>
      <c r="E972" s="211">
        <f t="shared" si="25"/>
        <v>585.28</v>
      </c>
      <c r="F972" s="212"/>
    </row>
    <row r="973" spans="1:6" ht="9" customHeight="1">
      <c r="A973" s="208">
        <v>40382</v>
      </c>
      <c r="B973" s="209" t="s">
        <v>15641</v>
      </c>
      <c r="C973" s="210" t="s">
        <v>13844</v>
      </c>
      <c r="D973" s="211" t="s">
        <v>15642</v>
      </c>
      <c r="E973" s="211">
        <f t="shared" si="25"/>
        <v>810.65</v>
      </c>
      <c r="F973" s="212"/>
    </row>
    <row r="974" spans="1:6" ht="9" customHeight="1">
      <c r="A974" s="208">
        <v>42660</v>
      </c>
      <c r="B974" s="209" t="s">
        <v>15643</v>
      </c>
      <c r="C974" s="210" t="s">
        <v>13844</v>
      </c>
      <c r="D974" s="211" t="s">
        <v>15644</v>
      </c>
      <c r="E974" s="211">
        <f t="shared" si="25"/>
        <v>1003.93</v>
      </c>
      <c r="F974" s="212"/>
    </row>
    <row r="975" spans="1:6" ht="18.95" customHeight="1">
      <c r="A975" s="208">
        <v>40401</v>
      </c>
      <c r="B975" s="209" t="s">
        <v>15645</v>
      </c>
      <c r="C975" s="210" t="s">
        <v>13871</v>
      </c>
      <c r="D975" s="211" t="s">
        <v>15646</v>
      </c>
      <c r="E975" s="211">
        <f t="shared" si="25"/>
        <v>1331.45</v>
      </c>
      <c r="F975" s="209" t="s">
        <v>13953</v>
      </c>
    </row>
    <row r="976" spans="1:6" ht="9" customHeight="1">
      <c r="A976" s="208">
        <v>41200</v>
      </c>
      <c r="B976" s="209" t="s">
        <v>15647</v>
      </c>
      <c r="C976" s="210" t="s">
        <v>13871</v>
      </c>
      <c r="D976" s="211" t="s">
        <v>15648</v>
      </c>
      <c r="E976" s="211">
        <f t="shared" si="25"/>
        <v>24.75</v>
      </c>
      <c r="F976" s="212"/>
    </row>
    <row r="977" spans="1:6" ht="9" customHeight="1">
      <c r="A977" s="208">
        <v>42876</v>
      </c>
      <c r="B977" s="209" t="s">
        <v>15649</v>
      </c>
      <c r="C977" s="210" t="s">
        <v>13841</v>
      </c>
      <c r="D977" s="211" t="s">
        <v>15650</v>
      </c>
      <c r="E977" s="211">
        <f t="shared" si="25"/>
        <v>121.45</v>
      </c>
      <c r="F977" s="212"/>
    </row>
    <row r="978" spans="1:6" ht="18" customHeight="1">
      <c r="A978" s="208">
        <v>42239</v>
      </c>
      <c r="B978" s="213" t="s">
        <v>15651</v>
      </c>
      <c r="C978" s="210" t="s">
        <v>13844</v>
      </c>
      <c r="D978" s="211" t="s">
        <v>15652</v>
      </c>
      <c r="E978" s="211">
        <f t="shared" si="25"/>
        <v>159.66</v>
      </c>
      <c r="F978" s="209" t="s">
        <v>13953</v>
      </c>
    </row>
    <row r="979" spans="1:6" ht="18" customHeight="1">
      <c r="A979" s="208">
        <v>40329</v>
      </c>
      <c r="B979" s="213" t="s">
        <v>15653</v>
      </c>
      <c r="C979" s="210" t="s">
        <v>13844</v>
      </c>
      <c r="D979" s="211" t="s">
        <v>15654</v>
      </c>
      <c r="E979" s="211">
        <f t="shared" si="25"/>
        <v>178.63</v>
      </c>
      <c r="F979" s="209" t="s">
        <v>13953</v>
      </c>
    </row>
    <row r="980" spans="1:6" ht="9" customHeight="1">
      <c r="A980" s="208">
        <v>41195</v>
      </c>
      <c r="B980" s="209" t="s">
        <v>15655</v>
      </c>
      <c r="C980" s="210" t="s">
        <v>14223</v>
      </c>
      <c r="D980" s="211" t="s">
        <v>15468</v>
      </c>
      <c r="E980" s="211">
        <f t="shared" si="25"/>
        <v>14.29</v>
      </c>
      <c r="F980" s="212"/>
    </row>
    <row r="981" spans="1:6" ht="9" customHeight="1">
      <c r="A981" s="208">
        <v>40315</v>
      </c>
      <c r="B981" s="209" t="s">
        <v>15656</v>
      </c>
      <c r="C981" s="210" t="s">
        <v>13841</v>
      </c>
      <c r="D981" s="211" t="s">
        <v>15657</v>
      </c>
      <c r="E981" s="211">
        <f t="shared" si="25"/>
        <v>322.52</v>
      </c>
      <c r="F981" s="209" t="s">
        <v>13953</v>
      </c>
    </row>
    <row r="982" spans="1:6" ht="18" customHeight="1">
      <c r="A982" s="208">
        <v>40314</v>
      </c>
      <c r="B982" s="213" t="s">
        <v>15658</v>
      </c>
      <c r="C982" s="210" t="s">
        <v>13841</v>
      </c>
      <c r="D982" s="211" t="s">
        <v>15659</v>
      </c>
      <c r="E982" s="211">
        <f t="shared" si="25"/>
        <v>116.68</v>
      </c>
      <c r="F982" s="209" t="s">
        <v>13953</v>
      </c>
    </row>
    <row r="983" spans="1:6" ht="18" customHeight="1">
      <c r="A983" s="208">
        <v>40321</v>
      </c>
      <c r="B983" s="209" t="s">
        <v>15660</v>
      </c>
      <c r="C983" s="210" t="s">
        <v>13841</v>
      </c>
      <c r="D983" s="211" t="s">
        <v>15661</v>
      </c>
      <c r="E983" s="211">
        <f t="shared" si="25"/>
        <v>86.26</v>
      </c>
      <c r="F983" s="209" t="s">
        <v>13953</v>
      </c>
    </row>
    <row r="984" spans="1:6" ht="18.95" customHeight="1">
      <c r="A984" s="208">
        <v>40323</v>
      </c>
      <c r="B984" s="209" t="s">
        <v>15662</v>
      </c>
      <c r="C984" s="210" t="s">
        <v>13841</v>
      </c>
      <c r="D984" s="211" t="s">
        <v>15663</v>
      </c>
      <c r="E984" s="211">
        <f t="shared" si="25"/>
        <v>89.42</v>
      </c>
      <c r="F984" s="209" t="s">
        <v>13953</v>
      </c>
    </row>
    <row r="985" spans="1:6" ht="18" customHeight="1">
      <c r="A985" s="208">
        <v>40324</v>
      </c>
      <c r="B985" s="213" t="s">
        <v>15664</v>
      </c>
      <c r="C985" s="210" t="s">
        <v>13841</v>
      </c>
      <c r="D985" s="211" t="s">
        <v>15665</v>
      </c>
      <c r="E985" s="211">
        <f t="shared" si="25"/>
        <v>77.66</v>
      </c>
      <c r="F985" s="209" t="s">
        <v>13953</v>
      </c>
    </row>
    <row r="986" spans="1:6" ht="18" customHeight="1">
      <c r="A986" s="208">
        <v>40325</v>
      </c>
      <c r="B986" s="213" t="s">
        <v>15666</v>
      </c>
      <c r="C986" s="210" t="s">
        <v>13841</v>
      </c>
      <c r="D986" s="211" t="s">
        <v>14786</v>
      </c>
      <c r="E986" s="211">
        <f t="shared" si="25"/>
        <v>67.400000000000006</v>
      </c>
      <c r="F986" s="209" t="s">
        <v>13953</v>
      </c>
    </row>
    <row r="987" spans="1:6" ht="18" customHeight="1">
      <c r="A987" s="208">
        <v>40319</v>
      </c>
      <c r="B987" s="213" t="s">
        <v>15667</v>
      </c>
      <c r="C987" s="210" t="s">
        <v>13841</v>
      </c>
      <c r="D987" s="211" t="s">
        <v>15668</v>
      </c>
      <c r="E987" s="211">
        <f t="shared" si="25"/>
        <v>112.69</v>
      </c>
      <c r="F987" s="209" t="s">
        <v>13953</v>
      </c>
    </row>
    <row r="988" spans="1:6" ht="18" customHeight="1">
      <c r="A988" s="208">
        <v>40320</v>
      </c>
      <c r="B988" s="213" t="s">
        <v>15669</v>
      </c>
      <c r="C988" s="210" t="s">
        <v>13841</v>
      </c>
      <c r="D988" s="211" t="s">
        <v>15670</v>
      </c>
      <c r="E988" s="211">
        <f t="shared" si="25"/>
        <v>121.58</v>
      </c>
      <c r="F988" s="209" t="s">
        <v>13953</v>
      </c>
    </row>
    <row r="989" spans="1:6" ht="18" customHeight="1">
      <c r="A989" s="208">
        <v>40322</v>
      </c>
      <c r="B989" s="213" t="s">
        <v>15671</v>
      </c>
      <c r="C989" s="210" t="s">
        <v>13841</v>
      </c>
      <c r="D989" s="211" t="s">
        <v>15672</v>
      </c>
      <c r="E989" s="211">
        <f t="shared" si="25"/>
        <v>126.94</v>
      </c>
      <c r="F989" s="209" t="s">
        <v>13953</v>
      </c>
    </row>
    <row r="990" spans="1:6" ht="9.9499999999999993" customHeight="1">
      <c r="A990" s="208">
        <v>40342</v>
      </c>
      <c r="B990" s="209" t="s">
        <v>15673</v>
      </c>
      <c r="C990" s="210" t="s">
        <v>13871</v>
      </c>
      <c r="D990" s="211" t="s">
        <v>15674</v>
      </c>
      <c r="E990" s="211">
        <f t="shared" si="25"/>
        <v>44.99</v>
      </c>
      <c r="F990" s="212"/>
    </row>
    <row r="991" spans="1:6" ht="9" customHeight="1">
      <c r="A991" s="208">
        <v>40338</v>
      </c>
      <c r="B991" s="209" t="s">
        <v>15675</v>
      </c>
      <c r="C991" s="210" t="s">
        <v>13871</v>
      </c>
      <c r="D991" s="211" t="s">
        <v>15676</v>
      </c>
      <c r="E991" s="211">
        <f t="shared" si="25"/>
        <v>29.05</v>
      </c>
      <c r="F991" s="212"/>
    </row>
    <row r="992" spans="1:6" ht="18" customHeight="1">
      <c r="A992" s="208">
        <v>40341</v>
      </c>
      <c r="B992" s="213" t="s">
        <v>15677</v>
      </c>
      <c r="C992" s="210" t="s">
        <v>13871</v>
      </c>
      <c r="D992" s="211" t="s">
        <v>15678</v>
      </c>
      <c r="E992" s="211">
        <f t="shared" si="25"/>
        <v>8.73</v>
      </c>
      <c r="F992" s="214"/>
    </row>
    <row r="993" spans="1:6" ht="9" customHeight="1">
      <c r="A993" s="208">
        <v>40416</v>
      </c>
      <c r="B993" s="209" t="s">
        <v>15679</v>
      </c>
      <c r="C993" s="210" t="s">
        <v>14068</v>
      </c>
      <c r="D993" s="211" t="s">
        <v>15680</v>
      </c>
      <c r="E993" s="211">
        <f t="shared" si="25"/>
        <v>439.53</v>
      </c>
      <c r="F993" s="212"/>
    </row>
    <row r="994" spans="1:6" ht="9" customHeight="1">
      <c r="A994" s="208">
        <v>40388</v>
      </c>
      <c r="B994" s="209" t="s">
        <v>15681</v>
      </c>
      <c r="C994" s="210" t="s">
        <v>14068</v>
      </c>
      <c r="D994" s="211" t="s">
        <v>15682</v>
      </c>
      <c r="E994" s="211">
        <f t="shared" si="25"/>
        <v>306.89999999999998</v>
      </c>
      <c r="F994" s="212"/>
    </row>
    <row r="995" spans="1:6" ht="9" customHeight="1">
      <c r="A995" s="208">
        <v>40402</v>
      </c>
      <c r="B995" s="209" t="s">
        <v>15683</v>
      </c>
      <c r="C995" s="210" t="s">
        <v>13841</v>
      </c>
      <c r="D995" s="211" t="s">
        <v>15684</v>
      </c>
      <c r="E995" s="211">
        <f t="shared" si="25"/>
        <v>14.45</v>
      </c>
      <c r="F995" s="212"/>
    </row>
    <row r="996" spans="1:6" ht="9" customHeight="1">
      <c r="A996" s="208">
        <v>41033</v>
      </c>
      <c r="B996" s="209" t="s">
        <v>15685</v>
      </c>
      <c r="C996" s="210" t="s">
        <v>15686</v>
      </c>
      <c r="D996" s="211" t="s">
        <v>15687</v>
      </c>
      <c r="E996" s="211">
        <f t="shared" si="25"/>
        <v>41.25</v>
      </c>
      <c r="F996" s="212"/>
    </row>
    <row r="997" spans="1:6" ht="9" customHeight="1">
      <c r="A997" s="208">
        <v>41233</v>
      </c>
      <c r="B997" s="209" t="s">
        <v>15688</v>
      </c>
      <c r="C997" s="210" t="s">
        <v>14223</v>
      </c>
      <c r="D997" s="211" t="s">
        <v>15689</v>
      </c>
      <c r="E997" s="211">
        <f t="shared" si="25"/>
        <v>575.28</v>
      </c>
      <c r="F997" s="212"/>
    </row>
    <row r="998" spans="1:6" ht="9" customHeight="1">
      <c r="A998" s="208">
        <v>40386</v>
      </c>
      <c r="B998" s="209" t="s">
        <v>15690</v>
      </c>
      <c r="C998" s="210" t="s">
        <v>14068</v>
      </c>
      <c r="D998" s="211" t="s">
        <v>15691</v>
      </c>
      <c r="E998" s="211">
        <f t="shared" si="25"/>
        <v>218.86</v>
      </c>
      <c r="F998" s="209" t="s">
        <v>13953</v>
      </c>
    </row>
    <row r="999" spans="1:6" ht="18" customHeight="1">
      <c r="A999" s="208">
        <v>41199</v>
      </c>
      <c r="B999" s="213" t="s">
        <v>15692</v>
      </c>
      <c r="C999" s="210" t="s">
        <v>14068</v>
      </c>
      <c r="D999" s="211" t="s">
        <v>15693</v>
      </c>
      <c r="E999" s="211">
        <f t="shared" si="25"/>
        <v>74.790000000000006</v>
      </c>
      <c r="F999" s="214"/>
    </row>
    <row r="1000" spans="1:6" ht="18.95" customHeight="1">
      <c r="A1000" s="208">
        <v>42529</v>
      </c>
      <c r="B1000" s="209" t="s">
        <v>15694</v>
      </c>
      <c r="C1000" s="210" t="s">
        <v>14068</v>
      </c>
      <c r="D1000" s="211" t="s">
        <v>15695</v>
      </c>
      <c r="E1000" s="211">
        <f t="shared" si="25"/>
        <v>444.44</v>
      </c>
      <c r="F1000" s="214"/>
    </row>
    <row r="1001" spans="1:6" ht="18" customHeight="1">
      <c r="A1001" s="208">
        <v>40384</v>
      </c>
      <c r="B1001" s="213" t="s">
        <v>15696</v>
      </c>
      <c r="C1001" s="210" t="s">
        <v>14068</v>
      </c>
      <c r="D1001" s="211" t="s">
        <v>15697</v>
      </c>
      <c r="E1001" s="211">
        <f t="shared" si="25"/>
        <v>1267.72</v>
      </c>
      <c r="F1001" s="214"/>
    </row>
    <row r="1002" spans="1:6" ht="18" customHeight="1">
      <c r="A1002" s="208">
        <v>40385</v>
      </c>
      <c r="B1002" s="213" t="s">
        <v>15698</v>
      </c>
      <c r="C1002" s="210" t="s">
        <v>14068</v>
      </c>
      <c r="D1002" s="211" t="s">
        <v>15699</v>
      </c>
      <c r="E1002" s="211">
        <f t="shared" si="25"/>
        <v>1316.63</v>
      </c>
      <c r="F1002" s="214"/>
    </row>
    <row r="1003" spans="1:6" ht="9" customHeight="1">
      <c r="A1003" s="208">
        <v>40393</v>
      </c>
      <c r="B1003" s="209" t="s">
        <v>15700</v>
      </c>
      <c r="C1003" s="210" t="s">
        <v>14068</v>
      </c>
      <c r="D1003" s="211" t="s">
        <v>15701</v>
      </c>
      <c r="E1003" s="211">
        <f t="shared" si="25"/>
        <v>23.54</v>
      </c>
      <c r="F1003" s="212"/>
    </row>
    <row r="1004" spans="1:6" ht="9" customHeight="1">
      <c r="A1004" s="208">
        <v>40394</v>
      </c>
      <c r="B1004" s="209" t="s">
        <v>15702</v>
      </c>
      <c r="C1004" s="210" t="s">
        <v>14068</v>
      </c>
      <c r="D1004" s="211" t="s">
        <v>15703</v>
      </c>
      <c r="E1004" s="211">
        <f t="shared" si="25"/>
        <v>26.85</v>
      </c>
      <c r="F1004" s="212"/>
    </row>
    <row r="1005" spans="1:6" ht="9" customHeight="1">
      <c r="A1005" s="208">
        <v>40390</v>
      </c>
      <c r="B1005" s="209" t="s">
        <v>15704</v>
      </c>
      <c r="C1005" s="210" t="s">
        <v>13841</v>
      </c>
      <c r="D1005" s="211" t="s">
        <v>15705</v>
      </c>
      <c r="E1005" s="211">
        <f t="shared" si="25"/>
        <v>3.95</v>
      </c>
      <c r="F1005" s="212"/>
    </row>
    <row r="1006" spans="1:6" ht="18" customHeight="1">
      <c r="A1006" s="208">
        <v>42256</v>
      </c>
      <c r="B1006" s="213" t="s">
        <v>15706</v>
      </c>
      <c r="C1006" s="210" t="s">
        <v>13841</v>
      </c>
      <c r="D1006" s="211" t="s">
        <v>15707</v>
      </c>
      <c r="E1006" s="211">
        <f t="shared" si="25"/>
        <v>4532.25</v>
      </c>
      <c r="F1006" s="209" t="s">
        <v>13953</v>
      </c>
    </row>
    <row r="1007" spans="1:6" ht="18" customHeight="1">
      <c r="A1007" s="208">
        <v>40400</v>
      </c>
      <c r="B1007" s="213" t="s">
        <v>15708</v>
      </c>
      <c r="C1007" s="210" t="s">
        <v>14223</v>
      </c>
      <c r="D1007" s="211" t="s">
        <v>15709</v>
      </c>
      <c r="E1007" s="211">
        <f t="shared" si="25"/>
        <v>22.77</v>
      </c>
      <c r="F1007" s="209" t="s">
        <v>13953</v>
      </c>
    </row>
    <row r="1008" spans="1:6" ht="9.9499999999999993" customHeight="1">
      <c r="A1008" s="208">
        <v>41201</v>
      </c>
      <c r="B1008" s="209" t="s">
        <v>15710</v>
      </c>
      <c r="C1008" s="210" t="s">
        <v>13841</v>
      </c>
      <c r="D1008" s="211" t="s">
        <v>15711</v>
      </c>
      <c r="E1008" s="211">
        <f t="shared" si="25"/>
        <v>343.81</v>
      </c>
      <c r="F1008" s="212"/>
    </row>
    <row r="1009" spans="1:6" ht="9" customHeight="1">
      <c r="A1009" s="208">
        <v>41035</v>
      </c>
      <c r="B1009" s="209" t="s">
        <v>15712</v>
      </c>
      <c r="C1009" s="210" t="s">
        <v>14068</v>
      </c>
      <c r="D1009" s="211" t="s">
        <v>15713</v>
      </c>
      <c r="E1009" s="211">
        <f t="shared" si="25"/>
        <v>132.6</v>
      </c>
      <c r="F1009" s="212"/>
    </row>
    <row r="1010" spans="1:6" ht="18" customHeight="1">
      <c r="A1010" s="208">
        <v>41263</v>
      </c>
      <c r="B1010" s="213" t="s">
        <v>15714</v>
      </c>
      <c r="C1010" s="210" t="s">
        <v>14068</v>
      </c>
      <c r="D1010" s="211" t="s">
        <v>15715</v>
      </c>
      <c r="E1010" s="211">
        <f t="shared" si="25"/>
        <v>229.85</v>
      </c>
      <c r="F1010" s="214"/>
    </row>
    <row r="1011" spans="1:6" ht="18" customHeight="1">
      <c r="A1011" s="208">
        <v>41089</v>
      </c>
      <c r="B1011" s="213" t="s">
        <v>15716</v>
      </c>
      <c r="C1011" s="210" t="s">
        <v>14068</v>
      </c>
      <c r="D1011" s="211" t="s">
        <v>15717</v>
      </c>
      <c r="E1011" s="211">
        <f t="shared" si="25"/>
        <v>220.43</v>
      </c>
      <c r="F1011" s="214"/>
    </row>
    <row r="1012" spans="1:6" ht="18" customHeight="1">
      <c r="A1012" s="208">
        <v>41039</v>
      </c>
      <c r="B1012" s="213" t="s">
        <v>15718</v>
      </c>
      <c r="C1012" s="210" t="s">
        <v>14068</v>
      </c>
      <c r="D1012" s="211" t="s">
        <v>15719</v>
      </c>
      <c r="E1012" s="211">
        <f t="shared" si="25"/>
        <v>334.97</v>
      </c>
      <c r="F1012" s="214"/>
    </row>
    <row r="1013" spans="1:6" ht="9.6" customHeight="1">
      <c r="A1013" s="208">
        <v>41030</v>
      </c>
      <c r="B1013" s="209" t="s">
        <v>15720</v>
      </c>
      <c r="C1013" s="210" t="s">
        <v>14068</v>
      </c>
      <c r="D1013" s="211" t="s">
        <v>15721</v>
      </c>
      <c r="E1013" s="211">
        <f t="shared" si="25"/>
        <v>194.58</v>
      </c>
      <c r="F1013" s="212"/>
    </row>
    <row r="1014" spans="1:6" ht="22.5" customHeight="1">
      <c r="A1014" s="348" t="s">
        <v>14040</v>
      </c>
      <c r="B1014" s="348"/>
      <c r="C1014" s="348"/>
      <c r="D1014" s="348"/>
      <c r="E1014" s="348"/>
      <c r="F1014" s="348"/>
    </row>
    <row r="1015" spans="1:6" ht="9" customHeight="1">
      <c r="A1015" s="205" t="s">
        <v>13834</v>
      </c>
      <c r="B1015" s="206" t="s">
        <v>13835</v>
      </c>
      <c r="C1015" s="207" t="s">
        <v>13836</v>
      </c>
      <c r="D1015" s="205" t="s">
        <v>13837</v>
      </c>
      <c r="E1015" s="205"/>
      <c r="F1015" s="206" t="s">
        <v>13839</v>
      </c>
    </row>
    <row r="1016" spans="1:6" ht="9" customHeight="1">
      <c r="A1016" s="208">
        <v>42045</v>
      </c>
      <c r="B1016" s="209" t="s">
        <v>15722</v>
      </c>
      <c r="C1016" s="210" t="s">
        <v>13844</v>
      </c>
      <c r="D1016" s="211" t="s">
        <v>15723</v>
      </c>
      <c r="E1016" s="211">
        <f t="shared" ref="E1016:E1017" si="26">ROUND(D1016-(D1016*$B$4),2)</f>
        <v>35.36</v>
      </c>
      <c r="F1016" s="212"/>
    </row>
    <row r="1017" spans="1:6" ht="9.1999999999999993" customHeight="1">
      <c r="A1017" s="208">
        <v>42043</v>
      </c>
      <c r="B1017" s="209" t="s">
        <v>15724</v>
      </c>
      <c r="C1017" s="210" t="s">
        <v>15185</v>
      </c>
      <c r="D1017" s="211" t="s">
        <v>15186</v>
      </c>
      <c r="E1017" s="211">
        <f t="shared" si="26"/>
        <v>0</v>
      </c>
      <c r="F1017" s="212"/>
    </row>
    <row r="1018" spans="1:6" ht="28.5" customHeight="1">
      <c r="A1018" s="348" t="s">
        <v>15725</v>
      </c>
      <c r="B1018" s="348"/>
      <c r="C1018" s="348"/>
      <c r="D1018" s="348"/>
      <c r="E1018" s="348"/>
      <c r="F1018" s="348"/>
    </row>
    <row r="1019" spans="1:6" ht="9" customHeight="1">
      <c r="A1019" s="205" t="s">
        <v>13834</v>
      </c>
      <c r="B1019" s="206" t="s">
        <v>13835</v>
      </c>
      <c r="C1019" s="207" t="s">
        <v>13836</v>
      </c>
      <c r="D1019" s="205" t="s">
        <v>13837</v>
      </c>
      <c r="E1019" s="205"/>
      <c r="F1019" s="206" t="s">
        <v>13839</v>
      </c>
    </row>
    <row r="1020" spans="1:6" ht="9" customHeight="1">
      <c r="A1020" s="208">
        <v>42512</v>
      </c>
      <c r="B1020" s="209" t="s">
        <v>15726</v>
      </c>
      <c r="C1020" s="210" t="s">
        <v>13844</v>
      </c>
      <c r="D1020" s="211" t="s">
        <v>15727</v>
      </c>
      <c r="E1020" s="211">
        <f t="shared" ref="E1020:E1037" si="27">ROUND(D1020-(D1020*$B$4),2)</f>
        <v>4.5199999999999996</v>
      </c>
      <c r="F1020" s="212"/>
    </row>
    <row r="1021" spans="1:6" ht="9.9499999999999993" customHeight="1">
      <c r="A1021" s="208">
        <v>42513</v>
      </c>
      <c r="B1021" s="209" t="s">
        <v>15728</v>
      </c>
      <c r="C1021" s="210" t="s">
        <v>13844</v>
      </c>
      <c r="D1021" s="211" t="s">
        <v>15729</v>
      </c>
      <c r="E1021" s="211">
        <f t="shared" si="27"/>
        <v>5.89</v>
      </c>
      <c r="F1021" s="212"/>
    </row>
    <row r="1022" spans="1:6" ht="9" customHeight="1">
      <c r="A1022" s="208">
        <v>42514</v>
      </c>
      <c r="B1022" s="209" t="s">
        <v>15730</v>
      </c>
      <c r="C1022" s="210" t="s">
        <v>13844</v>
      </c>
      <c r="D1022" s="211" t="s">
        <v>15731</v>
      </c>
      <c r="E1022" s="211">
        <f t="shared" si="27"/>
        <v>9.33</v>
      </c>
      <c r="F1022" s="212"/>
    </row>
    <row r="1023" spans="1:6" ht="9" customHeight="1">
      <c r="A1023" s="208">
        <v>43349</v>
      </c>
      <c r="B1023" s="209" t="s">
        <v>15732</v>
      </c>
      <c r="C1023" s="210" t="s">
        <v>13844</v>
      </c>
      <c r="D1023" s="211" t="s">
        <v>15733</v>
      </c>
      <c r="E1023" s="211">
        <f t="shared" si="27"/>
        <v>9.42</v>
      </c>
      <c r="F1023" s="212"/>
    </row>
    <row r="1024" spans="1:6" ht="9" customHeight="1">
      <c r="A1024" s="208">
        <v>42515</v>
      </c>
      <c r="B1024" s="209" t="s">
        <v>15734</v>
      </c>
      <c r="C1024" s="210" t="s">
        <v>13844</v>
      </c>
      <c r="D1024" s="211" t="s">
        <v>15735</v>
      </c>
      <c r="E1024" s="211">
        <f t="shared" si="27"/>
        <v>7.28</v>
      </c>
      <c r="F1024" s="212"/>
    </row>
    <row r="1025" spans="1:6" ht="9" customHeight="1">
      <c r="A1025" s="208">
        <v>42523</v>
      </c>
      <c r="B1025" s="209" t="s">
        <v>15736</v>
      </c>
      <c r="C1025" s="210" t="s">
        <v>13844</v>
      </c>
      <c r="D1025" s="211" t="s">
        <v>15737</v>
      </c>
      <c r="E1025" s="211">
        <f t="shared" si="27"/>
        <v>12.43</v>
      </c>
      <c r="F1025" s="212"/>
    </row>
    <row r="1026" spans="1:6" ht="9" customHeight="1">
      <c r="A1026" s="208">
        <v>42576</v>
      </c>
      <c r="B1026" s="209" t="s">
        <v>15738</v>
      </c>
      <c r="C1026" s="210" t="s">
        <v>13844</v>
      </c>
      <c r="D1026" s="211" t="s">
        <v>15739</v>
      </c>
      <c r="E1026" s="211">
        <f t="shared" si="27"/>
        <v>132.4</v>
      </c>
      <c r="F1026" s="212"/>
    </row>
    <row r="1027" spans="1:6" ht="9" customHeight="1">
      <c r="A1027" s="208">
        <v>42577</v>
      </c>
      <c r="B1027" s="209" t="s">
        <v>15740</v>
      </c>
      <c r="C1027" s="210" t="s">
        <v>13844</v>
      </c>
      <c r="D1027" s="211" t="s">
        <v>15741</v>
      </c>
      <c r="E1027" s="211">
        <f t="shared" si="27"/>
        <v>11.73</v>
      </c>
      <c r="F1027" s="212"/>
    </row>
    <row r="1028" spans="1:6" ht="9" customHeight="1">
      <c r="A1028" s="208">
        <v>42578</v>
      </c>
      <c r="B1028" s="209" t="s">
        <v>15742</v>
      </c>
      <c r="C1028" s="210" t="s">
        <v>13844</v>
      </c>
      <c r="D1028" s="211" t="s">
        <v>15743</v>
      </c>
      <c r="E1028" s="211">
        <f t="shared" si="27"/>
        <v>4.7699999999999996</v>
      </c>
      <c r="F1028" s="212"/>
    </row>
    <row r="1029" spans="1:6" ht="9" customHeight="1">
      <c r="A1029" s="208">
        <v>42580</v>
      </c>
      <c r="B1029" s="209" t="s">
        <v>15744</v>
      </c>
      <c r="C1029" s="210" t="s">
        <v>13844</v>
      </c>
      <c r="D1029" s="211" t="s">
        <v>15745</v>
      </c>
      <c r="E1029" s="211">
        <f t="shared" si="27"/>
        <v>7.04</v>
      </c>
      <c r="F1029" s="212"/>
    </row>
    <row r="1030" spans="1:6" ht="9" customHeight="1">
      <c r="A1030" s="208">
        <v>42582</v>
      </c>
      <c r="B1030" s="209" t="s">
        <v>15746</v>
      </c>
      <c r="C1030" s="210" t="s">
        <v>13844</v>
      </c>
      <c r="D1030" s="211" t="s">
        <v>15747</v>
      </c>
      <c r="E1030" s="211">
        <f t="shared" si="27"/>
        <v>65.22</v>
      </c>
      <c r="F1030" s="212"/>
    </row>
    <row r="1031" spans="1:6" ht="9" customHeight="1">
      <c r="A1031" s="208">
        <v>42586</v>
      </c>
      <c r="B1031" s="209" t="s">
        <v>15748</v>
      </c>
      <c r="C1031" s="210" t="s">
        <v>13844</v>
      </c>
      <c r="D1031" s="211" t="s">
        <v>15749</v>
      </c>
      <c r="E1031" s="211">
        <f t="shared" si="27"/>
        <v>62.63</v>
      </c>
      <c r="F1031" s="212"/>
    </row>
    <row r="1032" spans="1:6" ht="9" customHeight="1">
      <c r="A1032" s="208">
        <v>42587</v>
      </c>
      <c r="B1032" s="209" t="s">
        <v>15750</v>
      </c>
      <c r="C1032" s="210" t="s">
        <v>13841</v>
      </c>
      <c r="D1032" s="211" t="s">
        <v>15751</v>
      </c>
      <c r="E1032" s="211">
        <f t="shared" si="27"/>
        <v>1.08</v>
      </c>
      <c r="F1032" s="212"/>
    </row>
    <row r="1033" spans="1:6" ht="18.95" customHeight="1">
      <c r="A1033" s="208">
        <v>42590</v>
      </c>
      <c r="B1033" s="209" t="s">
        <v>15752</v>
      </c>
      <c r="C1033" s="210" t="s">
        <v>13841</v>
      </c>
      <c r="D1033" s="211" t="s">
        <v>15156</v>
      </c>
      <c r="E1033" s="211">
        <f t="shared" si="27"/>
        <v>9.9600000000000009</v>
      </c>
      <c r="F1033" s="214"/>
    </row>
    <row r="1034" spans="1:6" ht="9" customHeight="1">
      <c r="A1034" s="208">
        <v>42591</v>
      </c>
      <c r="B1034" s="209" t="s">
        <v>15753</v>
      </c>
      <c r="C1034" s="210" t="s">
        <v>13841</v>
      </c>
      <c r="D1034" s="211" t="s">
        <v>15754</v>
      </c>
      <c r="E1034" s="211">
        <f t="shared" si="27"/>
        <v>45.71</v>
      </c>
      <c r="F1034" s="212"/>
    </row>
    <row r="1035" spans="1:6" ht="9" customHeight="1">
      <c r="A1035" s="208">
        <v>42592</v>
      </c>
      <c r="B1035" s="209" t="s">
        <v>15755</v>
      </c>
      <c r="C1035" s="210" t="s">
        <v>13841</v>
      </c>
      <c r="D1035" s="211" t="s">
        <v>15756</v>
      </c>
      <c r="E1035" s="211">
        <f t="shared" si="27"/>
        <v>20.57</v>
      </c>
      <c r="F1035" s="209" t="s">
        <v>13953</v>
      </c>
    </row>
    <row r="1036" spans="1:6" ht="18" customHeight="1">
      <c r="A1036" s="208">
        <v>42593</v>
      </c>
      <c r="B1036" s="213" t="s">
        <v>15757</v>
      </c>
      <c r="C1036" s="210" t="s">
        <v>13844</v>
      </c>
      <c r="D1036" s="211" t="s">
        <v>15758</v>
      </c>
      <c r="E1036" s="211">
        <f t="shared" si="27"/>
        <v>37.86</v>
      </c>
      <c r="F1036" s="214"/>
    </row>
    <row r="1037" spans="1:6" ht="18.600000000000001" customHeight="1">
      <c r="A1037" s="208">
        <v>42596</v>
      </c>
      <c r="B1037" s="213" t="s">
        <v>15759</v>
      </c>
      <c r="C1037" s="210" t="s">
        <v>13844</v>
      </c>
      <c r="D1037" s="211" t="s">
        <v>15760</v>
      </c>
      <c r="E1037" s="211">
        <f t="shared" si="27"/>
        <v>8.09</v>
      </c>
      <c r="F1037" s="214"/>
    </row>
    <row r="1038" spans="1:6" ht="29.45" customHeight="1">
      <c r="A1038" s="348" t="s">
        <v>15761</v>
      </c>
      <c r="B1038" s="348"/>
      <c r="C1038" s="348"/>
      <c r="D1038" s="348"/>
      <c r="E1038" s="348"/>
      <c r="F1038" s="348"/>
    </row>
    <row r="1039" spans="1:6" ht="9" customHeight="1">
      <c r="A1039" s="205" t="s">
        <v>13834</v>
      </c>
      <c r="B1039" s="206" t="s">
        <v>13835</v>
      </c>
      <c r="C1039" s="207" t="s">
        <v>13836</v>
      </c>
      <c r="D1039" s="205" t="s">
        <v>13837</v>
      </c>
      <c r="E1039" s="205"/>
      <c r="F1039" s="206" t="s">
        <v>13839</v>
      </c>
    </row>
    <row r="1040" spans="1:6" ht="9" customHeight="1">
      <c r="A1040" s="208">
        <v>42483</v>
      </c>
      <c r="B1040" s="209" t="s">
        <v>15762</v>
      </c>
      <c r="C1040" s="210" t="s">
        <v>13844</v>
      </c>
      <c r="D1040" s="211" t="s">
        <v>15763</v>
      </c>
      <c r="E1040" s="211">
        <f t="shared" ref="E1040:E1061" si="28">ROUND(D1040-(D1040*$B$4),2)</f>
        <v>147</v>
      </c>
      <c r="F1040" s="212"/>
    </row>
    <row r="1041" spans="1:6" ht="9" customHeight="1">
      <c r="A1041" s="208">
        <v>42695</v>
      </c>
      <c r="B1041" s="209" t="s">
        <v>15764</v>
      </c>
      <c r="C1041" s="210" t="s">
        <v>13844</v>
      </c>
      <c r="D1041" s="211" t="s">
        <v>15765</v>
      </c>
      <c r="E1041" s="211">
        <f t="shared" si="28"/>
        <v>173.14</v>
      </c>
      <c r="F1041" s="212"/>
    </row>
    <row r="1042" spans="1:6" ht="18" customHeight="1">
      <c r="A1042" s="208">
        <v>42481</v>
      </c>
      <c r="B1042" s="213" t="s">
        <v>15766</v>
      </c>
      <c r="C1042" s="210" t="s">
        <v>13844</v>
      </c>
      <c r="D1042" s="211" t="s">
        <v>15767</v>
      </c>
      <c r="E1042" s="211">
        <f t="shared" si="28"/>
        <v>102</v>
      </c>
      <c r="F1042" s="214"/>
    </row>
    <row r="1043" spans="1:6" ht="9" customHeight="1">
      <c r="A1043" s="208">
        <v>42496</v>
      </c>
      <c r="B1043" s="209" t="s">
        <v>15768</v>
      </c>
      <c r="C1043" s="210" t="s">
        <v>13841</v>
      </c>
      <c r="D1043" s="211" t="s">
        <v>15769</v>
      </c>
      <c r="E1043" s="211">
        <f t="shared" si="28"/>
        <v>5.0999999999999996</v>
      </c>
      <c r="F1043" s="212"/>
    </row>
    <row r="1044" spans="1:6" ht="18" customHeight="1">
      <c r="A1044" s="208">
        <v>41133</v>
      </c>
      <c r="B1044" s="213" t="s">
        <v>15770</v>
      </c>
      <c r="C1044" s="210" t="s">
        <v>13841</v>
      </c>
      <c r="D1044" s="211" t="s">
        <v>15771</v>
      </c>
      <c r="E1044" s="211">
        <f t="shared" si="28"/>
        <v>19.100000000000001</v>
      </c>
      <c r="F1044" s="214"/>
    </row>
    <row r="1045" spans="1:6" ht="18" customHeight="1">
      <c r="A1045" s="208">
        <v>42479</v>
      </c>
      <c r="B1045" s="213" t="s">
        <v>15772</v>
      </c>
      <c r="C1045" s="210" t="s">
        <v>13841</v>
      </c>
      <c r="D1045" s="211" t="s">
        <v>15773</v>
      </c>
      <c r="E1045" s="211">
        <f t="shared" si="28"/>
        <v>13</v>
      </c>
      <c r="F1045" s="214"/>
    </row>
    <row r="1046" spans="1:6" ht="18.95" customHeight="1">
      <c r="A1046" s="208">
        <v>43333</v>
      </c>
      <c r="B1046" s="209" t="s">
        <v>15774</v>
      </c>
      <c r="C1046" s="210" t="s">
        <v>13841</v>
      </c>
      <c r="D1046" s="211" t="s">
        <v>15775</v>
      </c>
      <c r="E1046" s="211">
        <f t="shared" si="28"/>
        <v>1.43</v>
      </c>
      <c r="F1046" s="214"/>
    </row>
    <row r="1047" spans="1:6" ht="18" customHeight="1">
      <c r="A1047" s="208">
        <v>42484</v>
      </c>
      <c r="B1047" s="213" t="s">
        <v>15776</v>
      </c>
      <c r="C1047" s="210" t="s">
        <v>13841</v>
      </c>
      <c r="D1047" s="211" t="s">
        <v>15777</v>
      </c>
      <c r="E1047" s="211">
        <f t="shared" si="28"/>
        <v>8.91</v>
      </c>
      <c r="F1047" s="209" t="s">
        <v>13953</v>
      </c>
    </row>
    <row r="1048" spans="1:6" ht="18" customHeight="1">
      <c r="A1048" s="208">
        <v>42497</v>
      </c>
      <c r="B1048" s="213" t="s">
        <v>15778</v>
      </c>
      <c r="C1048" s="210" t="s">
        <v>13841</v>
      </c>
      <c r="D1048" s="211" t="s">
        <v>15779</v>
      </c>
      <c r="E1048" s="211">
        <f t="shared" si="28"/>
        <v>20.420000000000002</v>
      </c>
      <c r="F1048" s="209" t="s">
        <v>13953</v>
      </c>
    </row>
    <row r="1049" spans="1:6" ht="18" customHeight="1">
      <c r="A1049" s="208">
        <v>42493</v>
      </c>
      <c r="B1049" s="213" t="s">
        <v>15780</v>
      </c>
      <c r="C1049" s="210" t="s">
        <v>13841</v>
      </c>
      <c r="D1049" s="211" t="s">
        <v>15781</v>
      </c>
      <c r="E1049" s="211">
        <f t="shared" si="28"/>
        <v>104.69</v>
      </c>
      <c r="F1049" s="209" t="s">
        <v>13953</v>
      </c>
    </row>
    <row r="1050" spans="1:6" ht="18" customHeight="1">
      <c r="A1050" s="208">
        <v>42494</v>
      </c>
      <c r="B1050" s="213" t="s">
        <v>15782</v>
      </c>
      <c r="C1050" s="210" t="s">
        <v>13998</v>
      </c>
      <c r="D1050" s="211" t="s">
        <v>15783</v>
      </c>
      <c r="E1050" s="211">
        <f t="shared" si="28"/>
        <v>633.21</v>
      </c>
      <c r="F1050" s="209" t="s">
        <v>13953</v>
      </c>
    </row>
    <row r="1051" spans="1:6" ht="18" customHeight="1">
      <c r="A1051" s="208">
        <v>42498</v>
      </c>
      <c r="B1051" s="213" t="s">
        <v>15784</v>
      </c>
      <c r="C1051" s="210" t="s">
        <v>13841</v>
      </c>
      <c r="D1051" s="211" t="s">
        <v>15785</v>
      </c>
      <c r="E1051" s="211">
        <f t="shared" si="28"/>
        <v>103.08</v>
      </c>
      <c r="F1051" s="209" t="s">
        <v>13953</v>
      </c>
    </row>
    <row r="1052" spans="1:6" ht="18.95" customHeight="1">
      <c r="A1052" s="208">
        <v>42499</v>
      </c>
      <c r="B1052" s="209" t="s">
        <v>15786</v>
      </c>
      <c r="C1052" s="210" t="s">
        <v>13841</v>
      </c>
      <c r="D1052" s="211" t="s">
        <v>15787</v>
      </c>
      <c r="E1052" s="211">
        <f t="shared" si="28"/>
        <v>115.79</v>
      </c>
      <c r="F1052" s="209" t="s">
        <v>13953</v>
      </c>
    </row>
    <row r="1053" spans="1:6" ht="18" customHeight="1">
      <c r="A1053" s="208">
        <v>42500</v>
      </c>
      <c r="B1053" s="213" t="s">
        <v>15788</v>
      </c>
      <c r="C1053" s="210" t="s">
        <v>13841</v>
      </c>
      <c r="D1053" s="211" t="s">
        <v>15789</v>
      </c>
      <c r="E1053" s="211">
        <f t="shared" si="28"/>
        <v>124.58</v>
      </c>
      <c r="F1053" s="209" t="s">
        <v>13953</v>
      </c>
    </row>
    <row r="1054" spans="1:6" ht="18" customHeight="1">
      <c r="A1054" s="208">
        <v>42501</v>
      </c>
      <c r="B1054" s="213" t="s">
        <v>15790</v>
      </c>
      <c r="C1054" s="210" t="s">
        <v>13841</v>
      </c>
      <c r="D1054" s="211" t="s">
        <v>15791</v>
      </c>
      <c r="E1054" s="211">
        <f t="shared" si="28"/>
        <v>239.23</v>
      </c>
      <c r="F1054" s="209" t="s">
        <v>13953</v>
      </c>
    </row>
    <row r="1055" spans="1:6" ht="18" customHeight="1">
      <c r="A1055" s="208">
        <v>42502</v>
      </c>
      <c r="B1055" s="213" t="s">
        <v>15792</v>
      </c>
      <c r="C1055" s="210" t="s">
        <v>13841</v>
      </c>
      <c r="D1055" s="211" t="s">
        <v>15793</v>
      </c>
      <c r="E1055" s="211">
        <f t="shared" si="28"/>
        <v>238.23</v>
      </c>
      <c r="F1055" s="209" t="s">
        <v>13953</v>
      </c>
    </row>
    <row r="1056" spans="1:6" ht="18" customHeight="1">
      <c r="A1056" s="208">
        <v>42503</v>
      </c>
      <c r="B1056" s="213" t="s">
        <v>15794</v>
      </c>
      <c r="C1056" s="210" t="s">
        <v>13841</v>
      </c>
      <c r="D1056" s="211" t="s">
        <v>15795</v>
      </c>
      <c r="E1056" s="211">
        <f t="shared" si="28"/>
        <v>142.79</v>
      </c>
      <c r="F1056" s="209" t="s">
        <v>13953</v>
      </c>
    </row>
    <row r="1057" spans="1:6" ht="18" customHeight="1">
      <c r="A1057" s="208">
        <v>43334</v>
      </c>
      <c r="B1057" s="213" t="s">
        <v>15796</v>
      </c>
      <c r="C1057" s="210" t="s">
        <v>13841</v>
      </c>
      <c r="D1057" s="211" t="s">
        <v>15797</v>
      </c>
      <c r="E1057" s="211">
        <f t="shared" si="28"/>
        <v>1.18</v>
      </c>
      <c r="F1057" s="214"/>
    </row>
    <row r="1058" spans="1:6" ht="18.95" customHeight="1">
      <c r="A1058" s="208">
        <v>42485</v>
      </c>
      <c r="B1058" s="209" t="s">
        <v>15798</v>
      </c>
      <c r="C1058" s="210" t="s">
        <v>13841</v>
      </c>
      <c r="D1058" s="211" t="s">
        <v>15799</v>
      </c>
      <c r="E1058" s="211">
        <f t="shared" si="28"/>
        <v>3.45</v>
      </c>
      <c r="F1058" s="209" t="s">
        <v>13953</v>
      </c>
    </row>
    <row r="1059" spans="1:6" ht="9" customHeight="1">
      <c r="A1059" s="208">
        <v>42495</v>
      </c>
      <c r="B1059" s="209" t="s">
        <v>15800</v>
      </c>
      <c r="C1059" s="210" t="s">
        <v>13841</v>
      </c>
      <c r="D1059" s="211" t="s">
        <v>15801</v>
      </c>
      <c r="E1059" s="211">
        <f t="shared" si="28"/>
        <v>1.4</v>
      </c>
      <c r="F1059" s="212"/>
    </row>
    <row r="1060" spans="1:6" ht="9" customHeight="1">
      <c r="A1060" s="208">
        <v>42507</v>
      </c>
      <c r="B1060" s="209" t="s">
        <v>15802</v>
      </c>
      <c r="C1060" s="210" t="s">
        <v>14068</v>
      </c>
      <c r="D1060" s="211" t="s">
        <v>15803</v>
      </c>
      <c r="E1060" s="211">
        <f t="shared" si="28"/>
        <v>24.82</v>
      </c>
      <c r="F1060" s="212"/>
    </row>
    <row r="1061" spans="1:6" ht="9.6" customHeight="1">
      <c r="A1061" s="208">
        <v>42505</v>
      </c>
      <c r="B1061" s="209" t="s">
        <v>15804</v>
      </c>
      <c r="C1061" s="210" t="s">
        <v>13841</v>
      </c>
      <c r="D1061" s="211" t="s">
        <v>15252</v>
      </c>
      <c r="E1061" s="211">
        <f t="shared" si="28"/>
        <v>20.059999999999999</v>
      </c>
      <c r="F1061" s="212"/>
    </row>
    <row r="1062" spans="1:6" ht="9" customHeight="1">
      <c r="A1062" s="345" t="s">
        <v>14040</v>
      </c>
      <c r="B1062" s="345"/>
      <c r="C1062" s="345"/>
      <c r="D1062" s="345"/>
      <c r="E1062" s="345"/>
      <c r="F1062" s="345"/>
    </row>
    <row r="1063" spans="1:6" ht="9" customHeight="1">
      <c r="A1063" s="205" t="s">
        <v>13834</v>
      </c>
      <c r="B1063" s="206" t="s">
        <v>13835</v>
      </c>
      <c r="C1063" s="207" t="s">
        <v>13836</v>
      </c>
      <c r="D1063" s="205" t="s">
        <v>13837</v>
      </c>
      <c r="E1063" s="205"/>
      <c r="F1063" s="206" t="s">
        <v>13839</v>
      </c>
    </row>
    <row r="1064" spans="1:6" ht="9" customHeight="1">
      <c r="A1064" s="208">
        <v>42504</v>
      </c>
      <c r="B1064" s="209" t="s">
        <v>15805</v>
      </c>
      <c r="C1064" s="210" t="s">
        <v>13841</v>
      </c>
      <c r="D1064" s="211" t="s">
        <v>15806</v>
      </c>
      <c r="E1064" s="211">
        <f t="shared" ref="E1064:E1072" si="29">ROUND(D1064-(D1064*$B$4),2)</f>
        <v>58.64</v>
      </c>
      <c r="F1064" s="209" t="s">
        <v>13953</v>
      </c>
    </row>
    <row r="1065" spans="1:6" ht="9" customHeight="1">
      <c r="A1065" s="208">
        <v>42506</v>
      </c>
      <c r="B1065" s="209" t="s">
        <v>15807</v>
      </c>
      <c r="C1065" s="210" t="s">
        <v>13841</v>
      </c>
      <c r="D1065" s="211" t="s">
        <v>15808</v>
      </c>
      <c r="E1065" s="211">
        <f t="shared" si="29"/>
        <v>70.12</v>
      </c>
      <c r="F1065" s="209" t="s">
        <v>13953</v>
      </c>
    </row>
    <row r="1066" spans="1:6" ht="9" customHeight="1">
      <c r="A1066" s="208">
        <v>42482</v>
      </c>
      <c r="B1066" s="209" t="s">
        <v>15809</v>
      </c>
      <c r="C1066" s="210" t="s">
        <v>13844</v>
      </c>
      <c r="D1066" s="211" t="s">
        <v>13965</v>
      </c>
      <c r="E1066" s="211">
        <f t="shared" si="29"/>
        <v>139.63999999999999</v>
      </c>
      <c r="F1066" s="209" t="s">
        <v>13953</v>
      </c>
    </row>
    <row r="1067" spans="1:6" ht="9" customHeight="1">
      <c r="A1067" s="208">
        <v>42702</v>
      </c>
      <c r="B1067" s="209" t="s">
        <v>15810</v>
      </c>
      <c r="C1067" s="210" t="s">
        <v>13844</v>
      </c>
      <c r="D1067" s="211" t="s">
        <v>15765</v>
      </c>
      <c r="E1067" s="211">
        <f t="shared" si="29"/>
        <v>173.14</v>
      </c>
      <c r="F1067" s="212"/>
    </row>
    <row r="1068" spans="1:6" ht="18" customHeight="1">
      <c r="A1068" s="208">
        <v>42480</v>
      </c>
      <c r="B1068" s="213" t="s">
        <v>15811</v>
      </c>
      <c r="C1068" s="210" t="s">
        <v>13844</v>
      </c>
      <c r="D1068" s="211" t="s">
        <v>15767</v>
      </c>
      <c r="E1068" s="211">
        <f t="shared" si="29"/>
        <v>102</v>
      </c>
      <c r="F1068" s="209" t="s">
        <v>13953</v>
      </c>
    </row>
    <row r="1069" spans="1:6" ht="18" customHeight="1">
      <c r="A1069" s="208">
        <v>42489</v>
      </c>
      <c r="B1069" s="213" t="s">
        <v>15812</v>
      </c>
      <c r="C1069" s="210" t="s">
        <v>13841</v>
      </c>
      <c r="D1069" s="211" t="s">
        <v>15813</v>
      </c>
      <c r="E1069" s="211">
        <f t="shared" si="29"/>
        <v>17.97</v>
      </c>
      <c r="F1069" s="209" t="s">
        <v>13953</v>
      </c>
    </row>
    <row r="1070" spans="1:6" ht="18" customHeight="1">
      <c r="A1070" s="208">
        <v>42487</v>
      </c>
      <c r="B1070" s="213" t="s">
        <v>15814</v>
      </c>
      <c r="C1070" s="210" t="s">
        <v>13841</v>
      </c>
      <c r="D1070" s="211" t="s">
        <v>15815</v>
      </c>
      <c r="E1070" s="211">
        <f t="shared" si="29"/>
        <v>29.2</v>
      </c>
      <c r="F1070" s="209" t="s">
        <v>13953</v>
      </c>
    </row>
    <row r="1071" spans="1:6" ht="18.95" customHeight="1">
      <c r="A1071" s="208">
        <v>42486</v>
      </c>
      <c r="B1071" s="209" t="s">
        <v>15816</v>
      </c>
      <c r="C1071" s="210" t="s">
        <v>13841</v>
      </c>
      <c r="D1071" s="211" t="s">
        <v>15817</v>
      </c>
      <c r="E1071" s="211">
        <f t="shared" si="29"/>
        <v>17.62</v>
      </c>
      <c r="F1071" s="209" t="s">
        <v>13953</v>
      </c>
    </row>
    <row r="1072" spans="1:6" ht="18.2" customHeight="1">
      <c r="A1072" s="208">
        <v>42488</v>
      </c>
      <c r="B1072" s="213" t="s">
        <v>15818</v>
      </c>
      <c r="C1072" s="210" t="s">
        <v>13841</v>
      </c>
      <c r="D1072" s="211" t="s">
        <v>15819</v>
      </c>
      <c r="E1072" s="211">
        <f t="shared" si="29"/>
        <v>11.69</v>
      </c>
      <c r="F1072" s="209" t="s">
        <v>13953</v>
      </c>
    </row>
    <row r="1073" spans="1:6" ht="28.5" customHeight="1">
      <c r="A1073" s="348" t="s">
        <v>15820</v>
      </c>
      <c r="B1073" s="348"/>
      <c r="C1073" s="348"/>
      <c r="D1073" s="348"/>
      <c r="E1073" s="348"/>
      <c r="F1073" s="348"/>
    </row>
    <row r="1074" spans="1:6" ht="9" customHeight="1">
      <c r="A1074" s="205" t="s">
        <v>13834</v>
      </c>
      <c r="B1074" s="206" t="s">
        <v>13835</v>
      </c>
      <c r="C1074" s="207" t="s">
        <v>13836</v>
      </c>
      <c r="D1074" s="205" t="s">
        <v>13837</v>
      </c>
      <c r="E1074" s="205"/>
      <c r="F1074" s="206" t="s">
        <v>13839</v>
      </c>
    </row>
    <row r="1075" spans="1:6" ht="18.95" customHeight="1">
      <c r="A1075" s="208">
        <v>42601</v>
      </c>
      <c r="B1075" s="209" t="s">
        <v>15821</v>
      </c>
      <c r="C1075" s="210" t="s">
        <v>13841</v>
      </c>
      <c r="D1075" s="211" t="s">
        <v>15822</v>
      </c>
      <c r="E1075" s="211">
        <f t="shared" ref="E1075:E1114" si="30">ROUND(D1075-(D1075*$B$4),2)</f>
        <v>61.7</v>
      </c>
      <c r="F1075" s="209" t="s">
        <v>13953</v>
      </c>
    </row>
    <row r="1076" spans="1:6" ht="9" customHeight="1">
      <c r="A1076" s="208">
        <v>43602</v>
      </c>
      <c r="B1076" s="209" t="s">
        <v>15823</v>
      </c>
      <c r="C1076" s="210" t="s">
        <v>13841</v>
      </c>
      <c r="D1076" s="211" t="s">
        <v>14237</v>
      </c>
      <c r="E1076" s="211">
        <f t="shared" si="30"/>
        <v>92.48</v>
      </c>
      <c r="F1076" s="209" t="s">
        <v>13953</v>
      </c>
    </row>
    <row r="1077" spans="1:6" ht="18" customHeight="1">
      <c r="A1077" s="208">
        <v>42602</v>
      </c>
      <c r="B1077" s="213" t="s">
        <v>15824</v>
      </c>
      <c r="C1077" s="210" t="s">
        <v>13841</v>
      </c>
      <c r="D1077" s="211" t="s">
        <v>15825</v>
      </c>
      <c r="E1077" s="211">
        <f t="shared" si="30"/>
        <v>100.25</v>
      </c>
      <c r="F1077" s="209" t="s">
        <v>13953</v>
      </c>
    </row>
    <row r="1078" spans="1:6" ht="18" customHeight="1">
      <c r="A1078" s="208">
        <v>42603</v>
      </c>
      <c r="B1078" s="213" t="s">
        <v>15826</v>
      </c>
      <c r="C1078" s="210" t="s">
        <v>13841</v>
      </c>
      <c r="D1078" s="211" t="s">
        <v>15827</v>
      </c>
      <c r="E1078" s="211">
        <f t="shared" si="30"/>
        <v>63.84</v>
      </c>
      <c r="F1078" s="209" t="s">
        <v>13953</v>
      </c>
    </row>
    <row r="1079" spans="1:6" ht="9" customHeight="1">
      <c r="A1079" s="208">
        <v>42604</v>
      </c>
      <c r="B1079" s="209" t="s">
        <v>15828</v>
      </c>
      <c r="C1079" s="210" t="s">
        <v>13844</v>
      </c>
      <c r="D1079" s="211" t="s">
        <v>15829</v>
      </c>
      <c r="E1079" s="211">
        <f t="shared" si="30"/>
        <v>287.63</v>
      </c>
      <c r="F1079" s="209" t="s">
        <v>13953</v>
      </c>
    </row>
    <row r="1080" spans="1:6" ht="18" customHeight="1">
      <c r="A1080" s="208">
        <v>42605</v>
      </c>
      <c r="B1080" s="213" t="s">
        <v>15830</v>
      </c>
      <c r="C1080" s="210" t="s">
        <v>13844</v>
      </c>
      <c r="D1080" s="211" t="s">
        <v>15831</v>
      </c>
      <c r="E1080" s="211">
        <f t="shared" si="30"/>
        <v>384.43</v>
      </c>
      <c r="F1080" s="209" t="s">
        <v>13953</v>
      </c>
    </row>
    <row r="1081" spans="1:6" ht="18" customHeight="1">
      <c r="A1081" s="208">
        <v>42606</v>
      </c>
      <c r="B1081" s="213" t="s">
        <v>15832</v>
      </c>
      <c r="C1081" s="210" t="s">
        <v>13844</v>
      </c>
      <c r="D1081" s="211" t="s">
        <v>15833</v>
      </c>
      <c r="E1081" s="211">
        <f t="shared" si="30"/>
        <v>31.23</v>
      </c>
      <c r="F1081" s="214"/>
    </row>
    <row r="1082" spans="1:6" ht="9" customHeight="1">
      <c r="A1082" s="208">
        <v>42607</v>
      </c>
      <c r="B1082" s="209" t="s">
        <v>15834</v>
      </c>
      <c r="C1082" s="210" t="s">
        <v>13841</v>
      </c>
      <c r="D1082" s="211" t="s">
        <v>14818</v>
      </c>
      <c r="E1082" s="211">
        <f t="shared" si="30"/>
        <v>132.41999999999999</v>
      </c>
      <c r="F1082" s="212"/>
    </row>
    <row r="1083" spans="1:6" ht="9" customHeight="1">
      <c r="A1083" s="208">
        <v>42608</v>
      </c>
      <c r="B1083" s="209" t="s">
        <v>15835</v>
      </c>
      <c r="C1083" s="210" t="s">
        <v>13841</v>
      </c>
      <c r="D1083" s="211" t="s">
        <v>15836</v>
      </c>
      <c r="E1083" s="211">
        <f t="shared" si="30"/>
        <v>25.19</v>
      </c>
      <c r="F1083" s="212"/>
    </row>
    <row r="1084" spans="1:6" ht="9.9499999999999993" customHeight="1">
      <c r="A1084" s="208">
        <v>42609</v>
      </c>
      <c r="B1084" s="209" t="s">
        <v>15837</v>
      </c>
      <c r="C1084" s="210" t="s">
        <v>13844</v>
      </c>
      <c r="D1084" s="211" t="s">
        <v>15838</v>
      </c>
      <c r="E1084" s="211">
        <f t="shared" si="30"/>
        <v>53.8</v>
      </c>
      <c r="F1084" s="212"/>
    </row>
    <row r="1085" spans="1:6" ht="9" customHeight="1">
      <c r="A1085" s="208">
        <v>42611</v>
      </c>
      <c r="B1085" s="209" t="s">
        <v>15839</v>
      </c>
      <c r="C1085" s="210" t="s">
        <v>13844</v>
      </c>
      <c r="D1085" s="211" t="s">
        <v>15840</v>
      </c>
      <c r="E1085" s="211">
        <f t="shared" si="30"/>
        <v>471.67</v>
      </c>
      <c r="F1085" s="209" t="s">
        <v>13953</v>
      </c>
    </row>
    <row r="1086" spans="1:6" ht="9" customHeight="1">
      <c r="A1086" s="208">
        <v>42612</v>
      </c>
      <c r="B1086" s="209" t="s">
        <v>15841</v>
      </c>
      <c r="C1086" s="210" t="s">
        <v>13844</v>
      </c>
      <c r="D1086" s="211" t="s">
        <v>15842</v>
      </c>
      <c r="E1086" s="211">
        <f t="shared" si="30"/>
        <v>814.74</v>
      </c>
      <c r="F1086" s="209" t="s">
        <v>13953</v>
      </c>
    </row>
    <row r="1087" spans="1:6" ht="9" customHeight="1">
      <c r="A1087" s="208">
        <v>42613</v>
      </c>
      <c r="B1087" s="209" t="s">
        <v>15843</v>
      </c>
      <c r="C1087" s="210" t="s">
        <v>13844</v>
      </c>
      <c r="D1087" s="211" t="s">
        <v>15844</v>
      </c>
      <c r="E1087" s="211">
        <f t="shared" si="30"/>
        <v>483.38</v>
      </c>
      <c r="F1087" s="209" t="s">
        <v>13953</v>
      </c>
    </row>
    <row r="1088" spans="1:6" ht="9" customHeight="1">
      <c r="A1088" s="208">
        <v>42615</v>
      </c>
      <c r="B1088" s="209" t="s">
        <v>15845</v>
      </c>
      <c r="C1088" s="210" t="s">
        <v>14068</v>
      </c>
      <c r="D1088" s="211" t="s">
        <v>14261</v>
      </c>
      <c r="E1088" s="211">
        <f t="shared" si="30"/>
        <v>263.58999999999997</v>
      </c>
      <c r="F1088" s="209" t="s">
        <v>13953</v>
      </c>
    </row>
    <row r="1089" spans="1:6" ht="9" customHeight="1">
      <c r="A1089" s="208">
        <v>41173</v>
      </c>
      <c r="B1089" s="209" t="s">
        <v>15846</v>
      </c>
      <c r="C1089" s="210" t="s">
        <v>14068</v>
      </c>
      <c r="D1089" s="211" t="s">
        <v>15847</v>
      </c>
      <c r="E1089" s="211">
        <f t="shared" si="30"/>
        <v>21.06</v>
      </c>
      <c r="F1089" s="209" t="s">
        <v>13953</v>
      </c>
    </row>
    <row r="1090" spans="1:6" ht="9" customHeight="1">
      <c r="A1090" s="208">
        <v>41174</v>
      </c>
      <c r="B1090" s="209" t="s">
        <v>15848</v>
      </c>
      <c r="C1090" s="210" t="s">
        <v>14068</v>
      </c>
      <c r="D1090" s="211" t="s">
        <v>14912</v>
      </c>
      <c r="E1090" s="211">
        <f t="shared" si="30"/>
        <v>22.52</v>
      </c>
      <c r="F1090" s="209" t="s">
        <v>13953</v>
      </c>
    </row>
    <row r="1091" spans="1:6" ht="9" customHeight="1">
      <c r="A1091" s="208">
        <v>41175</v>
      </c>
      <c r="B1091" s="209" t="s">
        <v>15849</v>
      </c>
      <c r="C1091" s="210" t="s">
        <v>14068</v>
      </c>
      <c r="D1091" s="211" t="s">
        <v>15850</v>
      </c>
      <c r="E1091" s="211">
        <f t="shared" si="30"/>
        <v>28.33</v>
      </c>
      <c r="F1091" s="209" t="s">
        <v>13953</v>
      </c>
    </row>
    <row r="1092" spans="1:6" ht="9" customHeight="1">
      <c r="A1092" s="208">
        <v>41176</v>
      </c>
      <c r="B1092" s="209" t="s">
        <v>15851</v>
      </c>
      <c r="C1092" s="210" t="s">
        <v>14068</v>
      </c>
      <c r="D1092" s="211" t="s">
        <v>15852</v>
      </c>
      <c r="E1092" s="211">
        <f t="shared" si="30"/>
        <v>42.88</v>
      </c>
      <c r="F1092" s="209" t="s">
        <v>13953</v>
      </c>
    </row>
    <row r="1093" spans="1:6" ht="9" customHeight="1">
      <c r="A1093" s="208">
        <v>42635</v>
      </c>
      <c r="B1093" s="209" t="s">
        <v>15853</v>
      </c>
      <c r="C1093" s="210" t="s">
        <v>13871</v>
      </c>
      <c r="D1093" s="211" t="s">
        <v>15854</v>
      </c>
      <c r="E1093" s="211">
        <f t="shared" si="30"/>
        <v>17152.560000000001</v>
      </c>
      <c r="F1093" s="212"/>
    </row>
    <row r="1094" spans="1:6" ht="9" customHeight="1">
      <c r="A1094" s="208">
        <v>40628</v>
      </c>
      <c r="B1094" s="209" t="s">
        <v>15855</v>
      </c>
      <c r="C1094" s="210" t="s">
        <v>13871</v>
      </c>
      <c r="D1094" s="211" t="s">
        <v>15856</v>
      </c>
      <c r="E1094" s="211">
        <f t="shared" si="30"/>
        <v>34638.129999999997</v>
      </c>
      <c r="F1094" s="212"/>
    </row>
    <row r="1095" spans="1:6" ht="9" customHeight="1">
      <c r="A1095" s="208">
        <v>40619</v>
      </c>
      <c r="B1095" s="209" t="s">
        <v>15857</v>
      </c>
      <c r="C1095" s="210" t="s">
        <v>13871</v>
      </c>
      <c r="D1095" s="211" t="s">
        <v>15858</v>
      </c>
      <c r="E1095" s="211">
        <f t="shared" si="30"/>
        <v>31464.65</v>
      </c>
      <c r="F1095" s="212"/>
    </row>
    <row r="1096" spans="1:6" ht="9.9499999999999993" customHeight="1">
      <c r="A1096" s="208">
        <v>41087</v>
      </c>
      <c r="B1096" s="209" t="s">
        <v>15859</v>
      </c>
      <c r="C1096" s="210" t="s">
        <v>13871</v>
      </c>
      <c r="D1096" s="211" t="s">
        <v>15860</v>
      </c>
      <c r="E1096" s="211">
        <f t="shared" si="30"/>
        <v>1496.69</v>
      </c>
      <c r="F1096" s="212"/>
    </row>
    <row r="1097" spans="1:6" ht="18" customHeight="1">
      <c r="A1097" s="208">
        <v>42676</v>
      </c>
      <c r="B1097" s="213" t="s">
        <v>15861</v>
      </c>
      <c r="C1097" s="210" t="s">
        <v>14068</v>
      </c>
      <c r="D1097" s="211" t="s">
        <v>15862</v>
      </c>
      <c r="E1097" s="211">
        <f t="shared" si="30"/>
        <v>18832.93</v>
      </c>
      <c r="F1097" s="209" t="s">
        <v>13953</v>
      </c>
    </row>
    <row r="1098" spans="1:6" ht="18" customHeight="1">
      <c r="A1098" s="208">
        <v>42677</v>
      </c>
      <c r="B1098" s="213" t="s">
        <v>15863</v>
      </c>
      <c r="C1098" s="210" t="s">
        <v>14068</v>
      </c>
      <c r="D1098" s="211" t="s">
        <v>15864</v>
      </c>
      <c r="E1098" s="211">
        <f t="shared" si="30"/>
        <v>15228.79</v>
      </c>
      <c r="F1098" s="209" t="s">
        <v>13953</v>
      </c>
    </row>
    <row r="1099" spans="1:6" ht="9" customHeight="1">
      <c r="A1099" s="208">
        <v>42678</v>
      </c>
      <c r="B1099" s="209" t="s">
        <v>15865</v>
      </c>
      <c r="C1099" s="210" t="s">
        <v>13841</v>
      </c>
      <c r="D1099" s="211" t="s">
        <v>15866</v>
      </c>
      <c r="E1099" s="211">
        <f t="shared" si="30"/>
        <v>6.52</v>
      </c>
      <c r="F1099" s="212"/>
    </row>
    <row r="1100" spans="1:6" ht="18" customHeight="1">
      <c r="A1100" s="208">
        <v>41159</v>
      </c>
      <c r="B1100" s="213" t="s">
        <v>15867</v>
      </c>
      <c r="C1100" s="210" t="s">
        <v>13871</v>
      </c>
      <c r="D1100" s="211" t="s">
        <v>15868</v>
      </c>
      <c r="E1100" s="211">
        <f t="shared" si="30"/>
        <v>3512.99</v>
      </c>
      <c r="F1100" s="214"/>
    </row>
    <row r="1101" spans="1:6" ht="18" customHeight="1">
      <c r="A1101" s="208">
        <v>41144</v>
      </c>
      <c r="B1101" s="213" t="s">
        <v>15869</v>
      </c>
      <c r="C1101" s="210" t="s">
        <v>13871</v>
      </c>
      <c r="D1101" s="211" t="s">
        <v>15870</v>
      </c>
      <c r="E1101" s="211">
        <f t="shared" si="30"/>
        <v>2572.23</v>
      </c>
      <c r="F1101" s="214"/>
    </row>
    <row r="1102" spans="1:6" ht="9" customHeight="1">
      <c r="A1102" s="208">
        <v>41158</v>
      </c>
      <c r="B1102" s="209" t="s">
        <v>15871</v>
      </c>
      <c r="C1102" s="210" t="s">
        <v>13871</v>
      </c>
      <c r="D1102" s="211" t="s">
        <v>15872</v>
      </c>
      <c r="E1102" s="211">
        <f t="shared" si="30"/>
        <v>3010.69</v>
      </c>
      <c r="F1102" s="212"/>
    </row>
    <row r="1103" spans="1:6" ht="9" customHeight="1">
      <c r="A1103" s="208">
        <v>41160</v>
      </c>
      <c r="B1103" s="209" t="s">
        <v>15873</v>
      </c>
      <c r="C1103" s="210" t="s">
        <v>13871</v>
      </c>
      <c r="D1103" s="211" t="s">
        <v>15874</v>
      </c>
      <c r="E1103" s="211">
        <f t="shared" si="30"/>
        <v>4478.07</v>
      </c>
      <c r="F1103" s="212"/>
    </row>
    <row r="1104" spans="1:6" ht="18.95" customHeight="1">
      <c r="A1104" s="208">
        <v>41101</v>
      </c>
      <c r="B1104" s="209" t="s">
        <v>15875</v>
      </c>
      <c r="C1104" s="210" t="s">
        <v>13871</v>
      </c>
      <c r="D1104" s="211" t="s">
        <v>15876</v>
      </c>
      <c r="E1104" s="211">
        <f t="shared" si="30"/>
        <v>2152.8000000000002</v>
      </c>
      <c r="F1104" s="214"/>
    </row>
    <row r="1105" spans="1:6" ht="9" customHeight="1">
      <c r="A1105" s="208">
        <v>42679</v>
      </c>
      <c r="B1105" s="209" t="s">
        <v>15877</v>
      </c>
      <c r="C1105" s="210" t="s">
        <v>13871</v>
      </c>
      <c r="D1105" s="211" t="s">
        <v>15878</v>
      </c>
      <c r="E1105" s="211">
        <f t="shared" si="30"/>
        <v>4849.1099999999997</v>
      </c>
      <c r="F1105" s="212"/>
    </row>
    <row r="1106" spans="1:6" ht="9" customHeight="1">
      <c r="A1106" s="208">
        <v>42680</v>
      </c>
      <c r="B1106" s="209" t="s">
        <v>15879</v>
      </c>
      <c r="C1106" s="210" t="s">
        <v>13871</v>
      </c>
      <c r="D1106" s="211" t="s">
        <v>15880</v>
      </c>
      <c r="E1106" s="211">
        <f t="shared" si="30"/>
        <v>4667.8599999999997</v>
      </c>
      <c r="F1106" s="212"/>
    </row>
    <row r="1107" spans="1:6" ht="9" customHeight="1">
      <c r="A1107" s="208">
        <v>42681</v>
      </c>
      <c r="B1107" s="209" t="s">
        <v>15881</v>
      </c>
      <c r="C1107" s="210" t="s">
        <v>13871</v>
      </c>
      <c r="D1107" s="211" t="s">
        <v>15882</v>
      </c>
      <c r="E1107" s="211">
        <f t="shared" si="30"/>
        <v>5730.4</v>
      </c>
      <c r="F1107" s="212"/>
    </row>
    <row r="1108" spans="1:6" ht="9" customHeight="1">
      <c r="A1108" s="208">
        <v>42682</v>
      </c>
      <c r="B1108" s="209" t="s">
        <v>15883</v>
      </c>
      <c r="C1108" s="210" t="s">
        <v>13871</v>
      </c>
      <c r="D1108" s="211" t="s">
        <v>15884</v>
      </c>
      <c r="E1108" s="211">
        <f t="shared" si="30"/>
        <v>2316.83</v>
      </c>
      <c r="F1108" s="209" t="s">
        <v>13953</v>
      </c>
    </row>
    <row r="1109" spans="1:6" ht="9" customHeight="1">
      <c r="A1109" s="208">
        <v>41334</v>
      </c>
      <c r="B1109" s="209" t="s">
        <v>15885</v>
      </c>
      <c r="C1109" s="210" t="s">
        <v>13871</v>
      </c>
      <c r="D1109" s="211" t="s">
        <v>15886</v>
      </c>
      <c r="E1109" s="211">
        <f t="shared" si="30"/>
        <v>2924.46</v>
      </c>
      <c r="F1109" s="209" t="s">
        <v>13953</v>
      </c>
    </row>
    <row r="1110" spans="1:6" ht="9" customHeight="1">
      <c r="A1110" s="208">
        <v>42683</v>
      </c>
      <c r="B1110" s="209" t="s">
        <v>15887</v>
      </c>
      <c r="C1110" s="210" t="s">
        <v>13871</v>
      </c>
      <c r="D1110" s="211" t="s">
        <v>15888</v>
      </c>
      <c r="E1110" s="211">
        <f t="shared" si="30"/>
        <v>2205.0100000000002</v>
      </c>
      <c r="F1110" s="209" t="s">
        <v>13953</v>
      </c>
    </row>
    <row r="1111" spans="1:6" ht="9" customHeight="1">
      <c r="A1111" s="208">
        <v>42684</v>
      </c>
      <c r="B1111" s="209" t="s">
        <v>15889</v>
      </c>
      <c r="C1111" s="210" t="s">
        <v>13871</v>
      </c>
      <c r="D1111" s="211" t="s">
        <v>15890</v>
      </c>
      <c r="E1111" s="211">
        <f t="shared" si="30"/>
        <v>3399.39</v>
      </c>
      <c r="F1111" s="209" t="s">
        <v>13953</v>
      </c>
    </row>
    <row r="1112" spans="1:6" ht="9" customHeight="1">
      <c r="A1112" s="208">
        <v>42685</v>
      </c>
      <c r="B1112" s="209" t="s">
        <v>15891</v>
      </c>
      <c r="C1112" s="210" t="s">
        <v>13871</v>
      </c>
      <c r="D1112" s="211" t="s">
        <v>15892</v>
      </c>
      <c r="E1112" s="211">
        <f t="shared" si="30"/>
        <v>4228.3</v>
      </c>
      <c r="F1112" s="209" t="s">
        <v>13953</v>
      </c>
    </row>
    <row r="1113" spans="1:6" ht="9" customHeight="1">
      <c r="A1113" s="208">
        <v>42686</v>
      </c>
      <c r="B1113" s="209" t="s">
        <v>15893</v>
      </c>
      <c r="C1113" s="210" t="s">
        <v>13871</v>
      </c>
      <c r="D1113" s="211" t="s">
        <v>15894</v>
      </c>
      <c r="E1113" s="211">
        <f t="shared" si="30"/>
        <v>5016.8</v>
      </c>
      <c r="F1113" s="209" t="s">
        <v>13953</v>
      </c>
    </row>
    <row r="1114" spans="1:6" ht="18.75" customHeight="1">
      <c r="A1114" s="208">
        <v>41162</v>
      </c>
      <c r="B1114" s="209" t="s">
        <v>15895</v>
      </c>
      <c r="C1114" s="210" t="s">
        <v>13871</v>
      </c>
      <c r="D1114" s="211" t="s">
        <v>15896</v>
      </c>
      <c r="E1114" s="211">
        <f t="shared" si="30"/>
        <v>2290.33</v>
      </c>
      <c r="F1114" s="214"/>
    </row>
    <row r="1115" spans="1:6" ht="9" customHeight="1">
      <c r="A1115" s="345" t="s">
        <v>14040</v>
      </c>
      <c r="B1115" s="345"/>
      <c r="C1115" s="345"/>
      <c r="D1115" s="345"/>
      <c r="E1115" s="345"/>
      <c r="F1115" s="345"/>
    </row>
    <row r="1116" spans="1:6" ht="9" customHeight="1">
      <c r="A1116" s="205" t="s">
        <v>13834</v>
      </c>
      <c r="B1116" s="206" t="s">
        <v>13835</v>
      </c>
      <c r="C1116" s="207" t="s">
        <v>13836</v>
      </c>
      <c r="D1116" s="205" t="s">
        <v>13837</v>
      </c>
      <c r="E1116" s="205"/>
      <c r="F1116" s="206" t="s">
        <v>13839</v>
      </c>
    </row>
    <row r="1117" spans="1:6" ht="9" customHeight="1">
      <c r="A1117" s="208">
        <v>41163</v>
      </c>
      <c r="B1117" s="209" t="s">
        <v>15897</v>
      </c>
      <c r="C1117" s="210" t="s">
        <v>13871</v>
      </c>
      <c r="D1117" s="211" t="s">
        <v>15898</v>
      </c>
      <c r="E1117" s="211">
        <f t="shared" ref="E1117:E1165" si="31">ROUND(D1117-(D1117*$B$4),2)</f>
        <v>2742.64</v>
      </c>
      <c r="F1117" s="212"/>
    </row>
    <row r="1118" spans="1:6" ht="9" customHeight="1">
      <c r="A1118" s="208">
        <v>41164</v>
      </c>
      <c r="B1118" s="209" t="s">
        <v>15899</v>
      </c>
      <c r="C1118" s="210" t="s">
        <v>13871</v>
      </c>
      <c r="D1118" s="211" t="s">
        <v>15900</v>
      </c>
      <c r="E1118" s="211">
        <f t="shared" si="31"/>
        <v>3343.91</v>
      </c>
      <c r="F1118" s="212"/>
    </row>
    <row r="1119" spans="1:6" ht="9" customHeight="1">
      <c r="A1119" s="208">
        <v>41165</v>
      </c>
      <c r="B1119" s="209" t="s">
        <v>15901</v>
      </c>
      <c r="C1119" s="210" t="s">
        <v>13871</v>
      </c>
      <c r="D1119" s="211" t="s">
        <v>15902</v>
      </c>
      <c r="E1119" s="211">
        <f t="shared" si="31"/>
        <v>3733.31</v>
      </c>
      <c r="F1119" s="212"/>
    </row>
    <row r="1120" spans="1:6" ht="9" customHeight="1">
      <c r="A1120" s="208">
        <v>41166</v>
      </c>
      <c r="B1120" s="209" t="s">
        <v>15903</v>
      </c>
      <c r="C1120" s="210" t="s">
        <v>13871</v>
      </c>
      <c r="D1120" s="211" t="s">
        <v>15904</v>
      </c>
      <c r="E1120" s="211">
        <f t="shared" si="31"/>
        <v>4577.21</v>
      </c>
      <c r="F1120" s="212"/>
    </row>
    <row r="1121" spans="1:6" ht="9" customHeight="1">
      <c r="A1121" s="208">
        <v>42687</v>
      </c>
      <c r="B1121" s="209" t="s">
        <v>15905</v>
      </c>
      <c r="C1121" s="210" t="s">
        <v>13871</v>
      </c>
      <c r="D1121" s="211" t="s">
        <v>15906</v>
      </c>
      <c r="E1121" s="211">
        <f t="shared" si="31"/>
        <v>1444.28</v>
      </c>
      <c r="F1121" s="212"/>
    </row>
    <row r="1122" spans="1:6" ht="9" customHeight="1">
      <c r="A1122" s="208">
        <v>42688</v>
      </c>
      <c r="B1122" s="209" t="s">
        <v>15907</v>
      </c>
      <c r="C1122" s="210" t="s">
        <v>13871</v>
      </c>
      <c r="D1122" s="211" t="s">
        <v>15908</v>
      </c>
      <c r="E1122" s="211">
        <f t="shared" si="31"/>
        <v>1823.17</v>
      </c>
      <c r="F1122" s="212"/>
    </row>
    <row r="1123" spans="1:6" ht="9" customHeight="1">
      <c r="A1123" s="208">
        <v>42689</v>
      </c>
      <c r="B1123" s="209" t="s">
        <v>15909</v>
      </c>
      <c r="C1123" s="210" t="s">
        <v>13871</v>
      </c>
      <c r="D1123" s="211" t="s">
        <v>15910</v>
      </c>
      <c r="E1123" s="211">
        <f t="shared" si="31"/>
        <v>2289.36</v>
      </c>
      <c r="F1123" s="212"/>
    </row>
    <row r="1124" spans="1:6" ht="9" customHeight="1">
      <c r="A1124" s="208">
        <v>42690</v>
      </c>
      <c r="B1124" s="209" t="s">
        <v>15911</v>
      </c>
      <c r="C1124" s="210" t="s">
        <v>13871</v>
      </c>
      <c r="D1124" s="211" t="s">
        <v>15912</v>
      </c>
      <c r="E1124" s="211">
        <f t="shared" si="31"/>
        <v>3649.57</v>
      </c>
      <c r="F1124" s="212"/>
    </row>
    <row r="1125" spans="1:6" ht="9" customHeight="1">
      <c r="A1125" s="208">
        <v>42691</v>
      </c>
      <c r="B1125" s="209" t="s">
        <v>15913</v>
      </c>
      <c r="C1125" s="210" t="s">
        <v>13871</v>
      </c>
      <c r="D1125" s="211" t="s">
        <v>15914</v>
      </c>
      <c r="E1125" s="211">
        <f t="shared" si="31"/>
        <v>8710.7999999999993</v>
      </c>
      <c r="F1125" s="209" t="s">
        <v>13953</v>
      </c>
    </row>
    <row r="1126" spans="1:6" ht="9" customHeight="1">
      <c r="A1126" s="208">
        <v>42693</v>
      </c>
      <c r="B1126" s="209" t="s">
        <v>15915</v>
      </c>
      <c r="C1126" s="210" t="s">
        <v>14068</v>
      </c>
      <c r="D1126" s="211" t="s">
        <v>15916</v>
      </c>
      <c r="E1126" s="211">
        <f t="shared" si="31"/>
        <v>3975.99</v>
      </c>
      <c r="F1126" s="212"/>
    </row>
    <row r="1127" spans="1:6" ht="9.9499999999999993" customHeight="1">
      <c r="A1127" s="208">
        <v>42692</v>
      </c>
      <c r="B1127" s="209" t="s">
        <v>15917</v>
      </c>
      <c r="C1127" s="210" t="s">
        <v>13871</v>
      </c>
      <c r="D1127" s="211" t="s">
        <v>15918</v>
      </c>
      <c r="E1127" s="211">
        <f t="shared" si="31"/>
        <v>709.73</v>
      </c>
      <c r="F1127" s="212"/>
    </row>
    <row r="1128" spans="1:6" ht="9" customHeight="1">
      <c r="A1128" s="208">
        <v>41085</v>
      </c>
      <c r="B1128" s="209" t="s">
        <v>15919</v>
      </c>
      <c r="C1128" s="210" t="s">
        <v>13871</v>
      </c>
      <c r="D1128" s="211" t="s">
        <v>15920</v>
      </c>
      <c r="E1128" s="211">
        <f t="shared" si="31"/>
        <v>1588.06</v>
      </c>
      <c r="F1128" s="212"/>
    </row>
    <row r="1129" spans="1:6" ht="9" customHeight="1">
      <c r="A1129" s="208">
        <v>42694</v>
      </c>
      <c r="B1129" s="209" t="s">
        <v>15921</v>
      </c>
      <c r="C1129" s="210" t="s">
        <v>13871</v>
      </c>
      <c r="D1129" s="211" t="s">
        <v>15922</v>
      </c>
      <c r="E1129" s="211">
        <f t="shared" si="31"/>
        <v>592.91999999999996</v>
      </c>
      <c r="F1129" s="209" t="s">
        <v>13953</v>
      </c>
    </row>
    <row r="1130" spans="1:6" ht="9" customHeight="1">
      <c r="A1130" s="208">
        <v>41241</v>
      </c>
      <c r="B1130" s="209" t="s">
        <v>15923</v>
      </c>
      <c r="C1130" s="210" t="s">
        <v>13871</v>
      </c>
      <c r="D1130" s="211" t="s">
        <v>15924</v>
      </c>
      <c r="E1130" s="211">
        <f t="shared" si="31"/>
        <v>1474.92</v>
      </c>
      <c r="F1130" s="209" t="s">
        <v>13953</v>
      </c>
    </row>
    <row r="1131" spans="1:6" ht="9" customHeight="1">
      <c r="A1131" s="208">
        <v>42697</v>
      </c>
      <c r="B1131" s="209" t="s">
        <v>15925</v>
      </c>
      <c r="C1131" s="210" t="s">
        <v>14068</v>
      </c>
      <c r="D1131" s="211" t="s">
        <v>15926</v>
      </c>
      <c r="E1131" s="211">
        <f t="shared" si="31"/>
        <v>707.76</v>
      </c>
      <c r="F1131" s="209" t="s">
        <v>13953</v>
      </c>
    </row>
    <row r="1132" spans="1:6" ht="18" customHeight="1">
      <c r="A1132" s="208">
        <v>42698</v>
      </c>
      <c r="B1132" s="213" t="s">
        <v>15927</v>
      </c>
      <c r="C1132" s="210" t="s">
        <v>14068</v>
      </c>
      <c r="D1132" s="211" t="s">
        <v>15928</v>
      </c>
      <c r="E1132" s="211">
        <f t="shared" si="31"/>
        <v>204.28</v>
      </c>
      <c r="F1132" s="209" t="s">
        <v>13953</v>
      </c>
    </row>
    <row r="1133" spans="1:6" ht="9" customHeight="1">
      <c r="A1133" s="208">
        <v>42699</v>
      </c>
      <c r="B1133" s="209" t="s">
        <v>15929</v>
      </c>
      <c r="C1133" s="210" t="s">
        <v>14068</v>
      </c>
      <c r="D1133" s="211" t="s">
        <v>14425</v>
      </c>
      <c r="E1133" s="211">
        <f t="shared" si="31"/>
        <v>260.01</v>
      </c>
      <c r="F1133" s="212"/>
    </row>
    <row r="1134" spans="1:6" ht="9" customHeight="1">
      <c r="A1134" s="208">
        <v>42700</v>
      </c>
      <c r="B1134" s="209" t="s">
        <v>15930</v>
      </c>
      <c r="C1134" s="210" t="s">
        <v>14068</v>
      </c>
      <c r="D1134" s="211" t="s">
        <v>15931</v>
      </c>
      <c r="E1134" s="211">
        <f t="shared" si="31"/>
        <v>183.86</v>
      </c>
      <c r="F1134" s="209" t="s">
        <v>13953</v>
      </c>
    </row>
    <row r="1135" spans="1:6" ht="9" customHeight="1">
      <c r="A1135" s="208">
        <v>42701</v>
      </c>
      <c r="B1135" s="209" t="s">
        <v>15932</v>
      </c>
      <c r="C1135" s="210" t="s">
        <v>13841</v>
      </c>
      <c r="D1135" s="211" t="s">
        <v>15933</v>
      </c>
      <c r="E1135" s="211">
        <f t="shared" si="31"/>
        <v>51.52</v>
      </c>
      <c r="F1135" s="212"/>
    </row>
    <row r="1136" spans="1:6" ht="18" customHeight="1">
      <c r="A1136" s="208">
        <v>42703</v>
      </c>
      <c r="B1136" s="213" t="s">
        <v>15934</v>
      </c>
      <c r="C1136" s="210" t="s">
        <v>13841</v>
      </c>
      <c r="D1136" s="211" t="s">
        <v>15935</v>
      </c>
      <c r="E1136" s="211">
        <f t="shared" si="31"/>
        <v>113.35</v>
      </c>
      <c r="F1136" s="214"/>
    </row>
    <row r="1137" spans="1:6" ht="9" customHeight="1">
      <c r="A1137" s="208">
        <v>42704</v>
      </c>
      <c r="B1137" s="209" t="s">
        <v>15936</v>
      </c>
      <c r="C1137" s="210" t="s">
        <v>13841</v>
      </c>
      <c r="D1137" s="211" t="s">
        <v>15937</v>
      </c>
      <c r="E1137" s="211">
        <f t="shared" si="31"/>
        <v>6.21</v>
      </c>
      <c r="F1137" s="212"/>
    </row>
    <row r="1138" spans="1:6" ht="9.9499999999999993" customHeight="1">
      <c r="A1138" s="208">
        <v>42705</v>
      </c>
      <c r="B1138" s="209" t="s">
        <v>15938</v>
      </c>
      <c r="C1138" s="210" t="s">
        <v>13841</v>
      </c>
      <c r="D1138" s="211" t="s">
        <v>15939</v>
      </c>
      <c r="E1138" s="211">
        <f t="shared" si="31"/>
        <v>10.49</v>
      </c>
      <c r="F1138" s="212"/>
    </row>
    <row r="1139" spans="1:6" ht="18" customHeight="1">
      <c r="A1139" s="208">
        <v>42706</v>
      </c>
      <c r="B1139" s="213" t="s">
        <v>15940</v>
      </c>
      <c r="C1139" s="210" t="s">
        <v>13844</v>
      </c>
      <c r="D1139" s="211" t="s">
        <v>15941</v>
      </c>
      <c r="E1139" s="211">
        <f t="shared" si="31"/>
        <v>7.48</v>
      </c>
      <c r="F1139" s="214"/>
    </row>
    <row r="1140" spans="1:6" ht="18" customHeight="1">
      <c r="A1140" s="208">
        <v>42707</v>
      </c>
      <c r="B1140" s="213" t="s">
        <v>15942</v>
      </c>
      <c r="C1140" s="210" t="s">
        <v>13844</v>
      </c>
      <c r="D1140" s="211" t="s">
        <v>15943</v>
      </c>
      <c r="E1140" s="211">
        <f t="shared" si="31"/>
        <v>81.23</v>
      </c>
      <c r="F1140" s="209" t="s">
        <v>13953</v>
      </c>
    </row>
    <row r="1141" spans="1:6" ht="18" customHeight="1">
      <c r="A1141" s="208">
        <v>42708</v>
      </c>
      <c r="B1141" s="213" t="s">
        <v>15944</v>
      </c>
      <c r="C1141" s="210" t="s">
        <v>13844</v>
      </c>
      <c r="D1141" s="211" t="s">
        <v>15945</v>
      </c>
      <c r="E1141" s="211">
        <f t="shared" si="31"/>
        <v>130.26</v>
      </c>
      <c r="F1141" s="209" t="s">
        <v>13953</v>
      </c>
    </row>
    <row r="1142" spans="1:6" ht="18" customHeight="1">
      <c r="A1142" s="208">
        <v>42709</v>
      </c>
      <c r="B1142" s="213" t="s">
        <v>15946</v>
      </c>
      <c r="C1142" s="210" t="s">
        <v>13844</v>
      </c>
      <c r="D1142" s="211" t="s">
        <v>15947</v>
      </c>
      <c r="E1142" s="211">
        <f t="shared" si="31"/>
        <v>126.74</v>
      </c>
      <c r="F1142" s="209" t="s">
        <v>13953</v>
      </c>
    </row>
    <row r="1143" spans="1:6" ht="18" customHeight="1">
      <c r="A1143" s="208">
        <v>42710</v>
      </c>
      <c r="B1143" s="213" t="s">
        <v>15948</v>
      </c>
      <c r="C1143" s="210" t="s">
        <v>13844</v>
      </c>
      <c r="D1143" s="211" t="s">
        <v>15949</v>
      </c>
      <c r="E1143" s="211">
        <f t="shared" si="31"/>
        <v>114.64</v>
      </c>
      <c r="F1143" s="209" t="s">
        <v>13953</v>
      </c>
    </row>
    <row r="1144" spans="1:6" ht="18.95" customHeight="1">
      <c r="A1144" s="208">
        <v>42711</v>
      </c>
      <c r="B1144" s="209" t="s">
        <v>15950</v>
      </c>
      <c r="C1144" s="210" t="s">
        <v>14068</v>
      </c>
      <c r="D1144" s="211" t="s">
        <v>15951</v>
      </c>
      <c r="E1144" s="211">
        <f t="shared" si="31"/>
        <v>542.23</v>
      </c>
      <c r="F1144" s="209" t="s">
        <v>13953</v>
      </c>
    </row>
    <row r="1145" spans="1:6" ht="18" customHeight="1">
      <c r="A1145" s="208">
        <v>42712</v>
      </c>
      <c r="B1145" s="213" t="s">
        <v>15952</v>
      </c>
      <c r="C1145" s="210" t="s">
        <v>13844</v>
      </c>
      <c r="D1145" s="211" t="s">
        <v>15953</v>
      </c>
      <c r="E1145" s="211">
        <f t="shared" si="31"/>
        <v>1414.13</v>
      </c>
      <c r="F1145" s="214"/>
    </row>
    <row r="1146" spans="1:6" ht="9" customHeight="1">
      <c r="A1146" s="208">
        <v>42714</v>
      </c>
      <c r="B1146" s="209" t="s">
        <v>15954</v>
      </c>
      <c r="C1146" s="210" t="s">
        <v>13844</v>
      </c>
      <c r="D1146" s="211" t="s">
        <v>15955</v>
      </c>
      <c r="E1146" s="211">
        <f t="shared" si="31"/>
        <v>509.25</v>
      </c>
      <c r="F1146" s="209" t="s">
        <v>13953</v>
      </c>
    </row>
    <row r="1147" spans="1:6" ht="9" customHeight="1">
      <c r="A1147" s="208">
        <v>42717</v>
      </c>
      <c r="B1147" s="209" t="s">
        <v>15956</v>
      </c>
      <c r="C1147" s="210" t="s">
        <v>13844</v>
      </c>
      <c r="D1147" s="211" t="s">
        <v>15957</v>
      </c>
      <c r="E1147" s="211">
        <f t="shared" si="31"/>
        <v>659.75</v>
      </c>
      <c r="F1147" s="209" t="s">
        <v>13953</v>
      </c>
    </row>
    <row r="1148" spans="1:6" ht="9" customHeight="1">
      <c r="A1148" s="208">
        <v>42716</v>
      </c>
      <c r="B1148" s="209" t="s">
        <v>15958</v>
      </c>
      <c r="C1148" s="210" t="s">
        <v>13844</v>
      </c>
      <c r="D1148" s="211" t="s">
        <v>15959</v>
      </c>
      <c r="E1148" s="211">
        <f t="shared" si="31"/>
        <v>654.32000000000005</v>
      </c>
      <c r="F1148" s="209" t="s">
        <v>13953</v>
      </c>
    </row>
    <row r="1149" spans="1:6" ht="9" customHeight="1">
      <c r="A1149" s="208">
        <v>42719</v>
      </c>
      <c r="B1149" s="209" t="s">
        <v>15960</v>
      </c>
      <c r="C1149" s="210" t="s">
        <v>13844</v>
      </c>
      <c r="D1149" s="211" t="s">
        <v>15961</v>
      </c>
      <c r="E1149" s="211">
        <f t="shared" si="31"/>
        <v>681.53</v>
      </c>
      <c r="F1149" s="209" t="s">
        <v>13953</v>
      </c>
    </row>
    <row r="1150" spans="1:6" ht="9" customHeight="1">
      <c r="A1150" s="208">
        <v>42718</v>
      </c>
      <c r="B1150" s="209" t="s">
        <v>15962</v>
      </c>
      <c r="C1150" s="210" t="s">
        <v>13844</v>
      </c>
      <c r="D1150" s="211" t="s">
        <v>15963</v>
      </c>
      <c r="E1150" s="211">
        <f t="shared" si="31"/>
        <v>675.45</v>
      </c>
      <c r="F1150" s="209" t="s">
        <v>13953</v>
      </c>
    </row>
    <row r="1151" spans="1:6" ht="18" customHeight="1">
      <c r="A1151" s="208">
        <v>42722</v>
      </c>
      <c r="B1151" s="213" t="s">
        <v>15964</v>
      </c>
      <c r="C1151" s="210" t="s">
        <v>13844</v>
      </c>
      <c r="D1151" s="211" t="s">
        <v>15965</v>
      </c>
      <c r="E1151" s="211">
        <f t="shared" si="31"/>
        <v>825.38</v>
      </c>
      <c r="F1151" s="209" t="s">
        <v>13953</v>
      </c>
    </row>
    <row r="1152" spans="1:6" ht="9" customHeight="1">
      <c r="A1152" s="208">
        <v>42721</v>
      </c>
      <c r="B1152" s="209" t="s">
        <v>15966</v>
      </c>
      <c r="C1152" s="210" t="s">
        <v>13844</v>
      </c>
      <c r="D1152" s="211" t="s">
        <v>15967</v>
      </c>
      <c r="E1152" s="211">
        <f t="shared" si="31"/>
        <v>701.65</v>
      </c>
      <c r="F1152" s="209" t="s">
        <v>13953</v>
      </c>
    </row>
    <row r="1153" spans="1:6" ht="9" customHeight="1">
      <c r="A1153" s="208">
        <v>42720</v>
      </c>
      <c r="B1153" s="209" t="s">
        <v>15968</v>
      </c>
      <c r="C1153" s="210" t="s">
        <v>13844</v>
      </c>
      <c r="D1153" s="211" t="s">
        <v>15969</v>
      </c>
      <c r="E1153" s="211">
        <f t="shared" si="31"/>
        <v>694.95</v>
      </c>
      <c r="F1153" s="209" t="s">
        <v>13953</v>
      </c>
    </row>
    <row r="1154" spans="1:6" ht="18.95" customHeight="1">
      <c r="A1154" s="208">
        <v>42723</v>
      </c>
      <c r="B1154" s="209" t="s">
        <v>15970</v>
      </c>
      <c r="C1154" s="210" t="s">
        <v>13844</v>
      </c>
      <c r="D1154" s="211" t="s">
        <v>15971</v>
      </c>
      <c r="E1154" s="211">
        <f t="shared" si="31"/>
        <v>770.94</v>
      </c>
      <c r="F1154" s="209" t="s">
        <v>13953</v>
      </c>
    </row>
    <row r="1155" spans="1:6" ht="9" customHeight="1">
      <c r="A1155" s="208">
        <v>42724</v>
      </c>
      <c r="B1155" s="209" t="s">
        <v>15972</v>
      </c>
      <c r="C1155" s="210" t="s">
        <v>13844</v>
      </c>
      <c r="D1155" s="211" t="s">
        <v>15973</v>
      </c>
      <c r="E1155" s="211">
        <f t="shared" si="31"/>
        <v>1636.31</v>
      </c>
      <c r="F1155" s="209" t="s">
        <v>13953</v>
      </c>
    </row>
    <row r="1156" spans="1:6" ht="18" customHeight="1">
      <c r="A1156" s="208">
        <v>42726</v>
      </c>
      <c r="B1156" s="213" t="s">
        <v>15974</v>
      </c>
      <c r="C1156" s="210" t="s">
        <v>14068</v>
      </c>
      <c r="D1156" s="211" t="s">
        <v>15975</v>
      </c>
      <c r="E1156" s="211">
        <f t="shared" si="31"/>
        <v>443.32</v>
      </c>
      <c r="F1156" s="209" t="s">
        <v>13953</v>
      </c>
    </row>
    <row r="1157" spans="1:6" ht="18" customHeight="1">
      <c r="A1157" s="208">
        <v>42727</v>
      </c>
      <c r="B1157" s="213" t="s">
        <v>15976</v>
      </c>
      <c r="C1157" s="210" t="s">
        <v>14068</v>
      </c>
      <c r="D1157" s="211" t="s">
        <v>15975</v>
      </c>
      <c r="E1157" s="211">
        <f t="shared" si="31"/>
        <v>443.32</v>
      </c>
      <c r="F1157" s="209" t="s">
        <v>13953</v>
      </c>
    </row>
    <row r="1158" spans="1:6" ht="18" customHeight="1">
      <c r="A1158" s="208">
        <v>42728</v>
      </c>
      <c r="B1158" s="213" t="s">
        <v>15977</v>
      </c>
      <c r="C1158" s="210" t="s">
        <v>14068</v>
      </c>
      <c r="D1158" s="211" t="s">
        <v>15978</v>
      </c>
      <c r="E1158" s="211">
        <f t="shared" si="31"/>
        <v>451.05</v>
      </c>
      <c r="F1158" s="209" t="s">
        <v>13953</v>
      </c>
    </row>
    <row r="1159" spans="1:6" ht="18" customHeight="1">
      <c r="A1159" s="208">
        <v>42729</v>
      </c>
      <c r="B1159" s="213" t="s">
        <v>15979</v>
      </c>
      <c r="C1159" s="210" t="s">
        <v>14068</v>
      </c>
      <c r="D1159" s="211" t="s">
        <v>15978</v>
      </c>
      <c r="E1159" s="211">
        <f t="shared" si="31"/>
        <v>451.05</v>
      </c>
      <c r="F1159" s="209" t="s">
        <v>13953</v>
      </c>
    </row>
    <row r="1160" spans="1:6" ht="18" customHeight="1">
      <c r="A1160" s="208">
        <v>42730</v>
      </c>
      <c r="B1160" s="213" t="s">
        <v>15980</v>
      </c>
      <c r="C1160" s="210" t="s">
        <v>14068</v>
      </c>
      <c r="D1160" s="211" t="s">
        <v>15981</v>
      </c>
      <c r="E1160" s="211">
        <f t="shared" si="31"/>
        <v>890.62</v>
      </c>
      <c r="F1160" s="209" t="s">
        <v>13953</v>
      </c>
    </row>
    <row r="1161" spans="1:6" ht="18.95" customHeight="1">
      <c r="A1161" s="208">
        <v>42731</v>
      </c>
      <c r="B1161" s="209" t="s">
        <v>15982</v>
      </c>
      <c r="C1161" s="210" t="s">
        <v>14068</v>
      </c>
      <c r="D1161" s="211" t="s">
        <v>15981</v>
      </c>
      <c r="E1161" s="211">
        <f t="shared" si="31"/>
        <v>890.62</v>
      </c>
      <c r="F1161" s="209" t="s">
        <v>13953</v>
      </c>
    </row>
    <row r="1162" spans="1:6" ht="18" customHeight="1">
      <c r="A1162" s="208">
        <v>42732</v>
      </c>
      <c r="B1162" s="213" t="s">
        <v>15983</v>
      </c>
      <c r="C1162" s="210" t="s">
        <v>14068</v>
      </c>
      <c r="D1162" s="211" t="s">
        <v>15984</v>
      </c>
      <c r="E1162" s="211">
        <f t="shared" si="31"/>
        <v>909.34</v>
      </c>
      <c r="F1162" s="209" t="s">
        <v>13953</v>
      </c>
    </row>
    <row r="1163" spans="1:6" ht="18" customHeight="1">
      <c r="A1163" s="208">
        <v>42733</v>
      </c>
      <c r="B1163" s="213" t="s">
        <v>15985</v>
      </c>
      <c r="C1163" s="210" t="s">
        <v>14068</v>
      </c>
      <c r="D1163" s="211" t="s">
        <v>15984</v>
      </c>
      <c r="E1163" s="211">
        <f t="shared" si="31"/>
        <v>909.34</v>
      </c>
      <c r="F1163" s="209" t="s">
        <v>13953</v>
      </c>
    </row>
    <row r="1164" spans="1:6" ht="18" customHeight="1">
      <c r="A1164" s="208">
        <v>42734</v>
      </c>
      <c r="B1164" s="213" t="s">
        <v>15986</v>
      </c>
      <c r="C1164" s="210" t="s">
        <v>14068</v>
      </c>
      <c r="D1164" s="211" t="s">
        <v>15987</v>
      </c>
      <c r="E1164" s="211">
        <f t="shared" si="31"/>
        <v>1117.46</v>
      </c>
      <c r="F1164" s="209" t="s">
        <v>13953</v>
      </c>
    </row>
    <row r="1165" spans="1:6" ht="18.600000000000001" customHeight="1">
      <c r="A1165" s="208">
        <v>42735</v>
      </c>
      <c r="B1165" s="213" t="s">
        <v>15988</v>
      </c>
      <c r="C1165" s="210" t="s">
        <v>14068</v>
      </c>
      <c r="D1165" s="211" t="s">
        <v>14493</v>
      </c>
      <c r="E1165" s="211">
        <f t="shared" si="31"/>
        <v>1046.51</v>
      </c>
      <c r="F1165" s="209" t="s">
        <v>13953</v>
      </c>
    </row>
    <row r="1166" spans="1:6" ht="9" customHeight="1">
      <c r="A1166" s="345" t="s">
        <v>14040</v>
      </c>
      <c r="B1166" s="345"/>
      <c r="C1166" s="345"/>
      <c r="D1166" s="345"/>
      <c r="E1166" s="345"/>
      <c r="F1166" s="345"/>
    </row>
    <row r="1167" spans="1:6" ht="9" customHeight="1">
      <c r="A1167" s="205" t="s">
        <v>13834</v>
      </c>
      <c r="B1167" s="206" t="s">
        <v>13835</v>
      </c>
      <c r="C1167" s="207" t="s">
        <v>13836</v>
      </c>
      <c r="D1167" s="205" t="s">
        <v>13837</v>
      </c>
      <c r="E1167" s="205"/>
      <c r="F1167" s="206" t="s">
        <v>13839</v>
      </c>
    </row>
    <row r="1168" spans="1:6" ht="18" customHeight="1">
      <c r="A1168" s="208">
        <v>42736</v>
      </c>
      <c r="B1168" s="213" t="s">
        <v>15989</v>
      </c>
      <c r="C1168" s="210" t="s">
        <v>14068</v>
      </c>
      <c r="D1168" s="211" t="s">
        <v>15990</v>
      </c>
      <c r="E1168" s="211">
        <f t="shared" ref="E1168:E1202" si="32">ROUND(D1168-(D1168*$B$4),2)</f>
        <v>1252.81</v>
      </c>
      <c r="F1168" s="209" t="s">
        <v>13953</v>
      </c>
    </row>
    <row r="1169" spans="1:6" ht="18" customHeight="1">
      <c r="A1169" s="208">
        <v>42737</v>
      </c>
      <c r="B1169" s="213" t="s">
        <v>15991</v>
      </c>
      <c r="C1169" s="210" t="s">
        <v>14068</v>
      </c>
      <c r="D1169" s="211" t="s">
        <v>15990</v>
      </c>
      <c r="E1169" s="211">
        <f t="shared" si="32"/>
        <v>1252.81</v>
      </c>
      <c r="F1169" s="209" t="s">
        <v>13953</v>
      </c>
    </row>
    <row r="1170" spans="1:6" ht="18" customHeight="1">
      <c r="A1170" s="208">
        <v>42738</v>
      </c>
      <c r="B1170" s="213" t="s">
        <v>15992</v>
      </c>
      <c r="C1170" s="210" t="s">
        <v>14068</v>
      </c>
      <c r="D1170" s="211" t="s">
        <v>15993</v>
      </c>
      <c r="E1170" s="211">
        <f t="shared" si="32"/>
        <v>1457.14</v>
      </c>
      <c r="F1170" s="209" t="s">
        <v>13953</v>
      </c>
    </row>
    <row r="1171" spans="1:6" ht="18" customHeight="1">
      <c r="A1171" s="208">
        <v>42739</v>
      </c>
      <c r="B1171" s="213" t="s">
        <v>15994</v>
      </c>
      <c r="C1171" s="210" t="s">
        <v>14068</v>
      </c>
      <c r="D1171" s="211" t="s">
        <v>15995</v>
      </c>
      <c r="E1171" s="211">
        <f t="shared" si="32"/>
        <v>1636.4</v>
      </c>
      <c r="F1171" s="209" t="s">
        <v>13953</v>
      </c>
    </row>
    <row r="1172" spans="1:6" ht="18" customHeight="1">
      <c r="A1172" s="208">
        <v>42740</v>
      </c>
      <c r="B1172" s="213" t="s">
        <v>15996</v>
      </c>
      <c r="C1172" s="210" t="s">
        <v>14068</v>
      </c>
      <c r="D1172" s="211" t="s">
        <v>15997</v>
      </c>
      <c r="E1172" s="211">
        <f t="shared" si="32"/>
        <v>1809.43</v>
      </c>
      <c r="F1172" s="209" t="s">
        <v>13953</v>
      </c>
    </row>
    <row r="1173" spans="1:6" ht="18.95" customHeight="1">
      <c r="A1173" s="208">
        <v>42741</v>
      </c>
      <c r="B1173" s="209" t="s">
        <v>15998</v>
      </c>
      <c r="C1173" s="210" t="s">
        <v>14068</v>
      </c>
      <c r="D1173" s="211" t="s">
        <v>15999</v>
      </c>
      <c r="E1173" s="211">
        <f t="shared" si="32"/>
        <v>1753.45</v>
      </c>
      <c r="F1173" s="209" t="s">
        <v>13953</v>
      </c>
    </row>
    <row r="1174" spans="1:6" ht="18" customHeight="1">
      <c r="A1174" s="208">
        <v>42742</v>
      </c>
      <c r="B1174" s="213" t="s">
        <v>16000</v>
      </c>
      <c r="C1174" s="210" t="s">
        <v>14068</v>
      </c>
      <c r="D1174" s="211" t="s">
        <v>16001</v>
      </c>
      <c r="E1174" s="211">
        <f t="shared" si="32"/>
        <v>2123.86</v>
      </c>
      <c r="F1174" s="209" t="s">
        <v>13953</v>
      </c>
    </row>
    <row r="1175" spans="1:6" ht="18" customHeight="1">
      <c r="A1175" s="208">
        <v>42743</v>
      </c>
      <c r="B1175" s="213" t="s">
        <v>16002</v>
      </c>
      <c r="C1175" s="210" t="s">
        <v>14068</v>
      </c>
      <c r="D1175" s="211" t="s">
        <v>16003</v>
      </c>
      <c r="E1175" s="211">
        <f t="shared" si="32"/>
        <v>2307.9699999999998</v>
      </c>
      <c r="F1175" s="209" t="s">
        <v>13953</v>
      </c>
    </row>
    <row r="1176" spans="1:6" ht="18" customHeight="1">
      <c r="A1176" s="208">
        <v>42744</v>
      </c>
      <c r="B1176" s="213" t="s">
        <v>16004</v>
      </c>
      <c r="C1176" s="210" t="s">
        <v>14068</v>
      </c>
      <c r="D1176" s="211" t="s">
        <v>16003</v>
      </c>
      <c r="E1176" s="211">
        <f t="shared" si="32"/>
        <v>2307.9699999999998</v>
      </c>
      <c r="F1176" s="209" t="s">
        <v>13953</v>
      </c>
    </row>
    <row r="1177" spans="1:6" ht="18" customHeight="1">
      <c r="A1177" s="208">
        <v>42745</v>
      </c>
      <c r="B1177" s="213" t="s">
        <v>16005</v>
      </c>
      <c r="C1177" s="210" t="s">
        <v>14068</v>
      </c>
      <c r="D1177" s="211" t="s">
        <v>16006</v>
      </c>
      <c r="E1177" s="211">
        <f t="shared" si="32"/>
        <v>2397.23</v>
      </c>
      <c r="F1177" s="209" t="s">
        <v>13953</v>
      </c>
    </row>
    <row r="1178" spans="1:6" ht="18" customHeight="1">
      <c r="A1178" s="208">
        <v>42746</v>
      </c>
      <c r="B1178" s="213" t="s">
        <v>16007</v>
      </c>
      <c r="C1178" s="210" t="s">
        <v>14068</v>
      </c>
      <c r="D1178" s="211" t="s">
        <v>16006</v>
      </c>
      <c r="E1178" s="211">
        <f t="shared" si="32"/>
        <v>2397.23</v>
      </c>
      <c r="F1178" s="209" t="s">
        <v>13953</v>
      </c>
    </row>
    <row r="1179" spans="1:6" ht="18.95" customHeight="1">
      <c r="A1179" s="208">
        <v>42747</v>
      </c>
      <c r="B1179" s="209" t="s">
        <v>16008</v>
      </c>
      <c r="C1179" s="210" t="s">
        <v>14068</v>
      </c>
      <c r="D1179" s="211" t="s">
        <v>16009</v>
      </c>
      <c r="E1179" s="211">
        <f t="shared" si="32"/>
        <v>2881.58</v>
      </c>
      <c r="F1179" s="209" t="s">
        <v>13953</v>
      </c>
    </row>
    <row r="1180" spans="1:6" ht="18" customHeight="1">
      <c r="A1180" s="208">
        <v>42748</v>
      </c>
      <c r="B1180" s="213" t="s">
        <v>16010</v>
      </c>
      <c r="C1180" s="210" t="s">
        <v>14068</v>
      </c>
      <c r="D1180" s="211" t="s">
        <v>16011</v>
      </c>
      <c r="E1180" s="211">
        <f t="shared" si="32"/>
        <v>103.41</v>
      </c>
      <c r="F1180" s="209" t="s">
        <v>13953</v>
      </c>
    </row>
    <row r="1181" spans="1:6" ht="18" customHeight="1">
      <c r="A1181" s="208">
        <v>42749</v>
      </c>
      <c r="B1181" s="213" t="s">
        <v>16012</v>
      </c>
      <c r="C1181" s="210" t="s">
        <v>14068</v>
      </c>
      <c r="D1181" s="211" t="s">
        <v>16013</v>
      </c>
      <c r="E1181" s="211">
        <f t="shared" si="32"/>
        <v>110.76</v>
      </c>
      <c r="F1181" s="209" t="s">
        <v>13953</v>
      </c>
    </row>
    <row r="1182" spans="1:6" ht="18" customHeight="1">
      <c r="A1182" s="208">
        <v>42750</v>
      </c>
      <c r="B1182" s="213" t="s">
        <v>16014</v>
      </c>
      <c r="C1182" s="210" t="s">
        <v>14068</v>
      </c>
      <c r="D1182" s="211" t="s">
        <v>16015</v>
      </c>
      <c r="E1182" s="211">
        <f t="shared" si="32"/>
        <v>133.75</v>
      </c>
      <c r="F1182" s="209" t="s">
        <v>13953</v>
      </c>
    </row>
    <row r="1183" spans="1:6" ht="18" customHeight="1">
      <c r="A1183" s="208">
        <v>42751</v>
      </c>
      <c r="B1183" s="213" t="s">
        <v>16016</v>
      </c>
      <c r="C1183" s="210" t="s">
        <v>14068</v>
      </c>
      <c r="D1183" s="211" t="s">
        <v>16017</v>
      </c>
      <c r="E1183" s="211">
        <f t="shared" si="32"/>
        <v>142.87</v>
      </c>
      <c r="F1183" s="209" t="s">
        <v>13953</v>
      </c>
    </row>
    <row r="1184" spans="1:6" ht="18" customHeight="1">
      <c r="A1184" s="208">
        <v>42752</v>
      </c>
      <c r="B1184" s="213" t="s">
        <v>16018</v>
      </c>
      <c r="C1184" s="210" t="s">
        <v>14068</v>
      </c>
      <c r="D1184" s="211" t="s">
        <v>16019</v>
      </c>
      <c r="E1184" s="211">
        <f t="shared" si="32"/>
        <v>187.7</v>
      </c>
      <c r="F1184" s="209" t="s">
        <v>13953</v>
      </c>
    </row>
    <row r="1185" spans="1:6" ht="18.95" customHeight="1">
      <c r="A1185" s="208">
        <v>42753</v>
      </c>
      <c r="B1185" s="209" t="s">
        <v>16020</v>
      </c>
      <c r="C1185" s="210" t="s">
        <v>14068</v>
      </c>
      <c r="D1185" s="211" t="s">
        <v>16021</v>
      </c>
      <c r="E1185" s="211">
        <f t="shared" si="32"/>
        <v>188.77</v>
      </c>
      <c r="F1185" s="209" t="s">
        <v>13953</v>
      </c>
    </row>
    <row r="1186" spans="1:6" ht="18" customHeight="1">
      <c r="A1186" s="208">
        <v>42754</v>
      </c>
      <c r="B1186" s="213" t="s">
        <v>16022</v>
      </c>
      <c r="C1186" s="210" t="s">
        <v>14068</v>
      </c>
      <c r="D1186" s="211" t="s">
        <v>16023</v>
      </c>
      <c r="E1186" s="211">
        <f t="shared" si="32"/>
        <v>297.7</v>
      </c>
      <c r="F1186" s="209" t="s">
        <v>13953</v>
      </c>
    </row>
    <row r="1187" spans="1:6" ht="18" customHeight="1">
      <c r="A1187" s="208">
        <v>42755</v>
      </c>
      <c r="B1187" s="213" t="s">
        <v>16024</v>
      </c>
      <c r="C1187" s="210" t="s">
        <v>14068</v>
      </c>
      <c r="D1187" s="211" t="s">
        <v>16025</v>
      </c>
      <c r="E1187" s="211">
        <f t="shared" si="32"/>
        <v>306.41000000000003</v>
      </c>
      <c r="F1187" s="209" t="s">
        <v>13953</v>
      </c>
    </row>
    <row r="1188" spans="1:6" ht="18" customHeight="1">
      <c r="A1188" s="208">
        <v>42756</v>
      </c>
      <c r="B1188" s="213" t="s">
        <v>16026</v>
      </c>
      <c r="C1188" s="210" t="s">
        <v>14068</v>
      </c>
      <c r="D1188" s="211" t="s">
        <v>16027</v>
      </c>
      <c r="E1188" s="211">
        <f t="shared" si="32"/>
        <v>175.44</v>
      </c>
      <c r="F1188" s="209" t="s">
        <v>13953</v>
      </c>
    </row>
    <row r="1189" spans="1:6" ht="18" customHeight="1">
      <c r="A1189" s="208">
        <v>42757</v>
      </c>
      <c r="B1189" s="213" t="s">
        <v>16028</v>
      </c>
      <c r="C1189" s="210" t="s">
        <v>14068</v>
      </c>
      <c r="D1189" s="211" t="s">
        <v>16029</v>
      </c>
      <c r="E1189" s="211">
        <f t="shared" si="32"/>
        <v>219.4</v>
      </c>
      <c r="F1189" s="209" t="s">
        <v>13953</v>
      </c>
    </row>
    <row r="1190" spans="1:6" ht="18" customHeight="1">
      <c r="A1190" s="208">
        <v>42759</v>
      </c>
      <c r="B1190" s="213" t="s">
        <v>16030</v>
      </c>
      <c r="C1190" s="210" t="s">
        <v>14068</v>
      </c>
      <c r="D1190" s="211" t="s">
        <v>16031</v>
      </c>
      <c r="E1190" s="211">
        <f t="shared" si="32"/>
        <v>227.17</v>
      </c>
      <c r="F1190" s="209" t="s">
        <v>13953</v>
      </c>
    </row>
    <row r="1191" spans="1:6" ht="18" customHeight="1">
      <c r="A1191" s="208">
        <v>42760</v>
      </c>
      <c r="B1191" s="209" t="s">
        <v>16032</v>
      </c>
      <c r="C1191" s="210" t="s">
        <v>14068</v>
      </c>
      <c r="D1191" s="211" t="s">
        <v>16033</v>
      </c>
      <c r="E1191" s="211">
        <f t="shared" si="32"/>
        <v>338.23</v>
      </c>
      <c r="F1191" s="209" t="s">
        <v>13953</v>
      </c>
    </row>
    <row r="1192" spans="1:6" ht="18.95" customHeight="1">
      <c r="A1192" s="208">
        <v>42761</v>
      </c>
      <c r="B1192" s="209" t="s">
        <v>16034</v>
      </c>
      <c r="C1192" s="210" t="s">
        <v>14068</v>
      </c>
      <c r="D1192" s="211" t="s">
        <v>16033</v>
      </c>
      <c r="E1192" s="211">
        <f t="shared" si="32"/>
        <v>338.23</v>
      </c>
      <c r="F1192" s="209" t="s">
        <v>13953</v>
      </c>
    </row>
    <row r="1193" spans="1:6" ht="18" customHeight="1">
      <c r="A1193" s="208">
        <v>42762</v>
      </c>
      <c r="B1193" s="213" t="s">
        <v>16035</v>
      </c>
      <c r="C1193" s="210" t="s">
        <v>14068</v>
      </c>
      <c r="D1193" s="211" t="s">
        <v>16036</v>
      </c>
      <c r="E1193" s="211">
        <f t="shared" si="32"/>
        <v>342.09</v>
      </c>
      <c r="F1193" s="209" t="s">
        <v>13953</v>
      </c>
    </row>
    <row r="1194" spans="1:6" ht="18" customHeight="1">
      <c r="A1194" s="208">
        <v>42763</v>
      </c>
      <c r="B1194" s="213" t="s">
        <v>16037</v>
      </c>
      <c r="C1194" s="210" t="s">
        <v>14068</v>
      </c>
      <c r="D1194" s="211" t="s">
        <v>16036</v>
      </c>
      <c r="E1194" s="211">
        <f t="shared" si="32"/>
        <v>342.09</v>
      </c>
      <c r="F1194" s="209" t="s">
        <v>13953</v>
      </c>
    </row>
    <row r="1195" spans="1:6" ht="18" customHeight="1">
      <c r="A1195" s="208">
        <v>42764</v>
      </c>
      <c r="B1195" s="213" t="s">
        <v>16038</v>
      </c>
      <c r="C1195" s="210" t="s">
        <v>14068</v>
      </c>
      <c r="D1195" s="211" t="s">
        <v>16039</v>
      </c>
      <c r="E1195" s="211">
        <f t="shared" si="32"/>
        <v>661.2</v>
      </c>
      <c r="F1195" s="209" t="s">
        <v>13953</v>
      </c>
    </row>
    <row r="1196" spans="1:6" ht="18" customHeight="1">
      <c r="A1196" s="208">
        <v>42765</v>
      </c>
      <c r="B1196" s="213" t="s">
        <v>16040</v>
      </c>
      <c r="C1196" s="210" t="s">
        <v>14068</v>
      </c>
      <c r="D1196" s="211" t="s">
        <v>16039</v>
      </c>
      <c r="E1196" s="211">
        <f t="shared" si="32"/>
        <v>661.2</v>
      </c>
      <c r="F1196" s="209" t="s">
        <v>13953</v>
      </c>
    </row>
    <row r="1197" spans="1:6" ht="18" customHeight="1">
      <c r="A1197" s="208">
        <v>42766</v>
      </c>
      <c r="B1197" s="213" t="s">
        <v>16041</v>
      </c>
      <c r="C1197" s="210" t="s">
        <v>14068</v>
      </c>
      <c r="D1197" s="211" t="s">
        <v>16042</v>
      </c>
      <c r="E1197" s="211">
        <f t="shared" si="32"/>
        <v>670.56</v>
      </c>
      <c r="F1197" s="209" t="s">
        <v>13953</v>
      </c>
    </row>
    <row r="1198" spans="1:6" ht="18.95" customHeight="1">
      <c r="A1198" s="208">
        <v>42767</v>
      </c>
      <c r="B1198" s="209" t="s">
        <v>16043</v>
      </c>
      <c r="C1198" s="210" t="s">
        <v>14068</v>
      </c>
      <c r="D1198" s="211" t="s">
        <v>16042</v>
      </c>
      <c r="E1198" s="211">
        <f t="shared" si="32"/>
        <v>670.56</v>
      </c>
      <c r="F1198" s="209" t="s">
        <v>13953</v>
      </c>
    </row>
    <row r="1199" spans="1:6" ht="18" customHeight="1">
      <c r="A1199" s="208">
        <v>42768</v>
      </c>
      <c r="B1199" s="213" t="s">
        <v>16044</v>
      </c>
      <c r="C1199" s="210" t="s">
        <v>14068</v>
      </c>
      <c r="D1199" s="211" t="s">
        <v>16045</v>
      </c>
      <c r="E1199" s="211">
        <f t="shared" si="32"/>
        <v>875.13</v>
      </c>
      <c r="F1199" s="209" t="s">
        <v>13953</v>
      </c>
    </row>
    <row r="1200" spans="1:6" ht="18" customHeight="1">
      <c r="A1200" s="208">
        <v>42769</v>
      </c>
      <c r="B1200" s="213" t="s">
        <v>16046</v>
      </c>
      <c r="C1200" s="210" t="s">
        <v>14068</v>
      </c>
      <c r="D1200" s="211" t="s">
        <v>16045</v>
      </c>
      <c r="E1200" s="211">
        <f t="shared" si="32"/>
        <v>875.13</v>
      </c>
      <c r="F1200" s="209" t="s">
        <v>13953</v>
      </c>
    </row>
    <row r="1201" spans="1:6" ht="18" customHeight="1">
      <c r="A1201" s="208">
        <v>42770</v>
      </c>
      <c r="B1201" s="213" t="s">
        <v>16047</v>
      </c>
      <c r="C1201" s="210" t="s">
        <v>14068</v>
      </c>
      <c r="D1201" s="211" t="s">
        <v>16048</v>
      </c>
      <c r="E1201" s="211">
        <f t="shared" si="32"/>
        <v>942.8</v>
      </c>
      <c r="F1201" s="209" t="s">
        <v>13953</v>
      </c>
    </row>
    <row r="1202" spans="1:6" ht="18.600000000000001" customHeight="1">
      <c r="A1202" s="208">
        <v>42771</v>
      </c>
      <c r="B1202" s="213" t="s">
        <v>16049</v>
      </c>
      <c r="C1202" s="210" t="s">
        <v>14068</v>
      </c>
      <c r="D1202" s="211" t="s">
        <v>16048</v>
      </c>
      <c r="E1202" s="211">
        <f t="shared" si="32"/>
        <v>942.8</v>
      </c>
      <c r="F1202" s="209" t="s">
        <v>13953</v>
      </c>
    </row>
    <row r="1203" spans="1:6" ht="9" customHeight="1">
      <c r="A1203" s="345" t="s">
        <v>14040</v>
      </c>
      <c r="B1203" s="345"/>
      <c r="C1203" s="345"/>
      <c r="D1203" s="345"/>
      <c r="E1203" s="345"/>
      <c r="F1203" s="345"/>
    </row>
    <row r="1204" spans="1:6" ht="9" customHeight="1">
      <c r="A1204" s="205" t="s">
        <v>13834</v>
      </c>
      <c r="B1204" s="206" t="s">
        <v>13835</v>
      </c>
      <c r="C1204" s="207" t="s">
        <v>13836</v>
      </c>
      <c r="D1204" s="205" t="s">
        <v>13837</v>
      </c>
      <c r="E1204" s="205"/>
      <c r="F1204" s="206" t="s">
        <v>13839</v>
      </c>
    </row>
    <row r="1205" spans="1:6" ht="18" customHeight="1">
      <c r="A1205" s="208">
        <v>42772</v>
      </c>
      <c r="B1205" s="213" t="s">
        <v>16050</v>
      </c>
      <c r="C1205" s="210" t="s">
        <v>14068</v>
      </c>
      <c r="D1205" s="211" t="s">
        <v>16051</v>
      </c>
      <c r="E1205" s="211">
        <f t="shared" ref="E1205:E1239" si="33">ROUND(D1205-(D1205*$B$4),2)</f>
        <v>1232.8</v>
      </c>
      <c r="F1205" s="209" t="s">
        <v>13953</v>
      </c>
    </row>
    <row r="1206" spans="1:6" ht="18" customHeight="1">
      <c r="A1206" s="208">
        <v>42773</v>
      </c>
      <c r="B1206" s="213" t="s">
        <v>16052</v>
      </c>
      <c r="C1206" s="210" t="s">
        <v>14068</v>
      </c>
      <c r="D1206" s="211" t="s">
        <v>16051</v>
      </c>
      <c r="E1206" s="211">
        <f t="shared" si="33"/>
        <v>1232.8</v>
      </c>
      <c r="F1206" s="209" t="s">
        <v>13953</v>
      </c>
    </row>
    <row r="1207" spans="1:6" ht="18" customHeight="1">
      <c r="A1207" s="208">
        <v>42774</v>
      </c>
      <c r="B1207" s="213" t="s">
        <v>16053</v>
      </c>
      <c r="C1207" s="210" t="s">
        <v>14068</v>
      </c>
      <c r="D1207" s="211" t="s">
        <v>16054</v>
      </c>
      <c r="E1207" s="211">
        <f t="shared" si="33"/>
        <v>1319.31</v>
      </c>
      <c r="F1207" s="209" t="s">
        <v>13953</v>
      </c>
    </row>
    <row r="1208" spans="1:6" ht="18" customHeight="1">
      <c r="A1208" s="208">
        <v>42775</v>
      </c>
      <c r="B1208" s="213" t="s">
        <v>16055</v>
      </c>
      <c r="C1208" s="210" t="s">
        <v>14068</v>
      </c>
      <c r="D1208" s="211" t="s">
        <v>16056</v>
      </c>
      <c r="E1208" s="211">
        <f t="shared" si="33"/>
        <v>1291.32</v>
      </c>
      <c r="F1208" s="209" t="s">
        <v>13953</v>
      </c>
    </row>
    <row r="1209" spans="1:6" ht="18" customHeight="1">
      <c r="A1209" s="208">
        <v>42776</v>
      </c>
      <c r="B1209" s="213" t="s">
        <v>16057</v>
      </c>
      <c r="C1209" s="210" t="s">
        <v>14068</v>
      </c>
      <c r="D1209" s="211" t="s">
        <v>16058</v>
      </c>
      <c r="E1209" s="211">
        <f t="shared" si="33"/>
        <v>223.57</v>
      </c>
      <c r="F1209" s="209" t="s">
        <v>13953</v>
      </c>
    </row>
    <row r="1210" spans="1:6" ht="18.95" customHeight="1">
      <c r="A1210" s="208">
        <v>42777</v>
      </c>
      <c r="B1210" s="209" t="s">
        <v>16059</v>
      </c>
      <c r="C1210" s="210" t="s">
        <v>14068</v>
      </c>
      <c r="D1210" s="211" t="s">
        <v>16058</v>
      </c>
      <c r="E1210" s="211">
        <f t="shared" si="33"/>
        <v>223.57</v>
      </c>
      <c r="F1210" s="209" t="s">
        <v>13953</v>
      </c>
    </row>
    <row r="1211" spans="1:6" ht="18" customHeight="1">
      <c r="A1211" s="208">
        <v>42778</v>
      </c>
      <c r="B1211" s="213" t="s">
        <v>16060</v>
      </c>
      <c r="C1211" s="210" t="s">
        <v>14068</v>
      </c>
      <c r="D1211" s="211" t="s">
        <v>16061</v>
      </c>
      <c r="E1211" s="211">
        <f t="shared" si="33"/>
        <v>227.43</v>
      </c>
      <c r="F1211" s="209" t="s">
        <v>13953</v>
      </c>
    </row>
    <row r="1212" spans="1:6" ht="18" customHeight="1">
      <c r="A1212" s="208">
        <v>42779</v>
      </c>
      <c r="B1212" s="213" t="s">
        <v>16062</v>
      </c>
      <c r="C1212" s="210" t="s">
        <v>14068</v>
      </c>
      <c r="D1212" s="211" t="s">
        <v>16061</v>
      </c>
      <c r="E1212" s="211">
        <f t="shared" si="33"/>
        <v>227.43</v>
      </c>
      <c r="F1212" s="209" t="s">
        <v>13953</v>
      </c>
    </row>
    <row r="1213" spans="1:6" ht="18" customHeight="1">
      <c r="A1213" s="208">
        <v>42780</v>
      </c>
      <c r="B1213" s="213" t="s">
        <v>16063</v>
      </c>
      <c r="C1213" s="210" t="s">
        <v>14068</v>
      </c>
      <c r="D1213" s="211" t="s">
        <v>16064</v>
      </c>
      <c r="E1213" s="211">
        <f t="shared" si="33"/>
        <v>498.5</v>
      </c>
      <c r="F1213" s="209" t="s">
        <v>13953</v>
      </c>
    </row>
    <row r="1214" spans="1:6" ht="18" customHeight="1">
      <c r="A1214" s="208">
        <v>42781</v>
      </c>
      <c r="B1214" s="213" t="s">
        <v>16065</v>
      </c>
      <c r="C1214" s="210" t="s">
        <v>14068</v>
      </c>
      <c r="D1214" s="211" t="s">
        <v>16064</v>
      </c>
      <c r="E1214" s="211">
        <f t="shared" si="33"/>
        <v>498.5</v>
      </c>
      <c r="F1214" s="209" t="s">
        <v>13953</v>
      </c>
    </row>
    <row r="1215" spans="1:6" ht="18" customHeight="1">
      <c r="A1215" s="208">
        <v>42782</v>
      </c>
      <c r="B1215" s="213" t="s">
        <v>16066</v>
      </c>
      <c r="C1215" s="210" t="s">
        <v>14068</v>
      </c>
      <c r="D1215" s="211" t="s">
        <v>16067</v>
      </c>
      <c r="E1215" s="211">
        <f t="shared" si="33"/>
        <v>507.86</v>
      </c>
      <c r="F1215" s="209" t="s">
        <v>13953</v>
      </c>
    </row>
    <row r="1216" spans="1:6" ht="18.95" customHeight="1">
      <c r="A1216" s="208">
        <v>42783</v>
      </c>
      <c r="B1216" s="209" t="s">
        <v>16068</v>
      </c>
      <c r="C1216" s="210" t="s">
        <v>14068</v>
      </c>
      <c r="D1216" s="211" t="s">
        <v>16067</v>
      </c>
      <c r="E1216" s="211">
        <f t="shared" si="33"/>
        <v>507.86</v>
      </c>
      <c r="F1216" s="209" t="s">
        <v>13953</v>
      </c>
    </row>
    <row r="1217" spans="1:6" ht="18" customHeight="1">
      <c r="A1217" s="208">
        <v>42784</v>
      </c>
      <c r="B1217" s="213" t="s">
        <v>16069</v>
      </c>
      <c r="C1217" s="210" t="s">
        <v>14068</v>
      </c>
      <c r="D1217" s="211" t="s">
        <v>16070</v>
      </c>
      <c r="E1217" s="211">
        <f t="shared" si="33"/>
        <v>610.87</v>
      </c>
      <c r="F1217" s="209" t="s">
        <v>13953</v>
      </c>
    </row>
    <row r="1218" spans="1:6" ht="18" customHeight="1">
      <c r="A1218" s="208">
        <v>42785</v>
      </c>
      <c r="B1218" s="213" t="s">
        <v>16071</v>
      </c>
      <c r="C1218" s="210" t="s">
        <v>14068</v>
      </c>
      <c r="D1218" s="211" t="s">
        <v>16070</v>
      </c>
      <c r="E1218" s="211">
        <f t="shared" si="33"/>
        <v>610.87</v>
      </c>
      <c r="F1218" s="209" t="s">
        <v>13953</v>
      </c>
    </row>
    <row r="1219" spans="1:6" ht="18" customHeight="1">
      <c r="A1219" s="208">
        <v>42786</v>
      </c>
      <c r="B1219" s="213" t="s">
        <v>16072</v>
      </c>
      <c r="C1219" s="210" t="s">
        <v>14068</v>
      </c>
      <c r="D1219" s="211" t="s">
        <v>16073</v>
      </c>
      <c r="E1219" s="211">
        <f t="shared" si="33"/>
        <v>678.55</v>
      </c>
      <c r="F1219" s="209" t="s">
        <v>13953</v>
      </c>
    </row>
    <row r="1220" spans="1:6" ht="18" customHeight="1">
      <c r="A1220" s="208">
        <v>42787</v>
      </c>
      <c r="B1220" s="213" t="s">
        <v>16074</v>
      </c>
      <c r="C1220" s="210" t="s">
        <v>14068</v>
      </c>
      <c r="D1220" s="211" t="s">
        <v>16073</v>
      </c>
      <c r="E1220" s="211">
        <f t="shared" si="33"/>
        <v>678.55</v>
      </c>
      <c r="F1220" s="209" t="s">
        <v>13953</v>
      </c>
    </row>
    <row r="1221" spans="1:6" ht="18" customHeight="1">
      <c r="A1221" s="208">
        <v>42788</v>
      </c>
      <c r="B1221" s="213" t="s">
        <v>16075</v>
      </c>
      <c r="C1221" s="210" t="s">
        <v>14068</v>
      </c>
      <c r="D1221" s="211" t="s">
        <v>16076</v>
      </c>
      <c r="E1221" s="211">
        <f t="shared" si="33"/>
        <v>780.72</v>
      </c>
      <c r="F1221" s="209" t="s">
        <v>13953</v>
      </c>
    </row>
    <row r="1222" spans="1:6" ht="18.95" customHeight="1">
      <c r="A1222" s="208">
        <v>42789</v>
      </c>
      <c r="B1222" s="209" t="s">
        <v>16077</v>
      </c>
      <c r="C1222" s="210" t="s">
        <v>14068</v>
      </c>
      <c r="D1222" s="211" t="s">
        <v>16078</v>
      </c>
      <c r="E1222" s="211">
        <f t="shared" si="33"/>
        <v>874.18</v>
      </c>
      <c r="F1222" s="209" t="s">
        <v>13953</v>
      </c>
    </row>
    <row r="1223" spans="1:6" ht="18" customHeight="1">
      <c r="A1223" s="208">
        <v>42790</v>
      </c>
      <c r="B1223" s="213" t="s">
        <v>16079</v>
      </c>
      <c r="C1223" s="210" t="s">
        <v>14068</v>
      </c>
      <c r="D1223" s="211" t="s">
        <v>16078</v>
      </c>
      <c r="E1223" s="211">
        <f t="shared" si="33"/>
        <v>874.18</v>
      </c>
      <c r="F1223" s="209" t="s">
        <v>13953</v>
      </c>
    </row>
    <row r="1224" spans="1:6" ht="18" customHeight="1">
      <c r="A1224" s="208">
        <v>42791</v>
      </c>
      <c r="B1224" s="213" t="s">
        <v>16080</v>
      </c>
      <c r="C1224" s="210" t="s">
        <v>14068</v>
      </c>
      <c r="D1224" s="211" t="s">
        <v>16081</v>
      </c>
      <c r="E1224" s="211">
        <f t="shared" si="33"/>
        <v>960.69</v>
      </c>
      <c r="F1224" s="209" t="s">
        <v>13953</v>
      </c>
    </row>
    <row r="1225" spans="1:6" ht="18" customHeight="1">
      <c r="A1225" s="208">
        <v>42792</v>
      </c>
      <c r="B1225" s="213" t="s">
        <v>16082</v>
      </c>
      <c r="C1225" s="210" t="s">
        <v>14068</v>
      </c>
      <c r="D1225" s="211" t="s">
        <v>16083</v>
      </c>
      <c r="E1225" s="211">
        <f t="shared" si="33"/>
        <v>932.7</v>
      </c>
      <c r="F1225" s="209" t="s">
        <v>13953</v>
      </c>
    </row>
    <row r="1226" spans="1:6" ht="18" customHeight="1">
      <c r="A1226" s="208">
        <v>42793</v>
      </c>
      <c r="B1226" s="213" t="s">
        <v>16084</v>
      </c>
      <c r="C1226" s="210" t="s">
        <v>14068</v>
      </c>
      <c r="D1226" s="211" t="s">
        <v>16085</v>
      </c>
      <c r="E1226" s="211">
        <f t="shared" si="33"/>
        <v>1117.9000000000001</v>
      </c>
      <c r="F1226" s="209" t="s">
        <v>13953</v>
      </c>
    </row>
    <row r="1227" spans="1:6" ht="18" customHeight="1">
      <c r="A1227" s="208">
        <v>42794</v>
      </c>
      <c r="B1227" s="213" t="s">
        <v>16086</v>
      </c>
      <c r="C1227" s="210" t="s">
        <v>14068</v>
      </c>
      <c r="D1227" s="211" t="s">
        <v>16087</v>
      </c>
      <c r="E1227" s="211">
        <f t="shared" si="33"/>
        <v>1206.1199999999999</v>
      </c>
      <c r="F1227" s="209" t="s">
        <v>13953</v>
      </c>
    </row>
    <row r="1228" spans="1:6" ht="18" customHeight="1">
      <c r="A1228" s="208">
        <v>42758</v>
      </c>
      <c r="B1228" s="209" t="s">
        <v>16088</v>
      </c>
      <c r="C1228" s="210" t="s">
        <v>14068</v>
      </c>
      <c r="D1228" s="211" t="s">
        <v>16087</v>
      </c>
      <c r="E1228" s="211">
        <f t="shared" si="33"/>
        <v>1206.1199999999999</v>
      </c>
      <c r="F1228" s="209" t="s">
        <v>13953</v>
      </c>
    </row>
    <row r="1229" spans="1:6" ht="18.95" customHeight="1">
      <c r="A1229" s="208">
        <v>42795</v>
      </c>
      <c r="B1229" s="209" t="s">
        <v>16089</v>
      </c>
      <c r="C1229" s="210" t="s">
        <v>14068</v>
      </c>
      <c r="D1229" s="211" t="s">
        <v>16090</v>
      </c>
      <c r="E1229" s="211">
        <f t="shared" si="33"/>
        <v>1250.76</v>
      </c>
      <c r="F1229" s="209" t="s">
        <v>13953</v>
      </c>
    </row>
    <row r="1230" spans="1:6" ht="18" customHeight="1">
      <c r="A1230" s="208">
        <v>42796</v>
      </c>
      <c r="B1230" s="213" t="s">
        <v>16091</v>
      </c>
      <c r="C1230" s="210" t="s">
        <v>14068</v>
      </c>
      <c r="D1230" s="211" t="s">
        <v>16090</v>
      </c>
      <c r="E1230" s="211">
        <f t="shared" si="33"/>
        <v>1250.76</v>
      </c>
      <c r="F1230" s="209" t="s">
        <v>13953</v>
      </c>
    </row>
    <row r="1231" spans="1:6" ht="18" customHeight="1">
      <c r="A1231" s="208">
        <v>42797</v>
      </c>
      <c r="B1231" s="213" t="s">
        <v>16092</v>
      </c>
      <c r="C1231" s="210" t="s">
        <v>14068</v>
      </c>
      <c r="D1231" s="211" t="s">
        <v>16093</v>
      </c>
      <c r="E1231" s="211">
        <f t="shared" si="33"/>
        <v>1492.93</v>
      </c>
      <c r="F1231" s="209" t="s">
        <v>13953</v>
      </c>
    </row>
    <row r="1232" spans="1:6" ht="18" customHeight="1">
      <c r="A1232" s="208">
        <v>42798</v>
      </c>
      <c r="B1232" s="213" t="s">
        <v>16094</v>
      </c>
      <c r="C1232" s="210" t="s">
        <v>14068</v>
      </c>
      <c r="D1232" s="211" t="s">
        <v>16095</v>
      </c>
      <c r="E1232" s="211">
        <f t="shared" si="33"/>
        <v>666.91</v>
      </c>
      <c r="F1232" s="209" t="s">
        <v>13953</v>
      </c>
    </row>
    <row r="1233" spans="1:6" ht="18" customHeight="1">
      <c r="A1233" s="208">
        <v>42799</v>
      </c>
      <c r="B1233" s="213" t="s">
        <v>16096</v>
      </c>
      <c r="C1233" s="210" t="s">
        <v>14068</v>
      </c>
      <c r="D1233" s="211" t="s">
        <v>16095</v>
      </c>
      <c r="E1233" s="211">
        <f t="shared" si="33"/>
        <v>666.91</v>
      </c>
      <c r="F1233" s="209" t="s">
        <v>13953</v>
      </c>
    </row>
    <row r="1234" spans="1:6" ht="18" customHeight="1">
      <c r="A1234" s="208">
        <v>42800</v>
      </c>
      <c r="B1234" s="213" t="s">
        <v>16097</v>
      </c>
      <c r="C1234" s="210" t="s">
        <v>14068</v>
      </c>
      <c r="D1234" s="211" t="s">
        <v>16098</v>
      </c>
      <c r="E1234" s="211">
        <f t="shared" si="33"/>
        <v>678.52</v>
      </c>
      <c r="F1234" s="209" t="s">
        <v>13953</v>
      </c>
    </row>
    <row r="1235" spans="1:6" ht="18.95" customHeight="1">
      <c r="A1235" s="208">
        <v>42801</v>
      </c>
      <c r="B1235" s="209" t="s">
        <v>16099</v>
      </c>
      <c r="C1235" s="210" t="s">
        <v>14068</v>
      </c>
      <c r="D1235" s="211" t="s">
        <v>16098</v>
      </c>
      <c r="E1235" s="211">
        <f t="shared" si="33"/>
        <v>678.52</v>
      </c>
      <c r="F1235" s="209" t="s">
        <v>13953</v>
      </c>
    </row>
    <row r="1236" spans="1:6" ht="18" customHeight="1">
      <c r="A1236" s="208">
        <v>42802</v>
      </c>
      <c r="B1236" s="213" t="s">
        <v>16100</v>
      </c>
      <c r="C1236" s="210" t="s">
        <v>14068</v>
      </c>
      <c r="D1236" s="211" t="s">
        <v>16101</v>
      </c>
      <c r="E1236" s="211">
        <f t="shared" si="33"/>
        <v>1286.97</v>
      </c>
      <c r="F1236" s="209" t="s">
        <v>13953</v>
      </c>
    </row>
    <row r="1237" spans="1:6" ht="18" customHeight="1">
      <c r="A1237" s="208">
        <v>42803</v>
      </c>
      <c r="B1237" s="213" t="s">
        <v>16102</v>
      </c>
      <c r="C1237" s="210" t="s">
        <v>14068</v>
      </c>
      <c r="D1237" s="211" t="s">
        <v>16101</v>
      </c>
      <c r="E1237" s="211">
        <f t="shared" si="33"/>
        <v>1286.97</v>
      </c>
      <c r="F1237" s="209" t="s">
        <v>13953</v>
      </c>
    </row>
    <row r="1238" spans="1:6" ht="18" customHeight="1">
      <c r="A1238" s="208">
        <v>42804</v>
      </c>
      <c r="B1238" s="213" t="s">
        <v>16103</v>
      </c>
      <c r="C1238" s="210" t="s">
        <v>14068</v>
      </c>
      <c r="D1238" s="211" t="s">
        <v>16104</v>
      </c>
      <c r="E1238" s="211">
        <f t="shared" si="33"/>
        <v>1315.05</v>
      </c>
      <c r="F1238" s="209" t="s">
        <v>13953</v>
      </c>
    </row>
    <row r="1239" spans="1:6" ht="18.600000000000001" customHeight="1">
      <c r="A1239" s="208">
        <v>42805</v>
      </c>
      <c r="B1239" s="213" t="s">
        <v>16105</v>
      </c>
      <c r="C1239" s="210" t="s">
        <v>14068</v>
      </c>
      <c r="D1239" s="211" t="s">
        <v>16104</v>
      </c>
      <c r="E1239" s="211">
        <f t="shared" si="33"/>
        <v>1315.05</v>
      </c>
      <c r="F1239" s="209" t="s">
        <v>13953</v>
      </c>
    </row>
    <row r="1240" spans="1:6" ht="9" customHeight="1">
      <c r="A1240" s="345" t="s">
        <v>14040</v>
      </c>
      <c r="B1240" s="345"/>
      <c r="C1240" s="345"/>
      <c r="D1240" s="345"/>
      <c r="E1240" s="345"/>
      <c r="F1240" s="345"/>
    </row>
    <row r="1241" spans="1:6" ht="9" customHeight="1">
      <c r="A1241" s="205" t="s">
        <v>13834</v>
      </c>
      <c r="B1241" s="206" t="s">
        <v>13835</v>
      </c>
      <c r="C1241" s="207" t="s">
        <v>13836</v>
      </c>
      <c r="D1241" s="205" t="s">
        <v>13837</v>
      </c>
      <c r="E1241" s="205"/>
      <c r="F1241" s="206" t="s">
        <v>13839</v>
      </c>
    </row>
    <row r="1242" spans="1:6" ht="18" customHeight="1">
      <c r="A1242" s="208">
        <v>42806</v>
      </c>
      <c r="B1242" s="213" t="s">
        <v>16106</v>
      </c>
      <c r="C1242" s="210" t="s">
        <v>14068</v>
      </c>
      <c r="D1242" s="211" t="s">
        <v>16107</v>
      </c>
      <c r="E1242" s="211">
        <f t="shared" ref="E1242:E1296" si="34">ROUND(D1242-(D1242*$B$4),2)</f>
        <v>1624.07</v>
      </c>
      <c r="F1242" s="209" t="s">
        <v>13953</v>
      </c>
    </row>
    <row r="1243" spans="1:6" ht="18" customHeight="1">
      <c r="A1243" s="208">
        <v>42807</v>
      </c>
      <c r="B1243" s="213" t="s">
        <v>16108</v>
      </c>
      <c r="C1243" s="210" t="s">
        <v>14068</v>
      </c>
      <c r="D1243" s="211" t="s">
        <v>16107</v>
      </c>
      <c r="E1243" s="211">
        <f t="shared" si="34"/>
        <v>1624.07</v>
      </c>
      <c r="F1243" s="209" t="s">
        <v>13953</v>
      </c>
    </row>
    <row r="1244" spans="1:6" ht="18" customHeight="1">
      <c r="A1244" s="208">
        <v>42808</v>
      </c>
      <c r="B1244" s="213" t="s">
        <v>16109</v>
      </c>
      <c r="C1244" s="210" t="s">
        <v>14068</v>
      </c>
      <c r="D1244" s="211" t="s">
        <v>16110</v>
      </c>
      <c r="E1244" s="211">
        <f t="shared" si="34"/>
        <v>1827.11</v>
      </c>
      <c r="F1244" s="209" t="s">
        <v>13953</v>
      </c>
    </row>
    <row r="1245" spans="1:6" ht="18" customHeight="1">
      <c r="A1245" s="208">
        <v>42809</v>
      </c>
      <c r="B1245" s="213" t="s">
        <v>16111</v>
      </c>
      <c r="C1245" s="210" t="s">
        <v>14068</v>
      </c>
      <c r="D1245" s="211" t="s">
        <v>16110</v>
      </c>
      <c r="E1245" s="211">
        <f t="shared" si="34"/>
        <v>1827.11</v>
      </c>
      <c r="F1245" s="209" t="s">
        <v>13953</v>
      </c>
    </row>
    <row r="1246" spans="1:6" ht="18" customHeight="1">
      <c r="A1246" s="208">
        <v>42810</v>
      </c>
      <c r="B1246" s="213" t="s">
        <v>16112</v>
      </c>
      <c r="C1246" s="210" t="s">
        <v>14068</v>
      </c>
      <c r="D1246" s="211" t="s">
        <v>16113</v>
      </c>
      <c r="E1246" s="211">
        <f t="shared" si="34"/>
        <v>2133.61</v>
      </c>
      <c r="F1246" s="209" t="s">
        <v>13953</v>
      </c>
    </row>
    <row r="1247" spans="1:6" ht="18.95" customHeight="1">
      <c r="A1247" s="208">
        <v>42811</v>
      </c>
      <c r="B1247" s="209" t="s">
        <v>16114</v>
      </c>
      <c r="C1247" s="210" t="s">
        <v>14068</v>
      </c>
      <c r="D1247" s="211" t="s">
        <v>16115</v>
      </c>
      <c r="E1247" s="211">
        <f t="shared" si="34"/>
        <v>2413.9699999999998</v>
      </c>
      <c r="F1247" s="209" t="s">
        <v>13953</v>
      </c>
    </row>
    <row r="1248" spans="1:6" ht="18" customHeight="1">
      <c r="A1248" s="208">
        <v>42812</v>
      </c>
      <c r="B1248" s="213" t="s">
        <v>16116</v>
      </c>
      <c r="C1248" s="210" t="s">
        <v>14068</v>
      </c>
      <c r="D1248" s="211" t="s">
        <v>16115</v>
      </c>
      <c r="E1248" s="211">
        <f t="shared" si="34"/>
        <v>2413.9699999999998</v>
      </c>
      <c r="F1248" s="209" t="s">
        <v>13953</v>
      </c>
    </row>
    <row r="1249" spans="1:6" ht="18" customHeight="1">
      <c r="A1249" s="208">
        <v>42813</v>
      </c>
      <c r="B1249" s="213" t="s">
        <v>16117</v>
      </c>
      <c r="C1249" s="210" t="s">
        <v>14068</v>
      </c>
      <c r="D1249" s="211" t="s">
        <v>16118</v>
      </c>
      <c r="E1249" s="211">
        <f t="shared" si="34"/>
        <v>2673.51</v>
      </c>
      <c r="F1249" s="209" t="s">
        <v>13953</v>
      </c>
    </row>
    <row r="1250" spans="1:6" ht="18" customHeight="1">
      <c r="A1250" s="208">
        <v>42814</v>
      </c>
      <c r="B1250" s="213" t="s">
        <v>16119</v>
      </c>
      <c r="C1250" s="210" t="s">
        <v>14068</v>
      </c>
      <c r="D1250" s="211" t="s">
        <v>16120</v>
      </c>
      <c r="E1250" s="211">
        <f t="shared" si="34"/>
        <v>2589.54</v>
      </c>
      <c r="F1250" s="209" t="s">
        <v>13953</v>
      </c>
    </row>
    <row r="1251" spans="1:6" ht="18" customHeight="1">
      <c r="A1251" s="208">
        <v>42815</v>
      </c>
      <c r="B1251" s="213" t="s">
        <v>16121</v>
      </c>
      <c r="C1251" s="210" t="s">
        <v>14068</v>
      </c>
      <c r="D1251" s="211" t="s">
        <v>16122</v>
      </c>
      <c r="E1251" s="211">
        <f t="shared" si="34"/>
        <v>3145.17</v>
      </c>
      <c r="F1251" s="209" t="s">
        <v>13953</v>
      </c>
    </row>
    <row r="1252" spans="1:6" ht="18" customHeight="1">
      <c r="A1252" s="208">
        <v>42816</v>
      </c>
      <c r="B1252" s="213" t="s">
        <v>16123</v>
      </c>
      <c r="C1252" s="210" t="s">
        <v>14068</v>
      </c>
      <c r="D1252" s="211" t="s">
        <v>16124</v>
      </c>
      <c r="E1252" s="211">
        <f t="shared" si="34"/>
        <v>3409.81</v>
      </c>
      <c r="F1252" s="209" t="s">
        <v>13953</v>
      </c>
    </row>
    <row r="1253" spans="1:6" ht="18.95" customHeight="1">
      <c r="A1253" s="208">
        <v>42817</v>
      </c>
      <c r="B1253" s="209" t="s">
        <v>16125</v>
      </c>
      <c r="C1253" s="210" t="s">
        <v>14068</v>
      </c>
      <c r="D1253" s="211" t="s">
        <v>16124</v>
      </c>
      <c r="E1253" s="211">
        <f t="shared" si="34"/>
        <v>3409.81</v>
      </c>
      <c r="F1253" s="209" t="s">
        <v>13953</v>
      </c>
    </row>
    <row r="1254" spans="1:6" ht="18" customHeight="1">
      <c r="A1254" s="208">
        <v>42818</v>
      </c>
      <c r="B1254" s="213" t="s">
        <v>16126</v>
      </c>
      <c r="C1254" s="210" t="s">
        <v>14068</v>
      </c>
      <c r="D1254" s="211" t="s">
        <v>16127</v>
      </c>
      <c r="E1254" s="211">
        <f t="shared" si="34"/>
        <v>3543.7</v>
      </c>
      <c r="F1254" s="209" t="s">
        <v>13953</v>
      </c>
    </row>
    <row r="1255" spans="1:6" ht="18" customHeight="1">
      <c r="A1255" s="208">
        <v>42819</v>
      </c>
      <c r="B1255" s="213" t="s">
        <v>16128</v>
      </c>
      <c r="C1255" s="210" t="s">
        <v>14068</v>
      </c>
      <c r="D1255" s="211" t="s">
        <v>16127</v>
      </c>
      <c r="E1255" s="211">
        <f t="shared" si="34"/>
        <v>3543.7</v>
      </c>
      <c r="F1255" s="209" t="s">
        <v>13953</v>
      </c>
    </row>
    <row r="1256" spans="1:6" ht="18" customHeight="1">
      <c r="A1256" s="208">
        <v>42820</v>
      </c>
      <c r="B1256" s="213" t="s">
        <v>16129</v>
      </c>
      <c r="C1256" s="210" t="s">
        <v>14068</v>
      </c>
      <c r="D1256" s="211" t="s">
        <v>16130</v>
      </c>
      <c r="E1256" s="211">
        <f t="shared" si="34"/>
        <v>4270.22</v>
      </c>
      <c r="F1256" s="209" t="s">
        <v>13953</v>
      </c>
    </row>
    <row r="1257" spans="1:6" ht="9" customHeight="1">
      <c r="A1257" s="208">
        <v>41321</v>
      </c>
      <c r="B1257" s="209" t="s">
        <v>16131</v>
      </c>
      <c r="C1257" s="210" t="s">
        <v>14068</v>
      </c>
      <c r="D1257" s="211" t="s">
        <v>16132</v>
      </c>
      <c r="E1257" s="211">
        <f t="shared" si="34"/>
        <v>6335.74</v>
      </c>
      <c r="F1257" s="212"/>
    </row>
    <row r="1258" spans="1:6" ht="9" customHeight="1">
      <c r="A1258" s="208">
        <v>42821</v>
      </c>
      <c r="B1258" s="209" t="s">
        <v>16133</v>
      </c>
      <c r="C1258" s="210" t="s">
        <v>14068</v>
      </c>
      <c r="D1258" s="211" t="s">
        <v>16134</v>
      </c>
      <c r="E1258" s="211">
        <f t="shared" si="34"/>
        <v>4943.7700000000004</v>
      </c>
      <c r="F1258" s="212"/>
    </row>
    <row r="1259" spans="1:6" ht="9" customHeight="1">
      <c r="A1259" s="208">
        <v>42822</v>
      </c>
      <c r="B1259" s="209" t="s">
        <v>16135</v>
      </c>
      <c r="C1259" s="210" t="s">
        <v>14068</v>
      </c>
      <c r="D1259" s="211" t="s">
        <v>16136</v>
      </c>
      <c r="E1259" s="211">
        <f t="shared" si="34"/>
        <v>5261.12</v>
      </c>
      <c r="F1259" s="212"/>
    </row>
    <row r="1260" spans="1:6" ht="9" customHeight="1">
      <c r="A1260" s="208">
        <v>42823</v>
      </c>
      <c r="B1260" s="209" t="s">
        <v>16137</v>
      </c>
      <c r="C1260" s="210" t="s">
        <v>14068</v>
      </c>
      <c r="D1260" s="211" t="s">
        <v>16138</v>
      </c>
      <c r="E1260" s="211">
        <f t="shared" si="34"/>
        <v>7595.3</v>
      </c>
      <c r="F1260" s="212"/>
    </row>
    <row r="1261" spans="1:6" ht="9" customHeight="1">
      <c r="A1261" s="208">
        <v>42824</v>
      </c>
      <c r="B1261" s="209" t="s">
        <v>16139</v>
      </c>
      <c r="C1261" s="210" t="s">
        <v>14068</v>
      </c>
      <c r="D1261" s="211" t="s">
        <v>16140</v>
      </c>
      <c r="E1261" s="211">
        <f t="shared" si="34"/>
        <v>7192.54</v>
      </c>
      <c r="F1261" s="212"/>
    </row>
    <row r="1262" spans="1:6" ht="9.9499999999999993" customHeight="1">
      <c r="A1262" s="208">
        <v>42825</v>
      </c>
      <c r="B1262" s="209" t="s">
        <v>16141</v>
      </c>
      <c r="C1262" s="210" t="s">
        <v>14068</v>
      </c>
      <c r="D1262" s="211" t="s">
        <v>16142</v>
      </c>
      <c r="E1262" s="211">
        <f t="shared" si="34"/>
        <v>8308.0400000000009</v>
      </c>
      <c r="F1262" s="212"/>
    </row>
    <row r="1263" spans="1:6" ht="9" customHeight="1">
      <c r="A1263" s="208">
        <v>40600</v>
      </c>
      <c r="B1263" s="209" t="s">
        <v>16143</v>
      </c>
      <c r="C1263" s="210" t="s">
        <v>14068</v>
      </c>
      <c r="D1263" s="211" t="s">
        <v>16144</v>
      </c>
      <c r="E1263" s="211">
        <f t="shared" si="34"/>
        <v>11095.38</v>
      </c>
      <c r="F1263" s="212"/>
    </row>
    <row r="1264" spans="1:6" ht="9" customHeight="1">
      <c r="A1264" s="208">
        <v>42827</v>
      </c>
      <c r="B1264" s="209" t="s">
        <v>16145</v>
      </c>
      <c r="C1264" s="210" t="s">
        <v>14068</v>
      </c>
      <c r="D1264" s="211" t="s">
        <v>16146</v>
      </c>
      <c r="E1264" s="211">
        <f t="shared" si="34"/>
        <v>12100.3</v>
      </c>
      <c r="F1264" s="212"/>
    </row>
    <row r="1265" spans="1:6" ht="9" customHeight="1">
      <c r="A1265" s="208">
        <v>42826</v>
      </c>
      <c r="B1265" s="209" t="s">
        <v>16147</v>
      </c>
      <c r="C1265" s="210" t="s">
        <v>14068</v>
      </c>
      <c r="D1265" s="211" t="s">
        <v>16148</v>
      </c>
      <c r="E1265" s="211">
        <f t="shared" si="34"/>
        <v>10132.08</v>
      </c>
      <c r="F1265" s="212"/>
    </row>
    <row r="1266" spans="1:6" ht="9" customHeight="1">
      <c r="A1266" s="208">
        <v>42828</v>
      </c>
      <c r="B1266" s="209" t="s">
        <v>16149</v>
      </c>
      <c r="C1266" s="210" t="s">
        <v>14068</v>
      </c>
      <c r="D1266" s="211" t="s">
        <v>16150</v>
      </c>
      <c r="E1266" s="211">
        <f t="shared" si="34"/>
        <v>10882.25</v>
      </c>
      <c r="F1266" s="212"/>
    </row>
    <row r="1267" spans="1:6" ht="9" customHeight="1">
      <c r="A1267" s="208">
        <v>42830</v>
      </c>
      <c r="B1267" s="209" t="s">
        <v>16151</v>
      </c>
      <c r="C1267" s="210" t="s">
        <v>14068</v>
      </c>
      <c r="D1267" s="211" t="s">
        <v>16152</v>
      </c>
      <c r="E1267" s="211">
        <f t="shared" si="34"/>
        <v>10966.87</v>
      </c>
      <c r="F1267" s="212"/>
    </row>
    <row r="1268" spans="1:6" ht="9" customHeight="1">
      <c r="A1268" s="208">
        <v>42829</v>
      </c>
      <c r="B1268" s="209" t="s">
        <v>16153</v>
      </c>
      <c r="C1268" s="210" t="s">
        <v>14068</v>
      </c>
      <c r="D1268" s="211" t="s">
        <v>16154</v>
      </c>
      <c r="E1268" s="211">
        <f t="shared" si="34"/>
        <v>9819.1200000000008</v>
      </c>
      <c r="F1268" s="212"/>
    </row>
    <row r="1269" spans="1:6" ht="9" customHeight="1">
      <c r="A1269" s="208">
        <v>42831</v>
      </c>
      <c r="B1269" s="209" t="s">
        <v>16155</v>
      </c>
      <c r="C1269" s="210" t="s">
        <v>14068</v>
      </c>
      <c r="D1269" s="211" t="s">
        <v>16156</v>
      </c>
      <c r="E1269" s="211">
        <f t="shared" si="34"/>
        <v>11704.76</v>
      </c>
      <c r="F1269" s="212"/>
    </row>
    <row r="1270" spans="1:6" ht="9" customHeight="1">
      <c r="A1270" s="208">
        <v>42832</v>
      </c>
      <c r="B1270" s="209" t="s">
        <v>16157</v>
      </c>
      <c r="C1270" s="210" t="s">
        <v>14068</v>
      </c>
      <c r="D1270" s="211" t="s">
        <v>16158</v>
      </c>
      <c r="E1270" s="211">
        <f t="shared" si="34"/>
        <v>12976.67</v>
      </c>
      <c r="F1270" s="212"/>
    </row>
    <row r="1271" spans="1:6" ht="9" customHeight="1">
      <c r="A1271" s="208">
        <v>42834</v>
      </c>
      <c r="B1271" s="209" t="s">
        <v>16159</v>
      </c>
      <c r="C1271" s="210" t="s">
        <v>14068</v>
      </c>
      <c r="D1271" s="211" t="s">
        <v>16160</v>
      </c>
      <c r="E1271" s="211">
        <f t="shared" si="34"/>
        <v>13686.9</v>
      </c>
      <c r="F1271" s="212"/>
    </row>
    <row r="1272" spans="1:6" ht="9" customHeight="1">
      <c r="A1272" s="208">
        <v>42833</v>
      </c>
      <c r="B1272" s="209" t="s">
        <v>16161</v>
      </c>
      <c r="C1272" s="210" t="s">
        <v>14068</v>
      </c>
      <c r="D1272" s="211" t="s">
        <v>16162</v>
      </c>
      <c r="E1272" s="211">
        <f t="shared" si="34"/>
        <v>12809.85</v>
      </c>
      <c r="F1272" s="212"/>
    </row>
    <row r="1273" spans="1:6" ht="9" customHeight="1">
      <c r="A1273" s="208">
        <v>42835</v>
      </c>
      <c r="B1273" s="209" t="s">
        <v>16163</v>
      </c>
      <c r="C1273" s="210" t="s">
        <v>14068</v>
      </c>
      <c r="D1273" s="211" t="s">
        <v>16164</v>
      </c>
      <c r="E1273" s="211">
        <f t="shared" si="34"/>
        <v>3025.83</v>
      </c>
      <c r="F1273" s="212"/>
    </row>
    <row r="1274" spans="1:6" ht="9" customHeight="1">
      <c r="A1274" s="208">
        <v>42836</v>
      </c>
      <c r="B1274" s="209" t="s">
        <v>16165</v>
      </c>
      <c r="C1274" s="210" t="s">
        <v>14068</v>
      </c>
      <c r="D1274" s="211" t="s">
        <v>16166</v>
      </c>
      <c r="E1274" s="211">
        <f t="shared" si="34"/>
        <v>3263.85</v>
      </c>
      <c r="F1274" s="212"/>
    </row>
    <row r="1275" spans="1:6" ht="9.9499999999999993" customHeight="1">
      <c r="A1275" s="208">
        <v>42837</v>
      </c>
      <c r="B1275" s="209" t="s">
        <v>16167</v>
      </c>
      <c r="C1275" s="210" t="s">
        <v>14068</v>
      </c>
      <c r="D1275" s="211" t="s">
        <v>16168</v>
      </c>
      <c r="E1275" s="211">
        <f t="shared" si="34"/>
        <v>5437.39</v>
      </c>
      <c r="F1275" s="212"/>
    </row>
    <row r="1276" spans="1:6" ht="9" customHeight="1">
      <c r="A1276" s="208">
        <v>42838</v>
      </c>
      <c r="B1276" s="209" t="s">
        <v>16169</v>
      </c>
      <c r="C1276" s="210" t="s">
        <v>14068</v>
      </c>
      <c r="D1276" s="211" t="s">
        <v>16170</v>
      </c>
      <c r="E1276" s="211">
        <f t="shared" si="34"/>
        <v>4360.79</v>
      </c>
      <c r="F1276" s="212"/>
    </row>
    <row r="1277" spans="1:6" ht="9" customHeight="1">
      <c r="A1277" s="208">
        <v>42839</v>
      </c>
      <c r="B1277" s="209" t="s">
        <v>16171</v>
      </c>
      <c r="C1277" s="210" t="s">
        <v>14068</v>
      </c>
      <c r="D1277" s="211" t="s">
        <v>16172</v>
      </c>
      <c r="E1277" s="211">
        <f t="shared" si="34"/>
        <v>4882.03</v>
      </c>
      <c r="F1277" s="212"/>
    </row>
    <row r="1278" spans="1:6" ht="9" customHeight="1">
      <c r="A1278" s="208">
        <v>42840</v>
      </c>
      <c r="B1278" s="209" t="s">
        <v>16173</v>
      </c>
      <c r="C1278" s="210" t="s">
        <v>14068</v>
      </c>
      <c r="D1278" s="211" t="s">
        <v>16174</v>
      </c>
      <c r="E1278" s="211">
        <f t="shared" si="34"/>
        <v>6244.92</v>
      </c>
      <c r="F1278" s="212"/>
    </row>
    <row r="1279" spans="1:6" ht="9" customHeight="1">
      <c r="A1279" s="208">
        <v>42841</v>
      </c>
      <c r="B1279" s="209" t="s">
        <v>16175</v>
      </c>
      <c r="C1279" s="210" t="s">
        <v>14068</v>
      </c>
      <c r="D1279" s="211" t="s">
        <v>16176</v>
      </c>
      <c r="E1279" s="211">
        <f t="shared" si="34"/>
        <v>7992.2</v>
      </c>
      <c r="F1279" s="212"/>
    </row>
    <row r="1280" spans="1:6" ht="9" customHeight="1">
      <c r="A1280" s="208">
        <v>40585</v>
      </c>
      <c r="B1280" s="209" t="s">
        <v>16177</v>
      </c>
      <c r="C1280" s="210" t="s">
        <v>14068</v>
      </c>
      <c r="D1280" s="211" t="s">
        <v>16178</v>
      </c>
      <c r="E1280" s="211">
        <f t="shared" si="34"/>
        <v>7005.7</v>
      </c>
      <c r="F1280" s="212"/>
    </row>
    <row r="1281" spans="1:6" ht="9" customHeight="1">
      <c r="A1281" s="208">
        <v>42843</v>
      </c>
      <c r="B1281" s="209" t="s">
        <v>16179</v>
      </c>
      <c r="C1281" s="210" t="s">
        <v>14068</v>
      </c>
      <c r="D1281" s="211" t="s">
        <v>16180</v>
      </c>
      <c r="E1281" s="211">
        <f t="shared" si="34"/>
        <v>6978.23</v>
      </c>
      <c r="F1281" s="212"/>
    </row>
    <row r="1282" spans="1:6" ht="9" customHeight="1">
      <c r="A1282" s="208">
        <v>42844</v>
      </c>
      <c r="B1282" s="209" t="s">
        <v>16181</v>
      </c>
      <c r="C1282" s="210" t="s">
        <v>14068</v>
      </c>
      <c r="D1282" s="211" t="s">
        <v>16182</v>
      </c>
      <c r="E1282" s="211">
        <f t="shared" si="34"/>
        <v>7826.9</v>
      </c>
      <c r="F1282" s="212"/>
    </row>
    <row r="1283" spans="1:6" ht="9" customHeight="1">
      <c r="A1283" s="208">
        <v>42845</v>
      </c>
      <c r="B1283" s="209" t="s">
        <v>16183</v>
      </c>
      <c r="C1283" s="210" t="s">
        <v>14068</v>
      </c>
      <c r="D1283" s="211" t="s">
        <v>16184</v>
      </c>
      <c r="E1283" s="211">
        <f t="shared" si="34"/>
        <v>9563.11</v>
      </c>
      <c r="F1283" s="212"/>
    </row>
    <row r="1284" spans="1:6" ht="9" customHeight="1">
      <c r="A1284" s="208">
        <v>41179</v>
      </c>
      <c r="B1284" s="209" t="s">
        <v>16185</v>
      </c>
      <c r="C1284" s="210" t="s">
        <v>14068</v>
      </c>
      <c r="D1284" s="211" t="s">
        <v>16186</v>
      </c>
      <c r="E1284" s="211">
        <f t="shared" si="34"/>
        <v>7875.04</v>
      </c>
      <c r="F1284" s="212"/>
    </row>
    <row r="1285" spans="1:6" ht="9" customHeight="1">
      <c r="A1285" s="208">
        <v>42842</v>
      </c>
      <c r="B1285" s="209" t="s">
        <v>16187</v>
      </c>
      <c r="C1285" s="210" t="s">
        <v>14068</v>
      </c>
      <c r="D1285" s="211" t="s">
        <v>16188</v>
      </c>
      <c r="E1285" s="211">
        <f t="shared" si="34"/>
        <v>8432.51</v>
      </c>
      <c r="F1285" s="212"/>
    </row>
    <row r="1286" spans="1:6" ht="9" customHeight="1">
      <c r="A1286" s="208">
        <v>42848</v>
      </c>
      <c r="B1286" s="209" t="s">
        <v>16189</v>
      </c>
      <c r="C1286" s="210" t="s">
        <v>14068</v>
      </c>
      <c r="D1286" s="211" t="s">
        <v>16190</v>
      </c>
      <c r="E1286" s="211">
        <f t="shared" si="34"/>
        <v>9758.94</v>
      </c>
      <c r="F1286" s="212"/>
    </row>
    <row r="1287" spans="1:6" ht="9.9499999999999993" customHeight="1">
      <c r="A1287" s="208">
        <v>42849</v>
      </c>
      <c r="B1287" s="209" t="s">
        <v>16191</v>
      </c>
      <c r="C1287" s="210" t="s">
        <v>14068</v>
      </c>
      <c r="D1287" s="211" t="s">
        <v>16192</v>
      </c>
      <c r="E1287" s="211">
        <f t="shared" si="34"/>
        <v>6910.55</v>
      </c>
      <c r="F1287" s="212"/>
    </row>
    <row r="1288" spans="1:6" ht="9" customHeight="1">
      <c r="A1288" s="208">
        <v>42850</v>
      </c>
      <c r="B1288" s="209" t="s">
        <v>16193</v>
      </c>
      <c r="C1288" s="210" t="s">
        <v>14068</v>
      </c>
      <c r="D1288" s="211" t="s">
        <v>16194</v>
      </c>
      <c r="E1288" s="211">
        <f t="shared" si="34"/>
        <v>7497.65</v>
      </c>
      <c r="F1288" s="212"/>
    </row>
    <row r="1289" spans="1:6" ht="9" customHeight="1">
      <c r="A1289" s="208">
        <v>42851</v>
      </c>
      <c r="B1289" s="209" t="s">
        <v>16195</v>
      </c>
      <c r="C1289" s="210" t="s">
        <v>14068</v>
      </c>
      <c r="D1289" s="211" t="s">
        <v>16196</v>
      </c>
      <c r="E1289" s="211">
        <f t="shared" si="34"/>
        <v>10287.77</v>
      </c>
      <c r="F1289" s="212"/>
    </row>
    <row r="1290" spans="1:6" ht="9" customHeight="1">
      <c r="A1290" s="208">
        <v>42852</v>
      </c>
      <c r="B1290" s="209" t="s">
        <v>16197</v>
      </c>
      <c r="C1290" s="210" t="s">
        <v>14068</v>
      </c>
      <c r="D1290" s="211" t="s">
        <v>16198</v>
      </c>
      <c r="E1290" s="211">
        <f t="shared" si="34"/>
        <v>11266.77</v>
      </c>
      <c r="F1290" s="212"/>
    </row>
    <row r="1291" spans="1:6" ht="9" customHeight="1">
      <c r="A1291" s="208">
        <v>42853</v>
      </c>
      <c r="B1291" s="209" t="s">
        <v>16199</v>
      </c>
      <c r="C1291" s="210" t="s">
        <v>14068</v>
      </c>
      <c r="D1291" s="211" t="s">
        <v>16200</v>
      </c>
      <c r="E1291" s="211">
        <f t="shared" si="34"/>
        <v>14816.77</v>
      </c>
      <c r="F1291" s="212"/>
    </row>
    <row r="1292" spans="1:6" ht="9" customHeight="1">
      <c r="A1292" s="208">
        <v>42854</v>
      </c>
      <c r="B1292" s="209" t="s">
        <v>16201</v>
      </c>
      <c r="C1292" s="210" t="s">
        <v>14068</v>
      </c>
      <c r="D1292" s="211" t="s">
        <v>16202</v>
      </c>
      <c r="E1292" s="211">
        <f t="shared" si="34"/>
        <v>16968.560000000001</v>
      </c>
      <c r="F1292" s="212"/>
    </row>
    <row r="1293" spans="1:6" ht="9" customHeight="1">
      <c r="A1293" s="208">
        <v>42855</v>
      </c>
      <c r="B1293" s="209" t="s">
        <v>16203</v>
      </c>
      <c r="C1293" s="210" t="s">
        <v>14068</v>
      </c>
      <c r="D1293" s="211" t="s">
        <v>16204</v>
      </c>
      <c r="E1293" s="211">
        <f t="shared" si="34"/>
        <v>13413.98</v>
      </c>
      <c r="F1293" s="212"/>
    </row>
    <row r="1294" spans="1:6" ht="9" customHeight="1">
      <c r="A1294" s="208">
        <v>42856</v>
      </c>
      <c r="B1294" s="209" t="s">
        <v>16205</v>
      </c>
      <c r="C1294" s="210" t="s">
        <v>14068</v>
      </c>
      <c r="D1294" s="211" t="s">
        <v>16206</v>
      </c>
      <c r="E1294" s="211">
        <f t="shared" si="34"/>
        <v>15057.19</v>
      </c>
      <c r="F1294" s="212"/>
    </row>
    <row r="1295" spans="1:6" ht="9" customHeight="1">
      <c r="A1295" s="208">
        <v>42858</v>
      </c>
      <c r="B1295" s="209" t="s">
        <v>16207</v>
      </c>
      <c r="C1295" s="210" t="s">
        <v>14068</v>
      </c>
      <c r="D1295" s="211" t="s">
        <v>16208</v>
      </c>
      <c r="E1295" s="211">
        <f t="shared" si="34"/>
        <v>16549.03</v>
      </c>
      <c r="F1295" s="212"/>
    </row>
    <row r="1296" spans="1:6" ht="9.6" customHeight="1">
      <c r="A1296" s="208">
        <v>42857</v>
      </c>
      <c r="B1296" s="209" t="s">
        <v>16209</v>
      </c>
      <c r="C1296" s="210" t="s">
        <v>14068</v>
      </c>
      <c r="D1296" s="211" t="s">
        <v>16208</v>
      </c>
      <c r="E1296" s="211">
        <f t="shared" si="34"/>
        <v>16549.03</v>
      </c>
      <c r="F1296" s="212"/>
    </row>
    <row r="1297" spans="1:6" ht="9" customHeight="1">
      <c r="A1297" s="345" t="s">
        <v>14040</v>
      </c>
      <c r="B1297" s="345"/>
      <c r="C1297" s="345"/>
      <c r="D1297" s="345"/>
      <c r="E1297" s="345"/>
      <c r="F1297" s="345"/>
    </row>
    <row r="1298" spans="1:6" ht="9" customHeight="1">
      <c r="A1298" s="205" t="s">
        <v>13834</v>
      </c>
      <c r="B1298" s="206" t="s">
        <v>13835</v>
      </c>
      <c r="C1298" s="207" t="s">
        <v>13836</v>
      </c>
      <c r="D1298" s="205" t="s">
        <v>13837</v>
      </c>
      <c r="E1298" s="205"/>
      <c r="F1298" s="206" t="s">
        <v>13839</v>
      </c>
    </row>
    <row r="1299" spans="1:6" ht="9" customHeight="1">
      <c r="A1299" s="208">
        <v>42859</v>
      </c>
      <c r="B1299" s="209" t="s">
        <v>16210</v>
      </c>
      <c r="C1299" s="210" t="s">
        <v>14068</v>
      </c>
      <c r="D1299" s="211" t="s">
        <v>16211</v>
      </c>
      <c r="E1299" s="211">
        <f t="shared" ref="E1299:E1345" si="35">ROUND(D1299-(D1299*$B$4),2)</f>
        <v>18955.46</v>
      </c>
      <c r="F1299" s="212"/>
    </row>
    <row r="1300" spans="1:6" ht="9" customHeight="1">
      <c r="A1300" s="208">
        <v>42860</v>
      </c>
      <c r="B1300" s="209" t="s">
        <v>16212</v>
      </c>
      <c r="C1300" s="210" t="s">
        <v>14068</v>
      </c>
      <c r="D1300" s="211" t="s">
        <v>16213</v>
      </c>
      <c r="E1300" s="211">
        <f t="shared" si="35"/>
        <v>17588.62</v>
      </c>
      <c r="F1300" s="212"/>
    </row>
    <row r="1301" spans="1:6" ht="9" customHeight="1">
      <c r="A1301" s="208">
        <v>42861</v>
      </c>
      <c r="B1301" s="209" t="s">
        <v>16214</v>
      </c>
      <c r="C1301" s="210" t="s">
        <v>14068</v>
      </c>
      <c r="D1301" s="211" t="s">
        <v>16215</v>
      </c>
      <c r="E1301" s="211">
        <f t="shared" si="35"/>
        <v>19843.72</v>
      </c>
      <c r="F1301" s="212"/>
    </row>
    <row r="1302" spans="1:6" ht="9" customHeight="1">
      <c r="A1302" s="208">
        <v>42862</v>
      </c>
      <c r="B1302" s="209" t="s">
        <v>16216</v>
      </c>
      <c r="C1302" s="210" t="s">
        <v>13844</v>
      </c>
      <c r="D1302" s="211" t="s">
        <v>16217</v>
      </c>
      <c r="E1302" s="211">
        <f t="shared" si="35"/>
        <v>23.07</v>
      </c>
      <c r="F1302" s="212"/>
    </row>
    <row r="1303" spans="1:6" ht="9" customHeight="1">
      <c r="A1303" s="208">
        <v>42863</v>
      </c>
      <c r="B1303" s="209" t="s">
        <v>16218</v>
      </c>
      <c r="C1303" s="210" t="s">
        <v>13844</v>
      </c>
      <c r="D1303" s="211" t="s">
        <v>16219</v>
      </c>
      <c r="E1303" s="211">
        <f t="shared" si="35"/>
        <v>46.15</v>
      </c>
      <c r="F1303" s="212"/>
    </row>
    <row r="1304" spans="1:6" ht="9" customHeight="1">
      <c r="A1304" s="208">
        <v>42864</v>
      </c>
      <c r="B1304" s="209" t="s">
        <v>16220</v>
      </c>
      <c r="C1304" s="210" t="s">
        <v>13844</v>
      </c>
      <c r="D1304" s="211" t="s">
        <v>16221</v>
      </c>
      <c r="E1304" s="211">
        <f t="shared" si="35"/>
        <v>175.43</v>
      </c>
      <c r="F1304" s="212"/>
    </row>
    <row r="1305" spans="1:6" ht="18" customHeight="1">
      <c r="A1305" s="208">
        <v>42865</v>
      </c>
      <c r="B1305" s="213" t="s">
        <v>16222</v>
      </c>
      <c r="C1305" s="210" t="s">
        <v>14068</v>
      </c>
      <c r="D1305" s="211" t="s">
        <v>16223</v>
      </c>
      <c r="E1305" s="211">
        <f t="shared" si="35"/>
        <v>22.79</v>
      </c>
      <c r="F1305" s="214"/>
    </row>
    <row r="1306" spans="1:6" ht="9" customHeight="1">
      <c r="A1306" s="208">
        <v>42867</v>
      </c>
      <c r="B1306" s="209" t="s">
        <v>16224</v>
      </c>
      <c r="C1306" s="210" t="s">
        <v>13844</v>
      </c>
      <c r="D1306" s="211" t="s">
        <v>16225</v>
      </c>
      <c r="E1306" s="211">
        <f t="shared" si="35"/>
        <v>207.39</v>
      </c>
      <c r="F1306" s="212"/>
    </row>
    <row r="1307" spans="1:6" ht="9" customHeight="1">
      <c r="A1307" s="208">
        <v>42868</v>
      </c>
      <c r="B1307" s="209" t="s">
        <v>16226</v>
      </c>
      <c r="C1307" s="210" t="s">
        <v>13844</v>
      </c>
      <c r="D1307" s="211" t="s">
        <v>16227</v>
      </c>
      <c r="E1307" s="211">
        <f t="shared" si="35"/>
        <v>306.08</v>
      </c>
      <c r="F1307" s="212"/>
    </row>
    <row r="1308" spans="1:6" ht="9.9499999999999993" customHeight="1">
      <c r="A1308" s="208">
        <v>42869</v>
      </c>
      <c r="B1308" s="209" t="s">
        <v>16228</v>
      </c>
      <c r="C1308" s="210" t="s">
        <v>13844</v>
      </c>
      <c r="D1308" s="211" t="s">
        <v>16229</v>
      </c>
      <c r="E1308" s="211">
        <f t="shared" si="35"/>
        <v>270.05</v>
      </c>
      <c r="F1308" s="212"/>
    </row>
    <row r="1309" spans="1:6" ht="9" customHeight="1">
      <c r="A1309" s="208">
        <v>42870</v>
      </c>
      <c r="B1309" s="209" t="s">
        <v>16230</v>
      </c>
      <c r="C1309" s="210" t="s">
        <v>13844</v>
      </c>
      <c r="D1309" s="211" t="s">
        <v>16231</v>
      </c>
      <c r="E1309" s="211">
        <f t="shared" si="35"/>
        <v>251.7</v>
      </c>
      <c r="F1309" s="212"/>
    </row>
    <row r="1310" spans="1:6" ht="9" customHeight="1">
      <c r="A1310" s="208">
        <v>42880</v>
      </c>
      <c r="B1310" s="209" t="s">
        <v>16232</v>
      </c>
      <c r="C1310" s="210" t="s">
        <v>13871</v>
      </c>
      <c r="D1310" s="211" t="s">
        <v>14749</v>
      </c>
      <c r="E1310" s="211">
        <f t="shared" si="35"/>
        <v>720.1</v>
      </c>
      <c r="F1310" s="212"/>
    </row>
    <row r="1311" spans="1:6" ht="9" customHeight="1">
      <c r="A1311" s="208">
        <v>42883</v>
      </c>
      <c r="B1311" s="209" t="s">
        <v>16233</v>
      </c>
      <c r="C1311" s="210" t="s">
        <v>14068</v>
      </c>
      <c r="D1311" s="211" t="s">
        <v>16234</v>
      </c>
      <c r="E1311" s="211">
        <f t="shared" si="35"/>
        <v>41.61</v>
      </c>
      <c r="F1311" s="209" t="s">
        <v>13953</v>
      </c>
    </row>
    <row r="1312" spans="1:6" ht="18" customHeight="1">
      <c r="A1312" s="208">
        <v>42899</v>
      </c>
      <c r="B1312" s="213" t="s">
        <v>16235</v>
      </c>
      <c r="C1312" s="210" t="s">
        <v>14068</v>
      </c>
      <c r="D1312" s="211" t="s">
        <v>16236</v>
      </c>
      <c r="E1312" s="211">
        <f t="shared" si="35"/>
        <v>71.59</v>
      </c>
      <c r="F1312" s="209" t="s">
        <v>13953</v>
      </c>
    </row>
    <row r="1313" spans="1:6" ht="9" customHeight="1">
      <c r="A1313" s="208">
        <v>42901</v>
      </c>
      <c r="B1313" s="209" t="s">
        <v>16237</v>
      </c>
      <c r="C1313" s="210" t="s">
        <v>14068</v>
      </c>
      <c r="D1313" s="211" t="s">
        <v>16238</v>
      </c>
      <c r="E1313" s="211">
        <f t="shared" si="35"/>
        <v>58.65</v>
      </c>
      <c r="F1313" s="212"/>
    </row>
    <row r="1314" spans="1:6" ht="9" customHeight="1">
      <c r="A1314" s="208">
        <v>42900</v>
      </c>
      <c r="B1314" s="209" t="s">
        <v>16239</v>
      </c>
      <c r="C1314" s="210" t="s">
        <v>14068</v>
      </c>
      <c r="D1314" s="211" t="s">
        <v>16240</v>
      </c>
      <c r="E1314" s="211">
        <f t="shared" si="35"/>
        <v>35.42</v>
      </c>
      <c r="F1314" s="212"/>
    </row>
    <row r="1315" spans="1:6" ht="9" customHeight="1">
      <c r="A1315" s="208">
        <v>41185</v>
      </c>
      <c r="B1315" s="209" t="s">
        <v>16241</v>
      </c>
      <c r="C1315" s="210" t="s">
        <v>14068</v>
      </c>
      <c r="D1315" s="211" t="s">
        <v>16242</v>
      </c>
      <c r="E1315" s="211">
        <f t="shared" si="35"/>
        <v>11.09</v>
      </c>
      <c r="F1315" s="209" t="s">
        <v>13953</v>
      </c>
    </row>
    <row r="1316" spans="1:6" ht="18" customHeight="1">
      <c r="A1316" s="208">
        <v>42903</v>
      </c>
      <c r="B1316" s="213" t="s">
        <v>16243</v>
      </c>
      <c r="C1316" s="210" t="s">
        <v>14068</v>
      </c>
      <c r="D1316" s="211" t="s">
        <v>16244</v>
      </c>
      <c r="E1316" s="211">
        <f t="shared" si="35"/>
        <v>144.5</v>
      </c>
      <c r="F1316" s="209" t="s">
        <v>13953</v>
      </c>
    </row>
    <row r="1317" spans="1:6" ht="18" customHeight="1">
      <c r="A1317" s="208">
        <v>42904</v>
      </c>
      <c r="B1317" s="209" t="s">
        <v>16245</v>
      </c>
      <c r="C1317" s="210" t="s">
        <v>14068</v>
      </c>
      <c r="D1317" s="211" t="s">
        <v>16246</v>
      </c>
      <c r="E1317" s="211">
        <f t="shared" si="35"/>
        <v>97.3</v>
      </c>
      <c r="F1317" s="209" t="s">
        <v>13953</v>
      </c>
    </row>
    <row r="1318" spans="1:6" ht="18.95" customHeight="1">
      <c r="A1318" s="208">
        <v>42902</v>
      </c>
      <c r="B1318" s="209" t="s">
        <v>16247</v>
      </c>
      <c r="C1318" s="210" t="s">
        <v>14068</v>
      </c>
      <c r="D1318" s="211" t="s">
        <v>16248</v>
      </c>
      <c r="E1318" s="211">
        <f t="shared" si="35"/>
        <v>103.83</v>
      </c>
      <c r="F1318" s="214"/>
    </row>
    <row r="1319" spans="1:6" ht="9" customHeight="1">
      <c r="A1319" s="208">
        <v>42905</v>
      </c>
      <c r="B1319" s="209" t="s">
        <v>16249</v>
      </c>
      <c r="C1319" s="210" t="s">
        <v>14068</v>
      </c>
      <c r="D1319" s="211" t="s">
        <v>16250</v>
      </c>
      <c r="E1319" s="211">
        <f t="shared" si="35"/>
        <v>33.340000000000003</v>
      </c>
      <c r="F1319" s="212"/>
    </row>
    <row r="1320" spans="1:6" ht="18" customHeight="1">
      <c r="A1320" s="208">
        <v>43120</v>
      </c>
      <c r="B1320" s="213" t="s">
        <v>16251</v>
      </c>
      <c r="C1320" s="210" t="s">
        <v>14068</v>
      </c>
      <c r="D1320" s="211" t="s">
        <v>16252</v>
      </c>
      <c r="E1320" s="211">
        <f t="shared" si="35"/>
        <v>106.65</v>
      </c>
      <c r="F1320" s="209" t="s">
        <v>13953</v>
      </c>
    </row>
    <row r="1321" spans="1:6" ht="18" customHeight="1">
      <c r="A1321" s="208">
        <v>42906</v>
      </c>
      <c r="B1321" s="213" t="s">
        <v>16253</v>
      </c>
      <c r="C1321" s="210" t="s">
        <v>14068</v>
      </c>
      <c r="D1321" s="211" t="s">
        <v>16254</v>
      </c>
      <c r="E1321" s="211">
        <f t="shared" si="35"/>
        <v>119.54</v>
      </c>
      <c r="F1321" s="209" t="s">
        <v>13953</v>
      </c>
    </row>
    <row r="1322" spans="1:6" ht="18" customHeight="1">
      <c r="A1322" s="208">
        <v>42907</v>
      </c>
      <c r="B1322" s="213" t="s">
        <v>16255</v>
      </c>
      <c r="C1322" s="210" t="s">
        <v>14068</v>
      </c>
      <c r="D1322" s="211" t="s">
        <v>16256</v>
      </c>
      <c r="E1322" s="211">
        <f t="shared" si="35"/>
        <v>130.43</v>
      </c>
      <c r="F1322" s="209" t="s">
        <v>13953</v>
      </c>
    </row>
    <row r="1323" spans="1:6" ht="18" customHeight="1">
      <c r="A1323" s="208">
        <v>42908</v>
      </c>
      <c r="B1323" s="213" t="s">
        <v>16257</v>
      </c>
      <c r="C1323" s="210" t="s">
        <v>14068</v>
      </c>
      <c r="D1323" s="211" t="s">
        <v>16258</v>
      </c>
      <c r="E1323" s="211">
        <f t="shared" si="35"/>
        <v>124.09</v>
      </c>
      <c r="F1323" s="209" t="s">
        <v>13953</v>
      </c>
    </row>
    <row r="1324" spans="1:6" ht="18.95" customHeight="1">
      <c r="A1324" s="208">
        <v>43122</v>
      </c>
      <c r="B1324" s="209" t="s">
        <v>16259</v>
      </c>
      <c r="C1324" s="210" t="s">
        <v>14068</v>
      </c>
      <c r="D1324" s="211" t="s">
        <v>16260</v>
      </c>
      <c r="E1324" s="211">
        <f t="shared" si="35"/>
        <v>123</v>
      </c>
      <c r="F1324" s="209" t="s">
        <v>13953</v>
      </c>
    </row>
    <row r="1325" spans="1:6" ht="18" customHeight="1">
      <c r="A1325" s="208">
        <v>42913</v>
      </c>
      <c r="B1325" s="213" t="s">
        <v>16261</v>
      </c>
      <c r="C1325" s="210" t="s">
        <v>14068</v>
      </c>
      <c r="D1325" s="211" t="s">
        <v>16262</v>
      </c>
      <c r="E1325" s="211">
        <f t="shared" si="35"/>
        <v>150.33000000000001</v>
      </c>
      <c r="F1325" s="209" t="s">
        <v>13953</v>
      </c>
    </row>
    <row r="1326" spans="1:6" ht="18" customHeight="1">
      <c r="A1326" s="208">
        <v>42910</v>
      </c>
      <c r="B1326" s="213" t="s">
        <v>16263</v>
      </c>
      <c r="C1326" s="210" t="s">
        <v>14068</v>
      </c>
      <c r="D1326" s="211" t="s">
        <v>16264</v>
      </c>
      <c r="E1326" s="211">
        <f t="shared" si="35"/>
        <v>283.55</v>
      </c>
      <c r="F1326" s="209" t="s">
        <v>13953</v>
      </c>
    </row>
    <row r="1327" spans="1:6" ht="18" customHeight="1">
      <c r="A1327" s="208">
        <v>42909</v>
      </c>
      <c r="B1327" s="213" t="s">
        <v>16265</v>
      </c>
      <c r="C1327" s="210" t="s">
        <v>14068</v>
      </c>
      <c r="D1327" s="211" t="s">
        <v>16266</v>
      </c>
      <c r="E1327" s="211">
        <f t="shared" si="35"/>
        <v>184.43</v>
      </c>
      <c r="F1327" s="209" t="s">
        <v>13953</v>
      </c>
    </row>
    <row r="1328" spans="1:6" ht="18" customHeight="1">
      <c r="A1328" s="208">
        <v>42911</v>
      </c>
      <c r="B1328" s="213" t="s">
        <v>16267</v>
      </c>
      <c r="C1328" s="210" t="s">
        <v>14068</v>
      </c>
      <c r="D1328" s="211" t="s">
        <v>16268</v>
      </c>
      <c r="E1328" s="211">
        <f t="shared" si="35"/>
        <v>135.74</v>
      </c>
      <c r="F1328" s="209" t="s">
        <v>13953</v>
      </c>
    </row>
    <row r="1329" spans="1:6" ht="18" customHeight="1">
      <c r="A1329" s="208">
        <v>42912</v>
      </c>
      <c r="B1329" s="213" t="s">
        <v>16269</v>
      </c>
      <c r="C1329" s="210" t="s">
        <v>14068</v>
      </c>
      <c r="D1329" s="211" t="s">
        <v>16270</v>
      </c>
      <c r="E1329" s="211">
        <f t="shared" si="35"/>
        <v>139.44999999999999</v>
      </c>
      <c r="F1329" s="209" t="s">
        <v>13953</v>
      </c>
    </row>
    <row r="1330" spans="1:6" ht="18" customHeight="1">
      <c r="A1330" s="208">
        <v>42915</v>
      </c>
      <c r="B1330" s="209" t="s">
        <v>16271</v>
      </c>
      <c r="C1330" s="210" t="s">
        <v>14068</v>
      </c>
      <c r="D1330" s="211" t="s">
        <v>16272</v>
      </c>
      <c r="E1330" s="211">
        <f t="shared" si="35"/>
        <v>163.01</v>
      </c>
      <c r="F1330" s="209" t="s">
        <v>13953</v>
      </c>
    </row>
    <row r="1331" spans="1:6" ht="18.95" customHeight="1">
      <c r="A1331" s="208">
        <v>42914</v>
      </c>
      <c r="B1331" s="209" t="s">
        <v>16273</v>
      </c>
      <c r="C1331" s="210" t="s">
        <v>14068</v>
      </c>
      <c r="D1331" s="211" t="s">
        <v>16274</v>
      </c>
      <c r="E1331" s="211">
        <f t="shared" si="35"/>
        <v>119.18</v>
      </c>
      <c r="F1331" s="209" t="s">
        <v>13953</v>
      </c>
    </row>
    <row r="1332" spans="1:6" ht="18" customHeight="1">
      <c r="A1332" s="208">
        <v>42917</v>
      </c>
      <c r="B1332" s="213" t="s">
        <v>16275</v>
      </c>
      <c r="C1332" s="210" t="s">
        <v>14068</v>
      </c>
      <c r="D1332" s="211" t="s">
        <v>16276</v>
      </c>
      <c r="E1332" s="211">
        <f t="shared" si="35"/>
        <v>915.17</v>
      </c>
      <c r="F1332" s="214"/>
    </row>
    <row r="1333" spans="1:6" ht="18" customHeight="1">
      <c r="A1333" s="208">
        <v>42918</v>
      </c>
      <c r="B1333" s="213" t="s">
        <v>16277</v>
      </c>
      <c r="C1333" s="210" t="s">
        <v>14068</v>
      </c>
      <c r="D1333" s="211" t="s">
        <v>16278</v>
      </c>
      <c r="E1333" s="211">
        <f t="shared" si="35"/>
        <v>1186.3900000000001</v>
      </c>
      <c r="F1333" s="214"/>
    </row>
    <row r="1334" spans="1:6" ht="18" customHeight="1">
      <c r="A1334" s="208">
        <v>42916</v>
      </c>
      <c r="B1334" s="213" t="s">
        <v>16279</v>
      </c>
      <c r="C1334" s="210" t="s">
        <v>14068</v>
      </c>
      <c r="D1334" s="211" t="s">
        <v>16280</v>
      </c>
      <c r="E1334" s="211">
        <f t="shared" si="35"/>
        <v>692.11</v>
      </c>
      <c r="F1334" s="214"/>
    </row>
    <row r="1335" spans="1:6" ht="18" customHeight="1">
      <c r="A1335" s="208">
        <v>42919</v>
      </c>
      <c r="B1335" s="213" t="s">
        <v>16281</v>
      </c>
      <c r="C1335" s="210" t="s">
        <v>14068</v>
      </c>
      <c r="D1335" s="211" t="s">
        <v>16282</v>
      </c>
      <c r="E1335" s="211">
        <f t="shared" si="35"/>
        <v>90.34</v>
      </c>
      <c r="F1335" s="209" t="s">
        <v>13953</v>
      </c>
    </row>
    <row r="1336" spans="1:6" ht="18" customHeight="1">
      <c r="A1336" s="208">
        <v>42920</v>
      </c>
      <c r="B1336" s="213" t="s">
        <v>16283</v>
      </c>
      <c r="C1336" s="210" t="s">
        <v>14068</v>
      </c>
      <c r="D1336" s="211" t="s">
        <v>16284</v>
      </c>
      <c r="E1336" s="211">
        <f t="shared" si="35"/>
        <v>700.97</v>
      </c>
      <c r="F1336" s="214"/>
    </row>
    <row r="1337" spans="1:6" ht="18.95" customHeight="1">
      <c r="A1337" s="208">
        <v>42921</v>
      </c>
      <c r="B1337" s="209" t="s">
        <v>16285</v>
      </c>
      <c r="C1337" s="210" t="s">
        <v>14068</v>
      </c>
      <c r="D1337" s="211" t="s">
        <v>16286</v>
      </c>
      <c r="E1337" s="211">
        <f t="shared" si="35"/>
        <v>194.47</v>
      </c>
      <c r="F1337" s="214"/>
    </row>
    <row r="1338" spans="1:6" ht="9" customHeight="1">
      <c r="A1338" s="208">
        <v>42922</v>
      </c>
      <c r="B1338" s="209" t="s">
        <v>16287</v>
      </c>
      <c r="C1338" s="210" t="s">
        <v>14068</v>
      </c>
      <c r="D1338" s="211" t="s">
        <v>16288</v>
      </c>
      <c r="E1338" s="211">
        <f t="shared" si="35"/>
        <v>32.770000000000003</v>
      </c>
      <c r="F1338" s="212"/>
    </row>
    <row r="1339" spans="1:6" ht="9" customHeight="1">
      <c r="A1339" s="208">
        <v>42923</v>
      </c>
      <c r="B1339" s="209" t="s">
        <v>16289</v>
      </c>
      <c r="C1339" s="210" t="s">
        <v>14068</v>
      </c>
      <c r="D1339" s="211" t="s">
        <v>16290</v>
      </c>
      <c r="E1339" s="211">
        <f t="shared" si="35"/>
        <v>35.67</v>
      </c>
      <c r="F1339" s="212"/>
    </row>
    <row r="1340" spans="1:6" ht="9" customHeight="1">
      <c r="A1340" s="208">
        <v>42924</v>
      </c>
      <c r="B1340" s="209" t="s">
        <v>16291</v>
      </c>
      <c r="C1340" s="210" t="s">
        <v>14068</v>
      </c>
      <c r="D1340" s="211" t="s">
        <v>16292</v>
      </c>
      <c r="E1340" s="211">
        <f t="shared" si="35"/>
        <v>22.75</v>
      </c>
      <c r="F1340" s="212"/>
    </row>
    <row r="1341" spans="1:6" ht="9" customHeight="1">
      <c r="A1341" s="208">
        <v>42925</v>
      </c>
      <c r="B1341" s="209" t="s">
        <v>16293</v>
      </c>
      <c r="C1341" s="210" t="s">
        <v>14068</v>
      </c>
      <c r="D1341" s="211" t="s">
        <v>13854</v>
      </c>
      <c r="E1341" s="211">
        <f t="shared" si="35"/>
        <v>7.81</v>
      </c>
      <c r="F1341" s="212"/>
    </row>
    <row r="1342" spans="1:6" ht="9" customHeight="1">
      <c r="A1342" s="208">
        <v>42926</v>
      </c>
      <c r="B1342" s="209" t="s">
        <v>16294</v>
      </c>
      <c r="C1342" s="210" t="s">
        <v>14068</v>
      </c>
      <c r="D1342" s="211" t="s">
        <v>16295</v>
      </c>
      <c r="E1342" s="211">
        <f t="shared" si="35"/>
        <v>9.17</v>
      </c>
      <c r="F1342" s="212"/>
    </row>
    <row r="1343" spans="1:6" ht="9" customHeight="1">
      <c r="A1343" s="208">
        <v>42927</v>
      </c>
      <c r="B1343" s="209" t="s">
        <v>16296</v>
      </c>
      <c r="C1343" s="210" t="s">
        <v>14068</v>
      </c>
      <c r="D1343" s="211" t="s">
        <v>16297</v>
      </c>
      <c r="E1343" s="211">
        <f t="shared" si="35"/>
        <v>9.65</v>
      </c>
      <c r="F1343" s="212"/>
    </row>
    <row r="1344" spans="1:6" ht="9" customHeight="1">
      <c r="A1344" s="208">
        <v>42928</v>
      </c>
      <c r="B1344" s="209" t="s">
        <v>16298</v>
      </c>
      <c r="C1344" s="210" t="s">
        <v>14068</v>
      </c>
      <c r="D1344" s="211" t="s">
        <v>16299</v>
      </c>
      <c r="E1344" s="211">
        <f t="shared" si="35"/>
        <v>19.86</v>
      </c>
      <c r="F1344" s="212"/>
    </row>
    <row r="1345" spans="1:6" ht="18.75" customHeight="1">
      <c r="A1345" s="208">
        <v>42942</v>
      </c>
      <c r="B1345" s="213" t="s">
        <v>16300</v>
      </c>
      <c r="C1345" s="210" t="s">
        <v>14068</v>
      </c>
      <c r="D1345" s="211" t="s">
        <v>16301</v>
      </c>
      <c r="E1345" s="211">
        <f t="shared" si="35"/>
        <v>104.73</v>
      </c>
      <c r="F1345" s="214"/>
    </row>
    <row r="1346" spans="1:6" ht="9" customHeight="1">
      <c r="A1346" s="345" t="s">
        <v>14040</v>
      </c>
      <c r="B1346" s="345"/>
      <c r="C1346" s="345"/>
      <c r="D1346" s="345"/>
      <c r="E1346" s="345"/>
      <c r="F1346" s="345"/>
    </row>
    <row r="1347" spans="1:6" ht="9" customHeight="1">
      <c r="A1347" s="205" t="s">
        <v>13834</v>
      </c>
      <c r="B1347" s="206" t="s">
        <v>13835</v>
      </c>
      <c r="C1347" s="207" t="s">
        <v>13836</v>
      </c>
      <c r="D1347" s="205" t="s">
        <v>13837</v>
      </c>
      <c r="E1347" s="205"/>
      <c r="F1347" s="206" t="s">
        <v>13839</v>
      </c>
    </row>
    <row r="1348" spans="1:6" ht="9" customHeight="1">
      <c r="A1348" s="208">
        <v>42944</v>
      </c>
      <c r="B1348" s="209" t="s">
        <v>16302</v>
      </c>
      <c r="C1348" s="210" t="s">
        <v>13844</v>
      </c>
      <c r="D1348" s="211" t="s">
        <v>16303</v>
      </c>
      <c r="E1348" s="211">
        <f t="shared" ref="E1348:E1396" si="36">ROUND(D1348-(D1348*$B$4),2)</f>
        <v>71.239999999999995</v>
      </c>
      <c r="F1348" s="212"/>
    </row>
    <row r="1349" spans="1:6" ht="9" customHeight="1">
      <c r="A1349" s="208">
        <v>42943</v>
      </c>
      <c r="B1349" s="209" t="s">
        <v>16304</v>
      </c>
      <c r="C1349" s="210" t="s">
        <v>13844</v>
      </c>
      <c r="D1349" s="211" t="s">
        <v>16305</v>
      </c>
      <c r="E1349" s="211">
        <f t="shared" si="36"/>
        <v>65.959999999999994</v>
      </c>
      <c r="F1349" s="212"/>
    </row>
    <row r="1350" spans="1:6" ht="9" customHeight="1">
      <c r="A1350" s="208">
        <v>42946</v>
      </c>
      <c r="B1350" s="209" t="s">
        <v>16306</v>
      </c>
      <c r="C1350" s="210" t="s">
        <v>13844</v>
      </c>
      <c r="D1350" s="211" t="s">
        <v>16307</v>
      </c>
      <c r="E1350" s="211">
        <f t="shared" si="36"/>
        <v>100</v>
      </c>
      <c r="F1350" s="212"/>
    </row>
    <row r="1351" spans="1:6" ht="9" customHeight="1">
      <c r="A1351" s="208">
        <v>42945</v>
      </c>
      <c r="B1351" s="209" t="s">
        <v>16308</v>
      </c>
      <c r="C1351" s="210" t="s">
        <v>13844</v>
      </c>
      <c r="D1351" s="211" t="s">
        <v>16309</v>
      </c>
      <c r="E1351" s="211">
        <f t="shared" si="36"/>
        <v>97.21</v>
      </c>
      <c r="F1351" s="212"/>
    </row>
    <row r="1352" spans="1:6" ht="9" customHeight="1">
      <c r="A1352" s="208">
        <v>42948</v>
      </c>
      <c r="B1352" s="209" t="s">
        <v>16310</v>
      </c>
      <c r="C1352" s="210" t="s">
        <v>13844</v>
      </c>
      <c r="D1352" s="211" t="s">
        <v>16311</v>
      </c>
      <c r="E1352" s="211">
        <f t="shared" si="36"/>
        <v>143.12</v>
      </c>
      <c r="F1352" s="212"/>
    </row>
    <row r="1353" spans="1:6" ht="9" customHeight="1">
      <c r="A1353" s="208">
        <v>42947</v>
      </c>
      <c r="B1353" s="209" t="s">
        <v>16312</v>
      </c>
      <c r="C1353" s="210" t="s">
        <v>13844</v>
      </c>
      <c r="D1353" s="211" t="s">
        <v>16313</v>
      </c>
      <c r="E1353" s="211">
        <f t="shared" si="36"/>
        <v>144.1</v>
      </c>
      <c r="F1353" s="212"/>
    </row>
    <row r="1354" spans="1:6" ht="9" customHeight="1">
      <c r="A1354" s="208">
        <v>42949</v>
      </c>
      <c r="B1354" s="209" t="s">
        <v>16314</v>
      </c>
      <c r="C1354" s="210" t="s">
        <v>13844</v>
      </c>
      <c r="D1354" s="211" t="s">
        <v>16315</v>
      </c>
      <c r="E1354" s="211">
        <f t="shared" si="36"/>
        <v>147.4</v>
      </c>
      <c r="F1354" s="212"/>
    </row>
    <row r="1355" spans="1:6" ht="9" customHeight="1">
      <c r="A1355" s="208">
        <v>42950</v>
      </c>
      <c r="B1355" s="209" t="s">
        <v>16316</v>
      </c>
      <c r="C1355" s="210" t="s">
        <v>13844</v>
      </c>
      <c r="D1355" s="211" t="s">
        <v>16317</v>
      </c>
      <c r="E1355" s="211">
        <f t="shared" si="36"/>
        <v>148.74</v>
      </c>
      <c r="F1355" s="212"/>
    </row>
    <row r="1356" spans="1:6" ht="9" customHeight="1">
      <c r="A1356" s="208">
        <v>42951</v>
      </c>
      <c r="B1356" s="209" t="s">
        <v>16318</v>
      </c>
      <c r="C1356" s="210" t="s">
        <v>13844</v>
      </c>
      <c r="D1356" s="211" t="s">
        <v>16319</v>
      </c>
      <c r="E1356" s="211">
        <f t="shared" si="36"/>
        <v>180.84</v>
      </c>
      <c r="F1356" s="212"/>
    </row>
    <row r="1357" spans="1:6" ht="9" customHeight="1">
      <c r="A1357" s="208">
        <v>42952</v>
      </c>
      <c r="B1357" s="209" t="s">
        <v>16320</v>
      </c>
      <c r="C1357" s="210" t="s">
        <v>13844</v>
      </c>
      <c r="D1357" s="211" t="s">
        <v>16321</v>
      </c>
      <c r="E1357" s="211">
        <f t="shared" si="36"/>
        <v>185.1</v>
      </c>
      <c r="F1357" s="212"/>
    </row>
    <row r="1358" spans="1:6" ht="9.9499999999999993" customHeight="1">
      <c r="A1358" s="208">
        <v>42953</v>
      </c>
      <c r="B1358" s="209" t="s">
        <v>16322</v>
      </c>
      <c r="C1358" s="210" t="s">
        <v>13844</v>
      </c>
      <c r="D1358" s="211" t="s">
        <v>16323</v>
      </c>
      <c r="E1358" s="211">
        <f t="shared" si="36"/>
        <v>313.01</v>
      </c>
      <c r="F1358" s="212"/>
    </row>
    <row r="1359" spans="1:6" ht="9" customHeight="1">
      <c r="A1359" s="208">
        <v>42954</v>
      </c>
      <c r="B1359" s="209" t="s">
        <v>16324</v>
      </c>
      <c r="C1359" s="210" t="s">
        <v>13844</v>
      </c>
      <c r="D1359" s="211" t="s">
        <v>16325</v>
      </c>
      <c r="E1359" s="211">
        <f t="shared" si="36"/>
        <v>328.75</v>
      </c>
      <c r="F1359" s="212"/>
    </row>
    <row r="1360" spans="1:6" ht="9" customHeight="1">
      <c r="A1360" s="208">
        <v>42955</v>
      </c>
      <c r="B1360" s="209" t="s">
        <v>16326</v>
      </c>
      <c r="C1360" s="210" t="s">
        <v>13844</v>
      </c>
      <c r="D1360" s="211" t="s">
        <v>16327</v>
      </c>
      <c r="E1360" s="211">
        <f t="shared" si="36"/>
        <v>271.25</v>
      </c>
      <c r="F1360" s="212"/>
    </row>
    <row r="1361" spans="1:6" ht="9" customHeight="1">
      <c r="A1361" s="208">
        <v>42956</v>
      </c>
      <c r="B1361" s="209" t="s">
        <v>16328</v>
      </c>
      <c r="C1361" s="210" t="s">
        <v>13844</v>
      </c>
      <c r="D1361" s="211" t="s">
        <v>16309</v>
      </c>
      <c r="E1361" s="211">
        <f t="shared" si="36"/>
        <v>97.21</v>
      </c>
      <c r="F1361" s="212"/>
    </row>
    <row r="1362" spans="1:6" ht="18" customHeight="1">
      <c r="A1362" s="208">
        <v>42957</v>
      </c>
      <c r="B1362" s="213" t="s">
        <v>16329</v>
      </c>
      <c r="C1362" s="210" t="s">
        <v>13844</v>
      </c>
      <c r="D1362" s="211" t="s">
        <v>16330</v>
      </c>
      <c r="E1362" s="211">
        <f t="shared" si="36"/>
        <v>221.38</v>
      </c>
      <c r="F1362" s="214"/>
    </row>
    <row r="1363" spans="1:6" ht="18" customHeight="1">
      <c r="A1363" s="208">
        <v>42958</v>
      </c>
      <c r="B1363" s="213" t="s">
        <v>16331</v>
      </c>
      <c r="C1363" s="210" t="s">
        <v>13844</v>
      </c>
      <c r="D1363" s="211" t="s">
        <v>16332</v>
      </c>
      <c r="E1363" s="211">
        <f t="shared" si="36"/>
        <v>273.74</v>
      </c>
      <c r="F1363" s="209" t="s">
        <v>13953</v>
      </c>
    </row>
    <row r="1364" spans="1:6" ht="18" customHeight="1">
      <c r="A1364" s="208">
        <v>42959</v>
      </c>
      <c r="B1364" s="213" t="s">
        <v>16333</v>
      </c>
      <c r="C1364" s="210" t="s">
        <v>13844</v>
      </c>
      <c r="D1364" s="211" t="s">
        <v>16334</v>
      </c>
      <c r="E1364" s="211">
        <f t="shared" si="36"/>
        <v>276.38</v>
      </c>
      <c r="F1364" s="209" t="s">
        <v>13953</v>
      </c>
    </row>
    <row r="1365" spans="1:6" ht="18" customHeight="1">
      <c r="A1365" s="208">
        <v>42961</v>
      </c>
      <c r="B1365" s="213" t="s">
        <v>16335</v>
      </c>
      <c r="C1365" s="210" t="s">
        <v>13844</v>
      </c>
      <c r="D1365" s="211" t="s">
        <v>16336</v>
      </c>
      <c r="E1365" s="211">
        <f t="shared" si="36"/>
        <v>27.96</v>
      </c>
      <c r="F1365" s="214"/>
    </row>
    <row r="1366" spans="1:6" ht="18.95" customHeight="1">
      <c r="A1366" s="208">
        <v>42962</v>
      </c>
      <c r="B1366" s="209" t="s">
        <v>16337</v>
      </c>
      <c r="C1366" s="210" t="s">
        <v>13844</v>
      </c>
      <c r="D1366" s="211" t="s">
        <v>16336</v>
      </c>
      <c r="E1366" s="211">
        <f t="shared" si="36"/>
        <v>27.96</v>
      </c>
      <c r="F1366" s="214"/>
    </row>
    <row r="1367" spans="1:6" ht="9" customHeight="1">
      <c r="A1367" s="208">
        <v>42960</v>
      </c>
      <c r="B1367" s="209" t="s">
        <v>16338</v>
      </c>
      <c r="C1367" s="210" t="s">
        <v>13844</v>
      </c>
      <c r="D1367" s="211" t="s">
        <v>14717</v>
      </c>
      <c r="E1367" s="211">
        <f t="shared" si="36"/>
        <v>19.149999999999999</v>
      </c>
      <c r="F1367" s="212"/>
    </row>
    <row r="1368" spans="1:6" ht="18" customHeight="1">
      <c r="A1368" s="208">
        <v>42964</v>
      </c>
      <c r="B1368" s="213" t="s">
        <v>16339</v>
      </c>
      <c r="C1368" s="210" t="s">
        <v>13844</v>
      </c>
      <c r="D1368" s="211" t="s">
        <v>16340</v>
      </c>
      <c r="E1368" s="211">
        <f t="shared" si="36"/>
        <v>29.7</v>
      </c>
      <c r="F1368" s="214"/>
    </row>
    <row r="1369" spans="1:6" ht="9" customHeight="1">
      <c r="A1369" s="208">
        <v>42963</v>
      </c>
      <c r="B1369" s="209" t="s">
        <v>16341</v>
      </c>
      <c r="C1369" s="210" t="s">
        <v>13844</v>
      </c>
      <c r="D1369" s="211" t="s">
        <v>16342</v>
      </c>
      <c r="E1369" s="211">
        <f t="shared" si="36"/>
        <v>20.81</v>
      </c>
      <c r="F1369" s="212"/>
    </row>
    <row r="1370" spans="1:6" ht="18" customHeight="1">
      <c r="A1370" s="208">
        <v>42966</v>
      </c>
      <c r="B1370" s="213" t="s">
        <v>16343</v>
      </c>
      <c r="C1370" s="210" t="s">
        <v>13844</v>
      </c>
      <c r="D1370" s="211" t="s">
        <v>16344</v>
      </c>
      <c r="E1370" s="211">
        <f t="shared" si="36"/>
        <v>33.07</v>
      </c>
      <c r="F1370" s="214"/>
    </row>
    <row r="1371" spans="1:6" ht="9" customHeight="1">
      <c r="A1371" s="208">
        <v>42965</v>
      </c>
      <c r="B1371" s="209" t="s">
        <v>16345</v>
      </c>
      <c r="C1371" s="210" t="s">
        <v>13844</v>
      </c>
      <c r="D1371" s="211" t="s">
        <v>16346</v>
      </c>
      <c r="E1371" s="211">
        <f t="shared" si="36"/>
        <v>24.15</v>
      </c>
      <c r="F1371" s="212"/>
    </row>
    <row r="1372" spans="1:6" ht="18" customHeight="1">
      <c r="A1372" s="208">
        <v>42968</v>
      </c>
      <c r="B1372" s="213" t="s">
        <v>16347</v>
      </c>
      <c r="C1372" s="210" t="s">
        <v>13844</v>
      </c>
      <c r="D1372" s="211" t="s">
        <v>16348</v>
      </c>
      <c r="E1372" s="211">
        <f t="shared" si="36"/>
        <v>42.47</v>
      </c>
      <c r="F1372" s="214"/>
    </row>
    <row r="1373" spans="1:6" ht="9" customHeight="1">
      <c r="A1373" s="208">
        <v>42967</v>
      </c>
      <c r="B1373" s="209" t="s">
        <v>16349</v>
      </c>
      <c r="C1373" s="210" t="s">
        <v>13844</v>
      </c>
      <c r="D1373" s="211" t="s">
        <v>16350</v>
      </c>
      <c r="E1373" s="211">
        <f t="shared" si="36"/>
        <v>34.81</v>
      </c>
      <c r="F1373" s="212"/>
    </row>
    <row r="1374" spans="1:6" ht="18.95" customHeight="1">
      <c r="A1374" s="208">
        <v>42970</v>
      </c>
      <c r="B1374" s="209" t="s">
        <v>16351</v>
      </c>
      <c r="C1374" s="210" t="s">
        <v>13844</v>
      </c>
      <c r="D1374" s="211" t="s">
        <v>16352</v>
      </c>
      <c r="E1374" s="211">
        <f t="shared" si="36"/>
        <v>48.85</v>
      </c>
      <c r="F1374" s="214"/>
    </row>
    <row r="1375" spans="1:6" ht="9" customHeight="1">
      <c r="A1375" s="208">
        <v>42969</v>
      </c>
      <c r="B1375" s="209" t="s">
        <v>16353</v>
      </c>
      <c r="C1375" s="210" t="s">
        <v>13844</v>
      </c>
      <c r="D1375" s="211" t="s">
        <v>16354</v>
      </c>
      <c r="E1375" s="211">
        <f t="shared" si="36"/>
        <v>41.62</v>
      </c>
      <c r="F1375" s="212"/>
    </row>
    <row r="1376" spans="1:6" ht="18" customHeight="1">
      <c r="A1376" s="208">
        <v>42973</v>
      </c>
      <c r="B1376" s="213" t="s">
        <v>16355</v>
      </c>
      <c r="C1376" s="210" t="s">
        <v>13844</v>
      </c>
      <c r="D1376" s="211" t="s">
        <v>16356</v>
      </c>
      <c r="E1376" s="211">
        <f t="shared" si="36"/>
        <v>58.42</v>
      </c>
      <c r="F1376" s="214"/>
    </row>
    <row r="1377" spans="1:6" ht="18" customHeight="1">
      <c r="A1377" s="208">
        <v>42979</v>
      </c>
      <c r="B1377" s="213" t="s">
        <v>16357</v>
      </c>
      <c r="C1377" s="210" t="s">
        <v>13844</v>
      </c>
      <c r="D1377" s="211" t="s">
        <v>16356</v>
      </c>
      <c r="E1377" s="211">
        <f t="shared" si="36"/>
        <v>58.42</v>
      </c>
      <c r="F1377" s="214"/>
    </row>
    <row r="1378" spans="1:6" ht="9" customHeight="1">
      <c r="A1378" s="208">
        <v>42971</v>
      </c>
      <c r="B1378" s="209" t="s">
        <v>16358</v>
      </c>
      <c r="C1378" s="210" t="s">
        <v>13844</v>
      </c>
      <c r="D1378" s="211" t="s">
        <v>16359</v>
      </c>
      <c r="E1378" s="211">
        <f t="shared" si="36"/>
        <v>52.1</v>
      </c>
      <c r="F1378" s="212"/>
    </row>
    <row r="1379" spans="1:6" ht="18" customHeight="1">
      <c r="A1379" s="208">
        <v>42981</v>
      </c>
      <c r="B1379" s="213" t="s">
        <v>16360</v>
      </c>
      <c r="C1379" s="210" t="s">
        <v>13841</v>
      </c>
      <c r="D1379" s="211" t="s">
        <v>16361</v>
      </c>
      <c r="E1379" s="211">
        <f t="shared" si="36"/>
        <v>200.55</v>
      </c>
      <c r="F1379" s="209" t="s">
        <v>13953</v>
      </c>
    </row>
    <row r="1380" spans="1:6" ht="18" customHeight="1">
      <c r="A1380" s="208">
        <v>42982</v>
      </c>
      <c r="B1380" s="213" t="s">
        <v>16362</v>
      </c>
      <c r="C1380" s="210" t="s">
        <v>13844</v>
      </c>
      <c r="D1380" s="211" t="s">
        <v>14011</v>
      </c>
      <c r="E1380" s="211">
        <f t="shared" si="36"/>
        <v>146</v>
      </c>
      <c r="F1380" s="209" t="s">
        <v>13953</v>
      </c>
    </row>
    <row r="1381" spans="1:6" ht="18" customHeight="1">
      <c r="A1381" s="208">
        <v>42987</v>
      </c>
      <c r="B1381" s="209" t="s">
        <v>16363</v>
      </c>
      <c r="C1381" s="210" t="s">
        <v>13841</v>
      </c>
      <c r="D1381" s="211" t="s">
        <v>16364</v>
      </c>
      <c r="E1381" s="211">
        <f t="shared" si="36"/>
        <v>89.47</v>
      </c>
      <c r="F1381" s="209" t="s">
        <v>13953</v>
      </c>
    </row>
    <row r="1382" spans="1:6" ht="18.95" customHeight="1">
      <c r="A1382" s="208">
        <v>42988</v>
      </c>
      <c r="B1382" s="209" t="s">
        <v>16365</v>
      </c>
      <c r="C1382" s="210" t="s">
        <v>13841</v>
      </c>
      <c r="D1382" s="211" t="s">
        <v>16366</v>
      </c>
      <c r="E1382" s="211">
        <f t="shared" si="36"/>
        <v>78.23</v>
      </c>
      <c r="F1382" s="209" t="s">
        <v>13953</v>
      </c>
    </row>
    <row r="1383" spans="1:6" ht="9" customHeight="1">
      <c r="A1383" s="208">
        <v>42989</v>
      </c>
      <c r="B1383" s="209" t="s">
        <v>16367</v>
      </c>
      <c r="C1383" s="210" t="s">
        <v>13841</v>
      </c>
      <c r="D1383" s="211" t="s">
        <v>16368</v>
      </c>
      <c r="E1383" s="211">
        <f t="shared" si="36"/>
        <v>9.86</v>
      </c>
      <c r="F1383" s="212"/>
    </row>
    <row r="1384" spans="1:6" ht="18" customHeight="1">
      <c r="A1384" s="208">
        <v>42991</v>
      </c>
      <c r="B1384" s="213" t="s">
        <v>16369</v>
      </c>
      <c r="C1384" s="210" t="s">
        <v>13841</v>
      </c>
      <c r="D1384" s="211" t="s">
        <v>16370</v>
      </c>
      <c r="E1384" s="211">
        <f t="shared" si="36"/>
        <v>117.81</v>
      </c>
      <c r="F1384" s="209" t="s">
        <v>13953</v>
      </c>
    </row>
    <row r="1385" spans="1:6" ht="18" customHeight="1">
      <c r="A1385" s="208">
        <v>42992</v>
      </c>
      <c r="B1385" s="213" t="s">
        <v>16371</v>
      </c>
      <c r="C1385" s="210" t="s">
        <v>13841</v>
      </c>
      <c r="D1385" s="211" t="s">
        <v>14518</v>
      </c>
      <c r="E1385" s="211">
        <f t="shared" si="36"/>
        <v>99.53</v>
      </c>
      <c r="F1385" s="209" t="s">
        <v>13953</v>
      </c>
    </row>
    <row r="1386" spans="1:6" ht="18" customHeight="1">
      <c r="A1386" s="208">
        <v>42993</v>
      </c>
      <c r="B1386" s="213" t="s">
        <v>16372</v>
      </c>
      <c r="C1386" s="210" t="s">
        <v>13841</v>
      </c>
      <c r="D1386" s="211" t="s">
        <v>16373</v>
      </c>
      <c r="E1386" s="211">
        <f t="shared" si="36"/>
        <v>84.03</v>
      </c>
      <c r="F1386" s="209" t="s">
        <v>13953</v>
      </c>
    </row>
    <row r="1387" spans="1:6" ht="18" customHeight="1">
      <c r="A1387" s="208">
        <v>42994</v>
      </c>
      <c r="B1387" s="213" t="s">
        <v>16374</v>
      </c>
      <c r="C1387" s="210" t="s">
        <v>13841</v>
      </c>
      <c r="D1387" s="211" t="s">
        <v>16375</v>
      </c>
      <c r="E1387" s="211">
        <f t="shared" si="36"/>
        <v>170.21</v>
      </c>
      <c r="F1387" s="209" t="s">
        <v>13953</v>
      </c>
    </row>
    <row r="1388" spans="1:6" ht="18.95" customHeight="1">
      <c r="A1388" s="208">
        <v>43070</v>
      </c>
      <c r="B1388" s="209" t="s">
        <v>16376</v>
      </c>
      <c r="C1388" s="210" t="s">
        <v>13841</v>
      </c>
      <c r="D1388" s="211" t="s">
        <v>16377</v>
      </c>
      <c r="E1388" s="211">
        <f t="shared" si="36"/>
        <v>256.2</v>
      </c>
      <c r="F1388" s="214"/>
    </row>
    <row r="1389" spans="1:6" ht="9" customHeight="1">
      <c r="A1389" s="208">
        <v>42996</v>
      </c>
      <c r="B1389" s="209" t="s">
        <v>16378</v>
      </c>
      <c r="C1389" s="210" t="s">
        <v>13844</v>
      </c>
      <c r="D1389" s="211" t="s">
        <v>16379</v>
      </c>
      <c r="E1389" s="211">
        <f t="shared" si="36"/>
        <v>523.99</v>
      </c>
      <c r="F1389" s="209" t="s">
        <v>13953</v>
      </c>
    </row>
    <row r="1390" spans="1:6" ht="9" customHeight="1">
      <c r="A1390" s="208">
        <v>43012</v>
      </c>
      <c r="B1390" s="209" t="s">
        <v>16380</v>
      </c>
      <c r="C1390" s="210" t="s">
        <v>13841</v>
      </c>
      <c r="D1390" s="211" t="s">
        <v>16381</v>
      </c>
      <c r="E1390" s="211">
        <f t="shared" si="36"/>
        <v>14.53</v>
      </c>
      <c r="F1390" s="212"/>
    </row>
    <row r="1391" spans="1:6" ht="18" customHeight="1">
      <c r="A1391" s="208">
        <v>43011</v>
      </c>
      <c r="B1391" s="213" t="s">
        <v>16382</v>
      </c>
      <c r="C1391" s="210" t="s">
        <v>13841</v>
      </c>
      <c r="D1391" s="211" t="s">
        <v>15565</v>
      </c>
      <c r="E1391" s="211">
        <f t="shared" si="36"/>
        <v>10.119999999999999</v>
      </c>
      <c r="F1391" s="214"/>
    </row>
    <row r="1392" spans="1:6" ht="9" customHeight="1">
      <c r="A1392" s="208">
        <v>43003</v>
      </c>
      <c r="B1392" s="209" t="s">
        <v>16383</v>
      </c>
      <c r="C1392" s="210" t="s">
        <v>13844</v>
      </c>
      <c r="D1392" s="211" t="s">
        <v>16384</v>
      </c>
      <c r="E1392" s="211">
        <f t="shared" si="36"/>
        <v>154.07</v>
      </c>
      <c r="F1392" s="209" t="s">
        <v>13953</v>
      </c>
    </row>
    <row r="1393" spans="1:6" ht="9" customHeight="1">
      <c r="A1393" s="208">
        <v>43004</v>
      </c>
      <c r="B1393" s="209" t="s">
        <v>16385</v>
      </c>
      <c r="C1393" s="210" t="s">
        <v>13841</v>
      </c>
      <c r="D1393" s="211" t="s">
        <v>16386</v>
      </c>
      <c r="E1393" s="211">
        <f t="shared" si="36"/>
        <v>40.03</v>
      </c>
      <c r="F1393" s="212"/>
    </row>
    <row r="1394" spans="1:6" ht="9" customHeight="1">
      <c r="A1394" s="208">
        <v>43005</v>
      </c>
      <c r="B1394" s="209" t="s">
        <v>16387</v>
      </c>
      <c r="C1394" s="210" t="s">
        <v>14068</v>
      </c>
      <c r="D1394" s="211" t="s">
        <v>16388</v>
      </c>
      <c r="E1394" s="211">
        <f t="shared" si="36"/>
        <v>35.880000000000003</v>
      </c>
      <c r="F1394" s="212"/>
    </row>
    <row r="1395" spans="1:6" ht="9" customHeight="1">
      <c r="A1395" s="208">
        <v>43006</v>
      </c>
      <c r="B1395" s="209" t="s">
        <v>16389</v>
      </c>
      <c r="C1395" s="210" t="s">
        <v>14068</v>
      </c>
      <c r="D1395" s="211" t="s">
        <v>14991</v>
      </c>
      <c r="E1395" s="211">
        <f t="shared" si="36"/>
        <v>57.98</v>
      </c>
      <c r="F1395" s="212"/>
    </row>
    <row r="1396" spans="1:6" ht="9.6" customHeight="1">
      <c r="A1396" s="208">
        <v>43007</v>
      </c>
      <c r="B1396" s="209" t="s">
        <v>16390</v>
      </c>
      <c r="C1396" s="210" t="s">
        <v>14068</v>
      </c>
      <c r="D1396" s="211" t="s">
        <v>16391</v>
      </c>
      <c r="E1396" s="211">
        <f t="shared" si="36"/>
        <v>18.89</v>
      </c>
      <c r="F1396" s="212"/>
    </row>
    <row r="1397" spans="1:6" ht="9" customHeight="1">
      <c r="A1397" s="345" t="s">
        <v>14040</v>
      </c>
      <c r="B1397" s="345"/>
      <c r="C1397" s="345"/>
      <c r="D1397" s="345"/>
      <c r="E1397" s="345"/>
      <c r="F1397" s="345"/>
    </row>
    <row r="1398" spans="1:6" ht="9" customHeight="1">
      <c r="A1398" s="205" t="s">
        <v>13834</v>
      </c>
      <c r="B1398" s="206" t="s">
        <v>13835</v>
      </c>
      <c r="C1398" s="207" t="s">
        <v>13836</v>
      </c>
      <c r="D1398" s="205" t="s">
        <v>13837</v>
      </c>
      <c r="E1398" s="205"/>
      <c r="F1398" s="206" t="s">
        <v>13839</v>
      </c>
    </row>
    <row r="1399" spans="1:6" ht="9" customHeight="1">
      <c r="A1399" s="208">
        <v>43008</v>
      </c>
      <c r="B1399" s="209" t="s">
        <v>16392</v>
      </c>
      <c r="C1399" s="210" t="s">
        <v>14068</v>
      </c>
      <c r="D1399" s="211" t="s">
        <v>16393</v>
      </c>
      <c r="E1399" s="211">
        <f t="shared" ref="E1399:E1450" si="37">ROUND(D1399-(D1399*$B$4),2)</f>
        <v>52.86</v>
      </c>
      <c r="F1399" s="212"/>
    </row>
    <row r="1400" spans="1:6" ht="9" customHeight="1">
      <c r="A1400" s="208">
        <v>43009</v>
      </c>
      <c r="B1400" s="209" t="s">
        <v>16394</v>
      </c>
      <c r="C1400" s="210" t="s">
        <v>13841</v>
      </c>
      <c r="D1400" s="211" t="s">
        <v>16395</v>
      </c>
      <c r="E1400" s="211">
        <f t="shared" si="37"/>
        <v>119.37</v>
      </c>
      <c r="F1400" s="212"/>
    </row>
    <row r="1401" spans="1:6" ht="18" customHeight="1">
      <c r="A1401" s="208">
        <v>43018</v>
      </c>
      <c r="B1401" s="213" t="s">
        <v>16396</v>
      </c>
      <c r="C1401" s="210" t="s">
        <v>14068</v>
      </c>
      <c r="D1401" s="211" t="s">
        <v>16397</v>
      </c>
      <c r="E1401" s="211">
        <f t="shared" si="37"/>
        <v>69.59</v>
      </c>
      <c r="F1401" s="209" t="s">
        <v>13953</v>
      </c>
    </row>
    <row r="1402" spans="1:6" ht="18" customHeight="1">
      <c r="A1402" s="208">
        <v>43026</v>
      </c>
      <c r="B1402" s="213" t="s">
        <v>16398</v>
      </c>
      <c r="C1402" s="210" t="s">
        <v>14068</v>
      </c>
      <c r="D1402" s="211" t="s">
        <v>16399</v>
      </c>
      <c r="E1402" s="211">
        <f t="shared" si="37"/>
        <v>26.16</v>
      </c>
      <c r="F1402" s="214"/>
    </row>
    <row r="1403" spans="1:6" ht="18" customHeight="1">
      <c r="A1403" s="208">
        <v>43033</v>
      </c>
      <c r="B1403" s="213" t="s">
        <v>16400</v>
      </c>
      <c r="C1403" s="210" t="s">
        <v>13871</v>
      </c>
      <c r="D1403" s="211" t="s">
        <v>16401</v>
      </c>
      <c r="E1403" s="211">
        <f t="shared" si="37"/>
        <v>1117.2</v>
      </c>
      <c r="F1403" s="209" t="s">
        <v>13953</v>
      </c>
    </row>
    <row r="1404" spans="1:6" ht="9" customHeight="1">
      <c r="A1404" s="208">
        <v>43037</v>
      </c>
      <c r="B1404" s="209" t="s">
        <v>16402</v>
      </c>
      <c r="C1404" s="210" t="s">
        <v>13844</v>
      </c>
      <c r="D1404" s="211" t="s">
        <v>16403</v>
      </c>
      <c r="E1404" s="211">
        <f t="shared" si="37"/>
        <v>84.81</v>
      </c>
      <c r="F1404" s="212"/>
    </row>
    <row r="1405" spans="1:6" ht="18.95" customHeight="1">
      <c r="A1405" s="208">
        <v>43038</v>
      </c>
      <c r="B1405" s="209" t="s">
        <v>16404</v>
      </c>
      <c r="C1405" s="210" t="s">
        <v>13871</v>
      </c>
      <c r="D1405" s="211" t="s">
        <v>16405</v>
      </c>
      <c r="E1405" s="211">
        <f t="shared" si="37"/>
        <v>129.6</v>
      </c>
      <c r="F1405" s="209" t="s">
        <v>13953</v>
      </c>
    </row>
    <row r="1406" spans="1:6" ht="9" customHeight="1">
      <c r="A1406" s="208">
        <v>43039</v>
      </c>
      <c r="B1406" s="209" t="s">
        <v>16406</v>
      </c>
      <c r="C1406" s="210" t="s">
        <v>13841</v>
      </c>
      <c r="D1406" s="211" t="s">
        <v>16407</v>
      </c>
      <c r="E1406" s="211">
        <f t="shared" si="37"/>
        <v>5.12</v>
      </c>
      <c r="F1406" s="212"/>
    </row>
    <row r="1407" spans="1:6" ht="18" customHeight="1">
      <c r="A1407" s="208">
        <v>43040</v>
      </c>
      <c r="B1407" s="213" t="s">
        <v>16408</v>
      </c>
      <c r="C1407" s="210" t="s">
        <v>13841</v>
      </c>
      <c r="D1407" s="211" t="s">
        <v>16409</v>
      </c>
      <c r="E1407" s="211">
        <f t="shared" si="37"/>
        <v>56.06</v>
      </c>
      <c r="F1407" s="214"/>
    </row>
    <row r="1408" spans="1:6" ht="9" customHeight="1">
      <c r="A1408" s="208">
        <v>43042</v>
      </c>
      <c r="B1408" s="209" t="s">
        <v>16410</v>
      </c>
      <c r="C1408" s="210" t="s">
        <v>13841</v>
      </c>
      <c r="D1408" s="211" t="s">
        <v>16411</v>
      </c>
      <c r="E1408" s="211">
        <f t="shared" si="37"/>
        <v>4.09</v>
      </c>
      <c r="F1408" s="212"/>
    </row>
    <row r="1409" spans="1:6" ht="9" customHeight="1">
      <c r="A1409" s="208">
        <v>43043</v>
      </c>
      <c r="B1409" s="209" t="s">
        <v>16412</v>
      </c>
      <c r="C1409" s="210" t="s">
        <v>13871</v>
      </c>
      <c r="D1409" s="211" t="s">
        <v>16413</v>
      </c>
      <c r="E1409" s="211">
        <f t="shared" si="37"/>
        <v>2887.34</v>
      </c>
      <c r="F1409" s="212"/>
    </row>
    <row r="1410" spans="1:6" ht="9" customHeight="1">
      <c r="A1410" s="208">
        <v>43044</v>
      </c>
      <c r="B1410" s="209" t="s">
        <v>16414</v>
      </c>
      <c r="C1410" s="210" t="s">
        <v>13871</v>
      </c>
      <c r="D1410" s="211" t="s">
        <v>16415</v>
      </c>
      <c r="E1410" s="211">
        <f t="shared" si="37"/>
        <v>3339.64</v>
      </c>
      <c r="F1410" s="212"/>
    </row>
    <row r="1411" spans="1:6" ht="9" customHeight="1">
      <c r="A1411" s="208">
        <v>41169</v>
      </c>
      <c r="B1411" s="209" t="s">
        <v>16416</v>
      </c>
      <c r="C1411" s="210" t="s">
        <v>13871</v>
      </c>
      <c r="D1411" s="211" t="s">
        <v>16417</v>
      </c>
      <c r="E1411" s="211">
        <f t="shared" si="37"/>
        <v>3940.91</v>
      </c>
      <c r="F1411" s="212"/>
    </row>
    <row r="1412" spans="1:6" ht="9" customHeight="1">
      <c r="A1412" s="208">
        <v>41170</v>
      </c>
      <c r="B1412" s="209" t="s">
        <v>16418</v>
      </c>
      <c r="C1412" s="210" t="s">
        <v>13871</v>
      </c>
      <c r="D1412" s="211" t="s">
        <v>16419</v>
      </c>
      <c r="E1412" s="211">
        <f t="shared" si="37"/>
        <v>4330.32</v>
      </c>
      <c r="F1412" s="212"/>
    </row>
    <row r="1413" spans="1:6" ht="9" customHeight="1">
      <c r="A1413" s="208">
        <v>41171</v>
      </c>
      <c r="B1413" s="209" t="s">
        <v>16420</v>
      </c>
      <c r="C1413" s="210" t="s">
        <v>13871</v>
      </c>
      <c r="D1413" s="211" t="s">
        <v>16421</v>
      </c>
      <c r="E1413" s="211">
        <f t="shared" si="37"/>
        <v>5163.8</v>
      </c>
      <c r="F1413" s="212"/>
    </row>
    <row r="1414" spans="1:6" ht="9" customHeight="1">
      <c r="A1414" s="208">
        <v>43046</v>
      </c>
      <c r="B1414" s="209" t="s">
        <v>16422</v>
      </c>
      <c r="C1414" s="210" t="s">
        <v>13871</v>
      </c>
      <c r="D1414" s="211" t="s">
        <v>16423</v>
      </c>
      <c r="E1414" s="211">
        <f t="shared" si="37"/>
        <v>1759.68</v>
      </c>
      <c r="F1414" s="212"/>
    </row>
    <row r="1415" spans="1:6" ht="9" customHeight="1">
      <c r="A1415" s="208">
        <v>43047</v>
      </c>
      <c r="B1415" s="209" t="s">
        <v>16424</v>
      </c>
      <c r="C1415" s="210" t="s">
        <v>13871</v>
      </c>
      <c r="D1415" s="211" t="s">
        <v>16425</v>
      </c>
      <c r="E1415" s="211">
        <f t="shared" si="37"/>
        <v>2243.63</v>
      </c>
      <c r="F1415" s="212"/>
    </row>
    <row r="1416" spans="1:6" ht="9" customHeight="1">
      <c r="A1416" s="208">
        <v>43048</v>
      </c>
      <c r="B1416" s="209" t="s">
        <v>16426</v>
      </c>
      <c r="C1416" s="210" t="s">
        <v>13871</v>
      </c>
      <c r="D1416" s="211" t="s">
        <v>16427</v>
      </c>
      <c r="E1416" s="211">
        <f t="shared" si="37"/>
        <v>2737.86</v>
      </c>
      <c r="F1416" s="212"/>
    </row>
    <row r="1417" spans="1:6" ht="18.95" customHeight="1">
      <c r="A1417" s="208">
        <v>43050</v>
      </c>
      <c r="B1417" s="209" t="s">
        <v>16428</v>
      </c>
      <c r="C1417" s="210" t="s">
        <v>13871</v>
      </c>
      <c r="D1417" s="211" t="s">
        <v>16429</v>
      </c>
      <c r="E1417" s="211">
        <f t="shared" si="37"/>
        <v>4087.62</v>
      </c>
      <c r="F1417" s="209" t="s">
        <v>13953</v>
      </c>
    </row>
    <row r="1418" spans="1:6" ht="18" customHeight="1">
      <c r="A1418" s="208">
        <v>43051</v>
      </c>
      <c r="B1418" s="213" t="s">
        <v>16430</v>
      </c>
      <c r="C1418" s="210" t="s">
        <v>13871</v>
      </c>
      <c r="D1418" s="211" t="s">
        <v>16431</v>
      </c>
      <c r="E1418" s="211">
        <f t="shared" si="37"/>
        <v>4512.99</v>
      </c>
      <c r="F1418" s="209" t="s">
        <v>13953</v>
      </c>
    </row>
    <row r="1419" spans="1:6" ht="18" customHeight="1">
      <c r="A1419" s="208">
        <v>43052</v>
      </c>
      <c r="B1419" s="213" t="s">
        <v>16432</v>
      </c>
      <c r="C1419" s="210" t="s">
        <v>13871</v>
      </c>
      <c r="D1419" s="211" t="s">
        <v>16433</v>
      </c>
      <c r="E1419" s="211">
        <f t="shared" si="37"/>
        <v>4938.37</v>
      </c>
      <c r="F1419" s="209" t="s">
        <v>13953</v>
      </c>
    </row>
    <row r="1420" spans="1:6" ht="18" customHeight="1">
      <c r="A1420" s="208">
        <v>43053</v>
      </c>
      <c r="B1420" s="213" t="s">
        <v>16434</v>
      </c>
      <c r="C1420" s="210" t="s">
        <v>13871</v>
      </c>
      <c r="D1420" s="211" t="s">
        <v>16435</v>
      </c>
      <c r="E1420" s="211">
        <f t="shared" si="37"/>
        <v>5363.74</v>
      </c>
      <c r="F1420" s="209" t="s">
        <v>13953</v>
      </c>
    </row>
    <row r="1421" spans="1:6" ht="18" customHeight="1">
      <c r="A1421" s="208">
        <v>43054</v>
      </c>
      <c r="B1421" s="213" t="s">
        <v>16436</v>
      </c>
      <c r="C1421" s="210" t="s">
        <v>13841</v>
      </c>
      <c r="D1421" s="211" t="s">
        <v>16437</v>
      </c>
      <c r="E1421" s="211">
        <f t="shared" si="37"/>
        <v>10.91</v>
      </c>
      <c r="F1421" s="214"/>
    </row>
    <row r="1422" spans="1:6" ht="18" customHeight="1">
      <c r="A1422" s="208">
        <v>43055</v>
      </c>
      <c r="B1422" s="213" t="s">
        <v>16438</v>
      </c>
      <c r="C1422" s="210" t="s">
        <v>13841</v>
      </c>
      <c r="D1422" s="211" t="s">
        <v>16439</v>
      </c>
      <c r="E1422" s="211">
        <f t="shared" si="37"/>
        <v>8.75</v>
      </c>
      <c r="F1422" s="214"/>
    </row>
    <row r="1423" spans="1:6" ht="9.9499999999999993" customHeight="1">
      <c r="A1423" s="208">
        <v>43056</v>
      </c>
      <c r="B1423" s="209" t="s">
        <v>16440</v>
      </c>
      <c r="C1423" s="210" t="s">
        <v>13844</v>
      </c>
      <c r="D1423" s="211" t="s">
        <v>16441</v>
      </c>
      <c r="E1423" s="211">
        <f t="shared" si="37"/>
        <v>62.84</v>
      </c>
      <c r="F1423" s="209" t="s">
        <v>13953</v>
      </c>
    </row>
    <row r="1424" spans="1:6" ht="9" customHeight="1">
      <c r="A1424" s="208">
        <v>43058</v>
      </c>
      <c r="B1424" s="209" t="s">
        <v>16442</v>
      </c>
      <c r="C1424" s="210" t="s">
        <v>13844</v>
      </c>
      <c r="D1424" s="211" t="s">
        <v>16443</v>
      </c>
      <c r="E1424" s="211">
        <f t="shared" si="37"/>
        <v>100.67</v>
      </c>
      <c r="F1424" s="212"/>
    </row>
    <row r="1425" spans="1:6" ht="9" customHeight="1">
      <c r="A1425" s="208">
        <v>43057</v>
      </c>
      <c r="B1425" s="209" t="s">
        <v>16444</v>
      </c>
      <c r="C1425" s="210" t="s">
        <v>13844</v>
      </c>
      <c r="D1425" s="211" t="s">
        <v>16445</v>
      </c>
      <c r="E1425" s="211">
        <f t="shared" si="37"/>
        <v>69.430000000000007</v>
      </c>
      <c r="F1425" s="212"/>
    </row>
    <row r="1426" spans="1:6" ht="9" customHeight="1">
      <c r="A1426" s="208">
        <v>43059</v>
      </c>
      <c r="B1426" s="209" t="s">
        <v>16446</v>
      </c>
      <c r="C1426" s="210" t="s">
        <v>13844</v>
      </c>
      <c r="D1426" s="211" t="s">
        <v>16447</v>
      </c>
      <c r="E1426" s="211">
        <f t="shared" si="37"/>
        <v>43.81</v>
      </c>
      <c r="F1426" s="212"/>
    </row>
    <row r="1427" spans="1:6" ht="9" customHeight="1">
      <c r="A1427" s="208">
        <v>43060</v>
      </c>
      <c r="B1427" s="209" t="s">
        <v>16448</v>
      </c>
      <c r="C1427" s="210" t="s">
        <v>13871</v>
      </c>
      <c r="D1427" s="211" t="s">
        <v>16449</v>
      </c>
      <c r="E1427" s="211">
        <f t="shared" si="37"/>
        <v>943.93</v>
      </c>
      <c r="F1427" s="209" t="s">
        <v>13953</v>
      </c>
    </row>
    <row r="1428" spans="1:6" ht="9" customHeight="1">
      <c r="A1428" s="208">
        <v>43064</v>
      </c>
      <c r="B1428" s="209" t="s">
        <v>16450</v>
      </c>
      <c r="C1428" s="210" t="s">
        <v>14068</v>
      </c>
      <c r="D1428" s="211" t="s">
        <v>16451</v>
      </c>
      <c r="E1428" s="211">
        <f t="shared" si="37"/>
        <v>22.65</v>
      </c>
      <c r="F1428" s="212"/>
    </row>
    <row r="1429" spans="1:6" ht="9" customHeight="1">
      <c r="A1429" s="208">
        <v>43065</v>
      </c>
      <c r="B1429" s="209" t="s">
        <v>16452</v>
      </c>
      <c r="C1429" s="210" t="s">
        <v>14068</v>
      </c>
      <c r="D1429" s="211" t="s">
        <v>16453</v>
      </c>
      <c r="E1429" s="211">
        <f t="shared" si="37"/>
        <v>26.86</v>
      </c>
      <c r="F1429" s="212"/>
    </row>
    <row r="1430" spans="1:6" ht="9" customHeight="1">
      <c r="A1430" s="208">
        <v>43066</v>
      </c>
      <c r="B1430" s="209" t="s">
        <v>16454</v>
      </c>
      <c r="C1430" s="210" t="s">
        <v>14068</v>
      </c>
      <c r="D1430" s="211" t="s">
        <v>16455</v>
      </c>
      <c r="E1430" s="211">
        <f t="shared" si="37"/>
        <v>38.71</v>
      </c>
      <c r="F1430" s="212"/>
    </row>
    <row r="1431" spans="1:6" ht="9" customHeight="1">
      <c r="A1431" s="208">
        <v>43067</v>
      </c>
      <c r="B1431" s="209" t="s">
        <v>16456</v>
      </c>
      <c r="C1431" s="210" t="s">
        <v>14068</v>
      </c>
      <c r="D1431" s="211" t="s">
        <v>16457</v>
      </c>
      <c r="E1431" s="211">
        <f t="shared" si="37"/>
        <v>80.150000000000006</v>
      </c>
      <c r="F1431" s="212"/>
    </row>
    <row r="1432" spans="1:6" ht="18" customHeight="1">
      <c r="A1432" s="208">
        <v>43063</v>
      </c>
      <c r="B1432" s="213" t="s">
        <v>16458</v>
      </c>
      <c r="C1432" s="210" t="s">
        <v>14068</v>
      </c>
      <c r="D1432" s="211" t="s">
        <v>16459</v>
      </c>
      <c r="E1432" s="211">
        <f t="shared" si="37"/>
        <v>133.84</v>
      </c>
      <c r="F1432" s="214"/>
    </row>
    <row r="1433" spans="1:6" ht="9" customHeight="1">
      <c r="A1433" s="208">
        <v>43068</v>
      </c>
      <c r="B1433" s="209" t="s">
        <v>16460</v>
      </c>
      <c r="C1433" s="210" t="s">
        <v>14068</v>
      </c>
      <c r="D1433" s="211" t="s">
        <v>16461</v>
      </c>
      <c r="E1433" s="211">
        <f t="shared" si="37"/>
        <v>82.33</v>
      </c>
      <c r="F1433" s="212"/>
    </row>
    <row r="1434" spans="1:6" ht="9" customHeight="1">
      <c r="A1434" s="208">
        <v>43069</v>
      </c>
      <c r="B1434" s="209" t="s">
        <v>16462</v>
      </c>
      <c r="C1434" s="210" t="s">
        <v>14068</v>
      </c>
      <c r="D1434" s="211" t="s">
        <v>16463</v>
      </c>
      <c r="E1434" s="211">
        <f t="shared" si="37"/>
        <v>172.72</v>
      </c>
      <c r="F1434" s="209" t="s">
        <v>13953</v>
      </c>
    </row>
    <row r="1435" spans="1:6" ht="18.95" customHeight="1">
      <c r="A1435" s="208">
        <v>43071</v>
      </c>
      <c r="B1435" s="209" t="s">
        <v>16464</v>
      </c>
      <c r="C1435" s="210" t="s">
        <v>13844</v>
      </c>
      <c r="D1435" s="211" t="s">
        <v>16465</v>
      </c>
      <c r="E1435" s="211">
        <f t="shared" si="37"/>
        <v>346.12</v>
      </c>
      <c r="F1435" s="209" t="s">
        <v>13953</v>
      </c>
    </row>
    <row r="1436" spans="1:6" ht="9" customHeight="1">
      <c r="A1436" s="208">
        <v>43078</v>
      </c>
      <c r="B1436" s="209" t="s">
        <v>16466</v>
      </c>
      <c r="C1436" s="210" t="s">
        <v>14068</v>
      </c>
      <c r="D1436" s="211" t="s">
        <v>16467</v>
      </c>
      <c r="E1436" s="211">
        <f t="shared" si="37"/>
        <v>88.28</v>
      </c>
      <c r="F1436" s="212"/>
    </row>
    <row r="1437" spans="1:6" ht="9" customHeight="1">
      <c r="A1437" s="208">
        <v>43079</v>
      </c>
      <c r="B1437" s="209" t="s">
        <v>16468</v>
      </c>
      <c r="C1437" s="210" t="s">
        <v>14068</v>
      </c>
      <c r="D1437" s="211" t="s">
        <v>16469</v>
      </c>
      <c r="E1437" s="211">
        <f t="shared" si="37"/>
        <v>92.15</v>
      </c>
      <c r="F1437" s="212"/>
    </row>
    <row r="1438" spans="1:6" ht="9" customHeight="1">
      <c r="A1438" s="208">
        <v>43080</v>
      </c>
      <c r="B1438" s="209" t="s">
        <v>16470</v>
      </c>
      <c r="C1438" s="210" t="s">
        <v>14068</v>
      </c>
      <c r="D1438" s="211" t="s">
        <v>15943</v>
      </c>
      <c r="E1438" s="211">
        <f t="shared" si="37"/>
        <v>81.23</v>
      </c>
      <c r="F1438" s="209" t="s">
        <v>13953</v>
      </c>
    </row>
    <row r="1439" spans="1:6" ht="9" customHeight="1">
      <c r="A1439" s="208">
        <v>43081</v>
      </c>
      <c r="B1439" s="209" t="s">
        <v>16471</v>
      </c>
      <c r="C1439" s="210" t="s">
        <v>14068</v>
      </c>
      <c r="D1439" s="211" t="s">
        <v>16472</v>
      </c>
      <c r="E1439" s="211">
        <f t="shared" si="37"/>
        <v>105.07</v>
      </c>
      <c r="F1439" s="212"/>
    </row>
    <row r="1440" spans="1:6" ht="9" customHeight="1">
      <c r="A1440" s="208">
        <v>43085</v>
      </c>
      <c r="B1440" s="209" t="s">
        <v>16473</v>
      </c>
      <c r="C1440" s="210" t="s">
        <v>14068</v>
      </c>
      <c r="D1440" s="211" t="s">
        <v>16474</v>
      </c>
      <c r="E1440" s="211">
        <f t="shared" si="37"/>
        <v>195.71</v>
      </c>
      <c r="F1440" s="212"/>
    </row>
    <row r="1441" spans="1:6" ht="18" customHeight="1">
      <c r="A1441" s="208">
        <v>43083</v>
      </c>
      <c r="B1441" s="213" t="s">
        <v>16475</v>
      </c>
      <c r="C1441" s="210" t="s">
        <v>14068</v>
      </c>
      <c r="D1441" s="211" t="s">
        <v>16476</v>
      </c>
      <c r="E1441" s="211">
        <f t="shared" si="37"/>
        <v>86.36</v>
      </c>
      <c r="F1441" s="214"/>
    </row>
    <row r="1442" spans="1:6" ht="18" customHeight="1">
      <c r="A1442" s="208">
        <v>43084</v>
      </c>
      <c r="B1442" s="213" t="s">
        <v>16477</v>
      </c>
      <c r="C1442" s="210" t="s">
        <v>14068</v>
      </c>
      <c r="D1442" s="211" t="s">
        <v>16478</v>
      </c>
      <c r="E1442" s="211">
        <f t="shared" si="37"/>
        <v>65.23</v>
      </c>
      <c r="F1442" s="214"/>
    </row>
    <row r="1443" spans="1:6" ht="9" customHeight="1">
      <c r="A1443" s="208">
        <v>43086</v>
      </c>
      <c r="B1443" s="209" t="s">
        <v>16479</v>
      </c>
      <c r="C1443" s="210" t="s">
        <v>13871</v>
      </c>
      <c r="D1443" s="211" t="s">
        <v>16480</v>
      </c>
      <c r="E1443" s="211">
        <f t="shared" si="37"/>
        <v>274.41000000000003</v>
      </c>
      <c r="F1443" s="209" t="s">
        <v>13953</v>
      </c>
    </row>
    <row r="1444" spans="1:6" ht="9.9499999999999993" customHeight="1">
      <c r="A1444" s="208">
        <v>43087</v>
      </c>
      <c r="B1444" s="209" t="s">
        <v>16481</v>
      </c>
      <c r="C1444" s="210" t="s">
        <v>13871</v>
      </c>
      <c r="D1444" s="211" t="s">
        <v>16482</v>
      </c>
      <c r="E1444" s="211">
        <f t="shared" si="37"/>
        <v>593.92999999999995</v>
      </c>
      <c r="F1444" s="209" t="s">
        <v>13953</v>
      </c>
    </row>
    <row r="1445" spans="1:6" ht="18" customHeight="1">
      <c r="A1445" s="208">
        <v>43089</v>
      </c>
      <c r="B1445" s="213" t="s">
        <v>16483</v>
      </c>
      <c r="C1445" s="210" t="s">
        <v>13841</v>
      </c>
      <c r="D1445" s="211" t="s">
        <v>16484</v>
      </c>
      <c r="E1445" s="211">
        <f t="shared" si="37"/>
        <v>56.35</v>
      </c>
      <c r="F1445" s="214"/>
    </row>
    <row r="1446" spans="1:6" ht="9" customHeight="1">
      <c r="A1446" s="208">
        <v>43090</v>
      </c>
      <c r="B1446" s="209" t="s">
        <v>16485</v>
      </c>
      <c r="C1446" s="210" t="s">
        <v>13841</v>
      </c>
      <c r="D1446" s="211" t="s">
        <v>16486</v>
      </c>
      <c r="E1446" s="211">
        <f t="shared" si="37"/>
        <v>54.15</v>
      </c>
      <c r="F1446" s="212"/>
    </row>
    <row r="1447" spans="1:6" ht="18" customHeight="1">
      <c r="A1447" s="208">
        <v>43088</v>
      </c>
      <c r="B1447" s="213" t="s">
        <v>16487</v>
      </c>
      <c r="C1447" s="210" t="s">
        <v>14068</v>
      </c>
      <c r="D1447" s="211" t="s">
        <v>16488</v>
      </c>
      <c r="E1447" s="211">
        <f t="shared" si="37"/>
        <v>17.54</v>
      </c>
      <c r="F1447" s="209" t="s">
        <v>13953</v>
      </c>
    </row>
    <row r="1448" spans="1:6" ht="9" customHeight="1">
      <c r="A1448" s="208">
        <v>43091</v>
      </c>
      <c r="B1448" s="209" t="s">
        <v>16489</v>
      </c>
      <c r="C1448" s="210" t="s">
        <v>13871</v>
      </c>
      <c r="D1448" s="211" t="s">
        <v>16490</v>
      </c>
      <c r="E1448" s="211">
        <f t="shared" si="37"/>
        <v>388.59</v>
      </c>
      <c r="F1448" s="209" t="s">
        <v>13953</v>
      </c>
    </row>
    <row r="1449" spans="1:6" ht="18" customHeight="1">
      <c r="A1449" s="208">
        <v>43092</v>
      </c>
      <c r="B1449" s="213" t="s">
        <v>16491</v>
      </c>
      <c r="C1449" s="210" t="s">
        <v>15141</v>
      </c>
      <c r="D1449" s="211" t="s">
        <v>16492</v>
      </c>
      <c r="E1449" s="211">
        <f t="shared" si="37"/>
        <v>24.8</v>
      </c>
      <c r="F1449" s="214"/>
    </row>
    <row r="1450" spans="1:6" ht="18.75" customHeight="1">
      <c r="A1450" s="208">
        <v>43093</v>
      </c>
      <c r="B1450" s="213" t="s">
        <v>16493</v>
      </c>
      <c r="C1450" s="210" t="s">
        <v>15141</v>
      </c>
      <c r="D1450" s="211" t="s">
        <v>16494</v>
      </c>
      <c r="E1450" s="211">
        <f t="shared" si="37"/>
        <v>33.56</v>
      </c>
      <c r="F1450" s="214"/>
    </row>
    <row r="1451" spans="1:6" ht="9" customHeight="1">
      <c r="A1451" s="345" t="s">
        <v>14040</v>
      </c>
      <c r="B1451" s="345"/>
      <c r="C1451" s="345"/>
      <c r="D1451" s="345"/>
      <c r="E1451" s="345"/>
      <c r="F1451" s="345"/>
    </row>
    <row r="1452" spans="1:6" ht="9" customHeight="1">
      <c r="A1452" s="205" t="s">
        <v>13834</v>
      </c>
      <c r="B1452" s="206" t="s">
        <v>13835</v>
      </c>
      <c r="C1452" s="207" t="s">
        <v>13836</v>
      </c>
      <c r="D1452" s="205" t="s">
        <v>13837</v>
      </c>
      <c r="E1452" s="205"/>
      <c r="F1452" s="206" t="s">
        <v>13839</v>
      </c>
    </row>
    <row r="1453" spans="1:6" ht="18" customHeight="1">
      <c r="A1453" s="208">
        <v>43094</v>
      </c>
      <c r="B1453" s="213" t="s">
        <v>16495</v>
      </c>
      <c r="C1453" s="210" t="s">
        <v>14068</v>
      </c>
      <c r="D1453" s="211" t="s">
        <v>16496</v>
      </c>
      <c r="E1453" s="211">
        <f t="shared" ref="E1453:E1465" si="38">ROUND(D1453-(D1453*$B$4),2)</f>
        <v>346.31</v>
      </c>
      <c r="F1453" s="209" t="s">
        <v>13953</v>
      </c>
    </row>
    <row r="1454" spans="1:6" ht="18" customHeight="1">
      <c r="A1454" s="208">
        <v>43095</v>
      </c>
      <c r="B1454" s="213" t="s">
        <v>16497</v>
      </c>
      <c r="C1454" s="210" t="s">
        <v>14068</v>
      </c>
      <c r="D1454" s="211" t="s">
        <v>16498</v>
      </c>
      <c r="E1454" s="211">
        <f t="shared" si="38"/>
        <v>581.95000000000005</v>
      </c>
      <c r="F1454" s="209" t="s">
        <v>13953</v>
      </c>
    </row>
    <row r="1455" spans="1:6" ht="9" customHeight="1">
      <c r="A1455" s="208">
        <v>43096</v>
      </c>
      <c r="B1455" s="209" t="s">
        <v>16499</v>
      </c>
      <c r="C1455" s="210" t="s">
        <v>14068</v>
      </c>
      <c r="D1455" s="211" t="s">
        <v>16500</v>
      </c>
      <c r="E1455" s="211">
        <f t="shared" si="38"/>
        <v>566.34</v>
      </c>
      <c r="F1455" s="212"/>
    </row>
    <row r="1456" spans="1:6" ht="9" customHeight="1">
      <c r="A1456" s="208">
        <v>43098</v>
      </c>
      <c r="B1456" s="209" t="s">
        <v>16501</v>
      </c>
      <c r="C1456" s="210" t="s">
        <v>14068</v>
      </c>
      <c r="D1456" s="211" t="s">
        <v>13898</v>
      </c>
      <c r="E1456" s="211">
        <f t="shared" si="38"/>
        <v>28.06</v>
      </c>
      <c r="F1456" s="212"/>
    </row>
    <row r="1457" spans="1:6" ht="9" customHeight="1">
      <c r="A1457" s="208">
        <v>43097</v>
      </c>
      <c r="B1457" s="209" t="s">
        <v>16502</v>
      </c>
      <c r="C1457" s="210" t="s">
        <v>14068</v>
      </c>
      <c r="D1457" s="211" t="s">
        <v>16503</v>
      </c>
      <c r="E1457" s="211">
        <f t="shared" si="38"/>
        <v>71.19</v>
      </c>
      <c r="F1457" s="212"/>
    </row>
    <row r="1458" spans="1:6" ht="9" customHeight="1">
      <c r="A1458" s="208">
        <v>43100</v>
      </c>
      <c r="B1458" s="209" t="s">
        <v>16504</v>
      </c>
      <c r="C1458" s="210" t="s">
        <v>14068</v>
      </c>
      <c r="D1458" s="211" t="s">
        <v>16505</v>
      </c>
      <c r="E1458" s="211">
        <f t="shared" si="38"/>
        <v>59.5</v>
      </c>
      <c r="F1458" s="212"/>
    </row>
    <row r="1459" spans="1:6" ht="9" customHeight="1">
      <c r="A1459" s="208">
        <v>43101</v>
      </c>
      <c r="B1459" s="209" t="s">
        <v>16506</v>
      </c>
      <c r="C1459" s="210" t="s">
        <v>14068</v>
      </c>
      <c r="D1459" s="211" t="s">
        <v>16507</v>
      </c>
      <c r="E1459" s="211">
        <f t="shared" si="38"/>
        <v>10.72</v>
      </c>
      <c r="F1459" s="212"/>
    </row>
    <row r="1460" spans="1:6" ht="9" customHeight="1">
      <c r="A1460" s="208">
        <v>43102</v>
      </c>
      <c r="B1460" s="209" t="s">
        <v>16508</v>
      </c>
      <c r="C1460" s="210" t="s">
        <v>14068</v>
      </c>
      <c r="D1460" s="211" t="s">
        <v>16509</v>
      </c>
      <c r="E1460" s="211">
        <f t="shared" si="38"/>
        <v>13.02</v>
      </c>
      <c r="F1460" s="212"/>
    </row>
    <row r="1461" spans="1:6" ht="9.9499999999999993" customHeight="1">
      <c r="A1461" s="208">
        <v>42614</v>
      </c>
      <c r="B1461" s="209" t="s">
        <v>16510</v>
      </c>
      <c r="C1461" s="210" t="s">
        <v>14068</v>
      </c>
      <c r="D1461" s="211" t="s">
        <v>16511</v>
      </c>
      <c r="E1461" s="211">
        <f t="shared" si="38"/>
        <v>238.48</v>
      </c>
      <c r="F1461" s="209" t="s">
        <v>13953</v>
      </c>
    </row>
    <row r="1462" spans="1:6" ht="18" customHeight="1">
      <c r="A1462" s="208">
        <v>43104</v>
      </c>
      <c r="B1462" s="213" t="s">
        <v>16512</v>
      </c>
      <c r="C1462" s="210" t="s">
        <v>14068</v>
      </c>
      <c r="D1462" s="211" t="s">
        <v>16513</v>
      </c>
      <c r="E1462" s="211">
        <f t="shared" si="38"/>
        <v>19.39</v>
      </c>
      <c r="F1462" s="214"/>
    </row>
    <row r="1463" spans="1:6" ht="9" customHeight="1">
      <c r="A1463" s="208">
        <v>43105</v>
      </c>
      <c r="B1463" s="209" t="s">
        <v>16514</v>
      </c>
      <c r="C1463" s="210" t="s">
        <v>13844</v>
      </c>
      <c r="D1463" s="211" t="s">
        <v>14241</v>
      </c>
      <c r="E1463" s="211">
        <f t="shared" si="38"/>
        <v>357.25</v>
      </c>
      <c r="F1463" s="209" t="s">
        <v>13953</v>
      </c>
    </row>
    <row r="1464" spans="1:6" ht="9" customHeight="1">
      <c r="A1464" s="208">
        <v>43106</v>
      </c>
      <c r="B1464" s="209" t="s">
        <v>16515</v>
      </c>
      <c r="C1464" s="210" t="s">
        <v>13844</v>
      </c>
      <c r="D1464" s="211" t="s">
        <v>16516</v>
      </c>
      <c r="E1464" s="211">
        <f t="shared" si="38"/>
        <v>192.71</v>
      </c>
      <c r="F1464" s="209" t="s">
        <v>13953</v>
      </c>
    </row>
    <row r="1465" spans="1:6" ht="9.6" customHeight="1">
      <c r="A1465" s="208">
        <v>43111</v>
      </c>
      <c r="B1465" s="209" t="s">
        <v>16517</v>
      </c>
      <c r="C1465" s="210" t="s">
        <v>14068</v>
      </c>
      <c r="D1465" s="211" t="s">
        <v>16518</v>
      </c>
      <c r="E1465" s="211">
        <f t="shared" si="38"/>
        <v>3.8</v>
      </c>
      <c r="F1465" s="212"/>
    </row>
    <row r="1466" spans="1:6" ht="28.5" customHeight="1">
      <c r="A1466" s="348" t="s">
        <v>16519</v>
      </c>
      <c r="B1466" s="348"/>
      <c r="C1466" s="348"/>
      <c r="D1466" s="348"/>
      <c r="E1466" s="348"/>
      <c r="F1466" s="348"/>
    </row>
    <row r="1467" spans="1:6" ht="9.9499999999999993" customHeight="1">
      <c r="A1467" s="205" t="s">
        <v>13834</v>
      </c>
      <c r="B1467" s="206" t="s">
        <v>13835</v>
      </c>
      <c r="C1467" s="207" t="s">
        <v>13836</v>
      </c>
      <c r="D1467" s="205" t="s">
        <v>13837</v>
      </c>
      <c r="E1467" s="205"/>
      <c r="F1467" s="206" t="s">
        <v>13839</v>
      </c>
    </row>
    <row r="1468" spans="1:6" ht="18" customHeight="1">
      <c r="A1468" s="208">
        <v>41578</v>
      </c>
      <c r="B1468" s="213" t="s">
        <v>16520</v>
      </c>
      <c r="C1468" s="210" t="s">
        <v>14943</v>
      </c>
      <c r="D1468" s="211" t="s">
        <v>16521</v>
      </c>
      <c r="E1468" s="211">
        <f t="shared" ref="E1468:E1498" si="39">ROUND(D1468-(D1468*$B$4),2)</f>
        <v>977.13</v>
      </c>
      <c r="F1468" s="214"/>
    </row>
    <row r="1469" spans="1:6" ht="18" customHeight="1">
      <c r="A1469" s="208">
        <v>42511</v>
      </c>
      <c r="B1469" s="213" t="s">
        <v>16522</v>
      </c>
      <c r="C1469" s="210" t="s">
        <v>14943</v>
      </c>
      <c r="D1469" s="211" t="s">
        <v>16523</v>
      </c>
      <c r="E1469" s="211">
        <f t="shared" si="39"/>
        <v>911.33</v>
      </c>
      <c r="F1469" s="214"/>
    </row>
    <row r="1470" spans="1:6" ht="9" customHeight="1">
      <c r="A1470" s="208">
        <v>41579</v>
      </c>
      <c r="B1470" s="209" t="s">
        <v>16524</v>
      </c>
      <c r="C1470" s="210" t="s">
        <v>14943</v>
      </c>
      <c r="D1470" s="211" t="s">
        <v>16525</v>
      </c>
      <c r="E1470" s="211">
        <f t="shared" si="39"/>
        <v>668.93</v>
      </c>
      <c r="F1470" s="212"/>
    </row>
    <row r="1471" spans="1:6" ht="18" customHeight="1">
      <c r="A1471" s="208">
        <v>41494</v>
      </c>
      <c r="B1471" s="213" t="s">
        <v>16526</v>
      </c>
      <c r="C1471" s="210" t="s">
        <v>14943</v>
      </c>
      <c r="D1471" s="211" t="s">
        <v>16527</v>
      </c>
      <c r="E1471" s="211">
        <f t="shared" si="39"/>
        <v>1087.1099999999999</v>
      </c>
      <c r="F1471" s="214"/>
    </row>
    <row r="1472" spans="1:6" ht="18" customHeight="1">
      <c r="A1472" s="208">
        <v>41678</v>
      </c>
      <c r="B1472" s="213" t="s">
        <v>16528</v>
      </c>
      <c r="C1472" s="210" t="s">
        <v>14943</v>
      </c>
      <c r="D1472" s="211" t="s">
        <v>16529</v>
      </c>
      <c r="E1472" s="211">
        <f t="shared" si="39"/>
        <v>921.98</v>
      </c>
      <c r="F1472" s="214"/>
    </row>
    <row r="1473" spans="1:6" ht="18" customHeight="1">
      <c r="A1473" s="208">
        <v>41455</v>
      </c>
      <c r="B1473" s="213" t="s">
        <v>16530</v>
      </c>
      <c r="C1473" s="210" t="s">
        <v>14943</v>
      </c>
      <c r="D1473" s="211" t="s">
        <v>16531</v>
      </c>
      <c r="E1473" s="211">
        <f t="shared" si="39"/>
        <v>1843.95</v>
      </c>
      <c r="F1473" s="214"/>
    </row>
    <row r="1474" spans="1:6" ht="18.95" customHeight="1">
      <c r="A1474" s="208">
        <v>41456</v>
      </c>
      <c r="B1474" s="213" t="s">
        <v>16532</v>
      </c>
      <c r="C1474" s="210" t="s">
        <v>14943</v>
      </c>
      <c r="D1474" s="211" t="s">
        <v>16533</v>
      </c>
      <c r="E1474" s="211">
        <f t="shared" si="39"/>
        <v>2765.93</v>
      </c>
      <c r="F1474" s="214"/>
    </row>
    <row r="1475" spans="1:6" ht="18" customHeight="1">
      <c r="A1475" s="208">
        <v>41580</v>
      </c>
      <c r="B1475" s="213" t="s">
        <v>16534</v>
      </c>
      <c r="C1475" s="210" t="s">
        <v>14943</v>
      </c>
      <c r="D1475" s="211" t="s">
        <v>16535</v>
      </c>
      <c r="E1475" s="211">
        <f t="shared" si="39"/>
        <v>962.07</v>
      </c>
      <c r="F1475" s="214"/>
    </row>
    <row r="1476" spans="1:6" ht="9" customHeight="1">
      <c r="A1476" s="208">
        <v>41454</v>
      </c>
      <c r="B1476" s="209" t="s">
        <v>16536</v>
      </c>
      <c r="C1476" s="210" t="s">
        <v>14943</v>
      </c>
      <c r="D1476" s="211" t="s">
        <v>16537</v>
      </c>
      <c r="E1476" s="211">
        <f t="shared" si="39"/>
        <v>679.9</v>
      </c>
      <c r="F1476" s="212"/>
    </row>
    <row r="1477" spans="1:6" ht="18" customHeight="1">
      <c r="A1477" s="208">
        <v>41498</v>
      </c>
      <c r="B1477" s="213" t="s">
        <v>16538</v>
      </c>
      <c r="C1477" s="210" t="s">
        <v>13841</v>
      </c>
      <c r="D1477" s="211" t="s">
        <v>16539</v>
      </c>
      <c r="E1477" s="211">
        <f t="shared" si="39"/>
        <v>848.79</v>
      </c>
      <c r="F1477" s="214"/>
    </row>
    <row r="1478" spans="1:6" ht="18" customHeight="1">
      <c r="A1478" s="208">
        <v>41531</v>
      </c>
      <c r="B1478" s="213" t="s">
        <v>16540</v>
      </c>
      <c r="C1478" s="210" t="s">
        <v>13841</v>
      </c>
      <c r="D1478" s="211" t="s">
        <v>16541</v>
      </c>
      <c r="E1478" s="211">
        <f t="shared" si="39"/>
        <v>638.20000000000005</v>
      </c>
      <c r="F1478" s="214"/>
    </row>
    <row r="1479" spans="1:6" ht="9" customHeight="1">
      <c r="A1479" s="208">
        <v>41557</v>
      </c>
      <c r="B1479" s="209" t="s">
        <v>16542</v>
      </c>
      <c r="C1479" s="210" t="s">
        <v>14068</v>
      </c>
      <c r="D1479" s="211" t="s">
        <v>16543</v>
      </c>
      <c r="E1479" s="211">
        <f t="shared" si="39"/>
        <v>180.34</v>
      </c>
      <c r="F1479" s="212"/>
    </row>
    <row r="1480" spans="1:6" ht="18" customHeight="1">
      <c r="A1480" s="208">
        <v>41506</v>
      </c>
      <c r="B1480" s="213" t="s">
        <v>16544</v>
      </c>
      <c r="C1480" s="210" t="s">
        <v>13841</v>
      </c>
      <c r="D1480" s="211" t="s">
        <v>16545</v>
      </c>
      <c r="E1480" s="211">
        <f t="shared" si="39"/>
        <v>56.82</v>
      </c>
      <c r="F1480" s="214"/>
    </row>
    <row r="1481" spans="1:6" ht="18.95" customHeight="1">
      <c r="A1481" s="208">
        <v>41505</v>
      </c>
      <c r="B1481" s="209" t="s">
        <v>16546</v>
      </c>
      <c r="C1481" s="210" t="s">
        <v>13841</v>
      </c>
      <c r="D1481" s="211" t="s">
        <v>14520</v>
      </c>
      <c r="E1481" s="211">
        <f t="shared" si="39"/>
        <v>106.88</v>
      </c>
      <c r="F1481" s="214"/>
    </row>
    <row r="1482" spans="1:6" ht="18" customHeight="1">
      <c r="A1482" s="208">
        <v>41528</v>
      </c>
      <c r="B1482" s="213" t="s">
        <v>16547</v>
      </c>
      <c r="C1482" s="210" t="s">
        <v>13841</v>
      </c>
      <c r="D1482" s="211" t="s">
        <v>16548</v>
      </c>
      <c r="E1482" s="211">
        <f t="shared" si="39"/>
        <v>232.21</v>
      </c>
      <c r="F1482" s="214"/>
    </row>
    <row r="1483" spans="1:6" ht="9" customHeight="1">
      <c r="A1483" s="208">
        <v>41546</v>
      </c>
      <c r="B1483" s="209" t="s">
        <v>16549</v>
      </c>
      <c r="C1483" s="210" t="s">
        <v>16550</v>
      </c>
      <c r="D1483" s="211" t="s">
        <v>16551</v>
      </c>
      <c r="E1483" s="211">
        <f t="shared" si="39"/>
        <v>321.49</v>
      </c>
      <c r="F1483" s="212"/>
    </row>
    <row r="1484" spans="1:6" ht="9" customHeight="1">
      <c r="A1484" s="208">
        <v>41545</v>
      </c>
      <c r="B1484" s="209" t="s">
        <v>16552</v>
      </c>
      <c r="C1484" s="210" t="s">
        <v>16550</v>
      </c>
      <c r="D1484" s="211" t="s">
        <v>16553</v>
      </c>
      <c r="E1484" s="211">
        <f t="shared" si="39"/>
        <v>270.95999999999998</v>
      </c>
      <c r="F1484" s="212"/>
    </row>
    <row r="1485" spans="1:6" ht="9" customHeight="1">
      <c r="A1485" s="208">
        <v>41547</v>
      </c>
      <c r="B1485" s="209" t="s">
        <v>16554</v>
      </c>
      <c r="C1485" s="210" t="s">
        <v>16550</v>
      </c>
      <c r="D1485" s="211" t="s">
        <v>16555</v>
      </c>
      <c r="E1485" s="211">
        <f t="shared" si="39"/>
        <v>256.23</v>
      </c>
      <c r="F1485" s="212"/>
    </row>
    <row r="1486" spans="1:6" ht="9" customHeight="1">
      <c r="A1486" s="208">
        <v>41497</v>
      </c>
      <c r="B1486" s="209" t="s">
        <v>16556</v>
      </c>
      <c r="C1486" s="210" t="s">
        <v>13871</v>
      </c>
      <c r="D1486" s="211" t="s">
        <v>16557</v>
      </c>
      <c r="E1486" s="211">
        <f t="shared" si="39"/>
        <v>3732.85</v>
      </c>
      <c r="F1486" s="212"/>
    </row>
    <row r="1487" spans="1:6" ht="9" customHeight="1">
      <c r="A1487" s="208">
        <v>41495</v>
      </c>
      <c r="B1487" s="209" t="s">
        <v>16558</v>
      </c>
      <c r="C1487" s="210" t="s">
        <v>13871</v>
      </c>
      <c r="D1487" s="211" t="s">
        <v>16559</v>
      </c>
      <c r="E1487" s="211">
        <f t="shared" si="39"/>
        <v>1178.1500000000001</v>
      </c>
      <c r="F1487" s="212"/>
    </row>
    <row r="1488" spans="1:6" ht="9" customHeight="1">
      <c r="A1488" s="208">
        <v>41496</v>
      </c>
      <c r="B1488" s="209" t="s">
        <v>16560</v>
      </c>
      <c r="C1488" s="210" t="s">
        <v>13871</v>
      </c>
      <c r="D1488" s="211" t="s">
        <v>16561</v>
      </c>
      <c r="E1488" s="211">
        <f t="shared" si="39"/>
        <v>1765.15</v>
      </c>
      <c r="F1488" s="212"/>
    </row>
    <row r="1489" spans="1:6" ht="9" customHeight="1">
      <c r="A1489" s="208">
        <v>41544</v>
      </c>
      <c r="B1489" s="209" t="s">
        <v>16562</v>
      </c>
      <c r="C1489" s="210" t="s">
        <v>16550</v>
      </c>
      <c r="D1489" s="211" t="s">
        <v>16563</v>
      </c>
      <c r="E1489" s="211">
        <f t="shared" si="39"/>
        <v>524.98</v>
      </c>
      <c r="F1489" s="212"/>
    </row>
    <row r="1490" spans="1:6" ht="9" customHeight="1">
      <c r="A1490" s="208">
        <v>41500</v>
      </c>
      <c r="B1490" s="209" t="s">
        <v>16564</v>
      </c>
      <c r="C1490" s="210" t="s">
        <v>13841</v>
      </c>
      <c r="D1490" s="211" t="s">
        <v>16565</v>
      </c>
      <c r="E1490" s="211">
        <f t="shared" si="39"/>
        <v>260.76</v>
      </c>
      <c r="F1490" s="212"/>
    </row>
    <row r="1491" spans="1:6" ht="18" customHeight="1">
      <c r="A1491" s="208">
        <v>41501</v>
      </c>
      <c r="B1491" s="209" t="s">
        <v>16566</v>
      </c>
      <c r="C1491" s="210" t="s">
        <v>14068</v>
      </c>
      <c r="D1491" s="211" t="s">
        <v>16567</v>
      </c>
      <c r="E1491" s="211">
        <f t="shared" si="39"/>
        <v>48.71</v>
      </c>
      <c r="F1491" s="214"/>
    </row>
    <row r="1492" spans="1:6" ht="18.95" customHeight="1">
      <c r="A1492" s="208">
        <v>41499</v>
      </c>
      <c r="B1492" s="209" t="s">
        <v>16568</v>
      </c>
      <c r="C1492" s="210" t="s">
        <v>14068</v>
      </c>
      <c r="D1492" s="211" t="s">
        <v>16569</v>
      </c>
      <c r="E1492" s="211">
        <f t="shared" si="39"/>
        <v>382.39</v>
      </c>
      <c r="F1492" s="214"/>
    </row>
    <row r="1493" spans="1:6" ht="18" customHeight="1">
      <c r="A1493" s="208">
        <v>41503</v>
      </c>
      <c r="B1493" s="213" t="s">
        <v>16570</v>
      </c>
      <c r="C1493" s="210" t="s">
        <v>14068</v>
      </c>
      <c r="D1493" s="211" t="s">
        <v>16571</v>
      </c>
      <c r="E1493" s="211">
        <f t="shared" si="39"/>
        <v>472.5</v>
      </c>
      <c r="F1493" s="214"/>
    </row>
    <row r="1494" spans="1:6" ht="18" customHeight="1">
      <c r="A1494" s="208">
        <v>41530</v>
      </c>
      <c r="B1494" s="213" t="s">
        <v>16572</v>
      </c>
      <c r="C1494" s="210" t="s">
        <v>13841</v>
      </c>
      <c r="D1494" s="211" t="s">
        <v>16573</v>
      </c>
      <c r="E1494" s="211">
        <f t="shared" si="39"/>
        <v>489.42</v>
      </c>
      <c r="F1494" s="214"/>
    </row>
    <row r="1495" spans="1:6" ht="9" customHeight="1">
      <c r="A1495" s="208">
        <v>41527</v>
      </c>
      <c r="B1495" s="209" t="s">
        <v>16574</v>
      </c>
      <c r="C1495" s="210" t="s">
        <v>13871</v>
      </c>
      <c r="D1495" s="211" t="s">
        <v>16575</v>
      </c>
      <c r="E1495" s="211">
        <f t="shared" si="39"/>
        <v>2424.41</v>
      </c>
      <c r="F1495" s="212"/>
    </row>
    <row r="1496" spans="1:6" ht="18" customHeight="1">
      <c r="A1496" s="208">
        <v>41529</v>
      </c>
      <c r="B1496" s="213" t="s">
        <v>16576</v>
      </c>
      <c r="C1496" s="210" t="s">
        <v>13871</v>
      </c>
      <c r="D1496" s="211" t="s">
        <v>16577</v>
      </c>
      <c r="E1496" s="211">
        <f t="shared" si="39"/>
        <v>30138.58</v>
      </c>
      <c r="F1496" s="214"/>
    </row>
    <row r="1497" spans="1:6" ht="9" customHeight="1">
      <c r="A1497" s="208">
        <v>41555</v>
      </c>
      <c r="B1497" s="209" t="s">
        <v>16578</v>
      </c>
      <c r="C1497" s="210" t="s">
        <v>13871</v>
      </c>
      <c r="D1497" s="211" t="s">
        <v>16579</v>
      </c>
      <c r="E1497" s="211">
        <f t="shared" si="39"/>
        <v>6784.53</v>
      </c>
      <c r="F1497" s="212"/>
    </row>
    <row r="1498" spans="1:6" ht="18.75" customHeight="1">
      <c r="A1498" s="208">
        <v>100883</v>
      </c>
      <c r="B1498" s="209" t="s">
        <v>16580</v>
      </c>
      <c r="C1498" s="210" t="s">
        <v>14068</v>
      </c>
      <c r="D1498" s="211" t="s">
        <v>16581</v>
      </c>
      <c r="E1498" s="211">
        <f t="shared" si="39"/>
        <v>267.41000000000003</v>
      </c>
      <c r="F1498" s="214"/>
    </row>
    <row r="1499" spans="1:6" ht="9" customHeight="1">
      <c r="A1499" s="345" t="s">
        <v>14040</v>
      </c>
      <c r="B1499" s="345"/>
      <c r="C1499" s="345"/>
      <c r="D1499" s="345"/>
      <c r="E1499" s="345"/>
      <c r="F1499" s="345"/>
    </row>
    <row r="1500" spans="1:6" ht="9" customHeight="1">
      <c r="A1500" s="205" t="s">
        <v>13834</v>
      </c>
      <c r="B1500" s="206" t="s">
        <v>13835</v>
      </c>
      <c r="C1500" s="207" t="s">
        <v>13836</v>
      </c>
      <c r="D1500" s="205" t="s">
        <v>13837</v>
      </c>
      <c r="E1500" s="205"/>
      <c r="F1500" s="206" t="s">
        <v>13839</v>
      </c>
    </row>
    <row r="1501" spans="1:6" ht="18.2" customHeight="1">
      <c r="A1501" s="208">
        <v>100882</v>
      </c>
      <c r="B1501" s="213" t="s">
        <v>16582</v>
      </c>
      <c r="C1501" s="210" t="s">
        <v>14068</v>
      </c>
      <c r="D1501" s="211" t="s">
        <v>16583</v>
      </c>
      <c r="E1501" s="211">
        <v>267.41000000000003</v>
      </c>
      <c r="F1501" s="214"/>
    </row>
    <row r="1502" spans="1:6" ht="28.5" customHeight="1">
      <c r="A1502" s="348" t="s">
        <v>16584</v>
      </c>
      <c r="B1502" s="348"/>
      <c r="C1502" s="348"/>
      <c r="D1502" s="348"/>
      <c r="E1502" s="348"/>
      <c r="F1502" s="348"/>
    </row>
    <row r="1503" spans="1:6" ht="9" customHeight="1">
      <c r="A1503" s="205" t="s">
        <v>13834</v>
      </c>
      <c r="B1503" s="206" t="s">
        <v>13835</v>
      </c>
      <c r="C1503" s="207" t="s">
        <v>13836</v>
      </c>
      <c r="D1503" s="205" t="s">
        <v>13837</v>
      </c>
      <c r="E1503" s="205"/>
      <c r="F1503" s="206" t="s">
        <v>13839</v>
      </c>
    </row>
    <row r="1504" spans="1:6" ht="9.75" customHeight="1">
      <c r="A1504" s="208">
        <v>100390</v>
      </c>
      <c r="B1504" s="209" t="s">
        <v>16585</v>
      </c>
      <c r="C1504" s="210" t="s">
        <v>16586</v>
      </c>
      <c r="D1504" s="211" t="s">
        <v>15186</v>
      </c>
      <c r="E1504" s="211"/>
      <c r="F1504" s="212"/>
    </row>
    <row r="1505" spans="1:6" ht="9" customHeight="1">
      <c r="A1505" s="345" t="s">
        <v>14040</v>
      </c>
      <c r="B1505" s="345"/>
      <c r="C1505" s="345"/>
      <c r="D1505" s="345"/>
      <c r="E1505" s="345"/>
      <c r="F1505" s="345"/>
    </row>
    <row r="1506" spans="1:6" ht="15" hidden="1">
      <c r="A1506" s="349" t="s">
        <v>16587</v>
      </c>
      <c r="B1506" s="349"/>
      <c r="C1506" s="349"/>
      <c r="D1506" s="349"/>
      <c r="E1506" s="349"/>
      <c r="F1506" s="349"/>
    </row>
    <row r="1507" spans="1:6" ht="15" hidden="1">
      <c r="A1507" s="349" t="s">
        <v>16588</v>
      </c>
      <c r="B1507" s="349"/>
      <c r="C1507" s="349"/>
      <c r="D1507" s="349"/>
      <c r="E1507" s="349"/>
      <c r="F1507" s="349"/>
    </row>
    <row r="1508" spans="1:6" ht="15" hidden="1">
      <c r="A1508" s="349" t="s">
        <v>16589</v>
      </c>
      <c r="B1508" s="349"/>
      <c r="C1508" s="349"/>
      <c r="D1508" s="349"/>
      <c r="E1508" s="349"/>
      <c r="F1508" s="349"/>
    </row>
    <row r="1509" spans="1:6" ht="15" hidden="1">
      <c r="A1509" s="350" t="s">
        <v>16590</v>
      </c>
      <c r="B1509" s="350"/>
      <c r="C1509" s="350"/>
      <c r="D1509" s="350"/>
      <c r="E1509" s="350"/>
      <c r="F1509" s="350"/>
    </row>
    <row r="1510" spans="1:6" ht="15" hidden="1">
      <c r="A1510" s="350" t="s">
        <v>16591</v>
      </c>
      <c r="B1510" s="350"/>
      <c r="C1510" s="350"/>
      <c r="D1510" s="350"/>
      <c r="E1510" s="351" t="s">
        <v>16592</v>
      </c>
      <c r="F1510" s="351"/>
    </row>
    <row r="1511" spans="1:6" ht="15">
      <c r="A1511" s="350" t="s">
        <v>16593</v>
      </c>
      <c r="B1511" s="350"/>
      <c r="C1511" s="350"/>
      <c r="D1511" s="350"/>
      <c r="E1511" s="350" t="s">
        <v>16594</v>
      </c>
      <c r="F1511" s="350"/>
    </row>
    <row r="1512" spans="1:6" ht="15">
      <c r="A1512" s="350" t="s">
        <v>16595</v>
      </c>
      <c r="B1512" s="350"/>
      <c r="C1512" s="350"/>
      <c r="D1512" s="350"/>
      <c r="E1512" s="350" t="s">
        <v>16596</v>
      </c>
      <c r="F1512" s="350"/>
    </row>
    <row r="1513" spans="1:6" ht="15">
      <c r="A1513" s="350" t="s">
        <v>16597</v>
      </c>
      <c r="B1513" s="350"/>
      <c r="C1513" s="350"/>
      <c r="D1513" s="350"/>
      <c r="E1513" s="350"/>
      <c r="F1513" s="350"/>
    </row>
    <row r="1514" spans="1:6" ht="15">
      <c r="A1514" s="216" t="s">
        <v>16598</v>
      </c>
      <c r="B1514" s="217" t="s">
        <v>16599</v>
      </c>
      <c r="C1514" s="218" t="s">
        <v>7655</v>
      </c>
      <c r="D1514" s="218" t="s">
        <v>16600</v>
      </c>
      <c r="E1514" s="219" t="s">
        <v>16601</v>
      </c>
      <c r="F1514" s="219" t="s">
        <v>16602</v>
      </c>
    </row>
    <row r="1515" spans="1:6" ht="15">
      <c r="A1515" s="220" t="s">
        <v>16603</v>
      </c>
      <c r="B1515" s="221" t="s">
        <v>966</v>
      </c>
      <c r="C1515" s="222"/>
      <c r="D1515" s="222"/>
      <c r="E1515" s="223"/>
      <c r="F1515" s="223"/>
    </row>
    <row r="1516" spans="1:6" ht="15">
      <c r="A1516" s="220" t="s">
        <v>16604</v>
      </c>
      <c r="B1516" s="221" t="s">
        <v>1858</v>
      </c>
      <c r="C1516" s="222"/>
      <c r="D1516" s="222"/>
      <c r="E1516" s="223"/>
      <c r="F1516" s="223"/>
    </row>
    <row r="1517" spans="1:6" ht="15">
      <c r="A1517" s="220" t="s">
        <v>16605</v>
      </c>
      <c r="B1517" s="224" t="s">
        <v>24</v>
      </c>
      <c r="C1517" s="222" t="s">
        <v>25</v>
      </c>
      <c r="D1517" s="222">
        <v>1</v>
      </c>
      <c r="E1517" s="223">
        <v>24.9</v>
      </c>
      <c r="F1517" s="223">
        <v>24.9</v>
      </c>
    </row>
    <row r="1518" spans="1:6" ht="15">
      <c r="A1518" s="220" t="s">
        <v>16606</v>
      </c>
      <c r="B1518" s="224" t="s">
        <v>26</v>
      </c>
      <c r="C1518" s="222" t="s">
        <v>25</v>
      </c>
      <c r="D1518" s="222">
        <v>1</v>
      </c>
      <c r="E1518" s="223">
        <v>13.41</v>
      </c>
      <c r="F1518" s="223">
        <v>13.41</v>
      </c>
    </row>
    <row r="1519" spans="1:6" ht="30">
      <c r="A1519" s="220" t="s">
        <v>16607</v>
      </c>
      <c r="B1519" s="224" t="s">
        <v>27</v>
      </c>
      <c r="C1519" s="222" t="s">
        <v>25</v>
      </c>
      <c r="D1519" s="222">
        <v>1</v>
      </c>
      <c r="E1519" s="223">
        <v>26.82</v>
      </c>
      <c r="F1519" s="223">
        <v>26.82</v>
      </c>
    </row>
    <row r="1520" spans="1:6" ht="15">
      <c r="A1520" s="220" t="s">
        <v>16608</v>
      </c>
      <c r="B1520" s="224" t="s">
        <v>28</v>
      </c>
      <c r="C1520" s="222" t="s">
        <v>25</v>
      </c>
      <c r="D1520" s="222">
        <v>1</v>
      </c>
      <c r="E1520" s="223">
        <v>19.149999999999999</v>
      </c>
      <c r="F1520" s="223">
        <v>19.149999999999999</v>
      </c>
    </row>
    <row r="1521" spans="1:6" ht="15">
      <c r="A1521" s="220" t="s">
        <v>16609</v>
      </c>
      <c r="B1521" s="224" t="s">
        <v>29</v>
      </c>
      <c r="C1521" s="222" t="s">
        <v>25</v>
      </c>
      <c r="D1521" s="222">
        <v>1</v>
      </c>
      <c r="E1521" s="223">
        <v>17.239999999999998</v>
      </c>
      <c r="F1521" s="223">
        <v>17.239999999999998</v>
      </c>
    </row>
    <row r="1522" spans="1:6" ht="15">
      <c r="A1522" s="220" t="s">
        <v>16610</v>
      </c>
      <c r="B1522" s="224" t="s">
        <v>30</v>
      </c>
      <c r="C1522" s="222" t="s">
        <v>25</v>
      </c>
      <c r="D1522" s="222">
        <v>1</v>
      </c>
      <c r="E1522" s="223">
        <v>47.89</v>
      </c>
      <c r="F1522" s="223">
        <v>47.89</v>
      </c>
    </row>
    <row r="1523" spans="1:6" ht="15">
      <c r="A1523" s="220" t="s">
        <v>16611</v>
      </c>
      <c r="B1523" s="224" t="s">
        <v>31</v>
      </c>
      <c r="C1523" s="222" t="s">
        <v>25</v>
      </c>
      <c r="D1523" s="222">
        <v>1</v>
      </c>
      <c r="E1523" s="223">
        <v>47.89</v>
      </c>
      <c r="F1523" s="223">
        <v>47.89</v>
      </c>
    </row>
    <row r="1524" spans="1:6" ht="15">
      <c r="A1524" s="220" t="s">
        <v>16612</v>
      </c>
      <c r="B1524" s="224" t="s">
        <v>32</v>
      </c>
      <c r="C1524" s="222" t="s">
        <v>25</v>
      </c>
      <c r="D1524" s="222">
        <v>1</v>
      </c>
      <c r="E1524" s="223">
        <v>9.58</v>
      </c>
      <c r="F1524" s="223">
        <v>9.58</v>
      </c>
    </row>
    <row r="1525" spans="1:6" ht="15">
      <c r="A1525" s="220" t="s">
        <v>16613</v>
      </c>
      <c r="B1525" s="224" t="s">
        <v>33</v>
      </c>
      <c r="C1525" s="222" t="s">
        <v>34</v>
      </c>
      <c r="D1525" s="222">
        <v>1</v>
      </c>
      <c r="E1525" s="223">
        <v>57.46</v>
      </c>
      <c r="F1525" s="223">
        <v>57.46</v>
      </c>
    </row>
    <row r="1526" spans="1:6" ht="15">
      <c r="A1526" s="220" t="s">
        <v>16614</v>
      </c>
      <c r="B1526" s="224" t="s">
        <v>35</v>
      </c>
      <c r="C1526" s="222" t="s">
        <v>34</v>
      </c>
      <c r="D1526" s="222">
        <v>1</v>
      </c>
      <c r="E1526" s="223">
        <v>270.08</v>
      </c>
      <c r="F1526" s="223">
        <v>270.08</v>
      </c>
    </row>
    <row r="1527" spans="1:6" ht="30">
      <c r="A1527" s="220" t="s">
        <v>16615</v>
      </c>
      <c r="B1527" s="224" t="s">
        <v>36</v>
      </c>
      <c r="C1527" s="222" t="s">
        <v>25</v>
      </c>
      <c r="D1527" s="222">
        <v>1</v>
      </c>
      <c r="E1527" s="223">
        <v>11.49</v>
      </c>
      <c r="F1527" s="223">
        <v>11.49</v>
      </c>
    </row>
    <row r="1528" spans="1:6" ht="30">
      <c r="A1528" s="220" t="s">
        <v>16616</v>
      </c>
      <c r="B1528" s="224" t="s">
        <v>37</v>
      </c>
      <c r="C1528" s="222" t="s">
        <v>25</v>
      </c>
      <c r="D1528" s="222">
        <v>1</v>
      </c>
      <c r="E1528" s="223">
        <v>13.41</v>
      </c>
      <c r="F1528" s="223">
        <v>13.41</v>
      </c>
    </row>
    <row r="1529" spans="1:6" ht="15">
      <c r="A1529" s="220" t="s">
        <v>16617</v>
      </c>
      <c r="B1529" s="224" t="s">
        <v>38</v>
      </c>
      <c r="C1529" s="222" t="s">
        <v>25</v>
      </c>
      <c r="D1529" s="222">
        <v>1</v>
      </c>
      <c r="E1529" s="223">
        <v>15.32</v>
      </c>
      <c r="F1529" s="223">
        <v>15.32</v>
      </c>
    </row>
    <row r="1530" spans="1:6" ht="15">
      <c r="A1530" s="220" t="s">
        <v>16618</v>
      </c>
      <c r="B1530" s="224" t="s">
        <v>39</v>
      </c>
      <c r="C1530" s="222" t="s">
        <v>25</v>
      </c>
      <c r="D1530" s="222">
        <v>1</v>
      </c>
      <c r="E1530" s="223">
        <v>9.58</v>
      </c>
      <c r="F1530" s="223">
        <v>9.58</v>
      </c>
    </row>
    <row r="1531" spans="1:6" ht="15">
      <c r="A1531" s="220" t="s">
        <v>16619</v>
      </c>
      <c r="B1531" s="224" t="s">
        <v>40</v>
      </c>
      <c r="C1531" s="222" t="s">
        <v>41</v>
      </c>
      <c r="D1531" s="222">
        <v>1</v>
      </c>
      <c r="E1531" s="223">
        <v>9.58</v>
      </c>
      <c r="F1531" s="223">
        <v>9.58</v>
      </c>
    </row>
    <row r="1532" spans="1:6" ht="15">
      <c r="A1532" s="220" t="s">
        <v>16620</v>
      </c>
      <c r="B1532" s="224" t="s">
        <v>42</v>
      </c>
      <c r="C1532" s="222" t="s">
        <v>25</v>
      </c>
      <c r="D1532" s="222">
        <v>1</v>
      </c>
      <c r="E1532" s="223">
        <v>13.03</v>
      </c>
      <c r="F1532" s="223">
        <v>13.03</v>
      </c>
    </row>
    <row r="1533" spans="1:6" ht="15">
      <c r="A1533" s="220" t="s">
        <v>16621</v>
      </c>
      <c r="B1533" s="224" t="s">
        <v>43</v>
      </c>
      <c r="C1533" s="222" t="s">
        <v>34</v>
      </c>
      <c r="D1533" s="222">
        <v>1</v>
      </c>
      <c r="E1533" s="223">
        <v>316.39999999999998</v>
      </c>
      <c r="F1533" s="223">
        <v>316.39999999999998</v>
      </c>
    </row>
    <row r="1534" spans="1:6" ht="15">
      <c r="A1534" s="220" t="s">
        <v>16622</v>
      </c>
      <c r="B1534" s="224" t="s">
        <v>44</v>
      </c>
      <c r="C1534" s="222" t="s">
        <v>25</v>
      </c>
      <c r="D1534" s="222">
        <v>1</v>
      </c>
      <c r="E1534" s="223">
        <v>11.82</v>
      </c>
      <c r="F1534" s="223">
        <v>11.82</v>
      </c>
    </row>
    <row r="1535" spans="1:6" ht="15">
      <c r="A1535" s="220" t="s">
        <v>16623</v>
      </c>
      <c r="B1535" s="224" t="s">
        <v>45</v>
      </c>
      <c r="C1535" s="222" t="s">
        <v>23</v>
      </c>
      <c r="D1535" s="222">
        <v>1</v>
      </c>
      <c r="E1535" s="223">
        <v>29.12</v>
      </c>
      <c r="F1535" s="223">
        <v>29.12</v>
      </c>
    </row>
    <row r="1536" spans="1:6" ht="15">
      <c r="A1536" s="220" t="s">
        <v>16624</v>
      </c>
      <c r="B1536" s="224" t="s">
        <v>46</v>
      </c>
      <c r="C1536" s="222" t="s">
        <v>25</v>
      </c>
      <c r="D1536" s="222">
        <v>1</v>
      </c>
      <c r="E1536" s="223">
        <v>21.17</v>
      </c>
      <c r="F1536" s="223">
        <v>21.17</v>
      </c>
    </row>
    <row r="1537" spans="1:6" ht="15">
      <c r="A1537" s="220" t="s">
        <v>16625</v>
      </c>
      <c r="B1537" s="224" t="s">
        <v>47</v>
      </c>
      <c r="C1537" s="222" t="s">
        <v>23</v>
      </c>
      <c r="D1537" s="222">
        <v>1</v>
      </c>
      <c r="E1537" s="223">
        <v>19.809999999999999</v>
      </c>
      <c r="F1537" s="223">
        <v>19.809999999999999</v>
      </c>
    </row>
    <row r="1538" spans="1:6" ht="15">
      <c r="A1538" s="220" t="s">
        <v>16626</v>
      </c>
      <c r="B1538" s="224" t="s">
        <v>48</v>
      </c>
      <c r="C1538" s="222" t="s">
        <v>25</v>
      </c>
      <c r="D1538" s="222">
        <v>1</v>
      </c>
      <c r="E1538" s="223">
        <v>16.88</v>
      </c>
      <c r="F1538" s="223">
        <v>16.88</v>
      </c>
    </row>
    <row r="1539" spans="1:6" ht="15">
      <c r="A1539" s="220" t="s">
        <v>16627</v>
      </c>
      <c r="B1539" s="224" t="s">
        <v>49</v>
      </c>
      <c r="C1539" s="222" t="s">
        <v>25</v>
      </c>
      <c r="D1539" s="222">
        <v>1</v>
      </c>
      <c r="E1539" s="223">
        <v>23.77</v>
      </c>
      <c r="F1539" s="223">
        <v>23.77</v>
      </c>
    </row>
    <row r="1540" spans="1:6" ht="15">
      <c r="A1540" s="220" t="s">
        <v>16628</v>
      </c>
      <c r="B1540" s="224" t="s">
        <v>50</v>
      </c>
      <c r="C1540" s="222" t="s">
        <v>23</v>
      </c>
      <c r="D1540" s="222">
        <v>1</v>
      </c>
      <c r="E1540" s="223">
        <v>23.77</v>
      </c>
      <c r="F1540" s="223">
        <v>23.77</v>
      </c>
    </row>
    <row r="1541" spans="1:6" ht="30">
      <c r="A1541" s="220" t="s">
        <v>16629</v>
      </c>
      <c r="B1541" s="224" t="s">
        <v>51</v>
      </c>
      <c r="C1541" s="222" t="s">
        <v>23</v>
      </c>
      <c r="D1541" s="222">
        <v>1</v>
      </c>
      <c r="E1541" s="223">
        <v>39.619999999999997</v>
      </c>
      <c r="F1541" s="223">
        <v>39.619999999999997</v>
      </c>
    </row>
    <row r="1542" spans="1:6" ht="15">
      <c r="A1542" s="220" t="s">
        <v>16630</v>
      </c>
      <c r="B1542" s="224" t="s">
        <v>52</v>
      </c>
      <c r="C1542" s="222" t="s">
        <v>25</v>
      </c>
      <c r="D1542" s="222">
        <v>1</v>
      </c>
      <c r="E1542" s="223">
        <v>6.44</v>
      </c>
      <c r="F1542" s="223">
        <v>6.44</v>
      </c>
    </row>
    <row r="1543" spans="1:6" ht="15">
      <c r="A1543" s="220" t="s">
        <v>16631</v>
      </c>
      <c r="B1543" s="224" t="s">
        <v>53</v>
      </c>
      <c r="C1543" s="222" t="s">
        <v>23</v>
      </c>
      <c r="D1543" s="222">
        <v>1</v>
      </c>
      <c r="E1543" s="223">
        <v>38.31</v>
      </c>
      <c r="F1543" s="223">
        <v>38.31</v>
      </c>
    </row>
    <row r="1544" spans="1:6" ht="15">
      <c r="A1544" s="220" t="s">
        <v>16632</v>
      </c>
      <c r="B1544" s="224" t="s">
        <v>54</v>
      </c>
      <c r="C1544" s="222" t="s">
        <v>25</v>
      </c>
      <c r="D1544" s="222">
        <v>1</v>
      </c>
      <c r="E1544" s="223">
        <v>6.15</v>
      </c>
      <c r="F1544" s="223">
        <v>6.15</v>
      </c>
    </row>
    <row r="1545" spans="1:6" ht="15">
      <c r="A1545" s="220" t="s">
        <v>16633</v>
      </c>
      <c r="B1545" s="224" t="s">
        <v>55</v>
      </c>
      <c r="C1545" s="222" t="s">
        <v>25</v>
      </c>
      <c r="D1545" s="222">
        <v>1</v>
      </c>
      <c r="E1545" s="223">
        <v>24.9</v>
      </c>
      <c r="F1545" s="223">
        <v>24.9</v>
      </c>
    </row>
    <row r="1546" spans="1:6" ht="15">
      <c r="A1546" s="220" t="s">
        <v>16634</v>
      </c>
      <c r="B1546" s="224" t="s">
        <v>56</v>
      </c>
      <c r="C1546" s="222" t="s">
        <v>25</v>
      </c>
      <c r="D1546" s="222">
        <v>1</v>
      </c>
      <c r="E1546" s="223">
        <v>9.58</v>
      </c>
      <c r="F1546" s="223">
        <v>9.58</v>
      </c>
    </row>
    <row r="1547" spans="1:6" ht="15">
      <c r="A1547" s="220" t="s">
        <v>16635</v>
      </c>
      <c r="B1547" s="224" t="s">
        <v>57</v>
      </c>
      <c r="C1547" s="222" t="s">
        <v>25</v>
      </c>
      <c r="D1547" s="222">
        <v>1</v>
      </c>
      <c r="E1547" s="223">
        <v>36.99</v>
      </c>
      <c r="F1547" s="223">
        <v>36.99</v>
      </c>
    </row>
    <row r="1548" spans="1:6" ht="30">
      <c r="A1548" s="220" t="s">
        <v>16636</v>
      </c>
      <c r="B1548" s="224" t="s">
        <v>58</v>
      </c>
      <c r="C1548" s="222" t="s">
        <v>23</v>
      </c>
      <c r="D1548" s="222">
        <v>1</v>
      </c>
      <c r="E1548" s="223">
        <v>10.48</v>
      </c>
      <c r="F1548" s="223">
        <v>10.48</v>
      </c>
    </row>
    <row r="1549" spans="1:6" ht="15">
      <c r="A1549" s="220" t="s">
        <v>16637</v>
      </c>
      <c r="B1549" s="224" t="s">
        <v>59</v>
      </c>
      <c r="C1549" s="222" t="s">
        <v>25</v>
      </c>
      <c r="D1549" s="222">
        <v>1</v>
      </c>
      <c r="E1549" s="223">
        <v>3.38</v>
      </c>
      <c r="F1549" s="223">
        <v>3.38</v>
      </c>
    </row>
    <row r="1550" spans="1:6" ht="15">
      <c r="A1550" s="220" t="s">
        <v>16638</v>
      </c>
      <c r="B1550" s="224" t="s">
        <v>60</v>
      </c>
      <c r="C1550" s="222" t="s">
        <v>41</v>
      </c>
      <c r="D1550" s="222">
        <v>1</v>
      </c>
      <c r="E1550" s="223">
        <v>13.81</v>
      </c>
      <c r="F1550" s="223">
        <v>13.81</v>
      </c>
    </row>
    <row r="1551" spans="1:6" ht="30">
      <c r="A1551" s="220" t="s">
        <v>16639</v>
      </c>
      <c r="B1551" s="224" t="s">
        <v>61</v>
      </c>
      <c r="C1551" s="222" t="s">
        <v>25</v>
      </c>
      <c r="D1551" s="222">
        <v>1</v>
      </c>
      <c r="E1551" s="223">
        <v>3.62</v>
      </c>
      <c r="F1551" s="223">
        <v>3.62</v>
      </c>
    </row>
    <row r="1552" spans="1:6" ht="30">
      <c r="A1552" s="220" t="s">
        <v>16640</v>
      </c>
      <c r="B1552" s="224" t="s">
        <v>62</v>
      </c>
      <c r="C1552" s="222" t="s">
        <v>25</v>
      </c>
      <c r="D1552" s="222">
        <v>1</v>
      </c>
      <c r="E1552" s="223">
        <v>27.9</v>
      </c>
      <c r="F1552" s="223">
        <v>27.9</v>
      </c>
    </row>
    <row r="1553" spans="1:6" ht="15">
      <c r="A1553" s="220" t="s">
        <v>16641</v>
      </c>
      <c r="B1553" s="224" t="s">
        <v>63</v>
      </c>
      <c r="C1553" s="222" t="s">
        <v>25</v>
      </c>
      <c r="D1553" s="222">
        <v>1</v>
      </c>
      <c r="E1553" s="223">
        <v>9.27</v>
      </c>
      <c r="F1553" s="223">
        <v>9.27</v>
      </c>
    </row>
    <row r="1554" spans="1:6" ht="15">
      <c r="A1554" s="220" t="s">
        <v>16642</v>
      </c>
      <c r="B1554" s="224" t="s">
        <v>64</v>
      </c>
      <c r="C1554" s="222" t="s">
        <v>25</v>
      </c>
      <c r="D1554" s="222">
        <v>1</v>
      </c>
      <c r="E1554" s="223">
        <v>22.88</v>
      </c>
      <c r="F1554" s="223">
        <v>22.88</v>
      </c>
    </row>
    <row r="1555" spans="1:6" ht="15">
      <c r="A1555" s="220" t="s">
        <v>16643</v>
      </c>
      <c r="B1555" s="224" t="s">
        <v>65</v>
      </c>
      <c r="C1555" s="222" t="s">
        <v>25</v>
      </c>
      <c r="D1555" s="222">
        <v>1</v>
      </c>
      <c r="E1555" s="223">
        <v>7.3</v>
      </c>
      <c r="F1555" s="223">
        <v>7.3</v>
      </c>
    </row>
    <row r="1556" spans="1:6" ht="15">
      <c r="A1556" s="220" t="s">
        <v>16644</v>
      </c>
      <c r="B1556" s="224" t="s">
        <v>66</v>
      </c>
      <c r="C1556" s="222" t="s">
        <v>41</v>
      </c>
      <c r="D1556" s="222">
        <v>1</v>
      </c>
      <c r="E1556" s="223">
        <v>2.23</v>
      </c>
      <c r="F1556" s="223">
        <v>2.23</v>
      </c>
    </row>
    <row r="1557" spans="1:6" ht="15">
      <c r="A1557" s="220" t="s">
        <v>16645</v>
      </c>
      <c r="B1557" s="224" t="s">
        <v>67</v>
      </c>
      <c r="C1557" s="222" t="s">
        <v>25</v>
      </c>
      <c r="D1557" s="222">
        <v>1</v>
      </c>
      <c r="E1557" s="223">
        <v>26.59</v>
      </c>
      <c r="F1557" s="223">
        <v>26.59</v>
      </c>
    </row>
    <row r="1558" spans="1:6" ht="15">
      <c r="A1558" s="220" t="s">
        <v>16646</v>
      </c>
      <c r="B1558" s="224" t="s">
        <v>68</v>
      </c>
      <c r="C1558" s="222" t="s">
        <v>23</v>
      </c>
      <c r="D1558" s="222">
        <v>1</v>
      </c>
      <c r="E1558" s="223">
        <v>14.23</v>
      </c>
      <c r="F1558" s="223">
        <v>14.23</v>
      </c>
    </row>
    <row r="1559" spans="1:6" ht="15">
      <c r="A1559" s="220" t="s">
        <v>16647</v>
      </c>
      <c r="B1559" s="224" t="s">
        <v>69</v>
      </c>
      <c r="C1559" s="222" t="s">
        <v>23</v>
      </c>
      <c r="D1559" s="222">
        <v>1</v>
      </c>
      <c r="E1559" s="223">
        <v>22.28</v>
      </c>
      <c r="F1559" s="223">
        <v>22.28</v>
      </c>
    </row>
    <row r="1560" spans="1:6" ht="15">
      <c r="A1560" s="220" t="s">
        <v>16648</v>
      </c>
      <c r="B1560" s="224" t="s">
        <v>70</v>
      </c>
      <c r="C1560" s="222" t="s">
        <v>25</v>
      </c>
      <c r="D1560" s="222">
        <v>1</v>
      </c>
      <c r="E1560" s="223">
        <v>8.32</v>
      </c>
      <c r="F1560" s="223">
        <v>8.32</v>
      </c>
    </row>
    <row r="1561" spans="1:6" ht="15">
      <c r="A1561" s="220" t="s">
        <v>16649</v>
      </c>
      <c r="B1561" s="224" t="s">
        <v>71</v>
      </c>
      <c r="C1561" s="222" t="s">
        <v>25</v>
      </c>
      <c r="D1561" s="222">
        <v>1</v>
      </c>
      <c r="E1561" s="223">
        <v>14.18</v>
      </c>
      <c r="F1561" s="223">
        <v>14.18</v>
      </c>
    </row>
    <row r="1562" spans="1:6" ht="15">
      <c r="A1562" s="220" t="s">
        <v>16650</v>
      </c>
      <c r="B1562" s="224" t="s">
        <v>72</v>
      </c>
      <c r="C1562" s="222" t="s">
        <v>41</v>
      </c>
      <c r="D1562" s="222">
        <v>1</v>
      </c>
      <c r="E1562" s="223">
        <v>0.59</v>
      </c>
      <c r="F1562" s="223">
        <v>0.59</v>
      </c>
    </row>
    <row r="1563" spans="1:6" ht="15">
      <c r="A1563" s="220" t="s">
        <v>16651</v>
      </c>
      <c r="B1563" s="221" t="s">
        <v>1858</v>
      </c>
      <c r="C1563" s="222"/>
      <c r="D1563" s="222"/>
      <c r="E1563" s="223"/>
      <c r="F1563" s="223"/>
    </row>
    <row r="1564" spans="1:6" ht="15">
      <c r="A1564" s="220" t="s">
        <v>16652</v>
      </c>
      <c r="B1564" s="224" t="s">
        <v>73</v>
      </c>
      <c r="C1564" s="222" t="s">
        <v>25</v>
      </c>
      <c r="D1564" s="222">
        <v>1</v>
      </c>
      <c r="E1564" s="223">
        <v>10.94</v>
      </c>
      <c r="F1564" s="223">
        <v>10.94</v>
      </c>
    </row>
    <row r="1565" spans="1:6" ht="15">
      <c r="A1565" s="220" t="s">
        <v>16653</v>
      </c>
      <c r="B1565" s="224" t="s">
        <v>74</v>
      </c>
      <c r="C1565" s="222" t="s">
        <v>25</v>
      </c>
      <c r="D1565" s="222">
        <v>1</v>
      </c>
      <c r="E1565" s="223">
        <v>114.92</v>
      </c>
      <c r="F1565" s="223">
        <v>114.92</v>
      </c>
    </row>
    <row r="1566" spans="1:6" ht="15">
      <c r="A1566" s="220" t="s">
        <v>16654</v>
      </c>
      <c r="B1566" s="224" t="s">
        <v>75</v>
      </c>
      <c r="C1566" s="222" t="s">
        <v>25</v>
      </c>
      <c r="D1566" s="222">
        <v>1</v>
      </c>
      <c r="E1566" s="223">
        <v>13.43</v>
      </c>
      <c r="F1566" s="223">
        <v>13.43</v>
      </c>
    </row>
    <row r="1567" spans="1:6" ht="30">
      <c r="A1567" s="220" t="s">
        <v>16655</v>
      </c>
      <c r="B1567" s="224" t="s">
        <v>76</v>
      </c>
      <c r="C1567" s="222" t="s">
        <v>25</v>
      </c>
      <c r="D1567" s="222">
        <v>1</v>
      </c>
      <c r="E1567" s="223">
        <v>18.940000000000001</v>
      </c>
      <c r="F1567" s="223">
        <v>18.940000000000001</v>
      </c>
    </row>
    <row r="1568" spans="1:6" ht="15">
      <c r="A1568" s="220" t="s">
        <v>16656</v>
      </c>
      <c r="B1568" s="224" t="s">
        <v>77</v>
      </c>
      <c r="C1568" s="222" t="s">
        <v>25</v>
      </c>
      <c r="D1568" s="222">
        <v>1</v>
      </c>
      <c r="E1568" s="223">
        <v>1.92</v>
      </c>
      <c r="F1568" s="223">
        <v>1.92</v>
      </c>
    </row>
    <row r="1569" spans="1:6" ht="15">
      <c r="A1569" s="220" t="s">
        <v>16657</v>
      </c>
      <c r="B1569" s="224" t="s">
        <v>78</v>
      </c>
      <c r="C1569" s="222" t="s">
        <v>23</v>
      </c>
      <c r="D1569" s="222">
        <v>1</v>
      </c>
      <c r="E1569" s="223">
        <v>10.48</v>
      </c>
      <c r="F1569" s="223">
        <v>10.48</v>
      </c>
    </row>
    <row r="1570" spans="1:6" ht="15">
      <c r="A1570" s="220" t="s">
        <v>16658</v>
      </c>
      <c r="B1570" s="224" t="s">
        <v>79</v>
      </c>
      <c r="C1570" s="222" t="s">
        <v>25</v>
      </c>
      <c r="D1570" s="222">
        <v>1</v>
      </c>
      <c r="E1570" s="223">
        <v>8.42</v>
      </c>
      <c r="F1570" s="223">
        <v>8.42</v>
      </c>
    </row>
    <row r="1571" spans="1:6" ht="15">
      <c r="A1571" s="220" t="s">
        <v>16659</v>
      </c>
      <c r="B1571" s="224" t="s">
        <v>80</v>
      </c>
      <c r="C1571" s="222" t="s">
        <v>25</v>
      </c>
      <c r="D1571" s="222">
        <v>1</v>
      </c>
      <c r="E1571" s="223">
        <v>27.9</v>
      </c>
      <c r="F1571" s="223">
        <v>27.9</v>
      </c>
    </row>
    <row r="1572" spans="1:6" ht="15">
      <c r="A1572" s="220" t="s">
        <v>16660</v>
      </c>
      <c r="B1572" s="224" t="s">
        <v>81</v>
      </c>
      <c r="C1572" s="222" t="s">
        <v>25</v>
      </c>
      <c r="D1572" s="222">
        <v>1</v>
      </c>
      <c r="E1572" s="223">
        <v>27.9</v>
      </c>
      <c r="F1572" s="223">
        <v>27.9</v>
      </c>
    </row>
    <row r="1573" spans="1:6" ht="15">
      <c r="A1573" s="220" t="s">
        <v>16661</v>
      </c>
      <c r="B1573" s="224" t="s">
        <v>82</v>
      </c>
      <c r="C1573" s="222" t="s">
        <v>41</v>
      </c>
      <c r="D1573" s="222">
        <v>1</v>
      </c>
      <c r="E1573" s="223">
        <v>2.38</v>
      </c>
      <c r="F1573" s="223">
        <v>2.38</v>
      </c>
    </row>
    <row r="1574" spans="1:6" ht="15">
      <c r="A1574" s="220" t="s">
        <v>16662</v>
      </c>
      <c r="B1574" s="224" t="s">
        <v>83</v>
      </c>
      <c r="C1574" s="222" t="s">
        <v>23</v>
      </c>
      <c r="D1574" s="222">
        <v>1</v>
      </c>
      <c r="E1574" s="223">
        <v>19.57</v>
      </c>
      <c r="F1574" s="223">
        <v>19.57</v>
      </c>
    </row>
    <row r="1575" spans="1:6" ht="30">
      <c r="A1575" s="220" t="s">
        <v>16663</v>
      </c>
      <c r="B1575" s="224" t="s">
        <v>84</v>
      </c>
      <c r="C1575" s="222" t="s">
        <v>25</v>
      </c>
      <c r="D1575" s="222">
        <v>1</v>
      </c>
      <c r="E1575" s="223">
        <v>10.26</v>
      </c>
      <c r="F1575" s="223">
        <v>10.26</v>
      </c>
    </row>
    <row r="1576" spans="1:6" ht="15">
      <c r="A1576" s="220" t="s">
        <v>16664</v>
      </c>
      <c r="B1576" s="224" t="s">
        <v>85</v>
      </c>
      <c r="C1576" s="222" t="s">
        <v>41</v>
      </c>
      <c r="D1576" s="222">
        <v>1</v>
      </c>
      <c r="E1576" s="223">
        <v>3.56</v>
      </c>
      <c r="F1576" s="223">
        <v>3.56</v>
      </c>
    </row>
    <row r="1577" spans="1:6" ht="15">
      <c r="A1577" s="220" t="s">
        <v>16665</v>
      </c>
      <c r="B1577" s="224" t="s">
        <v>86</v>
      </c>
      <c r="C1577" s="222" t="s">
        <v>25</v>
      </c>
      <c r="D1577" s="222">
        <v>1</v>
      </c>
      <c r="E1577" s="223">
        <v>7.96</v>
      </c>
      <c r="F1577" s="223">
        <v>7.96</v>
      </c>
    </row>
    <row r="1578" spans="1:6" ht="15">
      <c r="A1578" s="220" t="s">
        <v>16666</v>
      </c>
      <c r="B1578" s="221" t="s">
        <v>1859</v>
      </c>
      <c r="C1578" s="222"/>
      <c r="D1578" s="222"/>
      <c r="E1578" s="223"/>
      <c r="F1578" s="223"/>
    </row>
    <row r="1579" spans="1:6" ht="15">
      <c r="A1579" s="220" t="s">
        <v>16667</v>
      </c>
      <c r="B1579" s="224" t="s">
        <v>87</v>
      </c>
      <c r="C1579" s="222" t="s">
        <v>25</v>
      </c>
      <c r="D1579" s="222">
        <v>1</v>
      </c>
      <c r="E1579" s="223">
        <v>1.31</v>
      </c>
      <c r="F1579" s="223">
        <v>1.31</v>
      </c>
    </row>
    <row r="1580" spans="1:6" ht="15">
      <c r="A1580" s="220" t="s">
        <v>16668</v>
      </c>
      <c r="B1580" s="224" t="s">
        <v>88</v>
      </c>
      <c r="C1580" s="222" t="s">
        <v>25</v>
      </c>
      <c r="D1580" s="222">
        <v>1</v>
      </c>
      <c r="E1580" s="223">
        <v>4.22</v>
      </c>
      <c r="F1580" s="223">
        <v>4.22</v>
      </c>
    </row>
    <row r="1581" spans="1:6" ht="15">
      <c r="A1581" s="220" t="s">
        <v>16669</v>
      </c>
      <c r="B1581" s="224" t="s">
        <v>89</v>
      </c>
      <c r="C1581" s="222" t="s">
        <v>23</v>
      </c>
      <c r="D1581" s="222">
        <v>1</v>
      </c>
      <c r="E1581" s="223">
        <v>50.64</v>
      </c>
      <c r="F1581" s="223">
        <v>50.64</v>
      </c>
    </row>
    <row r="1582" spans="1:6" ht="15">
      <c r="A1582" s="220" t="s">
        <v>16670</v>
      </c>
      <c r="B1582" s="224" t="s">
        <v>90</v>
      </c>
      <c r="C1582" s="222" t="s">
        <v>23</v>
      </c>
      <c r="D1582" s="222">
        <v>1</v>
      </c>
      <c r="E1582" s="223">
        <v>125.93</v>
      </c>
      <c r="F1582" s="223">
        <v>125.93</v>
      </c>
    </row>
    <row r="1583" spans="1:6" ht="15">
      <c r="A1583" s="220" t="s">
        <v>16671</v>
      </c>
      <c r="B1583" s="221" t="s">
        <v>1860</v>
      </c>
      <c r="C1583" s="222"/>
      <c r="D1583" s="222"/>
      <c r="E1583" s="223"/>
      <c r="F1583" s="223"/>
    </row>
    <row r="1584" spans="1:6" ht="15">
      <c r="A1584" s="220" t="s">
        <v>16672</v>
      </c>
      <c r="B1584" s="224" t="s">
        <v>91</v>
      </c>
      <c r="C1584" s="222" t="s">
        <v>25</v>
      </c>
      <c r="D1584" s="222">
        <v>1</v>
      </c>
      <c r="E1584" s="223">
        <v>11.63</v>
      </c>
      <c r="F1584" s="223">
        <v>11.63</v>
      </c>
    </row>
    <row r="1585" spans="1:6" ht="45">
      <c r="A1585" s="220" t="s">
        <v>16673</v>
      </c>
      <c r="B1585" s="224" t="s">
        <v>92</v>
      </c>
      <c r="C1585" s="222" t="s">
        <v>93</v>
      </c>
      <c r="D1585" s="222">
        <v>1</v>
      </c>
      <c r="E1585" s="225">
        <v>21025.99</v>
      </c>
      <c r="F1585" s="225">
        <v>21025.99</v>
      </c>
    </row>
    <row r="1586" spans="1:6" ht="15">
      <c r="A1586" s="220" t="s">
        <v>16674</v>
      </c>
      <c r="B1586" s="221" t="s">
        <v>1861</v>
      </c>
      <c r="C1586" s="222"/>
      <c r="D1586" s="222"/>
      <c r="E1586" s="223"/>
      <c r="F1586" s="223"/>
    </row>
    <row r="1587" spans="1:6" ht="15">
      <c r="A1587" s="220" t="s">
        <v>16675</v>
      </c>
      <c r="B1587" s="221" t="s">
        <v>1862</v>
      </c>
      <c r="C1587" s="222"/>
      <c r="D1587" s="222"/>
      <c r="E1587" s="223"/>
      <c r="F1587" s="223"/>
    </row>
    <row r="1588" spans="1:6" ht="15">
      <c r="A1588" s="220" t="s">
        <v>16676</v>
      </c>
      <c r="B1588" s="224" t="s">
        <v>6275</v>
      </c>
      <c r="C1588" s="222" t="s">
        <v>25</v>
      </c>
      <c r="D1588" s="222">
        <v>1</v>
      </c>
      <c r="E1588" s="223">
        <v>336.35</v>
      </c>
      <c r="F1588" s="223">
        <v>336.35</v>
      </c>
    </row>
    <row r="1589" spans="1:6" ht="45">
      <c r="A1589" s="220" t="s">
        <v>16677</v>
      </c>
      <c r="B1589" s="224" t="s">
        <v>94</v>
      </c>
      <c r="C1589" s="222" t="s">
        <v>25</v>
      </c>
      <c r="D1589" s="222">
        <v>1</v>
      </c>
      <c r="E1589" s="223">
        <v>20.7</v>
      </c>
      <c r="F1589" s="223">
        <v>20.7</v>
      </c>
    </row>
    <row r="1590" spans="1:6" ht="75">
      <c r="A1590" s="220" t="s">
        <v>16678</v>
      </c>
      <c r="B1590" s="224" t="s">
        <v>95</v>
      </c>
      <c r="C1590" s="222" t="s">
        <v>93</v>
      </c>
      <c r="D1590" s="222">
        <v>1</v>
      </c>
      <c r="E1590" s="225">
        <v>1006.75</v>
      </c>
      <c r="F1590" s="225">
        <v>1006.75</v>
      </c>
    </row>
    <row r="1591" spans="1:6" ht="30">
      <c r="A1591" s="220" t="s">
        <v>16679</v>
      </c>
      <c r="B1591" s="224" t="s">
        <v>96</v>
      </c>
      <c r="C1591" s="222" t="s">
        <v>23</v>
      </c>
      <c r="D1591" s="222">
        <v>1</v>
      </c>
      <c r="E1591" s="225">
        <v>1713.5</v>
      </c>
      <c r="F1591" s="225">
        <v>1713.5</v>
      </c>
    </row>
    <row r="1592" spans="1:6" ht="30">
      <c r="A1592" s="220" t="s">
        <v>16680</v>
      </c>
      <c r="B1592" s="224" t="s">
        <v>97</v>
      </c>
      <c r="C1592" s="222" t="s">
        <v>41</v>
      </c>
      <c r="D1592" s="222">
        <v>1</v>
      </c>
      <c r="E1592" s="223">
        <v>13.5</v>
      </c>
      <c r="F1592" s="223">
        <v>13.5</v>
      </c>
    </row>
    <row r="1593" spans="1:6" ht="60">
      <c r="A1593" s="220" t="s">
        <v>16681</v>
      </c>
      <c r="B1593" s="224" t="s">
        <v>98</v>
      </c>
      <c r="C1593" s="222" t="s">
        <v>25</v>
      </c>
      <c r="D1593" s="222">
        <v>1</v>
      </c>
      <c r="E1593" s="223">
        <v>26.77</v>
      </c>
      <c r="F1593" s="223">
        <v>26.77</v>
      </c>
    </row>
    <row r="1594" spans="1:6" ht="60">
      <c r="A1594" s="220" t="s">
        <v>16682</v>
      </c>
      <c r="B1594" s="224" t="s">
        <v>6276</v>
      </c>
      <c r="C1594" s="222" t="s">
        <v>41</v>
      </c>
      <c r="D1594" s="222">
        <v>1</v>
      </c>
      <c r="E1594" s="223">
        <v>196.29</v>
      </c>
      <c r="F1594" s="223">
        <v>196.29</v>
      </c>
    </row>
    <row r="1595" spans="1:6" ht="60">
      <c r="A1595" s="220" t="s">
        <v>16683</v>
      </c>
      <c r="B1595" s="224" t="s">
        <v>6277</v>
      </c>
      <c r="C1595" s="222" t="s">
        <v>41</v>
      </c>
      <c r="D1595" s="222">
        <v>1</v>
      </c>
      <c r="E1595" s="223">
        <v>266.49</v>
      </c>
      <c r="F1595" s="223">
        <v>266.49</v>
      </c>
    </row>
    <row r="1596" spans="1:6" ht="75">
      <c r="A1596" s="220" t="s">
        <v>16684</v>
      </c>
      <c r="B1596" s="224" t="s">
        <v>99</v>
      </c>
      <c r="C1596" s="222" t="s">
        <v>100</v>
      </c>
      <c r="D1596" s="222">
        <v>1</v>
      </c>
      <c r="E1596" s="225">
        <v>1094.25</v>
      </c>
      <c r="F1596" s="225">
        <v>1094.25</v>
      </c>
    </row>
    <row r="1597" spans="1:6" ht="60">
      <c r="A1597" s="220" t="s">
        <v>16685</v>
      </c>
      <c r="B1597" s="224" t="s">
        <v>101</v>
      </c>
      <c r="C1597" s="222" t="s">
        <v>100</v>
      </c>
      <c r="D1597" s="222">
        <v>1</v>
      </c>
      <c r="E1597" s="225">
        <v>1094.25</v>
      </c>
      <c r="F1597" s="225">
        <v>1094.25</v>
      </c>
    </row>
    <row r="1598" spans="1:6" ht="60">
      <c r="A1598" s="220" t="s">
        <v>16686</v>
      </c>
      <c r="B1598" s="224" t="s">
        <v>102</v>
      </c>
      <c r="C1598" s="222" t="s">
        <v>100</v>
      </c>
      <c r="D1598" s="222">
        <v>1</v>
      </c>
      <c r="E1598" s="223">
        <v>677.33</v>
      </c>
      <c r="F1598" s="223">
        <v>677.33</v>
      </c>
    </row>
    <row r="1599" spans="1:6" ht="60">
      <c r="A1599" s="220" t="s">
        <v>16687</v>
      </c>
      <c r="B1599" s="224" t="s">
        <v>103</v>
      </c>
      <c r="C1599" s="222" t="s">
        <v>100</v>
      </c>
      <c r="D1599" s="222">
        <v>1</v>
      </c>
      <c r="E1599" s="225">
        <v>1025.67</v>
      </c>
      <c r="F1599" s="225">
        <v>1025.67</v>
      </c>
    </row>
    <row r="1600" spans="1:6" ht="45">
      <c r="A1600" s="220" t="s">
        <v>16688</v>
      </c>
      <c r="B1600" s="224" t="s">
        <v>104</v>
      </c>
      <c r="C1600" s="222" t="s">
        <v>100</v>
      </c>
      <c r="D1600" s="222">
        <v>1</v>
      </c>
      <c r="E1600" s="223">
        <v>746.75</v>
      </c>
      <c r="F1600" s="223">
        <v>746.75</v>
      </c>
    </row>
    <row r="1601" spans="1:6" ht="45">
      <c r="A1601" s="220" t="s">
        <v>16689</v>
      </c>
      <c r="B1601" s="221" t="s">
        <v>1863</v>
      </c>
      <c r="C1601" s="222"/>
      <c r="D1601" s="222"/>
      <c r="E1601" s="223"/>
      <c r="F1601" s="223"/>
    </row>
    <row r="1602" spans="1:6" ht="60">
      <c r="A1602" s="220" t="s">
        <v>16690</v>
      </c>
      <c r="B1602" s="224" t="s">
        <v>105</v>
      </c>
      <c r="C1602" s="222" t="s">
        <v>25</v>
      </c>
      <c r="D1602" s="222">
        <v>1</v>
      </c>
      <c r="E1602" s="223">
        <v>855.44</v>
      </c>
      <c r="F1602" s="223">
        <v>855.44</v>
      </c>
    </row>
    <row r="1603" spans="1:6" ht="60">
      <c r="A1603" s="220" t="s">
        <v>16691</v>
      </c>
      <c r="B1603" s="224" t="s">
        <v>106</v>
      </c>
      <c r="C1603" s="222" t="s">
        <v>25</v>
      </c>
      <c r="D1603" s="222">
        <v>1</v>
      </c>
      <c r="E1603" s="223">
        <v>641.5</v>
      </c>
      <c r="F1603" s="223">
        <v>641.5</v>
      </c>
    </row>
    <row r="1604" spans="1:6" ht="60">
      <c r="A1604" s="220" t="s">
        <v>16692</v>
      </c>
      <c r="B1604" s="224" t="s">
        <v>107</v>
      </c>
      <c r="C1604" s="222" t="s">
        <v>25</v>
      </c>
      <c r="D1604" s="222">
        <v>1</v>
      </c>
      <c r="E1604" s="223">
        <v>561.25</v>
      </c>
      <c r="F1604" s="223">
        <v>561.25</v>
      </c>
    </row>
    <row r="1605" spans="1:6" ht="60">
      <c r="A1605" s="220" t="s">
        <v>16693</v>
      </c>
      <c r="B1605" s="224" t="s">
        <v>108</v>
      </c>
      <c r="C1605" s="222" t="s">
        <v>25</v>
      </c>
      <c r="D1605" s="222">
        <v>1</v>
      </c>
      <c r="E1605" s="223">
        <v>500.54</v>
      </c>
      <c r="F1605" s="223">
        <v>500.54</v>
      </c>
    </row>
    <row r="1606" spans="1:6" ht="60">
      <c r="A1606" s="220" t="s">
        <v>16694</v>
      </c>
      <c r="B1606" s="224" t="s">
        <v>109</v>
      </c>
      <c r="C1606" s="222" t="s">
        <v>23</v>
      </c>
      <c r="D1606" s="222">
        <v>1</v>
      </c>
      <c r="E1606" s="225">
        <v>16649.36</v>
      </c>
      <c r="F1606" s="225">
        <v>16649.36</v>
      </c>
    </row>
    <row r="1607" spans="1:6" ht="60">
      <c r="A1607" s="220" t="s">
        <v>16695</v>
      </c>
      <c r="B1607" s="224" t="s">
        <v>110</v>
      </c>
      <c r="C1607" s="222" t="s">
        <v>23</v>
      </c>
      <c r="D1607" s="222">
        <v>1</v>
      </c>
      <c r="E1607" s="225">
        <v>24996.82</v>
      </c>
      <c r="F1607" s="225">
        <v>24996.82</v>
      </c>
    </row>
    <row r="1608" spans="1:6" ht="60">
      <c r="A1608" s="220" t="s">
        <v>16696</v>
      </c>
      <c r="B1608" s="224" t="s">
        <v>111</v>
      </c>
      <c r="C1608" s="222" t="s">
        <v>23</v>
      </c>
      <c r="D1608" s="222">
        <v>1</v>
      </c>
      <c r="E1608" s="225">
        <v>30825.19</v>
      </c>
      <c r="F1608" s="225">
        <v>30825.19</v>
      </c>
    </row>
    <row r="1609" spans="1:6" ht="60">
      <c r="A1609" s="220" t="s">
        <v>16697</v>
      </c>
      <c r="B1609" s="224" t="s">
        <v>112</v>
      </c>
      <c r="C1609" s="222" t="s">
        <v>25</v>
      </c>
      <c r="D1609" s="222">
        <v>1</v>
      </c>
      <c r="E1609" s="223">
        <v>222.69</v>
      </c>
      <c r="F1609" s="223">
        <v>222.69</v>
      </c>
    </row>
    <row r="1610" spans="1:6" ht="60">
      <c r="A1610" s="220" t="s">
        <v>16698</v>
      </c>
      <c r="B1610" s="224" t="s">
        <v>113</v>
      </c>
      <c r="C1610" s="222" t="s">
        <v>25</v>
      </c>
      <c r="D1610" s="222">
        <v>1</v>
      </c>
      <c r="E1610" s="223">
        <v>297.44</v>
      </c>
      <c r="F1610" s="223">
        <v>297.44</v>
      </c>
    </row>
    <row r="1611" spans="1:6" ht="30">
      <c r="A1611" s="220" t="s">
        <v>16699</v>
      </c>
      <c r="B1611" s="224" t="s">
        <v>114</v>
      </c>
      <c r="C1611" s="222" t="s">
        <v>23</v>
      </c>
      <c r="D1611" s="222">
        <v>1</v>
      </c>
      <c r="E1611" s="225">
        <v>1983.43</v>
      </c>
      <c r="F1611" s="225">
        <v>1983.43</v>
      </c>
    </row>
    <row r="1612" spans="1:6" ht="30">
      <c r="A1612" s="220" t="s">
        <v>16700</v>
      </c>
      <c r="B1612" s="224" t="s">
        <v>115</v>
      </c>
      <c r="C1612" s="222" t="s">
        <v>23</v>
      </c>
      <c r="D1612" s="222">
        <v>1</v>
      </c>
      <c r="E1612" s="225">
        <v>2292.23</v>
      </c>
      <c r="F1612" s="225">
        <v>2292.23</v>
      </c>
    </row>
    <row r="1613" spans="1:6" ht="60">
      <c r="A1613" s="220" t="s">
        <v>16701</v>
      </c>
      <c r="B1613" s="224" t="s">
        <v>116</v>
      </c>
      <c r="C1613" s="222" t="s">
        <v>41</v>
      </c>
      <c r="D1613" s="222">
        <v>1</v>
      </c>
      <c r="E1613" s="223">
        <v>53.79</v>
      </c>
      <c r="F1613" s="223">
        <v>53.79</v>
      </c>
    </row>
    <row r="1614" spans="1:6" ht="60">
      <c r="A1614" s="220" t="s">
        <v>16702</v>
      </c>
      <c r="B1614" s="224" t="s">
        <v>117</v>
      </c>
      <c r="C1614" s="222" t="s">
        <v>41</v>
      </c>
      <c r="D1614" s="222">
        <v>1</v>
      </c>
      <c r="E1614" s="223">
        <v>522.62</v>
      </c>
      <c r="F1614" s="223">
        <v>522.62</v>
      </c>
    </row>
    <row r="1615" spans="1:6" ht="45">
      <c r="A1615" s="220" t="s">
        <v>16703</v>
      </c>
      <c r="B1615" s="224" t="s">
        <v>118</v>
      </c>
      <c r="C1615" s="222" t="s">
        <v>41</v>
      </c>
      <c r="D1615" s="222">
        <v>1</v>
      </c>
      <c r="E1615" s="223">
        <v>400.94</v>
      </c>
      <c r="F1615" s="223">
        <v>400.94</v>
      </c>
    </row>
    <row r="1616" spans="1:6" ht="45">
      <c r="A1616" s="220" t="s">
        <v>16704</v>
      </c>
      <c r="B1616" s="221" t="s">
        <v>1864</v>
      </c>
      <c r="C1616" s="222"/>
      <c r="D1616" s="222"/>
      <c r="E1616" s="223"/>
      <c r="F1616" s="223"/>
    </row>
    <row r="1617" spans="1:6" ht="60">
      <c r="A1617" s="220" t="s">
        <v>16705</v>
      </c>
      <c r="B1617" s="224" t="s">
        <v>119</v>
      </c>
      <c r="C1617" s="222" t="s">
        <v>25</v>
      </c>
      <c r="D1617" s="222">
        <v>1</v>
      </c>
      <c r="E1617" s="223">
        <v>647.59</v>
      </c>
      <c r="F1617" s="223">
        <v>647.59</v>
      </c>
    </row>
    <row r="1618" spans="1:6" ht="60">
      <c r="A1618" s="220" t="s">
        <v>16706</v>
      </c>
      <c r="B1618" s="224" t="s">
        <v>120</v>
      </c>
      <c r="C1618" s="222" t="s">
        <v>25</v>
      </c>
      <c r="D1618" s="222">
        <v>1</v>
      </c>
      <c r="E1618" s="223">
        <v>486.58</v>
      </c>
      <c r="F1618" s="223">
        <v>486.58</v>
      </c>
    </row>
    <row r="1619" spans="1:6" ht="60">
      <c r="A1619" s="220" t="s">
        <v>16707</v>
      </c>
      <c r="B1619" s="224" t="s">
        <v>121</v>
      </c>
      <c r="C1619" s="222" t="s">
        <v>25</v>
      </c>
      <c r="D1619" s="222">
        <v>1</v>
      </c>
      <c r="E1619" s="223">
        <v>427.76</v>
      </c>
      <c r="F1619" s="223">
        <v>427.76</v>
      </c>
    </row>
    <row r="1620" spans="1:6" ht="60">
      <c r="A1620" s="220" t="s">
        <v>16708</v>
      </c>
      <c r="B1620" s="224" t="s">
        <v>122</v>
      </c>
      <c r="C1620" s="222" t="s">
        <v>25</v>
      </c>
      <c r="D1620" s="222">
        <v>1</v>
      </c>
      <c r="E1620" s="223">
        <v>414.27</v>
      </c>
      <c r="F1620" s="223">
        <v>414.27</v>
      </c>
    </row>
    <row r="1621" spans="1:6" ht="60">
      <c r="A1621" s="220" t="s">
        <v>16709</v>
      </c>
      <c r="B1621" s="224" t="s">
        <v>123</v>
      </c>
      <c r="C1621" s="222" t="s">
        <v>23</v>
      </c>
      <c r="D1621" s="222">
        <v>1</v>
      </c>
      <c r="E1621" s="225">
        <v>12948.04</v>
      </c>
      <c r="F1621" s="225">
        <v>12948.04</v>
      </c>
    </row>
    <row r="1622" spans="1:6" ht="60">
      <c r="A1622" s="220" t="s">
        <v>16710</v>
      </c>
      <c r="B1622" s="224" t="s">
        <v>124</v>
      </c>
      <c r="C1622" s="222" t="s">
        <v>23</v>
      </c>
      <c r="D1622" s="222">
        <v>1</v>
      </c>
      <c r="E1622" s="225">
        <v>19512.73</v>
      </c>
      <c r="F1622" s="225">
        <v>19512.73</v>
      </c>
    </row>
    <row r="1623" spans="1:6" ht="60">
      <c r="A1623" s="220" t="s">
        <v>16711</v>
      </c>
      <c r="B1623" s="224" t="s">
        <v>125</v>
      </c>
      <c r="C1623" s="222" t="s">
        <v>23</v>
      </c>
      <c r="D1623" s="222">
        <v>1</v>
      </c>
      <c r="E1623" s="225">
        <v>24242.01</v>
      </c>
      <c r="F1623" s="225">
        <v>24242.01</v>
      </c>
    </row>
    <row r="1624" spans="1:6" ht="60">
      <c r="A1624" s="220" t="s">
        <v>16712</v>
      </c>
      <c r="B1624" s="224" t="s">
        <v>126</v>
      </c>
      <c r="C1624" s="222" t="s">
        <v>25</v>
      </c>
      <c r="D1624" s="222">
        <v>1</v>
      </c>
      <c r="E1624" s="223">
        <v>153.82</v>
      </c>
      <c r="F1624" s="223">
        <v>153.82</v>
      </c>
    </row>
    <row r="1625" spans="1:6" ht="60">
      <c r="A1625" s="220" t="s">
        <v>16713</v>
      </c>
      <c r="B1625" s="224" t="s">
        <v>127</v>
      </c>
      <c r="C1625" s="222" t="s">
        <v>25</v>
      </c>
      <c r="D1625" s="222">
        <v>1</v>
      </c>
      <c r="E1625" s="223">
        <v>210.13</v>
      </c>
      <c r="F1625" s="223">
        <v>210.13</v>
      </c>
    </row>
    <row r="1626" spans="1:6" ht="45">
      <c r="A1626" s="220" t="s">
        <v>16714</v>
      </c>
      <c r="B1626" s="224" t="s">
        <v>128</v>
      </c>
      <c r="C1626" s="222" t="s">
        <v>23</v>
      </c>
      <c r="D1626" s="222">
        <v>1</v>
      </c>
      <c r="E1626" s="225">
        <v>1240.81</v>
      </c>
      <c r="F1626" s="225">
        <v>1240.81</v>
      </c>
    </row>
    <row r="1627" spans="1:6" ht="45">
      <c r="A1627" s="220" t="s">
        <v>16715</v>
      </c>
      <c r="B1627" s="224" t="s">
        <v>129</v>
      </c>
      <c r="C1627" s="222" t="s">
        <v>23</v>
      </c>
      <c r="D1627" s="222">
        <v>1</v>
      </c>
      <c r="E1627" s="225">
        <v>1419.79</v>
      </c>
      <c r="F1627" s="225">
        <v>1419.79</v>
      </c>
    </row>
    <row r="1628" spans="1:6" ht="60">
      <c r="A1628" s="220" t="s">
        <v>16716</v>
      </c>
      <c r="B1628" s="224" t="s">
        <v>130</v>
      </c>
      <c r="C1628" s="222" t="s">
        <v>41</v>
      </c>
      <c r="D1628" s="222">
        <v>1</v>
      </c>
      <c r="E1628" s="223">
        <v>36.72</v>
      </c>
      <c r="F1628" s="223">
        <v>36.72</v>
      </c>
    </row>
    <row r="1629" spans="1:6" ht="15">
      <c r="A1629" s="220" t="s">
        <v>16717</v>
      </c>
      <c r="B1629" s="221" t="s">
        <v>8</v>
      </c>
      <c r="C1629" s="222"/>
      <c r="D1629" s="222"/>
      <c r="E1629" s="223"/>
      <c r="F1629" s="223"/>
    </row>
    <row r="1630" spans="1:6" ht="15">
      <c r="A1630" s="220" t="s">
        <v>16718</v>
      </c>
      <c r="B1630" s="221" t="s">
        <v>1865</v>
      </c>
      <c r="C1630" s="222"/>
      <c r="D1630" s="222"/>
      <c r="E1630" s="223"/>
      <c r="F1630" s="223"/>
    </row>
    <row r="1631" spans="1:6" ht="30">
      <c r="A1631" s="220" t="s">
        <v>16719</v>
      </c>
      <c r="B1631" s="224" t="s">
        <v>131</v>
      </c>
      <c r="C1631" s="222" t="s">
        <v>34</v>
      </c>
      <c r="D1631" s="222">
        <v>1</v>
      </c>
      <c r="E1631" s="223">
        <v>54.86</v>
      </c>
      <c r="F1631" s="223">
        <v>54.86</v>
      </c>
    </row>
    <row r="1632" spans="1:6" ht="30">
      <c r="A1632" s="220" t="s">
        <v>16720</v>
      </c>
      <c r="B1632" s="224" t="s">
        <v>132</v>
      </c>
      <c r="C1632" s="222" t="s">
        <v>34</v>
      </c>
      <c r="D1632" s="222">
        <v>1</v>
      </c>
      <c r="E1632" s="223">
        <v>92.84</v>
      </c>
      <c r="F1632" s="223">
        <v>92.84</v>
      </c>
    </row>
    <row r="1633" spans="1:6" ht="15">
      <c r="A1633" s="220" t="s">
        <v>16721</v>
      </c>
      <c r="B1633" s="224" t="s">
        <v>133</v>
      </c>
      <c r="C1633" s="222" t="s">
        <v>34</v>
      </c>
      <c r="D1633" s="222">
        <v>1</v>
      </c>
      <c r="E1633" s="223">
        <v>15.75</v>
      </c>
      <c r="F1633" s="223">
        <v>15.75</v>
      </c>
    </row>
    <row r="1634" spans="1:6" ht="15">
      <c r="A1634" s="220" t="s">
        <v>16722</v>
      </c>
      <c r="B1634" s="224" t="s">
        <v>134</v>
      </c>
      <c r="C1634" s="222" t="s">
        <v>34</v>
      </c>
      <c r="D1634" s="222">
        <v>1</v>
      </c>
      <c r="E1634" s="223">
        <v>22.01</v>
      </c>
      <c r="F1634" s="223">
        <v>22.01</v>
      </c>
    </row>
    <row r="1635" spans="1:6" ht="15">
      <c r="A1635" s="220" t="s">
        <v>16723</v>
      </c>
      <c r="B1635" s="224" t="s">
        <v>135</v>
      </c>
      <c r="C1635" s="222" t="s">
        <v>25</v>
      </c>
      <c r="D1635" s="222">
        <v>1</v>
      </c>
      <c r="E1635" s="223">
        <v>28.7</v>
      </c>
      <c r="F1635" s="223">
        <v>28.7</v>
      </c>
    </row>
    <row r="1636" spans="1:6" ht="15">
      <c r="A1636" s="220" t="s">
        <v>16724</v>
      </c>
      <c r="B1636" s="221" t="s">
        <v>1866</v>
      </c>
      <c r="C1636" s="222"/>
      <c r="D1636" s="222"/>
      <c r="E1636" s="223"/>
      <c r="F1636" s="223"/>
    </row>
    <row r="1637" spans="1:6" ht="15">
      <c r="A1637" s="220" t="s">
        <v>16725</v>
      </c>
      <c r="B1637" s="224" t="s">
        <v>136</v>
      </c>
      <c r="C1637" s="222" t="s">
        <v>34</v>
      </c>
      <c r="D1637" s="222">
        <v>1</v>
      </c>
      <c r="E1637" s="223">
        <v>59.08</v>
      </c>
      <c r="F1637" s="223">
        <v>59.08</v>
      </c>
    </row>
    <row r="1638" spans="1:6" ht="30">
      <c r="A1638" s="220" t="s">
        <v>16726</v>
      </c>
      <c r="B1638" s="224" t="s">
        <v>137</v>
      </c>
      <c r="C1638" s="222" t="s">
        <v>34</v>
      </c>
      <c r="D1638" s="222">
        <v>1</v>
      </c>
      <c r="E1638" s="223">
        <v>168.15</v>
      </c>
      <c r="F1638" s="223">
        <v>168.15</v>
      </c>
    </row>
    <row r="1639" spans="1:6" ht="15">
      <c r="A1639" s="220" t="s">
        <v>16727</v>
      </c>
      <c r="B1639" s="224" t="s">
        <v>138</v>
      </c>
      <c r="C1639" s="222" t="s">
        <v>34</v>
      </c>
      <c r="D1639" s="222">
        <v>1</v>
      </c>
      <c r="E1639" s="223">
        <v>215.62</v>
      </c>
      <c r="F1639" s="223">
        <v>215.62</v>
      </c>
    </row>
    <row r="1640" spans="1:6" ht="15">
      <c r="A1640" s="220" t="s">
        <v>16728</v>
      </c>
      <c r="B1640" s="224" t="s">
        <v>139</v>
      </c>
      <c r="C1640" s="222" t="s">
        <v>34</v>
      </c>
      <c r="D1640" s="222">
        <v>1</v>
      </c>
      <c r="E1640" s="223">
        <v>227.23</v>
      </c>
      <c r="F1640" s="223">
        <v>227.23</v>
      </c>
    </row>
    <row r="1641" spans="1:6" ht="45">
      <c r="A1641" s="220" t="s">
        <v>16729</v>
      </c>
      <c r="B1641" s="224" t="s">
        <v>140</v>
      </c>
      <c r="C1641" s="222" t="s">
        <v>34</v>
      </c>
      <c r="D1641" s="222">
        <v>1</v>
      </c>
      <c r="E1641" s="223">
        <v>195.93</v>
      </c>
      <c r="F1641" s="223">
        <v>195.93</v>
      </c>
    </row>
    <row r="1642" spans="1:6" ht="45">
      <c r="A1642" s="220" t="s">
        <v>16730</v>
      </c>
      <c r="B1642" s="224" t="s">
        <v>141</v>
      </c>
      <c r="C1642" s="222" t="s">
        <v>34</v>
      </c>
      <c r="D1642" s="222">
        <v>1</v>
      </c>
      <c r="E1642" s="223">
        <v>145.29</v>
      </c>
      <c r="F1642" s="223">
        <v>145.29</v>
      </c>
    </row>
    <row r="1643" spans="1:6" ht="30">
      <c r="A1643" s="220" t="s">
        <v>16731</v>
      </c>
      <c r="B1643" s="224" t="s">
        <v>142</v>
      </c>
      <c r="C1643" s="222" t="s">
        <v>34</v>
      </c>
      <c r="D1643" s="222">
        <v>1</v>
      </c>
      <c r="E1643" s="223">
        <v>174.29</v>
      </c>
      <c r="F1643" s="223">
        <v>174.29</v>
      </c>
    </row>
    <row r="1644" spans="1:6" ht="30">
      <c r="A1644" s="220" t="s">
        <v>16732</v>
      </c>
      <c r="B1644" s="224" t="s">
        <v>143</v>
      </c>
      <c r="C1644" s="222" t="s">
        <v>34</v>
      </c>
      <c r="D1644" s="222">
        <v>1</v>
      </c>
      <c r="E1644" s="223">
        <v>31.38</v>
      </c>
      <c r="F1644" s="223">
        <v>31.38</v>
      </c>
    </row>
    <row r="1645" spans="1:6" ht="15">
      <c r="A1645" s="220" t="s">
        <v>16733</v>
      </c>
      <c r="B1645" s="224" t="s">
        <v>144</v>
      </c>
      <c r="C1645" s="222" t="s">
        <v>34</v>
      </c>
      <c r="D1645" s="222">
        <v>1</v>
      </c>
      <c r="E1645" s="223">
        <v>7.6</v>
      </c>
      <c r="F1645" s="223">
        <v>7.6</v>
      </c>
    </row>
    <row r="1646" spans="1:6" ht="15">
      <c r="A1646" s="220" t="s">
        <v>16734</v>
      </c>
      <c r="B1646" s="221" t="s">
        <v>1867</v>
      </c>
      <c r="C1646" s="222"/>
      <c r="D1646" s="222"/>
      <c r="E1646" s="223"/>
      <c r="F1646" s="223"/>
    </row>
    <row r="1647" spans="1:6" ht="60">
      <c r="A1647" s="220" t="s">
        <v>16735</v>
      </c>
      <c r="B1647" s="224" t="s">
        <v>145</v>
      </c>
      <c r="C1647" s="222" t="s">
        <v>34</v>
      </c>
      <c r="D1647" s="222">
        <v>1</v>
      </c>
      <c r="E1647" s="223">
        <v>71.959999999999994</v>
      </c>
      <c r="F1647" s="223">
        <v>71.959999999999994</v>
      </c>
    </row>
    <row r="1648" spans="1:6" ht="45">
      <c r="A1648" s="220" t="s">
        <v>16736</v>
      </c>
      <c r="B1648" s="224" t="s">
        <v>146</v>
      </c>
      <c r="C1648" s="222" t="s">
        <v>23</v>
      </c>
      <c r="D1648" s="222">
        <v>1</v>
      </c>
      <c r="E1648" s="223">
        <v>25.32</v>
      </c>
      <c r="F1648" s="223">
        <v>25.32</v>
      </c>
    </row>
    <row r="1649" spans="1:6" ht="45">
      <c r="A1649" s="220" t="s">
        <v>16737</v>
      </c>
      <c r="B1649" s="224" t="s">
        <v>147</v>
      </c>
      <c r="C1649" s="222" t="s">
        <v>23</v>
      </c>
      <c r="D1649" s="222">
        <v>1</v>
      </c>
      <c r="E1649" s="223">
        <v>16.88</v>
      </c>
      <c r="F1649" s="223">
        <v>16.88</v>
      </c>
    </row>
    <row r="1650" spans="1:6" ht="15">
      <c r="A1650" s="220" t="s">
        <v>16738</v>
      </c>
      <c r="B1650" s="221" t="s">
        <v>20</v>
      </c>
      <c r="C1650" s="222"/>
      <c r="D1650" s="222"/>
      <c r="E1650" s="223"/>
      <c r="F1650" s="223"/>
    </row>
    <row r="1651" spans="1:6" ht="15">
      <c r="A1651" s="220" t="s">
        <v>16739</v>
      </c>
      <c r="B1651" s="221" t="s">
        <v>1868</v>
      </c>
      <c r="C1651" s="222"/>
      <c r="D1651" s="222"/>
      <c r="E1651" s="223"/>
      <c r="F1651" s="223"/>
    </row>
    <row r="1652" spans="1:6" ht="30">
      <c r="A1652" s="220" t="s">
        <v>16740</v>
      </c>
      <c r="B1652" s="224" t="s">
        <v>148</v>
      </c>
      <c r="C1652" s="222" t="s">
        <v>34</v>
      </c>
      <c r="D1652" s="222">
        <v>1</v>
      </c>
      <c r="E1652" s="223">
        <v>658.23</v>
      </c>
      <c r="F1652" s="223">
        <v>658.23</v>
      </c>
    </row>
    <row r="1653" spans="1:6" ht="45">
      <c r="A1653" s="220" t="s">
        <v>16741</v>
      </c>
      <c r="B1653" s="224" t="s">
        <v>149</v>
      </c>
      <c r="C1653" s="222" t="s">
        <v>25</v>
      </c>
      <c r="D1653" s="222">
        <v>1</v>
      </c>
      <c r="E1653" s="223">
        <v>85.17</v>
      </c>
      <c r="F1653" s="223">
        <v>85.17</v>
      </c>
    </row>
    <row r="1654" spans="1:6" ht="30">
      <c r="A1654" s="220" t="s">
        <v>16742</v>
      </c>
      <c r="B1654" s="224" t="s">
        <v>150</v>
      </c>
      <c r="C1654" s="222" t="s">
        <v>34</v>
      </c>
      <c r="D1654" s="222">
        <v>1</v>
      </c>
      <c r="E1654" s="223">
        <v>738.41</v>
      </c>
      <c r="F1654" s="223">
        <v>738.41</v>
      </c>
    </row>
    <row r="1655" spans="1:6" ht="45">
      <c r="A1655" s="220" t="s">
        <v>16743</v>
      </c>
      <c r="B1655" s="224" t="s">
        <v>151</v>
      </c>
      <c r="C1655" s="222" t="s">
        <v>34</v>
      </c>
      <c r="D1655" s="222">
        <v>1</v>
      </c>
      <c r="E1655" s="223">
        <v>650.15</v>
      </c>
      <c r="F1655" s="223">
        <v>650.15</v>
      </c>
    </row>
    <row r="1656" spans="1:6" ht="30">
      <c r="A1656" s="220" t="s">
        <v>16744</v>
      </c>
      <c r="B1656" s="224" t="s">
        <v>152</v>
      </c>
      <c r="C1656" s="222" t="s">
        <v>34</v>
      </c>
      <c r="D1656" s="222">
        <v>1</v>
      </c>
      <c r="E1656" s="223">
        <v>672.18</v>
      </c>
      <c r="F1656" s="223">
        <v>672.18</v>
      </c>
    </row>
    <row r="1657" spans="1:6" ht="30">
      <c r="A1657" s="220" t="s">
        <v>16745</v>
      </c>
      <c r="B1657" s="224" t="s">
        <v>153</v>
      </c>
      <c r="C1657" s="222" t="s">
        <v>34</v>
      </c>
      <c r="D1657" s="222">
        <v>1</v>
      </c>
      <c r="E1657" s="223">
        <v>693.76</v>
      </c>
      <c r="F1657" s="223">
        <v>693.76</v>
      </c>
    </row>
    <row r="1658" spans="1:6" ht="30">
      <c r="A1658" s="220" t="s">
        <v>16746</v>
      </c>
      <c r="B1658" s="224" t="s">
        <v>154</v>
      </c>
      <c r="C1658" s="222" t="s">
        <v>34</v>
      </c>
      <c r="D1658" s="222">
        <v>1</v>
      </c>
      <c r="E1658" s="223">
        <v>717.14</v>
      </c>
      <c r="F1658" s="223">
        <v>717.14</v>
      </c>
    </row>
    <row r="1659" spans="1:6" ht="45">
      <c r="A1659" s="220" t="s">
        <v>16747</v>
      </c>
      <c r="B1659" s="224" t="s">
        <v>155</v>
      </c>
      <c r="C1659" s="222" t="s">
        <v>25</v>
      </c>
      <c r="D1659" s="222">
        <v>1</v>
      </c>
      <c r="E1659" s="223">
        <v>86.47</v>
      </c>
      <c r="F1659" s="223">
        <v>86.47</v>
      </c>
    </row>
    <row r="1660" spans="1:6" ht="45">
      <c r="A1660" s="220" t="s">
        <v>16748</v>
      </c>
      <c r="B1660" s="224" t="s">
        <v>156</v>
      </c>
      <c r="C1660" s="222" t="s">
        <v>34</v>
      </c>
      <c r="D1660" s="222">
        <v>1</v>
      </c>
      <c r="E1660" s="223">
        <v>655.21</v>
      </c>
      <c r="F1660" s="223">
        <v>655.21</v>
      </c>
    </row>
    <row r="1661" spans="1:6" ht="45">
      <c r="A1661" s="220" t="s">
        <v>16749</v>
      </c>
      <c r="B1661" s="224" t="s">
        <v>157</v>
      </c>
      <c r="C1661" s="222" t="s">
        <v>34</v>
      </c>
      <c r="D1661" s="222">
        <v>1</v>
      </c>
      <c r="E1661" s="223">
        <v>676.58</v>
      </c>
      <c r="F1661" s="223">
        <v>676.58</v>
      </c>
    </row>
    <row r="1662" spans="1:6" ht="30">
      <c r="A1662" s="220" t="s">
        <v>16750</v>
      </c>
      <c r="B1662" s="224" t="s">
        <v>158</v>
      </c>
      <c r="C1662" s="222" t="s">
        <v>159</v>
      </c>
      <c r="D1662" s="222">
        <v>1</v>
      </c>
      <c r="E1662" s="223">
        <v>11.21</v>
      </c>
      <c r="F1662" s="223">
        <v>11.21</v>
      </c>
    </row>
    <row r="1663" spans="1:6" ht="30">
      <c r="A1663" s="220" t="s">
        <v>16751</v>
      </c>
      <c r="B1663" s="224" t="s">
        <v>160</v>
      </c>
      <c r="C1663" s="222" t="s">
        <v>159</v>
      </c>
      <c r="D1663" s="222">
        <v>1</v>
      </c>
      <c r="E1663" s="223">
        <v>11.79</v>
      </c>
      <c r="F1663" s="223">
        <v>11.79</v>
      </c>
    </row>
    <row r="1664" spans="1:6" ht="30">
      <c r="A1664" s="220" t="s">
        <v>16752</v>
      </c>
      <c r="B1664" s="224" t="s">
        <v>161</v>
      </c>
      <c r="C1664" s="222" t="s">
        <v>159</v>
      </c>
      <c r="D1664" s="222">
        <v>1</v>
      </c>
      <c r="E1664" s="223">
        <v>11.75</v>
      </c>
      <c r="F1664" s="223">
        <v>11.75</v>
      </c>
    </row>
    <row r="1665" spans="1:6" ht="45">
      <c r="A1665" s="220" t="s">
        <v>16753</v>
      </c>
      <c r="B1665" s="224" t="s">
        <v>162</v>
      </c>
      <c r="C1665" s="222" t="s">
        <v>25</v>
      </c>
      <c r="D1665" s="222">
        <v>1</v>
      </c>
      <c r="E1665" s="223">
        <v>140</v>
      </c>
      <c r="F1665" s="223">
        <v>140</v>
      </c>
    </row>
    <row r="1666" spans="1:6" ht="45">
      <c r="A1666" s="220" t="s">
        <v>16754</v>
      </c>
      <c r="B1666" s="224" t="s">
        <v>163</v>
      </c>
      <c r="C1666" s="222" t="s">
        <v>25</v>
      </c>
      <c r="D1666" s="222">
        <v>1</v>
      </c>
      <c r="E1666" s="223">
        <v>105.9</v>
      </c>
      <c r="F1666" s="223">
        <v>105.9</v>
      </c>
    </row>
    <row r="1667" spans="1:6" ht="45">
      <c r="A1667" s="220" t="s">
        <v>16755</v>
      </c>
      <c r="B1667" s="224" t="s">
        <v>164</v>
      </c>
      <c r="C1667" s="222" t="s">
        <v>34</v>
      </c>
      <c r="D1667" s="222">
        <v>1</v>
      </c>
      <c r="E1667" s="223">
        <v>696.27</v>
      </c>
      <c r="F1667" s="223">
        <v>696.27</v>
      </c>
    </row>
    <row r="1668" spans="1:6" ht="15">
      <c r="A1668" s="220" t="s">
        <v>16756</v>
      </c>
      <c r="B1668" s="221" t="s">
        <v>1869</v>
      </c>
      <c r="C1668" s="222"/>
      <c r="D1668" s="222"/>
      <c r="E1668" s="223"/>
      <c r="F1668" s="223"/>
    </row>
    <row r="1669" spans="1:6" ht="30">
      <c r="A1669" s="220" t="s">
        <v>16757</v>
      </c>
      <c r="B1669" s="224" t="s">
        <v>150</v>
      </c>
      <c r="C1669" s="222" t="s">
        <v>34</v>
      </c>
      <c r="D1669" s="222">
        <v>1</v>
      </c>
      <c r="E1669" s="223">
        <v>845.49</v>
      </c>
      <c r="F1669" s="223">
        <v>845.49</v>
      </c>
    </row>
    <row r="1670" spans="1:6" ht="30">
      <c r="A1670" s="220" t="s">
        <v>16758</v>
      </c>
      <c r="B1670" s="224" t="s">
        <v>152</v>
      </c>
      <c r="C1670" s="222" t="s">
        <v>34</v>
      </c>
      <c r="D1670" s="222">
        <v>1</v>
      </c>
      <c r="E1670" s="223">
        <v>779.26</v>
      </c>
      <c r="F1670" s="223">
        <v>779.26</v>
      </c>
    </row>
    <row r="1671" spans="1:6" ht="30">
      <c r="A1671" s="220" t="s">
        <v>16759</v>
      </c>
      <c r="B1671" s="224" t="s">
        <v>153</v>
      </c>
      <c r="C1671" s="222" t="s">
        <v>34</v>
      </c>
      <c r="D1671" s="222">
        <v>1</v>
      </c>
      <c r="E1671" s="223">
        <v>800.84</v>
      </c>
      <c r="F1671" s="223">
        <v>800.84</v>
      </c>
    </row>
    <row r="1672" spans="1:6" ht="30">
      <c r="A1672" s="220" t="s">
        <v>16760</v>
      </c>
      <c r="B1672" s="224" t="s">
        <v>154</v>
      </c>
      <c r="C1672" s="222" t="s">
        <v>34</v>
      </c>
      <c r="D1672" s="222">
        <v>1</v>
      </c>
      <c r="E1672" s="223">
        <v>824.22</v>
      </c>
      <c r="F1672" s="223">
        <v>824.22</v>
      </c>
    </row>
    <row r="1673" spans="1:6" ht="30">
      <c r="A1673" s="220" t="s">
        <v>16761</v>
      </c>
      <c r="B1673" s="224" t="s">
        <v>158</v>
      </c>
      <c r="C1673" s="222" t="s">
        <v>159</v>
      </c>
      <c r="D1673" s="222">
        <v>1</v>
      </c>
      <c r="E1673" s="223">
        <v>11.21</v>
      </c>
      <c r="F1673" s="223">
        <v>11.21</v>
      </c>
    </row>
    <row r="1674" spans="1:6" ht="45">
      <c r="A1674" s="220" t="s">
        <v>16762</v>
      </c>
      <c r="B1674" s="224" t="s">
        <v>165</v>
      </c>
      <c r="C1674" s="222" t="s">
        <v>34</v>
      </c>
      <c r="D1674" s="222">
        <v>1</v>
      </c>
      <c r="E1674" s="223">
        <v>600.02</v>
      </c>
      <c r="F1674" s="223">
        <v>600.02</v>
      </c>
    </row>
    <row r="1675" spans="1:6" ht="45">
      <c r="A1675" s="220" t="s">
        <v>16763</v>
      </c>
      <c r="B1675" s="224" t="s">
        <v>166</v>
      </c>
      <c r="C1675" s="222" t="s">
        <v>34</v>
      </c>
      <c r="D1675" s="222">
        <v>1</v>
      </c>
      <c r="E1675" s="223">
        <v>622.61</v>
      </c>
      <c r="F1675" s="223">
        <v>622.61</v>
      </c>
    </row>
    <row r="1676" spans="1:6" ht="45">
      <c r="A1676" s="220" t="s">
        <v>16764</v>
      </c>
      <c r="B1676" s="224" t="s">
        <v>167</v>
      </c>
      <c r="C1676" s="222" t="s">
        <v>34</v>
      </c>
      <c r="D1676" s="222">
        <v>1</v>
      </c>
      <c r="E1676" s="223">
        <v>643.41999999999996</v>
      </c>
      <c r="F1676" s="223">
        <v>643.41999999999996</v>
      </c>
    </row>
    <row r="1677" spans="1:6" ht="30">
      <c r="A1677" s="220" t="s">
        <v>16765</v>
      </c>
      <c r="B1677" s="224" t="s">
        <v>168</v>
      </c>
      <c r="C1677" s="222" t="s">
        <v>159</v>
      </c>
      <c r="D1677" s="222">
        <v>1</v>
      </c>
      <c r="E1677" s="223">
        <v>11.79</v>
      </c>
      <c r="F1677" s="223">
        <v>11.79</v>
      </c>
    </row>
    <row r="1678" spans="1:6" ht="30">
      <c r="A1678" s="220" t="s">
        <v>16766</v>
      </c>
      <c r="B1678" s="224" t="s">
        <v>161</v>
      </c>
      <c r="C1678" s="222" t="s">
        <v>159</v>
      </c>
      <c r="D1678" s="222">
        <v>1</v>
      </c>
      <c r="E1678" s="223">
        <v>11.75</v>
      </c>
      <c r="F1678" s="223">
        <v>11.75</v>
      </c>
    </row>
    <row r="1679" spans="1:6" ht="60">
      <c r="A1679" s="220" t="s">
        <v>16767</v>
      </c>
      <c r="B1679" s="224" t="s">
        <v>169</v>
      </c>
      <c r="C1679" s="222" t="s">
        <v>25</v>
      </c>
      <c r="D1679" s="222">
        <v>1</v>
      </c>
      <c r="E1679" s="223">
        <v>103.94</v>
      </c>
      <c r="F1679" s="223">
        <v>103.94</v>
      </c>
    </row>
    <row r="1680" spans="1:6" ht="60">
      <c r="A1680" s="220" t="s">
        <v>16768</v>
      </c>
      <c r="B1680" s="224" t="s">
        <v>170</v>
      </c>
      <c r="C1680" s="222" t="s">
        <v>25</v>
      </c>
      <c r="D1680" s="222">
        <v>1</v>
      </c>
      <c r="E1680" s="223">
        <v>127.54</v>
      </c>
      <c r="F1680" s="223">
        <v>127.54</v>
      </c>
    </row>
    <row r="1681" spans="1:6" ht="15">
      <c r="A1681" s="220" t="s">
        <v>16769</v>
      </c>
      <c r="B1681" s="221" t="s">
        <v>1870</v>
      </c>
      <c r="C1681" s="222"/>
      <c r="D1681" s="222"/>
      <c r="E1681" s="223"/>
      <c r="F1681" s="223"/>
    </row>
    <row r="1682" spans="1:6" ht="30">
      <c r="A1682" s="220" t="s">
        <v>16770</v>
      </c>
      <c r="B1682" s="224" t="s">
        <v>171</v>
      </c>
      <c r="C1682" s="222" t="s">
        <v>25</v>
      </c>
      <c r="D1682" s="222">
        <v>1</v>
      </c>
      <c r="E1682" s="223">
        <v>117.18</v>
      </c>
      <c r="F1682" s="223">
        <v>117.18</v>
      </c>
    </row>
    <row r="1683" spans="1:6" ht="15">
      <c r="A1683" s="220" t="s">
        <v>16771</v>
      </c>
      <c r="B1683" s="221" t="s">
        <v>1871</v>
      </c>
      <c r="C1683" s="222"/>
      <c r="D1683" s="222"/>
      <c r="E1683" s="223"/>
      <c r="F1683" s="223"/>
    </row>
    <row r="1684" spans="1:6" ht="30">
      <c r="A1684" s="220" t="s">
        <v>16772</v>
      </c>
      <c r="B1684" s="224" t="s">
        <v>172</v>
      </c>
      <c r="C1684" s="222" t="s">
        <v>25</v>
      </c>
      <c r="D1684" s="222">
        <v>1</v>
      </c>
      <c r="E1684" s="223">
        <v>120.53</v>
      </c>
      <c r="F1684" s="223">
        <v>120.53</v>
      </c>
    </row>
    <row r="1685" spans="1:6" ht="30">
      <c r="A1685" s="220" t="s">
        <v>16773</v>
      </c>
      <c r="B1685" s="224" t="s">
        <v>173</v>
      </c>
      <c r="C1685" s="222" t="s">
        <v>25</v>
      </c>
      <c r="D1685" s="222">
        <v>1</v>
      </c>
      <c r="E1685" s="223">
        <v>138.38999999999999</v>
      </c>
      <c r="F1685" s="223">
        <v>138.38999999999999</v>
      </c>
    </row>
    <row r="1686" spans="1:6" ht="15">
      <c r="A1686" s="220" t="s">
        <v>16774</v>
      </c>
      <c r="B1686" s="221" t="s">
        <v>1125</v>
      </c>
      <c r="C1686" s="222"/>
      <c r="D1686" s="222"/>
      <c r="E1686" s="223"/>
      <c r="F1686" s="223"/>
    </row>
    <row r="1687" spans="1:6" ht="45">
      <c r="A1687" s="220" t="s">
        <v>16775</v>
      </c>
      <c r="B1687" s="224" t="s">
        <v>174</v>
      </c>
      <c r="C1687" s="222" t="s">
        <v>41</v>
      </c>
      <c r="D1687" s="222">
        <v>1</v>
      </c>
      <c r="E1687" s="223">
        <v>70.739999999999995</v>
      </c>
      <c r="F1687" s="223">
        <v>70.739999999999995</v>
      </c>
    </row>
    <row r="1688" spans="1:6" ht="15">
      <c r="A1688" s="220" t="s">
        <v>16776</v>
      </c>
      <c r="B1688" s="221" t="s">
        <v>1872</v>
      </c>
      <c r="C1688" s="222"/>
      <c r="D1688" s="222"/>
      <c r="E1688" s="223"/>
      <c r="F1688" s="223"/>
    </row>
    <row r="1689" spans="1:6" ht="15">
      <c r="A1689" s="220" t="s">
        <v>16777</v>
      </c>
      <c r="B1689" s="224" t="s">
        <v>175</v>
      </c>
      <c r="C1689" s="222" t="s">
        <v>34</v>
      </c>
      <c r="D1689" s="222">
        <v>1</v>
      </c>
      <c r="E1689" s="225">
        <v>2847.6</v>
      </c>
      <c r="F1689" s="225">
        <v>2847.6</v>
      </c>
    </row>
    <row r="1690" spans="1:6" ht="30">
      <c r="A1690" s="220" t="s">
        <v>16778</v>
      </c>
      <c r="B1690" s="224" t="s">
        <v>176</v>
      </c>
      <c r="C1690" s="222" t="s">
        <v>25</v>
      </c>
      <c r="D1690" s="222">
        <v>1</v>
      </c>
      <c r="E1690" s="223">
        <v>142.38</v>
      </c>
      <c r="F1690" s="223">
        <v>142.38</v>
      </c>
    </row>
    <row r="1691" spans="1:6" ht="30">
      <c r="A1691" s="220" t="s">
        <v>16779</v>
      </c>
      <c r="B1691" s="224" t="s">
        <v>177</v>
      </c>
      <c r="C1691" s="222" t="s">
        <v>25</v>
      </c>
      <c r="D1691" s="222">
        <v>1</v>
      </c>
      <c r="E1691" s="223">
        <v>84.4</v>
      </c>
      <c r="F1691" s="223">
        <v>84.4</v>
      </c>
    </row>
    <row r="1692" spans="1:6" ht="45">
      <c r="A1692" s="220" t="s">
        <v>16780</v>
      </c>
      <c r="B1692" s="224" t="s">
        <v>178</v>
      </c>
      <c r="C1692" s="222" t="s">
        <v>25</v>
      </c>
      <c r="D1692" s="222">
        <v>1</v>
      </c>
      <c r="E1692" s="223">
        <v>25.32</v>
      </c>
      <c r="F1692" s="223">
        <v>25.32</v>
      </c>
    </row>
    <row r="1693" spans="1:6" ht="30">
      <c r="A1693" s="220" t="s">
        <v>16781</v>
      </c>
      <c r="B1693" s="224" t="s">
        <v>179</v>
      </c>
      <c r="C1693" s="222" t="s">
        <v>25</v>
      </c>
      <c r="D1693" s="222">
        <v>1</v>
      </c>
      <c r="E1693" s="223">
        <v>82.86</v>
      </c>
      <c r="F1693" s="223">
        <v>82.86</v>
      </c>
    </row>
    <row r="1694" spans="1:6" ht="15">
      <c r="A1694" s="220" t="s">
        <v>16782</v>
      </c>
      <c r="B1694" s="224" t="s">
        <v>180</v>
      </c>
      <c r="C1694" s="222" t="s">
        <v>159</v>
      </c>
      <c r="D1694" s="222">
        <v>1</v>
      </c>
      <c r="E1694" s="223">
        <v>5.03</v>
      </c>
      <c r="F1694" s="223">
        <v>5.03</v>
      </c>
    </row>
    <row r="1695" spans="1:6" ht="30">
      <c r="A1695" s="220" t="s">
        <v>16783</v>
      </c>
      <c r="B1695" s="224" t="s">
        <v>181</v>
      </c>
      <c r="C1695" s="222" t="s">
        <v>25</v>
      </c>
      <c r="D1695" s="222">
        <v>1</v>
      </c>
      <c r="E1695" s="223">
        <v>432.6</v>
      </c>
      <c r="F1695" s="223">
        <v>432.6</v>
      </c>
    </row>
    <row r="1696" spans="1:6" ht="30">
      <c r="A1696" s="220" t="s">
        <v>16784</v>
      </c>
      <c r="B1696" s="224" t="s">
        <v>182</v>
      </c>
      <c r="C1696" s="222" t="s">
        <v>34</v>
      </c>
      <c r="D1696" s="222">
        <v>1</v>
      </c>
      <c r="E1696" s="225">
        <v>8079.42</v>
      </c>
      <c r="F1696" s="225">
        <v>8079.42</v>
      </c>
    </row>
    <row r="1697" spans="1:6" ht="15">
      <c r="A1697" s="220" t="s">
        <v>16785</v>
      </c>
      <c r="B1697" s="224" t="s">
        <v>183</v>
      </c>
      <c r="C1697" s="222" t="s">
        <v>25</v>
      </c>
      <c r="D1697" s="222">
        <v>1</v>
      </c>
      <c r="E1697" s="223">
        <v>83.61</v>
      </c>
      <c r="F1697" s="223">
        <v>83.61</v>
      </c>
    </row>
    <row r="1698" spans="1:6" ht="30">
      <c r="A1698" s="220" t="s">
        <v>16786</v>
      </c>
      <c r="B1698" s="224" t="s">
        <v>184</v>
      </c>
      <c r="C1698" s="222" t="s">
        <v>25</v>
      </c>
      <c r="D1698" s="222">
        <v>1</v>
      </c>
      <c r="E1698" s="223">
        <v>14.97</v>
      </c>
      <c r="F1698" s="223">
        <v>14.97</v>
      </c>
    </row>
    <row r="1699" spans="1:6" ht="45">
      <c r="A1699" s="220" t="s">
        <v>16787</v>
      </c>
      <c r="B1699" s="224" t="s">
        <v>185</v>
      </c>
      <c r="C1699" s="222" t="s">
        <v>34</v>
      </c>
      <c r="D1699" s="222">
        <v>1</v>
      </c>
      <c r="E1699" s="225">
        <v>3608.41</v>
      </c>
      <c r="F1699" s="225">
        <v>3608.41</v>
      </c>
    </row>
    <row r="1700" spans="1:6" ht="30">
      <c r="A1700" s="220" t="s">
        <v>16788</v>
      </c>
      <c r="B1700" s="224" t="s">
        <v>186</v>
      </c>
      <c r="C1700" s="222" t="s">
        <v>25</v>
      </c>
      <c r="D1700" s="222">
        <v>1</v>
      </c>
      <c r="E1700" s="223">
        <v>89.25</v>
      </c>
      <c r="F1700" s="223">
        <v>89.25</v>
      </c>
    </row>
    <row r="1701" spans="1:6" ht="60">
      <c r="A1701" s="220" t="s">
        <v>16789</v>
      </c>
      <c r="B1701" s="221" t="s">
        <v>1873</v>
      </c>
      <c r="C1701" s="222"/>
      <c r="D1701" s="222"/>
      <c r="E1701" s="223"/>
      <c r="F1701" s="223"/>
    </row>
    <row r="1702" spans="1:6" ht="60">
      <c r="A1702" s="220" t="s">
        <v>16790</v>
      </c>
      <c r="B1702" s="224" t="s">
        <v>187</v>
      </c>
      <c r="C1702" s="222" t="s">
        <v>41</v>
      </c>
      <c r="D1702" s="222">
        <v>1</v>
      </c>
      <c r="E1702" s="223">
        <v>656.97</v>
      </c>
      <c r="F1702" s="223">
        <v>656.97</v>
      </c>
    </row>
    <row r="1703" spans="1:6" ht="60">
      <c r="A1703" s="220" t="s">
        <v>16791</v>
      </c>
      <c r="B1703" s="224" t="s">
        <v>188</v>
      </c>
      <c r="C1703" s="222" t="s">
        <v>41</v>
      </c>
      <c r="D1703" s="222">
        <v>1</v>
      </c>
      <c r="E1703" s="225">
        <v>1055.3</v>
      </c>
      <c r="F1703" s="225">
        <v>1055.3</v>
      </c>
    </row>
    <row r="1704" spans="1:6" ht="60">
      <c r="A1704" s="220" t="s">
        <v>16792</v>
      </c>
      <c r="B1704" s="224" t="s">
        <v>189</v>
      </c>
      <c r="C1704" s="222" t="s">
        <v>41</v>
      </c>
      <c r="D1704" s="222">
        <v>1</v>
      </c>
      <c r="E1704" s="225">
        <v>1500.88</v>
      </c>
      <c r="F1704" s="225">
        <v>1500.88</v>
      </c>
    </row>
    <row r="1705" spans="1:6" ht="60">
      <c r="A1705" s="220" t="s">
        <v>16793</v>
      </c>
      <c r="B1705" s="224" t="s">
        <v>190</v>
      </c>
      <c r="C1705" s="222" t="s">
        <v>41</v>
      </c>
      <c r="D1705" s="222">
        <v>1</v>
      </c>
      <c r="E1705" s="225">
        <v>1981.84</v>
      </c>
      <c r="F1705" s="225">
        <v>1981.84</v>
      </c>
    </row>
    <row r="1706" spans="1:6" ht="15">
      <c r="A1706" s="220" t="s">
        <v>16794</v>
      </c>
      <c r="B1706" s="221" t="s">
        <v>1874</v>
      </c>
      <c r="C1706" s="222"/>
      <c r="D1706" s="222"/>
      <c r="E1706" s="223"/>
      <c r="F1706" s="223"/>
    </row>
    <row r="1707" spans="1:6" ht="15">
      <c r="A1707" s="220" t="s">
        <v>16795</v>
      </c>
      <c r="B1707" s="221" t="s">
        <v>1875</v>
      </c>
      <c r="C1707" s="222"/>
      <c r="D1707" s="222"/>
      <c r="E1707" s="223"/>
      <c r="F1707" s="223"/>
    </row>
    <row r="1708" spans="1:6" ht="45">
      <c r="A1708" s="220" t="s">
        <v>13762</v>
      </c>
      <c r="B1708" s="224" t="s">
        <v>191</v>
      </c>
      <c r="C1708" s="222" t="s">
        <v>25</v>
      </c>
      <c r="D1708" s="222">
        <v>1</v>
      </c>
      <c r="E1708" s="223">
        <v>165.62</v>
      </c>
      <c r="F1708" s="223">
        <v>165.62</v>
      </c>
    </row>
    <row r="1709" spans="1:6" ht="30">
      <c r="A1709" s="220" t="s">
        <v>16796</v>
      </c>
      <c r="B1709" s="224" t="s">
        <v>192</v>
      </c>
      <c r="C1709" s="222" t="s">
        <v>34</v>
      </c>
      <c r="D1709" s="222">
        <v>1</v>
      </c>
      <c r="E1709" s="223">
        <v>541.62</v>
      </c>
      <c r="F1709" s="223">
        <v>541.62</v>
      </c>
    </row>
    <row r="1710" spans="1:6" ht="45">
      <c r="A1710" s="220" t="s">
        <v>16797</v>
      </c>
      <c r="B1710" s="224" t="s">
        <v>193</v>
      </c>
      <c r="C1710" s="222" t="s">
        <v>25</v>
      </c>
      <c r="D1710" s="222">
        <v>1</v>
      </c>
      <c r="E1710" s="223">
        <v>203.87</v>
      </c>
      <c r="F1710" s="223">
        <v>203.87</v>
      </c>
    </row>
    <row r="1711" spans="1:6" ht="15">
      <c r="A1711" s="220" t="s">
        <v>16798</v>
      </c>
      <c r="B1711" s="221" t="s">
        <v>1876</v>
      </c>
      <c r="C1711" s="222"/>
      <c r="D1711" s="222"/>
      <c r="E1711" s="223"/>
      <c r="F1711" s="223"/>
    </row>
    <row r="1712" spans="1:6" ht="60">
      <c r="A1712" s="220" t="s">
        <v>16799</v>
      </c>
      <c r="B1712" s="224" t="s">
        <v>194</v>
      </c>
      <c r="C1712" s="222" t="s">
        <v>25</v>
      </c>
      <c r="D1712" s="222">
        <v>1</v>
      </c>
      <c r="E1712" s="223">
        <v>122.11</v>
      </c>
      <c r="F1712" s="223">
        <v>122.11</v>
      </c>
    </row>
    <row r="1713" spans="1:6" ht="30">
      <c r="A1713" s="220" t="s">
        <v>16800</v>
      </c>
      <c r="B1713" s="224" t="s">
        <v>195</v>
      </c>
      <c r="C1713" s="222" t="s">
        <v>23</v>
      </c>
      <c r="D1713" s="222">
        <v>1</v>
      </c>
      <c r="E1713" s="223">
        <v>510</v>
      </c>
      <c r="F1713" s="223">
        <v>510</v>
      </c>
    </row>
    <row r="1714" spans="1:6" ht="30">
      <c r="A1714" s="220" t="s">
        <v>16801</v>
      </c>
      <c r="B1714" s="224" t="s">
        <v>196</v>
      </c>
      <c r="C1714" s="222" t="s">
        <v>25</v>
      </c>
      <c r="D1714" s="222">
        <v>1</v>
      </c>
      <c r="E1714" s="223">
        <v>471.6</v>
      </c>
      <c r="F1714" s="223">
        <v>471.6</v>
      </c>
    </row>
    <row r="1715" spans="1:6" ht="30">
      <c r="A1715" s="220" t="s">
        <v>16802</v>
      </c>
      <c r="B1715" s="224" t="s">
        <v>197</v>
      </c>
      <c r="C1715" s="222" t="s">
        <v>25</v>
      </c>
      <c r="D1715" s="222">
        <v>1</v>
      </c>
      <c r="E1715" s="223">
        <v>509.07</v>
      </c>
      <c r="F1715" s="223">
        <v>509.07</v>
      </c>
    </row>
    <row r="1716" spans="1:6" ht="45">
      <c r="A1716" s="220" t="s">
        <v>16803</v>
      </c>
      <c r="B1716" s="224" t="s">
        <v>198</v>
      </c>
      <c r="C1716" s="222" t="s">
        <v>25</v>
      </c>
      <c r="D1716" s="222">
        <v>1</v>
      </c>
      <c r="E1716" s="223">
        <v>141.75</v>
      </c>
      <c r="F1716" s="223">
        <v>141.75</v>
      </c>
    </row>
    <row r="1717" spans="1:6" ht="15">
      <c r="A1717" s="220" t="s">
        <v>16804</v>
      </c>
      <c r="B1717" s="221" t="s">
        <v>1877</v>
      </c>
      <c r="C1717" s="222"/>
      <c r="D1717" s="222"/>
      <c r="E1717" s="223"/>
      <c r="F1717" s="223"/>
    </row>
    <row r="1718" spans="1:6" ht="30">
      <c r="A1718" s="220" t="s">
        <v>16805</v>
      </c>
      <c r="B1718" s="224" t="s">
        <v>199</v>
      </c>
      <c r="C1718" s="222" t="s">
        <v>41</v>
      </c>
      <c r="D1718" s="222">
        <v>1</v>
      </c>
      <c r="E1718" s="223">
        <v>9.84</v>
      </c>
      <c r="F1718" s="223">
        <v>9.84</v>
      </c>
    </row>
    <row r="1719" spans="1:6" ht="30">
      <c r="A1719" s="220" t="s">
        <v>16806</v>
      </c>
      <c r="B1719" s="224" t="s">
        <v>200</v>
      </c>
      <c r="C1719" s="222" t="s">
        <v>41</v>
      </c>
      <c r="D1719" s="222">
        <v>1</v>
      </c>
      <c r="E1719" s="223">
        <v>84.01</v>
      </c>
      <c r="F1719" s="223">
        <v>84.01</v>
      </c>
    </row>
    <row r="1720" spans="1:6" ht="15">
      <c r="A1720" s="220" t="s">
        <v>16807</v>
      </c>
      <c r="B1720" s="221" t="s">
        <v>1878</v>
      </c>
      <c r="C1720" s="222"/>
      <c r="D1720" s="222"/>
      <c r="E1720" s="223"/>
      <c r="F1720" s="223"/>
    </row>
    <row r="1721" spans="1:6" ht="45">
      <c r="A1721" s="226" t="s">
        <v>13716</v>
      </c>
      <c r="B1721" s="224" t="s">
        <v>201</v>
      </c>
      <c r="C1721" s="222" t="s">
        <v>25</v>
      </c>
      <c r="D1721" s="222">
        <v>1</v>
      </c>
      <c r="E1721" s="223">
        <v>128.13999999999999</v>
      </c>
      <c r="F1721" s="223">
        <v>128.13999999999999</v>
      </c>
    </row>
    <row r="1722" spans="1:6" ht="45">
      <c r="A1722" s="220" t="s">
        <v>16808</v>
      </c>
      <c r="B1722" s="224" t="s">
        <v>202</v>
      </c>
      <c r="C1722" s="222" t="s">
        <v>25</v>
      </c>
      <c r="D1722" s="222">
        <v>1</v>
      </c>
      <c r="E1722" s="223">
        <v>247.21</v>
      </c>
      <c r="F1722" s="223">
        <v>247.21</v>
      </c>
    </row>
    <row r="1723" spans="1:6" ht="60">
      <c r="A1723" s="220" t="s">
        <v>16809</v>
      </c>
      <c r="B1723" s="224" t="s">
        <v>203</v>
      </c>
      <c r="C1723" s="222" t="s">
        <v>25</v>
      </c>
      <c r="D1723" s="222">
        <v>1</v>
      </c>
      <c r="E1723" s="223">
        <v>90.21</v>
      </c>
      <c r="F1723" s="223">
        <v>90.21</v>
      </c>
    </row>
    <row r="1724" spans="1:6" ht="30">
      <c r="A1724" s="220" t="s">
        <v>16810</v>
      </c>
      <c r="B1724" s="221" t="s">
        <v>1879</v>
      </c>
      <c r="C1724" s="222"/>
      <c r="D1724" s="222"/>
      <c r="E1724" s="223"/>
      <c r="F1724" s="223"/>
    </row>
    <row r="1725" spans="1:6" ht="60">
      <c r="A1725" s="220" t="s">
        <v>16811</v>
      </c>
      <c r="B1725" s="224" t="s">
        <v>204</v>
      </c>
      <c r="C1725" s="222" t="s">
        <v>25</v>
      </c>
      <c r="D1725" s="222">
        <v>1</v>
      </c>
      <c r="E1725" s="223">
        <v>68.63</v>
      </c>
      <c r="F1725" s="223">
        <v>68.63</v>
      </c>
    </row>
    <row r="1726" spans="1:6" ht="60">
      <c r="A1726" s="220" t="s">
        <v>16812</v>
      </c>
      <c r="B1726" s="224" t="s">
        <v>205</v>
      </c>
      <c r="C1726" s="222" t="s">
        <v>25</v>
      </c>
      <c r="D1726" s="222">
        <v>1</v>
      </c>
      <c r="E1726" s="223">
        <v>84.08</v>
      </c>
      <c r="F1726" s="223">
        <v>84.08</v>
      </c>
    </row>
    <row r="1727" spans="1:6" ht="60">
      <c r="A1727" s="220" t="s">
        <v>16813</v>
      </c>
      <c r="B1727" s="224" t="s">
        <v>206</v>
      </c>
      <c r="C1727" s="222" t="s">
        <v>25</v>
      </c>
      <c r="D1727" s="222">
        <v>1</v>
      </c>
      <c r="E1727" s="223">
        <v>98.35</v>
      </c>
      <c r="F1727" s="223">
        <v>98.35</v>
      </c>
    </row>
    <row r="1728" spans="1:6" ht="60">
      <c r="A1728" s="220" t="s">
        <v>16814</v>
      </c>
      <c r="B1728" s="224" t="s">
        <v>207</v>
      </c>
      <c r="C1728" s="222" t="s">
        <v>25</v>
      </c>
      <c r="D1728" s="222">
        <v>1</v>
      </c>
      <c r="E1728" s="223">
        <v>79.12</v>
      </c>
      <c r="F1728" s="223">
        <v>79.12</v>
      </c>
    </row>
    <row r="1729" spans="1:6" ht="60">
      <c r="A1729" s="220" t="s">
        <v>16815</v>
      </c>
      <c r="B1729" s="224" t="s">
        <v>208</v>
      </c>
      <c r="C1729" s="222" t="s">
        <v>25</v>
      </c>
      <c r="D1729" s="222">
        <v>1</v>
      </c>
      <c r="E1729" s="223">
        <v>65.62</v>
      </c>
      <c r="F1729" s="223">
        <v>65.62</v>
      </c>
    </row>
    <row r="1730" spans="1:6" ht="60">
      <c r="A1730" s="220" t="s">
        <v>16816</v>
      </c>
      <c r="B1730" s="224" t="s">
        <v>209</v>
      </c>
      <c r="C1730" s="222" t="s">
        <v>25</v>
      </c>
      <c r="D1730" s="222">
        <v>1</v>
      </c>
      <c r="E1730" s="223">
        <v>139.16999999999999</v>
      </c>
      <c r="F1730" s="223">
        <v>139.16999999999999</v>
      </c>
    </row>
    <row r="1731" spans="1:6" ht="60">
      <c r="A1731" s="220" t="s">
        <v>16817</v>
      </c>
      <c r="B1731" s="224" t="s">
        <v>210</v>
      </c>
      <c r="C1731" s="222" t="s">
        <v>25</v>
      </c>
      <c r="D1731" s="222">
        <v>1</v>
      </c>
      <c r="E1731" s="223">
        <v>113.79</v>
      </c>
      <c r="F1731" s="223">
        <v>113.79</v>
      </c>
    </row>
    <row r="1732" spans="1:6" ht="15">
      <c r="A1732" s="220" t="s">
        <v>16818</v>
      </c>
      <c r="B1732" s="221" t="s">
        <v>1880</v>
      </c>
      <c r="C1732" s="222"/>
      <c r="D1732" s="222"/>
      <c r="E1732" s="223"/>
      <c r="F1732" s="223"/>
    </row>
    <row r="1733" spans="1:6" ht="15">
      <c r="A1733" s="220" t="s">
        <v>16819</v>
      </c>
      <c r="B1733" s="221" t="s">
        <v>1881</v>
      </c>
      <c r="C1733" s="222"/>
      <c r="D1733" s="222"/>
      <c r="E1733" s="223"/>
      <c r="F1733" s="223"/>
    </row>
    <row r="1734" spans="1:6" ht="45">
      <c r="A1734" s="220" t="s">
        <v>16820</v>
      </c>
      <c r="B1734" s="224" t="s">
        <v>211</v>
      </c>
      <c r="C1734" s="222" t="s">
        <v>23</v>
      </c>
      <c r="D1734" s="222">
        <v>1</v>
      </c>
      <c r="E1734" s="223">
        <v>405.26</v>
      </c>
      <c r="F1734" s="223">
        <v>405.26</v>
      </c>
    </row>
    <row r="1735" spans="1:6" ht="45">
      <c r="A1735" s="220" t="s">
        <v>16821</v>
      </c>
      <c r="B1735" s="224" t="s">
        <v>212</v>
      </c>
      <c r="C1735" s="222" t="s">
        <v>23</v>
      </c>
      <c r="D1735" s="222">
        <v>1</v>
      </c>
      <c r="E1735" s="223">
        <v>405.26</v>
      </c>
      <c r="F1735" s="223">
        <v>405.26</v>
      </c>
    </row>
    <row r="1736" spans="1:6" ht="45">
      <c r="A1736" s="220" t="s">
        <v>16822</v>
      </c>
      <c r="B1736" s="224" t="s">
        <v>213</v>
      </c>
      <c r="C1736" s="222" t="s">
        <v>23</v>
      </c>
      <c r="D1736" s="222">
        <v>1</v>
      </c>
      <c r="E1736" s="223">
        <v>405.26</v>
      </c>
      <c r="F1736" s="223">
        <v>405.26</v>
      </c>
    </row>
    <row r="1737" spans="1:6" ht="30">
      <c r="A1737" s="220" t="s">
        <v>16823</v>
      </c>
      <c r="B1737" s="224" t="s">
        <v>214</v>
      </c>
      <c r="C1737" s="222" t="s">
        <v>41</v>
      </c>
      <c r="D1737" s="222">
        <v>1</v>
      </c>
      <c r="E1737" s="223">
        <v>18.829999999999998</v>
      </c>
      <c r="F1737" s="223">
        <v>18.829999999999998</v>
      </c>
    </row>
    <row r="1738" spans="1:6" ht="45">
      <c r="A1738" s="220" t="s">
        <v>16824</v>
      </c>
      <c r="B1738" s="224" t="s">
        <v>215</v>
      </c>
      <c r="C1738" s="222" t="s">
        <v>23</v>
      </c>
      <c r="D1738" s="222">
        <v>1</v>
      </c>
      <c r="E1738" s="223">
        <v>473.93</v>
      </c>
      <c r="F1738" s="223">
        <v>473.93</v>
      </c>
    </row>
    <row r="1739" spans="1:6" ht="30">
      <c r="A1739" s="220" t="s">
        <v>16825</v>
      </c>
      <c r="B1739" s="224" t="s">
        <v>216</v>
      </c>
      <c r="C1739" s="222" t="s">
        <v>41</v>
      </c>
      <c r="D1739" s="222">
        <v>1</v>
      </c>
      <c r="E1739" s="223">
        <v>91.57</v>
      </c>
      <c r="F1739" s="223">
        <v>91.57</v>
      </c>
    </row>
    <row r="1740" spans="1:6" ht="30">
      <c r="A1740" s="220" t="s">
        <v>16826</v>
      </c>
      <c r="B1740" s="224" t="s">
        <v>217</v>
      </c>
      <c r="C1740" s="222" t="s">
        <v>41</v>
      </c>
      <c r="D1740" s="222">
        <v>1</v>
      </c>
      <c r="E1740" s="223">
        <v>66.41</v>
      </c>
      <c r="F1740" s="223">
        <v>66.41</v>
      </c>
    </row>
    <row r="1741" spans="1:6" ht="30">
      <c r="A1741" s="220" t="s">
        <v>16827</v>
      </c>
      <c r="B1741" s="224" t="s">
        <v>218</v>
      </c>
      <c r="C1741" s="222" t="s">
        <v>41</v>
      </c>
      <c r="D1741" s="222">
        <v>1</v>
      </c>
      <c r="E1741" s="223">
        <v>24.77</v>
      </c>
      <c r="F1741" s="223">
        <v>24.77</v>
      </c>
    </row>
    <row r="1742" spans="1:6" ht="15">
      <c r="A1742" s="220" t="s">
        <v>16828</v>
      </c>
      <c r="B1742" s="221" t="s">
        <v>1882</v>
      </c>
      <c r="C1742" s="222"/>
      <c r="D1742" s="222"/>
      <c r="E1742" s="223"/>
      <c r="F1742" s="223"/>
    </row>
    <row r="1743" spans="1:6" ht="30">
      <c r="A1743" s="220" t="s">
        <v>16829</v>
      </c>
      <c r="B1743" s="224" t="s">
        <v>219</v>
      </c>
      <c r="C1743" s="222" t="s">
        <v>23</v>
      </c>
      <c r="D1743" s="222">
        <v>1</v>
      </c>
      <c r="E1743" s="223">
        <v>10.33</v>
      </c>
      <c r="F1743" s="223">
        <v>10.33</v>
      </c>
    </row>
    <row r="1744" spans="1:6" ht="30">
      <c r="A1744" s="220" t="s">
        <v>16830</v>
      </c>
      <c r="B1744" s="224" t="s">
        <v>220</v>
      </c>
      <c r="C1744" s="222" t="s">
        <v>23</v>
      </c>
      <c r="D1744" s="222">
        <v>1</v>
      </c>
      <c r="E1744" s="223">
        <v>137.47</v>
      </c>
      <c r="F1744" s="223">
        <v>137.47</v>
      </c>
    </row>
    <row r="1745" spans="1:6" ht="30">
      <c r="A1745" s="220" t="s">
        <v>16831</v>
      </c>
      <c r="B1745" s="224" t="s">
        <v>221</v>
      </c>
      <c r="C1745" s="222" t="s">
        <v>23</v>
      </c>
      <c r="D1745" s="222">
        <v>1</v>
      </c>
      <c r="E1745" s="223">
        <v>291.08</v>
      </c>
      <c r="F1745" s="223">
        <v>291.08</v>
      </c>
    </row>
    <row r="1746" spans="1:6" ht="30">
      <c r="A1746" s="220" t="s">
        <v>16832</v>
      </c>
      <c r="B1746" s="224" t="s">
        <v>222</v>
      </c>
      <c r="C1746" s="222" t="s">
        <v>23</v>
      </c>
      <c r="D1746" s="222">
        <v>1</v>
      </c>
      <c r="E1746" s="223">
        <v>84.66</v>
      </c>
      <c r="F1746" s="223">
        <v>84.66</v>
      </c>
    </row>
    <row r="1747" spans="1:6" ht="30">
      <c r="A1747" s="220" t="s">
        <v>16833</v>
      </c>
      <c r="B1747" s="224" t="s">
        <v>223</v>
      </c>
      <c r="C1747" s="222" t="s">
        <v>23</v>
      </c>
      <c r="D1747" s="222">
        <v>1</v>
      </c>
      <c r="E1747" s="223">
        <v>190.91</v>
      </c>
      <c r="F1747" s="223">
        <v>190.91</v>
      </c>
    </row>
    <row r="1748" spans="1:6" ht="30">
      <c r="A1748" s="220" t="s">
        <v>16834</v>
      </c>
      <c r="B1748" s="224" t="s">
        <v>224</v>
      </c>
      <c r="C1748" s="222" t="s">
        <v>23</v>
      </c>
      <c r="D1748" s="222">
        <v>1</v>
      </c>
      <c r="E1748" s="223">
        <v>75.819999999999993</v>
      </c>
      <c r="F1748" s="223">
        <v>75.819999999999993</v>
      </c>
    </row>
    <row r="1749" spans="1:6" ht="30">
      <c r="A1749" s="220" t="s">
        <v>16835</v>
      </c>
      <c r="B1749" s="224" t="s">
        <v>225</v>
      </c>
      <c r="C1749" s="222" t="s">
        <v>23</v>
      </c>
      <c r="D1749" s="222">
        <v>1</v>
      </c>
      <c r="E1749" s="223">
        <v>127.64</v>
      </c>
      <c r="F1749" s="223">
        <v>127.64</v>
      </c>
    </row>
    <row r="1750" spans="1:6" ht="30">
      <c r="A1750" s="220" t="s">
        <v>16836</v>
      </c>
      <c r="B1750" s="224" t="s">
        <v>226</v>
      </c>
      <c r="C1750" s="222" t="s">
        <v>23</v>
      </c>
      <c r="D1750" s="222">
        <v>1</v>
      </c>
      <c r="E1750" s="223">
        <v>41</v>
      </c>
      <c r="F1750" s="223">
        <v>41</v>
      </c>
    </row>
    <row r="1751" spans="1:6" ht="60">
      <c r="A1751" s="220" t="s">
        <v>16837</v>
      </c>
      <c r="B1751" s="221" t="s">
        <v>1883</v>
      </c>
      <c r="C1751" s="222"/>
      <c r="D1751" s="222"/>
      <c r="E1751" s="223"/>
      <c r="F1751" s="223"/>
    </row>
    <row r="1752" spans="1:6" ht="75">
      <c r="A1752" s="220" t="s">
        <v>16838</v>
      </c>
      <c r="B1752" s="224" t="s">
        <v>227</v>
      </c>
      <c r="C1752" s="222" t="s">
        <v>23</v>
      </c>
      <c r="D1752" s="222">
        <v>1</v>
      </c>
      <c r="E1752" s="225">
        <v>1063.43</v>
      </c>
      <c r="F1752" s="225">
        <v>1063.43</v>
      </c>
    </row>
    <row r="1753" spans="1:6" ht="75">
      <c r="A1753" s="220" t="s">
        <v>16839</v>
      </c>
      <c r="B1753" s="224" t="s">
        <v>1884</v>
      </c>
      <c r="C1753" s="222" t="s">
        <v>23</v>
      </c>
      <c r="D1753" s="222">
        <v>1</v>
      </c>
      <c r="E1753" s="225">
        <v>1072.07</v>
      </c>
      <c r="F1753" s="225">
        <v>1072.07</v>
      </c>
    </row>
    <row r="1754" spans="1:6" ht="75">
      <c r="A1754" s="220" t="s">
        <v>16840</v>
      </c>
      <c r="B1754" s="224" t="s">
        <v>1885</v>
      </c>
      <c r="C1754" s="222" t="s">
        <v>23</v>
      </c>
      <c r="D1754" s="222">
        <v>1</v>
      </c>
      <c r="E1754" s="225">
        <v>1083.72</v>
      </c>
      <c r="F1754" s="225">
        <v>1083.72</v>
      </c>
    </row>
    <row r="1755" spans="1:6" ht="75">
      <c r="A1755" s="220" t="s">
        <v>16841</v>
      </c>
      <c r="B1755" s="224" t="s">
        <v>1886</v>
      </c>
      <c r="C1755" s="222" t="s">
        <v>23</v>
      </c>
      <c r="D1755" s="222">
        <v>1</v>
      </c>
      <c r="E1755" s="225">
        <v>1158.82</v>
      </c>
      <c r="F1755" s="225">
        <v>1158.82</v>
      </c>
    </row>
    <row r="1756" spans="1:6" ht="60">
      <c r="A1756" s="220" t="s">
        <v>16842</v>
      </c>
      <c r="B1756" s="221" t="s">
        <v>1887</v>
      </c>
      <c r="C1756" s="222"/>
      <c r="D1756" s="222"/>
      <c r="E1756" s="223"/>
      <c r="F1756" s="223"/>
    </row>
    <row r="1757" spans="1:6" ht="75">
      <c r="A1757" s="220" t="s">
        <v>16843</v>
      </c>
      <c r="B1757" s="224" t="s">
        <v>1888</v>
      </c>
      <c r="C1757" s="222" t="s">
        <v>23</v>
      </c>
      <c r="D1757" s="222">
        <v>1</v>
      </c>
      <c r="E1757" s="225">
        <v>1049.3699999999999</v>
      </c>
      <c r="F1757" s="225">
        <v>1049.3699999999999</v>
      </c>
    </row>
    <row r="1758" spans="1:6" ht="75">
      <c r="A1758" s="220" t="s">
        <v>16844</v>
      </c>
      <c r="B1758" s="224" t="s">
        <v>1889</v>
      </c>
      <c r="C1758" s="222" t="s">
        <v>23</v>
      </c>
      <c r="D1758" s="222">
        <v>1</v>
      </c>
      <c r="E1758" s="225">
        <v>1049.3699999999999</v>
      </c>
      <c r="F1758" s="225">
        <v>1049.3699999999999</v>
      </c>
    </row>
    <row r="1759" spans="1:6" ht="75">
      <c r="A1759" s="220" t="s">
        <v>16845</v>
      </c>
      <c r="B1759" s="224" t="s">
        <v>1890</v>
      </c>
      <c r="C1759" s="222" t="s">
        <v>23</v>
      </c>
      <c r="D1759" s="222">
        <v>1</v>
      </c>
      <c r="E1759" s="225">
        <v>1049.3699999999999</v>
      </c>
      <c r="F1759" s="225">
        <v>1049.3699999999999</v>
      </c>
    </row>
    <row r="1760" spans="1:6" ht="75">
      <c r="A1760" s="220" t="s">
        <v>16846</v>
      </c>
      <c r="B1760" s="224" t="s">
        <v>1891</v>
      </c>
      <c r="C1760" s="222" t="s">
        <v>23</v>
      </c>
      <c r="D1760" s="222">
        <v>1</v>
      </c>
      <c r="E1760" s="225">
        <v>1049.3699999999999</v>
      </c>
      <c r="F1760" s="225">
        <v>1049.3699999999999</v>
      </c>
    </row>
    <row r="1761" spans="1:6" ht="30">
      <c r="A1761" s="220" t="s">
        <v>16847</v>
      </c>
      <c r="B1761" s="221" t="s">
        <v>1892</v>
      </c>
      <c r="C1761" s="222"/>
      <c r="D1761" s="222"/>
      <c r="E1761" s="223"/>
      <c r="F1761" s="223"/>
    </row>
    <row r="1762" spans="1:6" ht="45">
      <c r="A1762" s="220" t="s">
        <v>16848</v>
      </c>
      <c r="B1762" s="224" t="s">
        <v>1893</v>
      </c>
      <c r="C1762" s="222" t="s">
        <v>23</v>
      </c>
      <c r="D1762" s="222">
        <v>1</v>
      </c>
      <c r="E1762" s="223">
        <v>917.31</v>
      </c>
      <c r="F1762" s="223">
        <v>917.31</v>
      </c>
    </row>
    <row r="1763" spans="1:6" ht="45">
      <c r="A1763" s="220" t="s">
        <v>16849</v>
      </c>
      <c r="B1763" s="224" t="s">
        <v>1894</v>
      </c>
      <c r="C1763" s="222" t="s">
        <v>23</v>
      </c>
      <c r="D1763" s="222">
        <v>1</v>
      </c>
      <c r="E1763" s="225">
        <v>1019.81</v>
      </c>
      <c r="F1763" s="225">
        <v>1019.81</v>
      </c>
    </row>
    <row r="1764" spans="1:6" ht="45">
      <c r="A1764" s="220" t="s">
        <v>16850</v>
      </c>
      <c r="B1764" s="224" t="s">
        <v>1895</v>
      </c>
      <c r="C1764" s="222" t="s">
        <v>23</v>
      </c>
      <c r="D1764" s="222">
        <v>1</v>
      </c>
      <c r="E1764" s="225">
        <v>1047.31</v>
      </c>
      <c r="F1764" s="225">
        <v>1047.31</v>
      </c>
    </row>
    <row r="1765" spans="1:6" ht="75">
      <c r="A1765" s="220" t="s">
        <v>16851</v>
      </c>
      <c r="B1765" s="221" t="s">
        <v>1896</v>
      </c>
      <c r="C1765" s="222"/>
      <c r="D1765" s="222"/>
      <c r="E1765" s="223"/>
      <c r="F1765" s="223"/>
    </row>
    <row r="1766" spans="1:6" ht="75">
      <c r="A1766" s="220" t="s">
        <v>16852</v>
      </c>
      <c r="B1766" s="224" t="s">
        <v>1897</v>
      </c>
      <c r="C1766" s="222" t="s">
        <v>23</v>
      </c>
      <c r="D1766" s="222">
        <v>1</v>
      </c>
      <c r="E1766" s="225">
        <v>1381.29</v>
      </c>
      <c r="F1766" s="225">
        <v>1381.29</v>
      </c>
    </row>
    <row r="1767" spans="1:6" ht="75">
      <c r="A1767" s="220" t="s">
        <v>16853</v>
      </c>
      <c r="B1767" s="224" t="s">
        <v>1898</v>
      </c>
      <c r="C1767" s="222" t="s">
        <v>23</v>
      </c>
      <c r="D1767" s="222">
        <v>1</v>
      </c>
      <c r="E1767" s="225">
        <v>1399.19</v>
      </c>
      <c r="F1767" s="225">
        <v>1399.19</v>
      </c>
    </row>
    <row r="1768" spans="1:6" ht="75">
      <c r="A1768" s="220" t="s">
        <v>16854</v>
      </c>
      <c r="B1768" s="224" t="s">
        <v>1899</v>
      </c>
      <c r="C1768" s="222" t="s">
        <v>23</v>
      </c>
      <c r="D1768" s="222">
        <v>1</v>
      </c>
      <c r="E1768" s="225">
        <v>1473.69</v>
      </c>
      <c r="F1768" s="225">
        <v>1473.69</v>
      </c>
    </row>
    <row r="1769" spans="1:6" ht="15">
      <c r="A1769" s="220" t="s">
        <v>16855</v>
      </c>
      <c r="B1769" s="221" t="s">
        <v>1900</v>
      </c>
      <c r="C1769" s="222"/>
      <c r="D1769" s="222"/>
      <c r="E1769" s="223"/>
      <c r="F1769" s="223"/>
    </row>
    <row r="1770" spans="1:6" ht="30">
      <c r="A1770" s="220" t="s">
        <v>16856</v>
      </c>
      <c r="B1770" s="224" t="s">
        <v>228</v>
      </c>
      <c r="C1770" s="222" t="s">
        <v>23</v>
      </c>
      <c r="D1770" s="222">
        <v>1</v>
      </c>
      <c r="E1770" s="223">
        <v>109.5</v>
      </c>
      <c r="F1770" s="223">
        <v>109.5</v>
      </c>
    </row>
    <row r="1771" spans="1:6" ht="30">
      <c r="A1771" s="220" t="s">
        <v>16857</v>
      </c>
      <c r="B1771" s="224" t="s">
        <v>229</v>
      </c>
      <c r="C1771" s="222" t="s">
        <v>23</v>
      </c>
      <c r="D1771" s="222">
        <v>1</v>
      </c>
      <c r="E1771" s="223">
        <v>263.11</v>
      </c>
      <c r="F1771" s="223">
        <v>263.11</v>
      </c>
    </row>
    <row r="1772" spans="1:6" ht="30">
      <c r="A1772" s="220" t="s">
        <v>16858</v>
      </c>
      <c r="B1772" s="224" t="s">
        <v>230</v>
      </c>
      <c r="C1772" s="222" t="s">
        <v>23</v>
      </c>
      <c r="D1772" s="222">
        <v>1</v>
      </c>
      <c r="E1772" s="223">
        <v>162.94</v>
      </c>
      <c r="F1772" s="223">
        <v>162.94</v>
      </c>
    </row>
    <row r="1773" spans="1:6" ht="30">
      <c r="A1773" s="220" t="s">
        <v>16859</v>
      </c>
      <c r="B1773" s="224" t="s">
        <v>231</v>
      </c>
      <c r="C1773" s="222" t="s">
        <v>23</v>
      </c>
      <c r="D1773" s="222">
        <v>1</v>
      </c>
      <c r="E1773" s="223">
        <v>79.17</v>
      </c>
      <c r="F1773" s="223">
        <v>79.17</v>
      </c>
    </row>
    <row r="1774" spans="1:6" ht="15">
      <c r="A1774" s="220" t="s">
        <v>16860</v>
      </c>
      <c r="B1774" s="224" t="s">
        <v>232</v>
      </c>
      <c r="C1774" s="222" t="s">
        <v>23</v>
      </c>
      <c r="D1774" s="222">
        <v>1</v>
      </c>
      <c r="E1774" s="223">
        <v>70.760000000000005</v>
      </c>
      <c r="F1774" s="223">
        <v>70.760000000000005</v>
      </c>
    </row>
    <row r="1775" spans="1:6" ht="15">
      <c r="A1775" s="220" t="s">
        <v>16861</v>
      </c>
      <c r="B1775" s="224" t="s">
        <v>233</v>
      </c>
      <c r="C1775" s="222" t="s">
        <v>23</v>
      </c>
      <c r="D1775" s="222">
        <v>1</v>
      </c>
      <c r="E1775" s="223">
        <v>9.1</v>
      </c>
      <c r="F1775" s="223">
        <v>9.1</v>
      </c>
    </row>
    <row r="1776" spans="1:6" ht="15">
      <c r="A1776" s="220" t="s">
        <v>16862</v>
      </c>
      <c r="B1776" s="224" t="s">
        <v>234</v>
      </c>
      <c r="C1776" s="222" t="s">
        <v>23</v>
      </c>
      <c r="D1776" s="222">
        <v>1</v>
      </c>
      <c r="E1776" s="223">
        <v>35.24</v>
      </c>
      <c r="F1776" s="223">
        <v>35.24</v>
      </c>
    </row>
    <row r="1777" spans="1:6" ht="30">
      <c r="A1777" s="220" t="s">
        <v>16863</v>
      </c>
      <c r="B1777" s="224" t="s">
        <v>235</v>
      </c>
      <c r="C1777" s="222" t="s">
        <v>23</v>
      </c>
      <c r="D1777" s="222">
        <v>1</v>
      </c>
      <c r="E1777" s="223">
        <v>72.17</v>
      </c>
      <c r="F1777" s="223">
        <v>72.17</v>
      </c>
    </row>
    <row r="1778" spans="1:6" ht="15">
      <c r="A1778" s="220" t="s">
        <v>16864</v>
      </c>
      <c r="B1778" s="224" t="s">
        <v>236</v>
      </c>
      <c r="C1778" s="222" t="s">
        <v>41</v>
      </c>
      <c r="D1778" s="222">
        <v>1</v>
      </c>
      <c r="E1778" s="223">
        <v>3.07</v>
      </c>
      <c r="F1778" s="223">
        <v>3.07</v>
      </c>
    </row>
    <row r="1779" spans="1:6" ht="15">
      <c r="A1779" s="220" t="s">
        <v>16865</v>
      </c>
      <c r="B1779" s="224" t="s">
        <v>237</v>
      </c>
      <c r="C1779" s="222" t="s">
        <v>41</v>
      </c>
      <c r="D1779" s="222">
        <v>1</v>
      </c>
      <c r="E1779" s="223">
        <v>14.91</v>
      </c>
      <c r="F1779" s="223">
        <v>14.91</v>
      </c>
    </row>
    <row r="1780" spans="1:6" ht="60">
      <c r="A1780" s="220" t="s">
        <v>16866</v>
      </c>
      <c r="B1780" s="221" t="s">
        <v>1901</v>
      </c>
      <c r="C1780" s="222"/>
      <c r="D1780" s="222"/>
      <c r="E1780" s="223"/>
      <c r="F1780" s="223"/>
    </row>
    <row r="1781" spans="1:6" ht="60">
      <c r="A1781" s="220" t="s">
        <v>16867</v>
      </c>
      <c r="B1781" s="224" t="s">
        <v>1902</v>
      </c>
      <c r="C1781" s="222" t="s">
        <v>23</v>
      </c>
      <c r="D1781" s="222">
        <v>1</v>
      </c>
      <c r="E1781" s="223">
        <v>777.61</v>
      </c>
      <c r="F1781" s="223">
        <v>777.61</v>
      </c>
    </row>
    <row r="1782" spans="1:6" ht="60">
      <c r="A1782" s="220" t="s">
        <v>16868</v>
      </c>
      <c r="B1782" s="224" t="s">
        <v>1903</v>
      </c>
      <c r="C1782" s="222" t="s">
        <v>23</v>
      </c>
      <c r="D1782" s="222">
        <v>1</v>
      </c>
      <c r="E1782" s="223">
        <v>777.61</v>
      </c>
      <c r="F1782" s="223">
        <v>777.61</v>
      </c>
    </row>
    <row r="1783" spans="1:6" ht="60">
      <c r="A1783" s="220" t="s">
        <v>16869</v>
      </c>
      <c r="B1783" s="221" t="s">
        <v>8074</v>
      </c>
      <c r="C1783" s="222"/>
      <c r="D1783" s="222"/>
      <c r="E1783" s="223"/>
      <c r="F1783" s="223"/>
    </row>
    <row r="1784" spans="1:6" ht="75">
      <c r="A1784" s="220" t="s">
        <v>16870</v>
      </c>
      <c r="B1784" s="224" t="s">
        <v>8075</v>
      </c>
      <c r="C1784" s="222" t="s">
        <v>23</v>
      </c>
      <c r="D1784" s="222">
        <v>1</v>
      </c>
      <c r="E1784" s="225">
        <v>1718.1</v>
      </c>
      <c r="F1784" s="225">
        <v>1718.1</v>
      </c>
    </row>
    <row r="1785" spans="1:6" ht="75">
      <c r="A1785" s="220" t="s">
        <v>16871</v>
      </c>
      <c r="B1785" s="224" t="s">
        <v>8076</v>
      </c>
      <c r="C1785" s="222" t="s">
        <v>23</v>
      </c>
      <c r="D1785" s="222">
        <v>1</v>
      </c>
      <c r="E1785" s="225">
        <v>1783.15</v>
      </c>
      <c r="F1785" s="225">
        <v>1783.15</v>
      </c>
    </row>
    <row r="1786" spans="1:6" ht="75">
      <c r="A1786" s="220" t="s">
        <v>16872</v>
      </c>
      <c r="B1786" s="224" t="s">
        <v>8077</v>
      </c>
      <c r="C1786" s="222" t="s">
        <v>23</v>
      </c>
      <c r="D1786" s="222">
        <v>1</v>
      </c>
      <c r="E1786" s="225">
        <v>1860.55</v>
      </c>
      <c r="F1786" s="225">
        <v>1860.55</v>
      </c>
    </row>
    <row r="1787" spans="1:6" ht="75">
      <c r="A1787" s="220" t="s">
        <v>16873</v>
      </c>
      <c r="B1787" s="224" t="s">
        <v>8078</v>
      </c>
      <c r="C1787" s="222" t="s">
        <v>23</v>
      </c>
      <c r="D1787" s="222">
        <v>1</v>
      </c>
      <c r="E1787" s="225">
        <v>2021.55</v>
      </c>
      <c r="F1787" s="225">
        <v>2021.55</v>
      </c>
    </row>
    <row r="1788" spans="1:6" ht="75">
      <c r="A1788" s="220" t="s">
        <v>16874</v>
      </c>
      <c r="B1788" s="224" t="s">
        <v>8079</v>
      </c>
      <c r="C1788" s="222" t="s">
        <v>23</v>
      </c>
      <c r="D1788" s="222">
        <v>1</v>
      </c>
      <c r="E1788" s="225">
        <v>3525.24</v>
      </c>
      <c r="F1788" s="225">
        <v>3525.24</v>
      </c>
    </row>
    <row r="1789" spans="1:6" ht="15">
      <c r="A1789" s="220" t="s">
        <v>16875</v>
      </c>
      <c r="B1789" s="221" t="s">
        <v>1904</v>
      </c>
      <c r="C1789" s="222"/>
      <c r="D1789" s="222"/>
      <c r="E1789" s="223"/>
      <c r="F1789" s="223"/>
    </row>
    <row r="1790" spans="1:6" ht="15">
      <c r="A1790" s="220" t="s">
        <v>16876</v>
      </c>
      <c r="B1790" s="221" t="s">
        <v>1905</v>
      </c>
      <c r="C1790" s="222"/>
      <c r="D1790" s="222"/>
      <c r="E1790" s="223"/>
      <c r="F1790" s="223"/>
    </row>
    <row r="1791" spans="1:6" ht="45">
      <c r="A1791" s="220" t="s">
        <v>16877</v>
      </c>
      <c r="B1791" s="224" t="s">
        <v>238</v>
      </c>
      <c r="C1791" s="222" t="s">
        <v>25</v>
      </c>
      <c r="D1791" s="222">
        <v>1</v>
      </c>
      <c r="E1791" s="223">
        <v>701.83</v>
      </c>
      <c r="F1791" s="223">
        <v>701.83</v>
      </c>
    </row>
    <row r="1792" spans="1:6" ht="30">
      <c r="A1792" s="220" t="s">
        <v>16878</v>
      </c>
      <c r="B1792" s="224" t="s">
        <v>239</v>
      </c>
      <c r="C1792" s="222" t="s">
        <v>25</v>
      </c>
      <c r="D1792" s="222">
        <v>1</v>
      </c>
      <c r="E1792" s="223">
        <v>113.89</v>
      </c>
      <c r="F1792" s="223">
        <v>113.89</v>
      </c>
    </row>
    <row r="1793" spans="1:6" ht="15">
      <c r="A1793" s="220" t="s">
        <v>16879</v>
      </c>
      <c r="B1793" s="224" t="s">
        <v>240</v>
      </c>
      <c r="C1793" s="222" t="s">
        <v>25</v>
      </c>
      <c r="D1793" s="222">
        <v>1</v>
      </c>
      <c r="E1793" s="223">
        <v>600.54</v>
      </c>
      <c r="F1793" s="223">
        <v>600.54</v>
      </c>
    </row>
    <row r="1794" spans="1:6" ht="15">
      <c r="A1794" s="220" t="s">
        <v>16880</v>
      </c>
      <c r="B1794" s="224" t="s">
        <v>241</v>
      </c>
      <c r="C1794" s="222" t="s">
        <v>25</v>
      </c>
      <c r="D1794" s="222">
        <v>1</v>
      </c>
      <c r="E1794" s="223">
        <v>362.15</v>
      </c>
      <c r="F1794" s="223">
        <v>362.15</v>
      </c>
    </row>
    <row r="1795" spans="1:6" ht="15">
      <c r="A1795" s="220" t="s">
        <v>16881</v>
      </c>
      <c r="B1795" s="224" t="s">
        <v>242</v>
      </c>
      <c r="C1795" s="222" t="s">
        <v>25</v>
      </c>
      <c r="D1795" s="222">
        <v>1</v>
      </c>
      <c r="E1795" s="223">
        <v>733.64</v>
      </c>
      <c r="F1795" s="223">
        <v>733.64</v>
      </c>
    </row>
    <row r="1796" spans="1:6" ht="30">
      <c r="A1796" s="220" t="s">
        <v>16882</v>
      </c>
      <c r="B1796" s="224" t="s">
        <v>243</v>
      </c>
      <c r="C1796" s="222" t="s">
        <v>25</v>
      </c>
      <c r="D1796" s="222">
        <v>1</v>
      </c>
      <c r="E1796" s="223">
        <v>908.44</v>
      </c>
      <c r="F1796" s="223">
        <v>908.44</v>
      </c>
    </row>
    <row r="1797" spans="1:6" ht="15">
      <c r="A1797" s="220" t="s">
        <v>16883</v>
      </c>
      <c r="B1797" s="221" t="s">
        <v>1906</v>
      </c>
      <c r="C1797" s="222"/>
      <c r="D1797" s="222"/>
      <c r="E1797" s="223"/>
      <c r="F1797" s="223"/>
    </row>
    <row r="1798" spans="1:6" ht="45">
      <c r="A1798" s="220" t="s">
        <v>16884</v>
      </c>
      <c r="B1798" s="224" t="s">
        <v>244</v>
      </c>
      <c r="C1798" s="222" t="s">
        <v>25</v>
      </c>
      <c r="D1798" s="222">
        <v>1</v>
      </c>
      <c r="E1798" s="223">
        <v>518.89</v>
      </c>
      <c r="F1798" s="223">
        <v>518.89</v>
      </c>
    </row>
    <row r="1799" spans="1:6" ht="45">
      <c r="A1799" s="220" t="s">
        <v>16885</v>
      </c>
      <c r="B1799" s="224" t="s">
        <v>245</v>
      </c>
      <c r="C1799" s="222" t="s">
        <v>25</v>
      </c>
      <c r="D1799" s="222">
        <v>1</v>
      </c>
      <c r="E1799" s="223">
        <v>545.83000000000004</v>
      </c>
      <c r="F1799" s="223">
        <v>545.83000000000004</v>
      </c>
    </row>
    <row r="1800" spans="1:6" ht="45">
      <c r="A1800" s="220" t="s">
        <v>16886</v>
      </c>
      <c r="B1800" s="224" t="s">
        <v>246</v>
      </c>
      <c r="C1800" s="222" t="s">
        <v>25</v>
      </c>
      <c r="D1800" s="222">
        <v>1</v>
      </c>
      <c r="E1800" s="223">
        <v>415.36</v>
      </c>
      <c r="F1800" s="223">
        <v>415.36</v>
      </c>
    </row>
    <row r="1801" spans="1:6" ht="30">
      <c r="A1801" s="220" t="s">
        <v>16887</v>
      </c>
      <c r="B1801" s="224" t="s">
        <v>247</v>
      </c>
      <c r="C1801" s="222" t="s">
        <v>25</v>
      </c>
      <c r="D1801" s="222">
        <v>1</v>
      </c>
      <c r="E1801" s="223">
        <v>945.99</v>
      </c>
      <c r="F1801" s="223">
        <v>945.99</v>
      </c>
    </row>
    <row r="1802" spans="1:6" ht="30">
      <c r="A1802" s="220" t="s">
        <v>16888</v>
      </c>
      <c r="B1802" s="224" t="s">
        <v>248</v>
      </c>
      <c r="C1802" s="222" t="s">
        <v>25</v>
      </c>
      <c r="D1802" s="222">
        <v>1</v>
      </c>
      <c r="E1802" s="223">
        <v>273.17</v>
      </c>
      <c r="F1802" s="223">
        <v>273.17</v>
      </c>
    </row>
    <row r="1803" spans="1:6" ht="15">
      <c r="A1803" s="220" t="s">
        <v>16889</v>
      </c>
      <c r="B1803" s="221" t="s">
        <v>1900</v>
      </c>
      <c r="C1803" s="222"/>
      <c r="D1803" s="222"/>
      <c r="E1803" s="223"/>
      <c r="F1803" s="223"/>
    </row>
    <row r="1804" spans="1:6" ht="15">
      <c r="A1804" s="220" t="s">
        <v>16890</v>
      </c>
      <c r="B1804" s="224" t="s">
        <v>249</v>
      </c>
      <c r="C1804" s="222" t="s">
        <v>25</v>
      </c>
      <c r="D1804" s="222">
        <v>1</v>
      </c>
      <c r="E1804" s="223">
        <v>25.32</v>
      </c>
      <c r="F1804" s="223">
        <v>25.32</v>
      </c>
    </row>
    <row r="1805" spans="1:6" ht="15">
      <c r="A1805" s="220" t="s">
        <v>16891</v>
      </c>
      <c r="B1805" s="221" t="s">
        <v>1907</v>
      </c>
      <c r="C1805" s="222"/>
      <c r="D1805" s="222"/>
      <c r="E1805" s="223"/>
      <c r="F1805" s="223"/>
    </row>
    <row r="1806" spans="1:6" ht="15">
      <c r="A1806" s="220" t="s">
        <v>16892</v>
      </c>
      <c r="B1806" s="221" t="s">
        <v>1908</v>
      </c>
      <c r="C1806" s="222"/>
      <c r="D1806" s="222"/>
      <c r="E1806" s="223"/>
      <c r="F1806" s="223"/>
    </row>
    <row r="1807" spans="1:6" ht="15">
      <c r="A1807" s="220" t="s">
        <v>16893</v>
      </c>
      <c r="B1807" s="224" t="s">
        <v>250</v>
      </c>
      <c r="C1807" s="222" t="s">
        <v>25</v>
      </c>
      <c r="D1807" s="222">
        <v>1</v>
      </c>
      <c r="E1807" s="223">
        <v>269.67</v>
      </c>
      <c r="F1807" s="223">
        <v>269.67</v>
      </c>
    </row>
    <row r="1808" spans="1:6" ht="15">
      <c r="A1808" s="220" t="s">
        <v>16894</v>
      </c>
      <c r="B1808" s="224" t="s">
        <v>251</v>
      </c>
      <c r="C1808" s="222" t="s">
        <v>25</v>
      </c>
      <c r="D1808" s="222">
        <v>1</v>
      </c>
      <c r="E1808" s="223">
        <v>293.81</v>
      </c>
      <c r="F1808" s="223">
        <v>293.81</v>
      </c>
    </row>
    <row r="1809" spans="1:6" ht="15">
      <c r="A1809" s="220" t="s">
        <v>16895</v>
      </c>
      <c r="B1809" s="224" t="s">
        <v>252</v>
      </c>
      <c r="C1809" s="222" t="s">
        <v>25</v>
      </c>
      <c r="D1809" s="222">
        <v>1</v>
      </c>
      <c r="E1809" s="225">
        <v>1225.56</v>
      </c>
      <c r="F1809" s="225">
        <v>1225.56</v>
      </c>
    </row>
    <row r="1810" spans="1:6" ht="15">
      <c r="A1810" s="220" t="s">
        <v>16896</v>
      </c>
      <c r="B1810" s="221" t="s">
        <v>1909</v>
      </c>
      <c r="C1810" s="222"/>
      <c r="D1810" s="222"/>
      <c r="E1810" s="223"/>
      <c r="F1810" s="223"/>
    </row>
    <row r="1811" spans="1:6" ht="45">
      <c r="A1811" s="220" t="s">
        <v>16897</v>
      </c>
      <c r="B1811" s="224" t="s">
        <v>253</v>
      </c>
      <c r="C1811" s="222" t="s">
        <v>25</v>
      </c>
      <c r="D1811" s="222">
        <v>1</v>
      </c>
      <c r="E1811" s="223">
        <v>582.98</v>
      </c>
      <c r="F1811" s="223">
        <v>582.98</v>
      </c>
    </row>
    <row r="1812" spans="1:6" ht="45">
      <c r="A1812" s="220" t="s">
        <v>16898</v>
      </c>
      <c r="B1812" s="224" t="s">
        <v>254</v>
      </c>
      <c r="C1812" s="222" t="s">
        <v>25</v>
      </c>
      <c r="D1812" s="222">
        <v>1</v>
      </c>
      <c r="E1812" s="223">
        <v>709.11</v>
      </c>
      <c r="F1812" s="223">
        <v>709.11</v>
      </c>
    </row>
    <row r="1813" spans="1:6" ht="45">
      <c r="A1813" s="220" t="s">
        <v>16899</v>
      </c>
      <c r="B1813" s="224" t="s">
        <v>255</v>
      </c>
      <c r="C1813" s="222" t="s">
        <v>25</v>
      </c>
      <c r="D1813" s="222">
        <v>1</v>
      </c>
      <c r="E1813" s="223">
        <v>631.04999999999995</v>
      </c>
      <c r="F1813" s="223">
        <v>631.04999999999995</v>
      </c>
    </row>
    <row r="1814" spans="1:6" ht="15">
      <c r="A1814" s="220" t="s">
        <v>16900</v>
      </c>
      <c r="B1814" s="221" t="s">
        <v>6</v>
      </c>
      <c r="C1814" s="222"/>
      <c r="D1814" s="222"/>
      <c r="E1814" s="223"/>
      <c r="F1814" s="223"/>
    </row>
    <row r="1815" spans="1:6" ht="15">
      <c r="A1815" s="220" t="s">
        <v>16901</v>
      </c>
      <c r="B1815" s="221" t="s">
        <v>1910</v>
      </c>
      <c r="C1815" s="222"/>
      <c r="D1815" s="222"/>
      <c r="E1815" s="223"/>
      <c r="F1815" s="223"/>
    </row>
    <row r="1816" spans="1:6" ht="60">
      <c r="A1816" s="220" t="s">
        <v>16902</v>
      </c>
      <c r="B1816" s="224" t="s">
        <v>256</v>
      </c>
      <c r="C1816" s="222" t="s">
        <v>25</v>
      </c>
      <c r="D1816" s="222">
        <v>1</v>
      </c>
      <c r="E1816" s="223">
        <v>221.01</v>
      </c>
      <c r="F1816" s="223">
        <v>221.01</v>
      </c>
    </row>
    <row r="1817" spans="1:6" ht="60">
      <c r="A1817" s="220" t="s">
        <v>16903</v>
      </c>
      <c r="B1817" s="224" t="s">
        <v>257</v>
      </c>
      <c r="C1817" s="222" t="s">
        <v>25</v>
      </c>
      <c r="D1817" s="222">
        <v>1</v>
      </c>
      <c r="E1817" s="223">
        <v>112.36</v>
      </c>
      <c r="F1817" s="223">
        <v>112.36</v>
      </c>
    </row>
    <row r="1818" spans="1:6" ht="45">
      <c r="A1818" s="220" t="s">
        <v>16904</v>
      </c>
      <c r="B1818" s="224" t="s">
        <v>258</v>
      </c>
      <c r="C1818" s="222" t="s">
        <v>25</v>
      </c>
      <c r="D1818" s="222">
        <v>1</v>
      </c>
      <c r="E1818" s="223">
        <v>114.08</v>
      </c>
      <c r="F1818" s="223">
        <v>114.08</v>
      </c>
    </row>
    <row r="1819" spans="1:6" ht="60">
      <c r="A1819" s="220" t="s">
        <v>16905</v>
      </c>
      <c r="B1819" s="224" t="s">
        <v>259</v>
      </c>
      <c r="C1819" s="222" t="s">
        <v>25</v>
      </c>
      <c r="D1819" s="222">
        <v>1</v>
      </c>
      <c r="E1819" s="223">
        <v>458.96</v>
      </c>
      <c r="F1819" s="223">
        <v>458.96</v>
      </c>
    </row>
    <row r="1820" spans="1:6" ht="60">
      <c r="A1820" s="220" t="s">
        <v>16906</v>
      </c>
      <c r="B1820" s="224" t="s">
        <v>260</v>
      </c>
      <c r="C1820" s="222" t="s">
        <v>25</v>
      </c>
      <c r="D1820" s="222">
        <v>1</v>
      </c>
      <c r="E1820" s="223">
        <v>286.38</v>
      </c>
      <c r="F1820" s="223">
        <v>286.38</v>
      </c>
    </row>
    <row r="1821" spans="1:6" ht="15">
      <c r="A1821" s="220" t="s">
        <v>16907</v>
      </c>
      <c r="B1821" s="221" t="s">
        <v>1911</v>
      </c>
      <c r="C1821" s="222"/>
      <c r="D1821" s="222"/>
      <c r="E1821" s="223"/>
      <c r="F1821" s="223"/>
    </row>
    <row r="1822" spans="1:6" ht="30">
      <c r="A1822" s="220" t="s">
        <v>16908</v>
      </c>
      <c r="B1822" s="224" t="s">
        <v>261</v>
      </c>
      <c r="C1822" s="222" t="s">
        <v>25</v>
      </c>
      <c r="D1822" s="222">
        <v>1</v>
      </c>
      <c r="E1822" s="223">
        <v>55.58</v>
      </c>
      <c r="F1822" s="223">
        <v>55.58</v>
      </c>
    </row>
    <row r="1823" spans="1:6" ht="30">
      <c r="A1823" s="220" t="s">
        <v>16909</v>
      </c>
      <c r="B1823" s="224" t="s">
        <v>262</v>
      </c>
      <c r="C1823" s="222" t="s">
        <v>25</v>
      </c>
      <c r="D1823" s="222">
        <v>1</v>
      </c>
      <c r="E1823" s="223">
        <v>88.21</v>
      </c>
      <c r="F1823" s="223">
        <v>88.21</v>
      </c>
    </row>
    <row r="1824" spans="1:6" ht="30">
      <c r="A1824" s="220" t="s">
        <v>16910</v>
      </c>
      <c r="B1824" s="224" t="s">
        <v>263</v>
      </c>
      <c r="C1824" s="222" t="s">
        <v>25</v>
      </c>
      <c r="D1824" s="222">
        <v>1</v>
      </c>
      <c r="E1824" s="223">
        <v>99.07</v>
      </c>
      <c r="F1824" s="223">
        <v>99.07</v>
      </c>
    </row>
    <row r="1825" spans="1:6" ht="45">
      <c r="A1825" s="220" t="s">
        <v>16911</v>
      </c>
      <c r="B1825" s="224" t="s">
        <v>264</v>
      </c>
      <c r="C1825" s="222" t="s">
        <v>25</v>
      </c>
      <c r="D1825" s="222">
        <v>1</v>
      </c>
      <c r="E1825" s="223">
        <v>171.59</v>
      </c>
      <c r="F1825" s="223">
        <v>171.59</v>
      </c>
    </row>
    <row r="1826" spans="1:6" ht="30">
      <c r="A1826" s="220" t="s">
        <v>16912</v>
      </c>
      <c r="B1826" s="224" t="s">
        <v>265</v>
      </c>
      <c r="C1826" s="222" t="s">
        <v>25</v>
      </c>
      <c r="D1826" s="222">
        <v>1</v>
      </c>
      <c r="E1826" s="223">
        <v>129.06</v>
      </c>
      <c r="F1826" s="223">
        <v>129.06</v>
      </c>
    </row>
    <row r="1827" spans="1:6" ht="15">
      <c r="A1827" s="220" t="s">
        <v>16913</v>
      </c>
      <c r="B1827" s="224" t="s">
        <v>266</v>
      </c>
      <c r="C1827" s="222" t="s">
        <v>41</v>
      </c>
      <c r="D1827" s="222">
        <v>1</v>
      </c>
      <c r="E1827" s="223">
        <v>37.79</v>
      </c>
      <c r="F1827" s="223">
        <v>37.79</v>
      </c>
    </row>
    <row r="1828" spans="1:6" ht="30">
      <c r="A1828" s="220" t="s">
        <v>16914</v>
      </c>
      <c r="B1828" s="224" t="s">
        <v>267</v>
      </c>
      <c r="C1828" s="222" t="s">
        <v>41</v>
      </c>
      <c r="D1828" s="222">
        <v>1</v>
      </c>
      <c r="E1828" s="223">
        <v>93.3</v>
      </c>
      <c r="F1828" s="223">
        <v>93.3</v>
      </c>
    </row>
    <row r="1829" spans="1:6" ht="30">
      <c r="A1829" s="220" t="s">
        <v>16915</v>
      </c>
      <c r="B1829" s="224" t="s">
        <v>268</v>
      </c>
      <c r="C1829" s="222" t="s">
        <v>25</v>
      </c>
      <c r="D1829" s="222">
        <v>1</v>
      </c>
      <c r="E1829" s="223">
        <v>99.32</v>
      </c>
      <c r="F1829" s="223">
        <v>99.32</v>
      </c>
    </row>
    <row r="1830" spans="1:6" ht="45">
      <c r="A1830" s="220" t="s">
        <v>16916</v>
      </c>
      <c r="B1830" s="224" t="s">
        <v>5248</v>
      </c>
      <c r="C1830" s="222" t="s">
        <v>25</v>
      </c>
      <c r="D1830" s="222">
        <v>1</v>
      </c>
      <c r="E1830" s="223">
        <v>83.48</v>
      </c>
      <c r="F1830" s="223">
        <v>83.48</v>
      </c>
    </row>
    <row r="1831" spans="1:6" ht="15">
      <c r="A1831" s="220" t="s">
        <v>16917</v>
      </c>
      <c r="B1831" s="221" t="s">
        <v>1912</v>
      </c>
      <c r="C1831" s="222"/>
      <c r="D1831" s="222"/>
      <c r="E1831" s="223"/>
      <c r="F1831" s="223"/>
    </row>
    <row r="1832" spans="1:6" ht="30">
      <c r="A1832" s="220" t="s">
        <v>16918</v>
      </c>
      <c r="B1832" s="224" t="s">
        <v>269</v>
      </c>
      <c r="C1832" s="222" t="s">
        <v>41</v>
      </c>
      <c r="D1832" s="222">
        <v>1</v>
      </c>
      <c r="E1832" s="223">
        <v>115.62</v>
      </c>
      <c r="F1832" s="223">
        <v>115.62</v>
      </c>
    </row>
    <row r="1833" spans="1:6" ht="15">
      <c r="A1833" s="220" t="s">
        <v>16919</v>
      </c>
      <c r="B1833" s="224" t="s">
        <v>270</v>
      </c>
      <c r="C1833" s="222" t="s">
        <v>41</v>
      </c>
      <c r="D1833" s="222">
        <v>1</v>
      </c>
      <c r="E1833" s="223">
        <v>38.659999999999997</v>
      </c>
      <c r="F1833" s="223">
        <v>38.659999999999997</v>
      </c>
    </row>
    <row r="1834" spans="1:6" ht="30">
      <c r="A1834" s="220" t="s">
        <v>16920</v>
      </c>
      <c r="B1834" s="224" t="s">
        <v>271</v>
      </c>
      <c r="C1834" s="222" t="s">
        <v>41</v>
      </c>
      <c r="D1834" s="222">
        <v>1</v>
      </c>
      <c r="E1834" s="223">
        <v>277.99</v>
      </c>
      <c r="F1834" s="223">
        <v>277.99</v>
      </c>
    </row>
    <row r="1835" spans="1:6" ht="15">
      <c r="A1835" s="220" t="s">
        <v>16921</v>
      </c>
      <c r="B1835" s="224" t="s">
        <v>272</v>
      </c>
      <c r="C1835" s="222" t="s">
        <v>41</v>
      </c>
      <c r="D1835" s="222">
        <v>1</v>
      </c>
      <c r="E1835" s="223">
        <v>237.75</v>
      </c>
      <c r="F1835" s="223">
        <v>237.75</v>
      </c>
    </row>
    <row r="1836" spans="1:6" ht="15">
      <c r="A1836" s="220" t="s">
        <v>16922</v>
      </c>
      <c r="B1836" s="224" t="s">
        <v>273</v>
      </c>
      <c r="C1836" s="222" t="s">
        <v>41</v>
      </c>
      <c r="D1836" s="222">
        <v>1</v>
      </c>
      <c r="E1836" s="223">
        <v>57.63</v>
      </c>
      <c r="F1836" s="223">
        <v>57.63</v>
      </c>
    </row>
    <row r="1837" spans="1:6" ht="15">
      <c r="A1837" s="220" t="s">
        <v>16923</v>
      </c>
      <c r="B1837" s="221" t="s">
        <v>1913</v>
      </c>
      <c r="C1837" s="222"/>
      <c r="D1837" s="222"/>
      <c r="E1837" s="223"/>
      <c r="F1837" s="223"/>
    </row>
    <row r="1838" spans="1:6" ht="60">
      <c r="A1838" s="220" t="s">
        <v>16924</v>
      </c>
      <c r="B1838" s="224" t="s">
        <v>274</v>
      </c>
      <c r="C1838" s="222" t="s">
        <v>41</v>
      </c>
      <c r="D1838" s="222">
        <v>1</v>
      </c>
      <c r="E1838" s="223">
        <v>124.75</v>
      </c>
      <c r="F1838" s="223">
        <v>124.75</v>
      </c>
    </row>
    <row r="1839" spans="1:6" ht="15">
      <c r="A1839" s="220" t="s">
        <v>16925</v>
      </c>
      <c r="B1839" s="221" t="s">
        <v>1900</v>
      </c>
      <c r="C1839" s="222"/>
      <c r="D1839" s="222"/>
      <c r="E1839" s="223"/>
      <c r="F1839" s="223"/>
    </row>
    <row r="1840" spans="1:6" ht="45">
      <c r="A1840" s="220" t="s">
        <v>16926</v>
      </c>
      <c r="B1840" s="224" t="s">
        <v>275</v>
      </c>
      <c r="C1840" s="222" t="s">
        <v>25</v>
      </c>
      <c r="D1840" s="222">
        <v>1</v>
      </c>
      <c r="E1840" s="223">
        <v>64.33</v>
      </c>
      <c r="F1840" s="223">
        <v>64.33</v>
      </c>
    </row>
    <row r="1841" spans="1:6" ht="45">
      <c r="A1841" s="220" t="s">
        <v>16927</v>
      </c>
      <c r="B1841" s="224" t="s">
        <v>276</v>
      </c>
      <c r="C1841" s="222" t="s">
        <v>25</v>
      </c>
      <c r="D1841" s="222">
        <v>1</v>
      </c>
      <c r="E1841" s="223">
        <v>22.04</v>
      </c>
      <c r="F1841" s="223">
        <v>22.04</v>
      </c>
    </row>
    <row r="1842" spans="1:6" ht="30">
      <c r="A1842" s="220" t="s">
        <v>16928</v>
      </c>
      <c r="B1842" s="224" t="s">
        <v>277</v>
      </c>
      <c r="C1842" s="222" t="s">
        <v>25</v>
      </c>
      <c r="D1842" s="222">
        <v>1</v>
      </c>
      <c r="E1842" s="223">
        <v>17.329999999999998</v>
      </c>
      <c r="F1842" s="223">
        <v>17.329999999999998</v>
      </c>
    </row>
    <row r="1843" spans="1:6" ht="30">
      <c r="A1843" s="220" t="s">
        <v>16929</v>
      </c>
      <c r="B1843" s="224" t="s">
        <v>278</v>
      </c>
      <c r="C1843" s="222" t="s">
        <v>25</v>
      </c>
      <c r="D1843" s="222">
        <v>1</v>
      </c>
      <c r="E1843" s="223">
        <v>90.92</v>
      </c>
      <c r="F1843" s="223">
        <v>90.92</v>
      </c>
    </row>
    <row r="1844" spans="1:6" ht="15">
      <c r="A1844" s="220" t="s">
        <v>16930</v>
      </c>
      <c r="B1844" s="224" t="s">
        <v>279</v>
      </c>
      <c r="C1844" s="222" t="s">
        <v>25</v>
      </c>
      <c r="D1844" s="222">
        <v>1</v>
      </c>
      <c r="E1844" s="223">
        <v>43.43</v>
      </c>
      <c r="F1844" s="223">
        <v>43.43</v>
      </c>
    </row>
    <row r="1845" spans="1:6" ht="15">
      <c r="A1845" s="220" t="s">
        <v>16931</v>
      </c>
      <c r="B1845" s="224" t="s">
        <v>280</v>
      </c>
      <c r="C1845" s="222" t="s">
        <v>34</v>
      </c>
      <c r="D1845" s="222">
        <v>1</v>
      </c>
      <c r="E1845" s="223">
        <v>23.21</v>
      </c>
      <c r="F1845" s="223">
        <v>23.21</v>
      </c>
    </row>
    <row r="1846" spans="1:6" ht="15">
      <c r="A1846" s="220" t="s">
        <v>16932</v>
      </c>
      <c r="B1846" s="221" t="s">
        <v>21</v>
      </c>
      <c r="C1846" s="222"/>
      <c r="D1846" s="222"/>
      <c r="E1846" s="223"/>
      <c r="F1846" s="223"/>
    </row>
    <row r="1847" spans="1:6" ht="15">
      <c r="A1847" s="220" t="s">
        <v>16933</v>
      </c>
      <c r="B1847" s="221" t="s">
        <v>1914</v>
      </c>
      <c r="C1847" s="222"/>
      <c r="D1847" s="222"/>
      <c r="E1847" s="223"/>
      <c r="F1847" s="223"/>
    </row>
    <row r="1848" spans="1:6" ht="60">
      <c r="A1848" s="220" t="s">
        <v>16934</v>
      </c>
      <c r="B1848" s="224" t="s">
        <v>1915</v>
      </c>
      <c r="C1848" s="222" t="s">
        <v>25</v>
      </c>
      <c r="D1848" s="222">
        <v>1</v>
      </c>
      <c r="E1848" s="223">
        <v>84.21</v>
      </c>
      <c r="F1848" s="223">
        <v>84.21</v>
      </c>
    </row>
    <row r="1849" spans="1:6" ht="60">
      <c r="A1849" s="220" t="s">
        <v>16935</v>
      </c>
      <c r="B1849" s="224" t="s">
        <v>281</v>
      </c>
      <c r="C1849" s="222" t="s">
        <v>25</v>
      </c>
      <c r="D1849" s="222">
        <v>1</v>
      </c>
      <c r="E1849" s="223">
        <v>299.67</v>
      </c>
      <c r="F1849" s="223">
        <v>299.67</v>
      </c>
    </row>
    <row r="1850" spans="1:6" ht="30">
      <c r="A1850" s="220" t="s">
        <v>16936</v>
      </c>
      <c r="B1850" s="221" t="s">
        <v>1916</v>
      </c>
      <c r="C1850" s="222"/>
      <c r="D1850" s="222"/>
      <c r="E1850" s="223"/>
      <c r="F1850" s="223"/>
    </row>
    <row r="1851" spans="1:6" ht="30">
      <c r="A1851" s="220" t="s">
        <v>16937</v>
      </c>
      <c r="B1851" s="224" t="s">
        <v>282</v>
      </c>
      <c r="C1851" s="222" t="s">
        <v>25</v>
      </c>
      <c r="D1851" s="222">
        <v>1</v>
      </c>
      <c r="E1851" s="223">
        <v>60.41</v>
      </c>
      <c r="F1851" s="223">
        <v>60.41</v>
      </c>
    </row>
    <row r="1852" spans="1:6" ht="30">
      <c r="A1852" s="220" t="s">
        <v>16938</v>
      </c>
      <c r="B1852" s="224" t="s">
        <v>283</v>
      </c>
      <c r="C1852" s="222" t="s">
        <v>25</v>
      </c>
      <c r="D1852" s="222">
        <v>1</v>
      </c>
      <c r="E1852" s="223">
        <v>49.48</v>
      </c>
      <c r="F1852" s="223">
        <v>49.48</v>
      </c>
    </row>
    <row r="1853" spans="1:6" ht="45">
      <c r="A1853" s="220" t="s">
        <v>16939</v>
      </c>
      <c r="B1853" s="224" t="s">
        <v>284</v>
      </c>
      <c r="C1853" s="222" t="s">
        <v>25</v>
      </c>
      <c r="D1853" s="222">
        <v>1</v>
      </c>
      <c r="E1853" s="223">
        <v>46.17</v>
      </c>
      <c r="F1853" s="223">
        <v>46.17</v>
      </c>
    </row>
    <row r="1854" spans="1:6" ht="60">
      <c r="A1854" s="220" t="s">
        <v>16940</v>
      </c>
      <c r="B1854" s="224" t="s">
        <v>285</v>
      </c>
      <c r="C1854" s="222" t="s">
        <v>25</v>
      </c>
      <c r="D1854" s="222">
        <v>1</v>
      </c>
      <c r="E1854" s="223">
        <v>269.2</v>
      </c>
      <c r="F1854" s="223">
        <v>269.2</v>
      </c>
    </row>
    <row r="1855" spans="1:6" ht="15">
      <c r="A1855" s="220" t="s">
        <v>16941</v>
      </c>
      <c r="B1855" s="221" t="s">
        <v>1917</v>
      </c>
      <c r="C1855" s="222"/>
      <c r="D1855" s="222"/>
      <c r="E1855" s="223"/>
      <c r="F1855" s="223"/>
    </row>
    <row r="1856" spans="1:6" ht="60">
      <c r="A1856" s="220" t="s">
        <v>16942</v>
      </c>
      <c r="B1856" s="224" t="s">
        <v>1918</v>
      </c>
      <c r="C1856" s="222" t="s">
        <v>25</v>
      </c>
      <c r="D1856" s="222">
        <v>1</v>
      </c>
      <c r="E1856" s="223">
        <v>95.17</v>
      </c>
      <c r="F1856" s="223">
        <v>95.17</v>
      </c>
    </row>
    <row r="1857" spans="1:6" ht="15">
      <c r="A1857" s="220" t="s">
        <v>16943</v>
      </c>
      <c r="B1857" s="221" t="s">
        <v>1919</v>
      </c>
      <c r="C1857" s="222"/>
      <c r="D1857" s="222"/>
      <c r="E1857" s="223"/>
      <c r="F1857" s="223"/>
    </row>
    <row r="1858" spans="1:6" ht="15">
      <c r="A1858" s="220" t="s">
        <v>16944</v>
      </c>
      <c r="B1858" s="221" t="s">
        <v>1920</v>
      </c>
      <c r="C1858" s="222"/>
      <c r="D1858" s="222"/>
      <c r="E1858" s="223"/>
      <c r="F1858" s="223"/>
    </row>
    <row r="1859" spans="1:6" ht="30">
      <c r="A1859" s="220" t="s">
        <v>16945</v>
      </c>
      <c r="B1859" s="224" t="s">
        <v>286</v>
      </c>
      <c r="C1859" s="222" t="s">
        <v>25</v>
      </c>
      <c r="D1859" s="222">
        <v>1</v>
      </c>
      <c r="E1859" s="223">
        <v>13.67</v>
      </c>
      <c r="F1859" s="223">
        <v>13.67</v>
      </c>
    </row>
    <row r="1860" spans="1:6" ht="15">
      <c r="A1860" s="220" t="s">
        <v>16946</v>
      </c>
      <c r="B1860" s="221" t="s">
        <v>1921</v>
      </c>
      <c r="C1860" s="222"/>
      <c r="D1860" s="222"/>
      <c r="E1860" s="223"/>
      <c r="F1860" s="223"/>
    </row>
    <row r="1861" spans="1:6" ht="15">
      <c r="A1861" s="220" t="s">
        <v>16947</v>
      </c>
      <c r="B1861" s="224" t="s">
        <v>287</v>
      </c>
      <c r="C1861" s="222" t="s">
        <v>25</v>
      </c>
      <c r="D1861" s="222">
        <v>1</v>
      </c>
      <c r="E1861" s="223">
        <v>50.5</v>
      </c>
      <c r="F1861" s="223">
        <v>50.5</v>
      </c>
    </row>
    <row r="1862" spans="1:6" ht="45">
      <c r="A1862" s="220" t="s">
        <v>16948</v>
      </c>
      <c r="B1862" s="224" t="s">
        <v>8080</v>
      </c>
      <c r="C1862" s="222" t="s">
        <v>25</v>
      </c>
      <c r="D1862" s="222">
        <v>1</v>
      </c>
      <c r="E1862" s="223">
        <v>89.05</v>
      </c>
      <c r="F1862" s="223">
        <v>89.05</v>
      </c>
    </row>
    <row r="1863" spans="1:6" ht="30">
      <c r="A1863" s="220" t="s">
        <v>16949</v>
      </c>
      <c r="B1863" s="221" t="s">
        <v>1922</v>
      </c>
      <c r="C1863" s="222"/>
      <c r="D1863" s="222"/>
      <c r="E1863" s="223"/>
      <c r="F1863" s="223"/>
    </row>
    <row r="1864" spans="1:6" ht="30">
      <c r="A1864" s="220" t="s">
        <v>16950</v>
      </c>
      <c r="B1864" s="224" t="s">
        <v>288</v>
      </c>
      <c r="C1864" s="222" t="s">
        <v>25</v>
      </c>
      <c r="D1864" s="222">
        <v>1</v>
      </c>
      <c r="E1864" s="223">
        <v>38.130000000000003</v>
      </c>
      <c r="F1864" s="223">
        <v>38.130000000000003</v>
      </c>
    </row>
    <row r="1865" spans="1:6" ht="30">
      <c r="A1865" s="220" t="s">
        <v>16951</v>
      </c>
      <c r="B1865" s="224" t="s">
        <v>289</v>
      </c>
      <c r="C1865" s="222" t="s">
        <v>25</v>
      </c>
      <c r="D1865" s="222">
        <v>1</v>
      </c>
      <c r="E1865" s="223">
        <v>65.3</v>
      </c>
      <c r="F1865" s="223">
        <v>65.3</v>
      </c>
    </row>
    <row r="1866" spans="1:6" ht="15">
      <c r="A1866" s="220" t="s">
        <v>16952</v>
      </c>
      <c r="B1866" s="221" t="s">
        <v>1900</v>
      </c>
      <c r="C1866" s="222"/>
      <c r="D1866" s="222"/>
      <c r="E1866" s="223"/>
      <c r="F1866" s="223"/>
    </row>
    <row r="1867" spans="1:6" ht="30">
      <c r="A1867" s="220" t="s">
        <v>16953</v>
      </c>
      <c r="B1867" s="224" t="s">
        <v>290</v>
      </c>
      <c r="C1867" s="222" t="s">
        <v>25</v>
      </c>
      <c r="D1867" s="222">
        <v>1</v>
      </c>
      <c r="E1867" s="223">
        <v>57.62</v>
      </c>
      <c r="F1867" s="223">
        <v>57.62</v>
      </c>
    </row>
    <row r="1868" spans="1:6" ht="15">
      <c r="A1868" s="220" t="s">
        <v>16954</v>
      </c>
      <c r="B1868" s="221" t="s">
        <v>1923</v>
      </c>
      <c r="C1868" s="222"/>
      <c r="D1868" s="222"/>
      <c r="E1868" s="223"/>
      <c r="F1868" s="223"/>
    </row>
    <row r="1869" spans="1:6" ht="15">
      <c r="A1869" s="220" t="s">
        <v>16955</v>
      </c>
      <c r="B1869" s="221" t="s">
        <v>1920</v>
      </c>
      <c r="C1869" s="222"/>
      <c r="D1869" s="222"/>
      <c r="E1869" s="223"/>
      <c r="F1869" s="223"/>
    </row>
    <row r="1870" spans="1:6" ht="30">
      <c r="A1870" s="220" t="s">
        <v>16956</v>
      </c>
      <c r="B1870" s="224" t="s">
        <v>291</v>
      </c>
      <c r="C1870" s="222" t="s">
        <v>25</v>
      </c>
      <c r="D1870" s="222">
        <v>1</v>
      </c>
      <c r="E1870" s="223">
        <v>7.11</v>
      </c>
      <c r="F1870" s="223">
        <v>7.11</v>
      </c>
    </row>
    <row r="1871" spans="1:6" ht="15">
      <c r="A1871" s="220" t="s">
        <v>16957</v>
      </c>
      <c r="B1871" s="221" t="s">
        <v>1924</v>
      </c>
      <c r="C1871" s="222"/>
      <c r="D1871" s="222"/>
      <c r="E1871" s="223"/>
      <c r="F1871" s="223"/>
    </row>
    <row r="1872" spans="1:6" ht="60">
      <c r="A1872" s="220" t="s">
        <v>16958</v>
      </c>
      <c r="B1872" s="224" t="s">
        <v>292</v>
      </c>
      <c r="C1872" s="222" t="s">
        <v>25</v>
      </c>
      <c r="D1872" s="222">
        <v>1</v>
      </c>
      <c r="E1872" s="223">
        <v>88.48</v>
      </c>
      <c r="F1872" s="223">
        <v>88.48</v>
      </c>
    </row>
    <row r="1873" spans="1:6" ht="30">
      <c r="A1873" s="220" t="s">
        <v>16959</v>
      </c>
      <c r="B1873" s="224" t="s">
        <v>293</v>
      </c>
      <c r="C1873" s="222" t="s">
        <v>41</v>
      </c>
      <c r="D1873" s="222">
        <v>1</v>
      </c>
      <c r="E1873" s="223">
        <v>53.29</v>
      </c>
      <c r="F1873" s="223">
        <v>53.29</v>
      </c>
    </row>
    <row r="1874" spans="1:6" ht="30">
      <c r="A1874" s="220" t="s">
        <v>16960</v>
      </c>
      <c r="B1874" s="224" t="s">
        <v>294</v>
      </c>
      <c r="C1874" s="222" t="s">
        <v>41</v>
      </c>
      <c r="D1874" s="222">
        <v>1</v>
      </c>
      <c r="E1874" s="223">
        <v>74.89</v>
      </c>
      <c r="F1874" s="223">
        <v>74.89</v>
      </c>
    </row>
    <row r="1875" spans="1:6" ht="30">
      <c r="A1875" s="220" t="s">
        <v>16961</v>
      </c>
      <c r="B1875" s="224" t="s">
        <v>295</v>
      </c>
      <c r="C1875" s="222" t="s">
        <v>41</v>
      </c>
      <c r="D1875" s="222">
        <v>1</v>
      </c>
      <c r="E1875" s="223">
        <v>18.41</v>
      </c>
      <c r="F1875" s="223">
        <v>18.41</v>
      </c>
    </row>
    <row r="1876" spans="1:6" ht="15">
      <c r="A1876" s="220" t="s">
        <v>16962</v>
      </c>
      <c r="B1876" s="224" t="s">
        <v>296</v>
      </c>
      <c r="C1876" s="222" t="s">
        <v>41</v>
      </c>
      <c r="D1876" s="222">
        <v>1</v>
      </c>
      <c r="E1876" s="223">
        <v>17.53</v>
      </c>
      <c r="F1876" s="223">
        <v>17.53</v>
      </c>
    </row>
    <row r="1877" spans="1:6" ht="45">
      <c r="A1877" s="220" t="s">
        <v>16963</v>
      </c>
      <c r="B1877" s="224" t="s">
        <v>297</v>
      </c>
      <c r="C1877" s="222" t="s">
        <v>25</v>
      </c>
      <c r="D1877" s="222">
        <v>1</v>
      </c>
      <c r="E1877" s="223">
        <v>88.24</v>
      </c>
      <c r="F1877" s="223">
        <v>88.24</v>
      </c>
    </row>
    <row r="1878" spans="1:6" ht="45">
      <c r="A1878" s="220" t="s">
        <v>16964</v>
      </c>
      <c r="B1878" s="224" t="s">
        <v>298</v>
      </c>
      <c r="C1878" s="222" t="s">
        <v>25</v>
      </c>
      <c r="D1878" s="222">
        <v>1</v>
      </c>
      <c r="E1878" s="223">
        <v>217.96</v>
      </c>
      <c r="F1878" s="223">
        <v>217.96</v>
      </c>
    </row>
    <row r="1879" spans="1:6" ht="30">
      <c r="A1879" s="220" t="s">
        <v>16965</v>
      </c>
      <c r="B1879" s="224" t="s">
        <v>299</v>
      </c>
      <c r="C1879" s="222" t="s">
        <v>25</v>
      </c>
      <c r="D1879" s="222">
        <v>1</v>
      </c>
      <c r="E1879" s="223">
        <v>15.71</v>
      </c>
      <c r="F1879" s="223">
        <v>15.71</v>
      </c>
    </row>
    <row r="1880" spans="1:6" ht="30">
      <c r="A1880" s="220" t="s">
        <v>16966</v>
      </c>
      <c r="B1880" s="224" t="s">
        <v>300</v>
      </c>
      <c r="C1880" s="222" t="s">
        <v>41</v>
      </c>
      <c r="D1880" s="222">
        <v>1</v>
      </c>
      <c r="E1880" s="223">
        <v>49.91</v>
      </c>
      <c r="F1880" s="223">
        <v>49.91</v>
      </c>
    </row>
    <row r="1881" spans="1:6" ht="45">
      <c r="A1881" s="220" t="s">
        <v>16967</v>
      </c>
      <c r="B1881" s="224" t="s">
        <v>301</v>
      </c>
      <c r="C1881" s="222" t="s">
        <v>25</v>
      </c>
      <c r="D1881" s="222">
        <v>1</v>
      </c>
      <c r="E1881" s="223">
        <v>94.79</v>
      </c>
      <c r="F1881" s="223">
        <v>94.79</v>
      </c>
    </row>
    <row r="1882" spans="1:6" ht="30">
      <c r="A1882" s="220" t="s">
        <v>16968</v>
      </c>
      <c r="B1882" s="221" t="s">
        <v>1922</v>
      </c>
      <c r="C1882" s="222"/>
      <c r="D1882" s="222"/>
      <c r="E1882" s="223"/>
      <c r="F1882" s="223"/>
    </row>
    <row r="1883" spans="1:6" ht="30">
      <c r="A1883" s="220" t="s">
        <v>16969</v>
      </c>
      <c r="B1883" s="224" t="s">
        <v>303</v>
      </c>
      <c r="C1883" s="222" t="s">
        <v>25</v>
      </c>
      <c r="D1883" s="222">
        <v>1</v>
      </c>
      <c r="E1883" s="223">
        <v>34.17</v>
      </c>
      <c r="F1883" s="223">
        <v>34.17</v>
      </c>
    </row>
    <row r="1884" spans="1:6" ht="30">
      <c r="A1884" s="220" t="s">
        <v>13764</v>
      </c>
      <c r="B1884" s="224" t="s">
        <v>304</v>
      </c>
      <c r="C1884" s="222" t="s">
        <v>25</v>
      </c>
      <c r="D1884" s="222">
        <v>1</v>
      </c>
      <c r="E1884" s="223">
        <v>23.76</v>
      </c>
      <c r="F1884" s="223">
        <v>23.76</v>
      </c>
    </row>
    <row r="1885" spans="1:6" ht="30">
      <c r="A1885" s="220" t="s">
        <v>16970</v>
      </c>
      <c r="B1885" s="224" t="s">
        <v>305</v>
      </c>
      <c r="C1885" s="222" t="s">
        <v>25</v>
      </c>
      <c r="D1885" s="222">
        <v>1</v>
      </c>
      <c r="E1885" s="223">
        <v>58.01</v>
      </c>
      <c r="F1885" s="223">
        <v>58.01</v>
      </c>
    </row>
    <row r="1886" spans="1:6" ht="45">
      <c r="A1886" s="220" t="s">
        <v>16971</v>
      </c>
      <c r="B1886" s="224" t="s">
        <v>306</v>
      </c>
      <c r="C1886" s="222" t="s">
        <v>25</v>
      </c>
      <c r="D1886" s="222">
        <v>1</v>
      </c>
      <c r="E1886" s="223">
        <v>64.849999999999994</v>
      </c>
      <c r="F1886" s="223">
        <v>64.849999999999994</v>
      </c>
    </row>
    <row r="1887" spans="1:6" ht="45">
      <c r="A1887" s="220" t="s">
        <v>16972</v>
      </c>
      <c r="B1887" s="224" t="s">
        <v>307</v>
      </c>
      <c r="C1887" s="222" t="s">
        <v>25</v>
      </c>
      <c r="D1887" s="222">
        <v>1</v>
      </c>
      <c r="E1887" s="223">
        <v>8.18</v>
      </c>
      <c r="F1887" s="223">
        <v>8.18</v>
      </c>
    </row>
    <row r="1888" spans="1:6" ht="15">
      <c r="A1888" s="220" t="s">
        <v>16973</v>
      </c>
      <c r="B1888" s="221" t="s">
        <v>1925</v>
      </c>
      <c r="C1888" s="222"/>
      <c r="D1888" s="222"/>
      <c r="E1888" s="223"/>
      <c r="F1888" s="223"/>
    </row>
    <row r="1889" spans="1:6" ht="15">
      <c r="A1889" s="220" t="s">
        <v>16974</v>
      </c>
      <c r="B1889" s="221" t="s">
        <v>1926</v>
      </c>
      <c r="C1889" s="222"/>
      <c r="D1889" s="222"/>
      <c r="E1889" s="223"/>
      <c r="F1889" s="223"/>
    </row>
    <row r="1890" spans="1:6" ht="30">
      <c r="A1890" s="220" t="s">
        <v>16975</v>
      </c>
      <c r="B1890" s="224" t="s">
        <v>308</v>
      </c>
      <c r="C1890" s="222" t="s">
        <v>25</v>
      </c>
      <c r="D1890" s="222">
        <v>1</v>
      </c>
      <c r="E1890" s="223">
        <v>25.39</v>
      </c>
      <c r="F1890" s="223">
        <v>25.39</v>
      </c>
    </row>
    <row r="1891" spans="1:6" ht="30">
      <c r="A1891" s="220" t="s">
        <v>16976</v>
      </c>
      <c r="B1891" s="224" t="s">
        <v>309</v>
      </c>
      <c r="C1891" s="222" t="s">
        <v>25</v>
      </c>
      <c r="D1891" s="222">
        <v>1</v>
      </c>
      <c r="E1891" s="223">
        <v>39.67</v>
      </c>
      <c r="F1891" s="223">
        <v>39.67</v>
      </c>
    </row>
    <row r="1892" spans="1:6" ht="30">
      <c r="A1892" s="220" t="s">
        <v>16977</v>
      </c>
      <c r="B1892" s="224" t="s">
        <v>310</v>
      </c>
      <c r="C1892" s="222" t="s">
        <v>25</v>
      </c>
      <c r="D1892" s="222">
        <v>1</v>
      </c>
      <c r="E1892" s="223">
        <v>82.99</v>
      </c>
      <c r="F1892" s="223">
        <v>82.99</v>
      </c>
    </row>
    <row r="1893" spans="1:6" ht="15">
      <c r="A1893" s="220" t="s">
        <v>16978</v>
      </c>
      <c r="B1893" s="224" t="s">
        <v>311</v>
      </c>
      <c r="C1893" s="222" t="s">
        <v>25</v>
      </c>
      <c r="D1893" s="222">
        <v>1</v>
      </c>
      <c r="E1893" s="223">
        <v>67.42</v>
      </c>
      <c r="F1893" s="223">
        <v>67.42</v>
      </c>
    </row>
    <row r="1894" spans="1:6" ht="30">
      <c r="A1894" s="220" t="s">
        <v>16979</v>
      </c>
      <c r="B1894" s="224" t="s">
        <v>312</v>
      </c>
      <c r="C1894" s="222" t="s">
        <v>25</v>
      </c>
      <c r="D1894" s="222">
        <v>1</v>
      </c>
      <c r="E1894" s="223">
        <v>62.81</v>
      </c>
      <c r="F1894" s="223">
        <v>62.81</v>
      </c>
    </row>
    <row r="1895" spans="1:6" ht="15">
      <c r="A1895" s="226" t="s">
        <v>13717</v>
      </c>
      <c r="B1895" s="224" t="s">
        <v>313</v>
      </c>
      <c r="C1895" s="222" t="s">
        <v>25</v>
      </c>
      <c r="D1895" s="222">
        <v>1</v>
      </c>
      <c r="E1895" s="223">
        <v>51.13</v>
      </c>
      <c r="F1895" s="223">
        <v>51.13</v>
      </c>
    </row>
    <row r="1896" spans="1:6" ht="30">
      <c r="A1896" s="226" t="s">
        <v>13718</v>
      </c>
      <c r="B1896" s="224" t="s">
        <v>314</v>
      </c>
      <c r="C1896" s="222" t="s">
        <v>25</v>
      </c>
      <c r="D1896" s="222">
        <v>1</v>
      </c>
      <c r="E1896" s="223">
        <v>83.54</v>
      </c>
      <c r="F1896" s="223">
        <v>83.54</v>
      </c>
    </row>
    <row r="1897" spans="1:6" ht="15">
      <c r="A1897" s="220" t="s">
        <v>16980</v>
      </c>
      <c r="B1897" s="221" t="s">
        <v>1924</v>
      </c>
      <c r="C1897" s="222"/>
      <c r="D1897" s="222"/>
      <c r="E1897" s="223"/>
      <c r="F1897" s="223"/>
    </row>
    <row r="1898" spans="1:6" ht="30">
      <c r="A1898" s="220" t="s">
        <v>16981</v>
      </c>
      <c r="B1898" s="224" t="s">
        <v>315</v>
      </c>
      <c r="C1898" s="222" t="s">
        <v>25</v>
      </c>
      <c r="D1898" s="222">
        <v>1</v>
      </c>
      <c r="E1898" s="223">
        <v>58.66</v>
      </c>
      <c r="F1898" s="223">
        <v>58.66</v>
      </c>
    </row>
    <row r="1899" spans="1:6" ht="45">
      <c r="A1899" s="220" t="s">
        <v>16982</v>
      </c>
      <c r="B1899" s="224" t="s">
        <v>316</v>
      </c>
      <c r="C1899" s="222" t="s">
        <v>25</v>
      </c>
      <c r="D1899" s="222">
        <v>1</v>
      </c>
      <c r="E1899" s="223">
        <v>432.47</v>
      </c>
      <c r="F1899" s="223">
        <v>432.47</v>
      </c>
    </row>
    <row r="1900" spans="1:6" ht="30">
      <c r="A1900" s="220" t="s">
        <v>16983</v>
      </c>
      <c r="B1900" s="224" t="s">
        <v>317</v>
      </c>
      <c r="C1900" s="222" t="s">
        <v>41</v>
      </c>
      <c r="D1900" s="222">
        <v>1</v>
      </c>
      <c r="E1900" s="223">
        <v>9.5</v>
      </c>
      <c r="F1900" s="223">
        <v>9.5</v>
      </c>
    </row>
    <row r="1901" spans="1:6" ht="30">
      <c r="A1901" s="220" t="s">
        <v>16984</v>
      </c>
      <c r="B1901" s="224" t="s">
        <v>318</v>
      </c>
      <c r="C1901" s="222" t="s">
        <v>25</v>
      </c>
      <c r="D1901" s="222">
        <v>1</v>
      </c>
      <c r="E1901" s="223">
        <v>89.67</v>
      </c>
      <c r="F1901" s="223">
        <v>89.67</v>
      </c>
    </row>
    <row r="1902" spans="1:6" ht="45">
      <c r="A1902" s="220" t="s">
        <v>16985</v>
      </c>
      <c r="B1902" s="224" t="s">
        <v>319</v>
      </c>
      <c r="C1902" s="222" t="s">
        <v>25</v>
      </c>
      <c r="D1902" s="222">
        <v>1</v>
      </c>
      <c r="E1902" s="223">
        <v>68.59</v>
      </c>
      <c r="F1902" s="223">
        <v>68.59</v>
      </c>
    </row>
    <row r="1903" spans="1:6" ht="30">
      <c r="A1903" s="220" t="s">
        <v>16986</v>
      </c>
      <c r="B1903" s="224" t="s">
        <v>320</v>
      </c>
      <c r="C1903" s="222" t="s">
        <v>25</v>
      </c>
      <c r="D1903" s="222">
        <v>1</v>
      </c>
      <c r="E1903" s="223">
        <v>217.33</v>
      </c>
      <c r="F1903" s="223">
        <v>217.33</v>
      </c>
    </row>
    <row r="1904" spans="1:6" ht="30">
      <c r="A1904" s="220" t="s">
        <v>16987</v>
      </c>
      <c r="B1904" s="224" t="s">
        <v>321</v>
      </c>
      <c r="C1904" s="222" t="s">
        <v>25</v>
      </c>
      <c r="D1904" s="222">
        <v>1</v>
      </c>
      <c r="E1904" s="223">
        <v>155.62</v>
      </c>
      <c r="F1904" s="223">
        <v>155.62</v>
      </c>
    </row>
    <row r="1905" spans="1:6" ht="30">
      <c r="A1905" s="220" t="s">
        <v>16988</v>
      </c>
      <c r="B1905" s="224" t="s">
        <v>322</v>
      </c>
      <c r="C1905" s="222" t="s">
        <v>25</v>
      </c>
      <c r="D1905" s="222">
        <v>1</v>
      </c>
      <c r="E1905" s="223">
        <v>14.01</v>
      </c>
      <c r="F1905" s="223">
        <v>14.01</v>
      </c>
    </row>
    <row r="1906" spans="1:6" ht="30">
      <c r="A1906" s="220" t="s">
        <v>16989</v>
      </c>
      <c r="B1906" s="224" t="s">
        <v>323</v>
      </c>
      <c r="C1906" s="222" t="s">
        <v>25</v>
      </c>
      <c r="D1906" s="222">
        <v>1</v>
      </c>
      <c r="E1906" s="223">
        <v>10.72</v>
      </c>
      <c r="F1906" s="223">
        <v>10.72</v>
      </c>
    </row>
    <row r="1907" spans="1:6" ht="15">
      <c r="A1907" s="220" t="s">
        <v>16990</v>
      </c>
      <c r="B1907" s="224" t="s">
        <v>324</v>
      </c>
      <c r="C1907" s="222" t="s">
        <v>25</v>
      </c>
      <c r="D1907" s="222">
        <v>1</v>
      </c>
      <c r="E1907" s="223">
        <v>15.11</v>
      </c>
      <c r="F1907" s="223">
        <v>15.11</v>
      </c>
    </row>
    <row r="1908" spans="1:6" ht="60">
      <c r="A1908" s="220" t="s">
        <v>16991</v>
      </c>
      <c r="B1908" s="224" t="s">
        <v>325</v>
      </c>
      <c r="C1908" s="222" t="s">
        <v>25</v>
      </c>
      <c r="D1908" s="222">
        <v>1</v>
      </c>
      <c r="E1908" s="223">
        <v>54.38</v>
      </c>
      <c r="F1908" s="223">
        <v>54.38</v>
      </c>
    </row>
    <row r="1909" spans="1:6" ht="60">
      <c r="A1909" s="220" t="s">
        <v>16992</v>
      </c>
      <c r="B1909" s="224" t="s">
        <v>326</v>
      </c>
      <c r="C1909" s="222" t="s">
        <v>25</v>
      </c>
      <c r="D1909" s="222">
        <v>1</v>
      </c>
      <c r="E1909" s="223">
        <v>126.88</v>
      </c>
      <c r="F1909" s="223">
        <v>126.88</v>
      </c>
    </row>
    <row r="1910" spans="1:6" ht="60">
      <c r="A1910" s="220" t="s">
        <v>16993</v>
      </c>
      <c r="B1910" s="224" t="s">
        <v>327</v>
      </c>
      <c r="C1910" s="222" t="s">
        <v>25</v>
      </c>
      <c r="D1910" s="222">
        <v>1</v>
      </c>
      <c r="E1910" s="223">
        <v>140.25</v>
      </c>
      <c r="F1910" s="223">
        <v>140.25</v>
      </c>
    </row>
    <row r="1911" spans="1:6" ht="60">
      <c r="A1911" s="220" t="s">
        <v>16994</v>
      </c>
      <c r="B1911" s="224" t="s">
        <v>328</v>
      </c>
      <c r="C1911" s="222" t="s">
        <v>25</v>
      </c>
      <c r="D1911" s="222">
        <v>1</v>
      </c>
      <c r="E1911" s="223">
        <v>124.72</v>
      </c>
      <c r="F1911" s="223">
        <v>124.72</v>
      </c>
    </row>
    <row r="1912" spans="1:6" ht="60">
      <c r="A1912" s="220" t="s">
        <v>16995</v>
      </c>
      <c r="B1912" s="224" t="s">
        <v>329</v>
      </c>
      <c r="C1912" s="222" t="s">
        <v>25</v>
      </c>
      <c r="D1912" s="222">
        <v>1</v>
      </c>
      <c r="E1912" s="223">
        <v>206.62</v>
      </c>
      <c r="F1912" s="223">
        <v>206.62</v>
      </c>
    </row>
    <row r="1913" spans="1:6" ht="45">
      <c r="A1913" s="220" t="s">
        <v>16996</v>
      </c>
      <c r="B1913" s="224" t="s">
        <v>330</v>
      </c>
      <c r="C1913" s="222" t="s">
        <v>25</v>
      </c>
      <c r="D1913" s="222">
        <v>1</v>
      </c>
      <c r="E1913" s="223">
        <v>73.16</v>
      </c>
      <c r="F1913" s="223">
        <v>73.16</v>
      </c>
    </row>
    <row r="1914" spans="1:6" ht="60">
      <c r="A1914" s="220" t="s">
        <v>16997</v>
      </c>
      <c r="B1914" s="224" t="s">
        <v>302</v>
      </c>
      <c r="C1914" s="222" t="s">
        <v>25</v>
      </c>
      <c r="D1914" s="222">
        <v>1</v>
      </c>
      <c r="E1914" s="223">
        <v>54.38</v>
      </c>
      <c r="F1914" s="223">
        <v>54.38</v>
      </c>
    </row>
    <row r="1915" spans="1:6" ht="15">
      <c r="A1915" s="220" t="s">
        <v>16998</v>
      </c>
      <c r="B1915" s="221" t="s">
        <v>1927</v>
      </c>
      <c r="C1915" s="222"/>
      <c r="D1915" s="222"/>
      <c r="E1915" s="223"/>
      <c r="F1915" s="223"/>
    </row>
    <row r="1916" spans="1:6" ht="30">
      <c r="A1916" s="220" t="s">
        <v>16999</v>
      </c>
      <c r="B1916" s="224" t="s">
        <v>331</v>
      </c>
      <c r="C1916" s="222" t="s">
        <v>41</v>
      </c>
      <c r="D1916" s="222">
        <v>1</v>
      </c>
      <c r="E1916" s="223">
        <v>14.23</v>
      </c>
      <c r="F1916" s="223">
        <v>14.23</v>
      </c>
    </row>
    <row r="1917" spans="1:6" ht="30">
      <c r="A1917" s="220" t="s">
        <v>17000</v>
      </c>
      <c r="B1917" s="224" t="s">
        <v>6278</v>
      </c>
      <c r="C1917" s="222" t="s">
        <v>41</v>
      </c>
      <c r="D1917" s="222">
        <v>1</v>
      </c>
      <c r="E1917" s="223">
        <v>16.559999999999999</v>
      </c>
      <c r="F1917" s="223">
        <v>16.559999999999999</v>
      </c>
    </row>
    <row r="1918" spans="1:6" ht="30">
      <c r="A1918" s="220" t="s">
        <v>17001</v>
      </c>
      <c r="B1918" s="224" t="s">
        <v>332</v>
      </c>
      <c r="C1918" s="222" t="s">
        <v>41</v>
      </c>
      <c r="D1918" s="222">
        <v>1</v>
      </c>
      <c r="E1918" s="223">
        <v>36.369999999999997</v>
      </c>
      <c r="F1918" s="223">
        <v>36.369999999999997</v>
      </c>
    </row>
    <row r="1919" spans="1:6" ht="15">
      <c r="A1919" s="220" t="s">
        <v>17002</v>
      </c>
      <c r="B1919" s="224" t="s">
        <v>333</v>
      </c>
      <c r="C1919" s="222" t="s">
        <v>41</v>
      </c>
      <c r="D1919" s="222">
        <v>1</v>
      </c>
      <c r="E1919" s="223">
        <v>219.94</v>
      </c>
      <c r="F1919" s="223">
        <v>219.94</v>
      </c>
    </row>
    <row r="1920" spans="1:6" ht="15">
      <c r="A1920" s="220" t="s">
        <v>17003</v>
      </c>
      <c r="B1920" s="224" t="s">
        <v>334</v>
      </c>
      <c r="C1920" s="222" t="s">
        <v>41</v>
      </c>
      <c r="D1920" s="222">
        <v>1</v>
      </c>
      <c r="E1920" s="223">
        <v>52.25</v>
      </c>
      <c r="F1920" s="223">
        <v>52.25</v>
      </c>
    </row>
    <row r="1921" spans="1:6" ht="30">
      <c r="A1921" s="220" t="s">
        <v>17004</v>
      </c>
      <c r="B1921" s="224" t="s">
        <v>335</v>
      </c>
      <c r="C1921" s="222" t="s">
        <v>41</v>
      </c>
      <c r="D1921" s="222">
        <v>1</v>
      </c>
      <c r="E1921" s="223">
        <v>22.55</v>
      </c>
      <c r="F1921" s="223">
        <v>22.55</v>
      </c>
    </row>
    <row r="1922" spans="1:6" ht="45">
      <c r="A1922" s="220" t="s">
        <v>17005</v>
      </c>
      <c r="B1922" s="224" t="s">
        <v>336</v>
      </c>
      <c r="C1922" s="222" t="s">
        <v>41</v>
      </c>
      <c r="D1922" s="222">
        <v>1</v>
      </c>
      <c r="E1922" s="223">
        <v>52.58</v>
      </c>
      <c r="F1922" s="223">
        <v>52.58</v>
      </c>
    </row>
    <row r="1923" spans="1:6" ht="15">
      <c r="A1923" s="220" t="s">
        <v>17006</v>
      </c>
      <c r="B1923" s="224" t="s">
        <v>337</v>
      </c>
      <c r="C1923" s="222" t="s">
        <v>41</v>
      </c>
      <c r="D1923" s="222">
        <v>1</v>
      </c>
      <c r="E1923" s="223">
        <v>87.17</v>
      </c>
      <c r="F1923" s="223">
        <v>87.17</v>
      </c>
    </row>
    <row r="1924" spans="1:6" ht="30">
      <c r="A1924" s="220" t="s">
        <v>17007</v>
      </c>
      <c r="B1924" s="224" t="s">
        <v>338</v>
      </c>
      <c r="C1924" s="222" t="s">
        <v>41</v>
      </c>
      <c r="D1924" s="222">
        <v>1</v>
      </c>
      <c r="E1924" s="223">
        <v>33.42</v>
      </c>
      <c r="F1924" s="223">
        <v>33.42</v>
      </c>
    </row>
    <row r="1925" spans="1:6" ht="45">
      <c r="A1925" s="220" t="s">
        <v>17008</v>
      </c>
      <c r="B1925" s="224" t="s">
        <v>339</v>
      </c>
      <c r="C1925" s="222" t="s">
        <v>41</v>
      </c>
      <c r="D1925" s="222">
        <v>1</v>
      </c>
      <c r="E1925" s="223">
        <v>47.08</v>
      </c>
      <c r="F1925" s="223">
        <v>47.08</v>
      </c>
    </row>
    <row r="1926" spans="1:6" ht="60">
      <c r="A1926" s="220" t="s">
        <v>17009</v>
      </c>
      <c r="B1926" s="224" t="s">
        <v>340</v>
      </c>
      <c r="C1926" s="222" t="s">
        <v>41</v>
      </c>
      <c r="D1926" s="222">
        <v>1</v>
      </c>
      <c r="E1926" s="223">
        <v>28.05</v>
      </c>
      <c r="F1926" s="223">
        <v>28.05</v>
      </c>
    </row>
    <row r="1927" spans="1:6" ht="45">
      <c r="A1927" s="220" t="s">
        <v>17010</v>
      </c>
      <c r="B1927" s="224" t="s">
        <v>341</v>
      </c>
      <c r="C1927" s="222" t="s">
        <v>41</v>
      </c>
      <c r="D1927" s="222">
        <v>1</v>
      </c>
      <c r="E1927" s="223">
        <v>48.68</v>
      </c>
      <c r="F1927" s="223">
        <v>48.68</v>
      </c>
    </row>
    <row r="1928" spans="1:6" ht="15">
      <c r="A1928" s="220" t="s">
        <v>17011</v>
      </c>
      <c r="B1928" s="221" t="s">
        <v>1900</v>
      </c>
      <c r="C1928" s="222"/>
      <c r="D1928" s="222"/>
      <c r="E1928" s="223"/>
      <c r="F1928" s="223"/>
    </row>
    <row r="1929" spans="1:6" ht="30">
      <c r="A1929" s="220" t="s">
        <v>17012</v>
      </c>
      <c r="B1929" s="224" t="s">
        <v>342</v>
      </c>
      <c r="C1929" s="222" t="s">
        <v>25</v>
      </c>
      <c r="D1929" s="222">
        <v>1</v>
      </c>
      <c r="E1929" s="223">
        <v>128.96</v>
      </c>
      <c r="F1929" s="223">
        <v>128.96</v>
      </c>
    </row>
    <row r="1930" spans="1:6" ht="15">
      <c r="A1930" s="220" t="s">
        <v>17013</v>
      </c>
      <c r="B1930" s="221" t="s">
        <v>1928</v>
      </c>
      <c r="C1930" s="222"/>
      <c r="D1930" s="222"/>
      <c r="E1930" s="223"/>
      <c r="F1930" s="223"/>
    </row>
    <row r="1931" spans="1:6" ht="15">
      <c r="A1931" s="220" t="s">
        <v>17014</v>
      </c>
      <c r="B1931" s="221" t="s">
        <v>1929</v>
      </c>
      <c r="C1931" s="222"/>
      <c r="D1931" s="222"/>
      <c r="E1931" s="223"/>
      <c r="F1931" s="223"/>
    </row>
    <row r="1932" spans="1:6" ht="45">
      <c r="A1932" s="220" t="s">
        <v>17015</v>
      </c>
      <c r="B1932" s="224" t="s">
        <v>343</v>
      </c>
      <c r="C1932" s="222" t="s">
        <v>23</v>
      </c>
      <c r="D1932" s="222">
        <v>1</v>
      </c>
      <c r="E1932" s="225">
        <v>2147.7800000000002</v>
      </c>
      <c r="F1932" s="225">
        <v>2147.7800000000002</v>
      </c>
    </row>
    <row r="1933" spans="1:6" ht="45">
      <c r="A1933" s="220" t="s">
        <v>17016</v>
      </c>
      <c r="B1933" s="224" t="s">
        <v>344</v>
      </c>
      <c r="C1933" s="222" t="s">
        <v>23</v>
      </c>
      <c r="D1933" s="222">
        <v>1</v>
      </c>
      <c r="E1933" s="225">
        <v>2867.86</v>
      </c>
      <c r="F1933" s="225">
        <v>2867.86</v>
      </c>
    </row>
    <row r="1934" spans="1:6" ht="60">
      <c r="A1934" s="220" t="s">
        <v>17017</v>
      </c>
      <c r="B1934" s="224" t="s">
        <v>345</v>
      </c>
      <c r="C1934" s="222" t="s">
        <v>23</v>
      </c>
      <c r="D1934" s="222">
        <v>1</v>
      </c>
      <c r="E1934" s="225">
        <v>6198.1</v>
      </c>
      <c r="F1934" s="225">
        <v>6198.1</v>
      </c>
    </row>
    <row r="1935" spans="1:6" ht="60">
      <c r="A1935" s="220" t="s">
        <v>17018</v>
      </c>
      <c r="B1935" s="224" t="s">
        <v>346</v>
      </c>
      <c r="C1935" s="222" t="s">
        <v>23</v>
      </c>
      <c r="D1935" s="222">
        <v>1</v>
      </c>
      <c r="E1935" s="225">
        <v>6258.49</v>
      </c>
      <c r="F1935" s="225">
        <v>6258.49</v>
      </c>
    </row>
    <row r="1936" spans="1:6" ht="15">
      <c r="A1936" s="220" t="s">
        <v>17019</v>
      </c>
      <c r="B1936" s="221" t="s">
        <v>1930</v>
      </c>
      <c r="C1936" s="222"/>
      <c r="D1936" s="222"/>
      <c r="E1936" s="223"/>
      <c r="F1936" s="223"/>
    </row>
    <row r="1937" spans="1:6" ht="60">
      <c r="A1937" s="220" t="s">
        <v>17020</v>
      </c>
      <c r="B1937" s="224" t="s">
        <v>347</v>
      </c>
      <c r="C1937" s="222" t="s">
        <v>23</v>
      </c>
      <c r="D1937" s="222">
        <v>1</v>
      </c>
      <c r="E1937" s="223">
        <v>400.76</v>
      </c>
      <c r="F1937" s="223">
        <v>400.76</v>
      </c>
    </row>
    <row r="1938" spans="1:6" ht="60">
      <c r="A1938" s="220" t="s">
        <v>17021</v>
      </c>
      <c r="B1938" s="224" t="s">
        <v>348</v>
      </c>
      <c r="C1938" s="222" t="s">
        <v>23</v>
      </c>
      <c r="D1938" s="222">
        <v>1</v>
      </c>
      <c r="E1938" s="223">
        <v>488.71</v>
      </c>
      <c r="F1938" s="223">
        <v>488.71</v>
      </c>
    </row>
    <row r="1939" spans="1:6" ht="60">
      <c r="A1939" s="220" t="s">
        <v>17022</v>
      </c>
      <c r="B1939" s="224" t="s">
        <v>349</v>
      </c>
      <c r="C1939" s="222" t="s">
        <v>23</v>
      </c>
      <c r="D1939" s="222">
        <v>1</v>
      </c>
      <c r="E1939" s="223">
        <v>726.19</v>
      </c>
      <c r="F1939" s="223">
        <v>726.19</v>
      </c>
    </row>
    <row r="1940" spans="1:6" ht="60">
      <c r="A1940" s="220" t="s">
        <v>17023</v>
      </c>
      <c r="B1940" s="224" t="s">
        <v>350</v>
      </c>
      <c r="C1940" s="222" t="s">
        <v>23</v>
      </c>
      <c r="D1940" s="222">
        <v>1</v>
      </c>
      <c r="E1940" s="223">
        <v>278.45999999999998</v>
      </c>
      <c r="F1940" s="223">
        <v>278.45999999999998</v>
      </c>
    </row>
    <row r="1941" spans="1:6" ht="15">
      <c r="A1941" s="220" t="s">
        <v>17024</v>
      </c>
      <c r="B1941" s="221" t="s">
        <v>1931</v>
      </c>
      <c r="C1941" s="222"/>
      <c r="D1941" s="222"/>
      <c r="E1941" s="223"/>
      <c r="F1941" s="223"/>
    </row>
    <row r="1942" spans="1:6" ht="15">
      <c r="A1942" s="220" t="s">
        <v>17025</v>
      </c>
      <c r="B1942" s="224" t="s">
        <v>351</v>
      </c>
      <c r="C1942" s="222" t="s">
        <v>352</v>
      </c>
      <c r="D1942" s="222">
        <v>1</v>
      </c>
      <c r="E1942" s="223">
        <v>110.52</v>
      </c>
      <c r="F1942" s="223">
        <v>110.52</v>
      </c>
    </row>
    <row r="1943" spans="1:6" ht="30">
      <c r="A1943" s="220" t="s">
        <v>17026</v>
      </c>
      <c r="B1943" s="224" t="s">
        <v>353</v>
      </c>
      <c r="C1943" s="222" t="s">
        <v>352</v>
      </c>
      <c r="D1943" s="222">
        <v>1</v>
      </c>
      <c r="E1943" s="223">
        <v>234.71</v>
      </c>
      <c r="F1943" s="223">
        <v>234.71</v>
      </c>
    </row>
    <row r="1944" spans="1:6" ht="15">
      <c r="A1944" s="220" t="s">
        <v>17027</v>
      </c>
      <c r="B1944" s="224" t="s">
        <v>354</v>
      </c>
      <c r="C1944" s="222" t="s">
        <v>352</v>
      </c>
      <c r="D1944" s="222">
        <v>1</v>
      </c>
      <c r="E1944" s="223">
        <v>447.83</v>
      </c>
      <c r="F1944" s="223">
        <v>447.83</v>
      </c>
    </row>
    <row r="1945" spans="1:6" ht="30">
      <c r="A1945" s="220" t="s">
        <v>17028</v>
      </c>
      <c r="B1945" s="224" t="s">
        <v>355</v>
      </c>
      <c r="C1945" s="222" t="s">
        <v>352</v>
      </c>
      <c r="D1945" s="222">
        <v>1</v>
      </c>
      <c r="E1945" s="223">
        <v>419.46</v>
      </c>
      <c r="F1945" s="223">
        <v>419.46</v>
      </c>
    </row>
    <row r="1946" spans="1:6" ht="15">
      <c r="A1946" s="220" t="s">
        <v>17029</v>
      </c>
      <c r="B1946" s="224" t="s">
        <v>356</v>
      </c>
      <c r="C1946" s="222" t="s">
        <v>352</v>
      </c>
      <c r="D1946" s="222">
        <v>1</v>
      </c>
      <c r="E1946" s="223">
        <v>138.04</v>
      </c>
      <c r="F1946" s="223">
        <v>138.04</v>
      </c>
    </row>
    <row r="1947" spans="1:6" ht="30">
      <c r="A1947" s="220" t="s">
        <v>17030</v>
      </c>
      <c r="B1947" s="224" t="s">
        <v>357</v>
      </c>
      <c r="C1947" s="222" t="s">
        <v>352</v>
      </c>
      <c r="D1947" s="222">
        <v>1</v>
      </c>
      <c r="E1947" s="223">
        <v>100.85</v>
      </c>
      <c r="F1947" s="223">
        <v>100.85</v>
      </c>
    </row>
    <row r="1948" spans="1:6" ht="30">
      <c r="A1948" s="220" t="s">
        <v>17031</v>
      </c>
      <c r="B1948" s="224" t="s">
        <v>358</v>
      </c>
      <c r="C1948" s="222" t="s">
        <v>352</v>
      </c>
      <c r="D1948" s="222">
        <v>1</v>
      </c>
      <c r="E1948" s="223">
        <v>176.25</v>
      </c>
      <c r="F1948" s="223">
        <v>176.25</v>
      </c>
    </row>
    <row r="1949" spans="1:6" ht="30">
      <c r="A1949" s="220" t="s">
        <v>17032</v>
      </c>
      <c r="B1949" s="224" t="s">
        <v>359</v>
      </c>
      <c r="C1949" s="222" t="s">
        <v>352</v>
      </c>
      <c r="D1949" s="222">
        <v>1</v>
      </c>
      <c r="E1949" s="223">
        <v>98.05</v>
      </c>
      <c r="F1949" s="223">
        <v>98.05</v>
      </c>
    </row>
    <row r="1950" spans="1:6" ht="15">
      <c r="A1950" s="220" t="s">
        <v>17033</v>
      </c>
      <c r="B1950" s="224" t="s">
        <v>360</v>
      </c>
      <c r="C1950" s="222" t="s">
        <v>352</v>
      </c>
      <c r="D1950" s="222">
        <v>1</v>
      </c>
      <c r="E1950" s="223">
        <v>97.28</v>
      </c>
      <c r="F1950" s="223">
        <v>97.28</v>
      </c>
    </row>
    <row r="1951" spans="1:6" ht="30">
      <c r="A1951" s="220" t="s">
        <v>17034</v>
      </c>
      <c r="B1951" s="224" t="s">
        <v>361</v>
      </c>
      <c r="C1951" s="222" t="s">
        <v>23</v>
      </c>
      <c r="D1951" s="222">
        <v>1</v>
      </c>
      <c r="E1951" s="223">
        <v>216.87</v>
      </c>
      <c r="F1951" s="223">
        <v>216.87</v>
      </c>
    </row>
    <row r="1952" spans="1:6" ht="30">
      <c r="A1952" s="220" t="s">
        <v>17035</v>
      </c>
      <c r="B1952" s="224" t="s">
        <v>362</v>
      </c>
      <c r="C1952" s="222" t="s">
        <v>23</v>
      </c>
      <c r="D1952" s="222">
        <v>1</v>
      </c>
      <c r="E1952" s="223">
        <v>121.08</v>
      </c>
      <c r="F1952" s="223">
        <v>121.08</v>
      </c>
    </row>
    <row r="1953" spans="1:6" ht="30">
      <c r="A1953" s="220" t="s">
        <v>17036</v>
      </c>
      <c r="B1953" s="224" t="s">
        <v>363</v>
      </c>
      <c r="C1953" s="222" t="s">
        <v>23</v>
      </c>
      <c r="D1953" s="222">
        <v>1</v>
      </c>
      <c r="E1953" s="223">
        <v>692.43</v>
      </c>
      <c r="F1953" s="223">
        <v>692.43</v>
      </c>
    </row>
    <row r="1954" spans="1:6" ht="60">
      <c r="A1954" s="220" t="s">
        <v>17037</v>
      </c>
      <c r="B1954" s="224" t="s">
        <v>364</v>
      </c>
      <c r="C1954" s="222" t="s">
        <v>23</v>
      </c>
      <c r="D1954" s="222">
        <v>1</v>
      </c>
      <c r="E1954" s="225">
        <v>1017.55</v>
      </c>
      <c r="F1954" s="225">
        <v>1017.55</v>
      </c>
    </row>
    <row r="1955" spans="1:6" ht="60">
      <c r="A1955" s="220" t="s">
        <v>17038</v>
      </c>
      <c r="B1955" s="224" t="s">
        <v>365</v>
      </c>
      <c r="C1955" s="222" t="s">
        <v>23</v>
      </c>
      <c r="D1955" s="222">
        <v>1</v>
      </c>
      <c r="E1955" s="225">
        <v>1178.21</v>
      </c>
      <c r="F1955" s="225">
        <v>1178.21</v>
      </c>
    </row>
    <row r="1956" spans="1:6" ht="15">
      <c r="A1956" s="220" t="s">
        <v>17039</v>
      </c>
      <c r="B1956" s="221" t="s">
        <v>1932</v>
      </c>
      <c r="C1956" s="222"/>
      <c r="D1956" s="222"/>
      <c r="E1956" s="223"/>
      <c r="F1956" s="223"/>
    </row>
    <row r="1957" spans="1:6" ht="60">
      <c r="A1957" s="220" t="s">
        <v>17040</v>
      </c>
      <c r="B1957" s="224" t="s">
        <v>13719</v>
      </c>
      <c r="C1957" s="222" t="s">
        <v>41</v>
      </c>
      <c r="D1957" s="222">
        <v>1</v>
      </c>
      <c r="E1957" s="223">
        <v>120.22</v>
      </c>
      <c r="F1957" s="223">
        <v>120.22</v>
      </c>
    </row>
    <row r="1958" spans="1:6" ht="60">
      <c r="A1958" s="220" t="s">
        <v>17041</v>
      </c>
      <c r="B1958" s="224" t="s">
        <v>13720</v>
      </c>
      <c r="C1958" s="222" t="s">
        <v>41</v>
      </c>
      <c r="D1958" s="222">
        <v>1</v>
      </c>
      <c r="E1958" s="223">
        <v>159.65</v>
      </c>
      <c r="F1958" s="223">
        <v>159.65</v>
      </c>
    </row>
    <row r="1959" spans="1:6" ht="30">
      <c r="A1959" s="220" t="s">
        <v>17042</v>
      </c>
      <c r="B1959" s="224" t="s">
        <v>366</v>
      </c>
      <c r="C1959" s="222" t="s">
        <v>41</v>
      </c>
      <c r="D1959" s="222">
        <v>1</v>
      </c>
      <c r="E1959" s="223">
        <v>70.790000000000006</v>
      </c>
      <c r="F1959" s="223">
        <v>70.790000000000006</v>
      </c>
    </row>
    <row r="1960" spans="1:6" ht="30">
      <c r="A1960" s="220" t="s">
        <v>17043</v>
      </c>
      <c r="B1960" s="224" t="s">
        <v>367</v>
      </c>
      <c r="C1960" s="222" t="s">
        <v>41</v>
      </c>
      <c r="D1960" s="222">
        <v>1</v>
      </c>
      <c r="E1960" s="223">
        <v>109.41</v>
      </c>
      <c r="F1960" s="223">
        <v>109.41</v>
      </c>
    </row>
    <row r="1961" spans="1:6" ht="30">
      <c r="A1961" s="220" t="s">
        <v>17044</v>
      </c>
      <c r="B1961" s="224" t="s">
        <v>368</v>
      </c>
      <c r="C1961" s="222" t="s">
        <v>41</v>
      </c>
      <c r="D1961" s="222">
        <v>1</v>
      </c>
      <c r="E1961" s="223">
        <v>160.38</v>
      </c>
      <c r="F1961" s="223">
        <v>160.38</v>
      </c>
    </row>
    <row r="1962" spans="1:6" ht="30">
      <c r="A1962" s="220" t="s">
        <v>17045</v>
      </c>
      <c r="B1962" s="224" t="s">
        <v>369</v>
      </c>
      <c r="C1962" s="222" t="s">
        <v>41</v>
      </c>
      <c r="D1962" s="222">
        <v>1</v>
      </c>
      <c r="E1962" s="223">
        <v>61.66</v>
      </c>
      <c r="F1962" s="223">
        <v>61.66</v>
      </c>
    </row>
    <row r="1963" spans="1:6" ht="15">
      <c r="A1963" s="220" t="s">
        <v>17046</v>
      </c>
      <c r="B1963" s="221" t="s">
        <v>1933</v>
      </c>
      <c r="C1963" s="222"/>
      <c r="D1963" s="222"/>
      <c r="E1963" s="223"/>
      <c r="F1963" s="223"/>
    </row>
    <row r="1964" spans="1:6" ht="60">
      <c r="A1964" s="220" t="s">
        <v>17047</v>
      </c>
      <c r="B1964" s="224" t="s">
        <v>370</v>
      </c>
      <c r="C1964" s="222" t="s">
        <v>23</v>
      </c>
      <c r="D1964" s="222">
        <v>1</v>
      </c>
      <c r="E1964" s="223">
        <v>578.61</v>
      </c>
      <c r="F1964" s="223">
        <v>578.61</v>
      </c>
    </row>
    <row r="1965" spans="1:6" ht="60">
      <c r="A1965" s="220" t="s">
        <v>17048</v>
      </c>
      <c r="B1965" s="224" t="s">
        <v>371</v>
      </c>
      <c r="C1965" s="222" t="s">
        <v>23</v>
      </c>
      <c r="D1965" s="222">
        <v>1</v>
      </c>
      <c r="E1965" s="223">
        <v>569.98</v>
      </c>
      <c r="F1965" s="223">
        <v>569.98</v>
      </c>
    </row>
    <row r="1966" spans="1:6" ht="60">
      <c r="A1966" s="220" t="s">
        <v>17049</v>
      </c>
      <c r="B1966" s="224" t="s">
        <v>372</v>
      </c>
      <c r="C1966" s="222" t="s">
        <v>23</v>
      </c>
      <c r="D1966" s="222">
        <v>1</v>
      </c>
      <c r="E1966" s="223">
        <v>651.83000000000004</v>
      </c>
      <c r="F1966" s="223">
        <v>651.83000000000004</v>
      </c>
    </row>
    <row r="1967" spans="1:6" ht="60">
      <c r="A1967" s="220" t="s">
        <v>17050</v>
      </c>
      <c r="B1967" s="224" t="s">
        <v>373</v>
      </c>
      <c r="C1967" s="222" t="s">
        <v>23</v>
      </c>
      <c r="D1967" s="222">
        <v>1</v>
      </c>
      <c r="E1967" s="223">
        <v>617.26</v>
      </c>
      <c r="F1967" s="223">
        <v>617.26</v>
      </c>
    </row>
    <row r="1968" spans="1:6" ht="60">
      <c r="A1968" s="220" t="s">
        <v>17051</v>
      </c>
      <c r="B1968" s="224" t="s">
        <v>374</v>
      </c>
      <c r="C1968" s="222" t="s">
        <v>23</v>
      </c>
      <c r="D1968" s="222">
        <v>1</v>
      </c>
      <c r="E1968" s="223">
        <v>611.08000000000004</v>
      </c>
      <c r="F1968" s="223">
        <v>611.08000000000004</v>
      </c>
    </row>
    <row r="1969" spans="1:6" ht="60">
      <c r="A1969" s="220" t="s">
        <v>13770</v>
      </c>
      <c r="B1969" s="224" t="s">
        <v>375</v>
      </c>
      <c r="C1969" s="222" t="s">
        <v>23</v>
      </c>
      <c r="D1969" s="222">
        <v>1</v>
      </c>
      <c r="E1969" s="223">
        <v>829.05</v>
      </c>
      <c r="F1969" s="223">
        <v>829.05</v>
      </c>
    </row>
    <row r="1970" spans="1:6" ht="60">
      <c r="A1970" s="220" t="s">
        <v>17052</v>
      </c>
      <c r="B1970" s="224" t="s">
        <v>376</v>
      </c>
      <c r="C1970" s="222" t="s">
        <v>23</v>
      </c>
      <c r="D1970" s="222">
        <v>1</v>
      </c>
      <c r="E1970" s="223">
        <v>812.25</v>
      </c>
      <c r="F1970" s="223">
        <v>812.25</v>
      </c>
    </row>
    <row r="1971" spans="1:6" ht="60">
      <c r="A1971" s="220" t="s">
        <v>17053</v>
      </c>
      <c r="B1971" s="224" t="s">
        <v>377</v>
      </c>
      <c r="C1971" s="222" t="s">
        <v>23</v>
      </c>
      <c r="D1971" s="222">
        <v>1</v>
      </c>
      <c r="E1971" s="225">
        <v>1170.44</v>
      </c>
      <c r="F1971" s="225">
        <v>1170.44</v>
      </c>
    </row>
    <row r="1972" spans="1:6" ht="45">
      <c r="A1972" s="220" t="s">
        <v>17054</v>
      </c>
      <c r="B1972" s="224" t="s">
        <v>378</v>
      </c>
      <c r="C1972" s="222" t="s">
        <v>41</v>
      </c>
      <c r="D1972" s="222">
        <v>1</v>
      </c>
      <c r="E1972" s="223">
        <v>194.34</v>
      </c>
      <c r="F1972" s="223">
        <v>194.34</v>
      </c>
    </row>
    <row r="1973" spans="1:6" ht="60">
      <c r="A1973" s="220" t="s">
        <v>17055</v>
      </c>
      <c r="B1973" s="224" t="s">
        <v>379</v>
      </c>
      <c r="C1973" s="222" t="s">
        <v>23</v>
      </c>
      <c r="D1973" s="222">
        <v>1</v>
      </c>
      <c r="E1973" s="223">
        <v>758.54</v>
      </c>
      <c r="F1973" s="223">
        <v>758.54</v>
      </c>
    </row>
    <row r="1974" spans="1:6" ht="60">
      <c r="A1974" s="220" t="s">
        <v>17056</v>
      </c>
      <c r="B1974" s="224" t="s">
        <v>380</v>
      </c>
      <c r="C1974" s="222" t="s">
        <v>23</v>
      </c>
      <c r="D1974" s="222">
        <v>1</v>
      </c>
      <c r="E1974" s="223">
        <v>749.92</v>
      </c>
      <c r="F1974" s="223">
        <v>749.92</v>
      </c>
    </row>
    <row r="1975" spans="1:6" ht="60">
      <c r="A1975" s="220" t="s">
        <v>17057</v>
      </c>
      <c r="B1975" s="224" t="s">
        <v>381</v>
      </c>
      <c r="C1975" s="222" t="s">
        <v>23</v>
      </c>
      <c r="D1975" s="222">
        <v>1</v>
      </c>
      <c r="E1975" s="223">
        <v>831.76</v>
      </c>
      <c r="F1975" s="223">
        <v>831.76</v>
      </c>
    </row>
    <row r="1976" spans="1:6" ht="60">
      <c r="A1976" s="220" t="s">
        <v>17058</v>
      </c>
      <c r="B1976" s="224" t="s">
        <v>382</v>
      </c>
      <c r="C1976" s="222" t="s">
        <v>23</v>
      </c>
      <c r="D1976" s="222">
        <v>1</v>
      </c>
      <c r="E1976" s="223">
        <v>797.19</v>
      </c>
      <c r="F1976" s="223">
        <v>797.19</v>
      </c>
    </row>
    <row r="1977" spans="1:6" ht="60">
      <c r="A1977" s="220" t="s">
        <v>17059</v>
      </c>
      <c r="B1977" s="224" t="s">
        <v>383</v>
      </c>
      <c r="C1977" s="222" t="s">
        <v>23</v>
      </c>
      <c r="D1977" s="222">
        <v>1</v>
      </c>
      <c r="E1977" s="223">
        <v>773.82</v>
      </c>
      <c r="F1977" s="223">
        <v>773.82</v>
      </c>
    </row>
    <row r="1978" spans="1:6" ht="15">
      <c r="A1978" s="220" t="s">
        <v>17060</v>
      </c>
      <c r="B1978" s="221" t="s">
        <v>1934</v>
      </c>
      <c r="C1978" s="222"/>
      <c r="D1978" s="222"/>
      <c r="E1978" s="223"/>
      <c r="F1978" s="223"/>
    </row>
    <row r="1979" spans="1:6" ht="15">
      <c r="A1979" s="220" t="s">
        <v>17061</v>
      </c>
      <c r="B1979" s="224" t="s">
        <v>384</v>
      </c>
      <c r="C1979" s="222" t="s">
        <v>41</v>
      </c>
      <c r="D1979" s="222">
        <v>1</v>
      </c>
      <c r="E1979" s="223">
        <v>60.61</v>
      </c>
      <c r="F1979" s="223">
        <v>60.61</v>
      </c>
    </row>
    <row r="1980" spans="1:6" ht="15">
      <c r="A1980" s="220" t="s">
        <v>17062</v>
      </c>
      <c r="B1980" s="224" t="s">
        <v>385</v>
      </c>
      <c r="C1980" s="222" t="s">
        <v>41</v>
      </c>
      <c r="D1980" s="222">
        <v>1</v>
      </c>
      <c r="E1980" s="223">
        <v>74.33</v>
      </c>
      <c r="F1980" s="223">
        <v>74.33</v>
      </c>
    </row>
    <row r="1981" spans="1:6" ht="15">
      <c r="A1981" s="220" t="s">
        <v>17063</v>
      </c>
      <c r="B1981" s="224" t="s">
        <v>386</v>
      </c>
      <c r="C1981" s="222" t="s">
        <v>41</v>
      </c>
      <c r="D1981" s="222">
        <v>1</v>
      </c>
      <c r="E1981" s="223">
        <v>97.87</v>
      </c>
      <c r="F1981" s="223">
        <v>97.87</v>
      </c>
    </row>
    <row r="1982" spans="1:6" ht="15">
      <c r="A1982" s="220" t="s">
        <v>17064</v>
      </c>
      <c r="B1982" s="224" t="s">
        <v>387</v>
      </c>
      <c r="C1982" s="222" t="s">
        <v>41</v>
      </c>
      <c r="D1982" s="222">
        <v>1</v>
      </c>
      <c r="E1982" s="223">
        <v>116.41</v>
      </c>
      <c r="F1982" s="223">
        <v>116.41</v>
      </c>
    </row>
    <row r="1983" spans="1:6" ht="15">
      <c r="A1983" s="220" t="s">
        <v>17065</v>
      </c>
      <c r="B1983" s="224" t="s">
        <v>388</v>
      </c>
      <c r="C1983" s="222" t="s">
        <v>41</v>
      </c>
      <c r="D1983" s="222">
        <v>1</v>
      </c>
      <c r="E1983" s="223">
        <v>140.08000000000001</v>
      </c>
      <c r="F1983" s="223">
        <v>140.08000000000001</v>
      </c>
    </row>
    <row r="1984" spans="1:6" ht="15">
      <c r="A1984" s="220" t="s">
        <v>17066</v>
      </c>
      <c r="B1984" s="224" t="s">
        <v>389</v>
      </c>
      <c r="C1984" s="222" t="s">
        <v>41</v>
      </c>
      <c r="D1984" s="222">
        <v>1</v>
      </c>
      <c r="E1984" s="223">
        <v>166.29</v>
      </c>
      <c r="F1984" s="223">
        <v>166.29</v>
      </c>
    </row>
    <row r="1985" spans="1:6" ht="15">
      <c r="A1985" s="220" t="s">
        <v>17067</v>
      </c>
      <c r="B1985" s="224" t="s">
        <v>390</v>
      </c>
      <c r="C1985" s="222" t="s">
        <v>41</v>
      </c>
      <c r="D1985" s="222">
        <v>1</v>
      </c>
      <c r="E1985" s="223">
        <v>216.26</v>
      </c>
      <c r="F1985" s="223">
        <v>216.26</v>
      </c>
    </row>
    <row r="1986" spans="1:6" ht="15">
      <c r="A1986" s="220" t="s">
        <v>17068</v>
      </c>
      <c r="B1986" s="224" t="s">
        <v>391</v>
      </c>
      <c r="C1986" s="222" t="s">
        <v>41</v>
      </c>
      <c r="D1986" s="222">
        <v>1</v>
      </c>
      <c r="E1986" s="223">
        <v>237.07</v>
      </c>
      <c r="F1986" s="223">
        <v>237.07</v>
      </c>
    </row>
    <row r="1987" spans="1:6" ht="15">
      <c r="A1987" s="220" t="s">
        <v>17069</v>
      </c>
      <c r="B1987" s="224" t="s">
        <v>392</v>
      </c>
      <c r="C1987" s="222" t="s">
        <v>41</v>
      </c>
      <c r="D1987" s="222">
        <v>1</v>
      </c>
      <c r="E1987" s="223">
        <v>328.95</v>
      </c>
      <c r="F1987" s="223">
        <v>328.95</v>
      </c>
    </row>
    <row r="1988" spans="1:6" ht="15">
      <c r="A1988" s="220" t="s">
        <v>17070</v>
      </c>
      <c r="B1988" s="221" t="s">
        <v>1935</v>
      </c>
      <c r="C1988" s="222"/>
      <c r="D1988" s="222"/>
      <c r="E1988" s="223"/>
      <c r="F1988" s="223"/>
    </row>
    <row r="1989" spans="1:6" ht="30">
      <c r="A1989" s="220" t="s">
        <v>17071</v>
      </c>
      <c r="B1989" s="224" t="s">
        <v>393</v>
      </c>
      <c r="C1989" s="222" t="s">
        <v>41</v>
      </c>
      <c r="D1989" s="222">
        <v>1</v>
      </c>
      <c r="E1989" s="223">
        <v>22.62</v>
      </c>
      <c r="F1989" s="223">
        <v>22.62</v>
      </c>
    </row>
    <row r="1990" spans="1:6" ht="30">
      <c r="A1990" s="220" t="s">
        <v>17072</v>
      </c>
      <c r="B1990" s="224" t="s">
        <v>394</v>
      </c>
      <c r="C1990" s="222" t="s">
        <v>41</v>
      </c>
      <c r="D1990" s="222">
        <v>1</v>
      </c>
      <c r="E1990" s="223">
        <v>27.54</v>
      </c>
      <c r="F1990" s="223">
        <v>27.54</v>
      </c>
    </row>
    <row r="1991" spans="1:6" ht="30">
      <c r="A1991" s="220" t="s">
        <v>17073</v>
      </c>
      <c r="B1991" s="224" t="s">
        <v>395</v>
      </c>
      <c r="C1991" s="222" t="s">
        <v>41</v>
      </c>
      <c r="D1991" s="222">
        <v>1</v>
      </c>
      <c r="E1991" s="223">
        <v>36.4</v>
      </c>
      <c r="F1991" s="223">
        <v>36.4</v>
      </c>
    </row>
    <row r="1992" spans="1:6" ht="30">
      <c r="A1992" s="220" t="s">
        <v>17074</v>
      </c>
      <c r="B1992" s="224" t="s">
        <v>396</v>
      </c>
      <c r="C1992" s="222" t="s">
        <v>41</v>
      </c>
      <c r="D1992" s="222">
        <v>1</v>
      </c>
      <c r="E1992" s="223">
        <v>44.78</v>
      </c>
      <c r="F1992" s="223">
        <v>44.78</v>
      </c>
    </row>
    <row r="1993" spans="1:6" ht="30">
      <c r="A1993" s="220" t="s">
        <v>17075</v>
      </c>
      <c r="B1993" s="224" t="s">
        <v>397</v>
      </c>
      <c r="C1993" s="222" t="s">
        <v>41</v>
      </c>
      <c r="D1993" s="222">
        <v>1</v>
      </c>
      <c r="E1993" s="223">
        <v>55.2</v>
      </c>
      <c r="F1993" s="223">
        <v>55.2</v>
      </c>
    </row>
    <row r="1994" spans="1:6" ht="30">
      <c r="A1994" s="220" t="s">
        <v>17076</v>
      </c>
      <c r="B1994" s="224" t="s">
        <v>398</v>
      </c>
      <c r="C1994" s="222" t="s">
        <v>41</v>
      </c>
      <c r="D1994" s="222">
        <v>1</v>
      </c>
      <c r="E1994" s="223">
        <v>77.8</v>
      </c>
      <c r="F1994" s="223">
        <v>77.8</v>
      </c>
    </row>
    <row r="1995" spans="1:6" ht="30">
      <c r="A1995" s="220" t="s">
        <v>17077</v>
      </c>
      <c r="B1995" s="224" t="s">
        <v>399</v>
      </c>
      <c r="C1995" s="222" t="s">
        <v>41</v>
      </c>
      <c r="D1995" s="222">
        <v>1</v>
      </c>
      <c r="E1995" s="223">
        <v>123.42</v>
      </c>
      <c r="F1995" s="223">
        <v>123.42</v>
      </c>
    </row>
    <row r="1996" spans="1:6" ht="30">
      <c r="A1996" s="220" t="s">
        <v>17078</v>
      </c>
      <c r="B1996" s="224" t="s">
        <v>400</v>
      </c>
      <c r="C1996" s="222" t="s">
        <v>41</v>
      </c>
      <c r="D1996" s="222">
        <v>1</v>
      </c>
      <c r="E1996" s="223">
        <v>147.38</v>
      </c>
      <c r="F1996" s="223">
        <v>147.38</v>
      </c>
    </row>
    <row r="1997" spans="1:6" ht="15">
      <c r="A1997" s="220" t="s">
        <v>17079</v>
      </c>
      <c r="B1997" s="221" t="s">
        <v>1936</v>
      </c>
      <c r="C1997" s="222"/>
      <c r="D1997" s="222"/>
      <c r="E1997" s="223"/>
      <c r="F1997" s="223"/>
    </row>
    <row r="1998" spans="1:6" ht="30">
      <c r="A1998" s="220" t="s">
        <v>17080</v>
      </c>
      <c r="B1998" s="224" t="s">
        <v>401</v>
      </c>
      <c r="C1998" s="222" t="s">
        <v>23</v>
      </c>
      <c r="D1998" s="222">
        <v>1</v>
      </c>
      <c r="E1998" s="223">
        <v>20.92</v>
      </c>
      <c r="F1998" s="223">
        <v>20.92</v>
      </c>
    </row>
    <row r="1999" spans="1:6" ht="30">
      <c r="A1999" s="220" t="s">
        <v>17081</v>
      </c>
      <c r="B1999" s="224" t="s">
        <v>402</v>
      </c>
      <c r="C1999" s="222" t="s">
        <v>23</v>
      </c>
      <c r="D1999" s="222">
        <v>1</v>
      </c>
      <c r="E1999" s="223">
        <v>34.47</v>
      </c>
      <c r="F1999" s="223">
        <v>34.47</v>
      </c>
    </row>
    <row r="2000" spans="1:6" ht="30">
      <c r="A2000" s="220" t="s">
        <v>17082</v>
      </c>
      <c r="B2000" s="224" t="s">
        <v>403</v>
      </c>
      <c r="C2000" s="222" t="s">
        <v>23</v>
      </c>
      <c r="D2000" s="222">
        <v>1</v>
      </c>
      <c r="E2000" s="223">
        <v>40.869999999999997</v>
      </c>
      <c r="F2000" s="223">
        <v>40.869999999999997</v>
      </c>
    </row>
    <row r="2001" spans="1:6" ht="30">
      <c r="A2001" s="220" t="s">
        <v>17083</v>
      </c>
      <c r="B2001" s="224" t="s">
        <v>404</v>
      </c>
      <c r="C2001" s="222" t="s">
        <v>23</v>
      </c>
      <c r="D2001" s="222">
        <v>1</v>
      </c>
      <c r="E2001" s="223">
        <v>79</v>
      </c>
      <c r="F2001" s="223">
        <v>79</v>
      </c>
    </row>
    <row r="2002" spans="1:6" ht="30">
      <c r="A2002" s="220" t="s">
        <v>17084</v>
      </c>
      <c r="B2002" s="224" t="s">
        <v>405</v>
      </c>
      <c r="C2002" s="222" t="s">
        <v>23</v>
      </c>
      <c r="D2002" s="222">
        <v>1</v>
      </c>
      <c r="E2002" s="223">
        <v>333.22</v>
      </c>
      <c r="F2002" s="223">
        <v>333.22</v>
      </c>
    </row>
    <row r="2003" spans="1:6" ht="15">
      <c r="A2003" s="220" t="s">
        <v>17085</v>
      </c>
      <c r="B2003" s="224" t="s">
        <v>406</v>
      </c>
      <c r="C2003" s="222" t="s">
        <v>23</v>
      </c>
      <c r="D2003" s="222">
        <v>1</v>
      </c>
      <c r="E2003" s="223">
        <v>9.5</v>
      </c>
      <c r="F2003" s="223">
        <v>9.5</v>
      </c>
    </row>
    <row r="2004" spans="1:6" ht="15">
      <c r="A2004" s="220" t="s">
        <v>17086</v>
      </c>
      <c r="B2004" s="221" t="s">
        <v>1937</v>
      </c>
      <c r="C2004" s="222"/>
      <c r="D2004" s="222"/>
      <c r="E2004" s="223"/>
      <c r="F2004" s="223"/>
    </row>
    <row r="2005" spans="1:6" ht="30">
      <c r="A2005" s="220" t="s">
        <v>17087</v>
      </c>
      <c r="B2005" s="224" t="s">
        <v>407</v>
      </c>
      <c r="C2005" s="222" t="s">
        <v>41</v>
      </c>
      <c r="D2005" s="222">
        <v>1</v>
      </c>
      <c r="E2005" s="223">
        <v>37.93</v>
      </c>
      <c r="F2005" s="223">
        <v>37.93</v>
      </c>
    </row>
    <row r="2006" spans="1:6" ht="30">
      <c r="A2006" s="220" t="s">
        <v>17088</v>
      </c>
      <c r="B2006" s="224" t="s">
        <v>408</v>
      </c>
      <c r="C2006" s="222" t="s">
        <v>41</v>
      </c>
      <c r="D2006" s="222">
        <v>1</v>
      </c>
      <c r="E2006" s="223">
        <v>48.7</v>
      </c>
      <c r="F2006" s="223">
        <v>48.7</v>
      </c>
    </row>
    <row r="2007" spans="1:6" ht="30">
      <c r="A2007" s="220" t="s">
        <v>17089</v>
      </c>
      <c r="B2007" s="224" t="s">
        <v>409</v>
      </c>
      <c r="C2007" s="222" t="s">
        <v>41</v>
      </c>
      <c r="D2007" s="222">
        <v>1</v>
      </c>
      <c r="E2007" s="223">
        <v>70.72</v>
      </c>
      <c r="F2007" s="223">
        <v>70.72</v>
      </c>
    </row>
    <row r="2008" spans="1:6" ht="30">
      <c r="A2008" s="220" t="s">
        <v>17090</v>
      </c>
      <c r="B2008" s="224" t="s">
        <v>410</v>
      </c>
      <c r="C2008" s="222" t="s">
        <v>41</v>
      </c>
      <c r="D2008" s="222">
        <v>1</v>
      </c>
      <c r="E2008" s="223">
        <v>84.46</v>
      </c>
      <c r="F2008" s="223">
        <v>84.46</v>
      </c>
    </row>
    <row r="2009" spans="1:6" ht="30">
      <c r="A2009" s="220" t="s">
        <v>17091</v>
      </c>
      <c r="B2009" s="224" t="s">
        <v>411</v>
      </c>
      <c r="C2009" s="222" t="s">
        <v>41</v>
      </c>
      <c r="D2009" s="222">
        <v>1</v>
      </c>
      <c r="E2009" s="223">
        <v>121.53</v>
      </c>
      <c r="F2009" s="223">
        <v>121.53</v>
      </c>
    </row>
    <row r="2010" spans="1:6" ht="15">
      <c r="A2010" s="220" t="s">
        <v>17092</v>
      </c>
      <c r="B2010" s="221" t="s">
        <v>1938</v>
      </c>
      <c r="C2010" s="222"/>
      <c r="D2010" s="222"/>
      <c r="E2010" s="223"/>
      <c r="F2010" s="223"/>
    </row>
    <row r="2011" spans="1:6" ht="15">
      <c r="A2011" s="220" t="s">
        <v>17093</v>
      </c>
      <c r="B2011" s="224" t="s">
        <v>412</v>
      </c>
      <c r="C2011" s="222" t="s">
        <v>23</v>
      </c>
      <c r="D2011" s="222">
        <v>1</v>
      </c>
      <c r="E2011" s="223">
        <v>86.19</v>
      </c>
      <c r="F2011" s="223">
        <v>86.19</v>
      </c>
    </row>
    <row r="2012" spans="1:6" ht="15">
      <c r="A2012" s="220" t="s">
        <v>17094</v>
      </c>
      <c r="B2012" s="224" t="s">
        <v>413</v>
      </c>
      <c r="C2012" s="222" t="s">
        <v>23</v>
      </c>
      <c r="D2012" s="222">
        <v>1</v>
      </c>
      <c r="E2012" s="223">
        <v>28.93</v>
      </c>
      <c r="F2012" s="223">
        <v>28.93</v>
      </c>
    </row>
    <row r="2013" spans="1:6" ht="15">
      <c r="A2013" s="220" t="s">
        <v>17095</v>
      </c>
      <c r="B2013" s="224" t="s">
        <v>414</v>
      </c>
      <c r="C2013" s="222" t="s">
        <v>23</v>
      </c>
      <c r="D2013" s="222">
        <v>1</v>
      </c>
      <c r="E2013" s="223">
        <v>30.07</v>
      </c>
      <c r="F2013" s="223">
        <v>30.07</v>
      </c>
    </row>
    <row r="2014" spans="1:6" ht="15">
      <c r="A2014" s="220" t="s">
        <v>17096</v>
      </c>
      <c r="B2014" s="224" t="s">
        <v>415</v>
      </c>
      <c r="C2014" s="222" t="s">
        <v>23</v>
      </c>
      <c r="D2014" s="222">
        <v>1</v>
      </c>
      <c r="E2014" s="223">
        <v>63.82</v>
      </c>
      <c r="F2014" s="223">
        <v>63.82</v>
      </c>
    </row>
    <row r="2015" spans="1:6" ht="15">
      <c r="A2015" s="220" t="s">
        <v>17097</v>
      </c>
      <c r="B2015" s="224" t="s">
        <v>416</v>
      </c>
      <c r="C2015" s="222" t="s">
        <v>23</v>
      </c>
      <c r="D2015" s="222">
        <v>1</v>
      </c>
      <c r="E2015" s="223">
        <v>63.29</v>
      </c>
      <c r="F2015" s="223">
        <v>63.29</v>
      </c>
    </row>
    <row r="2016" spans="1:6" ht="30">
      <c r="A2016" s="220" t="s">
        <v>17098</v>
      </c>
      <c r="B2016" s="224" t="s">
        <v>417</v>
      </c>
      <c r="C2016" s="222" t="s">
        <v>23</v>
      </c>
      <c r="D2016" s="222">
        <v>1</v>
      </c>
      <c r="E2016" s="223">
        <v>126.44</v>
      </c>
      <c r="F2016" s="223">
        <v>126.44</v>
      </c>
    </row>
    <row r="2017" spans="1:6" ht="30">
      <c r="A2017" s="220" t="s">
        <v>17099</v>
      </c>
      <c r="B2017" s="224" t="s">
        <v>418</v>
      </c>
      <c r="C2017" s="222" t="s">
        <v>23</v>
      </c>
      <c r="D2017" s="222">
        <v>1</v>
      </c>
      <c r="E2017" s="223">
        <v>73.989999999999995</v>
      </c>
      <c r="F2017" s="223">
        <v>73.989999999999995</v>
      </c>
    </row>
    <row r="2018" spans="1:6" ht="15">
      <c r="A2018" s="220" t="s">
        <v>17100</v>
      </c>
      <c r="B2018" s="224" t="s">
        <v>419</v>
      </c>
      <c r="C2018" s="222" t="s">
        <v>23</v>
      </c>
      <c r="D2018" s="222">
        <v>1</v>
      </c>
      <c r="E2018" s="223">
        <v>12.48</v>
      </c>
      <c r="F2018" s="223">
        <v>12.48</v>
      </c>
    </row>
    <row r="2019" spans="1:6" ht="15">
      <c r="A2019" s="220" t="s">
        <v>17101</v>
      </c>
      <c r="B2019" s="224" t="s">
        <v>420</v>
      </c>
      <c r="C2019" s="222" t="s">
        <v>23</v>
      </c>
      <c r="D2019" s="222">
        <v>1</v>
      </c>
      <c r="E2019" s="223">
        <v>41.71</v>
      </c>
      <c r="F2019" s="223">
        <v>41.71</v>
      </c>
    </row>
    <row r="2020" spans="1:6" ht="15">
      <c r="A2020" s="220" t="s">
        <v>17102</v>
      </c>
      <c r="B2020" s="224" t="s">
        <v>421</v>
      </c>
      <c r="C2020" s="222" t="s">
        <v>23</v>
      </c>
      <c r="D2020" s="222">
        <v>1</v>
      </c>
      <c r="E2020" s="223">
        <v>9.0399999999999991</v>
      </c>
      <c r="F2020" s="223">
        <v>9.0399999999999991</v>
      </c>
    </row>
    <row r="2021" spans="1:6" ht="15">
      <c r="A2021" s="220" t="s">
        <v>17103</v>
      </c>
      <c r="B2021" s="224" t="s">
        <v>422</v>
      </c>
      <c r="C2021" s="222" t="s">
        <v>23</v>
      </c>
      <c r="D2021" s="222">
        <v>1</v>
      </c>
      <c r="E2021" s="223">
        <v>28.38</v>
      </c>
      <c r="F2021" s="223">
        <v>28.38</v>
      </c>
    </row>
    <row r="2022" spans="1:6" ht="15">
      <c r="A2022" s="220" t="s">
        <v>17104</v>
      </c>
      <c r="B2022" s="224" t="s">
        <v>423</v>
      </c>
      <c r="C2022" s="222" t="s">
        <v>23</v>
      </c>
      <c r="D2022" s="222">
        <v>1</v>
      </c>
      <c r="E2022" s="223">
        <v>17.45</v>
      </c>
      <c r="F2022" s="223">
        <v>17.45</v>
      </c>
    </row>
    <row r="2023" spans="1:6" ht="15">
      <c r="A2023" s="220" t="s">
        <v>17105</v>
      </c>
      <c r="B2023" s="224" t="s">
        <v>424</v>
      </c>
      <c r="C2023" s="222" t="s">
        <v>23</v>
      </c>
      <c r="D2023" s="222">
        <v>1</v>
      </c>
      <c r="E2023" s="223">
        <v>102.76</v>
      </c>
      <c r="F2023" s="223">
        <v>102.76</v>
      </c>
    </row>
    <row r="2024" spans="1:6" ht="15">
      <c r="A2024" s="220" t="s">
        <v>17106</v>
      </c>
      <c r="B2024" s="224" t="s">
        <v>425</v>
      </c>
      <c r="C2024" s="222" t="s">
        <v>23</v>
      </c>
      <c r="D2024" s="222">
        <v>1</v>
      </c>
      <c r="E2024" s="223">
        <v>150.63</v>
      </c>
      <c r="F2024" s="223">
        <v>150.63</v>
      </c>
    </row>
    <row r="2025" spans="1:6" ht="15">
      <c r="A2025" s="220" t="s">
        <v>17107</v>
      </c>
      <c r="B2025" s="224" t="s">
        <v>426</v>
      </c>
      <c r="C2025" s="222" t="s">
        <v>23</v>
      </c>
      <c r="D2025" s="222">
        <v>1</v>
      </c>
      <c r="E2025" s="223">
        <v>241.9</v>
      </c>
      <c r="F2025" s="223">
        <v>241.9</v>
      </c>
    </row>
    <row r="2026" spans="1:6" ht="15">
      <c r="A2026" s="220" t="s">
        <v>17108</v>
      </c>
      <c r="B2026" s="224" t="s">
        <v>427</v>
      </c>
      <c r="C2026" s="222" t="s">
        <v>23</v>
      </c>
      <c r="D2026" s="222">
        <v>1</v>
      </c>
      <c r="E2026" s="223">
        <v>90.93</v>
      </c>
      <c r="F2026" s="223">
        <v>90.93</v>
      </c>
    </row>
    <row r="2027" spans="1:6" ht="30">
      <c r="A2027" s="220" t="s">
        <v>17109</v>
      </c>
      <c r="B2027" s="224" t="s">
        <v>428</v>
      </c>
      <c r="C2027" s="222" t="s">
        <v>23</v>
      </c>
      <c r="D2027" s="222">
        <v>1</v>
      </c>
      <c r="E2027" s="223">
        <v>18.14</v>
      </c>
      <c r="F2027" s="223">
        <v>18.14</v>
      </c>
    </row>
    <row r="2028" spans="1:6" ht="30">
      <c r="A2028" s="220" t="s">
        <v>17110</v>
      </c>
      <c r="B2028" s="224" t="s">
        <v>429</v>
      </c>
      <c r="C2028" s="222" t="s">
        <v>23</v>
      </c>
      <c r="D2028" s="222">
        <v>1</v>
      </c>
      <c r="E2028" s="223">
        <v>20.92</v>
      </c>
      <c r="F2028" s="223">
        <v>20.92</v>
      </c>
    </row>
    <row r="2029" spans="1:6" ht="30">
      <c r="A2029" s="220" t="s">
        <v>17111</v>
      </c>
      <c r="B2029" s="224" t="s">
        <v>430</v>
      </c>
      <c r="C2029" s="222" t="s">
        <v>23</v>
      </c>
      <c r="D2029" s="222">
        <v>1</v>
      </c>
      <c r="E2029" s="223">
        <v>31.52</v>
      </c>
      <c r="F2029" s="223">
        <v>31.52</v>
      </c>
    </row>
    <row r="2030" spans="1:6" ht="30">
      <c r="A2030" s="220" t="s">
        <v>17112</v>
      </c>
      <c r="B2030" s="221" t="s">
        <v>1939</v>
      </c>
      <c r="C2030" s="222"/>
      <c r="D2030" s="222"/>
      <c r="E2030" s="223"/>
      <c r="F2030" s="223"/>
    </row>
    <row r="2031" spans="1:6" ht="30">
      <c r="A2031" s="220" t="s">
        <v>17113</v>
      </c>
      <c r="B2031" s="224" t="s">
        <v>431</v>
      </c>
      <c r="C2031" s="222" t="s">
        <v>41</v>
      </c>
      <c r="D2031" s="222">
        <v>1</v>
      </c>
      <c r="E2031" s="223">
        <v>12.23</v>
      </c>
      <c r="F2031" s="223">
        <v>12.23</v>
      </c>
    </row>
    <row r="2032" spans="1:6" ht="30">
      <c r="A2032" s="220" t="s">
        <v>17114</v>
      </c>
      <c r="B2032" s="224" t="s">
        <v>432</v>
      </c>
      <c r="C2032" s="222" t="s">
        <v>41</v>
      </c>
      <c r="D2032" s="222">
        <v>1</v>
      </c>
      <c r="E2032" s="223">
        <v>18.34</v>
      </c>
      <c r="F2032" s="223">
        <v>18.34</v>
      </c>
    </row>
    <row r="2033" spans="1:6" ht="30">
      <c r="A2033" s="220" t="s">
        <v>17115</v>
      </c>
      <c r="B2033" s="224" t="s">
        <v>433</v>
      </c>
      <c r="C2033" s="222" t="s">
        <v>41</v>
      </c>
      <c r="D2033" s="222">
        <v>1</v>
      </c>
      <c r="E2033" s="223">
        <v>27.63</v>
      </c>
      <c r="F2033" s="223">
        <v>27.63</v>
      </c>
    </row>
    <row r="2034" spans="1:6" ht="30">
      <c r="A2034" s="220" t="s">
        <v>17116</v>
      </c>
      <c r="B2034" s="224" t="s">
        <v>434</v>
      </c>
      <c r="C2034" s="222" t="s">
        <v>41</v>
      </c>
      <c r="D2034" s="222">
        <v>1</v>
      </c>
      <c r="E2034" s="223">
        <v>23.32</v>
      </c>
      <c r="F2034" s="223">
        <v>23.32</v>
      </c>
    </row>
    <row r="2035" spans="1:6" ht="30">
      <c r="A2035" s="220" t="s">
        <v>17117</v>
      </c>
      <c r="B2035" s="224" t="s">
        <v>435</v>
      </c>
      <c r="C2035" s="222" t="s">
        <v>41</v>
      </c>
      <c r="D2035" s="222">
        <v>1</v>
      </c>
      <c r="E2035" s="223">
        <v>35.54</v>
      </c>
      <c r="F2035" s="223">
        <v>35.54</v>
      </c>
    </row>
    <row r="2036" spans="1:6" ht="30">
      <c r="A2036" s="220" t="s">
        <v>17118</v>
      </c>
      <c r="B2036" s="224" t="s">
        <v>436</v>
      </c>
      <c r="C2036" s="222" t="s">
        <v>41</v>
      </c>
      <c r="D2036" s="222">
        <v>1</v>
      </c>
      <c r="E2036" s="223">
        <v>51.72</v>
      </c>
      <c r="F2036" s="223">
        <v>51.72</v>
      </c>
    </row>
    <row r="2037" spans="1:6" ht="15">
      <c r="A2037" s="220" t="s">
        <v>17119</v>
      </c>
      <c r="B2037" s="221" t="s">
        <v>1900</v>
      </c>
      <c r="C2037" s="222"/>
      <c r="D2037" s="222"/>
      <c r="E2037" s="223"/>
      <c r="F2037" s="223"/>
    </row>
    <row r="2038" spans="1:6" ht="15">
      <c r="A2038" s="220" t="s">
        <v>17120</v>
      </c>
      <c r="B2038" s="224" t="s">
        <v>437</v>
      </c>
      <c r="C2038" s="222" t="s">
        <v>23</v>
      </c>
      <c r="D2038" s="222">
        <v>1</v>
      </c>
      <c r="E2038" s="223">
        <v>20.97</v>
      </c>
      <c r="F2038" s="223">
        <v>20.97</v>
      </c>
    </row>
    <row r="2039" spans="1:6" ht="15">
      <c r="A2039" s="220" t="s">
        <v>17121</v>
      </c>
      <c r="B2039" s="224" t="s">
        <v>438</v>
      </c>
      <c r="C2039" s="222" t="s">
        <v>23</v>
      </c>
      <c r="D2039" s="222">
        <v>1</v>
      </c>
      <c r="E2039" s="223">
        <v>29.35</v>
      </c>
      <c r="F2039" s="223">
        <v>29.35</v>
      </c>
    </row>
    <row r="2040" spans="1:6" ht="15">
      <c r="A2040" s="220" t="s">
        <v>17122</v>
      </c>
      <c r="B2040" s="224" t="s">
        <v>439</v>
      </c>
      <c r="C2040" s="222" t="s">
        <v>23</v>
      </c>
      <c r="D2040" s="222">
        <v>1</v>
      </c>
      <c r="E2040" s="223">
        <v>20.97</v>
      </c>
      <c r="F2040" s="223">
        <v>20.97</v>
      </c>
    </row>
    <row r="2041" spans="1:6" ht="15">
      <c r="A2041" s="220" t="s">
        <v>17123</v>
      </c>
      <c r="B2041" s="224" t="s">
        <v>440</v>
      </c>
      <c r="C2041" s="222" t="s">
        <v>23</v>
      </c>
      <c r="D2041" s="222">
        <v>1</v>
      </c>
      <c r="E2041" s="223">
        <v>28.48</v>
      </c>
      <c r="F2041" s="223">
        <v>28.48</v>
      </c>
    </row>
    <row r="2042" spans="1:6" ht="15">
      <c r="A2042" s="220" t="s">
        <v>17124</v>
      </c>
      <c r="B2042" s="221" t="s">
        <v>1940</v>
      </c>
      <c r="C2042" s="222"/>
      <c r="D2042" s="222"/>
      <c r="E2042" s="223"/>
      <c r="F2042" s="223"/>
    </row>
    <row r="2043" spans="1:6" ht="15">
      <c r="A2043" s="220" t="s">
        <v>17125</v>
      </c>
      <c r="B2043" s="221" t="s">
        <v>1941</v>
      </c>
      <c r="C2043" s="222"/>
      <c r="D2043" s="222"/>
      <c r="E2043" s="223"/>
      <c r="F2043" s="223"/>
    </row>
    <row r="2044" spans="1:6" ht="60">
      <c r="A2044" s="220" t="s">
        <v>17126</v>
      </c>
      <c r="B2044" s="224" t="s">
        <v>441</v>
      </c>
      <c r="C2044" s="222" t="s">
        <v>23</v>
      </c>
      <c r="D2044" s="222">
        <v>1</v>
      </c>
      <c r="E2044" s="225">
        <v>1432.55</v>
      </c>
      <c r="F2044" s="225">
        <v>1432.55</v>
      </c>
    </row>
    <row r="2045" spans="1:6" ht="60">
      <c r="A2045" s="220" t="s">
        <v>17127</v>
      </c>
      <c r="B2045" s="224" t="s">
        <v>442</v>
      </c>
      <c r="C2045" s="222" t="s">
        <v>23</v>
      </c>
      <c r="D2045" s="222">
        <v>1</v>
      </c>
      <c r="E2045" s="225">
        <v>2627.56</v>
      </c>
      <c r="F2045" s="225">
        <v>2627.56</v>
      </c>
    </row>
    <row r="2046" spans="1:6" ht="15">
      <c r="A2046" s="220" t="s">
        <v>17128</v>
      </c>
      <c r="B2046" s="221" t="s">
        <v>1942</v>
      </c>
      <c r="C2046" s="222"/>
      <c r="D2046" s="222"/>
      <c r="E2046" s="223"/>
      <c r="F2046" s="223"/>
    </row>
    <row r="2047" spans="1:6" ht="30">
      <c r="A2047" s="220" t="s">
        <v>17129</v>
      </c>
      <c r="B2047" s="224" t="s">
        <v>6279</v>
      </c>
      <c r="C2047" s="222" t="s">
        <v>23</v>
      </c>
      <c r="D2047" s="222">
        <v>1</v>
      </c>
      <c r="E2047" s="223">
        <v>224.28</v>
      </c>
      <c r="F2047" s="223">
        <v>224.28</v>
      </c>
    </row>
    <row r="2048" spans="1:6" ht="30">
      <c r="A2048" s="220" t="s">
        <v>17130</v>
      </c>
      <c r="B2048" s="224" t="s">
        <v>6280</v>
      </c>
      <c r="C2048" s="222" t="s">
        <v>23</v>
      </c>
      <c r="D2048" s="222">
        <v>1</v>
      </c>
      <c r="E2048" s="223">
        <v>216.21</v>
      </c>
      <c r="F2048" s="223">
        <v>216.21</v>
      </c>
    </row>
    <row r="2049" spans="1:6" ht="30">
      <c r="A2049" s="220" t="s">
        <v>17131</v>
      </c>
      <c r="B2049" s="224" t="s">
        <v>443</v>
      </c>
      <c r="C2049" s="222" t="s">
        <v>23</v>
      </c>
      <c r="D2049" s="222">
        <v>1</v>
      </c>
      <c r="E2049" s="223">
        <v>533.95000000000005</v>
      </c>
      <c r="F2049" s="223">
        <v>533.95000000000005</v>
      </c>
    </row>
    <row r="2050" spans="1:6" ht="30">
      <c r="A2050" s="220" t="s">
        <v>17132</v>
      </c>
      <c r="B2050" s="224" t="s">
        <v>444</v>
      </c>
      <c r="C2050" s="222" t="s">
        <v>23</v>
      </c>
      <c r="D2050" s="222">
        <v>1</v>
      </c>
      <c r="E2050" s="223">
        <v>562.35</v>
      </c>
      <c r="F2050" s="223">
        <v>562.35</v>
      </c>
    </row>
    <row r="2051" spans="1:6" ht="30">
      <c r="A2051" s="220" t="s">
        <v>17133</v>
      </c>
      <c r="B2051" s="224" t="s">
        <v>445</v>
      </c>
      <c r="C2051" s="222" t="s">
        <v>23</v>
      </c>
      <c r="D2051" s="222">
        <v>1</v>
      </c>
      <c r="E2051" s="223">
        <v>633.37</v>
      </c>
      <c r="F2051" s="223">
        <v>633.37</v>
      </c>
    </row>
    <row r="2052" spans="1:6" ht="15">
      <c r="A2052" s="220" t="s">
        <v>17134</v>
      </c>
      <c r="B2052" s="224" t="s">
        <v>446</v>
      </c>
      <c r="C2052" s="222" t="s">
        <v>23</v>
      </c>
      <c r="D2052" s="222">
        <v>1</v>
      </c>
      <c r="E2052" s="223">
        <v>100.27</v>
      </c>
      <c r="F2052" s="223">
        <v>100.27</v>
      </c>
    </row>
    <row r="2053" spans="1:6" ht="30">
      <c r="A2053" s="220" t="s">
        <v>17135</v>
      </c>
      <c r="B2053" s="224" t="s">
        <v>447</v>
      </c>
      <c r="C2053" s="222" t="s">
        <v>23</v>
      </c>
      <c r="D2053" s="222">
        <v>1</v>
      </c>
      <c r="E2053" s="223">
        <v>160.1</v>
      </c>
      <c r="F2053" s="223">
        <v>160.1</v>
      </c>
    </row>
    <row r="2054" spans="1:6" ht="30">
      <c r="A2054" s="220" t="s">
        <v>17136</v>
      </c>
      <c r="B2054" s="224" t="s">
        <v>448</v>
      </c>
      <c r="C2054" s="222" t="s">
        <v>23</v>
      </c>
      <c r="D2054" s="222">
        <v>1</v>
      </c>
      <c r="E2054" s="223">
        <v>117.55</v>
      </c>
      <c r="F2054" s="223">
        <v>117.55</v>
      </c>
    </row>
    <row r="2055" spans="1:6" ht="30">
      <c r="A2055" s="220" t="s">
        <v>17137</v>
      </c>
      <c r="B2055" s="224" t="s">
        <v>6281</v>
      </c>
      <c r="C2055" s="222" t="s">
        <v>23</v>
      </c>
      <c r="D2055" s="222">
        <v>1</v>
      </c>
      <c r="E2055" s="223">
        <v>133.80000000000001</v>
      </c>
      <c r="F2055" s="223">
        <v>133.80000000000001</v>
      </c>
    </row>
    <row r="2056" spans="1:6" ht="60">
      <c r="A2056" s="220" t="s">
        <v>17138</v>
      </c>
      <c r="B2056" s="224" t="s">
        <v>449</v>
      </c>
      <c r="C2056" s="222" t="s">
        <v>23</v>
      </c>
      <c r="D2056" s="222">
        <v>1</v>
      </c>
      <c r="E2056" s="223">
        <v>960.47</v>
      </c>
      <c r="F2056" s="223">
        <v>960.47</v>
      </c>
    </row>
    <row r="2057" spans="1:6" ht="60">
      <c r="A2057" s="220" t="s">
        <v>17139</v>
      </c>
      <c r="B2057" s="224" t="s">
        <v>450</v>
      </c>
      <c r="C2057" s="222" t="s">
        <v>23</v>
      </c>
      <c r="D2057" s="222">
        <v>1</v>
      </c>
      <c r="E2057" s="225">
        <v>1518.98</v>
      </c>
      <c r="F2057" s="225">
        <v>1518.98</v>
      </c>
    </row>
    <row r="2058" spans="1:6" ht="45">
      <c r="A2058" s="220" t="s">
        <v>17140</v>
      </c>
      <c r="B2058" s="224" t="s">
        <v>451</v>
      </c>
      <c r="C2058" s="222" t="s">
        <v>23</v>
      </c>
      <c r="D2058" s="222">
        <v>1</v>
      </c>
      <c r="E2058" s="225">
        <v>1599.98</v>
      </c>
      <c r="F2058" s="225">
        <v>1599.98</v>
      </c>
    </row>
    <row r="2059" spans="1:6" ht="15">
      <c r="A2059" s="220" t="s">
        <v>17141</v>
      </c>
      <c r="B2059" s="221" t="s">
        <v>1943</v>
      </c>
      <c r="C2059" s="222"/>
      <c r="D2059" s="222"/>
      <c r="E2059" s="223"/>
      <c r="F2059" s="223"/>
    </row>
    <row r="2060" spans="1:6" ht="30">
      <c r="A2060" s="220" t="s">
        <v>17142</v>
      </c>
      <c r="B2060" s="224" t="s">
        <v>452</v>
      </c>
      <c r="C2060" s="222" t="s">
        <v>23</v>
      </c>
      <c r="D2060" s="222">
        <v>1</v>
      </c>
      <c r="E2060" s="223">
        <v>349.91</v>
      </c>
      <c r="F2060" s="223">
        <v>349.91</v>
      </c>
    </row>
    <row r="2061" spans="1:6" ht="60">
      <c r="A2061" s="220" t="s">
        <v>17143</v>
      </c>
      <c r="B2061" s="224" t="s">
        <v>453</v>
      </c>
      <c r="C2061" s="222" t="s">
        <v>23</v>
      </c>
      <c r="D2061" s="222">
        <v>1</v>
      </c>
      <c r="E2061" s="223">
        <v>338.69</v>
      </c>
      <c r="F2061" s="223">
        <v>338.69</v>
      </c>
    </row>
    <row r="2062" spans="1:6" ht="30">
      <c r="A2062" s="220" t="s">
        <v>17144</v>
      </c>
      <c r="B2062" s="224" t="s">
        <v>6282</v>
      </c>
      <c r="C2062" s="222" t="s">
        <v>23</v>
      </c>
      <c r="D2062" s="222">
        <v>1</v>
      </c>
      <c r="E2062" s="223">
        <v>45.35</v>
      </c>
      <c r="F2062" s="223">
        <v>45.35</v>
      </c>
    </row>
    <row r="2063" spans="1:6" ht="60">
      <c r="A2063" s="220" t="s">
        <v>17145</v>
      </c>
      <c r="B2063" s="224" t="s">
        <v>454</v>
      </c>
      <c r="C2063" s="222" t="s">
        <v>23</v>
      </c>
      <c r="D2063" s="222">
        <v>1</v>
      </c>
      <c r="E2063" s="223">
        <v>147.22999999999999</v>
      </c>
      <c r="F2063" s="223">
        <v>147.22999999999999</v>
      </c>
    </row>
    <row r="2064" spans="1:6" ht="60">
      <c r="A2064" s="220" t="s">
        <v>17146</v>
      </c>
      <c r="B2064" s="224" t="s">
        <v>455</v>
      </c>
      <c r="C2064" s="222" t="s">
        <v>23</v>
      </c>
      <c r="D2064" s="222">
        <v>1</v>
      </c>
      <c r="E2064" s="223">
        <v>188.88</v>
      </c>
      <c r="F2064" s="223">
        <v>188.88</v>
      </c>
    </row>
    <row r="2065" spans="1:6" ht="60">
      <c r="A2065" s="220" t="s">
        <v>17147</v>
      </c>
      <c r="B2065" s="224" t="s">
        <v>456</v>
      </c>
      <c r="C2065" s="222" t="s">
        <v>23</v>
      </c>
      <c r="D2065" s="222">
        <v>1</v>
      </c>
      <c r="E2065" s="223">
        <v>262.24</v>
      </c>
      <c r="F2065" s="223">
        <v>262.24</v>
      </c>
    </row>
    <row r="2066" spans="1:6" ht="45">
      <c r="A2066" s="220" t="s">
        <v>17148</v>
      </c>
      <c r="B2066" s="224" t="s">
        <v>457</v>
      </c>
      <c r="C2066" s="222" t="s">
        <v>23</v>
      </c>
      <c r="D2066" s="222">
        <v>1</v>
      </c>
      <c r="E2066" s="223">
        <v>212.17</v>
      </c>
      <c r="F2066" s="223">
        <v>212.17</v>
      </c>
    </row>
    <row r="2067" spans="1:6" ht="15">
      <c r="A2067" s="220" t="s">
        <v>17149</v>
      </c>
      <c r="B2067" s="224" t="s">
        <v>458</v>
      </c>
      <c r="C2067" s="222" t="s">
        <v>23</v>
      </c>
      <c r="D2067" s="222">
        <v>1</v>
      </c>
      <c r="E2067" s="223">
        <v>9.07</v>
      </c>
      <c r="F2067" s="223">
        <v>9.07</v>
      </c>
    </row>
    <row r="2068" spans="1:6" ht="15">
      <c r="A2068" s="220" t="s">
        <v>17150</v>
      </c>
      <c r="B2068" s="224" t="s">
        <v>459</v>
      </c>
      <c r="C2068" s="222" t="s">
        <v>23</v>
      </c>
      <c r="D2068" s="222">
        <v>1</v>
      </c>
      <c r="E2068" s="223">
        <v>14.47</v>
      </c>
      <c r="F2068" s="223">
        <v>14.47</v>
      </c>
    </row>
    <row r="2069" spans="1:6" ht="30">
      <c r="A2069" s="220" t="s">
        <v>17151</v>
      </c>
      <c r="B2069" s="224" t="s">
        <v>460</v>
      </c>
      <c r="C2069" s="222" t="s">
        <v>23</v>
      </c>
      <c r="D2069" s="222">
        <v>1</v>
      </c>
      <c r="E2069" s="223">
        <v>65.02</v>
      </c>
      <c r="F2069" s="223">
        <v>65.02</v>
      </c>
    </row>
    <row r="2070" spans="1:6" ht="30">
      <c r="A2070" s="220" t="s">
        <v>17152</v>
      </c>
      <c r="B2070" s="224" t="s">
        <v>461</v>
      </c>
      <c r="C2070" s="222" t="s">
        <v>23</v>
      </c>
      <c r="D2070" s="222">
        <v>1</v>
      </c>
      <c r="E2070" s="223">
        <v>108.23</v>
      </c>
      <c r="F2070" s="223">
        <v>108.23</v>
      </c>
    </row>
    <row r="2071" spans="1:6" ht="30">
      <c r="A2071" s="220" t="s">
        <v>17153</v>
      </c>
      <c r="B2071" s="224" t="s">
        <v>462</v>
      </c>
      <c r="C2071" s="222" t="s">
        <v>23</v>
      </c>
      <c r="D2071" s="222">
        <v>1</v>
      </c>
      <c r="E2071" s="223">
        <v>147.11000000000001</v>
      </c>
      <c r="F2071" s="223">
        <v>147.11000000000001</v>
      </c>
    </row>
    <row r="2072" spans="1:6" ht="30">
      <c r="A2072" s="220" t="s">
        <v>17154</v>
      </c>
      <c r="B2072" s="224" t="s">
        <v>463</v>
      </c>
      <c r="C2072" s="222" t="s">
        <v>23</v>
      </c>
      <c r="D2072" s="222">
        <v>1</v>
      </c>
      <c r="E2072" s="223">
        <v>226.5</v>
      </c>
      <c r="F2072" s="223">
        <v>226.5</v>
      </c>
    </row>
    <row r="2073" spans="1:6" ht="30">
      <c r="A2073" s="220" t="s">
        <v>17155</v>
      </c>
      <c r="B2073" s="224" t="s">
        <v>464</v>
      </c>
      <c r="C2073" s="222" t="s">
        <v>23</v>
      </c>
      <c r="D2073" s="222">
        <v>1</v>
      </c>
      <c r="E2073" s="223">
        <v>11.93</v>
      </c>
      <c r="F2073" s="223">
        <v>11.93</v>
      </c>
    </row>
    <row r="2074" spans="1:6" ht="15">
      <c r="A2074" s="220" t="s">
        <v>17156</v>
      </c>
      <c r="B2074" s="221" t="s">
        <v>1944</v>
      </c>
      <c r="C2074" s="222"/>
      <c r="D2074" s="222"/>
      <c r="E2074" s="223"/>
      <c r="F2074" s="223"/>
    </row>
    <row r="2075" spans="1:6" ht="45">
      <c r="A2075" s="220" t="s">
        <v>17157</v>
      </c>
      <c r="B2075" s="224" t="s">
        <v>465</v>
      </c>
      <c r="C2075" s="222" t="s">
        <v>41</v>
      </c>
      <c r="D2075" s="222">
        <v>1</v>
      </c>
      <c r="E2075" s="223">
        <v>56.56</v>
      </c>
      <c r="F2075" s="223">
        <v>56.56</v>
      </c>
    </row>
    <row r="2076" spans="1:6" ht="45">
      <c r="A2076" s="220" t="s">
        <v>17158</v>
      </c>
      <c r="B2076" s="224" t="s">
        <v>466</v>
      </c>
      <c r="C2076" s="222" t="s">
        <v>41</v>
      </c>
      <c r="D2076" s="222">
        <v>1</v>
      </c>
      <c r="E2076" s="223">
        <v>67.87</v>
      </c>
      <c r="F2076" s="223">
        <v>67.87</v>
      </c>
    </row>
    <row r="2077" spans="1:6" ht="45">
      <c r="A2077" s="220" t="s">
        <v>17159</v>
      </c>
      <c r="B2077" s="224" t="s">
        <v>467</v>
      </c>
      <c r="C2077" s="222" t="s">
        <v>41</v>
      </c>
      <c r="D2077" s="222">
        <v>1</v>
      </c>
      <c r="E2077" s="223">
        <v>177.07</v>
      </c>
      <c r="F2077" s="223">
        <v>177.07</v>
      </c>
    </row>
    <row r="2078" spans="1:6" ht="45">
      <c r="A2078" s="220" t="s">
        <v>17160</v>
      </c>
      <c r="B2078" s="224" t="s">
        <v>468</v>
      </c>
      <c r="C2078" s="222" t="s">
        <v>41</v>
      </c>
      <c r="D2078" s="222">
        <v>1</v>
      </c>
      <c r="E2078" s="223">
        <v>190.15</v>
      </c>
      <c r="F2078" s="223">
        <v>190.15</v>
      </c>
    </row>
    <row r="2079" spans="1:6" ht="15">
      <c r="A2079" s="220" t="s">
        <v>17161</v>
      </c>
      <c r="B2079" s="221" t="s">
        <v>1945</v>
      </c>
      <c r="C2079" s="222"/>
      <c r="D2079" s="222"/>
      <c r="E2079" s="223"/>
      <c r="F2079" s="223"/>
    </row>
    <row r="2080" spans="1:6" ht="30">
      <c r="A2080" s="220" t="s">
        <v>17162</v>
      </c>
      <c r="B2080" s="224" t="s">
        <v>469</v>
      </c>
      <c r="C2080" s="222" t="s">
        <v>41</v>
      </c>
      <c r="D2080" s="222">
        <v>1</v>
      </c>
      <c r="E2080" s="223">
        <v>17.25</v>
      </c>
      <c r="F2080" s="223">
        <v>17.25</v>
      </c>
    </row>
    <row r="2081" spans="1:6" ht="30">
      <c r="A2081" s="220" t="s">
        <v>17163</v>
      </c>
      <c r="B2081" s="224" t="s">
        <v>470</v>
      </c>
      <c r="C2081" s="222" t="s">
        <v>23</v>
      </c>
      <c r="D2081" s="222">
        <v>1</v>
      </c>
      <c r="E2081" s="223">
        <v>23.63</v>
      </c>
      <c r="F2081" s="223">
        <v>23.63</v>
      </c>
    </row>
    <row r="2082" spans="1:6" ht="30">
      <c r="A2082" s="220" t="s">
        <v>17164</v>
      </c>
      <c r="B2082" s="224" t="s">
        <v>471</v>
      </c>
      <c r="C2082" s="222" t="s">
        <v>23</v>
      </c>
      <c r="D2082" s="222">
        <v>1</v>
      </c>
      <c r="E2082" s="223">
        <v>27.15</v>
      </c>
      <c r="F2082" s="223">
        <v>27.15</v>
      </c>
    </row>
    <row r="2083" spans="1:6" ht="30">
      <c r="A2083" s="220" t="s">
        <v>17165</v>
      </c>
      <c r="B2083" s="224" t="s">
        <v>472</v>
      </c>
      <c r="C2083" s="222" t="s">
        <v>23</v>
      </c>
      <c r="D2083" s="222">
        <v>1</v>
      </c>
      <c r="E2083" s="223">
        <v>23.94</v>
      </c>
      <c r="F2083" s="223">
        <v>23.94</v>
      </c>
    </row>
    <row r="2084" spans="1:6" ht="30">
      <c r="A2084" s="220" t="s">
        <v>17166</v>
      </c>
      <c r="B2084" s="224" t="s">
        <v>473</v>
      </c>
      <c r="C2084" s="222" t="s">
        <v>23</v>
      </c>
      <c r="D2084" s="222">
        <v>1</v>
      </c>
      <c r="E2084" s="223">
        <v>26.99</v>
      </c>
      <c r="F2084" s="223">
        <v>26.99</v>
      </c>
    </row>
    <row r="2085" spans="1:6" ht="30">
      <c r="A2085" s="220" t="s">
        <v>17167</v>
      </c>
      <c r="B2085" s="224" t="s">
        <v>474</v>
      </c>
      <c r="C2085" s="222" t="s">
        <v>41</v>
      </c>
      <c r="D2085" s="222">
        <v>1</v>
      </c>
      <c r="E2085" s="223">
        <v>27.91</v>
      </c>
      <c r="F2085" s="223">
        <v>27.91</v>
      </c>
    </row>
    <row r="2086" spans="1:6" ht="15">
      <c r="A2086" s="220" t="s">
        <v>17168</v>
      </c>
      <c r="B2086" s="224" t="s">
        <v>475</v>
      </c>
      <c r="C2086" s="222" t="s">
        <v>41</v>
      </c>
      <c r="D2086" s="222">
        <v>1</v>
      </c>
      <c r="E2086" s="223">
        <v>15.53</v>
      </c>
      <c r="F2086" s="223">
        <v>15.53</v>
      </c>
    </row>
    <row r="2087" spans="1:6" ht="30">
      <c r="A2087" s="220" t="s">
        <v>17169</v>
      </c>
      <c r="B2087" s="224" t="s">
        <v>476</v>
      </c>
      <c r="C2087" s="222" t="s">
        <v>41</v>
      </c>
      <c r="D2087" s="222">
        <v>1</v>
      </c>
      <c r="E2087" s="223">
        <v>84.64</v>
      </c>
      <c r="F2087" s="223">
        <v>84.64</v>
      </c>
    </row>
    <row r="2088" spans="1:6" ht="30">
      <c r="A2088" s="220" t="s">
        <v>17170</v>
      </c>
      <c r="B2088" s="224" t="s">
        <v>477</v>
      </c>
      <c r="C2088" s="222" t="s">
        <v>41</v>
      </c>
      <c r="D2088" s="222">
        <v>1</v>
      </c>
      <c r="E2088" s="223">
        <v>110.03</v>
      </c>
      <c r="F2088" s="223">
        <v>110.03</v>
      </c>
    </row>
    <row r="2089" spans="1:6" ht="30">
      <c r="A2089" s="220" t="s">
        <v>17171</v>
      </c>
      <c r="B2089" s="224" t="s">
        <v>478</v>
      </c>
      <c r="C2089" s="222" t="s">
        <v>41</v>
      </c>
      <c r="D2089" s="222">
        <v>1</v>
      </c>
      <c r="E2089" s="223">
        <v>140.78</v>
      </c>
      <c r="F2089" s="223">
        <v>140.78</v>
      </c>
    </row>
    <row r="2090" spans="1:6" ht="30">
      <c r="A2090" s="220" t="s">
        <v>17172</v>
      </c>
      <c r="B2090" s="224" t="s">
        <v>479</v>
      </c>
      <c r="C2090" s="222" t="s">
        <v>41</v>
      </c>
      <c r="D2090" s="222">
        <v>1</v>
      </c>
      <c r="E2090" s="223">
        <v>168.04</v>
      </c>
      <c r="F2090" s="223">
        <v>168.04</v>
      </c>
    </row>
    <row r="2091" spans="1:6" ht="30">
      <c r="A2091" s="220" t="s">
        <v>17173</v>
      </c>
      <c r="B2091" s="224" t="s">
        <v>480</v>
      </c>
      <c r="C2091" s="222" t="s">
        <v>23</v>
      </c>
      <c r="D2091" s="222">
        <v>1</v>
      </c>
      <c r="E2091" s="223">
        <v>77.27</v>
      </c>
      <c r="F2091" s="223">
        <v>77.27</v>
      </c>
    </row>
    <row r="2092" spans="1:6" ht="30">
      <c r="A2092" s="220" t="s">
        <v>17174</v>
      </c>
      <c r="B2092" s="224" t="s">
        <v>481</v>
      </c>
      <c r="C2092" s="222" t="s">
        <v>23</v>
      </c>
      <c r="D2092" s="222">
        <v>1</v>
      </c>
      <c r="E2092" s="223">
        <v>99.65</v>
      </c>
      <c r="F2092" s="223">
        <v>99.65</v>
      </c>
    </row>
    <row r="2093" spans="1:6" ht="30">
      <c r="A2093" s="220" t="s">
        <v>17175</v>
      </c>
      <c r="B2093" s="224" t="s">
        <v>482</v>
      </c>
      <c r="C2093" s="222" t="s">
        <v>23</v>
      </c>
      <c r="D2093" s="222">
        <v>1</v>
      </c>
      <c r="E2093" s="223">
        <v>115.42</v>
      </c>
      <c r="F2093" s="223">
        <v>115.42</v>
      </c>
    </row>
    <row r="2094" spans="1:6" ht="15">
      <c r="A2094" s="220" t="s">
        <v>17176</v>
      </c>
      <c r="B2094" s="224" t="s">
        <v>483</v>
      </c>
      <c r="C2094" s="222" t="s">
        <v>23</v>
      </c>
      <c r="D2094" s="222">
        <v>1</v>
      </c>
      <c r="E2094" s="223">
        <v>10.69</v>
      </c>
      <c r="F2094" s="223">
        <v>10.69</v>
      </c>
    </row>
    <row r="2095" spans="1:6" ht="15">
      <c r="A2095" s="220" t="s">
        <v>17177</v>
      </c>
      <c r="B2095" s="224" t="s">
        <v>484</v>
      </c>
      <c r="C2095" s="222" t="s">
        <v>23</v>
      </c>
      <c r="D2095" s="222">
        <v>1</v>
      </c>
      <c r="E2095" s="223">
        <v>11.14</v>
      </c>
      <c r="F2095" s="223">
        <v>11.14</v>
      </c>
    </row>
    <row r="2096" spans="1:6" ht="15">
      <c r="A2096" s="220" t="s">
        <v>17178</v>
      </c>
      <c r="B2096" s="224" t="s">
        <v>485</v>
      </c>
      <c r="C2096" s="222" t="s">
        <v>23</v>
      </c>
      <c r="D2096" s="222">
        <v>1</v>
      </c>
      <c r="E2096" s="223">
        <v>12.28</v>
      </c>
      <c r="F2096" s="223">
        <v>12.28</v>
      </c>
    </row>
    <row r="2097" spans="1:6" ht="30">
      <c r="A2097" s="220" t="s">
        <v>17179</v>
      </c>
      <c r="B2097" s="224" t="s">
        <v>486</v>
      </c>
      <c r="C2097" s="222" t="s">
        <v>23</v>
      </c>
      <c r="D2097" s="222">
        <v>1</v>
      </c>
      <c r="E2097" s="223">
        <v>37.44</v>
      </c>
      <c r="F2097" s="223">
        <v>37.44</v>
      </c>
    </row>
    <row r="2098" spans="1:6" ht="30">
      <c r="A2098" s="220" t="s">
        <v>17180</v>
      </c>
      <c r="B2098" s="224" t="s">
        <v>487</v>
      </c>
      <c r="C2098" s="222" t="s">
        <v>23</v>
      </c>
      <c r="D2098" s="222">
        <v>1</v>
      </c>
      <c r="E2098" s="223">
        <v>48.49</v>
      </c>
      <c r="F2098" s="223">
        <v>48.49</v>
      </c>
    </row>
    <row r="2099" spans="1:6" ht="30">
      <c r="A2099" s="220" t="s">
        <v>17181</v>
      </c>
      <c r="B2099" s="224" t="s">
        <v>488</v>
      </c>
      <c r="C2099" s="222" t="s">
        <v>23</v>
      </c>
      <c r="D2099" s="222">
        <v>1</v>
      </c>
      <c r="E2099" s="223">
        <v>63.39</v>
      </c>
      <c r="F2099" s="223">
        <v>63.39</v>
      </c>
    </row>
    <row r="2100" spans="1:6" ht="30">
      <c r="A2100" s="220" t="s">
        <v>17182</v>
      </c>
      <c r="B2100" s="224" t="s">
        <v>489</v>
      </c>
      <c r="C2100" s="222" t="s">
        <v>23</v>
      </c>
      <c r="D2100" s="222">
        <v>1</v>
      </c>
      <c r="E2100" s="223">
        <v>81.93</v>
      </c>
      <c r="F2100" s="223">
        <v>81.93</v>
      </c>
    </row>
    <row r="2101" spans="1:6" ht="30">
      <c r="A2101" s="220" t="s">
        <v>17183</v>
      </c>
      <c r="B2101" s="224" t="s">
        <v>490</v>
      </c>
      <c r="C2101" s="222" t="s">
        <v>23</v>
      </c>
      <c r="D2101" s="222">
        <v>1</v>
      </c>
      <c r="E2101" s="223">
        <v>12.32</v>
      </c>
      <c r="F2101" s="223">
        <v>12.32</v>
      </c>
    </row>
    <row r="2102" spans="1:6" ht="30">
      <c r="A2102" s="220" t="s">
        <v>17184</v>
      </c>
      <c r="B2102" s="224" t="s">
        <v>491</v>
      </c>
      <c r="C2102" s="222" t="s">
        <v>23</v>
      </c>
      <c r="D2102" s="222">
        <v>1</v>
      </c>
      <c r="E2102" s="223">
        <v>12.32</v>
      </c>
      <c r="F2102" s="223">
        <v>12.32</v>
      </c>
    </row>
    <row r="2103" spans="1:6" ht="30">
      <c r="A2103" s="220" t="s">
        <v>17185</v>
      </c>
      <c r="B2103" s="224" t="s">
        <v>492</v>
      </c>
      <c r="C2103" s="222" t="s">
        <v>23</v>
      </c>
      <c r="D2103" s="222">
        <v>1</v>
      </c>
      <c r="E2103" s="223">
        <v>108.78</v>
      </c>
      <c r="F2103" s="223">
        <v>108.78</v>
      </c>
    </row>
    <row r="2104" spans="1:6" ht="30">
      <c r="A2104" s="220" t="s">
        <v>17186</v>
      </c>
      <c r="B2104" s="224" t="s">
        <v>493</v>
      </c>
      <c r="C2104" s="222" t="s">
        <v>23</v>
      </c>
      <c r="D2104" s="222">
        <v>1</v>
      </c>
      <c r="E2104" s="223">
        <v>147.49</v>
      </c>
      <c r="F2104" s="223">
        <v>147.49</v>
      </c>
    </row>
    <row r="2105" spans="1:6" ht="30">
      <c r="A2105" s="220" t="s">
        <v>17187</v>
      </c>
      <c r="B2105" s="224" t="s">
        <v>494</v>
      </c>
      <c r="C2105" s="222" t="s">
        <v>23</v>
      </c>
      <c r="D2105" s="222">
        <v>1</v>
      </c>
      <c r="E2105" s="223">
        <v>92.73</v>
      </c>
      <c r="F2105" s="223">
        <v>92.73</v>
      </c>
    </row>
    <row r="2106" spans="1:6" ht="30">
      <c r="A2106" s="220" t="s">
        <v>17188</v>
      </c>
      <c r="B2106" s="224" t="s">
        <v>495</v>
      </c>
      <c r="C2106" s="222" t="s">
        <v>23</v>
      </c>
      <c r="D2106" s="222">
        <v>1</v>
      </c>
      <c r="E2106" s="223">
        <v>140.16</v>
      </c>
      <c r="F2106" s="223">
        <v>140.16</v>
      </c>
    </row>
    <row r="2107" spans="1:6" ht="45">
      <c r="A2107" s="220" t="s">
        <v>17189</v>
      </c>
      <c r="B2107" s="224" t="s">
        <v>496</v>
      </c>
      <c r="C2107" s="222" t="s">
        <v>23</v>
      </c>
      <c r="D2107" s="222">
        <v>1</v>
      </c>
      <c r="E2107" s="223">
        <v>31.94</v>
      </c>
      <c r="F2107" s="223">
        <v>31.94</v>
      </c>
    </row>
    <row r="2108" spans="1:6" ht="45">
      <c r="A2108" s="220" t="s">
        <v>17190</v>
      </c>
      <c r="B2108" s="224" t="s">
        <v>497</v>
      </c>
      <c r="C2108" s="222" t="s">
        <v>23</v>
      </c>
      <c r="D2108" s="222">
        <v>1</v>
      </c>
      <c r="E2108" s="223">
        <v>34.619999999999997</v>
      </c>
      <c r="F2108" s="223">
        <v>34.619999999999997</v>
      </c>
    </row>
    <row r="2109" spans="1:6" ht="45">
      <c r="A2109" s="220" t="s">
        <v>17191</v>
      </c>
      <c r="B2109" s="224" t="s">
        <v>498</v>
      </c>
      <c r="C2109" s="222" t="s">
        <v>23</v>
      </c>
      <c r="D2109" s="222">
        <v>1</v>
      </c>
      <c r="E2109" s="223">
        <v>66.36</v>
      </c>
      <c r="F2109" s="223">
        <v>66.36</v>
      </c>
    </row>
    <row r="2110" spans="1:6" ht="45">
      <c r="A2110" s="220" t="s">
        <v>17192</v>
      </c>
      <c r="B2110" s="224" t="s">
        <v>499</v>
      </c>
      <c r="C2110" s="222" t="s">
        <v>23</v>
      </c>
      <c r="D2110" s="222">
        <v>1</v>
      </c>
      <c r="E2110" s="223">
        <v>77.36</v>
      </c>
      <c r="F2110" s="223">
        <v>77.36</v>
      </c>
    </row>
    <row r="2111" spans="1:6" ht="60">
      <c r="A2111" s="220" t="s">
        <v>17193</v>
      </c>
      <c r="B2111" s="224" t="s">
        <v>500</v>
      </c>
      <c r="C2111" s="222" t="s">
        <v>23</v>
      </c>
      <c r="D2111" s="222">
        <v>1</v>
      </c>
      <c r="E2111" s="223">
        <v>50.36</v>
      </c>
      <c r="F2111" s="223">
        <v>50.36</v>
      </c>
    </row>
    <row r="2112" spans="1:6" ht="60">
      <c r="A2112" s="220" t="s">
        <v>17194</v>
      </c>
      <c r="B2112" s="224" t="s">
        <v>501</v>
      </c>
      <c r="C2112" s="222" t="s">
        <v>23</v>
      </c>
      <c r="D2112" s="222">
        <v>1</v>
      </c>
      <c r="E2112" s="223">
        <v>64.069999999999993</v>
      </c>
      <c r="F2112" s="223">
        <v>64.069999999999993</v>
      </c>
    </row>
    <row r="2113" spans="1:6" ht="60">
      <c r="A2113" s="220" t="s">
        <v>17195</v>
      </c>
      <c r="B2113" s="224" t="s">
        <v>502</v>
      </c>
      <c r="C2113" s="222" t="s">
        <v>23</v>
      </c>
      <c r="D2113" s="222">
        <v>1</v>
      </c>
      <c r="E2113" s="223">
        <v>65.61</v>
      </c>
      <c r="F2113" s="223">
        <v>65.61</v>
      </c>
    </row>
    <row r="2114" spans="1:6" ht="15">
      <c r="A2114" s="220" t="s">
        <v>17196</v>
      </c>
      <c r="B2114" s="221" t="s">
        <v>1946</v>
      </c>
      <c r="C2114" s="222"/>
      <c r="D2114" s="222"/>
      <c r="E2114" s="223"/>
      <c r="F2114" s="223"/>
    </row>
    <row r="2115" spans="1:6" ht="15">
      <c r="A2115" s="220" t="s">
        <v>17197</v>
      </c>
      <c r="B2115" s="224" t="s">
        <v>503</v>
      </c>
      <c r="C2115" s="222" t="s">
        <v>41</v>
      </c>
      <c r="D2115" s="222">
        <v>1</v>
      </c>
      <c r="E2115" s="223">
        <v>2.0499999999999998</v>
      </c>
      <c r="F2115" s="223">
        <v>2.0499999999999998</v>
      </c>
    </row>
    <row r="2116" spans="1:6" ht="15">
      <c r="A2116" s="220" t="s">
        <v>17198</v>
      </c>
      <c r="B2116" s="224" t="s">
        <v>504</v>
      </c>
      <c r="C2116" s="222" t="s">
        <v>23</v>
      </c>
      <c r="D2116" s="222">
        <v>1</v>
      </c>
      <c r="E2116" s="223">
        <v>12.96</v>
      </c>
      <c r="F2116" s="223">
        <v>12.96</v>
      </c>
    </row>
    <row r="2117" spans="1:6" ht="30">
      <c r="A2117" s="220" t="s">
        <v>17199</v>
      </c>
      <c r="B2117" s="224" t="s">
        <v>505</v>
      </c>
      <c r="C2117" s="222" t="s">
        <v>23</v>
      </c>
      <c r="D2117" s="222">
        <v>1</v>
      </c>
      <c r="E2117" s="223">
        <v>34.83</v>
      </c>
      <c r="F2117" s="223">
        <v>34.83</v>
      </c>
    </row>
    <row r="2118" spans="1:6" ht="30">
      <c r="A2118" s="220" t="s">
        <v>17200</v>
      </c>
      <c r="B2118" s="224" t="s">
        <v>506</v>
      </c>
      <c r="C2118" s="222" t="s">
        <v>23</v>
      </c>
      <c r="D2118" s="222">
        <v>1</v>
      </c>
      <c r="E2118" s="223">
        <v>34.700000000000003</v>
      </c>
      <c r="F2118" s="223">
        <v>34.700000000000003</v>
      </c>
    </row>
    <row r="2119" spans="1:6" ht="15">
      <c r="A2119" s="220" t="s">
        <v>17201</v>
      </c>
      <c r="B2119" s="224" t="s">
        <v>507</v>
      </c>
      <c r="C2119" s="222" t="s">
        <v>23</v>
      </c>
      <c r="D2119" s="222">
        <v>1</v>
      </c>
      <c r="E2119" s="223">
        <v>6.41</v>
      </c>
      <c r="F2119" s="223">
        <v>6.41</v>
      </c>
    </row>
    <row r="2120" spans="1:6" ht="15">
      <c r="A2120" s="220" t="s">
        <v>17202</v>
      </c>
      <c r="B2120" s="224" t="s">
        <v>508</v>
      </c>
      <c r="C2120" s="222" t="s">
        <v>23</v>
      </c>
      <c r="D2120" s="222">
        <v>1</v>
      </c>
      <c r="E2120" s="223">
        <v>26.49</v>
      </c>
      <c r="F2120" s="223">
        <v>26.49</v>
      </c>
    </row>
    <row r="2121" spans="1:6" ht="15">
      <c r="A2121" s="220" t="s">
        <v>17203</v>
      </c>
      <c r="B2121" s="224" t="s">
        <v>509</v>
      </c>
      <c r="C2121" s="222" t="s">
        <v>41</v>
      </c>
      <c r="D2121" s="222">
        <v>1</v>
      </c>
      <c r="E2121" s="223">
        <v>4.68</v>
      </c>
      <c r="F2121" s="223">
        <v>4.68</v>
      </c>
    </row>
    <row r="2122" spans="1:6" ht="15">
      <c r="A2122" s="220" t="s">
        <v>17204</v>
      </c>
      <c r="B2122" s="224" t="s">
        <v>510</v>
      </c>
      <c r="C2122" s="222" t="s">
        <v>23</v>
      </c>
      <c r="D2122" s="222">
        <v>1</v>
      </c>
      <c r="E2122" s="223">
        <v>26.49</v>
      </c>
      <c r="F2122" s="223">
        <v>26.49</v>
      </c>
    </row>
    <row r="2123" spans="1:6" ht="15">
      <c r="A2123" s="220" t="s">
        <v>17205</v>
      </c>
      <c r="B2123" s="224" t="s">
        <v>511</v>
      </c>
      <c r="C2123" s="222" t="s">
        <v>23</v>
      </c>
      <c r="D2123" s="222">
        <v>1</v>
      </c>
      <c r="E2123" s="223">
        <v>7.21</v>
      </c>
      <c r="F2123" s="223">
        <v>7.21</v>
      </c>
    </row>
    <row r="2124" spans="1:6" ht="30">
      <c r="A2124" s="220" t="s">
        <v>17206</v>
      </c>
      <c r="B2124" s="221" t="s">
        <v>1947</v>
      </c>
      <c r="C2124" s="222"/>
      <c r="D2124" s="222"/>
      <c r="E2124" s="223"/>
      <c r="F2124" s="223"/>
    </row>
    <row r="2125" spans="1:6" ht="60">
      <c r="A2125" s="220" t="s">
        <v>17207</v>
      </c>
      <c r="B2125" s="224" t="s">
        <v>512</v>
      </c>
      <c r="C2125" s="222" t="s">
        <v>23</v>
      </c>
      <c r="D2125" s="222">
        <v>1</v>
      </c>
      <c r="E2125" s="223">
        <v>131.61000000000001</v>
      </c>
      <c r="F2125" s="223">
        <v>131.61000000000001</v>
      </c>
    </row>
    <row r="2126" spans="1:6" ht="60">
      <c r="A2126" s="220" t="s">
        <v>17208</v>
      </c>
      <c r="B2126" s="224" t="s">
        <v>513</v>
      </c>
      <c r="C2126" s="222" t="s">
        <v>23</v>
      </c>
      <c r="D2126" s="222">
        <v>1</v>
      </c>
      <c r="E2126" s="223">
        <v>299.01</v>
      </c>
      <c r="F2126" s="223">
        <v>299.01</v>
      </c>
    </row>
    <row r="2127" spans="1:6" ht="60">
      <c r="A2127" s="220" t="s">
        <v>17209</v>
      </c>
      <c r="B2127" s="224" t="s">
        <v>514</v>
      </c>
      <c r="C2127" s="222" t="s">
        <v>23</v>
      </c>
      <c r="D2127" s="222">
        <v>1</v>
      </c>
      <c r="E2127" s="223">
        <v>131.15</v>
      </c>
      <c r="F2127" s="223">
        <v>131.15</v>
      </c>
    </row>
    <row r="2128" spans="1:6" ht="60">
      <c r="A2128" s="220" t="s">
        <v>17210</v>
      </c>
      <c r="B2128" s="224" t="s">
        <v>515</v>
      </c>
      <c r="C2128" s="222" t="s">
        <v>23</v>
      </c>
      <c r="D2128" s="222">
        <v>1</v>
      </c>
      <c r="E2128" s="223">
        <v>228.66</v>
      </c>
      <c r="F2128" s="223">
        <v>228.66</v>
      </c>
    </row>
    <row r="2129" spans="1:6" ht="60">
      <c r="A2129" s="220" t="s">
        <v>17211</v>
      </c>
      <c r="B2129" s="224" t="s">
        <v>516</v>
      </c>
      <c r="C2129" s="222" t="s">
        <v>23</v>
      </c>
      <c r="D2129" s="222">
        <v>1</v>
      </c>
      <c r="E2129" s="223">
        <v>694.92</v>
      </c>
      <c r="F2129" s="223">
        <v>694.92</v>
      </c>
    </row>
    <row r="2130" spans="1:6" ht="60">
      <c r="A2130" s="220" t="s">
        <v>17212</v>
      </c>
      <c r="B2130" s="224" t="s">
        <v>517</v>
      </c>
      <c r="C2130" s="222" t="s">
        <v>23</v>
      </c>
      <c r="D2130" s="222">
        <v>1</v>
      </c>
      <c r="E2130" s="225">
        <v>1054.6099999999999</v>
      </c>
      <c r="F2130" s="225">
        <v>1054.6099999999999</v>
      </c>
    </row>
    <row r="2131" spans="1:6" ht="15">
      <c r="A2131" s="220" t="s">
        <v>17213</v>
      </c>
      <c r="B2131" s="221" t="s">
        <v>1948</v>
      </c>
      <c r="C2131" s="222"/>
      <c r="D2131" s="222"/>
      <c r="E2131" s="223"/>
      <c r="F2131" s="223"/>
    </row>
    <row r="2132" spans="1:6" ht="30">
      <c r="A2132" s="220" t="s">
        <v>17214</v>
      </c>
      <c r="B2132" s="224" t="s">
        <v>518</v>
      </c>
      <c r="C2132" s="222" t="s">
        <v>41</v>
      </c>
      <c r="D2132" s="222">
        <v>1</v>
      </c>
      <c r="E2132" s="223">
        <v>15.9</v>
      </c>
      <c r="F2132" s="223">
        <v>15.9</v>
      </c>
    </row>
    <row r="2133" spans="1:6" ht="30">
      <c r="A2133" s="220" t="s">
        <v>17215</v>
      </c>
      <c r="B2133" s="224" t="s">
        <v>519</v>
      </c>
      <c r="C2133" s="222" t="s">
        <v>41</v>
      </c>
      <c r="D2133" s="222">
        <v>1</v>
      </c>
      <c r="E2133" s="223">
        <v>16.940000000000001</v>
      </c>
      <c r="F2133" s="223">
        <v>16.940000000000001</v>
      </c>
    </row>
    <row r="2134" spans="1:6" ht="30">
      <c r="A2134" s="220" t="s">
        <v>17216</v>
      </c>
      <c r="B2134" s="224" t="s">
        <v>520</v>
      </c>
      <c r="C2134" s="222" t="s">
        <v>41</v>
      </c>
      <c r="D2134" s="222">
        <v>1</v>
      </c>
      <c r="E2134" s="223">
        <v>24.79</v>
      </c>
      <c r="F2134" s="223">
        <v>24.79</v>
      </c>
    </row>
    <row r="2135" spans="1:6" ht="30">
      <c r="A2135" s="220" t="s">
        <v>17217</v>
      </c>
      <c r="B2135" s="224" t="s">
        <v>521</v>
      </c>
      <c r="C2135" s="222" t="s">
        <v>41</v>
      </c>
      <c r="D2135" s="222">
        <v>1</v>
      </c>
      <c r="E2135" s="223">
        <v>30.16</v>
      </c>
      <c r="F2135" s="223">
        <v>30.16</v>
      </c>
    </row>
    <row r="2136" spans="1:6" ht="30">
      <c r="A2136" s="220" t="s">
        <v>17218</v>
      </c>
      <c r="B2136" s="224" t="s">
        <v>522</v>
      </c>
      <c r="C2136" s="222" t="s">
        <v>41</v>
      </c>
      <c r="D2136" s="222">
        <v>1</v>
      </c>
      <c r="E2136" s="223">
        <v>36.700000000000003</v>
      </c>
      <c r="F2136" s="223">
        <v>36.700000000000003</v>
      </c>
    </row>
    <row r="2137" spans="1:6" ht="30">
      <c r="A2137" s="220" t="s">
        <v>17219</v>
      </c>
      <c r="B2137" s="224" t="s">
        <v>523</v>
      </c>
      <c r="C2137" s="222" t="s">
        <v>41</v>
      </c>
      <c r="D2137" s="222">
        <v>1</v>
      </c>
      <c r="E2137" s="223">
        <v>44.04</v>
      </c>
      <c r="F2137" s="223">
        <v>44.04</v>
      </c>
    </row>
    <row r="2138" spans="1:6" ht="30">
      <c r="A2138" s="220" t="s">
        <v>17220</v>
      </c>
      <c r="B2138" s="224" t="s">
        <v>524</v>
      </c>
      <c r="C2138" s="222" t="s">
        <v>41</v>
      </c>
      <c r="D2138" s="222">
        <v>1</v>
      </c>
      <c r="E2138" s="223">
        <v>77.03</v>
      </c>
      <c r="F2138" s="223">
        <v>77.03</v>
      </c>
    </row>
    <row r="2139" spans="1:6" ht="15">
      <c r="A2139" s="220" t="s">
        <v>17221</v>
      </c>
      <c r="B2139" s="224" t="s">
        <v>525</v>
      </c>
      <c r="C2139" s="222" t="s">
        <v>41</v>
      </c>
      <c r="D2139" s="222">
        <v>1</v>
      </c>
      <c r="E2139" s="223">
        <v>8.52</v>
      </c>
      <c r="F2139" s="223">
        <v>8.52</v>
      </c>
    </row>
    <row r="2140" spans="1:6" ht="15">
      <c r="A2140" s="220" t="s">
        <v>17222</v>
      </c>
      <c r="B2140" s="224" t="s">
        <v>526</v>
      </c>
      <c r="C2140" s="222" t="s">
        <v>41</v>
      </c>
      <c r="D2140" s="222">
        <v>1</v>
      </c>
      <c r="E2140" s="223">
        <v>9.7799999999999994</v>
      </c>
      <c r="F2140" s="223">
        <v>9.7799999999999994</v>
      </c>
    </row>
    <row r="2141" spans="1:6" ht="30">
      <c r="A2141" s="220" t="s">
        <v>17223</v>
      </c>
      <c r="B2141" s="224" t="s">
        <v>527</v>
      </c>
      <c r="C2141" s="222" t="s">
        <v>41</v>
      </c>
      <c r="D2141" s="222">
        <v>1</v>
      </c>
      <c r="E2141" s="223">
        <v>103.71</v>
      </c>
      <c r="F2141" s="223">
        <v>103.71</v>
      </c>
    </row>
    <row r="2142" spans="1:6" ht="30">
      <c r="A2142" s="220" t="s">
        <v>17224</v>
      </c>
      <c r="B2142" s="224" t="s">
        <v>528</v>
      </c>
      <c r="C2142" s="222" t="s">
        <v>41</v>
      </c>
      <c r="D2142" s="222">
        <v>1</v>
      </c>
      <c r="E2142" s="223">
        <v>236.41</v>
      </c>
      <c r="F2142" s="223">
        <v>236.41</v>
      </c>
    </row>
    <row r="2143" spans="1:6" ht="30">
      <c r="A2143" s="220" t="s">
        <v>17225</v>
      </c>
      <c r="B2143" s="224" t="s">
        <v>529</v>
      </c>
      <c r="C2143" s="222" t="s">
        <v>41</v>
      </c>
      <c r="D2143" s="222">
        <v>1</v>
      </c>
      <c r="E2143" s="223">
        <v>25.28</v>
      </c>
      <c r="F2143" s="223">
        <v>25.28</v>
      </c>
    </row>
    <row r="2144" spans="1:6" ht="30">
      <c r="A2144" s="220" t="s">
        <v>17226</v>
      </c>
      <c r="B2144" s="224" t="s">
        <v>530</v>
      </c>
      <c r="C2144" s="222" t="s">
        <v>41</v>
      </c>
      <c r="D2144" s="222">
        <v>1</v>
      </c>
      <c r="E2144" s="223">
        <v>21.82</v>
      </c>
      <c r="F2144" s="223">
        <v>21.82</v>
      </c>
    </row>
    <row r="2145" spans="1:6" ht="30">
      <c r="A2145" s="220" t="s">
        <v>17227</v>
      </c>
      <c r="B2145" s="224" t="s">
        <v>531</v>
      </c>
      <c r="C2145" s="222" t="s">
        <v>41</v>
      </c>
      <c r="D2145" s="222">
        <v>1</v>
      </c>
      <c r="E2145" s="223">
        <v>25.99</v>
      </c>
      <c r="F2145" s="223">
        <v>25.99</v>
      </c>
    </row>
    <row r="2146" spans="1:6" ht="30">
      <c r="A2146" s="220" t="s">
        <v>17228</v>
      </c>
      <c r="B2146" s="224" t="s">
        <v>532</v>
      </c>
      <c r="C2146" s="222" t="s">
        <v>41</v>
      </c>
      <c r="D2146" s="222">
        <v>1</v>
      </c>
      <c r="E2146" s="223">
        <v>41.64</v>
      </c>
      <c r="F2146" s="223">
        <v>41.64</v>
      </c>
    </row>
    <row r="2147" spans="1:6" ht="30">
      <c r="A2147" s="220" t="s">
        <v>17229</v>
      </c>
      <c r="B2147" s="224" t="s">
        <v>533</v>
      </c>
      <c r="C2147" s="222" t="s">
        <v>41</v>
      </c>
      <c r="D2147" s="222">
        <v>1</v>
      </c>
      <c r="E2147" s="223">
        <v>57.34</v>
      </c>
      <c r="F2147" s="223">
        <v>57.34</v>
      </c>
    </row>
    <row r="2148" spans="1:6" ht="30">
      <c r="A2148" s="220" t="s">
        <v>17230</v>
      </c>
      <c r="B2148" s="224" t="s">
        <v>534</v>
      </c>
      <c r="C2148" s="222" t="s">
        <v>41</v>
      </c>
      <c r="D2148" s="222">
        <v>1</v>
      </c>
      <c r="E2148" s="223">
        <v>105.36</v>
      </c>
      <c r="F2148" s="223">
        <v>105.36</v>
      </c>
    </row>
    <row r="2149" spans="1:6" ht="15">
      <c r="A2149" s="220" t="s">
        <v>17231</v>
      </c>
      <c r="B2149" s="221" t="s">
        <v>1949</v>
      </c>
      <c r="C2149" s="222"/>
      <c r="D2149" s="222"/>
      <c r="E2149" s="223"/>
      <c r="F2149" s="223"/>
    </row>
    <row r="2150" spans="1:6" ht="30">
      <c r="A2150" s="220" t="s">
        <v>17232</v>
      </c>
      <c r="B2150" s="224" t="s">
        <v>535</v>
      </c>
      <c r="C2150" s="222" t="s">
        <v>23</v>
      </c>
      <c r="D2150" s="222">
        <v>1</v>
      </c>
      <c r="E2150" s="223">
        <v>22.62</v>
      </c>
      <c r="F2150" s="223">
        <v>22.62</v>
      </c>
    </row>
    <row r="2151" spans="1:6" ht="30">
      <c r="A2151" s="220" t="s">
        <v>17233</v>
      </c>
      <c r="B2151" s="224" t="s">
        <v>536</v>
      </c>
      <c r="C2151" s="222" t="s">
        <v>23</v>
      </c>
      <c r="D2151" s="222">
        <v>1</v>
      </c>
      <c r="E2151" s="223">
        <v>22.62</v>
      </c>
      <c r="F2151" s="223">
        <v>22.62</v>
      </c>
    </row>
    <row r="2152" spans="1:6" ht="30">
      <c r="A2152" s="220" t="s">
        <v>17234</v>
      </c>
      <c r="B2152" s="224" t="s">
        <v>537</v>
      </c>
      <c r="C2152" s="222" t="s">
        <v>23</v>
      </c>
      <c r="D2152" s="222">
        <v>1</v>
      </c>
      <c r="E2152" s="223">
        <v>22.62</v>
      </c>
      <c r="F2152" s="223">
        <v>22.62</v>
      </c>
    </row>
    <row r="2153" spans="1:6" ht="30">
      <c r="A2153" s="220" t="s">
        <v>17235</v>
      </c>
      <c r="B2153" s="224" t="s">
        <v>538</v>
      </c>
      <c r="C2153" s="222" t="s">
        <v>23</v>
      </c>
      <c r="D2153" s="222">
        <v>1</v>
      </c>
      <c r="E2153" s="223">
        <v>22.62</v>
      </c>
      <c r="F2153" s="223">
        <v>22.62</v>
      </c>
    </row>
    <row r="2154" spans="1:6" ht="30">
      <c r="A2154" s="220" t="s">
        <v>17236</v>
      </c>
      <c r="B2154" s="224" t="s">
        <v>539</v>
      </c>
      <c r="C2154" s="222" t="s">
        <v>23</v>
      </c>
      <c r="D2154" s="222">
        <v>1</v>
      </c>
      <c r="E2154" s="223">
        <v>28.23</v>
      </c>
      <c r="F2154" s="223">
        <v>28.23</v>
      </c>
    </row>
    <row r="2155" spans="1:6" ht="30">
      <c r="A2155" s="220" t="s">
        <v>17237</v>
      </c>
      <c r="B2155" s="224" t="s">
        <v>540</v>
      </c>
      <c r="C2155" s="222" t="s">
        <v>23</v>
      </c>
      <c r="D2155" s="222">
        <v>1</v>
      </c>
      <c r="E2155" s="223">
        <v>71.86</v>
      </c>
      <c r="F2155" s="223">
        <v>71.86</v>
      </c>
    </row>
    <row r="2156" spans="1:6" ht="30">
      <c r="A2156" s="220" t="s">
        <v>17238</v>
      </c>
      <c r="B2156" s="224" t="s">
        <v>541</v>
      </c>
      <c r="C2156" s="222" t="s">
        <v>23</v>
      </c>
      <c r="D2156" s="222">
        <v>1</v>
      </c>
      <c r="E2156" s="223">
        <v>71.86</v>
      </c>
      <c r="F2156" s="223">
        <v>71.86</v>
      </c>
    </row>
    <row r="2157" spans="1:6" ht="30">
      <c r="A2157" s="220" t="s">
        <v>17239</v>
      </c>
      <c r="B2157" s="224" t="s">
        <v>542</v>
      </c>
      <c r="C2157" s="222" t="s">
        <v>23</v>
      </c>
      <c r="D2157" s="222">
        <v>1</v>
      </c>
      <c r="E2157" s="223">
        <v>80.16</v>
      </c>
      <c r="F2157" s="223">
        <v>80.16</v>
      </c>
    </row>
    <row r="2158" spans="1:6" ht="30">
      <c r="A2158" s="220" t="s">
        <v>17240</v>
      </c>
      <c r="B2158" s="224" t="s">
        <v>543</v>
      </c>
      <c r="C2158" s="222" t="s">
        <v>23</v>
      </c>
      <c r="D2158" s="222">
        <v>1</v>
      </c>
      <c r="E2158" s="223">
        <v>95.71</v>
      </c>
      <c r="F2158" s="223">
        <v>95.71</v>
      </c>
    </row>
    <row r="2159" spans="1:6" ht="30">
      <c r="A2159" s="220" t="s">
        <v>17241</v>
      </c>
      <c r="B2159" s="224" t="s">
        <v>544</v>
      </c>
      <c r="C2159" s="222" t="s">
        <v>23</v>
      </c>
      <c r="D2159" s="222">
        <v>1</v>
      </c>
      <c r="E2159" s="223">
        <v>110.4</v>
      </c>
      <c r="F2159" s="223">
        <v>110.4</v>
      </c>
    </row>
    <row r="2160" spans="1:6" ht="30">
      <c r="A2160" s="220" t="s">
        <v>17242</v>
      </c>
      <c r="B2160" s="224" t="s">
        <v>545</v>
      </c>
      <c r="C2160" s="222" t="s">
        <v>23</v>
      </c>
      <c r="D2160" s="222">
        <v>1</v>
      </c>
      <c r="E2160" s="223">
        <v>110.4</v>
      </c>
      <c r="F2160" s="223">
        <v>110.4</v>
      </c>
    </row>
    <row r="2161" spans="1:6" ht="30">
      <c r="A2161" s="220" t="s">
        <v>17243</v>
      </c>
      <c r="B2161" s="224" t="s">
        <v>546</v>
      </c>
      <c r="C2161" s="222" t="s">
        <v>23</v>
      </c>
      <c r="D2161" s="222">
        <v>1</v>
      </c>
      <c r="E2161" s="223">
        <v>185.26</v>
      </c>
      <c r="F2161" s="223">
        <v>185.26</v>
      </c>
    </row>
    <row r="2162" spans="1:6" ht="45">
      <c r="A2162" s="220" t="s">
        <v>17244</v>
      </c>
      <c r="B2162" s="224" t="s">
        <v>8081</v>
      </c>
      <c r="C2162" s="222" t="s">
        <v>23</v>
      </c>
      <c r="D2162" s="222">
        <v>1</v>
      </c>
      <c r="E2162" s="223">
        <v>444.15</v>
      </c>
      <c r="F2162" s="223">
        <v>444.15</v>
      </c>
    </row>
    <row r="2163" spans="1:6" ht="30">
      <c r="A2163" s="220" t="s">
        <v>17245</v>
      </c>
      <c r="B2163" s="224" t="s">
        <v>547</v>
      </c>
      <c r="C2163" s="222" t="s">
        <v>23</v>
      </c>
      <c r="D2163" s="222">
        <v>1</v>
      </c>
      <c r="E2163" s="223">
        <v>167.67</v>
      </c>
      <c r="F2163" s="223">
        <v>167.67</v>
      </c>
    </row>
    <row r="2164" spans="1:6" ht="30">
      <c r="A2164" s="220" t="s">
        <v>17246</v>
      </c>
      <c r="B2164" s="224" t="s">
        <v>548</v>
      </c>
      <c r="C2164" s="222" t="s">
        <v>23</v>
      </c>
      <c r="D2164" s="222">
        <v>1</v>
      </c>
      <c r="E2164" s="223">
        <v>28.23</v>
      </c>
      <c r="F2164" s="223">
        <v>28.23</v>
      </c>
    </row>
    <row r="2165" spans="1:6" ht="30">
      <c r="A2165" s="220" t="s">
        <v>17247</v>
      </c>
      <c r="B2165" s="224" t="s">
        <v>549</v>
      </c>
      <c r="C2165" s="222" t="s">
        <v>23</v>
      </c>
      <c r="D2165" s="222">
        <v>1</v>
      </c>
      <c r="E2165" s="223">
        <v>31.83</v>
      </c>
      <c r="F2165" s="223">
        <v>31.83</v>
      </c>
    </row>
    <row r="2166" spans="1:6" ht="30">
      <c r="A2166" s="220" t="s">
        <v>17248</v>
      </c>
      <c r="B2166" s="224" t="s">
        <v>550</v>
      </c>
      <c r="C2166" s="222" t="s">
        <v>23</v>
      </c>
      <c r="D2166" s="222">
        <v>1</v>
      </c>
      <c r="E2166" s="223">
        <v>31.83</v>
      </c>
      <c r="F2166" s="223">
        <v>31.83</v>
      </c>
    </row>
    <row r="2167" spans="1:6" ht="30">
      <c r="A2167" s="220" t="s">
        <v>17249</v>
      </c>
      <c r="B2167" s="224" t="s">
        <v>551</v>
      </c>
      <c r="C2167" s="222" t="s">
        <v>23</v>
      </c>
      <c r="D2167" s="222">
        <v>1</v>
      </c>
      <c r="E2167" s="223">
        <v>52.92</v>
      </c>
      <c r="F2167" s="223">
        <v>52.92</v>
      </c>
    </row>
    <row r="2168" spans="1:6" ht="30">
      <c r="A2168" s="220" t="s">
        <v>17250</v>
      </c>
      <c r="B2168" s="224" t="s">
        <v>552</v>
      </c>
      <c r="C2168" s="222" t="s">
        <v>23</v>
      </c>
      <c r="D2168" s="222">
        <v>1</v>
      </c>
      <c r="E2168" s="223">
        <v>71.86</v>
      </c>
      <c r="F2168" s="223">
        <v>71.86</v>
      </c>
    </row>
    <row r="2169" spans="1:6" ht="30">
      <c r="A2169" s="220" t="s">
        <v>17251</v>
      </c>
      <c r="B2169" s="224" t="s">
        <v>553</v>
      </c>
      <c r="C2169" s="222" t="s">
        <v>23</v>
      </c>
      <c r="D2169" s="222">
        <v>1</v>
      </c>
      <c r="E2169" s="223">
        <v>71.86</v>
      </c>
      <c r="F2169" s="223">
        <v>71.86</v>
      </c>
    </row>
    <row r="2170" spans="1:6" ht="30">
      <c r="A2170" s="220" t="s">
        <v>17252</v>
      </c>
      <c r="B2170" s="224" t="s">
        <v>554</v>
      </c>
      <c r="C2170" s="222" t="s">
        <v>23</v>
      </c>
      <c r="D2170" s="222">
        <v>1</v>
      </c>
      <c r="E2170" s="223">
        <v>80.16</v>
      </c>
      <c r="F2170" s="223">
        <v>80.16</v>
      </c>
    </row>
    <row r="2171" spans="1:6" ht="30">
      <c r="A2171" s="220" t="s">
        <v>17253</v>
      </c>
      <c r="B2171" s="224" t="s">
        <v>555</v>
      </c>
      <c r="C2171" s="222" t="s">
        <v>23</v>
      </c>
      <c r="D2171" s="222">
        <v>1</v>
      </c>
      <c r="E2171" s="223">
        <v>80.38</v>
      </c>
      <c r="F2171" s="223">
        <v>80.38</v>
      </c>
    </row>
    <row r="2172" spans="1:6" ht="30">
      <c r="A2172" s="220" t="s">
        <v>17254</v>
      </c>
      <c r="B2172" s="224" t="s">
        <v>556</v>
      </c>
      <c r="C2172" s="222" t="s">
        <v>23</v>
      </c>
      <c r="D2172" s="222">
        <v>1</v>
      </c>
      <c r="E2172" s="223">
        <v>106.06</v>
      </c>
      <c r="F2172" s="223">
        <v>106.06</v>
      </c>
    </row>
    <row r="2173" spans="1:6" ht="30">
      <c r="A2173" s="220" t="s">
        <v>17255</v>
      </c>
      <c r="B2173" s="224" t="s">
        <v>557</v>
      </c>
      <c r="C2173" s="222" t="s">
        <v>23</v>
      </c>
      <c r="D2173" s="222">
        <v>1</v>
      </c>
      <c r="E2173" s="223">
        <v>131.05000000000001</v>
      </c>
      <c r="F2173" s="223">
        <v>131.05000000000001</v>
      </c>
    </row>
    <row r="2174" spans="1:6" ht="30">
      <c r="A2174" s="220" t="s">
        <v>17256</v>
      </c>
      <c r="B2174" s="224" t="s">
        <v>558</v>
      </c>
      <c r="C2174" s="222" t="s">
        <v>23</v>
      </c>
      <c r="D2174" s="222">
        <v>1</v>
      </c>
      <c r="E2174" s="223">
        <v>95.71</v>
      </c>
      <c r="F2174" s="223">
        <v>95.71</v>
      </c>
    </row>
    <row r="2175" spans="1:6" ht="30">
      <c r="A2175" s="220" t="s">
        <v>17257</v>
      </c>
      <c r="B2175" s="224" t="s">
        <v>559</v>
      </c>
      <c r="C2175" s="222" t="s">
        <v>23</v>
      </c>
      <c r="D2175" s="222">
        <v>1</v>
      </c>
      <c r="E2175" s="223">
        <v>95.71</v>
      </c>
      <c r="F2175" s="223">
        <v>95.71</v>
      </c>
    </row>
    <row r="2176" spans="1:6" ht="30">
      <c r="A2176" s="220" t="s">
        <v>17258</v>
      </c>
      <c r="B2176" s="224" t="s">
        <v>560</v>
      </c>
      <c r="C2176" s="222" t="s">
        <v>23</v>
      </c>
      <c r="D2176" s="222">
        <v>1</v>
      </c>
      <c r="E2176" s="223">
        <v>95.71</v>
      </c>
      <c r="F2176" s="223">
        <v>95.71</v>
      </c>
    </row>
    <row r="2177" spans="1:6" ht="30">
      <c r="A2177" s="220" t="s">
        <v>17259</v>
      </c>
      <c r="B2177" s="224" t="s">
        <v>561</v>
      </c>
      <c r="C2177" s="222" t="s">
        <v>23</v>
      </c>
      <c r="D2177" s="222">
        <v>1</v>
      </c>
      <c r="E2177" s="223">
        <v>128.85</v>
      </c>
      <c r="F2177" s="223">
        <v>128.85</v>
      </c>
    </row>
    <row r="2178" spans="1:6" ht="30">
      <c r="A2178" s="220" t="s">
        <v>17260</v>
      </c>
      <c r="B2178" s="224" t="s">
        <v>562</v>
      </c>
      <c r="C2178" s="222" t="s">
        <v>23</v>
      </c>
      <c r="D2178" s="222">
        <v>1</v>
      </c>
      <c r="E2178" s="223">
        <v>185.26</v>
      </c>
      <c r="F2178" s="223">
        <v>185.26</v>
      </c>
    </row>
    <row r="2179" spans="1:6" ht="30">
      <c r="A2179" s="220" t="s">
        <v>17261</v>
      </c>
      <c r="B2179" s="224" t="s">
        <v>8082</v>
      </c>
      <c r="C2179" s="222" t="s">
        <v>23</v>
      </c>
      <c r="D2179" s="222">
        <v>1</v>
      </c>
      <c r="E2179" s="223">
        <v>444.15</v>
      </c>
      <c r="F2179" s="223">
        <v>444.15</v>
      </c>
    </row>
    <row r="2180" spans="1:6" ht="45">
      <c r="A2180" s="220" t="s">
        <v>17262</v>
      </c>
      <c r="B2180" s="224" t="s">
        <v>563</v>
      </c>
      <c r="C2180" s="222" t="s">
        <v>23</v>
      </c>
      <c r="D2180" s="222">
        <v>1</v>
      </c>
      <c r="E2180" s="223">
        <v>503.17</v>
      </c>
      <c r="F2180" s="223">
        <v>503.17</v>
      </c>
    </row>
    <row r="2181" spans="1:6" ht="45">
      <c r="A2181" s="220" t="s">
        <v>17263</v>
      </c>
      <c r="B2181" s="224" t="s">
        <v>564</v>
      </c>
      <c r="C2181" s="222" t="s">
        <v>23</v>
      </c>
      <c r="D2181" s="222">
        <v>1</v>
      </c>
      <c r="E2181" s="223">
        <v>533.33000000000004</v>
      </c>
      <c r="F2181" s="223">
        <v>533.33000000000004</v>
      </c>
    </row>
    <row r="2182" spans="1:6" ht="45">
      <c r="A2182" s="220" t="s">
        <v>17264</v>
      </c>
      <c r="B2182" s="224" t="s">
        <v>565</v>
      </c>
      <c r="C2182" s="222" t="s">
        <v>23</v>
      </c>
      <c r="D2182" s="222">
        <v>1</v>
      </c>
      <c r="E2182" s="225">
        <v>1195.9100000000001</v>
      </c>
      <c r="F2182" s="225">
        <v>1195.9100000000001</v>
      </c>
    </row>
    <row r="2183" spans="1:6" ht="30">
      <c r="A2183" s="220" t="s">
        <v>17265</v>
      </c>
      <c r="B2183" s="224" t="s">
        <v>566</v>
      </c>
      <c r="C2183" s="222" t="s">
        <v>23</v>
      </c>
      <c r="D2183" s="222">
        <v>1</v>
      </c>
      <c r="E2183" s="223">
        <v>185.74</v>
      </c>
      <c r="F2183" s="223">
        <v>185.74</v>
      </c>
    </row>
    <row r="2184" spans="1:6" ht="30">
      <c r="A2184" s="220" t="s">
        <v>17266</v>
      </c>
      <c r="B2184" s="224" t="s">
        <v>567</v>
      </c>
      <c r="C2184" s="222" t="s">
        <v>23</v>
      </c>
      <c r="D2184" s="222">
        <v>1</v>
      </c>
      <c r="E2184" s="223">
        <v>22.62</v>
      </c>
      <c r="F2184" s="223">
        <v>22.62</v>
      </c>
    </row>
    <row r="2185" spans="1:6" ht="30">
      <c r="A2185" s="220" t="s">
        <v>17267</v>
      </c>
      <c r="B2185" s="224" t="s">
        <v>568</v>
      </c>
      <c r="C2185" s="222" t="s">
        <v>23</v>
      </c>
      <c r="D2185" s="222">
        <v>1</v>
      </c>
      <c r="E2185" s="223">
        <v>444.15</v>
      </c>
      <c r="F2185" s="223">
        <v>444.15</v>
      </c>
    </row>
    <row r="2186" spans="1:6" ht="15">
      <c r="A2186" s="220" t="s">
        <v>17268</v>
      </c>
      <c r="B2186" s="224" t="s">
        <v>569</v>
      </c>
      <c r="C2186" s="222" t="s">
        <v>23</v>
      </c>
      <c r="D2186" s="222">
        <v>1</v>
      </c>
      <c r="E2186" s="223">
        <v>75.81</v>
      </c>
      <c r="F2186" s="223">
        <v>75.81</v>
      </c>
    </row>
    <row r="2187" spans="1:6" ht="15">
      <c r="A2187" s="220" t="s">
        <v>17269</v>
      </c>
      <c r="B2187" s="224" t="s">
        <v>570</v>
      </c>
      <c r="C2187" s="222" t="s">
        <v>23</v>
      </c>
      <c r="D2187" s="222">
        <v>1</v>
      </c>
      <c r="E2187" s="223">
        <v>75.81</v>
      </c>
      <c r="F2187" s="223">
        <v>75.81</v>
      </c>
    </row>
    <row r="2188" spans="1:6" ht="15">
      <c r="A2188" s="220" t="s">
        <v>17270</v>
      </c>
      <c r="B2188" s="224" t="s">
        <v>571</v>
      </c>
      <c r="C2188" s="222" t="s">
        <v>23</v>
      </c>
      <c r="D2188" s="222">
        <v>1</v>
      </c>
      <c r="E2188" s="223">
        <v>118.45</v>
      </c>
      <c r="F2188" s="223">
        <v>118.45</v>
      </c>
    </row>
    <row r="2189" spans="1:6" ht="15">
      <c r="A2189" s="220" t="s">
        <v>17271</v>
      </c>
      <c r="B2189" s="224" t="s">
        <v>572</v>
      </c>
      <c r="C2189" s="222" t="s">
        <v>23</v>
      </c>
      <c r="D2189" s="222">
        <v>1</v>
      </c>
      <c r="E2189" s="223">
        <v>118.45</v>
      </c>
      <c r="F2189" s="223">
        <v>118.45</v>
      </c>
    </row>
    <row r="2190" spans="1:6" ht="15">
      <c r="A2190" s="220" t="s">
        <v>17272</v>
      </c>
      <c r="B2190" s="224" t="s">
        <v>573</v>
      </c>
      <c r="C2190" s="222" t="s">
        <v>23</v>
      </c>
      <c r="D2190" s="222">
        <v>1</v>
      </c>
      <c r="E2190" s="223">
        <v>118.45</v>
      </c>
      <c r="F2190" s="223">
        <v>118.45</v>
      </c>
    </row>
    <row r="2191" spans="1:6" ht="15">
      <c r="A2191" s="220" t="s">
        <v>17273</v>
      </c>
      <c r="B2191" s="224" t="s">
        <v>574</v>
      </c>
      <c r="C2191" s="222" t="s">
        <v>23</v>
      </c>
      <c r="D2191" s="222">
        <v>1</v>
      </c>
      <c r="E2191" s="223">
        <v>75.81</v>
      </c>
      <c r="F2191" s="223">
        <v>75.81</v>
      </c>
    </row>
    <row r="2192" spans="1:6" ht="15">
      <c r="A2192" s="220" t="s">
        <v>17274</v>
      </c>
      <c r="B2192" s="224" t="s">
        <v>7326</v>
      </c>
      <c r="C2192" s="222" t="s">
        <v>23</v>
      </c>
      <c r="D2192" s="222">
        <v>1</v>
      </c>
      <c r="E2192" s="223">
        <v>110.79</v>
      </c>
      <c r="F2192" s="223">
        <v>110.79</v>
      </c>
    </row>
    <row r="2193" spans="1:6" ht="15">
      <c r="A2193" s="220" t="s">
        <v>17275</v>
      </c>
      <c r="B2193" s="224" t="s">
        <v>7327</v>
      </c>
      <c r="C2193" s="222" t="s">
        <v>23</v>
      </c>
      <c r="D2193" s="222">
        <v>1</v>
      </c>
      <c r="E2193" s="223">
        <v>112.04</v>
      </c>
      <c r="F2193" s="223">
        <v>112.04</v>
      </c>
    </row>
    <row r="2194" spans="1:6" ht="15">
      <c r="A2194" s="220" t="s">
        <v>17276</v>
      </c>
      <c r="B2194" s="224" t="s">
        <v>7328</v>
      </c>
      <c r="C2194" s="222" t="s">
        <v>23</v>
      </c>
      <c r="D2194" s="222">
        <v>1</v>
      </c>
      <c r="E2194" s="223">
        <v>206.1</v>
      </c>
      <c r="F2194" s="223">
        <v>206.1</v>
      </c>
    </row>
    <row r="2195" spans="1:6" ht="15">
      <c r="A2195" s="220" t="s">
        <v>17277</v>
      </c>
      <c r="B2195" s="221" t="s">
        <v>1321</v>
      </c>
      <c r="C2195" s="222"/>
      <c r="D2195" s="222"/>
      <c r="E2195" s="223"/>
      <c r="F2195" s="223"/>
    </row>
    <row r="2196" spans="1:6" ht="30">
      <c r="A2196" s="220" t="s">
        <v>17278</v>
      </c>
      <c r="B2196" s="224" t="s">
        <v>575</v>
      </c>
      <c r="C2196" s="222" t="s">
        <v>41</v>
      </c>
      <c r="D2196" s="222">
        <v>1</v>
      </c>
      <c r="E2196" s="223">
        <v>5.99</v>
      </c>
      <c r="F2196" s="223">
        <v>5.99</v>
      </c>
    </row>
    <row r="2197" spans="1:6" ht="30">
      <c r="A2197" s="220" t="s">
        <v>17279</v>
      </c>
      <c r="B2197" s="224" t="s">
        <v>576</v>
      </c>
      <c r="C2197" s="222" t="s">
        <v>41</v>
      </c>
      <c r="D2197" s="222">
        <v>1</v>
      </c>
      <c r="E2197" s="223">
        <v>7.46</v>
      </c>
      <c r="F2197" s="223">
        <v>7.46</v>
      </c>
    </row>
    <row r="2198" spans="1:6" ht="30">
      <c r="A2198" s="220" t="s">
        <v>17280</v>
      </c>
      <c r="B2198" s="224" t="s">
        <v>577</v>
      </c>
      <c r="C2198" s="222" t="s">
        <v>41</v>
      </c>
      <c r="D2198" s="222">
        <v>1</v>
      </c>
      <c r="E2198" s="223">
        <v>9.92</v>
      </c>
      <c r="F2198" s="223">
        <v>9.92</v>
      </c>
    </row>
    <row r="2199" spans="1:6" ht="30">
      <c r="A2199" s="220" t="s">
        <v>17281</v>
      </c>
      <c r="B2199" s="224" t="s">
        <v>578</v>
      </c>
      <c r="C2199" s="222" t="s">
        <v>41</v>
      </c>
      <c r="D2199" s="222">
        <v>1</v>
      </c>
      <c r="E2199" s="223">
        <v>12.2</v>
      </c>
      <c r="F2199" s="223">
        <v>12.2</v>
      </c>
    </row>
    <row r="2200" spans="1:6" ht="30">
      <c r="A2200" s="220" t="s">
        <v>17282</v>
      </c>
      <c r="B2200" s="224" t="s">
        <v>579</v>
      </c>
      <c r="C2200" s="222" t="s">
        <v>41</v>
      </c>
      <c r="D2200" s="222">
        <v>1</v>
      </c>
      <c r="E2200" s="223">
        <v>18.190000000000001</v>
      </c>
      <c r="F2200" s="223">
        <v>18.190000000000001</v>
      </c>
    </row>
    <row r="2201" spans="1:6" ht="30">
      <c r="A2201" s="220" t="s">
        <v>17283</v>
      </c>
      <c r="B2201" s="224" t="s">
        <v>580</v>
      </c>
      <c r="C2201" s="222" t="s">
        <v>41</v>
      </c>
      <c r="D2201" s="222">
        <v>1</v>
      </c>
      <c r="E2201" s="223">
        <v>25.93</v>
      </c>
      <c r="F2201" s="223">
        <v>25.93</v>
      </c>
    </row>
    <row r="2202" spans="1:6" ht="30">
      <c r="A2202" s="220" t="s">
        <v>17284</v>
      </c>
      <c r="B2202" s="224" t="s">
        <v>581</v>
      </c>
      <c r="C2202" s="222" t="s">
        <v>41</v>
      </c>
      <c r="D2202" s="222">
        <v>1</v>
      </c>
      <c r="E2202" s="223">
        <v>37.380000000000003</v>
      </c>
      <c r="F2202" s="223">
        <v>37.380000000000003</v>
      </c>
    </row>
    <row r="2203" spans="1:6" ht="15">
      <c r="A2203" s="220" t="s">
        <v>17285</v>
      </c>
      <c r="B2203" s="224" t="s">
        <v>582</v>
      </c>
      <c r="C2203" s="222" t="s">
        <v>41</v>
      </c>
      <c r="D2203" s="222">
        <v>1</v>
      </c>
      <c r="E2203" s="223">
        <v>37.33</v>
      </c>
      <c r="F2203" s="223">
        <v>37.33</v>
      </c>
    </row>
    <row r="2204" spans="1:6" ht="15">
      <c r="A2204" s="220" t="s">
        <v>17286</v>
      </c>
      <c r="B2204" s="224" t="s">
        <v>583</v>
      </c>
      <c r="C2204" s="222" t="s">
        <v>41</v>
      </c>
      <c r="D2204" s="222">
        <v>1</v>
      </c>
      <c r="E2204" s="223">
        <v>19.399999999999999</v>
      </c>
      <c r="F2204" s="223">
        <v>19.399999999999999</v>
      </c>
    </row>
    <row r="2205" spans="1:6" ht="30">
      <c r="A2205" s="220" t="s">
        <v>17287</v>
      </c>
      <c r="B2205" s="224" t="s">
        <v>8083</v>
      </c>
      <c r="C2205" s="222" t="s">
        <v>41</v>
      </c>
      <c r="D2205" s="222">
        <v>1</v>
      </c>
      <c r="E2205" s="223">
        <v>9.1</v>
      </c>
      <c r="F2205" s="223">
        <v>9.1</v>
      </c>
    </row>
    <row r="2206" spans="1:6" ht="30">
      <c r="A2206" s="220" t="s">
        <v>17288</v>
      </c>
      <c r="B2206" s="224" t="s">
        <v>8084</v>
      </c>
      <c r="C2206" s="222" t="s">
        <v>41</v>
      </c>
      <c r="D2206" s="222">
        <v>1</v>
      </c>
      <c r="E2206" s="223">
        <v>10.88</v>
      </c>
      <c r="F2206" s="223">
        <v>10.88</v>
      </c>
    </row>
    <row r="2207" spans="1:6" ht="30">
      <c r="A2207" s="220" t="s">
        <v>17289</v>
      </c>
      <c r="B2207" s="224" t="s">
        <v>8085</v>
      </c>
      <c r="C2207" s="222" t="s">
        <v>41</v>
      </c>
      <c r="D2207" s="222">
        <v>1</v>
      </c>
      <c r="E2207" s="223">
        <v>13.52</v>
      </c>
      <c r="F2207" s="223">
        <v>13.52</v>
      </c>
    </row>
    <row r="2208" spans="1:6" ht="30">
      <c r="A2208" s="220" t="s">
        <v>17290</v>
      </c>
      <c r="B2208" s="224" t="s">
        <v>8086</v>
      </c>
      <c r="C2208" s="222" t="s">
        <v>41</v>
      </c>
      <c r="D2208" s="222">
        <v>1</v>
      </c>
      <c r="E2208" s="223">
        <v>18.809999999999999</v>
      </c>
      <c r="F2208" s="223">
        <v>18.809999999999999</v>
      </c>
    </row>
    <row r="2209" spans="1:6" ht="30">
      <c r="A2209" s="220" t="s">
        <v>17291</v>
      </c>
      <c r="B2209" s="224" t="s">
        <v>8087</v>
      </c>
      <c r="C2209" s="222" t="s">
        <v>41</v>
      </c>
      <c r="D2209" s="222">
        <v>1</v>
      </c>
      <c r="E2209" s="223">
        <v>26.37</v>
      </c>
      <c r="F2209" s="223">
        <v>26.37</v>
      </c>
    </row>
    <row r="2210" spans="1:6" ht="30">
      <c r="A2210" s="220" t="s">
        <v>17292</v>
      </c>
      <c r="B2210" s="224" t="s">
        <v>8088</v>
      </c>
      <c r="C2210" s="222" t="s">
        <v>41</v>
      </c>
      <c r="D2210" s="222">
        <v>1</v>
      </c>
      <c r="E2210" s="223">
        <v>40.369999999999997</v>
      </c>
      <c r="F2210" s="223">
        <v>40.369999999999997</v>
      </c>
    </row>
    <row r="2211" spans="1:6" ht="30">
      <c r="A2211" s="220" t="s">
        <v>17293</v>
      </c>
      <c r="B2211" s="224" t="s">
        <v>8089</v>
      </c>
      <c r="C2211" s="222" t="s">
        <v>41</v>
      </c>
      <c r="D2211" s="222">
        <v>1</v>
      </c>
      <c r="E2211" s="223">
        <v>50.72</v>
      </c>
      <c r="F2211" s="223">
        <v>50.72</v>
      </c>
    </row>
    <row r="2212" spans="1:6" ht="30">
      <c r="A2212" s="220" t="s">
        <v>17294</v>
      </c>
      <c r="B2212" s="224" t="s">
        <v>8090</v>
      </c>
      <c r="C2212" s="222" t="s">
        <v>41</v>
      </c>
      <c r="D2212" s="222">
        <v>1</v>
      </c>
      <c r="E2212" s="223">
        <v>74.510000000000005</v>
      </c>
      <c r="F2212" s="223">
        <v>74.510000000000005</v>
      </c>
    </row>
    <row r="2213" spans="1:6" ht="30">
      <c r="A2213" s="220" t="s">
        <v>17295</v>
      </c>
      <c r="B2213" s="224" t="s">
        <v>8091</v>
      </c>
      <c r="C2213" s="222" t="s">
        <v>41</v>
      </c>
      <c r="D2213" s="222">
        <v>1</v>
      </c>
      <c r="E2213" s="223">
        <v>131.82</v>
      </c>
      <c r="F2213" s="223">
        <v>131.82</v>
      </c>
    </row>
    <row r="2214" spans="1:6" ht="30">
      <c r="A2214" s="220" t="s">
        <v>17296</v>
      </c>
      <c r="B2214" s="224" t="s">
        <v>8092</v>
      </c>
      <c r="C2214" s="222" t="s">
        <v>41</v>
      </c>
      <c r="D2214" s="222">
        <v>1</v>
      </c>
      <c r="E2214" s="223">
        <v>170.78</v>
      </c>
      <c r="F2214" s="223">
        <v>170.78</v>
      </c>
    </row>
    <row r="2215" spans="1:6" ht="30">
      <c r="A2215" s="220" t="s">
        <v>17297</v>
      </c>
      <c r="B2215" s="224" t="s">
        <v>8093</v>
      </c>
      <c r="C2215" s="222" t="s">
        <v>41</v>
      </c>
      <c r="D2215" s="222">
        <v>1</v>
      </c>
      <c r="E2215" s="223">
        <v>461.24</v>
      </c>
      <c r="F2215" s="223">
        <v>461.24</v>
      </c>
    </row>
    <row r="2216" spans="1:6" ht="30">
      <c r="A2216" s="220" t="s">
        <v>17298</v>
      </c>
      <c r="B2216" s="224" t="s">
        <v>8094</v>
      </c>
      <c r="C2216" s="222" t="s">
        <v>41</v>
      </c>
      <c r="D2216" s="222">
        <v>1</v>
      </c>
      <c r="E2216" s="223">
        <v>99.62</v>
      </c>
      <c r="F2216" s="223">
        <v>99.62</v>
      </c>
    </row>
    <row r="2217" spans="1:6" ht="30">
      <c r="A2217" s="220" t="s">
        <v>17299</v>
      </c>
      <c r="B2217" s="224" t="s">
        <v>8095</v>
      </c>
      <c r="C2217" s="222" t="s">
        <v>41</v>
      </c>
      <c r="D2217" s="222">
        <v>1</v>
      </c>
      <c r="E2217" s="223">
        <v>203.35</v>
      </c>
      <c r="F2217" s="223">
        <v>203.35</v>
      </c>
    </row>
    <row r="2218" spans="1:6" ht="30">
      <c r="A2218" s="220" t="s">
        <v>17300</v>
      </c>
      <c r="B2218" s="224" t="s">
        <v>584</v>
      </c>
      <c r="C2218" s="222" t="s">
        <v>41</v>
      </c>
      <c r="D2218" s="222">
        <v>1</v>
      </c>
      <c r="E2218" s="223">
        <v>257.55</v>
      </c>
      <c r="F2218" s="223">
        <v>257.55</v>
      </c>
    </row>
    <row r="2219" spans="1:6" ht="30">
      <c r="A2219" s="220" t="s">
        <v>17301</v>
      </c>
      <c r="B2219" s="224" t="s">
        <v>585</v>
      </c>
      <c r="C2219" s="222" t="s">
        <v>41</v>
      </c>
      <c r="D2219" s="222">
        <v>1</v>
      </c>
      <c r="E2219" s="223">
        <v>332.92</v>
      </c>
      <c r="F2219" s="223">
        <v>332.92</v>
      </c>
    </row>
    <row r="2220" spans="1:6" ht="30">
      <c r="A2220" s="220" t="s">
        <v>17302</v>
      </c>
      <c r="B2220" s="224" t="s">
        <v>586</v>
      </c>
      <c r="C2220" s="222" t="s">
        <v>41</v>
      </c>
      <c r="D2220" s="222">
        <v>1</v>
      </c>
      <c r="E2220" s="223">
        <v>85.68</v>
      </c>
      <c r="F2220" s="223">
        <v>85.68</v>
      </c>
    </row>
    <row r="2221" spans="1:6" ht="30">
      <c r="A2221" s="220" t="s">
        <v>17303</v>
      </c>
      <c r="B2221" s="224" t="s">
        <v>587</v>
      </c>
      <c r="C2221" s="222" t="s">
        <v>41</v>
      </c>
      <c r="D2221" s="222">
        <v>1</v>
      </c>
      <c r="E2221" s="223">
        <v>98.35</v>
      </c>
      <c r="F2221" s="223">
        <v>98.35</v>
      </c>
    </row>
    <row r="2222" spans="1:6" ht="30">
      <c r="A2222" s="220" t="s">
        <v>17304</v>
      </c>
      <c r="B2222" s="224" t="s">
        <v>6283</v>
      </c>
      <c r="C2222" s="222" t="s">
        <v>41</v>
      </c>
      <c r="D2222" s="222">
        <v>1</v>
      </c>
      <c r="E2222" s="223">
        <v>33.06</v>
      </c>
      <c r="F2222" s="223">
        <v>33.06</v>
      </c>
    </row>
    <row r="2223" spans="1:6" ht="30">
      <c r="A2223" s="220" t="s">
        <v>17305</v>
      </c>
      <c r="B2223" s="224" t="s">
        <v>6284</v>
      </c>
      <c r="C2223" s="222" t="s">
        <v>41</v>
      </c>
      <c r="D2223" s="222">
        <v>1</v>
      </c>
      <c r="E2223" s="223">
        <v>16.2</v>
      </c>
      <c r="F2223" s="223">
        <v>16.2</v>
      </c>
    </row>
    <row r="2224" spans="1:6" ht="30">
      <c r="A2224" s="220" t="s">
        <v>17306</v>
      </c>
      <c r="B2224" s="224" t="s">
        <v>6285</v>
      </c>
      <c r="C2224" s="222" t="s">
        <v>41</v>
      </c>
      <c r="D2224" s="222">
        <v>1</v>
      </c>
      <c r="E2224" s="223">
        <v>25.04</v>
      </c>
      <c r="F2224" s="223">
        <v>25.04</v>
      </c>
    </row>
    <row r="2225" spans="1:6" ht="15">
      <c r="A2225" s="220" t="s">
        <v>17307</v>
      </c>
      <c r="B2225" s="221" t="s">
        <v>1950</v>
      </c>
      <c r="C2225" s="222"/>
      <c r="D2225" s="222"/>
      <c r="E2225" s="223"/>
      <c r="F2225" s="223"/>
    </row>
    <row r="2226" spans="1:6" ht="15">
      <c r="A2226" s="220" t="s">
        <v>17308</v>
      </c>
      <c r="B2226" s="224" t="s">
        <v>588</v>
      </c>
      <c r="C2226" s="222" t="s">
        <v>23</v>
      </c>
      <c r="D2226" s="222">
        <v>1</v>
      </c>
      <c r="E2226" s="223">
        <v>15.61</v>
      </c>
      <c r="F2226" s="223">
        <v>15.61</v>
      </c>
    </row>
    <row r="2227" spans="1:6" ht="15">
      <c r="A2227" s="220" t="s">
        <v>17309</v>
      </c>
      <c r="B2227" s="224" t="s">
        <v>589</v>
      </c>
      <c r="C2227" s="222" t="s">
        <v>23</v>
      </c>
      <c r="D2227" s="222">
        <v>1</v>
      </c>
      <c r="E2227" s="223">
        <v>18.239999999999998</v>
      </c>
      <c r="F2227" s="223">
        <v>18.239999999999998</v>
      </c>
    </row>
    <row r="2228" spans="1:6" ht="15">
      <c r="A2228" s="220" t="s">
        <v>13773</v>
      </c>
      <c r="B2228" s="224" t="s">
        <v>590</v>
      </c>
      <c r="C2228" s="222" t="s">
        <v>23</v>
      </c>
      <c r="D2228" s="222">
        <v>1</v>
      </c>
      <c r="E2228" s="223">
        <v>244.36</v>
      </c>
      <c r="F2228" s="223">
        <v>244.36</v>
      </c>
    </row>
    <row r="2229" spans="1:6" ht="15">
      <c r="A2229" s="220" t="s">
        <v>17310</v>
      </c>
      <c r="B2229" s="224" t="s">
        <v>591</v>
      </c>
      <c r="C2229" s="222" t="s">
        <v>23</v>
      </c>
      <c r="D2229" s="222">
        <v>1</v>
      </c>
      <c r="E2229" s="223">
        <v>12.54</v>
      </c>
      <c r="F2229" s="223">
        <v>12.54</v>
      </c>
    </row>
    <row r="2230" spans="1:6" ht="15">
      <c r="A2230" s="220" t="s">
        <v>17311</v>
      </c>
      <c r="B2230" s="224" t="s">
        <v>592</v>
      </c>
      <c r="C2230" s="222" t="s">
        <v>23</v>
      </c>
      <c r="D2230" s="222">
        <v>1</v>
      </c>
      <c r="E2230" s="223">
        <v>2.21</v>
      </c>
      <c r="F2230" s="223">
        <v>2.21</v>
      </c>
    </row>
    <row r="2231" spans="1:6" ht="15">
      <c r="A2231" s="220" t="s">
        <v>17312</v>
      </c>
      <c r="B2231" s="224" t="s">
        <v>593</v>
      </c>
      <c r="C2231" s="222" t="s">
        <v>23</v>
      </c>
      <c r="D2231" s="222">
        <v>1</v>
      </c>
      <c r="E2231" s="223">
        <v>3.1</v>
      </c>
      <c r="F2231" s="223">
        <v>3.1</v>
      </c>
    </row>
    <row r="2232" spans="1:6" ht="15">
      <c r="A2232" s="220" t="s">
        <v>17313</v>
      </c>
      <c r="B2232" s="224" t="s">
        <v>594</v>
      </c>
      <c r="C2232" s="222" t="s">
        <v>23</v>
      </c>
      <c r="D2232" s="222">
        <v>1</v>
      </c>
      <c r="E2232" s="223">
        <v>6.75</v>
      </c>
      <c r="F2232" s="223">
        <v>6.75</v>
      </c>
    </row>
    <row r="2233" spans="1:6" ht="15">
      <c r="A2233" s="220" t="s">
        <v>17314</v>
      </c>
      <c r="B2233" s="224" t="s">
        <v>595</v>
      </c>
      <c r="C2233" s="222" t="s">
        <v>23</v>
      </c>
      <c r="D2233" s="222">
        <v>1</v>
      </c>
      <c r="E2233" s="223">
        <v>24.08</v>
      </c>
      <c r="F2233" s="223">
        <v>24.08</v>
      </c>
    </row>
    <row r="2234" spans="1:6" ht="15">
      <c r="A2234" s="220" t="s">
        <v>17315</v>
      </c>
      <c r="B2234" s="224" t="s">
        <v>596</v>
      </c>
      <c r="C2234" s="222" t="s">
        <v>23</v>
      </c>
      <c r="D2234" s="222">
        <v>1</v>
      </c>
      <c r="E2234" s="223">
        <v>90.93</v>
      </c>
      <c r="F2234" s="223">
        <v>90.93</v>
      </c>
    </row>
    <row r="2235" spans="1:6" ht="15">
      <c r="A2235" s="220" t="s">
        <v>17316</v>
      </c>
      <c r="B2235" s="224" t="s">
        <v>597</v>
      </c>
      <c r="C2235" s="222" t="s">
        <v>23</v>
      </c>
      <c r="D2235" s="222">
        <v>1</v>
      </c>
      <c r="E2235" s="223">
        <v>23</v>
      </c>
      <c r="F2235" s="223">
        <v>23</v>
      </c>
    </row>
    <row r="2236" spans="1:6" ht="30">
      <c r="A2236" s="220" t="s">
        <v>17317</v>
      </c>
      <c r="B2236" s="221" t="s">
        <v>1939</v>
      </c>
      <c r="C2236" s="222"/>
      <c r="D2236" s="222"/>
      <c r="E2236" s="223"/>
      <c r="F2236" s="223"/>
    </row>
    <row r="2237" spans="1:6" ht="30">
      <c r="A2237" s="220" t="s">
        <v>17318</v>
      </c>
      <c r="B2237" s="224" t="s">
        <v>598</v>
      </c>
      <c r="C2237" s="222" t="s">
        <v>41</v>
      </c>
      <c r="D2237" s="222">
        <v>1</v>
      </c>
      <c r="E2237" s="223">
        <v>12.25</v>
      </c>
      <c r="F2237" s="223">
        <v>12.25</v>
      </c>
    </row>
    <row r="2238" spans="1:6" ht="30">
      <c r="A2238" s="220" t="s">
        <v>17319</v>
      </c>
      <c r="B2238" s="224" t="s">
        <v>599</v>
      </c>
      <c r="C2238" s="222" t="s">
        <v>41</v>
      </c>
      <c r="D2238" s="222">
        <v>1</v>
      </c>
      <c r="E2238" s="223">
        <v>18.34</v>
      </c>
      <c r="F2238" s="223">
        <v>18.34</v>
      </c>
    </row>
    <row r="2239" spans="1:6" ht="30">
      <c r="A2239" s="220" t="s">
        <v>17320</v>
      </c>
      <c r="B2239" s="224" t="s">
        <v>600</v>
      </c>
      <c r="C2239" s="222" t="s">
        <v>41</v>
      </c>
      <c r="D2239" s="222">
        <v>1</v>
      </c>
      <c r="E2239" s="223">
        <v>27.63</v>
      </c>
      <c r="F2239" s="223">
        <v>27.63</v>
      </c>
    </row>
    <row r="2240" spans="1:6" ht="30">
      <c r="A2240" s="220" t="s">
        <v>17321</v>
      </c>
      <c r="B2240" s="224" t="s">
        <v>601</v>
      </c>
      <c r="C2240" s="222" t="s">
        <v>41</v>
      </c>
      <c r="D2240" s="222">
        <v>1</v>
      </c>
      <c r="E2240" s="223">
        <v>23.34</v>
      </c>
      <c r="F2240" s="223">
        <v>23.34</v>
      </c>
    </row>
    <row r="2241" spans="1:6" ht="30">
      <c r="A2241" s="220" t="s">
        <v>17322</v>
      </c>
      <c r="B2241" s="224" t="s">
        <v>602</v>
      </c>
      <c r="C2241" s="222" t="s">
        <v>41</v>
      </c>
      <c r="D2241" s="222">
        <v>1</v>
      </c>
      <c r="E2241" s="223">
        <v>35.54</v>
      </c>
      <c r="F2241" s="223">
        <v>35.54</v>
      </c>
    </row>
    <row r="2242" spans="1:6" ht="30">
      <c r="A2242" s="220" t="s">
        <v>17323</v>
      </c>
      <c r="B2242" s="224" t="s">
        <v>603</v>
      </c>
      <c r="C2242" s="222" t="s">
        <v>41</v>
      </c>
      <c r="D2242" s="222">
        <v>1</v>
      </c>
      <c r="E2242" s="223">
        <v>51.72</v>
      </c>
      <c r="F2242" s="223">
        <v>51.72</v>
      </c>
    </row>
    <row r="2243" spans="1:6" ht="15">
      <c r="A2243" s="220" t="s">
        <v>17324</v>
      </c>
      <c r="B2243" s="221" t="s">
        <v>1951</v>
      </c>
      <c r="C2243" s="222"/>
      <c r="D2243" s="222"/>
      <c r="E2243" s="223"/>
      <c r="F2243" s="223"/>
    </row>
    <row r="2244" spans="1:6" ht="45">
      <c r="A2244" s="220" t="s">
        <v>17325</v>
      </c>
      <c r="B2244" s="224" t="s">
        <v>1952</v>
      </c>
      <c r="C2244" s="222" t="s">
        <v>23</v>
      </c>
      <c r="D2244" s="222">
        <v>1</v>
      </c>
      <c r="E2244" s="225">
        <v>2343.81</v>
      </c>
      <c r="F2244" s="225">
        <v>2343.81</v>
      </c>
    </row>
    <row r="2245" spans="1:6" ht="30">
      <c r="A2245" s="220" t="s">
        <v>17326</v>
      </c>
      <c r="B2245" s="224" t="s">
        <v>1953</v>
      </c>
      <c r="C2245" s="222" t="s">
        <v>23</v>
      </c>
      <c r="D2245" s="222">
        <v>1</v>
      </c>
      <c r="E2245" s="225">
        <v>3095.87</v>
      </c>
      <c r="F2245" s="225">
        <v>3095.87</v>
      </c>
    </row>
    <row r="2246" spans="1:6" ht="30">
      <c r="A2246" s="220" t="s">
        <v>17327</v>
      </c>
      <c r="B2246" s="224" t="s">
        <v>1954</v>
      </c>
      <c r="C2246" s="222" t="s">
        <v>23</v>
      </c>
      <c r="D2246" s="222">
        <v>1</v>
      </c>
      <c r="E2246" s="225">
        <v>3384.43</v>
      </c>
      <c r="F2246" s="225">
        <v>3384.43</v>
      </c>
    </row>
    <row r="2247" spans="1:6" ht="30">
      <c r="A2247" s="220" t="s">
        <v>17328</v>
      </c>
      <c r="B2247" s="224" t="s">
        <v>1955</v>
      </c>
      <c r="C2247" s="222" t="s">
        <v>23</v>
      </c>
      <c r="D2247" s="222">
        <v>1</v>
      </c>
      <c r="E2247" s="225">
        <v>3768.61</v>
      </c>
      <c r="F2247" s="225">
        <v>3768.61</v>
      </c>
    </row>
    <row r="2248" spans="1:6" ht="30">
      <c r="A2248" s="220" t="s">
        <v>17329</v>
      </c>
      <c r="B2248" s="224" t="s">
        <v>1956</v>
      </c>
      <c r="C2248" s="222" t="s">
        <v>23</v>
      </c>
      <c r="D2248" s="222">
        <v>1</v>
      </c>
      <c r="E2248" s="225">
        <v>4131.3999999999996</v>
      </c>
      <c r="F2248" s="225">
        <v>4131.3999999999996</v>
      </c>
    </row>
    <row r="2249" spans="1:6" ht="30">
      <c r="A2249" s="220" t="s">
        <v>17330</v>
      </c>
      <c r="B2249" s="224" t="s">
        <v>8096</v>
      </c>
      <c r="C2249" s="222" t="s">
        <v>23</v>
      </c>
      <c r="D2249" s="222">
        <v>1</v>
      </c>
      <c r="E2249" s="225">
        <v>7029.67</v>
      </c>
      <c r="F2249" s="225">
        <v>7029.67</v>
      </c>
    </row>
    <row r="2250" spans="1:6" ht="60">
      <c r="A2250" s="220" t="s">
        <v>17331</v>
      </c>
      <c r="B2250" s="224" t="s">
        <v>8097</v>
      </c>
      <c r="C2250" s="222" t="s">
        <v>23</v>
      </c>
      <c r="D2250" s="222">
        <v>1</v>
      </c>
      <c r="E2250" s="225">
        <v>5307.88</v>
      </c>
      <c r="F2250" s="225">
        <v>5307.88</v>
      </c>
    </row>
    <row r="2251" spans="1:6" ht="30">
      <c r="A2251" s="220" t="s">
        <v>17332</v>
      </c>
      <c r="B2251" s="224" t="s">
        <v>1957</v>
      </c>
      <c r="C2251" s="222" t="s">
        <v>23</v>
      </c>
      <c r="D2251" s="222">
        <v>1</v>
      </c>
      <c r="E2251" s="225">
        <v>8737.5400000000009</v>
      </c>
      <c r="F2251" s="225">
        <v>8737.5400000000009</v>
      </c>
    </row>
    <row r="2252" spans="1:6" ht="60">
      <c r="A2252" s="220" t="s">
        <v>17333</v>
      </c>
      <c r="B2252" s="224" t="s">
        <v>1958</v>
      </c>
      <c r="C2252" s="222" t="s">
        <v>23</v>
      </c>
      <c r="D2252" s="222">
        <v>1</v>
      </c>
      <c r="E2252" s="225">
        <v>7462.61</v>
      </c>
      <c r="F2252" s="225">
        <v>7462.61</v>
      </c>
    </row>
    <row r="2253" spans="1:6" ht="60">
      <c r="A2253" s="220" t="s">
        <v>17334</v>
      </c>
      <c r="B2253" s="224" t="s">
        <v>604</v>
      </c>
      <c r="C2253" s="222" t="s">
        <v>23</v>
      </c>
      <c r="D2253" s="222">
        <v>1</v>
      </c>
      <c r="E2253" s="225">
        <v>43974.13</v>
      </c>
      <c r="F2253" s="225">
        <v>43974.13</v>
      </c>
    </row>
    <row r="2254" spans="1:6" ht="60">
      <c r="A2254" s="220" t="s">
        <v>17335</v>
      </c>
      <c r="B2254" s="224" t="s">
        <v>605</v>
      </c>
      <c r="C2254" s="222" t="s">
        <v>23</v>
      </c>
      <c r="D2254" s="222">
        <v>1</v>
      </c>
      <c r="E2254" s="225">
        <v>54667.78</v>
      </c>
      <c r="F2254" s="225">
        <v>54667.78</v>
      </c>
    </row>
    <row r="2255" spans="1:6" ht="60">
      <c r="A2255" s="220" t="s">
        <v>17336</v>
      </c>
      <c r="B2255" s="224" t="s">
        <v>606</v>
      </c>
      <c r="C2255" s="222" t="s">
        <v>23</v>
      </c>
      <c r="D2255" s="222">
        <v>1</v>
      </c>
      <c r="E2255" s="225">
        <v>78824.070000000007</v>
      </c>
      <c r="F2255" s="225">
        <v>78824.070000000007</v>
      </c>
    </row>
    <row r="2256" spans="1:6" ht="60">
      <c r="A2256" s="220" t="s">
        <v>17337</v>
      </c>
      <c r="B2256" s="224" t="s">
        <v>607</v>
      </c>
      <c r="C2256" s="222" t="s">
        <v>23</v>
      </c>
      <c r="D2256" s="222">
        <v>1</v>
      </c>
      <c r="E2256" s="225">
        <v>97852.87</v>
      </c>
      <c r="F2256" s="225">
        <v>97852.87</v>
      </c>
    </row>
    <row r="2257" spans="1:6" ht="15">
      <c r="A2257" s="220" t="s">
        <v>17338</v>
      </c>
      <c r="B2257" s="221" t="s">
        <v>1959</v>
      </c>
      <c r="C2257" s="222"/>
      <c r="D2257" s="222"/>
      <c r="E2257" s="223"/>
      <c r="F2257" s="223"/>
    </row>
    <row r="2258" spans="1:6" ht="45">
      <c r="A2258" s="220" t="s">
        <v>17339</v>
      </c>
      <c r="B2258" s="224" t="s">
        <v>6286</v>
      </c>
      <c r="C2258" s="222" t="s">
        <v>23</v>
      </c>
      <c r="D2258" s="222">
        <v>1</v>
      </c>
      <c r="E2258" s="223">
        <v>218.39</v>
      </c>
      <c r="F2258" s="223">
        <v>218.39</v>
      </c>
    </row>
    <row r="2259" spans="1:6" ht="45">
      <c r="A2259" s="220" t="s">
        <v>17340</v>
      </c>
      <c r="B2259" s="224" t="s">
        <v>6287</v>
      </c>
      <c r="C2259" s="222" t="s">
        <v>23</v>
      </c>
      <c r="D2259" s="222">
        <v>1</v>
      </c>
      <c r="E2259" s="223">
        <v>194.39</v>
      </c>
      <c r="F2259" s="223">
        <v>194.39</v>
      </c>
    </row>
    <row r="2260" spans="1:6" ht="45">
      <c r="A2260" s="220" t="s">
        <v>17341</v>
      </c>
      <c r="B2260" s="224" t="s">
        <v>6288</v>
      </c>
      <c r="C2260" s="222" t="s">
        <v>23</v>
      </c>
      <c r="D2260" s="222">
        <v>1</v>
      </c>
      <c r="E2260" s="223">
        <v>221.23</v>
      </c>
      <c r="F2260" s="223">
        <v>221.23</v>
      </c>
    </row>
    <row r="2261" spans="1:6" ht="45">
      <c r="A2261" s="220" t="s">
        <v>17342</v>
      </c>
      <c r="B2261" s="224" t="s">
        <v>6289</v>
      </c>
      <c r="C2261" s="222" t="s">
        <v>23</v>
      </c>
      <c r="D2261" s="222">
        <v>1</v>
      </c>
      <c r="E2261" s="223">
        <v>562.51</v>
      </c>
      <c r="F2261" s="223">
        <v>562.51</v>
      </c>
    </row>
    <row r="2262" spans="1:6" ht="45">
      <c r="A2262" s="220" t="s">
        <v>17343</v>
      </c>
      <c r="B2262" s="224" t="s">
        <v>6290</v>
      </c>
      <c r="C2262" s="222" t="s">
        <v>23</v>
      </c>
      <c r="D2262" s="222">
        <v>1</v>
      </c>
      <c r="E2262" s="223">
        <v>326.54000000000002</v>
      </c>
      <c r="F2262" s="223">
        <v>326.54000000000002</v>
      </c>
    </row>
    <row r="2263" spans="1:6" ht="45">
      <c r="A2263" s="220" t="s">
        <v>17344</v>
      </c>
      <c r="B2263" s="224" t="s">
        <v>6291</v>
      </c>
      <c r="C2263" s="222" t="s">
        <v>23</v>
      </c>
      <c r="D2263" s="222">
        <v>1</v>
      </c>
      <c r="E2263" s="223">
        <v>258.66000000000003</v>
      </c>
      <c r="F2263" s="223">
        <v>258.66000000000003</v>
      </c>
    </row>
    <row r="2264" spans="1:6" ht="45">
      <c r="A2264" s="220" t="s">
        <v>17345</v>
      </c>
      <c r="B2264" s="224" t="s">
        <v>6292</v>
      </c>
      <c r="C2264" s="222" t="s">
        <v>23</v>
      </c>
      <c r="D2264" s="222">
        <v>1</v>
      </c>
      <c r="E2264" s="223">
        <v>197.65</v>
      </c>
      <c r="F2264" s="223">
        <v>197.65</v>
      </c>
    </row>
    <row r="2265" spans="1:6" ht="45">
      <c r="A2265" s="220" t="s">
        <v>17346</v>
      </c>
      <c r="B2265" s="224" t="s">
        <v>6293</v>
      </c>
      <c r="C2265" s="222" t="s">
        <v>23</v>
      </c>
      <c r="D2265" s="222">
        <v>1</v>
      </c>
      <c r="E2265" s="223">
        <v>372.23</v>
      </c>
      <c r="F2265" s="223">
        <v>372.23</v>
      </c>
    </row>
    <row r="2266" spans="1:6" ht="60">
      <c r="A2266" s="220" t="s">
        <v>17347</v>
      </c>
      <c r="B2266" s="224" t="s">
        <v>6294</v>
      </c>
      <c r="C2266" s="222" t="s">
        <v>23</v>
      </c>
      <c r="D2266" s="222">
        <v>1</v>
      </c>
      <c r="E2266" s="223">
        <v>234.01</v>
      </c>
      <c r="F2266" s="223">
        <v>234.01</v>
      </c>
    </row>
    <row r="2267" spans="1:6" ht="60">
      <c r="A2267" s="220" t="s">
        <v>17348</v>
      </c>
      <c r="B2267" s="224" t="s">
        <v>6295</v>
      </c>
      <c r="C2267" s="222" t="s">
        <v>23</v>
      </c>
      <c r="D2267" s="222">
        <v>1</v>
      </c>
      <c r="E2267" s="223">
        <v>260.12</v>
      </c>
      <c r="F2267" s="223">
        <v>260.12</v>
      </c>
    </row>
    <row r="2268" spans="1:6" ht="45">
      <c r="A2268" s="220" t="s">
        <v>17349</v>
      </c>
      <c r="B2268" s="224" t="s">
        <v>6296</v>
      </c>
      <c r="C2268" s="222" t="s">
        <v>23</v>
      </c>
      <c r="D2268" s="222">
        <v>1</v>
      </c>
      <c r="E2268" s="223">
        <v>198.14</v>
      </c>
      <c r="F2268" s="223">
        <v>198.14</v>
      </c>
    </row>
    <row r="2269" spans="1:6" ht="45">
      <c r="A2269" s="220" t="s">
        <v>17350</v>
      </c>
      <c r="B2269" s="224" t="s">
        <v>608</v>
      </c>
      <c r="C2269" s="222" t="s">
        <v>23</v>
      </c>
      <c r="D2269" s="222">
        <v>1</v>
      </c>
      <c r="E2269" s="223">
        <v>323.58999999999997</v>
      </c>
      <c r="F2269" s="223">
        <v>323.58999999999997</v>
      </c>
    </row>
    <row r="2270" spans="1:6" ht="45">
      <c r="A2270" s="220" t="s">
        <v>17351</v>
      </c>
      <c r="B2270" s="224" t="s">
        <v>6297</v>
      </c>
      <c r="C2270" s="222" t="s">
        <v>23</v>
      </c>
      <c r="D2270" s="222">
        <v>1</v>
      </c>
      <c r="E2270" s="223">
        <v>158.88</v>
      </c>
      <c r="F2270" s="223">
        <v>158.88</v>
      </c>
    </row>
    <row r="2271" spans="1:6" ht="45">
      <c r="A2271" s="220" t="s">
        <v>17352</v>
      </c>
      <c r="B2271" s="224" t="s">
        <v>6298</v>
      </c>
      <c r="C2271" s="222" t="s">
        <v>23</v>
      </c>
      <c r="D2271" s="222">
        <v>1</v>
      </c>
      <c r="E2271" s="223">
        <v>282.11</v>
      </c>
      <c r="F2271" s="223">
        <v>282.11</v>
      </c>
    </row>
    <row r="2272" spans="1:6" ht="45">
      <c r="A2272" s="220" t="s">
        <v>17353</v>
      </c>
      <c r="B2272" s="224" t="s">
        <v>609</v>
      </c>
      <c r="C2272" s="222" t="s">
        <v>23</v>
      </c>
      <c r="D2272" s="222">
        <v>1</v>
      </c>
      <c r="E2272" s="223">
        <v>262.61</v>
      </c>
      <c r="F2272" s="223">
        <v>262.61</v>
      </c>
    </row>
    <row r="2273" spans="1:6" ht="45">
      <c r="A2273" s="220" t="s">
        <v>17354</v>
      </c>
      <c r="B2273" s="224" t="s">
        <v>6299</v>
      </c>
      <c r="C2273" s="222" t="s">
        <v>23</v>
      </c>
      <c r="D2273" s="222">
        <v>1</v>
      </c>
      <c r="E2273" s="223">
        <v>100.81</v>
      </c>
      <c r="F2273" s="223">
        <v>100.81</v>
      </c>
    </row>
    <row r="2274" spans="1:6" ht="60">
      <c r="A2274" s="220" t="s">
        <v>17355</v>
      </c>
      <c r="B2274" s="224" t="s">
        <v>6300</v>
      </c>
      <c r="C2274" s="222" t="s">
        <v>23</v>
      </c>
      <c r="D2274" s="222">
        <v>1</v>
      </c>
      <c r="E2274" s="223">
        <v>187.21</v>
      </c>
      <c r="F2274" s="223">
        <v>187.21</v>
      </c>
    </row>
    <row r="2275" spans="1:6" ht="30">
      <c r="A2275" s="220" t="s">
        <v>17356</v>
      </c>
      <c r="B2275" s="221" t="s">
        <v>1960</v>
      </c>
      <c r="C2275" s="222"/>
      <c r="D2275" s="222"/>
      <c r="E2275" s="223"/>
      <c r="F2275" s="223"/>
    </row>
    <row r="2276" spans="1:6" ht="60">
      <c r="A2276" s="220" t="s">
        <v>17357</v>
      </c>
      <c r="B2276" s="224" t="s">
        <v>610</v>
      </c>
      <c r="C2276" s="222" t="s">
        <v>23</v>
      </c>
      <c r="D2276" s="222">
        <v>1</v>
      </c>
      <c r="E2276" s="223">
        <v>533.95000000000005</v>
      </c>
      <c r="F2276" s="223">
        <v>533.95000000000005</v>
      </c>
    </row>
    <row r="2277" spans="1:6" ht="60">
      <c r="A2277" s="220" t="s">
        <v>17358</v>
      </c>
      <c r="B2277" s="224" t="s">
        <v>611</v>
      </c>
      <c r="C2277" s="222" t="s">
        <v>23</v>
      </c>
      <c r="D2277" s="222">
        <v>1</v>
      </c>
      <c r="E2277" s="223">
        <v>582.45000000000005</v>
      </c>
      <c r="F2277" s="223">
        <v>582.45000000000005</v>
      </c>
    </row>
    <row r="2278" spans="1:6" ht="60">
      <c r="A2278" s="220" t="s">
        <v>17359</v>
      </c>
      <c r="B2278" s="224" t="s">
        <v>612</v>
      </c>
      <c r="C2278" s="222" t="s">
        <v>23</v>
      </c>
      <c r="D2278" s="222">
        <v>1</v>
      </c>
      <c r="E2278" s="223">
        <v>633.37</v>
      </c>
      <c r="F2278" s="223">
        <v>633.37</v>
      </c>
    </row>
    <row r="2279" spans="1:6" ht="60">
      <c r="A2279" s="220" t="s">
        <v>17360</v>
      </c>
      <c r="B2279" s="224" t="s">
        <v>613</v>
      </c>
      <c r="C2279" s="222" t="s">
        <v>23</v>
      </c>
      <c r="D2279" s="222">
        <v>1</v>
      </c>
      <c r="E2279" s="223">
        <v>757.17</v>
      </c>
      <c r="F2279" s="223">
        <v>757.17</v>
      </c>
    </row>
    <row r="2280" spans="1:6" ht="60">
      <c r="A2280" s="220" t="s">
        <v>17361</v>
      </c>
      <c r="B2280" s="224" t="s">
        <v>614</v>
      </c>
      <c r="C2280" s="222" t="s">
        <v>23</v>
      </c>
      <c r="D2280" s="222">
        <v>1</v>
      </c>
      <c r="E2280" s="225">
        <v>1328.13</v>
      </c>
      <c r="F2280" s="225">
        <v>1328.13</v>
      </c>
    </row>
    <row r="2281" spans="1:6" ht="15">
      <c r="A2281" s="220" t="s">
        <v>17362</v>
      </c>
      <c r="B2281" s="221" t="s">
        <v>1961</v>
      </c>
      <c r="C2281" s="222"/>
      <c r="D2281" s="222"/>
      <c r="E2281" s="223"/>
      <c r="F2281" s="223"/>
    </row>
    <row r="2282" spans="1:6" ht="15">
      <c r="A2282" s="220" t="s">
        <v>17363</v>
      </c>
      <c r="B2282" s="224" t="s">
        <v>615</v>
      </c>
      <c r="C2282" s="222" t="s">
        <v>23</v>
      </c>
      <c r="D2282" s="222">
        <v>1</v>
      </c>
      <c r="E2282" s="223">
        <v>12.8</v>
      </c>
      <c r="F2282" s="223">
        <v>12.8</v>
      </c>
    </row>
    <row r="2283" spans="1:6" ht="15">
      <c r="A2283" s="220" t="s">
        <v>17364</v>
      </c>
      <c r="B2283" s="224" t="s">
        <v>616</v>
      </c>
      <c r="C2283" s="222" t="s">
        <v>23</v>
      </c>
      <c r="D2283" s="222">
        <v>1</v>
      </c>
      <c r="E2283" s="223">
        <v>16.75</v>
      </c>
      <c r="F2283" s="223">
        <v>16.75</v>
      </c>
    </row>
    <row r="2284" spans="1:6" ht="15">
      <c r="A2284" s="220" t="s">
        <v>17365</v>
      </c>
      <c r="B2284" s="224" t="s">
        <v>617</v>
      </c>
      <c r="C2284" s="222" t="s">
        <v>23</v>
      </c>
      <c r="D2284" s="222">
        <v>1</v>
      </c>
      <c r="E2284" s="223">
        <v>24.26</v>
      </c>
      <c r="F2284" s="223">
        <v>24.26</v>
      </c>
    </row>
    <row r="2285" spans="1:6" ht="15">
      <c r="A2285" s="220" t="s">
        <v>17366</v>
      </c>
      <c r="B2285" s="224" t="s">
        <v>618</v>
      </c>
      <c r="C2285" s="222" t="s">
        <v>23</v>
      </c>
      <c r="D2285" s="222">
        <v>1</v>
      </c>
      <c r="E2285" s="223">
        <v>24.74</v>
      </c>
      <c r="F2285" s="223">
        <v>24.74</v>
      </c>
    </row>
    <row r="2286" spans="1:6" ht="15">
      <c r="A2286" s="220" t="s">
        <v>17367</v>
      </c>
      <c r="B2286" s="224" t="s">
        <v>619</v>
      </c>
      <c r="C2286" s="222" t="s">
        <v>23</v>
      </c>
      <c r="D2286" s="222">
        <v>1</v>
      </c>
      <c r="E2286" s="223">
        <v>25.75</v>
      </c>
      <c r="F2286" s="223">
        <v>25.75</v>
      </c>
    </row>
    <row r="2287" spans="1:6" ht="15">
      <c r="A2287" s="220" t="s">
        <v>17368</v>
      </c>
      <c r="B2287" s="224" t="s">
        <v>620</v>
      </c>
      <c r="C2287" s="222" t="s">
        <v>23</v>
      </c>
      <c r="D2287" s="222">
        <v>1</v>
      </c>
      <c r="E2287" s="223">
        <v>30.26</v>
      </c>
      <c r="F2287" s="223">
        <v>30.26</v>
      </c>
    </row>
    <row r="2288" spans="1:6" ht="15">
      <c r="A2288" s="220" t="s">
        <v>17369</v>
      </c>
      <c r="B2288" s="224" t="s">
        <v>621</v>
      </c>
      <c r="C2288" s="222" t="s">
        <v>23</v>
      </c>
      <c r="D2288" s="222">
        <v>1</v>
      </c>
      <c r="E2288" s="223">
        <v>44.19</v>
      </c>
      <c r="F2288" s="223">
        <v>44.19</v>
      </c>
    </row>
    <row r="2289" spans="1:6" ht="15">
      <c r="A2289" s="220" t="s">
        <v>17370</v>
      </c>
      <c r="B2289" s="224" t="s">
        <v>622</v>
      </c>
      <c r="C2289" s="222" t="s">
        <v>23</v>
      </c>
      <c r="D2289" s="222">
        <v>1</v>
      </c>
      <c r="E2289" s="223">
        <v>44.43</v>
      </c>
      <c r="F2289" s="223">
        <v>44.43</v>
      </c>
    </row>
    <row r="2290" spans="1:6" ht="15">
      <c r="A2290" s="220" t="s">
        <v>17371</v>
      </c>
      <c r="B2290" s="224" t="s">
        <v>623</v>
      </c>
      <c r="C2290" s="222" t="s">
        <v>23</v>
      </c>
      <c r="D2290" s="222">
        <v>1</v>
      </c>
      <c r="E2290" s="223">
        <v>52.62</v>
      </c>
      <c r="F2290" s="223">
        <v>52.62</v>
      </c>
    </row>
    <row r="2291" spans="1:6" ht="15">
      <c r="A2291" s="220" t="s">
        <v>17372</v>
      </c>
      <c r="B2291" s="224" t="s">
        <v>624</v>
      </c>
      <c r="C2291" s="222" t="s">
        <v>23</v>
      </c>
      <c r="D2291" s="222">
        <v>1</v>
      </c>
      <c r="E2291" s="223">
        <v>74.28</v>
      </c>
      <c r="F2291" s="223">
        <v>74.28</v>
      </c>
    </row>
    <row r="2292" spans="1:6" ht="15">
      <c r="A2292" s="220" t="s">
        <v>17373</v>
      </c>
      <c r="B2292" s="224" t="s">
        <v>625</v>
      </c>
      <c r="C2292" s="222" t="s">
        <v>23</v>
      </c>
      <c r="D2292" s="222">
        <v>1</v>
      </c>
      <c r="E2292" s="223">
        <v>77.7</v>
      </c>
      <c r="F2292" s="223">
        <v>77.7</v>
      </c>
    </row>
    <row r="2293" spans="1:6" ht="15">
      <c r="A2293" s="220" t="s">
        <v>17374</v>
      </c>
      <c r="B2293" s="224" t="s">
        <v>626</v>
      </c>
      <c r="C2293" s="222" t="s">
        <v>23</v>
      </c>
      <c r="D2293" s="222">
        <v>1</v>
      </c>
      <c r="E2293" s="223">
        <v>89.06</v>
      </c>
      <c r="F2293" s="223">
        <v>89.06</v>
      </c>
    </row>
    <row r="2294" spans="1:6" ht="15">
      <c r="A2294" s="220" t="s">
        <v>17375</v>
      </c>
      <c r="B2294" s="224" t="s">
        <v>627</v>
      </c>
      <c r="C2294" s="222" t="s">
        <v>23</v>
      </c>
      <c r="D2294" s="222">
        <v>1</v>
      </c>
      <c r="E2294" s="223">
        <v>95.03</v>
      </c>
      <c r="F2294" s="223">
        <v>95.03</v>
      </c>
    </row>
    <row r="2295" spans="1:6" ht="15">
      <c r="A2295" s="220" t="s">
        <v>17376</v>
      </c>
      <c r="B2295" s="224" t="s">
        <v>628</v>
      </c>
      <c r="C2295" s="222" t="s">
        <v>23</v>
      </c>
      <c r="D2295" s="222">
        <v>1</v>
      </c>
      <c r="E2295" s="223">
        <v>103.21</v>
      </c>
      <c r="F2295" s="223">
        <v>103.21</v>
      </c>
    </row>
    <row r="2296" spans="1:6" ht="15">
      <c r="A2296" s="220" t="s">
        <v>17377</v>
      </c>
      <c r="B2296" s="224" t="s">
        <v>629</v>
      </c>
      <c r="C2296" s="222" t="s">
        <v>23</v>
      </c>
      <c r="D2296" s="222">
        <v>1</v>
      </c>
      <c r="E2296" s="223">
        <v>346.35</v>
      </c>
      <c r="F2296" s="223">
        <v>346.35</v>
      </c>
    </row>
    <row r="2297" spans="1:6" ht="15">
      <c r="A2297" s="220" t="s">
        <v>17378</v>
      </c>
      <c r="B2297" s="224" t="s">
        <v>630</v>
      </c>
      <c r="C2297" s="222" t="s">
        <v>23</v>
      </c>
      <c r="D2297" s="222">
        <v>1</v>
      </c>
      <c r="E2297" s="223">
        <v>362.22</v>
      </c>
      <c r="F2297" s="223">
        <v>362.22</v>
      </c>
    </row>
    <row r="2298" spans="1:6" ht="15">
      <c r="A2298" s="220" t="s">
        <v>17379</v>
      </c>
      <c r="B2298" s="224" t="s">
        <v>631</v>
      </c>
      <c r="C2298" s="222" t="s">
        <v>23</v>
      </c>
      <c r="D2298" s="222">
        <v>1</v>
      </c>
      <c r="E2298" s="223">
        <v>381.59</v>
      </c>
      <c r="F2298" s="223">
        <v>381.59</v>
      </c>
    </row>
    <row r="2299" spans="1:6" ht="15">
      <c r="A2299" s="220" t="s">
        <v>17380</v>
      </c>
      <c r="B2299" s="224" t="s">
        <v>632</v>
      </c>
      <c r="C2299" s="222" t="s">
        <v>23</v>
      </c>
      <c r="D2299" s="222">
        <v>1</v>
      </c>
      <c r="E2299" s="223">
        <v>14.74</v>
      </c>
      <c r="F2299" s="223">
        <v>14.74</v>
      </c>
    </row>
    <row r="2300" spans="1:6" ht="15">
      <c r="A2300" s="220" t="s">
        <v>17381</v>
      </c>
      <c r="B2300" s="224" t="s">
        <v>633</v>
      </c>
      <c r="C2300" s="222" t="s">
        <v>23</v>
      </c>
      <c r="D2300" s="222">
        <v>1</v>
      </c>
      <c r="E2300" s="223">
        <v>25.19</v>
      </c>
      <c r="F2300" s="223">
        <v>25.19</v>
      </c>
    </row>
    <row r="2301" spans="1:6" ht="15">
      <c r="A2301" s="220" t="s">
        <v>17382</v>
      </c>
      <c r="B2301" s="224" t="s">
        <v>634</v>
      </c>
      <c r="C2301" s="222" t="s">
        <v>23</v>
      </c>
      <c r="D2301" s="222">
        <v>1</v>
      </c>
      <c r="E2301" s="223">
        <v>14.02</v>
      </c>
      <c r="F2301" s="223">
        <v>14.02</v>
      </c>
    </row>
    <row r="2302" spans="1:6" ht="15">
      <c r="A2302" s="220" t="s">
        <v>17383</v>
      </c>
      <c r="B2302" s="224" t="s">
        <v>635</v>
      </c>
      <c r="C2302" s="222" t="s">
        <v>23</v>
      </c>
      <c r="D2302" s="222">
        <v>1</v>
      </c>
      <c r="E2302" s="223">
        <v>14.35</v>
      </c>
      <c r="F2302" s="223">
        <v>14.35</v>
      </c>
    </row>
    <row r="2303" spans="1:6" ht="15">
      <c r="A2303" s="220" t="s">
        <v>17384</v>
      </c>
      <c r="B2303" s="224" t="s">
        <v>636</v>
      </c>
      <c r="C2303" s="222" t="s">
        <v>23</v>
      </c>
      <c r="D2303" s="222">
        <v>1</v>
      </c>
      <c r="E2303" s="223">
        <v>17.079999999999998</v>
      </c>
      <c r="F2303" s="223">
        <v>17.079999999999998</v>
      </c>
    </row>
    <row r="2304" spans="1:6" ht="15">
      <c r="A2304" s="220" t="s">
        <v>17385</v>
      </c>
      <c r="B2304" s="224" t="s">
        <v>637</v>
      </c>
      <c r="C2304" s="222" t="s">
        <v>23</v>
      </c>
      <c r="D2304" s="222">
        <v>1</v>
      </c>
      <c r="E2304" s="223">
        <v>30.03</v>
      </c>
      <c r="F2304" s="223">
        <v>30.03</v>
      </c>
    </row>
    <row r="2305" spans="1:6" ht="15">
      <c r="A2305" s="220" t="s">
        <v>17386</v>
      </c>
      <c r="B2305" s="224" t="s">
        <v>638</v>
      </c>
      <c r="C2305" s="222" t="s">
        <v>23</v>
      </c>
      <c r="D2305" s="222">
        <v>1</v>
      </c>
      <c r="E2305" s="223">
        <v>31.62</v>
      </c>
      <c r="F2305" s="223">
        <v>31.62</v>
      </c>
    </row>
    <row r="2306" spans="1:6" ht="15">
      <c r="A2306" s="220" t="s">
        <v>17387</v>
      </c>
      <c r="B2306" s="224" t="s">
        <v>639</v>
      </c>
      <c r="C2306" s="222" t="s">
        <v>23</v>
      </c>
      <c r="D2306" s="222">
        <v>1</v>
      </c>
      <c r="E2306" s="223">
        <v>37.71</v>
      </c>
      <c r="F2306" s="223">
        <v>37.71</v>
      </c>
    </row>
    <row r="2307" spans="1:6" ht="45">
      <c r="A2307" s="220" t="s">
        <v>17388</v>
      </c>
      <c r="B2307" s="221" t="s">
        <v>6301</v>
      </c>
      <c r="C2307" s="222"/>
      <c r="D2307" s="222"/>
      <c r="E2307" s="223"/>
      <c r="F2307" s="223"/>
    </row>
    <row r="2308" spans="1:6" ht="30">
      <c r="A2308" s="220" t="s">
        <v>17389</v>
      </c>
      <c r="B2308" s="224" t="s">
        <v>6302</v>
      </c>
      <c r="C2308" s="222" t="s">
        <v>23</v>
      </c>
      <c r="D2308" s="222">
        <v>1</v>
      </c>
      <c r="E2308" s="223">
        <v>83.86</v>
      </c>
      <c r="F2308" s="223">
        <v>83.86</v>
      </c>
    </row>
    <row r="2309" spans="1:6" ht="30">
      <c r="A2309" s="220" t="s">
        <v>17390</v>
      </c>
      <c r="B2309" s="224" t="s">
        <v>6303</v>
      </c>
      <c r="C2309" s="222" t="s">
        <v>23</v>
      </c>
      <c r="D2309" s="222">
        <v>1</v>
      </c>
      <c r="E2309" s="223">
        <v>125.79</v>
      </c>
      <c r="F2309" s="223">
        <v>125.79</v>
      </c>
    </row>
    <row r="2310" spans="1:6" ht="30">
      <c r="A2310" s="220" t="s">
        <v>17391</v>
      </c>
      <c r="B2310" s="224" t="s">
        <v>6304</v>
      </c>
      <c r="C2310" s="222" t="s">
        <v>23</v>
      </c>
      <c r="D2310" s="222">
        <v>1</v>
      </c>
      <c r="E2310" s="223">
        <v>209.65</v>
      </c>
      <c r="F2310" s="223">
        <v>209.65</v>
      </c>
    </row>
    <row r="2311" spans="1:6" ht="30">
      <c r="A2311" s="220" t="s">
        <v>17392</v>
      </c>
      <c r="B2311" s="224" t="s">
        <v>6305</v>
      </c>
      <c r="C2311" s="222" t="s">
        <v>41</v>
      </c>
      <c r="D2311" s="222">
        <v>1</v>
      </c>
      <c r="E2311" s="223">
        <v>28.09</v>
      </c>
      <c r="F2311" s="223">
        <v>28.09</v>
      </c>
    </row>
    <row r="2312" spans="1:6" ht="30">
      <c r="A2312" s="220" t="s">
        <v>17393</v>
      </c>
      <c r="B2312" s="224" t="s">
        <v>6306</v>
      </c>
      <c r="C2312" s="222" t="s">
        <v>41</v>
      </c>
      <c r="D2312" s="222">
        <v>1</v>
      </c>
      <c r="E2312" s="223">
        <v>41.93</v>
      </c>
      <c r="F2312" s="223">
        <v>41.93</v>
      </c>
    </row>
    <row r="2313" spans="1:6" ht="30">
      <c r="A2313" s="220" t="s">
        <v>17394</v>
      </c>
      <c r="B2313" s="224" t="s">
        <v>6307</v>
      </c>
      <c r="C2313" s="222" t="s">
        <v>23</v>
      </c>
      <c r="D2313" s="222">
        <v>1</v>
      </c>
      <c r="E2313" s="223">
        <v>33.54</v>
      </c>
      <c r="F2313" s="223">
        <v>33.54</v>
      </c>
    </row>
    <row r="2314" spans="1:6" ht="30">
      <c r="A2314" s="220" t="s">
        <v>17395</v>
      </c>
      <c r="B2314" s="224" t="s">
        <v>6308</v>
      </c>
      <c r="C2314" s="222" t="s">
        <v>41</v>
      </c>
      <c r="D2314" s="222">
        <v>1</v>
      </c>
      <c r="E2314" s="223">
        <v>20.97</v>
      </c>
      <c r="F2314" s="223">
        <v>20.97</v>
      </c>
    </row>
    <row r="2315" spans="1:6" ht="30">
      <c r="A2315" s="220" t="s">
        <v>17396</v>
      </c>
      <c r="B2315" s="224" t="s">
        <v>6309</v>
      </c>
      <c r="C2315" s="222" t="s">
        <v>23</v>
      </c>
      <c r="D2315" s="222">
        <v>1</v>
      </c>
      <c r="E2315" s="223">
        <v>37.74</v>
      </c>
      <c r="F2315" s="223">
        <v>37.74</v>
      </c>
    </row>
    <row r="2316" spans="1:6" ht="30">
      <c r="A2316" s="220" t="s">
        <v>17397</v>
      </c>
      <c r="B2316" s="224" t="s">
        <v>6310</v>
      </c>
      <c r="C2316" s="222" t="s">
        <v>23</v>
      </c>
      <c r="D2316" s="222">
        <v>1</v>
      </c>
      <c r="E2316" s="223">
        <v>83.86</v>
      </c>
      <c r="F2316" s="223">
        <v>83.86</v>
      </c>
    </row>
    <row r="2317" spans="1:6" ht="30">
      <c r="A2317" s="220" t="s">
        <v>17398</v>
      </c>
      <c r="B2317" s="224" t="s">
        <v>6311</v>
      </c>
      <c r="C2317" s="222" t="s">
        <v>23</v>
      </c>
      <c r="D2317" s="222">
        <v>1</v>
      </c>
      <c r="E2317" s="223">
        <v>167.72</v>
      </c>
      <c r="F2317" s="223">
        <v>167.72</v>
      </c>
    </row>
    <row r="2318" spans="1:6" ht="30">
      <c r="A2318" s="220" t="s">
        <v>17399</v>
      </c>
      <c r="B2318" s="224" t="s">
        <v>6312</v>
      </c>
      <c r="C2318" s="222" t="s">
        <v>23</v>
      </c>
      <c r="D2318" s="222">
        <v>1</v>
      </c>
      <c r="E2318" s="223">
        <v>209.65</v>
      </c>
      <c r="F2318" s="223">
        <v>209.65</v>
      </c>
    </row>
    <row r="2319" spans="1:6" ht="30">
      <c r="A2319" s="220" t="s">
        <v>17400</v>
      </c>
      <c r="B2319" s="224" t="s">
        <v>6313</v>
      </c>
      <c r="C2319" s="222" t="s">
        <v>23</v>
      </c>
      <c r="D2319" s="222">
        <v>1</v>
      </c>
      <c r="E2319" s="223">
        <v>335.44</v>
      </c>
      <c r="F2319" s="223">
        <v>335.44</v>
      </c>
    </row>
    <row r="2320" spans="1:6" ht="30">
      <c r="A2320" s="220" t="s">
        <v>17401</v>
      </c>
      <c r="B2320" s="224" t="s">
        <v>6314</v>
      </c>
      <c r="C2320" s="222" t="s">
        <v>23</v>
      </c>
      <c r="D2320" s="222">
        <v>1</v>
      </c>
      <c r="E2320" s="223">
        <v>16.77</v>
      </c>
      <c r="F2320" s="223">
        <v>16.77</v>
      </c>
    </row>
    <row r="2321" spans="1:6" ht="30">
      <c r="A2321" s="220" t="s">
        <v>17402</v>
      </c>
      <c r="B2321" s="224" t="s">
        <v>6315</v>
      </c>
      <c r="C2321" s="222" t="s">
        <v>23</v>
      </c>
      <c r="D2321" s="222">
        <v>1</v>
      </c>
      <c r="E2321" s="223">
        <v>25.16</v>
      </c>
      <c r="F2321" s="223">
        <v>25.16</v>
      </c>
    </row>
    <row r="2322" spans="1:6" ht="30">
      <c r="A2322" s="220" t="s">
        <v>17403</v>
      </c>
      <c r="B2322" s="224" t="s">
        <v>6316</v>
      </c>
      <c r="C2322" s="222" t="s">
        <v>23</v>
      </c>
      <c r="D2322" s="222">
        <v>1</v>
      </c>
      <c r="E2322" s="223">
        <v>12.58</v>
      </c>
      <c r="F2322" s="223">
        <v>12.58</v>
      </c>
    </row>
    <row r="2323" spans="1:6" ht="30">
      <c r="A2323" s="220" t="s">
        <v>17404</v>
      </c>
      <c r="B2323" s="224" t="s">
        <v>6317</v>
      </c>
      <c r="C2323" s="222" t="s">
        <v>23</v>
      </c>
      <c r="D2323" s="222">
        <v>1</v>
      </c>
      <c r="E2323" s="223">
        <v>18.87</v>
      </c>
      <c r="F2323" s="223">
        <v>18.87</v>
      </c>
    </row>
    <row r="2324" spans="1:6" ht="30">
      <c r="A2324" s="220" t="s">
        <v>17405</v>
      </c>
      <c r="B2324" s="224" t="s">
        <v>6318</v>
      </c>
      <c r="C2324" s="222" t="s">
        <v>23</v>
      </c>
      <c r="D2324" s="222">
        <v>1</v>
      </c>
      <c r="E2324" s="223">
        <v>20.97</v>
      </c>
      <c r="F2324" s="223">
        <v>20.97</v>
      </c>
    </row>
    <row r="2325" spans="1:6" ht="30">
      <c r="A2325" s="220" t="s">
        <v>17406</v>
      </c>
      <c r="B2325" s="224" t="s">
        <v>6319</v>
      </c>
      <c r="C2325" s="222" t="s">
        <v>23</v>
      </c>
      <c r="D2325" s="222">
        <v>1</v>
      </c>
      <c r="E2325" s="223">
        <v>25.16</v>
      </c>
      <c r="F2325" s="223">
        <v>25.16</v>
      </c>
    </row>
    <row r="2326" spans="1:6" ht="30">
      <c r="A2326" s="220" t="s">
        <v>17407</v>
      </c>
      <c r="B2326" s="224" t="s">
        <v>6320</v>
      </c>
      <c r="C2326" s="222" t="s">
        <v>23</v>
      </c>
      <c r="D2326" s="222">
        <v>1</v>
      </c>
      <c r="E2326" s="223">
        <v>29.35</v>
      </c>
      <c r="F2326" s="223">
        <v>29.35</v>
      </c>
    </row>
    <row r="2327" spans="1:6" ht="30">
      <c r="A2327" s="220" t="s">
        <v>17408</v>
      </c>
      <c r="B2327" s="224" t="s">
        <v>6321</v>
      </c>
      <c r="C2327" s="222" t="s">
        <v>23</v>
      </c>
      <c r="D2327" s="222">
        <v>1</v>
      </c>
      <c r="E2327" s="223">
        <v>33.54</v>
      </c>
      <c r="F2327" s="223">
        <v>33.54</v>
      </c>
    </row>
    <row r="2328" spans="1:6" ht="30">
      <c r="A2328" s="220" t="s">
        <v>17409</v>
      </c>
      <c r="B2328" s="224" t="s">
        <v>6322</v>
      </c>
      <c r="C2328" s="222" t="s">
        <v>23</v>
      </c>
      <c r="D2328" s="222">
        <v>1</v>
      </c>
      <c r="E2328" s="223">
        <v>37.74</v>
      </c>
      <c r="F2328" s="223">
        <v>37.74</v>
      </c>
    </row>
    <row r="2329" spans="1:6" ht="30">
      <c r="A2329" s="220" t="s">
        <v>17410</v>
      </c>
      <c r="B2329" s="224" t="s">
        <v>6323</v>
      </c>
      <c r="C2329" s="222" t="s">
        <v>23</v>
      </c>
      <c r="D2329" s="222">
        <v>1</v>
      </c>
      <c r="E2329" s="223">
        <v>18.87</v>
      </c>
      <c r="F2329" s="223">
        <v>18.87</v>
      </c>
    </row>
    <row r="2330" spans="1:6" ht="30">
      <c r="A2330" s="220" t="s">
        <v>17411</v>
      </c>
      <c r="B2330" s="224" t="s">
        <v>6324</v>
      </c>
      <c r="C2330" s="222" t="s">
        <v>23</v>
      </c>
      <c r="D2330" s="222">
        <v>1</v>
      </c>
      <c r="E2330" s="223">
        <v>10.48</v>
      </c>
      <c r="F2330" s="223">
        <v>10.48</v>
      </c>
    </row>
    <row r="2331" spans="1:6" ht="30">
      <c r="A2331" s="220" t="s">
        <v>17412</v>
      </c>
      <c r="B2331" s="224" t="s">
        <v>6325</v>
      </c>
      <c r="C2331" s="222" t="s">
        <v>23</v>
      </c>
      <c r="D2331" s="222">
        <v>1</v>
      </c>
      <c r="E2331" s="223">
        <v>37.74</v>
      </c>
      <c r="F2331" s="223">
        <v>37.74</v>
      </c>
    </row>
    <row r="2332" spans="1:6" ht="30">
      <c r="A2332" s="220" t="s">
        <v>17413</v>
      </c>
      <c r="B2332" s="224" t="s">
        <v>6326</v>
      </c>
      <c r="C2332" s="222" t="s">
        <v>23</v>
      </c>
      <c r="D2332" s="222">
        <v>1</v>
      </c>
      <c r="E2332" s="223">
        <v>37.74</v>
      </c>
      <c r="F2332" s="223">
        <v>37.74</v>
      </c>
    </row>
    <row r="2333" spans="1:6" ht="30">
      <c r="A2333" s="220" t="s">
        <v>17414</v>
      </c>
      <c r="B2333" s="224" t="s">
        <v>6327</v>
      </c>
      <c r="C2333" s="222" t="s">
        <v>23</v>
      </c>
      <c r="D2333" s="222">
        <v>1</v>
      </c>
      <c r="E2333" s="223">
        <v>18.87</v>
      </c>
      <c r="F2333" s="223">
        <v>18.87</v>
      </c>
    </row>
    <row r="2334" spans="1:6" ht="30">
      <c r="A2334" s="220" t="s">
        <v>17415</v>
      </c>
      <c r="B2334" s="224" t="s">
        <v>6328</v>
      </c>
      <c r="C2334" s="222" t="s">
        <v>23</v>
      </c>
      <c r="D2334" s="222">
        <v>1</v>
      </c>
      <c r="E2334" s="223">
        <v>18.87</v>
      </c>
      <c r="F2334" s="223">
        <v>18.87</v>
      </c>
    </row>
    <row r="2335" spans="1:6" ht="30">
      <c r="A2335" s="220" t="s">
        <v>17416</v>
      </c>
      <c r="B2335" s="224" t="s">
        <v>6329</v>
      </c>
      <c r="C2335" s="222" t="s">
        <v>23</v>
      </c>
      <c r="D2335" s="222">
        <v>1</v>
      </c>
      <c r="E2335" s="223">
        <v>6.82</v>
      </c>
      <c r="F2335" s="223">
        <v>6.82</v>
      </c>
    </row>
    <row r="2336" spans="1:6" ht="30">
      <c r="A2336" s="220" t="s">
        <v>17417</v>
      </c>
      <c r="B2336" s="224" t="s">
        <v>6330</v>
      </c>
      <c r="C2336" s="222" t="s">
        <v>23</v>
      </c>
      <c r="D2336" s="222">
        <v>1</v>
      </c>
      <c r="E2336" s="223">
        <v>1.59</v>
      </c>
      <c r="F2336" s="223">
        <v>1.59</v>
      </c>
    </row>
    <row r="2337" spans="1:6" ht="15">
      <c r="A2337" s="220" t="s">
        <v>17418</v>
      </c>
      <c r="B2337" s="224" t="s">
        <v>6331</v>
      </c>
      <c r="C2337" s="222" t="s">
        <v>23</v>
      </c>
      <c r="D2337" s="222">
        <v>1</v>
      </c>
      <c r="E2337" s="223">
        <v>11.37</v>
      </c>
      <c r="F2337" s="223">
        <v>11.37</v>
      </c>
    </row>
    <row r="2338" spans="1:6" ht="15">
      <c r="A2338" s="220" t="s">
        <v>17419</v>
      </c>
      <c r="B2338" s="224" t="s">
        <v>6332</v>
      </c>
      <c r="C2338" s="222" t="s">
        <v>23</v>
      </c>
      <c r="D2338" s="222">
        <v>1</v>
      </c>
      <c r="E2338" s="223">
        <v>22.74</v>
      </c>
      <c r="F2338" s="223">
        <v>22.74</v>
      </c>
    </row>
    <row r="2339" spans="1:6" ht="15">
      <c r="A2339" s="220" t="s">
        <v>17420</v>
      </c>
      <c r="B2339" s="224" t="s">
        <v>6333</v>
      </c>
      <c r="C2339" s="222" t="s">
        <v>23</v>
      </c>
      <c r="D2339" s="222">
        <v>1</v>
      </c>
      <c r="E2339" s="223">
        <v>45.48</v>
      </c>
      <c r="F2339" s="223">
        <v>45.48</v>
      </c>
    </row>
    <row r="2340" spans="1:6" ht="45">
      <c r="A2340" s="220" t="s">
        <v>17421</v>
      </c>
      <c r="B2340" s="224" t="s">
        <v>6334</v>
      </c>
      <c r="C2340" s="222" t="s">
        <v>23</v>
      </c>
      <c r="D2340" s="222">
        <v>1</v>
      </c>
      <c r="E2340" s="223">
        <v>337.88</v>
      </c>
      <c r="F2340" s="223">
        <v>337.88</v>
      </c>
    </row>
    <row r="2341" spans="1:6" ht="45">
      <c r="A2341" s="220" t="s">
        <v>17422</v>
      </c>
      <c r="B2341" s="224" t="s">
        <v>6335</v>
      </c>
      <c r="C2341" s="222" t="s">
        <v>23</v>
      </c>
      <c r="D2341" s="222">
        <v>1</v>
      </c>
      <c r="E2341" s="223">
        <v>520.38</v>
      </c>
      <c r="F2341" s="223">
        <v>520.38</v>
      </c>
    </row>
    <row r="2342" spans="1:6" ht="45">
      <c r="A2342" s="220" t="s">
        <v>17423</v>
      </c>
      <c r="B2342" s="224" t="s">
        <v>6336</v>
      </c>
      <c r="C2342" s="222" t="s">
        <v>23</v>
      </c>
      <c r="D2342" s="222">
        <v>1</v>
      </c>
      <c r="E2342" s="225">
        <v>1113.94</v>
      </c>
      <c r="F2342" s="225">
        <v>1113.94</v>
      </c>
    </row>
    <row r="2343" spans="1:6" ht="30">
      <c r="A2343" s="220" t="s">
        <v>17424</v>
      </c>
      <c r="B2343" s="224" t="s">
        <v>6337</v>
      </c>
      <c r="C2343" s="222" t="s">
        <v>41</v>
      </c>
      <c r="D2343" s="222">
        <v>1</v>
      </c>
      <c r="E2343" s="223">
        <v>2.1</v>
      </c>
      <c r="F2343" s="223">
        <v>2.1</v>
      </c>
    </row>
    <row r="2344" spans="1:6" ht="30">
      <c r="A2344" s="220" t="s">
        <v>17425</v>
      </c>
      <c r="B2344" s="224" t="s">
        <v>6338</v>
      </c>
      <c r="C2344" s="222" t="s">
        <v>23</v>
      </c>
      <c r="D2344" s="222">
        <v>1</v>
      </c>
      <c r="E2344" s="223">
        <v>8.39</v>
      </c>
      <c r="F2344" s="223">
        <v>8.39</v>
      </c>
    </row>
    <row r="2345" spans="1:6" ht="15">
      <c r="A2345" s="220" t="s">
        <v>17426</v>
      </c>
      <c r="B2345" s="221" t="s">
        <v>1962</v>
      </c>
      <c r="C2345" s="222"/>
      <c r="D2345" s="222"/>
      <c r="E2345" s="223"/>
      <c r="F2345" s="223"/>
    </row>
    <row r="2346" spans="1:6" ht="15">
      <c r="A2346" s="220" t="s">
        <v>17427</v>
      </c>
      <c r="B2346" s="221" t="s">
        <v>1963</v>
      </c>
      <c r="C2346" s="222"/>
      <c r="D2346" s="222"/>
      <c r="E2346" s="223"/>
      <c r="F2346" s="223"/>
    </row>
    <row r="2347" spans="1:6" ht="30">
      <c r="A2347" s="220" t="s">
        <v>17428</v>
      </c>
      <c r="B2347" s="224" t="s">
        <v>640</v>
      </c>
      <c r="C2347" s="222" t="s">
        <v>23</v>
      </c>
      <c r="D2347" s="222">
        <v>1</v>
      </c>
      <c r="E2347" s="225">
        <v>1546.28</v>
      </c>
      <c r="F2347" s="225">
        <v>1546.28</v>
      </c>
    </row>
    <row r="2348" spans="1:6" ht="45">
      <c r="A2348" s="220" t="s">
        <v>17429</v>
      </c>
      <c r="B2348" s="224" t="s">
        <v>641</v>
      </c>
      <c r="C2348" s="222" t="s">
        <v>23</v>
      </c>
      <c r="D2348" s="222">
        <v>1</v>
      </c>
      <c r="E2348" s="223">
        <v>524.86</v>
      </c>
      <c r="F2348" s="223">
        <v>524.86</v>
      </c>
    </row>
    <row r="2349" spans="1:6" ht="30">
      <c r="A2349" s="220" t="s">
        <v>17430</v>
      </c>
      <c r="B2349" s="224" t="s">
        <v>642</v>
      </c>
      <c r="C2349" s="222" t="s">
        <v>23</v>
      </c>
      <c r="D2349" s="222">
        <v>1</v>
      </c>
      <c r="E2349" s="223">
        <v>155.71</v>
      </c>
      <c r="F2349" s="223">
        <v>155.71</v>
      </c>
    </row>
    <row r="2350" spans="1:6" ht="30">
      <c r="A2350" s="220" t="s">
        <v>17431</v>
      </c>
      <c r="B2350" s="224" t="s">
        <v>643</v>
      </c>
      <c r="C2350" s="222" t="s">
        <v>23</v>
      </c>
      <c r="D2350" s="222">
        <v>1</v>
      </c>
      <c r="E2350" s="223">
        <v>438.05</v>
      </c>
      <c r="F2350" s="223">
        <v>438.05</v>
      </c>
    </row>
    <row r="2351" spans="1:6" ht="45">
      <c r="A2351" s="220" t="s">
        <v>17432</v>
      </c>
      <c r="B2351" s="224" t="s">
        <v>644</v>
      </c>
      <c r="C2351" s="222" t="s">
        <v>23</v>
      </c>
      <c r="D2351" s="222">
        <v>1</v>
      </c>
      <c r="E2351" s="225">
        <v>1080.74</v>
      </c>
      <c r="F2351" s="225">
        <v>1080.74</v>
      </c>
    </row>
    <row r="2352" spans="1:6" ht="15">
      <c r="A2352" s="220" t="s">
        <v>17433</v>
      </c>
      <c r="B2352" s="224" t="s">
        <v>645</v>
      </c>
      <c r="C2352" s="222" t="s">
        <v>41</v>
      </c>
      <c r="D2352" s="222">
        <v>1</v>
      </c>
      <c r="E2352" s="223">
        <v>27.26</v>
      </c>
      <c r="F2352" s="223">
        <v>27.26</v>
      </c>
    </row>
    <row r="2353" spans="1:6" ht="15">
      <c r="A2353" s="220" t="s">
        <v>17434</v>
      </c>
      <c r="B2353" s="224" t="s">
        <v>646</v>
      </c>
      <c r="C2353" s="222" t="s">
        <v>23</v>
      </c>
      <c r="D2353" s="222">
        <v>1</v>
      </c>
      <c r="E2353" s="223">
        <v>72.89</v>
      </c>
      <c r="F2353" s="223">
        <v>72.89</v>
      </c>
    </row>
    <row r="2354" spans="1:6" ht="30">
      <c r="A2354" s="220" t="s">
        <v>17435</v>
      </c>
      <c r="B2354" s="224" t="s">
        <v>6339</v>
      </c>
      <c r="C2354" s="222" t="s">
        <v>23</v>
      </c>
      <c r="D2354" s="222">
        <v>1</v>
      </c>
      <c r="E2354" s="223">
        <v>780.93</v>
      </c>
      <c r="F2354" s="223">
        <v>780.93</v>
      </c>
    </row>
    <row r="2355" spans="1:6" ht="30">
      <c r="A2355" s="220" t="s">
        <v>17436</v>
      </c>
      <c r="B2355" s="224" t="s">
        <v>6340</v>
      </c>
      <c r="C2355" s="222" t="s">
        <v>23</v>
      </c>
      <c r="D2355" s="222">
        <v>1</v>
      </c>
      <c r="E2355" s="225">
        <v>1619.66</v>
      </c>
      <c r="F2355" s="225">
        <v>1619.66</v>
      </c>
    </row>
    <row r="2356" spans="1:6" ht="30">
      <c r="A2356" s="220" t="s">
        <v>17437</v>
      </c>
      <c r="B2356" s="224" t="s">
        <v>6341</v>
      </c>
      <c r="C2356" s="222" t="s">
        <v>23</v>
      </c>
      <c r="D2356" s="222">
        <v>1</v>
      </c>
      <c r="E2356" s="225">
        <v>2571.63</v>
      </c>
      <c r="F2356" s="225">
        <v>2571.63</v>
      </c>
    </row>
    <row r="2357" spans="1:6" ht="15">
      <c r="A2357" s="220" t="s">
        <v>17438</v>
      </c>
      <c r="B2357" s="224" t="s">
        <v>6342</v>
      </c>
      <c r="C2357" s="222" t="s">
        <v>41</v>
      </c>
      <c r="D2357" s="222">
        <v>1</v>
      </c>
      <c r="E2357" s="223">
        <v>21.1</v>
      </c>
      <c r="F2357" s="223">
        <v>21.1</v>
      </c>
    </row>
    <row r="2358" spans="1:6" ht="15">
      <c r="A2358" s="220" t="s">
        <v>17439</v>
      </c>
      <c r="B2358" s="224" t="s">
        <v>6343</v>
      </c>
      <c r="C2358" s="222" t="s">
        <v>41</v>
      </c>
      <c r="D2358" s="222">
        <v>1</v>
      </c>
      <c r="E2358" s="223">
        <v>94.96</v>
      </c>
      <c r="F2358" s="223">
        <v>94.96</v>
      </c>
    </row>
    <row r="2359" spans="1:6" ht="15">
      <c r="A2359" s="220" t="s">
        <v>17440</v>
      </c>
      <c r="B2359" s="224" t="s">
        <v>6344</v>
      </c>
      <c r="C2359" s="222" t="s">
        <v>41</v>
      </c>
      <c r="D2359" s="222">
        <v>1</v>
      </c>
      <c r="E2359" s="223">
        <v>42.75</v>
      </c>
      <c r="F2359" s="223">
        <v>42.75</v>
      </c>
    </row>
    <row r="2360" spans="1:6" ht="15">
      <c r="A2360" s="220" t="s">
        <v>17441</v>
      </c>
      <c r="B2360" s="221" t="s">
        <v>1964</v>
      </c>
      <c r="C2360" s="222"/>
      <c r="D2360" s="222"/>
      <c r="E2360" s="223"/>
      <c r="F2360" s="223"/>
    </row>
    <row r="2361" spans="1:6" ht="60">
      <c r="A2361" s="220" t="s">
        <v>17442</v>
      </c>
      <c r="B2361" s="224" t="s">
        <v>1965</v>
      </c>
      <c r="C2361" s="222" t="s">
        <v>23</v>
      </c>
      <c r="D2361" s="222">
        <v>1</v>
      </c>
      <c r="E2361" s="225">
        <v>8708.19</v>
      </c>
      <c r="F2361" s="225">
        <v>8708.19</v>
      </c>
    </row>
    <row r="2362" spans="1:6" ht="60">
      <c r="A2362" s="220" t="s">
        <v>17443</v>
      </c>
      <c r="B2362" s="224" t="s">
        <v>647</v>
      </c>
      <c r="C2362" s="222" t="s">
        <v>23</v>
      </c>
      <c r="D2362" s="222">
        <v>1</v>
      </c>
      <c r="E2362" s="225">
        <v>15525.77</v>
      </c>
      <c r="F2362" s="225">
        <v>15525.77</v>
      </c>
    </row>
    <row r="2363" spans="1:6" ht="15">
      <c r="A2363" s="220" t="s">
        <v>17444</v>
      </c>
      <c r="B2363" s="221" t="s">
        <v>1966</v>
      </c>
      <c r="C2363" s="222"/>
      <c r="D2363" s="222"/>
      <c r="E2363" s="223"/>
      <c r="F2363" s="223"/>
    </row>
    <row r="2364" spans="1:6" ht="30">
      <c r="A2364" s="220" t="s">
        <v>17445</v>
      </c>
      <c r="B2364" s="224" t="s">
        <v>648</v>
      </c>
      <c r="C2364" s="222" t="s">
        <v>23</v>
      </c>
      <c r="D2364" s="222">
        <v>1</v>
      </c>
      <c r="E2364" s="223">
        <v>483.81</v>
      </c>
      <c r="F2364" s="223">
        <v>483.81</v>
      </c>
    </row>
    <row r="2365" spans="1:6" ht="60">
      <c r="A2365" s="220" t="s">
        <v>17446</v>
      </c>
      <c r="B2365" s="224" t="s">
        <v>649</v>
      </c>
      <c r="C2365" s="222" t="s">
        <v>23</v>
      </c>
      <c r="D2365" s="222">
        <v>1</v>
      </c>
      <c r="E2365" s="223">
        <v>890.3</v>
      </c>
      <c r="F2365" s="223">
        <v>890.3</v>
      </c>
    </row>
    <row r="2366" spans="1:6" ht="30">
      <c r="A2366" s="220" t="s">
        <v>17447</v>
      </c>
      <c r="B2366" s="224" t="s">
        <v>650</v>
      </c>
      <c r="C2366" s="222" t="s">
        <v>41</v>
      </c>
      <c r="D2366" s="222">
        <v>1</v>
      </c>
      <c r="E2366" s="223">
        <v>98.69</v>
      </c>
      <c r="F2366" s="223">
        <v>98.69</v>
      </c>
    </row>
    <row r="2367" spans="1:6" ht="30">
      <c r="A2367" s="220" t="s">
        <v>17448</v>
      </c>
      <c r="B2367" s="224" t="s">
        <v>651</v>
      </c>
      <c r="C2367" s="222" t="s">
        <v>41</v>
      </c>
      <c r="D2367" s="222">
        <v>1</v>
      </c>
      <c r="E2367" s="223">
        <v>78.03</v>
      </c>
      <c r="F2367" s="223">
        <v>78.03</v>
      </c>
    </row>
    <row r="2368" spans="1:6" ht="60">
      <c r="A2368" s="220" t="s">
        <v>17449</v>
      </c>
      <c r="B2368" s="224" t="s">
        <v>6345</v>
      </c>
      <c r="C2368" s="222" t="s">
        <v>23</v>
      </c>
      <c r="D2368" s="222">
        <v>1</v>
      </c>
      <c r="E2368" s="223">
        <v>129.47999999999999</v>
      </c>
      <c r="F2368" s="223">
        <v>129.47999999999999</v>
      </c>
    </row>
    <row r="2369" spans="1:6" ht="30">
      <c r="A2369" s="220" t="s">
        <v>13774</v>
      </c>
      <c r="B2369" s="224" t="s">
        <v>652</v>
      </c>
      <c r="C2369" s="222" t="s">
        <v>23</v>
      </c>
      <c r="D2369" s="222">
        <v>1</v>
      </c>
      <c r="E2369" s="223">
        <v>65.73</v>
      </c>
      <c r="F2369" s="223">
        <v>65.73</v>
      </c>
    </row>
    <row r="2370" spans="1:6" ht="15">
      <c r="A2370" s="220" t="s">
        <v>17450</v>
      </c>
      <c r="B2370" s="224" t="s">
        <v>590</v>
      </c>
      <c r="C2370" s="222" t="s">
        <v>23</v>
      </c>
      <c r="D2370" s="222">
        <v>1</v>
      </c>
      <c r="E2370" s="223">
        <v>244.36</v>
      </c>
      <c r="F2370" s="223">
        <v>244.36</v>
      </c>
    </row>
    <row r="2371" spans="1:6" ht="45">
      <c r="A2371" s="220" t="s">
        <v>17451</v>
      </c>
      <c r="B2371" s="224" t="s">
        <v>1967</v>
      </c>
      <c r="C2371" s="222" t="s">
        <v>23</v>
      </c>
      <c r="D2371" s="222">
        <v>1</v>
      </c>
      <c r="E2371" s="223">
        <v>47.06</v>
      </c>
      <c r="F2371" s="223">
        <v>47.06</v>
      </c>
    </row>
    <row r="2372" spans="1:6" ht="60">
      <c r="A2372" s="220" t="s">
        <v>17452</v>
      </c>
      <c r="B2372" s="224" t="s">
        <v>653</v>
      </c>
      <c r="C2372" s="222" t="s">
        <v>23</v>
      </c>
      <c r="D2372" s="222">
        <v>1</v>
      </c>
      <c r="E2372" s="223">
        <v>59.73</v>
      </c>
      <c r="F2372" s="223">
        <v>59.73</v>
      </c>
    </row>
    <row r="2373" spans="1:6" ht="60">
      <c r="A2373" s="220" t="s">
        <v>17453</v>
      </c>
      <c r="B2373" s="224" t="s">
        <v>654</v>
      </c>
      <c r="C2373" s="222" t="s">
        <v>23</v>
      </c>
      <c r="D2373" s="222">
        <v>1</v>
      </c>
      <c r="E2373" s="223">
        <v>928.03</v>
      </c>
      <c r="F2373" s="223">
        <v>928.03</v>
      </c>
    </row>
    <row r="2374" spans="1:6" ht="60">
      <c r="A2374" s="220" t="s">
        <v>17454</v>
      </c>
      <c r="B2374" s="224" t="s">
        <v>655</v>
      </c>
      <c r="C2374" s="222" t="s">
        <v>23</v>
      </c>
      <c r="D2374" s="222">
        <v>1</v>
      </c>
      <c r="E2374" s="225">
        <v>1279.78</v>
      </c>
      <c r="F2374" s="225">
        <v>1279.78</v>
      </c>
    </row>
    <row r="2375" spans="1:6" ht="45">
      <c r="A2375" s="220" t="s">
        <v>17455</v>
      </c>
      <c r="B2375" s="224" t="s">
        <v>656</v>
      </c>
      <c r="C2375" s="222" t="s">
        <v>23</v>
      </c>
      <c r="D2375" s="222">
        <v>1</v>
      </c>
      <c r="E2375" s="223">
        <v>93.13</v>
      </c>
      <c r="F2375" s="223">
        <v>93.13</v>
      </c>
    </row>
    <row r="2376" spans="1:6" ht="30">
      <c r="A2376" s="220" t="s">
        <v>17456</v>
      </c>
      <c r="B2376" s="224" t="s">
        <v>657</v>
      </c>
      <c r="C2376" s="222" t="s">
        <v>41</v>
      </c>
      <c r="D2376" s="222">
        <v>1</v>
      </c>
      <c r="E2376" s="223">
        <v>78.03</v>
      </c>
      <c r="F2376" s="223">
        <v>78.03</v>
      </c>
    </row>
    <row r="2377" spans="1:6" ht="30">
      <c r="A2377" s="220" t="s">
        <v>17457</v>
      </c>
      <c r="B2377" s="224" t="s">
        <v>658</v>
      </c>
      <c r="C2377" s="222" t="s">
        <v>41</v>
      </c>
      <c r="D2377" s="222">
        <v>1</v>
      </c>
      <c r="E2377" s="223">
        <v>50.26</v>
      </c>
      <c r="F2377" s="223">
        <v>50.26</v>
      </c>
    </row>
    <row r="2378" spans="1:6" ht="45">
      <c r="A2378" s="220" t="s">
        <v>17458</v>
      </c>
      <c r="B2378" s="224" t="s">
        <v>659</v>
      </c>
      <c r="C2378" s="222" t="s">
        <v>23</v>
      </c>
      <c r="D2378" s="222">
        <v>1</v>
      </c>
      <c r="E2378" s="223">
        <v>11.27</v>
      </c>
      <c r="F2378" s="223">
        <v>11.27</v>
      </c>
    </row>
    <row r="2379" spans="1:6" ht="45">
      <c r="A2379" s="220" t="s">
        <v>17459</v>
      </c>
      <c r="B2379" s="224" t="s">
        <v>660</v>
      </c>
      <c r="C2379" s="222" t="s">
        <v>23</v>
      </c>
      <c r="D2379" s="222">
        <v>1</v>
      </c>
      <c r="E2379" s="223">
        <v>139.84</v>
      </c>
      <c r="F2379" s="223">
        <v>139.84</v>
      </c>
    </row>
    <row r="2380" spans="1:6" ht="30">
      <c r="A2380" s="220" t="s">
        <v>17460</v>
      </c>
      <c r="B2380" s="224" t="s">
        <v>661</v>
      </c>
      <c r="C2380" s="222" t="s">
        <v>23</v>
      </c>
      <c r="D2380" s="222">
        <v>1</v>
      </c>
      <c r="E2380" s="223">
        <v>6.38</v>
      </c>
      <c r="F2380" s="223">
        <v>6.38</v>
      </c>
    </row>
    <row r="2381" spans="1:6" ht="30">
      <c r="A2381" s="220" t="s">
        <v>17461</v>
      </c>
      <c r="B2381" s="224" t="s">
        <v>662</v>
      </c>
      <c r="C2381" s="222" t="s">
        <v>23</v>
      </c>
      <c r="D2381" s="222">
        <v>1</v>
      </c>
      <c r="E2381" s="223">
        <v>12.39</v>
      </c>
      <c r="F2381" s="223">
        <v>12.39</v>
      </c>
    </row>
    <row r="2382" spans="1:6" ht="60">
      <c r="A2382" s="220" t="s">
        <v>17462</v>
      </c>
      <c r="B2382" s="224" t="s">
        <v>663</v>
      </c>
      <c r="C2382" s="222" t="s">
        <v>23</v>
      </c>
      <c r="D2382" s="222">
        <v>1</v>
      </c>
      <c r="E2382" s="223">
        <v>241.12</v>
      </c>
      <c r="F2382" s="223">
        <v>241.12</v>
      </c>
    </row>
    <row r="2383" spans="1:6" ht="60">
      <c r="A2383" s="220" t="s">
        <v>17463</v>
      </c>
      <c r="B2383" s="224" t="s">
        <v>664</v>
      </c>
      <c r="C2383" s="222" t="s">
        <v>23</v>
      </c>
      <c r="D2383" s="222">
        <v>1</v>
      </c>
      <c r="E2383" s="223">
        <v>599.64</v>
      </c>
      <c r="F2383" s="223">
        <v>599.64</v>
      </c>
    </row>
    <row r="2384" spans="1:6" ht="45">
      <c r="A2384" s="220" t="s">
        <v>17464</v>
      </c>
      <c r="B2384" s="224" t="s">
        <v>665</v>
      </c>
      <c r="C2384" s="222" t="s">
        <v>41</v>
      </c>
      <c r="D2384" s="222">
        <v>1</v>
      </c>
      <c r="E2384" s="223">
        <v>40.32</v>
      </c>
      <c r="F2384" s="223">
        <v>40.32</v>
      </c>
    </row>
    <row r="2385" spans="1:6" ht="45">
      <c r="A2385" s="220" t="s">
        <v>17465</v>
      </c>
      <c r="B2385" s="224" t="s">
        <v>666</v>
      </c>
      <c r="C2385" s="222" t="s">
        <v>41</v>
      </c>
      <c r="D2385" s="222">
        <v>1</v>
      </c>
      <c r="E2385" s="223">
        <v>41.17</v>
      </c>
      <c r="F2385" s="223">
        <v>41.17</v>
      </c>
    </row>
    <row r="2386" spans="1:6" ht="30">
      <c r="A2386" s="220" t="s">
        <v>17466</v>
      </c>
      <c r="B2386" s="224" t="s">
        <v>667</v>
      </c>
      <c r="C2386" s="222" t="s">
        <v>23</v>
      </c>
      <c r="D2386" s="222">
        <v>1</v>
      </c>
      <c r="E2386" s="223">
        <v>27.41</v>
      </c>
      <c r="F2386" s="223">
        <v>27.41</v>
      </c>
    </row>
    <row r="2387" spans="1:6" ht="30">
      <c r="A2387" s="220" t="s">
        <v>17467</v>
      </c>
      <c r="B2387" s="224" t="s">
        <v>668</v>
      </c>
      <c r="C2387" s="222" t="s">
        <v>23</v>
      </c>
      <c r="D2387" s="222">
        <v>1</v>
      </c>
      <c r="E2387" s="223">
        <v>20.329999999999998</v>
      </c>
      <c r="F2387" s="223">
        <v>20.329999999999998</v>
      </c>
    </row>
    <row r="2388" spans="1:6" ht="45">
      <c r="A2388" s="220" t="s">
        <v>17468</v>
      </c>
      <c r="B2388" s="224" t="s">
        <v>669</v>
      </c>
      <c r="C2388" s="222" t="s">
        <v>23</v>
      </c>
      <c r="D2388" s="222">
        <v>1</v>
      </c>
      <c r="E2388" s="223">
        <v>12.69</v>
      </c>
      <c r="F2388" s="223">
        <v>12.69</v>
      </c>
    </row>
    <row r="2389" spans="1:6" ht="30">
      <c r="A2389" s="220" t="s">
        <v>17469</v>
      </c>
      <c r="B2389" s="224" t="s">
        <v>670</v>
      </c>
      <c r="C2389" s="222" t="s">
        <v>23</v>
      </c>
      <c r="D2389" s="222">
        <v>1</v>
      </c>
      <c r="E2389" s="223">
        <v>42.57</v>
      </c>
      <c r="F2389" s="223">
        <v>42.57</v>
      </c>
    </row>
    <row r="2390" spans="1:6" ht="45">
      <c r="A2390" s="220" t="s">
        <v>17470</v>
      </c>
      <c r="B2390" s="224" t="s">
        <v>671</v>
      </c>
      <c r="C2390" s="222" t="s">
        <v>41</v>
      </c>
      <c r="D2390" s="222">
        <v>1</v>
      </c>
      <c r="E2390" s="223">
        <v>37.93</v>
      </c>
      <c r="F2390" s="223">
        <v>37.93</v>
      </c>
    </row>
    <row r="2391" spans="1:6" ht="45">
      <c r="A2391" s="220" t="s">
        <v>17471</v>
      </c>
      <c r="B2391" s="224" t="s">
        <v>672</v>
      </c>
      <c r="C2391" s="222" t="s">
        <v>41</v>
      </c>
      <c r="D2391" s="222">
        <v>1</v>
      </c>
      <c r="E2391" s="223">
        <v>90.96</v>
      </c>
      <c r="F2391" s="223">
        <v>90.96</v>
      </c>
    </row>
    <row r="2392" spans="1:6" ht="30">
      <c r="A2392" s="220" t="s">
        <v>17472</v>
      </c>
      <c r="B2392" s="224" t="s">
        <v>673</v>
      </c>
      <c r="C2392" s="222" t="s">
        <v>23</v>
      </c>
      <c r="D2392" s="222">
        <v>1</v>
      </c>
      <c r="E2392" s="223">
        <v>42.73</v>
      </c>
      <c r="F2392" s="223">
        <v>42.73</v>
      </c>
    </row>
    <row r="2393" spans="1:6" ht="45">
      <c r="A2393" s="220" t="s">
        <v>17473</v>
      </c>
      <c r="B2393" s="224" t="s">
        <v>6346</v>
      </c>
      <c r="C2393" s="222" t="s">
        <v>41</v>
      </c>
      <c r="D2393" s="222">
        <v>1</v>
      </c>
      <c r="E2393" s="223">
        <v>65.36</v>
      </c>
      <c r="F2393" s="223">
        <v>65.36</v>
      </c>
    </row>
    <row r="2394" spans="1:6" ht="15">
      <c r="A2394" s="220" t="s">
        <v>17474</v>
      </c>
      <c r="B2394" s="221" t="s">
        <v>1968</v>
      </c>
      <c r="C2394" s="222"/>
      <c r="D2394" s="222"/>
      <c r="E2394" s="223"/>
      <c r="F2394" s="223"/>
    </row>
    <row r="2395" spans="1:6" ht="60">
      <c r="A2395" s="220" t="s">
        <v>17475</v>
      </c>
      <c r="B2395" s="224" t="s">
        <v>674</v>
      </c>
      <c r="C2395" s="222" t="s">
        <v>23</v>
      </c>
      <c r="D2395" s="222">
        <v>1</v>
      </c>
      <c r="E2395" s="225">
        <v>1942.68</v>
      </c>
      <c r="F2395" s="225">
        <v>1942.68</v>
      </c>
    </row>
    <row r="2396" spans="1:6" ht="45">
      <c r="A2396" s="220" t="s">
        <v>17476</v>
      </c>
      <c r="B2396" s="224" t="s">
        <v>675</v>
      </c>
      <c r="C2396" s="222" t="s">
        <v>23</v>
      </c>
      <c r="D2396" s="222">
        <v>1</v>
      </c>
      <c r="E2396" s="223">
        <v>744.04</v>
      </c>
      <c r="F2396" s="223">
        <v>744.04</v>
      </c>
    </row>
    <row r="2397" spans="1:6" ht="45">
      <c r="A2397" s="220" t="s">
        <v>17477</v>
      </c>
      <c r="B2397" s="224" t="s">
        <v>676</v>
      </c>
      <c r="C2397" s="222" t="s">
        <v>23</v>
      </c>
      <c r="D2397" s="222">
        <v>1</v>
      </c>
      <c r="E2397" s="223">
        <v>223.07</v>
      </c>
      <c r="F2397" s="223">
        <v>223.07</v>
      </c>
    </row>
    <row r="2398" spans="1:6" ht="45">
      <c r="A2398" s="220" t="s">
        <v>17478</v>
      </c>
      <c r="B2398" s="224" t="s">
        <v>677</v>
      </c>
      <c r="C2398" s="222" t="s">
        <v>23</v>
      </c>
      <c r="D2398" s="222">
        <v>1</v>
      </c>
      <c r="E2398" s="223">
        <v>223.13</v>
      </c>
      <c r="F2398" s="223">
        <v>223.13</v>
      </c>
    </row>
    <row r="2399" spans="1:6" ht="45">
      <c r="A2399" s="220" t="s">
        <v>17479</v>
      </c>
      <c r="B2399" s="224" t="s">
        <v>678</v>
      </c>
      <c r="C2399" s="222" t="s">
        <v>23</v>
      </c>
      <c r="D2399" s="222">
        <v>1</v>
      </c>
      <c r="E2399" s="223">
        <v>777.63</v>
      </c>
      <c r="F2399" s="223">
        <v>777.63</v>
      </c>
    </row>
    <row r="2400" spans="1:6" ht="45">
      <c r="A2400" s="220" t="s">
        <v>17480</v>
      </c>
      <c r="B2400" s="224" t="s">
        <v>679</v>
      </c>
      <c r="C2400" s="222" t="s">
        <v>23</v>
      </c>
      <c r="D2400" s="222">
        <v>1</v>
      </c>
      <c r="E2400" s="223">
        <v>198.63</v>
      </c>
      <c r="F2400" s="223">
        <v>198.63</v>
      </c>
    </row>
    <row r="2401" spans="1:6" ht="60">
      <c r="A2401" s="220" t="s">
        <v>17481</v>
      </c>
      <c r="B2401" s="224" t="s">
        <v>680</v>
      </c>
      <c r="C2401" s="222" t="s">
        <v>23</v>
      </c>
      <c r="D2401" s="222">
        <v>1</v>
      </c>
      <c r="E2401" s="223">
        <v>341.48</v>
      </c>
      <c r="F2401" s="223">
        <v>341.48</v>
      </c>
    </row>
    <row r="2402" spans="1:6" ht="45">
      <c r="A2402" s="220" t="s">
        <v>17482</v>
      </c>
      <c r="B2402" s="224" t="s">
        <v>681</v>
      </c>
      <c r="C2402" s="222" t="s">
        <v>23</v>
      </c>
      <c r="D2402" s="222">
        <v>1</v>
      </c>
      <c r="E2402" s="223">
        <v>26.92</v>
      </c>
      <c r="F2402" s="223">
        <v>26.92</v>
      </c>
    </row>
    <row r="2403" spans="1:6" ht="30">
      <c r="A2403" s="220" t="s">
        <v>17483</v>
      </c>
      <c r="B2403" s="224" t="s">
        <v>682</v>
      </c>
      <c r="C2403" s="222" t="s">
        <v>23</v>
      </c>
      <c r="D2403" s="222">
        <v>1</v>
      </c>
      <c r="E2403" s="223">
        <v>244.11</v>
      </c>
      <c r="F2403" s="223">
        <v>244.11</v>
      </c>
    </row>
    <row r="2404" spans="1:6" ht="60">
      <c r="A2404" s="220" t="s">
        <v>17484</v>
      </c>
      <c r="B2404" s="224" t="s">
        <v>683</v>
      </c>
      <c r="C2404" s="222" t="s">
        <v>23</v>
      </c>
      <c r="D2404" s="222">
        <v>1</v>
      </c>
      <c r="E2404" s="223">
        <v>814.96</v>
      </c>
      <c r="F2404" s="223">
        <v>814.96</v>
      </c>
    </row>
    <row r="2405" spans="1:6" ht="60">
      <c r="A2405" s="220" t="s">
        <v>17485</v>
      </c>
      <c r="B2405" s="224" t="s">
        <v>6347</v>
      </c>
      <c r="C2405" s="222" t="s">
        <v>23</v>
      </c>
      <c r="D2405" s="222">
        <v>1</v>
      </c>
      <c r="E2405" s="225">
        <v>1719.84</v>
      </c>
      <c r="F2405" s="225">
        <v>1719.84</v>
      </c>
    </row>
    <row r="2406" spans="1:6" ht="60">
      <c r="A2406" s="220" t="s">
        <v>17486</v>
      </c>
      <c r="B2406" s="224" t="s">
        <v>6348</v>
      </c>
      <c r="C2406" s="222" t="s">
        <v>23</v>
      </c>
      <c r="D2406" s="222">
        <v>1</v>
      </c>
      <c r="E2406" s="225">
        <v>1725.25</v>
      </c>
      <c r="F2406" s="225">
        <v>1725.25</v>
      </c>
    </row>
    <row r="2407" spans="1:6" ht="60">
      <c r="A2407" s="220" t="s">
        <v>17487</v>
      </c>
      <c r="B2407" s="224" t="s">
        <v>6349</v>
      </c>
      <c r="C2407" s="222" t="s">
        <v>23</v>
      </c>
      <c r="D2407" s="222">
        <v>1</v>
      </c>
      <c r="E2407" s="225">
        <v>2179.35</v>
      </c>
      <c r="F2407" s="225">
        <v>2179.35</v>
      </c>
    </row>
    <row r="2408" spans="1:6" ht="30">
      <c r="A2408" s="220" t="s">
        <v>17488</v>
      </c>
      <c r="B2408" s="224" t="s">
        <v>6350</v>
      </c>
      <c r="C2408" s="222" t="s">
        <v>41</v>
      </c>
      <c r="D2408" s="222">
        <v>1</v>
      </c>
      <c r="E2408" s="223">
        <v>118.08</v>
      </c>
      <c r="F2408" s="223">
        <v>118.08</v>
      </c>
    </row>
    <row r="2409" spans="1:6" ht="30">
      <c r="A2409" s="220" t="s">
        <v>17489</v>
      </c>
      <c r="B2409" s="224" t="s">
        <v>6351</v>
      </c>
      <c r="C2409" s="222" t="s">
        <v>41</v>
      </c>
      <c r="D2409" s="222">
        <v>1</v>
      </c>
      <c r="E2409" s="223">
        <v>153</v>
      </c>
      <c r="F2409" s="223">
        <v>153</v>
      </c>
    </row>
    <row r="2410" spans="1:6" ht="30">
      <c r="A2410" s="220" t="s">
        <v>17490</v>
      </c>
      <c r="B2410" s="224" t="s">
        <v>6352</v>
      </c>
      <c r="C2410" s="222" t="s">
        <v>41</v>
      </c>
      <c r="D2410" s="222">
        <v>1</v>
      </c>
      <c r="E2410" s="223">
        <v>176.3</v>
      </c>
      <c r="F2410" s="223">
        <v>176.3</v>
      </c>
    </row>
    <row r="2411" spans="1:6" ht="30">
      <c r="A2411" s="220" t="s">
        <v>17491</v>
      </c>
      <c r="B2411" s="224" t="s">
        <v>6353</v>
      </c>
      <c r="C2411" s="222" t="s">
        <v>41</v>
      </c>
      <c r="D2411" s="222">
        <v>1</v>
      </c>
      <c r="E2411" s="223">
        <v>253.34</v>
      </c>
      <c r="F2411" s="223">
        <v>253.34</v>
      </c>
    </row>
    <row r="2412" spans="1:6" ht="15">
      <c r="A2412" s="220" t="s">
        <v>17492</v>
      </c>
      <c r="B2412" s="224" t="s">
        <v>6354</v>
      </c>
      <c r="C2412" s="222" t="s">
        <v>23</v>
      </c>
      <c r="D2412" s="222">
        <v>1</v>
      </c>
      <c r="E2412" s="223">
        <v>201.22</v>
      </c>
      <c r="F2412" s="223">
        <v>201.22</v>
      </c>
    </row>
    <row r="2413" spans="1:6" ht="15">
      <c r="A2413" s="220" t="s">
        <v>17493</v>
      </c>
      <c r="B2413" s="224" t="s">
        <v>6355</v>
      </c>
      <c r="C2413" s="222" t="s">
        <v>23</v>
      </c>
      <c r="D2413" s="222">
        <v>1</v>
      </c>
      <c r="E2413" s="223">
        <v>412.04</v>
      </c>
      <c r="F2413" s="223">
        <v>412.04</v>
      </c>
    </row>
    <row r="2414" spans="1:6" ht="15">
      <c r="A2414" s="220" t="s">
        <v>17494</v>
      </c>
      <c r="B2414" s="224" t="s">
        <v>6356</v>
      </c>
      <c r="C2414" s="222" t="s">
        <v>23</v>
      </c>
      <c r="D2414" s="222">
        <v>1</v>
      </c>
      <c r="E2414" s="223">
        <v>602.58000000000004</v>
      </c>
      <c r="F2414" s="223">
        <v>602.58000000000004</v>
      </c>
    </row>
    <row r="2415" spans="1:6" ht="15">
      <c r="A2415" s="220" t="s">
        <v>17495</v>
      </c>
      <c r="B2415" s="224" t="s">
        <v>6357</v>
      </c>
      <c r="C2415" s="222" t="s">
        <v>23</v>
      </c>
      <c r="D2415" s="222">
        <v>1</v>
      </c>
      <c r="E2415" s="223">
        <v>918.29</v>
      </c>
      <c r="F2415" s="223">
        <v>918.29</v>
      </c>
    </row>
    <row r="2416" spans="1:6" ht="15">
      <c r="A2416" s="220" t="s">
        <v>17496</v>
      </c>
      <c r="B2416" s="224" t="s">
        <v>6358</v>
      </c>
      <c r="C2416" s="222" t="s">
        <v>23</v>
      </c>
      <c r="D2416" s="222">
        <v>1</v>
      </c>
      <c r="E2416" s="223">
        <v>86.33</v>
      </c>
      <c r="F2416" s="223">
        <v>86.33</v>
      </c>
    </row>
    <row r="2417" spans="1:6" ht="15">
      <c r="A2417" s="220" t="s">
        <v>17497</v>
      </c>
      <c r="B2417" s="224" t="s">
        <v>6359</v>
      </c>
      <c r="C2417" s="222" t="s">
        <v>23</v>
      </c>
      <c r="D2417" s="222">
        <v>1</v>
      </c>
      <c r="E2417" s="223">
        <v>124.97</v>
      </c>
      <c r="F2417" s="223">
        <v>124.97</v>
      </c>
    </row>
    <row r="2418" spans="1:6" ht="15">
      <c r="A2418" s="220" t="s">
        <v>17498</v>
      </c>
      <c r="B2418" s="224" t="s">
        <v>6360</v>
      </c>
      <c r="C2418" s="222" t="s">
        <v>23</v>
      </c>
      <c r="D2418" s="222">
        <v>1</v>
      </c>
      <c r="E2418" s="223">
        <v>207.11</v>
      </c>
      <c r="F2418" s="223">
        <v>207.11</v>
      </c>
    </row>
    <row r="2419" spans="1:6" ht="15">
      <c r="A2419" s="220" t="s">
        <v>17499</v>
      </c>
      <c r="B2419" s="224" t="s">
        <v>6361</v>
      </c>
      <c r="C2419" s="222" t="s">
        <v>23</v>
      </c>
      <c r="D2419" s="222">
        <v>1</v>
      </c>
      <c r="E2419" s="223">
        <v>373.02</v>
      </c>
      <c r="F2419" s="223">
        <v>373.02</v>
      </c>
    </row>
    <row r="2420" spans="1:6" ht="15">
      <c r="A2420" s="220" t="s">
        <v>17500</v>
      </c>
      <c r="B2420" s="224" t="s">
        <v>6362</v>
      </c>
      <c r="C2420" s="222" t="s">
        <v>23</v>
      </c>
      <c r="D2420" s="222">
        <v>1</v>
      </c>
      <c r="E2420" s="223">
        <v>66.319999999999993</v>
      </c>
      <c r="F2420" s="223">
        <v>66.319999999999993</v>
      </c>
    </row>
    <row r="2421" spans="1:6" ht="15">
      <c r="A2421" s="220" t="s">
        <v>17501</v>
      </c>
      <c r="B2421" s="224" t="s">
        <v>6363</v>
      </c>
      <c r="C2421" s="222" t="s">
        <v>23</v>
      </c>
      <c r="D2421" s="222">
        <v>1</v>
      </c>
      <c r="E2421" s="223">
        <v>104.52</v>
      </c>
      <c r="F2421" s="223">
        <v>104.52</v>
      </c>
    </row>
    <row r="2422" spans="1:6" ht="15">
      <c r="A2422" s="220" t="s">
        <v>17502</v>
      </c>
      <c r="B2422" s="224" t="s">
        <v>6364</v>
      </c>
      <c r="C2422" s="222" t="s">
        <v>23</v>
      </c>
      <c r="D2422" s="222">
        <v>1</v>
      </c>
      <c r="E2422" s="223">
        <v>178</v>
      </c>
      <c r="F2422" s="223">
        <v>178</v>
      </c>
    </row>
    <row r="2423" spans="1:6" ht="15">
      <c r="A2423" s="220" t="s">
        <v>17503</v>
      </c>
      <c r="B2423" s="224" t="s">
        <v>6365</v>
      </c>
      <c r="C2423" s="222" t="s">
        <v>23</v>
      </c>
      <c r="D2423" s="222">
        <v>1</v>
      </c>
      <c r="E2423" s="223">
        <v>301.69</v>
      </c>
      <c r="F2423" s="223">
        <v>301.69</v>
      </c>
    </row>
    <row r="2424" spans="1:6" ht="15">
      <c r="A2424" s="220" t="s">
        <v>17504</v>
      </c>
      <c r="B2424" s="224" t="s">
        <v>6366</v>
      </c>
      <c r="C2424" s="222" t="s">
        <v>23</v>
      </c>
      <c r="D2424" s="222">
        <v>1</v>
      </c>
      <c r="E2424" s="223">
        <v>68.31</v>
      </c>
      <c r="F2424" s="223">
        <v>68.31</v>
      </c>
    </row>
    <row r="2425" spans="1:6" ht="15">
      <c r="A2425" s="220" t="s">
        <v>17505</v>
      </c>
      <c r="B2425" s="224" t="s">
        <v>6367</v>
      </c>
      <c r="C2425" s="222" t="s">
        <v>23</v>
      </c>
      <c r="D2425" s="222">
        <v>1</v>
      </c>
      <c r="E2425" s="223">
        <v>104.14</v>
      </c>
      <c r="F2425" s="223">
        <v>104.14</v>
      </c>
    </row>
    <row r="2426" spans="1:6" ht="15">
      <c r="A2426" s="220" t="s">
        <v>17506</v>
      </c>
      <c r="B2426" s="224" t="s">
        <v>6368</v>
      </c>
      <c r="C2426" s="222" t="s">
        <v>23</v>
      </c>
      <c r="D2426" s="222">
        <v>1</v>
      </c>
      <c r="E2426" s="223">
        <v>173.61</v>
      </c>
      <c r="F2426" s="223">
        <v>173.61</v>
      </c>
    </row>
    <row r="2427" spans="1:6" ht="15">
      <c r="A2427" s="220" t="s">
        <v>17507</v>
      </c>
      <c r="B2427" s="224" t="s">
        <v>6369</v>
      </c>
      <c r="C2427" s="222" t="s">
        <v>23</v>
      </c>
      <c r="D2427" s="222">
        <v>1</v>
      </c>
      <c r="E2427" s="223">
        <v>295.39999999999998</v>
      </c>
      <c r="F2427" s="223">
        <v>295.39999999999998</v>
      </c>
    </row>
    <row r="2428" spans="1:6" ht="15">
      <c r="A2428" s="220" t="s">
        <v>17508</v>
      </c>
      <c r="B2428" s="224" t="s">
        <v>6370</v>
      </c>
      <c r="C2428" s="222" t="s">
        <v>23</v>
      </c>
      <c r="D2428" s="222">
        <v>1</v>
      </c>
      <c r="E2428" s="223">
        <v>408.55</v>
      </c>
      <c r="F2428" s="223">
        <v>408.55</v>
      </c>
    </row>
    <row r="2429" spans="1:6" ht="15">
      <c r="A2429" s="220" t="s">
        <v>17509</v>
      </c>
      <c r="B2429" s="224" t="s">
        <v>6371</v>
      </c>
      <c r="C2429" s="222" t="s">
        <v>23</v>
      </c>
      <c r="D2429" s="222">
        <v>1</v>
      </c>
      <c r="E2429" s="223">
        <v>688.55</v>
      </c>
      <c r="F2429" s="223">
        <v>688.55</v>
      </c>
    </row>
    <row r="2430" spans="1:6" ht="15">
      <c r="A2430" s="220" t="s">
        <v>17510</v>
      </c>
      <c r="B2430" s="224" t="s">
        <v>6372</v>
      </c>
      <c r="C2430" s="222" t="s">
        <v>23</v>
      </c>
      <c r="D2430" s="222">
        <v>1</v>
      </c>
      <c r="E2430" s="223">
        <v>902.87</v>
      </c>
      <c r="F2430" s="223">
        <v>902.87</v>
      </c>
    </row>
    <row r="2431" spans="1:6" ht="15">
      <c r="A2431" s="220" t="s">
        <v>17511</v>
      </c>
      <c r="B2431" s="224" t="s">
        <v>6373</v>
      </c>
      <c r="C2431" s="222" t="s">
        <v>23</v>
      </c>
      <c r="D2431" s="222">
        <v>1</v>
      </c>
      <c r="E2431" s="225">
        <v>1319.31</v>
      </c>
      <c r="F2431" s="225">
        <v>1319.31</v>
      </c>
    </row>
    <row r="2432" spans="1:6" ht="15">
      <c r="A2432" s="220" t="s">
        <v>17512</v>
      </c>
      <c r="B2432" s="224" t="s">
        <v>6374</v>
      </c>
      <c r="C2432" s="222" t="s">
        <v>23</v>
      </c>
      <c r="D2432" s="222">
        <v>1</v>
      </c>
      <c r="E2432" s="223">
        <v>259.06</v>
      </c>
      <c r="F2432" s="223">
        <v>259.06</v>
      </c>
    </row>
    <row r="2433" spans="1:6" ht="15">
      <c r="A2433" s="220" t="s">
        <v>17513</v>
      </c>
      <c r="B2433" s="224" t="s">
        <v>6375</v>
      </c>
      <c r="C2433" s="222" t="s">
        <v>23</v>
      </c>
      <c r="D2433" s="222">
        <v>1</v>
      </c>
      <c r="E2433" s="223">
        <v>428.41</v>
      </c>
      <c r="F2433" s="223">
        <v>428.41</v>
      </c>
    </row>
    <row r="2434" spans="1:6" ht="15">
      <c r="A2434" s="220" t="s">
        <v>17514</v>
      </c>
      <c r="B2434" s="224" t="s">
        <v>6376</v>
      </c>
      <c r="C2434" s="222" t="s">
        <v>23</v>
      </c>
      <c r="D2434" s="222">
        <v>1</v>
      </c>
      <c r="E2434" s="223">
        <v>592.87</v>
      </c>
      <c r="F2434" s="223">
        <v>592.87</v>
      </c>
    </row>
    <row r="2435" spans="1:6" ht="15">
      <c r="A2435" s="220" t="s">
        <v>17515</v>
      </c>
      <c r="B2435" s="224" t="s">
        <v>6377</v>
      </c>
      <c r="C2435" s="222" t="s">
        <v>23</v>
      </c>
      <c r="D2435" s="222">
        <v>1</v>
      </c>
      <c r="E2435" s="223">
        <v>936.21</v>
      </c>
      <c r="F2435" s="223">
        <v>936.21</v>
      </c>
    </row>
    <row r="2436" spans="1:6" ht="45">
      <c r="A2436" s="220" t="s">
        <v>17516</v>
      </c>
      <c r="B2436" s="224" t="s">
        <v>6378</v>
      </c>
      <c r="C2436" s="222" t="s">
        <v>23</v>
      </c>
      <c r="D2436" s="222">
        <v>1</v>
      </c>
      <c r="E2436" s="223">
        <v>145.43</v>
      </c>
      <c r="F2436" s="223">
        <v>145.43</v>
      </c>
    </row>
    <row r="2437" spans="1:6" ht="45">
      <c r="A2437" s="220" t="s">
        <v>17517</v>
      </c>
      <c r="B2437" s="224" t="s">
        <v>6379</v>
      </c>
      <c r="C2437" s="222" t="s">
        <v>23</v>
      </c>
      <c r="D2437" s="222">
        <v>1</v>
      </c>
      <c r="E2437" s="223">
        <v>145.43</v>
      </c>
      <c r="F2437" s="223">
        <v>145.43</v>
      </c>
    </row>
    <row r="2438" spans="1:6" ht="45">
      <c r="A2438" s="220" t="s">
        <v>17518</v>
      </c>
      <c r="B2438" s="224" t="s">
        <v>6380</v>
      </c>
      <c r="C2438" s="222" t="s">
        <v>23</v>
      </c>
      <c r="D2438" s="222">
        <v>1</v>
      </c>
      <c r="E2438" s="223">
        <v>148.77000000000001</v>
      </c>
      <c r="F2438" s="223">
        <v>148.77000000000001</v>
      </c>
    </row>
    <row r="2439" spans="1:6" ht="30">
      <c r="A2439" s="220" t="s">
        <v>17519</v>
      </c>
      <c r="B2439" s="224" t="s">
        <v>6381</v>
      </c>
      <c r="C2439" s="222" t="s">
        <v>23</v>
      </c>
      <c r="D2439" s="222">
        <v>1</v>
      </c>
      <c r="E2439" s="223">
        <v>128.46</v>
      </c>
      <c r="F2439" s="223">
        <v>128.46</v>
      </c>
    </row>
    <row r="2440" spans="1:6" ht="30">
      <c r="A2440" s="220" t="s">
        <v>17520</v>
      </c>
      <c r="B2440" s="224" t="s">
        <v>6382</v>
      </c>
      <c r="C2440" s="222" t="s">
        <v>23</v>
      </c>
      <c r="D2440" s="222">
        <v>1</v>
      </c>
      <c r="E2440" s="223">
        <v>141.32</v>
      </c>
      <c r="F2440" s="223">
        <v>141.32</v>
      </c>
    </row>
    <row r="2441" spans="1:6" ht="15">
      <c r="A2441" s="220" t="s">
        <v>17521</v>
      </c>
      <c r="B2441" s="224" t="s">
        <v>6383</v>
      </c>
      <c r="C2441" s="222" t="s">
        <v>23</v>
      </c>
      <c r="D2441" s="222">
        <v>1</v>
      </c>
      <c r="E2441" s="223">
        <v>790.2</v>
      </c>
      <c r="F2441" s="223">
        <v>790.2</v>
      </c>
    </row>
    <row r="2442" spans="1:6" ht="30">
      <c r="A2442" s="220" t="s">
        <v>17522</v>
      </c>
      <c r="B2442" s="224" t="s">
        <v>684</v>
      </c>
      <c r="C2442" s="222" t="s">
        <v>23</v>
      </c>
      <c r="D2442" s="222">
        <v>1</v>
      </c>
      <c r="E2442" s="223">
        <v>589.19000000000005</v>
      </c>
      <c r="F2442" s="223">
        <v>589.19000000000005</v>
      </c>
    </row>
    <row r="2443" spans="1:6" ht="60">
      <c r="A2443" s="220" t="s">
        <v>17523</v>
      </c>
      <c r="B2443" s="224" t="s">
        <v>1969</v>
      </c>
      <c r="C2443" s="222" t="s">
        <v>23</v>
      </c>
      <c r="D2443" s="222">
        <v>1</v>
      </c>
      <c r="E2443" s="225">
        <v>2167.87</v>
      </c>
      <c r="F2443" s="225">
        <v>2167.87</v>
      </c>
    </row>
    <row r="2444" spans="1:6" ht="60">
      <c r="A2444" s="220" t="s">
        <v>17524</v>
      </c>
      <c r="B2444" s="224" t="s">
        <v>685</v>
      </c>
      <c r="C2444" s="222" t="s">
        <v>23</v>
      </c>
      <c r="D2444" s="222">
        <v>1</v>
      </c>
      <c r="E2444" s="225">
        <v>2526.25</v>
      </c>
      <c r="F2444" s="225">
        <v>2526.25</v>
      </c>
    </row>
    <row r="2445" spans="1:6" ht="45">
      <c r="A2445" s="220" t="s">
        <v>17525</v>
      </c>
      <c r="B2445" s="224" t="s">
        <v>1970</v>
      </c>
      <c r="C2445" s="222" t="s">
        <v>23</v>
      </c>
      <c r="D2445" s="222">
        <v>1</v>
      </c>
      <c r="E2445" s="225">
        <v>2579.36</v>
      </c>
      <c r="F2445" s="225">
        <v>2579.36</v>
      </c>
    </row>
    <row r="2446" spans="1:6" ht="30">
      <c r="A2446" s="220" t="s">
        <v>17526</v>
      </c>
      <c r="B2446" s="224" t="s">
        <v>686</v>
      </c>
      <c r="C2446" s="222" t="s">
        <v>23</v>
      </c>
      <c r="D2446" s="222">
        <v>1</v>
      </c>
      <c r="E2446" s="223">
        <v>119.63</v>
      </c>
      <c r="F2446" s="223">
        <v>119.63</v>
      </c>
    </row>
    <row r="2447" spans="1:6" ht="30">
      <c r="A2447" s="220" t="s">
        <v>17527</v>
      </c>
      <c r="B2447" s="224" t="s">
        <v>687</v>
      </c>
      <c r="C2447" s="222" t="s">
        <v>23</v>
      </c>
      <c r="D2447" s="222">
        <v>1</v>
      </c>
      <c r="E2447" s="223">
        <v>194.3</v>
      </c>
      <c r="F2447" s="223">
        <v>194.3</v>
      </c>
    </row>
    <row r="2448" spans="1:6" ht="30">
      <c r="A2448" s="220" t="s">
        <v>17528</v>
      </c>
      <c r="B2448" s="224" t="s">
        <v>688</v>
      </c>
      <c r="C2448" s="222" t="s">
        <v>23</v>
      </c>
      <c r="D2448" s="222">
        <v>1</v>
      </c>
      <c r="E2448" s="223">
        <v>117.29</v>
      </c>
      <c r="F2448" s="223">
        <v>117.29</v>
      </c>
    </row>
    <row r="2449" spans="1:6" ht="15">
      <c r="A2449" s="220" t="s">
        <v>17529</v>
      </c>
      <c r="B2449" s="221" t="s">
        <v>1971</v>
      </c>
      <c r="C2449" s="222"/>
      <c r="D2449" s="222"/>
      <c r="E2449" s="223"/>
      <c r="F2449" s="223"/>
    </row>
    <row r="2450" spans="1:6" ht="30">
      <c r="A2450" s="220" t="s">
        <v>17530</v>
      </c>
      <c r="B2450" s="224" t="s">
        <v>689</v>
      </c>
      <c r="C2450" s="222" t="s">
        <v>25</v>
      </c>
      <c r="D2450" s="222">
        <v>1</v>
      </c>
      <c r="E2450" s="223">
        <v>7.11</v>
      </c>
      <c r="F2450" s="223">
        <v>7.11</v>
      </c>
    </row>
    <row r="2451" spans="1:6" ht="30">
      <c r="A2451" s="220" t="s">
        <v>17531</v>
      </c>
      <c r="B2451" s="224" t="s">
        <v>690</v>
      </c>
      <c r="C2451" s="222" t="s">
        <v>34</v>
      </c>
      <c r="D2451" s="222">
        <v>1</v>
      </c>
      <c r="E2451" s="225">
        <v>2687.37</v>
      </c>
      <c r="F2451" s="225">
        <v>2687.37</v>
      </c>
    </row>
    <row r="2452" spans="1:6" ht="30">
      <c r="A2452" s="220" t="s">
        <v>17532</v>
      </c>
      <c r="B2452" s="224" t="s">
        <v>691</v>
      </c>
      <c r="C2452" s="222" t="s">
        <v>25</v>
      </c>
      <c r="D2452" s="222">
        <v>1</v>
      </c>
      <c r="E2452" s="223">
        <v>26.61</v>
      </c>
      <c r="F2452" s="223">
        <v>26.61</v>
      </c>
    </row>
    <row r="2453" spans="1:6" ht="30">
      <c r="A2453" s="220" t="s">
        <v>17533</v>
      </c>
      <c r="B2453" s="224" t="s">
        <v>692</v>
      </c>
      <c r="C2453" s="222" t="s">
        <v>25</v>
      </c>
      <c r="D2453" s="222">
        <v>1</v>
      </c>
      <c r="E2453" s="223">
        <v>25.99</v>
      </c>
      <c r="F2453" s="223">
        <v>25.99</v>
      </c>
    </row>
    <row r="2454" spans="1:6" ht="30">
      <c r="A2454" s="220" t="s">
        <v>17534</v>
      </c>
      <c r="B2454" s="224" t="s">
        <v>693</v>
      </c>
      <c r="C2454" s="222" t="s">
        <v>25</v>
      </c>
      <c r="D2454" s="222">
        <v>1</v>
      </c>
      <c r="E2454" s="225">
        <v>1481.23</v>
      </c>
      <c r="F2454" s="225">
        <v>1481.23</v>
      </c>
    </row>
    <row r="2455" spans="1:6" ht="60">
      <c r="A2455" s="220" t="s">
        <v>17535</v>
      </c>
      <c r="B2455" s="224" t="s">
        <v>694</v>
      </c>
      <c r="C2455" s="222" t="s">
        <v>25</v>
      </c>
      <c r="D2455" s="222">
        <v>1</v>
      </c>
      <c r="E2455" s="223">
        <v>68.63</v>
      </c>
      <c r="F2455" s="223">
        <v>68.63</v>
      </c>
    </row>
    <row r="2456" spans="1:6" ht="30">
      <c r="A2456" s="220" t="s">
        <v>17536</v>
      </c>
      <c r="B2456" s="224" t="s">
        <v>695</v>
      </c>
      <c r="C2456" s="222" t="s">
        <v>25</v>
      </c>
      <c r="D2456" s="222">
        <v>1</v>
      </c>
      <c r="E2456" s="223">
        <v>58.01</v>
      </c>
      <c r="F2456" s="223">
        <v>58.01</v>
      </c>
    </row>
    <row r="2457" spans="1:6" ht="30">
      <c r="A2457" s="220" t="s">
        <v>17537</v>
      </c>
      <c r="B2457" s="224" t="s">
        <v>696</v>
      </c>
      <c r="C2457" s="222" t="s">
        <v>25</v>
      </c>
      <c r="D2457" s="222">
        <v>1</v>
      </c>
      <c r="E2457" s="223">
        <v>221.79</v>
      </c>
      <c r="F2457" s="223">
        <v>221.79</v>
      </c>
    </row>
    <row r="2458" spans="1:6" ht="45">
      <c r="A2458" s="220" t="s">
        <v>17538</v>
      </c>
      <c r="B2458" s="224" t="s">
        <v>697</v>
      </c>
      <c r="C2458" s="222" t="s">
        <v>25</v>
      </c>
      <c r="D2458" s="222">
        <v>1</v>
      </c>
      <c r="E2458" s="223">
        <v>542.47</v>
      </c>
      <c r="F2458" s="223">
        <v>542.47</v>
      </c>
    </row>
    <row r="2459" spans="1:6" ht="30">
      <c r="A2459" s="220" t="s">
        <v>17539</v>
      </c>
      <c r="B2459" s="224" t="s">
        <v>698</v>
      </c>
      <c r="C2459" s="222" t="s">
        <v>25</v>
      </c>
      <c r="D2459" s="222">
        <v>1</v>
      </c>
      <c r="E2459" s="223">
        <v>82.99</v>
      </c>
      <c r="F2459" s="223">
        <v>82.99</v>
      </c>
    </row>
    <row r="2460" spans="1:6" ht="60">
      <c r="A2460" s="220" t="s">
        <v>17540</v>
      </c>
      <c r="B2460" s="224" t="s">
        <v>699</v>
      </c>
      <c r="C2460" s="222" t="s">
        <v>25</v>
      </c>
      <c r="D2460" s="222">
        <v>1</v>
      </c>
      <c r="E2460" s="223">
        <v>269.2</v>
      </c>
      <c r="F2460" s="223">
        <v>269.2</v>
      </c>
    </row>
    <row r="2461" spans="1:6" ht="30">
      <c r="A2461" s="220" t="s">
        <v>17541</v>
      </c>
      <c r="B2461" s="224" t="s">
        <v>700</v>
      </c>
      <c r="C2461" s="222" t="s">
        <v>34</v>
      </c>
      <c r="D2461" s="222">
        <v>1</v>
      </c>
      <c r="E2461" s="223">
        <v>672.18</v>
      </c>
      <c r="F2461" s="223">
        <v>672.18</v>
      </c>
    </row>
    <row r="2462" spans="1:6" ht="45">
      <c r="A2462" s="220" t="s">
        <v>17542</v>
      </c>
      <c r="B2462" s="224" t="s">
        <v>701</v>
      </c>
      <c r="C2462" s="222" t="s">
        <v>25</v>
      </c>
      <c r="D2462" s="222">
        <v>1</v>
      </c>
      <c r="E2462" s="223">
        <v>24.66</v>
      </c>
      <c r="F2462" s="223">
        <v>24.66</v>
      </c>
    </row>
    <row r="2463" spans="1:6" ht="15">
      <c r="A2463" s="220" t="s">
        <v>17543</v>
      </c>
      <c r="B2463" s="221" t="s">
        <v>6384</v>
      </c>
      <c r="C2463" s="222"/>
      <c r="D2463" s="222"/>
      <c r="E2463" s="223"/>
      <c r="F2463" s="223"/>
    </row>
    <row r="2464" spans="1:6" ht="15">
      <c r="A2464" s="220" t="s">
        <v>17544</v>
      </c>
      <c r="B2464" s="224" t="s">
        <v>1972</v>
      </c>
      <c r="C2464" s="222" t="s">
        <v>23</v>
      </c>
      <c r="D2464" s="222">
        <v>1</v>
      </c>
      <c r="E2464" s="223">
        <v>18.57</v>
      </c>
      <c r="F2464" s="223">
        <v>18.57</v>
      </c>
    </row>
    <row r="2465" spans="1:6" ht="15">
      <c r="A2465" s="220" t="s">
        <v>17545</v>
      </c>
      <c r="B2465" s="224" t="s">
        <v>702</v>
      </c>
      <c r="C2465" s="222" t="s">
        <v>23</v>
      </c>
      <c r="D2465" s="222">
        <v>1</v>
      </c>
      <c r="E2465" s="223">
        <v>11.37</v>
      </c>
      <c r="F2465" s="223">
        <v>11.37</v>
      </c>
    </row>
    <row r="2466" spans="1:6" ht="30">
      <c r="A2466" s="220" t="s">
        <v>17546</v>
      </c>
      <c r="B2466" s="224" t="s">
        <v>1973</v>
      </c>
      <c r="C2466" s="222" t="s">
        <v>41</v>
      </c>
      <c r="D2466" s="222">
        <v>1</v>
      </c>
      <c r="E2466" s="223">
        <v>4.03</v>
      </c>
      <c r="F2466" s="223">
        <v>4.03</v>
      </c>
    </row>
    <row r="2467" spans="1:6" ht="30">
      <c r="A2467" s="220" t="s">
        <v>17547</v>
      </c>
      <c r="B2467" s="224" t="s">
        <v>6385</v>
      </c>
      <c r="C2467" s="222" t="s">
        <v>23</v>
      </c>
      <c r="D2467" s="222">
        <v>1</v>
      </c>
      <c r="E2467" s="223">
        <v>505.73</v>
      </c>
      <c r="F2467" s="223">
        <v>505.73</v>
      </c>
    </row>
    <row r="2468" spans="1:6" ht="30">
      <c r="A2468" s="220" t="s">
        <v>17548</v>
      </c>
      <c r="B2468" s="224" t="s">
        <v>6386</v>
      </c>
      <c r="C2468" s="222" t="s">
        <v>23</v>
      </c>
      <c r="D2468" s="222">
        <v>1</v>
      </c>
      <c r="E2468" s="223">
        <v>555.67999999999995</v>
      </c>
      <c r="F2468" s="223">
        <v>555.67999999999995</v>
      </c>
    </row>
    <row r="2469" spans="1:6" ht="30">
      <c r="A2469" s="220" t="s">
        <v>17549</v>
      </c>
      <c r="B2469" s="224" t="s">
        <v>6387</v>
      </c>
      <c r="C2469" s="222" t="s">
        <v>23</v>
      </c>
      <c r="D2469" s="222">
        <v>1</v>
      </c>
      <c r="E2469" s="223">
        <v>703.04</v>
      </c>
      <c r="F2469" s="223">
        <v>703.04</v>
      </c>
    </row>
    <row r="2470" spans="1:6" ht="30">
      <c r="A2470" s="220" t="s">
        <v>17550</v>
      </c>
      <c r="B2470" s="224" t="s">
        <v>6388</v>
      </c>
      <c r="C2470" s="222" t="s">
        <v>23</v>
      </c>
      <c r="D2470" s="222">
        <v>1</v>
      </c>
      <c r="E2470" s="223">
        <v>791.8</v>
      </c>
      <c r="F2470" s="223">
        <v>791.8</v>
      </c>
    </row>
    <row r="2471" spans="1:6" ht="30">
      <c r="A2471" s="220" t="s">
        <v>17551</v>
      </c>
      <c r="B2471" s="224" t="s">
        <v>6389</v>
      </c>
      <c r="C2471" s="222" t="s">
        <v>23</v>
      </c>
      <c r="D2471" s="222">
        <v>1</v>
      </c>
      <c r="E2471" s="225">
        <v>1921.51</v>
      </c>
      <c r="F2471" s="225">
        <v>1921.51</v>
      </c>
    </row>
    <row r="2472" spans="1:6" ht="30">
      <c r="A2472" s="220" t="s">
        <v>17552</v>
      </c>
      <c r="B2472" s="224" t="s">
        <v>6390</v>
      </c>
      <c r="C2472" s="222" t="s">
        <v>23</v>
      </c>
      <c r="D2472" s="222">
        <v>1</v>
      </c>
      <c r="E2472" s="225">
        <v>2062.96</v>
      </c>
      <c r="F2472" s="225">
        <v>2062.96</v>
      </c>
    </row>
    <row r="2473" spans="1:6" ht="30">
      <c r="A2473" s="220" t="s">
        <v>17553</v>
      </c>
      <c r="B2473" s="224" t="s">
        <v>6391</v>
      </c>
      <c r="C2473" s="222" t="s">
        <v>23</v>
      </c>
      <c r="D2473" s="222">
        <v>1</v>
      </c>
      <c r="E2473" s="225">
        <v>2288.29</v>
      </c>
      <c r="F2473" s="225">
        <v>2288.29</v>
      </c>
    </row>
    <row r="2474" spans="1:6" ht="30">
      <c r="A2474" s="220" t="s">
        <v>17554</v>
      </c>
      <c r="B2474" s="224" t="s">
        <v>6392</v>
      </c>
      <c r="C2474" s="222" t="s">
        <v>23</v>
      </c>
      <c r="D2474" s="222">
        <v>1</v>
      </c>
      <c r="E2474" s="225">
        <v>2822.98</v>
      </c>
      <c r="F2474" s="225">
        <v>2822.98</v>
      </c>
    </row>
    <row r="2475" spans="1:6" ht="30">
      <c r="A2475" s="220" t="s">
        <v>17555</v>
      </c>
      <c r="B2475" s="224" t="s">
        <v>6393</v>
      </c>
      <c r="C2475" s="222" t="s">
        <v>23</v>
      </c>
      <c r="D2475" s="222">
        <v>1</v>
      </c>
      <c r="E2475" s="223">
        <v>103.12</v>
      </c>
      <c r="F2475" s="223">
        <v>103.12</v>
      </c>
    </row>
    <row r="2476" spans="1:6" ht="30">
      <c r="A2476" s="220" t="s">
        <v>17556</v>
      </c>
      <c r="B2476" s="224" t="s">
        <v>6394</v>
      </c>
      <c r="C2476" s="222" t="s">
        <v>23</v>
      </c>
      <c r="D2476" s="222">
        <v>1</v>
      </c>
      <c r="E2476" s="223">
        <v>104.29</v>
      </c>
      <c r="F2476" s="223">
        <v>104.29</v>
      </c>
    </row>
    <row r="2477" spans="1:6" ht="30">
      <c r="A2477" s="220" t="s">
        <v>17557</v>
      </c>
      <c r="B2477" s="224" t="s">
        <v>6395</v>
      </c>
      <c r="C2477" s="222" t="s">
        <v>23</v>
      </c>
      <c r="D2477" s="222">
        <v>1</v>
      </c>
      <c r="E2477" s="223">
        <v>31.2</v>
      </c>
      <c r="F2477" s="223">
        <v>31.2</v>
      </c>
    </row>
    <row r="2478" spans="1:6" ht="30">
      <c r="A2478" s="220" t="s">
        <v>17558</v>
      </c>
      <c r="B2478" s="224" t="s">
        <v>6396</v>
      </c>
      <c r="C2478" s="222" t="s">
        <v>23</v>
      </c>
      <c r="D2478" s="222">
        <v>1</v>
      </c>
      <c r="E2478" s="223">
        <v>44.13</v>
      </c>
      <c r="F2478" s="223">
        <v>44.13</v>
      </c>
    </row>
    <row r="2479" spans="1:6" ht="30">
      <c r="A2479" s="220" t="s">
        <v>17559</v>
      </c>
      <c r="B2479" s="224" t="s">
        <v>6397</v>
      </c>
      <c r="C2479" s="222" t="s">
        <v>23</v>
      </c>
      <c r="D2479" s="222">
        <v>1</v>
      </c>
      <c r="E2479" s="223">
        <v>194.03</v>
      </c>
      <c r="F2479" s="223">
        <v>194.03</v>
      </c>
    </row>
    <row r="2480" spans="1:6" ht="30">
      <c r="A2480" s="220" t="s">
        <v>17560</v>
      </c>
      <c r="B2480" s="224" t="s">
        <v>6398</v>
      </c>
      <c r="C2480" s="222" t="s">
        <v>23</v>
      </c>
      <c r="D2480" s="222">
        <v>1</v>
      </c>
      <c r="E2480" s="223">
        <v>239.26</v>
      </c>
      <c r="F2480" s="223">
        <v>239.26</v>
      </c>
    </row>
    <row r="2481" spans="1:6" ht="15">
      <c r="A2481" s="220" t="s">
        <v>17561</v>
      </c>
      <c r="B2481" s="224" t="s">
        <v>6399</v>
      </c>
      <c r="C2481" s="222" t="s">
        <v>23</v>
      </c>
      <c r="D2481" s="222">
        <v>1</v>
      </c>
      <c r="E2481" s="223">
        <v>15.4</v>
      </c>
      <c r="F2481" s="223">
        <v>15.4</v>
      </c>
    </row>
    <row r="2482" spans="1:6" ht="15">
      <c r="A2482" s="220" t="s">
        <v>17562</v>
      </c>
      <c r="B2482" s="224" t="s">
        <v>6400</v>
      </c>
      <c r="C2482" s="222" t="s">
        <v>23</v>
      </c>
      <c r="D2482" s="222">
        <v>1</v>
      </c>
      <c r="E2482" s="223">
        <v>20.13</v>
      </c>
      <c r="F2482" s="223">
        <v>20.13</v>
      </c>
    </row>
    <row r="2483" spans="1:6" ht="30">
      <c r="A2483" s="220" t="s">
        <v>17563</v>
      </c>
      <c r="B2483" s="224" t="s">
        <v>6401</v>
      </c>
      <c r="C2483" s="222" t="s">
        <v>23</v>
      </c>
      <c r="D2483" s="222">
        <v>1</v>
      </c>
      <c r="E2483" s="223">
        <v>60.49</v>
      </c>
      <c r="F2483" s="223">
        <v>60.49</v>
      </c>
    </row>
    <row r="2484" spans="1:6" ht="30">
      <c r="A2484" s="220" t="s">
        <v>17564</v>
      </c>
      <c r="B2484" s="224" t="s">
        <v>6402</v>
      </c>
      <c r="C2484" s="222" t="s">
        <v>23</v>
      </c>
      <c r="D2484" s="222">
        <v>1</v>
      </c>
      <c r="E2484" s="223">
        <v>72.239999999999995</v>
      </c>
      <c r="F2484" s="223">
        <v>72.239999999999995</v>
      </c>
    </row>
    <row r="2485" spans="1:6" ht="30">
      <c r="A2485" s="220" t="s">
        <v>17565</v>
      </c>
      <c r="B2485" s="224" t="s">
        <v>6403</v>
      </c>
      <c r="C2485" s="222" t="s">
        <v>23</v>
      </c>
      <c r="D2485" s="222">
        <v>1</v>
      </c>
      <c r="E2485" s="223">
        <v>109.14</v>
      </c>
      <c r="F2485" s="223">
        <v>109.14</v>
      </c>
    </row>
    <row r="2486" spans="1:6" ht="30">
      <c r="A2486" s="220" t="s">
        <v>17566</v>
      </c>
      <c r="B2486" s="224" t="s">
        <v>6404</v>
      </c>
      <c r="C2486" s="222" t="s">
        <v>23</v>
      </c>
      <c r="D2486" s="222">
        <v>1</v>
      </c>
      <c r="E2486" s="223">
        <v>192.68</v>
      </c>
      <c r="F2486" s="223">
        <v>192.68</v>
      </c>
    </row>
    <row r="2487" spans="1:6" ht="30">
      <c r="A2487" s="220" t="s">
        <v>17567</v>
      </c>
      <c r="B2487" s="224" t="s">
        <v>6405</v>
      </c>
      <c r="C2487" s="222" t="s">
        <v>23</v>
      </c>
      <c r="D2487" s="222">
        <v>1</v>
      </c>
      <c r="E2487" s="223">
        <v>300.64</v>
      </c>
      <c r="F2487" s="223">
        <v>300.64</v>
      </c>
    </row>
    <row r="2488" spans="1:6" ht="30">
      <c r="A2488" s="220" t="s">
        <v>17568</v>
      </c>
      <c r="B2488" s="224" t="s">
        <v>6406</v>
      </c>
      <c r="C2488" s="222" t="s">
        <v>23</v>
      </c>
      <c r="D2488" s="222">
        <v>1</v>
      </c>
      <c r="E2488" s="223">
        <v>423.63</v>
      </c>
      <c r="F2488" s="223">
        <v>423.63</v>
      </c>
    </row>
    <row r="2489" spans="1:6" ht="30">
      <c r="A2489" s="220" t="s">
        <v>17569</v>
      </c>
      <c r="B2489" s="224" t="s">
        <v>6407</v>
      </c>
      <c r="C2489" s="222" t="s">
        <v>23</v>
      </c>
      <c r="D2489" s="222">
        <v>1</v>
      </c>
      <c r="E2489" s="223">
        <v>291.83</v>
      </c>
      <c r="F2489" s="223">
        <v>291.83</v>
      </c>
    </row>
    <row r="2490" spans="1:6" ht="15">
      <c r="A2490" s="220" t="s">
        <v>17570</v>
      </c>
      <c r="B2490" s="224" t="s">
        <v>6408</v>
      </c>
      <c r="C2490" s="222" t="s">
        <v>23</v>
      </c>
      <c r="D2490" s="222">
        <v>1</v>
      </c>
      <c r="E2490" s="223">
        <v>83</v>
      </c>
      <c r="F2490" s="223">
        <v>83</v>
      </c>
    </row>
    <row r="2491" spans="1:6" ht="15">
      <c r="A2491" s="220" t="s">
        <v>17571</v>
      </c>
      <c r="B2491" s="224" t="s">
        <v>6409</v>
      </c>
      <c r="C2491" s="222" t="s">
        <v>41</v>
      </c>
      <c r="D2491" s="222">
        <v>1</v>
      </c>
      <c r="E2491" s="223">
        <v>4.99</v>
      </c>
      <c r="F2491" s="223">
        <v>4.99</v>
      </c>
    </row>
    <row r="2492" spans="1:6" ht="30">
      <c r="A2492" s="220" t="s">
        <v>17572</v>
      </c>
      <c r="B2492" s="224" t="s">
        <v>6410</v>
      </c>
      <c r="C2492" s="222" t="s">
        <v>23</v>
      </c>
      <c r="D2492" s="222">
        <v>1</v>
      </c>
      <c r="E2492" s="223">
        <v>290.08999999999997</v>
      </c>
      <c r="F2492" s="223">
        <v>290.08999999999997</v>
      </c>
    </row>
    <row r="2493" spans="1:6" ht="30">
      <c r="A2493" s="220" t="s">
        <v>17573</v>
      </c>
      <c r="B2493" s="224" t="s">
        <v>6411</v>
      </c>
      <c r="C2493" s="222" t="s">
        <v>23</v>
      </c>
      <c r="D2493" s="222">
        <v>1</v>
      </c>
      <c r="E2493" s="223">
        <v>290.08999999999997</v>
      </c>
      <c r="F2493" s="223">
        <v>290.08999999999997</v>
      </c>
    </row>
    <row r="2494" spans="1:6" ht="30">
      <c r="A2494" s="220" t="s">
        <v>17574</v>
      </c>
      <c r="B2494" s="224" t="s">
        <v>6412</v>
      </c>
      <c r="C2494" s="222" t="s">
        <v>23</v>
      </c>
      <c r="D2494" s="222">
        <v>1</v>
      </c>
      <c r="E2494" s="223">
        <v>574.6</v>
      </c>
      <c r="F2494" s="223">
        <v>574.6</v>
      </c>
    </row>
    <row r="2495" spans="1:6" ht="30">
      <c r="A2495" s="220" t="s">
        <v>17575</v>
      </c>
      <c r="B2495" s="224" t="s">
        <v>6413</v>
      </c>
      <c r="C2495" s="222" t="s">
        <v>23</v>
      </c>
      <c r="D2495" s="222">
        <v>1</v>
      </c>
      <c r="E2495" s="223">
        <v>606.11</v>
      </c>
      <c r="F2495" s="223">
        <v>606.11</v>
      </c>
    </row>
    <row r="2496" spans="1:6" ht="15">
      <c r="A2496" s="220" t="s">
        <v>17576</v>
      </c>
      <c r="B2496" s="224" t="s">
        <v>6414</v>
      </c>
      <c r="C2496" s="222" t="s">
        <v>23</v>
      </c>
      <c r="D2496" s="222">
        <v>1</v>
      </c>
      <c r="E2496" s="223">
        <v>21.52</v>
      </c>
      <c r="F2496" s="223">
        <v>21.52</v>
      </c>
    </row>
    <row r="2497" spans="1:6" ht="15">
      <c r="A2497" s="220" t="s">
        <v>17577</v>
      </c>
      <c r="B2497" s="224" t="s">
        <v>6415</v>
      </c>
      <c r="C2497" s="222" t="s">
        <v>23</v>
      </c>
      <c r="D2497" s="222">
        <v>1</v>
      </c>
      <c r="E2497" s="223">
        <v>33.299999999999997</v>
      </c>
      <c r="F2497" s="223">
        <v>33.299999999999997</v>
      </c>
    </row>
    <row r="2498" spans="1:6" ht="15">
      <c r="A2498" s="220" t="s">
        <v>17578</v>
      </c>
      <c r="B2498" s="224" t="s">
        <v>6416</v>
      </c>
      <c r="C2498" s="222" t="s">
        <v>23</v>
      </c>
      <c r="D2498" s="222">
        <v>1</v>
      </c>
      <c r="E2498" s="223">
        <v>35.020000000000003</v>
      </c>
      <c r="F2498" s="223">
        <v>35.020000000000003</v>
      </c>
    </row>
    <row r="2499" spans="1:6" ht="15">
      <c r="A2499" s="220" t="s">
        <v>17579</v>
      </c>
      <c r="B2499" s="224" t="s">
        <v>6417</v>
      </c>
      <c r="C2499" s="222" t="s">
        <v>23</v>
      </c>
      <c r="D2499" s="222">
        <v>1</v>
      </c>
      <c r="E2499" s="223">
        <v>50.68</v>
      </c>
      <c r="F2499" s="223">
        <v>50.68</v>
      </c>
    </row>
    <row r="2500" spans="1:6" ht="30">
      <c r="A2500" s="220" t="s">
        <v>17580</v>
      </c>
      <c r="B2500" s="224" t="s">
        <v>6418</v>
      </c>
      <c r="C2500" s="222" t="s">
        <v>41</v>
      </c>
      <c r="D2500" s="222">
        <v>1</v>
      </c>
      <c r="E2500" s="223">
        <v>5.64</v>
      </c>
      <c r="F2500" s="223">
        <v>5.64</v>
      </c>
    </row>
    <row r="2501" spans="1:6" ht="30">
      <c r="A2501" s="220" t="s">
        <v>17581</v>
      </c>
      <c r="B2501" s="224" t="s">
        <v>6419</v>
      </c>
      <c r="C2501" s="222" t="s">
        <v>23</v>
      </c>
      <c r="D2501" s="222">
        <v>1</v>
      </c>
      <c r="E2501" s="225">
        <v>1328.07</v>
      </c>
      <c r="F2501" s="225">
        <v>1328.07</v>
      </c>
    </row>
    <row r="2502" spans="1:6" ht="30">
      <c r="A2502" s="220" t="s">
        <v>17582</v>
      </c>
      <c r="B2502" s="224" t="s">
        <v>6420</v>
      </c>
      <c r="C2502" s="222" t="s">
        <v>23</v>
      </c>
      <c r="D2502" s="222">
        <v>1</v>
      </c>
      <c r="E2502" s="225">
        <v>4281.18</v>
      </c>
      <c r="F2502" s="225">
        <v>4281.18</v>
      </c>
    </row>
    <row r="2503" spans="1:6" ht="45">
      <c r="A2503" s="220" t="s">
        <v>17583</v>
      </c>
      <c r="B2503" s="224" t="s">
        <v>6421</v>
      </c>
      <c r="C2503" s="222" t="s">
        <v>23</v>
      </c>
      <c r="D2503" s="222">
        <v>1</v>
      </c>
      <c r="E2503" s="225">
        <v>2447.3000000000002</v>
      </c>
      <c r="F2503" s="225">
        <v>2447.3000000000002</v>
      </c>
    </row>
    <row r="2504" spans="1:6" ht="45">
      <c r="A2504" s="220" t="s">
        <v>17584</v>
      </c>
      <c r="B2504" s="224" t="s">
        <v>6422</v>
      </c>
      <c r="C2504" s="222" t="s">
        <v>23</v>
      </c>
      <c r="D2504" s="222">
        <v>1</v>
      </c>
      <c r="E2504" s="225">
        <v>5109.87</v>
      </c>
      <c r="F2504" s="225">
        <v>5109.87</v>
      </c>
    </row>
    <row r="2505" spans="1:6" ht="30">
      <c r="A2505" s="220" t="s">
        <v>17585</v>
      </c>
      <c r="B2505" s="224" t="s">
        <v>6423</v>
      </c>
      <c r="C2505" s="222" t="s">
        <v>23</v>
      </c>
      <c r="D2505" s="222">
        <v>1</v>
      </c>
      <c r="E2505" s="223">
        <v>40.93</v>
      </c>
      <c r="F2505" s="223">
        <v>40.93</v>
      </c>
    </row>
    <row r="2506" spans="1:6" ht="30">
      <c r="A2506" s="220" t="s">
        <v>17586</v>
      </c>
      <c r="B2506" s="224" t="s">
        <v>6424</v>
      </c>
      <c r="C2506" s="222" t="s">
        <v>23</v>
      </c>
      <c r="D2506" s="222">
        <v>1</v>
      </c>
      <c r="E2506" s="223">
        <v>27.29</v>
      </c>
      <c r="F2506" s="223">
        <v>27.29</v>
      </c>
    </row>
    <row r="2507" spans="1:6" ht="15">
      <c r="A2507" s="220" t="s">
        <v>17587</v>
      </c>
      <c r="B2507" s="224" t="s">
        <v>6425</v>
      </c>
      <c r="C2507" s="222" t="s">
        <v>23</v>
      </c>
      <c r="D2507" s="222">
        <v>1</v>
      </c>
      <c r="E2507" s="223">
        <v>26</v>
      </c>
      <c r="F2507" s="223">
        <v>26</v>
      </c>
    </row>
    <row r="2508" spans="1:6" ht="15">
      <c r="A2508" s="220" t="s">
        <v>17588</v>
      </c>
      <c r="B2508" s="224" t="s">
        <v>6426</v>
      </c>
      <c r="C2508" s="222" t="s">
        <v>23</v>
      </c>
      <c r="D2508" s="222">
        <v>1</v>
      </c>
      <c r="E2508" s="223">
        <v>22.29</v>
      </c>
      <c r="F2508" s="223">
        <v>22.29</v>
      </c>
    </row>
    <row r="2509" spans="1:6" ht="15">
      <c r="A2509" s="220" t="s">
        <v>17589</v>
      </c>
      <c r="B2509" s="224" t="s">
        <v>6427</v>
      </c>
      <c r="C2509" s="222" t="s">
        <v>23</v>
      </c>
      <c r="D2509" s="222">
        <v>1</v>
      </c>
      <c r="E2509" s="223">
        <v>32.46</v>
      </c>
      <c r="F2509" s="223">
        <v>32.46</v>
      </c>
    </row>
    <row r="2510" spans="1:6" ht="15">
      <c r="A2510" s="220" t="s">
        <v>17590</v>
      </c>
      <c r="B2510" s="221" t="s">
        <v>6428</v>
      </c>
      <c r="C2510" s="222"/>
      <c r="D2510" s="222"/>
      <c r="E2510" s="223"/>
      <c r="F2510" s="223"/>
    </row>
    <row r="2511" spans="1:6" ht="15">
      <c r="A2511" s="220" t="s">
        <v>17591</v>
      </c>
      <c r="B2511" s="224" t="s">
        <v>6429</v>
      </c>
      <c r="C2511" s="222" t="s">
        <v>41</v>
      </c>
      <c r="D2511" s="222">
        <v>1</v>
      </c>
      <c r="E2511" s="223">
        <v>24.11</v>
      </c>
      <c r="F2511" s="223">
        <v>24.11</v>
      </c>
    </row>
    <row r="2512" spans="1:6" ht="15">
      <c r="A2512" s="220" t="s">
        <v>17592</v>
      </c>
      <c r="B2512" s="224" t="s">
        <v>6430</v>
      </c>
      <c r="C2512" s="222" t="s">
        <v>41</v>
      </c>
      <c r="D2512" s="222">
        <v>1</v>
      </c>
      <c r="E2512" s="223">
        <v>31.96</v>
      </c>
      <c r="F2512" s="223">
        <v>31.96</v>
      </c>
    </row>
    <row r="2513" spans="1:6" ht="15">
      <c r="A2513" s="220" t="s">
        <v>17593</v>
      </c>
      <c r="B2513" s="224" t="s">
        <v>6431</v>
      </c>
      <c r="C2513" s="222" t="s">
        <v>41</v>
      </c>
      <c r="D2513" s="222">
        <v>1</v>
      </c>
      <c r="E2513" s="223">
        <v>40.68</v>
      </c>
      <c r="F2513" s="223">
        <v>40.68</v>
      </c>
    </row>
    <row r="2514" spans="1:6" ht="15">
      <c r="A2514" s="220" t="s">
        <v>17594</v>
      </c>
      <c r="B2514" s="224" t="s">
        <v>6432</v>
      </c>
      <c r="C2514" s="222" t="s">
        <v>41</v>
      </c>
      <c r="D2514" s="222">
        <v>1</v>
      </c>
      <c r="E2514" s="223">
        <v>50.54</v>
      </c>
      <c r="F2514" s="223">
        <v>50.54</v>
      </c>
    </row>
    <row r="2515" spans="1:6" ht="15">
      <c r="A2515" s="220" t="s">
        <v>17595</v>
      </c>
      <c r="B2515" s="224" t="s">
        <v>6433</v>
      </c>
      <c r="C2515" s="222" t="s">
        <v>41</v>
      </c>
      <c r="D2515" s="222">
        <v>1</v>
      </c>
      <c r="E2515" s="223">
        <v>57.93</v>
      </c>
      <c r="F2515" s="223">
        <v>57.93</v>
      </c>
    </row>
    <row r="2516" spans="1:6" ht="15">
      <c r="A2516" s="220" t="s">
        <v>17596</v>
      </c>
      <c r="B2516" s="224" t="s">
        <v>6434</v>
      </c>
      <c r="C2516" s="222" t="s">
        <v>41</v>
      </c>
      <c r="D2516" s="222">
        <v>1</v>
      </c>
      <c r="E2516" s="223">
        <v>83.2</v>
      </c>
      <c r="F2516" s="223">
        <v>83.2</v>
      </c>
    </row>
    <row r="2517" spans="1:6" ht="15">
      <c r="A2517" s="220" t="s">
        <v>17597</v>
      </c>
      <c r="B2517" s="224" t="s">
        <v>6435</v>
      </c>
      <c r="C2517" s="222" t="s">
        <v>41</v>
      </c>
      <c r="D2517" s="222">
        <v>1</v>
      </c>
      <c r="E2517" s="223">
        <v>88.69</v>
      </c>
      <c r="F2517" s="223">
        <v>88.69</v>
      </c>
    </row>
    <row r="2518" spans="1:6" ht="15">
      <c r="A2518" s="220" t="s">
        <v>17598</v>
      </c>
      <c r="B2518" s="224" t="s">
        <v>6436</v>
      </c>
      <c r="C2518" s="222" t="s">
        <v>41</v>
      </c>
      <c r="D2518" s="222">
        <v>1</v>
      </c>
      <c r="E2518" s="223">
        <v>108.89</v>
      </c>
      <c r="F2518" s="223">
        <v>108.89</v>
      </c>
    </row>
    <row r="2519" spans="1:6" ht="15">
      <c r="A2519" s="220" t="s">
        <v>17599</v>
      </c>
      <c r="B2519" s="224" t="s">
        <v>6437</v>
      </c>
      <c r="C2519" s="222" t="s">
        <v>41</v>
      </c>
      <c r="D2519" s="222">
        <v>1</v>
      </c>
      <c r="E2519" s="223">
        <v>129.22</v>
      </c>
      <c r="F2519" s="223">
        <v>129.22</v>
      </c>
    </row>
    <row r="2520" spans="1:6" ht="30">
      <c r="A2520" s="220" t="s">
        <v>17600</v>
      </c>
      <c r="B2520" s="224" t="s">
        <v>6438</v>
      </c>
      <c r="C2520" s="222" t="s">
        <v>23</v>
      </c>
      <c r="D2520" s="222">
        <v>1</v>
      </c>
      <c r="E2520" s="223">
        <v>17.600000000000001</v>
      </c>
      <c r="F2520" s="223">
        <v>17.600000000000001</v>
      </c>
    </row>
    <row r="2521" spans="1:6" ht="30">
      <c r="A2521" s="220" t="s">
        <v>17601</v>
      </c>
      <c r="B2521" s="224" t="s">
        <v>6439</v>
      </c>
      <c r="C2521" s="222" t="s">
        <v>23</v>
      </c>
      <c r="D2521" s="222">
        <v>1</v>
      </c>
      <c r="E2521" s="223">
        <v>29.2</v>
      </c>
      <c r="F2521" s="223">
        <v>29.2</v>
      </c>
    </row>
    <row r="2522" spans="1:6" ht="30">
      <c r="A2522" s="220" t="s">
        <v>17602</v>
      </c>
      <c r="B2522" s="224" t="s">
        <v>6440</v>
      </c>
      <c r="C2522" s="222" t="s">
        <v>23</v>
      </c>
      <c r="D2522" s="222">
        <v>1</v>
      </c>
      <c r="E2522" s="223">
        <v>49.9</v>
      </c>
      <c r="F2522" s="223">
        <v>49.9</v>
      </c>
    </row>
    <row r="2523" spans="1:6" ht="15">
      <c r="A2523" s="220" t="s">
        <v>17603</v>
      </c>
      <c r="B2523" s="224" t="s">
        <v>6441</v>
      </c>
      <c r="C2523" s="222" t="s">
        <v>159</v>
      </c>
      <c r="D2523" s="222">
        <v>1</v>
      </c>
      <c r="E2523" s="223">
        <v>60.09</v>
      </c>
      <c r="F2523" s="223">
        <v>60.09</v>
      </c>
    </row>
    <row r="2524" spans="1:6" ht="15">
      <c r="A2524" s="220" t="s">
        <v>17604</v>
      </c>
      <c r="B2524" s="224" t="s">
        <v>6442</v>
      </c>
      <c r="C2524" s="222" t="s">
        <v>159</v>
      </c>
      <c r="D2524" s="222">
        <v>1</v>
      </c>
      <c r="E2524" s="223">
        <v>72.36</v>
      </c>
      <c r="F2524" s="223">
        <v>72.36</v>
      </c>
    </row>
    <row r="2525" spans="1:6" ht="15">
      <c r="A2525" s="220" t="s">
        <v>17605</v>
      </c>
      <c r="B2525" s="224" t="s">
        <v>6443</v>
      </c>
      <c r="C2525" s="222" t="s">
        <v>159</v>
      </c>
      <c r="D2525" s="222">
        <v>1</v>
      </c>
      <c r="E2525" s="223">
        <v>77.849999999999994</v>
      </c>
      <c r="F2525" s="223">
        <v>77.849999999999994</v>
      </c>
    </row>
    <row r="2526" spans="1:6" ht="60">
      <c r="A2526" s="220" t="s">
        <v>17606</v>
      </c>
      <c r="B2526" s="224" t="s">
        <v>6444</v>
      </c>
      <c r="C2526" s="222" t="s">
        <v>41</v>
      </c>
      <c r="D2526" s="222">
        <v>1</v>
      </c>
      <c r="E2526" s="223">
        <v>108.83</v>
      </c>
      <c r="F2526" s="223">
        <v>108.83</v>
      </c>
    </row>
    <row r="2527" spans="1:6" ht="30">
      <c r="A2527" s="220" t="s">
        <v>17607</v>
      </c>
      <c r="B2527" s="224" t="s">
        <v>6445</v>
      </c>
      <c r="C2527" s="222" t="s">
        <v>25</v>
      </c>
      <c r="D2527" s="222">
        <v>1</v>
      </c>
      <c r="E2527" s="223">
        <v>274.86</v>
      </c>
      <c r="F2527" s="223">
        <v>274.86</v>
      </c>
    </row>
    <row r="2528" spans="1:6" ht="30">
      <c r="A2528" s="220" t="s">
        <v>17608</v>
      </c>
      <c r="B2528" s="224" t="s">
        <v>6446</v>
      </c>
      <c r="C2528" s="222" t="s">
        <v>25</v>
      </c>
      <c r="D2528" s="222">
        <v>1</v>
      </c>
      <c r="E2528" s="223">
        <v>238.19</v>
      </c>
      <c r="F2528" s="223">
        <v>238.19</v>
      </c>
    </row>
    <row r="2529" spans="1:6" ht="30">
      <c r="A2529" s="220" t="s">
        <v>17609</v>
      </c>
      <c r="B2529" s="224" t="s">
        <v>6447</v>
      </c>
      <c r="C2529" s="222" t="s">
        <v>25</v>
      </c>
      <c r="D2529" s="222">
        <v>1</v>
      </c>
      <c r="E2529" s="223">
        <v>197.48</v>
      </c>
      <c r="F2529" s="223">
        <v>197.48</v>
      </c>
    </row>
    <row r="2530" spans="1:6" ht="15">
      <c r="A2530" s="220" t="s">
        <v>17610</v>
      </c>
      <c r="B2530" s="221" t="s">
        <v>1974</v>
      </c>
      <c r="C2530" s="222"/>
      <c r="D2530" s="222"/>
      <c r="E2530" s="223"/>
      <c r="F2530" s="223"/>
    </row>
    <row r="2531" spans="1:6" ht="15">
      <c r="A2531" s="220" t="s">
        <v>17611</v>
      </c>
      <c r="B2531" s="221" t="s">
        <v>1975</v>
      </c>
      <c r="C2531" s="222"/>
      <c r="D2531" s="222"/>
      <c r="E2531" s="223"/>
      <c r="F2531" s="223"/>
    </row>
    <row r="2532" spans="1:6" ht="45">
      <c r="A2532" s="220" t="s">
        <v>17612</v>
      </c>
      <c r="B2532" s="224" t="s">
        <v>703</v>
      </c>
      <c r="C2532" s="222" t="s">
        <v>23</v>
      </c>
      <c r="D2532" s="222">
        <v>1</v>
      </c>
      <c r="E2532" s="223">
        <v>592.88</v>
      </c>
      <c r="F2532" s="223">
        <v>592.88</v>
      </c>
    </row>
    <row r="2533" spans="1:6" ht="30">
      <c r="A2533" s="220" t="s">
        <v>17613</v>
      </c>
      <c r="B2533" s="224" t="s">
        <v>704</v>
      </c>
      <c r="C2533" s="222" t="s">
        <v>23</v>
      </c>
      <c r="D2533" s="222">
        <v>1</v>
      </c>
      <c r="E2533" s="223">
        <v>654.35</v>
      </c>
      <c r="F2533" s="223">
        <v>654.35</v>
      </c>
    </row>
    <row r="2534" spans="1:6" ht="30">
      <c r="A2534" s="220" t="s">
        <v>17614</v>
      </c>
      <c r="B2534" s="224" t="s">
        <v>705</v>
      </c>
      <c r="C2534" s="222" t="s">
        <v>23</v>
      </c>
      <c r="D2534" s="222">
        <v>1</v>
      </c>
      <c r="E2534" s="223">
        <v>72.37</v>
      </c>
      <c r="F2534" s="223">
        <v>72.37</v>
      </c>
    </row>
    <row r="2535" spans="1:6" ht="30">
      <c r="A2535" s="220" t="s">
        <v>17615</v>
      </c>
      <c r="B2535" s="224" t="s">
        <v>706</v>
      </c>
      <c r="C2535" s="222" t="s">
        <v>23</v>
      </c>
      <c r="D2535" s="222">
        <v>1</v>
      </c>
      <c r="E2535" s="225">
        <v>1027.1600000000001</v>
      </c>
      <c r="F2535" s="225">
        <v>1027.1600000000001</v>
      </c>
    </row>
    <row r="2536" spans="1:6" ht="45">
      <c r="A2536" s="220" t="s">
        <v>17616</v>
      </c>
      <c r="B2536" s="224" t="s">
        <v>707</v>
      </c>
      <c r="C2536" s="222" t="s">
        <v>23</v>
      </c>
      <c r="D2536" s="222">
        <v>1</v>
      </c>
      <c r="E2536" s="223">
        <v>349.61</v>
      </c>
      <c r="F2536" s="223">
        <v>349.61</v>
      </c>
    </row>
    <row r="2537" spans="1:6" ht="45">
      <c r="A2537" s="220" t="s">
        <v>17617</v>
      </c>
      <c r="B2537" s="224" t="s">
        <v>708</v>
      </c>
      <c r="C2537" s="222" t="s">
        <v>23</v>
      </c>
      <c r="D2537" s="222">
        <v>1</v>
      </c>
      <c r="E2537" s="223">
        <v>546.46</v>
      </c>
      <c r="F2537" s="223">
        <v>546.46</v>
      </c>
    </row>
    <row r="2538" spans="1:6" ht="45">
      <c r="A2538" s="220" t="s">
        <v>17618</v>
      </c>
      <c r="B2538" s="224" t="s">
        <v>709</v>
      </c>
      <c r="C2538" s="222" t="s">
        <v>23</v>
      </c>
      <c r="D2538" s="222">
        <v>1</v>
      </c>
      <c r="E2538" s="223">
        <v>243.73</v>
      </c>
      <c r="F2538" s="223">
        <v>243.73</v>
      </c>
    </row>
    <row r="2539" spans="1:6" ht="30">
      <c r="A2539" s="220" t="s">
        <v>17619</v>
      </c>
      <c r="B2539" s="224" t="s">
        <v>710</v>
      </c>
      <c r="C2539" s="222" t="s">
        <v>23</v>
      </c>
      <c r="D2539" s="222">
        <v>1</v>
      </c>
      <c r="E2539" s="223">
        <v>71.58</v>
      </c>
      <c r="F2539" s="223">
        <v>71.58</v>
      </c>
    </row>
    <row r="2540" spans="1:6" ht="45">
      <c r="A2540" s="220" t="s">
        <v>17620</v>
      </c>
      <c r="B2540" s="224" t="s">
        <v>711</v>
      </c>
      <c r="C2540" s="222" t="s">
        <v>23</v>
      </c>
      <c r="D2540" s="222">
        <v>1</v>
      </c>
      <c r="E2540" s="223">
        <v>370.89</v>
      </c>
      <c r="F2540" s="223">
        <v>370.89</v>
      </c>
    </row>
    <row r="2541" spans="1:6" ht="45">
      <c r="A2541" s="220" t="s">
        <v>17621</v>
      </c>
      <c r="B2541" s="224" t="s">
        <v>712</v>
      </c>
      <c r="C2541" s="222" t="s">
        <v>23</v>
      </c>
      <c r="D2541" s="222">
        <v>1</v>
      </c>
      <c r="E2541" s="223">
        <v>303.52</v>
      </c>
      <c r="F2541" s="223">
        <v>303.52</v>
      </c>
    </row>
    <row r="2542" spans="1:6" ht="30">
      <c r="A2542" s="220" t="s">
        <v>17622</v>
      </c>
      <c r="B2542" s="224" t="s">
        <v>713</v>
      </c>
      <c r="C2542" s="222" t="s">
        <v>23</v>
      </c>
      <c r="D2542" s="222">
        <v>1</v>
      </c>
      <c r="E2542" s="223">
        <v>351.15</v>
      </c>
      <c r="F2542" s="223">
        <v>351.15</v>
      </c>
    </row>
    <row r="2543" spans="1:6" ht="30">
      <c r="A2543" s="220" t="s">
        <v>17623</v>
      </c>
      <c r="B2543" s="224" t="s">
        <v>714</v>
      </c>
      <c r="C2543" s="222" t="s">
        <v>23</v>
      </c>
      <c r="D2543" s="222">
        <v>1</v>
      </c>
      <c r="E2543" s="223">
        <v>153.11000000000001</v>
      </c>
      <c r="F2543" s="223">
        <v>153.11000000000001</v>
      </c>
    </row>
    <row r="2544" spans="1:6" ht="30">
      <c r="A2544" s="220" t="s">
        <v>17624</v>
      </c>
      <c r="B2544" s="224" t="s">
        <v>715</v>
      </c>
      <c r="C2544" s="222" t="s">
        <v>23</v>
      </c>
      <c r="D2544" s="222">
        <v>1</v>
      </c>
      <c r="E2544" s="223">
        <v>534.82000000000005</v>
      </c>
      <c r="F2544" s="223">
        <v>534.82000000000005</v>
      </c>
    </row>
    <row r="2545" spans="1:6" ht="60">
      <c r="A2545" s="220" t="s">
        <v>17625</v>
      </c>
      <c r="B2545" s="224" t="s">
        <v>716</v>
      </c>
      <c r="C2545" s="222" t="s">
        <v>23</v>
      </c>
      <c r="D2545" s="222">
        <v>1</v>
      </c>
      <c r="E2545" s="225">
        <v>3093.59</v>
      </c>
      <c r="F2545" s="225">
        <v>3093.59</v>
      </c>
    </row>
    <row r="2546" spans="1:6" ht="60">
      <c r="A2546" s="220" t="s">
        <v>17626</v>
      </c>
      <c r="B2546" s="224" t="s">
        <v>717</v>
      </c>
      <c r="C2546" s="222" t="s">
        <v>23</v>
      </c>
      <c r="D2546" s="222">
        <v>1</v>
      </c>
      <c r="E2546" s="225">
        <v>1342.14</v>
      </c>
      <c r="F2546" s="225">
        <v>1342.14</v>
      </c>
    </row>
    <row r="2547" spans="1:6" ht="30">
      <c r="A2547" s="220" t="s">
        <v>17627</v>
      </c>
      <c r="B2547" s="224" t="s">
        <v>718</v>
      </c>
      <c r="C2547" s="222" t="s">
        <v>23</v>
      </c>
      <c r="D2547" s="222">
        <v>1</v>
      </c>
      <c r="E2547" s="223">
        <v>641.96</v>
      </c>
      <c r="F2547" s="223">
        <v>641.96</v>
      </c>
    </row>
    <row r="2548" spans="1:6" ht="30">
      <c r="A2548" s="220" t="s">
        <v>17628</v>
      </c>
      <c r="B2548" s="224" t="s">
        <v>719</v>
      </c>
      <c r="C2548" s="222" t="s">
        <v>23</v>
      </c>
      <c r="D2548" s="222">
        <v>1</v>
      </c>
      <c r="E2548" s="223">
        <v>720.97</v>
      </c>
      <c r="F2548" s="223">
        <v>720.97</v>
      </c>
    </row>
    <row r="2549" spans="1:6" ht="45">
      <c r="A2549" s="220" t="s">
        <v>17629</v>
      </c>
      <c r="B2549" s="224" t="s">
        <v>720</v>
      </c>
      <c r="C2549" s="222" t="s">
        <v>23</v>
      </c>
      <c r="D2549" s="222">
        <v>1</v>
      </c>
      <c r="E2549" s="225">
        <v>1342.18</v>
      </c>
      <c r="F2549" s="225">
        <v>1342.18</v>
      </c>
    </row>
    <row r="2550" spans="1:6" ht="45">
      <c r="A2550" s="220" t="s">
        <v>17630</v>
      </c>
      <c r="B2550" s="224" t="s">
        <v>721</v>
      </c>
      <c r="C2550" s="222" t="s">
        <v>23</v>
      </c>
      <c r="D2550" s="222">
        <v>1</v>
      </c>
      <c r="E2550" s="225">
        <v>1889.14</v>
      </c>
      <c r="F2550" s="225">
        <v>1889.14</v>
      </c>
    </row>
    <row r="2551" spans="1:6" ht="30">
      <c r="A2551" s="220" t="s">
        <v>17631</v>
      </c>
      <c r="B2551" s="224" t="s">
        <v>722</v>
      </c>
      <c r="C2551" s="222" t="s">
        <v>23</v>
      </c>
      <c r="D2551" s="222">
        <v>1</v>
      </c>
      <c r="E2551" s="223">
        <v>363.79</v>
      </c>
      <c r="F2551" s="223">
        <v>363.79</v>
      </c>
    </row>
    <row r="2552" spans="1:6" ht="45">
      <c r="A2552" s="220" t="s">
        <v>17632</v>
      </c>
      <c r="B2552" s="224" t="s">
        <v>723</v>
      </c>
      <c r="C2552" s="222" t="s">
        <v>23</v>
      </c>
      <c r="D2552" s="222">
        <v>1</v>
      </c>
      <c r="E2552" s="223">
        <v>663.24</v>
      </c>
      <c r="F2552" s="223">
        <v>663.24</v>
      </c>
    </row>
    <row r="2553" spans="1:6" ht="60">
      <c r="A2553" s="220" t="s">
        <v>17633</v>
      </c>
      <c r="B2553" s="224" t="s">
        <v>724</v>
      </c>
      <c r="C2553" s="222" t="s">
        <v>23</v>
      </c>
      <c r="D2553" s="222">
        <v>1</v>
      </c>
      <c r="E2553" s="225">
        <v>3193.58</v>
      </c>
      <c r="F2553" s="225">
        <v>3193.58</v>
      </c>
    </row>
    <row r="2554" spans="1:6" ht="45">
      <c r="A2554" s="220" t="s">
        <v>17634</v>
      </c>
      <c r="B2554" s="224" t="s">
        <v>725</v>
      </c>
      <c r="C2554" s="222" t="s">
        <v>23</v>
      </c>
      <c r="D2554" s="222">
        <v>1</v>
      </c>
      <c r="E2554" s="225">
        <v>1021.2</v>
      </c>
      <c r="F2554" s="225">
        <v>1021.2</v>
      </c>
    </row>
    <row r="2555" spans="1:6" ht="15">
      <c r="A2555" s="220" t="s">
        <v>17635</v>
      </c>
      <c r="B2555" s="221" t="s">
        <v>1976</v>
      </c>
      <c r="C2555" s="222"/>
      <c r="D2555" s="222"/>
      <c r="E2555" s="223"/>
      <c r="F2555" s="223"/>
    </row>
    <row r="2556" spans="1:6" ht="15">
      <c r="A2556" s="220" t="s">
        <v>17636</v>
      </c>
      <c r="B2556" s="224" t="s">
        <v>726</v>
      </c>
      <c r="C2556" s="222" t="s">
        <v>25</v>
      </c>
      <c r="D2556" s="222">
        <v>1</v>
      </c>
      <c r="E2556" s="223">
        <v>518.01</v>
      </c>
      <c r="F2556" s="223">
        <v>518.01</v>
      </c>
    </row>
    <row r="2557" spans="1:6" ht="15">
      <c r="A2557" s="220" t="s">
        <v>13775</v>
      </c>
      <c r="B2557" s="224" t="s">
        <v>727</v>
      </c>
      <c r="C2557" s="222" t="s">
        <v>25</v>
      </c>
      <c r="D2557" s="222">
        <v>1</v>
      </c>
      <c r="E2557" s="223">
        <v>425.44</v>
      </c>
      <c r="F2557" s="223">
        <v>425.44</v>
      </c>
    </row>
    <row r="2558" spans="1:6" ht="30">
      <c r="A2558" s="220" t="s">
        <v>17637</v>
      </c>
      <c r="B2558" s="224" t="s">
        <v>728</v>
      </c>
      <c r="C2558" s="222" t="s">
        <v>25</v>
      </c>
      <c r="D2558" s="222">
        <v>1</v>
      </c>
      <c r="E2558" s="223">
        <v>22.93</v>
      </c>
      <c r="F2558" s="223">
        <v>22.93</v>
      </c>
    </row>
    <row r="2559" spans="1:6" ht="60">
      <c r="A2559" s="220" t="s">
        <v>17638</v>
      </c>
      <c r="B2559" s="224" t="s">
        <v>729</v>
      </c>
      <c r="C2559" s="222" t="s">
        <v>23</v>
      </c>
      <c r="D2559" s="222">
        <v>1</v>
      </c>
      <c r="E2559" s="225">
        <v>1993.22</v>
      </c>
      <c r="F2559" s="225">
        <v>1993.22</v>
      </c>
    </row>
    <row r="2560" spans="1:6" ht="15">
      <c r="A2560" s="220" t="s">
        <v>17639</v>
      </c>
      <c r="B2560" s="221" t="s">
        <v>1977</v>
      </c>
      <c r="C2560" s="222"/>
      <c r="D2560" s="222"/>
      <c r="E2560" s="223"/>
      <c r="F2560" s="223"/>
    </row>
    <row r="2561" spans="1:6" ht="30">
      <c r="A2561" s="220" t="s">
        <v>17640</v>
      </c>
      <c r="B2561" s="224" t="s">
        <v>730</v>
      </c>
      <c r="C2561" s="222" t="s">
        <v>23</v>
      </c>
      <c r="D2561" s="222">
        <v>1</v>
      </c>
      <c r="E2561" s="223">
        <v>204.17</v>
      </c>
      <c r="F2561" s="223">
        <v>204.17</v>
      </c>
    </row>
    <row r="2562" spans="1:6" ht="30">
      <c r="A2562" s="220" t="s">
        <v>17641</v>
      </c>
      <c r="B2562" s="224" t="s">
        <v>731</v>
      </c>
      <c r="C2562" s="222" t="s">
        <v>23</v>
      </c>
      <c r="D2562" s="222">
        <v>1</v>
      </c>
      <c r="E2562" s="223">
        <v>178.67</v>
      </c>
      <c r="F2562" s="223">
        <v>178.67</v>
      </c>
    </row>
    <row r="2563" spans="1:6" ht="30">
      <c r="A2563" s="220" t="s">
        <v>17642</v>
      </c>
      <c r="B2563" s="224" t="s">
        <v>732</v>
      </c>
      <c r="C2563" s="222" t="s">
        <v>23</v>
      </c>
      <c r="D2563" s="222">
        <v>1</v>
      </c>
      <c r="E2563" s="223">
        <v>113.93</v>
      </c>
      <c r="F2563" s="223">
        <v>113.93</v>
      </c>
    </row>
    <row r="2564" spans="1:6" ht="30">
      <c r="A2564" s="220" t="s">
        <v>17643</v>
      </c>
      <c r="B2564" s="224" t="s">
        <v>733</v>
      </c>
      <c r="C2564" s="222" t="s">
        <v>23</v>
      </c>
      <c r="D2564" s="222">
        <v>1</v>
      </c>
      <c r="E2564" s="223">
        <v>155.9</v>
      </c>
      <c r="F2564" s="223">
        <v>155.9</v>
      </c>
    </row>
    <row r="2565" spans="1:6" ht="30">
      <c r="A2565" s="220" t="s">
        <v>17644</v>
      </c>
      <c r="B2565" s="224" t="s">
        <v>734</v>
      </c>
      <c r="C2565" s="222" t="s">
        <v>23</v>
      </c>
      <c r="D2565" s="222">
        <v>1</v>
      </c>
      <c r="E2565" s="223">
        <v>61.53</v>
      </c>
      <c r="F2565" s="223">
        <v>61.53</v>
      </c>
    </row>
    <row r="2566" spans="1:6" ht="30">
      <c r="A2566" s="220" t="s">
        <v>17645</v>
      </c>
      <c r="B2566" s="224" t="s">
        <v>735</v>
      </c>
      <c r="C2566" s="222" t="s">
        <v>23</v>
      </c>
      <c r="D2566" s="222">
        <v>1</v>
      </c>
      <c r="E2566" s="223">
        <v>178.67</v>
      </c>
      <c r="F2566" s="223">
        <v>178.67</v>
      </c>
    </row>
    <row r="2567" spans="1:6" ht="30">
      <c r="A2567" s="220" t="s">
        <v>17646</v>
      </c>
      <c r="B2567" s="224" t="s">
        <v>736</v>
      </c>
      <c r="C2567" s="222" t="s">
        <v>23</v>
      </c>
      <c r="D2567" s="222">
        <v>1</v>
      </c>
      <c r="E2567" s="223">
        <v>226.22</v>
      </c>
      <c r="F2567" s="223">
        <v>226.22</v>
      </c>
    </row>
    <row r="2568" spans="1:6" ht="30">
      <c r="A2568" s="220" t="s">
        <v>17647</v>
      </c>
      <c r="B2568" s="224" t="s">
        <v>737</v>
      </c>
      <c r="C2568" s="222" t="s">
        <v>23</v>
      </c>
      <c r="D2568" s="222">
        <v>1</v>
      </c>
      <c r="E2568" s="223">
        <v>117.79</v>
      </c>
      <c r="F2568" s="223">
        <v>117.79</v>
      </c>
    </row>
    <row r="2569" spans="1:6" ht="30">
      <c r="A2569" s="220" t="s">
        <v>17648</v>
      </c>
      <c r="B2569" s="224" t="s">
        <v>738</v>
      </c>
      <c r="C2569" s="222" t="s">
        <v>23</v>
      </c>
      <c r="D2569" s="222">
        <v>1</v>
      </c>
      <c r="E2569" s="223">
        <v>126.15</v>
      </c>
      <c r="F2569" s="223">
        <v>126.15</v>
      </c>
    </row>
    <row r="2570" spans="1:6" ht="15">
      <c r="A2570" s="220" t="s">
        <v>17649</v>
      </c>
      <c r="B2570" s="224" t="s">
        <v>13721</v>
      </c>
      <c r="C2570" s="222" t="s">
        <v>23</v>
      </c>
      <c r="D2570" s="222">
        <v>1</v>
      </c>
      <c r="E2570" s="223">
        <v>66.11</v>
      </c>
      <c r="F2570" s="223">
        <v>66.11</v>
      </c>
    </row>
    <row r="2571" spans="1:6" ht="15">
      <c r="A2571" s="220" t="s">
        <v>17650</v>
      </c>
      <c r="B2571" s="224" t="s">
        <v>739</v>
      </c>
      <c r="C2571" s="222" t="s">
        <v>23</v>
      </c>
      <c r="D2571" s="222">
        <v>1</v>
      </c>
      <c r="E2571" s="223">
        <v>58.7</v>
      </c>
      <c r="F2571" s="223">
        <v>58.7</v>
      </c>
    </row>
    <row r="2572" spans="1:6" ht="15">
      <c r="A2572" s="220" t="s">
        <v>17651</v>
      </c>
      <c r="B2572" s="224" t="s">
        <v>740</v>
      </c>
      <c r="C2572" s="222" t="s">
        <v>23</v>
      </c>
      <c r="D2572" s="222">
        <v>1</v>
      </c>
      <c r="E2572" s="223">
        <v>63.01</v>
      </c>
      <c r="F2572" s="223">
        <v>63.01</v>
      </c>
    </row>
    <row r="2573" spans="1:6" ht="15">
      <c r="A2573" s="220" t="s">
        <v>17652</v>
      </c>
      <c r="B2573" s="224" t="s">
        <v>741</v>
      </c>
      <c r="C2573" s="222" t="s">
        <v>23</v>
      </c>
      <c r="D2573" s="222">
        <v>1</v>
      </c>
      <c r="E2573" s="223">
        <v>83.26</v>
      </c>
      <c r="F2573" s="223">
        <v>83.26</v>
      </c>
    </row>
    <row r="2574" spans="1:6" ht="15">
      <c r="A2574" s="220" t="s">
        <v>17653</v>
      </c>
      <c r="B2574" s="224" t="s">
        <v>742</v>
      </c>
      <c r="C2574" s="222" t="s">
        <v>23</v>
      </c>
      <c r="D2574" s="222">
        <v>1</v>
      </c>
      <c r="E2574" s="223">
        <v>115.61</v>
      </c>
      <c r="F2574" s="223">
        <v>115.61</v>
      </c>
    </row>
    <row r="2575" spans="1:6" ht="15">
      <c r="A2575" s="220" t="s">
        <v>17654</v>
      </c>
      <c r="B2575" s="224" t="s">
        <v>743</v>
      </c>
      <c r="C2575" s="222" t="s">
        <v>23</v>
      </c>
      <c r="D2575" s="222">
        <v>1</v>
      </c>
      <c r="E2575" s="223">
        <v>128.19999999999999</v>
      </c>
      <c r="F2575" s="223">
        <v>128.19999999999999</v>
      </c>
    </row>
    <row r="2576" spans="1:6" ht="15">
      <c r="A2576" s="220" t="s">
        <v>17655</v>
      </c>
      <c r="B2576" s="224" t="s">
        <v>744</v>
      </c>
      <c r="C2576" s="222" t="s">
        <v>23</v>
      </c>
      <c r="D2576" s="222">
        <v>1</v>
      </c>
      <c r="E2576" s="223">
        <v>198.77</v>
      </c>
      <c r="F2576" s="223">
        <v>198.77</v>
      </c>
    </row>
    <row r="2577" spans="1:6" ht="15">
      <c r="A2577" s="220" t="s">
        <v>17656</v>
      </c>
      <c r="B2577" s="224" t="s">
        <v>745</v>
      </c>
      <c r="C2577" s="222" t="s">
        <v>23</v>
      </c>
      <c r="D2577" s="222">
        <v>1</v>
      </c>
      <c r="E2577" s="223">
        <v>406.67</v>
      </c>
      <c r="F2577" s="223">
        <v>406.67</v>
      </c>
    </row>
    <row r="2578" spans="1:6" ht="15">
      <c r="A2578" s="220" t="s">
        <v>17657</v>
      </c>
      <c r="B2578" s="224" t="s">
        <v>746</v>
      </c>
      <c r="C2578" s="222" t="s">
        <v>23</v>
      </c>
      <c r="D2578" s="222">
        <v>1</v>
      </c>
      <c r="E2578" s="223">
        <v>594.4</v>
      </c>
      <c r="F2578" s="223">
        <v>594.4</v>
      </c>
    </row>
    <row r="2579" spans="1:6" ht="30">
      <c r="A2579" s="220" t="s">
        <v>17658</v>
      </c>
      <c r="B2579" s="224" t="s">
        <v>747</v>
      </c>
      <c r="C2579" s="222" t="s">
        <v>23</v>
      </c>
      <c r="D2579" s="222">
        <v>1</v>
      </c>
      <c r="E2579" s="223">
        <v>112.88</v>
      </c>
      <c r="F2579" s="223">
        <v>112.88</v>
      </c>
    </row>
    <row r="2580" spans="1:6" ht="30">
      <c r="A2580" s="220" t="s">
        <v>17659</v>
      </c>
      <c r="B2580" s="224" t="s">
        <v>748</v>
      </c>
      <c r="C2580" s="222" t="s">
        <v>23</v>
      </c>
      <c r="D2580" s="222">
        <v>1</v>
      </c>
      <c r="E2580" s="223">
        <v>123.91</v>
      </c>
      <c r="F2580" s="223">
        <v>123.91</v>
      </c>
    </row>
    <row r="2581" spans="1:6" ht="30">
      <c r="A2581" s="220" t="s">
        <v>17660</v>
      </c>
      <c r="B2581" s="224" t="s">
        <v>749</v>
      </c>
      <c r="C2581" s="222" t="s">
        <v>23</v>
      </c>
      <c r="D2581" s="222">
        <v>1</v>
      </c>
      <c r="E2581" s="223">
        <v>144.43</v>
      </c>
      <c r="F2581" s="223">
        <v>144.43</v>
      </c>
    </row>
    <row r="2582" spans="1:6" ht="30">
      <c r="A2582" s="220" t="s">
        <v>17661</v>
      </c>
      <c r="B2582" s="224" t="s">
        <v>750</v>
      </c>
      <c r="C2582" s="222" t="s">
        <v>23</v>
      </c>
      <c r="D2582" s="222">
        <v>1</v>
      </c>
      <c r="E2582" s="223">
        <v>205.82</v>
      </c>
      <c r="F2582" s="223">
        <v>205.82</v>
      </c>
    </row>
    <row r="2583" spans="1:6" ht="30">
      <c r="A2583" s="220" t="s">
        <v>17662</v>
      </c>
      <c r="B2583" s="224" t="s">
        <v>751</v>
      </c>
      <c r="C2583" s="222" t="s">
        <v>23</v>
      </c>
      <c r="D2583" s="222">
        <v>1</v>
      </c>
      <c r="E2583" s="223">
        <v>223.02</v>
      </c>
      <c r="F2583" s="223">
        <v>223.02</v>
      </c>
    </row>
    <row r="2584" spans="1:6" ht="15">
      <c r="A2584" s="220" t="s">
        <v>17663</v>
      </c>
      <c r="B2584" s="224" t="s">
        <v>752</v>
      </c>
      <c r="C2584" s="222" t="s">
        <v>23</v>
      </c>
      <c r="D2584" s="222">
        <v>1</v>
      </c>
      <c r="E2584" s="223">
        <v>94.39</v>
      </c>
      <c r="F2584" s="223">
        <v>94.39</v>
      </c>
    </row>
    <row r="2585" spans="1:6" ht="15">
      <c r="A2585" s="220" t="s">
        <v>17664</v>
      </c>
      <c r="B2585" s="224" t="s">
        <v>753</v>
      </c>
      <c r="C2585" s="222" t="s">
        <v>23</v>
      </c>
      <c r="D2585" s="222">
        <v>1</v>
      </c>
      <c r="E2585" s="223">
        <v>107.1</v>
      </c>
      <c r="F2585" s="223">
        <v>107.1</v>
      </c>
    </row>
    <row r="2586" spans="1:6" ht="15">
      <c r="A2586" s="220" t="s">
        <v>17665</v>
      </c>
      <c r="B2586" s="224" t="s">
        <v>754</v>
      </c>
      <c r="C2586" s="222" t="s">
        <v>23</v>
      </c>
      <c r="D2586" s="222">
        <v>1</v>
      </c>
      <c r="E2586" s="223">
        <v>138.1</v>
      </c>
      <c r="F2586" s="223">
        <v>138.1</v>
      </c>
    </row>
    <row r="2587" spans="1:6" ht="15">
      <c r="A2587" s="220" t="s">
        <v>17666</v>
      </c>
      <c r="B2587" s="224" t="s">
        <v>755</v>
      </c>
      <c r="C2587" s="222" t="s">
        <v>23</v>
      </c>
      <c r="D2587" s="222">
        <v>1</v>
      </c>
      <c r="E2587" s="223">
        <v>205.21</v>
      </c>
      <c r="F2587" s="223">
        <v>205.21</v>
      </c>
    </row>
    <row r="2588" spans="1:6" ht="15">
      <c r="A2588" s="220" t="s">
        <v>17667</v>
      </c>
      <c r="B2588" s="224" t="s">
        <v>756</v>
      </c>
      <c r="C2588" s="222" t="s">
        <v>23</v>
      </c>
      <c r="D2588" s="222">
        <v>1</v>
      </c>
      <c r="E2588" s="223">
        <v>235.28</v>
      </c>
      <c r="F2588" s="223">
        <v>235.28</v>
      </c>
    </row>
    <row r="2589" spans="1:6" ht="15">
      <c r="A2589" s="220" t="s">
        <v>17668</v>
      </c>
      <c r="B2589" s="224" t="s">
        <v>757</v>
      </c>
      <c r="C2589" s="222" t="s">
        <v>23</v>
      </c>
      <c r="D2589" s="222">
        <v>1</v>
      </c>
      <c r="E2589" s="223">
        <v>333.81</v>
      </c>
      <c r="F2589" s="223">
        <v>333.81</v>
      </c>
    </row>
    <row r="2590" spans="1:6" ht="15">
      <c r="A2590" s="220" t="s">
        <v>17669</v>
      </c>
      <c r="B2590" s="224" t="s">
        <v>758</v>
      </c>
      <c r="C2590" s="222" t="s">
        <v>23</v>
      </c>
      <c r="D2590" s="222">
        <v>1</v>
      </c>
      <c r="E2590" s="223">
        <v>558.48</v>
      </c>
      <c r="F2590" s="223">
        <v>558.48</v>
      </c>
    </row>
    <row r="2591" spans="1:6" ht="15">
      <c r="A2591" s="220" t="s">
        <v>17670</v>
      </c>
      <c r="B2591" s="224" t="s">
        <v>759</v>
      </c>
      <c r="C2591" s="222" t="s">
        <v>23</v>
      </c>
      <c r="D2591" s="222">
        <v>1</v>
      </c>
      <c r="E2591" s="223">
        <v>747.87</v>
      </c>
      <c r="F2591" s="223">
        <v>747.87</v>
      </c>
    </row>
    <row r="2592" spans="1:6" ht="30">
      <c r="A2592" s="220" t="s">
        <v>17671</v>
      </c>
      <c r="B2592" s="224" t="s">
        <v>760</v>
      </c>
      <c r="C2592" s="222" t="s">
        <v>23</v>
      </c>
      <c r="D2592" s="222">
        <v>1</v>
      </c>
      <c r="E2592" s="223">
        <v>405.84</v>
      </c>
      <c r="F2592" s="223">
        <v>405.84</v>
      </c>
    </row>
    <row r="2593" spans="1:6" ht="30">
      <c r="A2593" s="220" t="s">
        <v>17672</v>
      </c>
      <c r="B2593" s="224" t="s">
        <v>761</v>
      </c>
      <c r="C2593" s="222" t="s">
        <v>23</v>
      </c>
      <c r="D2593" s="222">
        <v>1</v>
      </c>
      <c r="E2593" s="223">
        <v>475.5</v>
      </c>
      <c r="F2593" s="223">
        <v>475.5</v>
      </c>
    </row>
    <row r="2594" spans="1:6" ht="30">
      <c r="A2594" s="220" t="s">
        <v>17673</v>
      </c>
      <c r="B2594" s="224" t="s">
        <v>762</v>
      </c>
      <c r="C2594" s="222" t="s">
        <v>23</v>
      </c>
      <c r="D2594" s="222">
        <v>1</v>
      </c>
      <c r="E2594" s="223">
        <v>14.54</v>
      </c>
      <c r="F2594" s="223">
        <v>14.54</v>
      </c>
    </row>
    <row r="2595" spans="1:6" ht="30">
      <c r="A2595" s="220" t="s">
        <v>17674</v>
      </c>
      <c r="B2595" s="224" t="s">
        <v>763</v>
      </c>
      <c r="C2595" s="222" t="s">
        <v>23</v>
      </c>
      <c r="D2595" s="222">
        <v>1</v>
      </c>
      <c r="E2595" s="223">
        <v>19.45</v>
      </c>
      <c r="F2595" s="223">
        <v>19.45</v>
      </c>
    </row>
    <row r="2596" spans="1:6" ht="30">
      <c r="A2596" s="220" t="s">
        <v>17675</v>
      </c>
      <c r="B2596" s="224" t="s">
        <v>764</v>
      </c>
      <c r="C2596" s="222" t="s">
        <v>23</v>
      </c>
      <c r="D2596" s="222">
        <v>1</v>
      </c>
      <c r="E2596" s="223">
        <v>66.69</v>
      </c>
      <c r="F2596" s="223">
        <v>66.69</v>
      </c>
    </row>
    <row r="2597" spans="1:6" ht="15">
      <c r="A2597" s="220" t="s">
        <v>17676</v>
      </c>
      <c r="B2597" s="224" t="s">
        <v>765</v>
      </c>
      <c r="C2597" s="222" t="s">
        <v>23</v>
      </c>
      <c r="D2597" s="222">
        <v>1</v>
      </c>
      <c r="E2597" s="223">
        <v>23.01</v>
      </c>
      <c r="F2597" s="223">
        <v>23.01</v>
      </c>
    </row>
    <row r="2598" spans="1:6" ht="30">
      <c r="A2598" s="220" t="s">
        <v>17677</v>
      </c>
      <c r="B2598" s="224" t="s">
        <v>766</v>
      </c>
      <c r="C2598" s="222" t="s">
        <v>23</v>
      </c>
      <c r="D2598" s="222">
        <v>1</v>
      </c>
      <c r="E2598" s="223">
        <v>403.61</v>
      </c>
      <c r="F2598" s="223">
        <v>403.61</v>
      </c>
    </row>
    <row r="2599" spans="1:6" ht="30">
      <c r="A2599" s="220" t="s">
        <v>17678</v>
      </c>
      <c r="B2599" s="224" t="s">
        <v>767</v>
      </c>
      <c r="C2599" s="222" t="s">
        <v>23</v>
      </c>
      <c r="D2599" s="222">
        <v>1</v>
      </c>
      <c r="E2599" s="223">
        <v>523.03</v>
      </c>
      <c r="F2599" s="223">
        <v>523.03</v>
      </c>
    </row>
    <row r="2600" spans="1:6" ht="30">
      <c r="A2600" s="220" t="s">
        <v>17679</v>
      </c>
      <c r="B2600" s="224" t="s">
        <v>768</v>
      </c>
      <c r="C2600" s="222" t="s">
        <v>23</v>
      </c>
      <c r="D2600" s="222">
        <v>1</v>
      </c>
      <c r="E2600" s="223">
        <v>552.87</v>
      </c>
      <c r="F2600" s="223">
        <v>552.87</v>
      </c>
    </row>
    <row r="2601" spans="1:6" ht="30">
      <c r="A2601" s="220" t="s">
        <v>17680</v>
      </c>
      <c r="B2601" s="224" t="s">
        <v>769</v>
      </c>
      <c r="C2601" s="222" t="s">
        <v>23</v>
      </c>
      <c r="D2601" s="222">
        <v>1</v>
      </c>
      <c r="E2601" s="225">
        <v>1442.56</v>
      </c>
      <c r="F2601" s="225">
        <v>1442.56</v>
      </c>
    </row>
    <row r="2602" spans="1:6" ht="30">
      <c r="A2602" s="220" t="s">
        <v>17681</v>
      </c>
      <c r="B2602" s="224" t="s">
        <v>770</v>
      </c>
      <c r="C2602" s="222" t="s">
        <v>23</v>
      </c>
      <c r="D2602" s="222">
        <v>1</v>
      </c>
      <c r="E2602" s="225">
        <v>1082.6600000000001</v>
      </c>
      <c r="F2602" s="225">
        <v>1082.6600000000001</v>
      </c>
    </row>
    <row r="2603" spans="1:6" ht="15">
      <c r="A2603" s="220" t="s">
        <v>17682</v>
      </c>
      <c r="B2603" s="221" t="s">
        <v>1978</v>
      </c>
      <c r="C2603" s="222"/>
      <c r="D2603" s="222"/>
      <c r="E2603" s="223"/>
      <c r="F2603" s="223"/>
    </row>
    <row r="2604" spans="1:6" ht="30">
      <c r="A2604" s="220" t="s">
        <v>17683</v>
      </c>
      <c r="B2604" s="224" t="s">
        <v>771</v>
      </c>
      <c r="C2604" s="222" t="s">
        <v>23</v>
      </c>
      <c r="D2604" s="222">
        <v>1</v>
      </c>
      <c r="E2604" s="223">
        <v>183.43</v>
      </c>
      <c r="F2604" s="223">
        <v>183.43</v>
      </c>
    </row>
    <row r="2605" spans="1:6" ht="30">
      <c r="A2605" s="220" t="s">
        <v>17684</v>
      </c>
      <c r="B2605" s="224" t="s">
        <v>772</v>
      </c>
      <c r="C2605" s="222" t="s">
        <v>23</v>
      </c>
      <c r="D2605" s="222">
        <v>1</v>
      </c>
      <c r="E2605" s="223">
        <v>686.2</v>
      </c>
      <c r="F2605" s="223">
        <v>686.2</v>
      </c>
    </row>
    <row r="2606" spans="1:6" ht="60">
      <c r="A2606" s="220" t="s">
        <v>17685</v>
      </c>
      <c r="B2606" s="224" t="s">
        <v>773</v>
      </c>
      <c r="C2606" s="222" t="s">
        <v>41</v>
      </c>
      <c r="D2606" s="222">
        <v>1</v>
      </c>
      <c r="E2606" s="225">
        <v>1762.75</v>
      </c>
      <c r="F2606" s="225">
        <v>1762.75</v>
      </c>
    </row>
    <row r="2607" spans="1:6" ht="60">
      <c r="A2607" s="220" t="s">
        <v>17686</v>
      </c>
      <c r="B2607" s="224" t="s">
        <v>774</v>
      </c>
      <c r="C2607" s="222" t="s">
        <v>41</v>
      </c>
      <c r="D2607" s="222">
        <v>1</v>
      </c>
      <c r="E2607" s="225">
        <v>1762.75</v>
      </c>
      <c r="F2607" s="225">
        <v>1762.75</v>
      </c>
    </row>
    <row r="2608" spans="1:6" ht="30">
      <c r="A2608" s="220" t="s">
        <v>17687</v>
      </c>
      <c r="B2608" s="224" t="s">
        <v>775</v>
      </c>
      <c r="C2608" s="222" t="s">
        <v>23</v>
      </c>
      <c r="D2608" s="222">
        <v>1</v>
      </c>
      <c r="E2608" s="225">
        <v>2212.35</v>
      </c>
      <c r="F2608" s="225">
        <v>2212.35</v>
      </c>
    </row>
    <row r="2609" spans="1:6" ht="45">
      <c r="A2609" s="220" t="s">
        <v>17688</v>
      </c>
      <c r="B2609" s="224" t="s">
        <v>776</v>
      </c>
      <c r="C2609" s="222" t="s">
        <v>23</v>
      </c>
      <c r="D2609" s="222">
        <v>1</v>
      </c>
      <c r="E2609" s="225">
        <v>5468.92</v>
      </c>
      <c r="F2609" s="225">
        <v>5468.92</v>
      </c>
    </row>
    <row r="2610" spans="1:6" ht="45">
      <c r="A2610" s="220" t="s">
        <v>17689</v>
      </c>
      <c r="B2610" s="224" t="s">
        <v>777</v>
      </c>
      <c r="C2610" s="222" t="s">
        <v>23</v>
      </c>
      <c r="D2610" s="222">
        <v>1</v>
      </c>
      <c r="E2610" s="225">
        <v>2542.31</v>
      </c>
      <c r="F2610" s="225">
        <v>2542.31</v>
      </c>
    </row>
    <row r="2611" spans="1:6" ht="45">
      <c r="A2611" s="220" t="s">
        <v>17690</v>
      </c>
      <c r="B2611" s="224" t="s">
        <v>778</v>
      </c>
      <c r="C2611" s="222" t="s">
        <v>23</v>
      </c>
      <c r="D2611" s="222">
        <v>1</v>
      </c>
      <c r="E2611" s="223">
        <v>601.03</v>
      </c>
      <c r="F2611" s="223">
        <v>601.03</v>
      </c>
    </row>
    <row r="2612" spans="1:6" ht="45">
      <c r="A2612" s="220" t="s">
        <v>17691</v>
      </c>
      <c r="B2612" s="224" t="s">
        <v>779</v>
      </c>
      <c r="C2612" s="222" t="s">
        <v>23</v>
      </c>
      <c r="D2612" s="222">
        <v>1</v>
      </c>
      <c r="E2612" s="225">
        <v>1865.01</v>
      </c>
      <c r="F2612" s="225">
        <v>1865.01</v>
      </c>
    </row>
    <row r="2613" spans="1:6" ht="45">
      <c r="A2613" s="220" t="s">
        <v>17692</v>
      </c>
      <c r="B2613" s="224" t="s">
        <v>780</v>
      </c>
      <c r="C2613" s="222" t="s">
        <v>23</v>
      </c>
      <c r="D2613" s="222">
        <v>1</v>
      </c>
      <c r="E2613" s="225">
        <v>2272.79</v>
      </c>
      <c r="F2613" s="225">
        <v>2272.79</v>
      </c>
    </row>
    <row r="2614" spans="1:6" ht="45">
      <c r="A2614" s="220" t="s">
        <v>17693</v>
      </c>
      <c r="B2614" s="224" t="s">
        <v>781</v>
      </c>
      <c r="C2614" s="222" t="s">
        <v>23</v>
      </c>
      <c r="D2614" s="222">
        <v>1</v>
      </c>
      <c r="E2614" s="225">
        <v>3438.18</v>
      </c>
      <c r="F2614" s="225">
        <v>3438.18</v>
      </c>
    </row>
    <row r="2615" spans="1:6" ht="30">
      <c r="A2615" s="220" t="s">
        <v>13771</v>
      </c>
      <c r="B2615" s="224" t="s">
        <v>782</v>
      </c>
      <c r="C2615" s="222" t="s">
        <v>23</v>
      </c>
      <c r="D2615" s="222">
        <v>1</v>
      </c>
      <c r="E2615" s="223">
        <v>322.61</v>
      </c>
      <c r="F2615" s="223">
        <v>322.61</v>
      </c>
    </row>
    <row r="2616" spans="1:6" ht="30">
      <c r="A2616" s="220" t="s">
        <v>17694</v>
      </c>
      <c r="B2616" s="224" t="s">
        <v>783</v>
      </c>
      <c r="C2616" s="222" t="s">
        <v>23</v>
      </c>
      <c r="D2616" s="222">
        <v>1</v>
      </c>
      <c r="E2616" s="223">
        <v>76.5</v>
      </c>
      <c r="F2616" s="223">
        <v>76.5</v>
      </c>
    </row>
    <row r="2617" spans="1:6" ht="30">
      <c r="A2617" s="220" t="s">
        <v>17695</v>
      </c>
      <c r="B2617" s="224" t="s">
        <v>784</v>
      </c>
      <c r="C2617" s="222" t="s">
        <v>23</v>
      </c>
      <c r="D2617" s="222">
        <v>1</v>
      </c>
      <c r="E2617" s="225">
        <v>3619.12</v>
      </c>
      <c r="F2617" s="225">
        <v>3619.12</v>
      </c>
    </row>
    <row r="2618" spans="1:6" ht="45">
      <c r="A2618" s="220" t="s">
        <v>17696</v>
      </c>
      <c r="B2618" s="224" t="s">
        <v>785</v>
      </c>
      <c r="C2618" s="222" t="s">
        <v>23</v>
      </c>
      <c r="D2618" s="222">
        <v>1</v>
      </c>
      <c r="E2618" s="223">
        <v>501.49</v>
      </c>
      <c r="F2618" s="223">
        <v>501.49</v>
      </c>
    </row>
    <row r="2619" spans="1:6" ht="30">
      <c r="A2619" s="220" t="s">
        <v>17697</v>
      </c>
      <c r="B2619" s="224" t="s">
        <v>786</v>
      </c>
      <c r="C2619" s="222" t="s">
        <v>23</v>
      </c>
      <c r="D2619" s="222">
        <v>1</v>
      </c>
      <c r="E2619" s="225">
        <v>1975.53</v>
      </c>
      <c r="F2619" s="225">
        <v>1975.53</v>
      </c>
    </row>
    <row r="2620" spans="1:6" ht="30">
      <c r="A2620" s="220" t="s">
        <v>17698</v>
      </c>
      <c r="B2620" s="224" t="s">
        <v>787</v>
      </c>
      <c r="C2620" s="222" t="s">
        <v>23</v>
      </c>
      <c r="D2620" s="222">
        <v>1</v>
      </c>
      <c r="E2620" s="225">
        <v>3044.01</v>
      </c>
      <c r="F2620" s="225">
        <v>3044.01</v>
      </c>
    </row>
    <row r="2621" spans="1:6" ht="30">
      <c r="A2621" s="220" t="s">
        <v>17699</v>
      </c>
      <c r="B2621" s="224" t="s">
        <v>788</v>
      </c>
      <c r="C2621" s="222" t="s">
        <v>23</v>
      </c>
      <c r="D2621" s="222">
        <v>1</v>
      </c>
      <c r="E2621" s="225">
        <v>2223.9499999999998</v>
      </c>
      <c r="F2621" s="225">
        <v>2223.9499999999998</v>
      </c>
    </row>
    <row r="2622" spans="1:6" ht="30">
      <c r="A2622" s="220" t="s">
        <v>17700</v>
      </c>
      <c r="B2622" s="224" t="s">
        <v>789</v>
      </c>
      <c r="C2622" s="222" t="s">
        <v>23</v>
      </c>
      <c r="D2622" s="222">
        <v>1</v>
      </c>
      <c r="E2622" s="225">
        <v>2783.68</v>
      </c>
      <c r="F2622" s="225">
        <v>2783.68</v>
      </c>
    </row>
    <row r="2623" spans="1:6" ht="30">
      <c r="A2623" s="220" t="s">
        <v>17701</v>
      </c>
      <c r="B2623" s="224" t="s">
        <v>790</v>
      </c>
      <c r="C2623" s="222" t="s">
        <v>23</v>
      </c>
      <c r="D2623" s="222">
        <v>1</v>
      </c>
      <c r="E2623" s="223">
        <v>62.48</v>
      </c>
      <c r="F2623" s="223">
        <v>62.48</v>
      </c>
    </row>
    <row r="2624" spans="1:6" ht="15">
      <c r="A2624" s="220" t="s">
        <v>17702</v>
      </c>
      <c r="B2624" s="224" t="s">
        <v>791</v>
      </c>
      <c r="C2624" s="222" t="s">
        <v>23</v>
      </c>
      <c r="D2624" s="222">
        <v>1</v>
      </c>
      <c r="E2624" s="223">
        <v>27.73</v>
      </c>
      <c r="F2624" s="223">
        <v>27.73</v>
      </c>
    </row>
    <row r="2625" spans="1:6" ht="30">
      <c r="A2625" s="220" t="s">
        <v>17703</v>
      </c>
      <c r="B2625" s="224" t="s">
        <v>792</v>
      </c>
      <c r="C2625" s="222" t="s">
        <v>23</v>
      </c>
      <c r="D2625" s="222">
        <v>1</v>
      </c>
      <c r="E2625" s="223">
        <v>617.04999999999995</v>
      </c>
      <c r="F2625" s="223">
        <v>617.04999999999995</v>
      </c>
    </row>
    <row r="2626" spans="1:6" ht="30">
      <c r="A2626" s="220" t="s">
        <v>17704</v>
      </c>
      <c r="B2626" s="224" t="s">
        <v>793</v>
      </c>
      <c r="C2626" s="222" t="s">
        <v>23</v>
      </c>
      <c r="D2626" s="222">
        <v>1</v>
      </c>
      <c r="E2626" s="223">
        <v>728.11</v>
      </c>
      <c r="F2626" s="223">
        <v>728.11</v>
      </c>
    </row>
    <row r="2627" spans="1:6" ht="30">
      <c r="A2627" s="220" t="s">
        <v>17705</v>
      </c>
      <c r="B2627" s="224" t="s">
        <v>794</v>
      </c>
      <c r="C2627" s="222" t="s">
        <v>23</v>
      </c>
      <c r="D2627" s="222">
        <v>1</v>
      </c>
      <c r="E2627" s="223">
        <v>193.92</v>
      </c>
      <c r="F2627" s="223">
        <v>193.92</v>
      </c>
    </row>
    <row r="2628" spans="1:6" ht="60">
      <c r="A2628" s="220" t="s">
        <v>17706</v>
      </c>
      <c r="B2628" s="224" t="s">
        <v>795</v>
      </c>
      <c r="C2628" s="222" t="s">
        <v>41</v>
      </c>
      <c r="D2628" s="222">
        <v>1</v>
      </c>
      <c r="E2628" s="225">
        <v>1655.2</v>
      </c>
      <c r="F2628" s="225">
        <v>1655.2</v>
      </c>
    </row>
    <row r="2629" spans="1:6" ht="30">
      <c r="A2629" s="220" t="s">
        <v>17707</v>
      </c>
      <c r="B2629" s="224" t="s">
        <v>796</v>
      </c>
      <c r="C2629" s="222" t="s">
        <v>23</v>
      </c>
      <c r="D2629" s="222">
        <v>1</v>
      </c>
      <c r="E2629" s="223">
        <v>360.77</v>
      </c>
      <c r="F2629" s="223">
        <v>360.77</v>
      </c>
    </row>
    <row r="2630" spans="1:6" ht="30">
      <c r="A2630" s="220" t="s">
        <v>17708</v>
      </c>
      <c r="B2630" s="224" t="s">
        <v>797</v>
      </c>
      <c r="C2630" s="222" t="s">
        <v>23</v>
      </c>
      <c r="D2630" s="222">
        <v>1</v>
      </c>
      <c r="E2630" s="223">
        <v>596.04999999999995</v>
      </c>
      <c r="F2630" s="223">
        <v>596.04999999999995</v>
      </c>
    </row>
    <row r="2631" spans="1:6" ht="30">
      <c r="A2631" s="220" t="s">
        <v>17709</v>
      </c>
      <c r="B2631" s="224" t="s">
        <v>798</v>
      </c>
      <c r="C2631" s="222" t="s">
        <v>23</v>
      </c>
      <c r="D2631" s="222">
        <v>1</v>
      </c>
      <c r="E2631" s="225">
        <v>1445.06</v>
      </c>
      <c r="F2631" s="225">
        <v>1445.06</v>
      </c>
    </row>
    <row r="2632" spans="1:6" ht="30">
      <c r="A2632" s="220" t="s">
        <v>17710</v>
      </c>
      <c r="B2632" s="224" t="s">
        <v>799</v>
      </c>
      <c r="C2632" s="222" t="s">
        <v>23</v>
      </c>
      <c r="D2632" s="222">
        <v>1</v>
      </c>
      <c r="E2632" s="225">
        <v>2452.81</v>
      </c>
      <c r="F2632" s="225">
        <v>2452.81</v>
      </c>
    </row>
    <row r="2633" spans="1:6" ht="30">
      <c r="A2633" s="220" t="s">
        <v>17711</v>
      </c>
      <c r="B2633" s="224" t="s">
        <v>800</v>
      </c>
      <c r="C2633" s="222" t="s">
        <v>23</v>
      </c>
      <c r="D2633" s="222">
        <v>1</v>
      </c>
      <c r="E2633" s="225">
        <v>1669.95</v>
      </c>
      <c r="F2633" s="225">
        <v>1669.95</v>
      </c>
    </row>
    <row r="2634" spans="1:6" ht="30">
      <c r="A2634" s="220" t="s">
        <v>17712</v>
      </c>
      <c r="B2634" s="224" t="s">
        <v>801</v>
      </c>
      <c r="C2634" s="222" t="s">
        <v>23</v>
      </c>
      <c r="D2634" s="222">
        <v>1</v>
      </c>
      <c r="E2634" s="223">
        <v>236.64</v>
      </c>
      <c r="F2634" s="223">
        <v>236.64</v>
      </c>
    </row>
    <row r="2635" spans="1:6" ht="60">
      <c r="A2635" s="220" t="s">
        <v>17713</v>
      </c>
      <c r="B2635" s="224" t="s">
        <v>802</v>
      </c>
      <c r="C2635" s="222" t="s">
        <v>41</v>
      </c>
      <c r="D2635" s="222">
        <v>1</v>
      </c>
      <c r="E2635" s="225">
        <v>1976.32</v>
      </c>
      <c r="F2635" s="225">
        <v>1976.32</v>
      </c>
    </row>
    <row r="2636" spans="1:6" ht="30">
      <c r="A2636" s="220" t="s">
        <v>17714</v>
      </c>
      <c r="B2636" s="224" t="s">
        <v>803</v>
      </c>
      <c r="C2636" s="222" t="s">
        <v>23</v>
      </c>
      <c r="D2636" s="222">
        <v>1</v>
      </c>
      <c r="E2636" s="225">
        <v>11595.21</v>
      </c>
      <c r="F2636" s="225">
        <v>11595.21</v>
      </c>
    </row>
    <row r="2637" spans="1:6" ht="30">
      <c r="A2637" s="220" t="s">
        <v>17715</v>
      </c>
      <c r="B2637" s="224" t="s">
        <v>804</v>
      </c>
      <c r="C2637" s="222" t="s">
        <v>23</v>
      </c>
      <c r="D2637" s="222">
        <v>1</v>
      </c>
      <c r="E2637" s="225">
        <v>3619.46</v>
      </c>
      <c r="F2637" s="225">
        <v>3619.46</v>
      </c>
    </row>
    <row r="2638" spans="1:6" ht="15">
      <c r="A2638" s="220" t="s">
        <v>17716</v>
      </c>
      <c r="B2638" s="221" t="s">
        <v>6448</v>
      </c>
      <c r="C2638" s="222"/>
      <c r="D2638" s="222"/>
      <c r="E2638" s="223"/>
      <c r="F2638" s="223"/>
    </row>
    <row r="2639" spans="1:6" ht="30">
      <c r="A2639" s="220" t="s">
        <v>17717</v>
      </c>
      <c r="B2639" s="224" t="s">
        <v>6449</v>
      </c>
      <c r="C2639" s="222" t="s">
        <v>23</v>
      </c>
      <c r="D2639" s="222">
        <v>1</v>
      </c>
      <c r="E2639" s="223">
        <v>130.65</v>
      </c>
      <c r="F2639" s="223">
        <v>130.65</v>
      </c>
    </row>
    <row r="2640" spans="1:6" ht="30">
      <c r="A2640" s="220" t="s">
        <v>17718</v>
      </c>
      <c r="B2640" s="224" t="s">
        <v>6450</v>
      </c>
      <c r="C2640" s="222" t="s">
        <v>23</v>
      </c>
      <c r="D2640" s="222">
        <v>1</v>
      </c>
      <c r="E2640" s="223">
        <v>150.21</v>
      </c>
      <c r="F2640" s="223">
        <v>150.21</v>
      </c>
    </row>
    <row r="2641" spans="1:6" ht="30">
      <c r="A2641" s="220" t="s">
        <v>17719</v>
      </c>
      <c r="B2641" s="224" t="s">
        <v>6451</v>
      </c>
      <c r="C2641" s="222" t="s">
        <v>23</v>
      </c>
      <c r="D2641" s="222">
        <v>1</v>
      </c>
      <c r="E2641" s="223">
        <v>170.28</v>
      </c>
      <c r="F2641" s="223">
        <v>170.28</v>
      </c>
    </row>
    <row r="2642" spans="1:6" ht="30">
      <c r="A2642" s="220" t="s">
        <v>17720</v>
      </c>
      <c r="B2642" s="224" t="s">
        <v>6452</v>
      </c>
      <c r="C2642" s="222" t="s">
        <v>23</v>
      </c>
      <c r="D2642" s="222">
        <v>1</v>
      </c>
      <c r="E2642" s="223">
        <v>173.98</v>
      </c>
      <c r="F2642" s="223">
        <v>173.98</v>
      </c>
    </row>
    <row r="2643" spans="1:6" ht="30">
      <c r="A2643" s="220" t="s">
        <v>17721</v>
      </c>
      <c r="B2643" s="224" t="s">
        <v>6453</v>
      </c>
      <c r="C2643" s="222" t="s">
        <v>23</v>
      </c>
      <c r="D2643" s="222">
        <v>1</v>
      </c>
      <c r="E2643" s="223">
        <v>383.62</v>
      </c>
      <c r="F2643" s="223">
        <v>383.62</v>
      </c>
    </row>
    <row r="2644" spans="1:6" ht="60">
      <c r="A2644" s="220" t="s">
        <v>17722</v>
      </c>
      <c r="B2644" s="224" t="s">
        <v>6454</v>
      </c>
      <c r="C2644" s="222" t="s">
        <v>23</v>
      </c>
      <c r="D2644" s="222">
        <v>1</v>
      </c>
      <c r="E2644" s="225">
        <v>1510.35</v>
      </c>
      <c r="F2644" s="225">
        <v>1510.35</v>
      </c>
    </row>
    <row r="2645" spans="1:6" ht="60">
      <c r="A2645" s="220" t="s">
        <v>17723</v>
      </c>
      <c r="B2645" s="224" t="s">
        <v>6455</v>
      </c>
      <c r="C2645" s="222" t="s">
        <v>23</v>
      </c>
      <c r="D2645" s="222">
        <v>1</v>
      </c>
      <c r="E2645" s="225">
        <v>1510.35</v>
      </c>
      <c r="F2645" s="225">
        <v>1510.35</v>
      </c>
    </row>
    <row r="2646" spans="1:6" ht="45">
      <c r="A2646" s="220" t="s">
        <v>17724</v>
      </c>
      <c r="B2646" s="224" t="s">
        <v>6456</v>
      </c>
      <c r="C2646" s="222" t="s">
        <v>23</v>
      </c>
      <c r="D2646" s="222">
        <v>1</v>
      </c>
      <c r="E2646" s="225">
        <v>1597.85</v>
      </c>
      <c r="F2646" s="225">
        <v>1597.85</v>
      </c>
    </row>
    <row r="2647" spans="1:6" ht="45">
      <c r="A2647" s="220" t="s">
        <v>17725</v>
      </c>
      <c r="B2647" s="224" t="s">
        <v>6457</v>
      </c>
      <c r="C2647" s="222" t="s">
        <v>23</v>
      </c>
      <c r="D2647" s="222">
        <v>1</v>
      </c>
      <c r="E2647" s="225">
        <v>1625.93</v>
      </c>
      <c r="F2647" s="225">
        <v>1625.93</v>
      </c>
    </row>
    <row r="2648" spans="1:6" ht="60">
      <c r="A2648" s="220" t="s">
        <v>17726</v>
      </c>
      <c r="B2648" s="224" t="s">
        <v>6458</v>
      </c>
      <c r="C2648" s="222" t="s">
        <v>23</v>
      </c>
      <c r="D2648" s="222">
        <v>1</v>
      </c>
      <c r="E2648" s="225">
        <v>1342.14</v>
      </c>
      <c r="F2648" s="225">
        <v>1342.14</v>
      </c>
    </row>
    <row r="2649" spans="1:6" ht="45">
      <c r="A2649" s="220" t="s">
        <v>17727</v>
      </c>
      <c r="B2649" s="224" t="s">
        <v>6459</v>
      </c>
      <c r="C2649" s="222" t="s">
        <v>23</v>
      </c>
      <c r="D2649" s="222">
        <v>1</v>
      </c>
      <c r="E2649" s="225">
        <v>1889.14</v>
      </c>
      <c r="F2649" s="225">
        <v>1889.14</v>
      </c>
    </row>
    <row r="2650" spans="1:6" ht="45">
      <c r="A2650" s="220" t="s">
        <v>17728</v>
      </c>
      <c r="B2650" s="224" t="s">
        <v>6460</v>
      </c>
      <c r="C2650" s="222" t="s">
        <v>23</v>
      </c>
      <c r="D2650" s="222">
        <v>1</v>
      </c>
      <c r="E2650" s="223">
        <v>238.13</v>
      </c>
      <c r="F2650" s="223">
        <v>238.13</v>
      </c>
    </row>
    <row r="2651" spans="1:6" ht="30">
      <c r="A2651" s="220" t="s">
        <v>17729</v>
      </c>
      <c r="B2651" s="224" t="s">
        <v>6461</v>
      </c>
      <c r="C2651" s="222" t="s">
        <v>23</v>
      </c>
      <c r="D2651" s="222">
        <v>1</v>
      </c>
      <c r="E2651" s="223">
        <v>160.97</v>
      </c>
      <c r="F2651" s="223">
        <v>160.97</v>
      </c>
    </row>
    <row r="2652" spans="1:6" ht="15">
      <c r="A2652" s="220" t="s">
        <v>17730</v>
      </c>
      <c r="B2652" s="221" t="s">
        <v>1390</v>
      </c>
      <c r="C2652" s="222"/>
      <c r="D2652" s="222"/>
      <c r="E2652" s="223"/>
      <c r="F2652" s="223"/>
    </row>
    <row r="2653" spans="1:6" ht="15">
      <c r="A2653" s="220" t="s">
        <v>17731</v>
      </c>
      <c r="B2653" s="221" t="s">
        <v>1979</v>
      </c>
      <c r="C2653" s="222"/>
      <c r="D2653" s="222"/>
      <c r="E2653" s="223"/>
      <c r="F2653" s="223"/>
    </row>
    <row r="2654" spans="1:6" ht="30">
      <c r="A2654" s="220" t="s">
        <v>17732</v>
      </c>
      <c r="B2654" s="224" t="s">
        <v>805</v>
      </c>
      <c r="C2654" s="222" t="s">
        <v>23</v>
      </c>
      <c r="D2654" s="222">
        <v>1</v>
      </c>
      <c r="E2654" s="223">
        <v>619.55999999999995</v>
      </c>
      <c r="F2654" s="223">
        <v>619.55999999999995</v>
      </c>
    </row>
    <row r="2655" spans="1:6" ht="15">
      <c r="A2655" s="220" t="s">
        <v>17733</v>
      </c>
      <c r="B2655" s="224" t="s">
        <v>806</v>
      </c>
      <c r="C2655" s="222" t="s">
        <v>23</v>
      </c>
      <c r="D2655" s="222">
        <v>1</v>
      </c>
      <c r="E2655" s="223">
        <v>114.96</v>
      </c>
      <c r="F2655" s="223">
        <v>114.96</v>
      </c>
    </row>
    <row r="2656" spans="1:6" ht="15">
      <c r="A2656" s="220" t="s">
        <v>17734</v>
      </c>
      <c r="B2656" s="224" t="s">
        <v>807</v>
      </c>
      <c r="C2656" s="222" t="s">
        <v>23</v>
      </c>
      <c r="D2656" s="222">
        <v>1</v>
      </c>
      <c r="E2656" s="223">
        <v>66.650000000000006</v>
      </c>
      <c r="F2656" s="223">
        <v>66.650000000000006</v>
      </c>
    </row>
    <row r="2657" spans="1:6" ht="15">
      <c r="A2657" s="220" t="s">
        <v>17735</v>
      </c>
      <c r="B2657" s="221" t="s">
        <v>1980</v>
      </c>
      <c r="C2657" s="222"/>
      <c r="D2657" s="222"/>
      <c r="E2657" s="223"/>
      <c r="F2657" s="223"/>
    </row>
    <row r="2658" spans="1:6" ht="30">
      <c r="A2658" s="220" t="s">
        <v>17736</v>
      </c>
      <c r="B2658" s="224" t="s">
        <v>808</v>
      </c>
      <c r="C2658" s="222" t="s">
        <v>23</v>
      </c>
      <c r="D2658" s="222">
        <v>1</v>
      </c>
      <c r="E2658" s="223">
        <v>39.35</v>
      </c>
      <c r="F2658" s="223">
        <v>39.35</v>
      </c>
    </row>
    <row r="2659" spans="1:6" ht="30">
      <c r="A2659" s="220" t="s">
        <v>17737</v>
      </c>
      <c r="B2659" s="224" t="s">
        <v>809</v>
      </c>
      <c r="C2659" s="222" t="s">
        <v>23</v>
      </c>
      <c r="D2659" s="222">
        <v>1</v>
      </c>
      <c r="E2659" s="223">
        <v>46.48</v>
      </c>
      <c r="F2659" s="223">
        <v>46.48</v>
      </c>
    </row>
    <row r="2660" spans="1:6" ht="15">
      <c r="A2660" s="220" t="s">
        <v>17738</v>
      </c>
      <c r="B2660" s="224" t="s">
        <v>810</v>
      </c>
      <c r="C2660" s="222" t="s">
        <v>23</v>
      </c>
      <c r="D2660" s="222">
        <v>1</v>
      </c>
      <c r="E2660" s="223">
        <v>34.19</v>
      </c>
      <c r="F2660" s="223">
        <v>34.19</v>
      </c>
    </row>
    <row r="2661" spans="1:6" ht="15">
      <c r="A2661" s="220" t="s">
        <v>17739</v>
      </c>
      <c r="B2661" s="224" t="s">
        <v>811</v>
      </c>
      <c r="C2661" s="222" t="s">
        <v>23</v>
      </c>
      <c r="D2661" s="222">
        <v>1</v>
      </c>
      <c r="E2661" s="223">
        <v>56.65</v>
      </c>
      <c r="F2661" s="223">
        <v>56.65</v>
      </c>
    </row>
    <row r="2662" spans="1:6" ht="15">
      <c r="A2662" s="220" t="s">
        <v>17740</v>
      </c>
      <c r="B2662" s="224" t="s">
        <v>812</v>
      </c>
      <c r="C2662" s="222" t="s">
        <v>23</v>
      </c>
      <c r="D2662" s="222">
        <v>1</v>
      </c>
      <c r="E2662" s="223">
        <v>42.93</v>
      </c>
      <c r="F2662" s="223">
        <v>42.93</v>
      </c>
    </row>
    <row r="2663" spans="1:6" ht="45">
      <c r="A2663" s="220" t="s">
        <v>17741</v>
      </c>
      <c r="B2663" s="224" t="s">
        <v>813</v>
      </c>
      <c r="C2663" s="222" t="s">
        <v>23</v>
      </c>
      <c r="D2663" s="222">
        <v>1</v>
      </c>
      <c r="E2663" s="223">
        <v>61.81</v>
      </c>
      <c r="F2663" s="223">
        <v>61.81</v>
      </c>
    </row>
    <row r="2664" spans="1:6" ht="30">
      <c r="A2664" s="220" t="s">
        <v>17742</v>
      </c>
      <c r="B2664" s="224" t="s">
        <v>814</v>
      </c>
      <c r="C2664" s="222" t="s">
        <v>23</v>
      </c>
      <c r="D2664" s="222">
        <v>1</v>
      </c>
      <c r="E2664" s="223">
        <v>84.27</v>
      </c>
      <c r="F2664" s="223">
        <v>84.27</v>
      </c>
    </row>
    <row r="2665" spans="1:6" ht="15">
      <c r="A2665" s="220" t="s">
        <v>17743</v>
      </c>
      <c r="B2665" s="224" t="s">
        <v>815</v>
      </c>
      <c r="C2665" s="222" t="s">
        <v>23</v>
      </c>
      <c r="D2665" s="222">
        <v>1</v>
      </c>
      <c r="E2665" s="223">
        <v>36.729999999999997</v>
      </c>
      <c r="F2665" s="223">
        <v>36.729999999999997</v>
      </c>
    </row>
    <row r="2666" spans="1:6" ht="15">
      <c r="A2666" s="220" t="s">
        <v>17744</v>
      </c>
      <c r="B2666" s="224" t="s">
        <v>816</v>
      </c>
      <c r="C2666" s="222" t="s">
        <v>23</v>
      </c>
      <c r="D2666" s="222">
        <v>1</v>
      </c>
      <c r="E2666" s="223">
        <v>43.9</v>
      </c>
      <c r="F2666" s="223">
        <v>43.9</v>
      </c>
    </row>
    <row r="2667" spans="1:6" ht="30">
      <c r="A2667" s="220" t="s">
        <v>17745</v>
      </c>
      <c r="B2667" s="224" t="s">
        <v>817</v>
      </c>
      <c r="C2667" s="222" t="s">
        <v>23</v>
      </c>
      <c r="D2667" s="222">
        <v>1</v>
      </c>
      <c r="E2667" s="223">
        <v>135.07</v>
      </c>
      <c r="F2667" s="223">
        <v>135.07</v>
      </c>
    </row>
    <row r="2668" spans="1:6" ht="15">
      <c r="A2668" s="220" t="s">
        <v>17746</v>
      </c>
      <c r="B2668" s="224" t="s">
        <v>818</v>
      </c>
      <c r="C2668" s="222" t="s">
        <v>23</v>
      </c>
      <c r="D2668" s="222">
        <v>1</v>
      </c>
      <c r="E2668" s="223">
        <v>79.11</v>
      </c>
      <c r="F2668" s="223">
        <v>79.11</v>
      </c>
    </row>
    <row r="2669" spans="1:6" ht="15">
      <c r="A2669" s="220" t="s">
        <v>17747</v>
      </c>
      <c r="B2669" s="224" t="s">
        <v>819</v>
      </c>
      <c r="C2669" s="222" t="s">
        <v>23</v>
      </c>
      <c r="D2669" s="222">
        <v>1</v>
      </c>
      <c r="E2669" s="223">
        <v>9.64</v>
      </c>
      <c r="F2669" s="223">
        <v>9.64</v>
      </c>
    </row>
    <row r="2670" spans="1:6" ht="15">
      <c r="A2670" s="220" t="s">
        <v>17748</v>
      </c>
      <c r="B2670" s="224" t="s">
        <v>820</v>
      </c>
      <c r="C2670" s="222" t="s">
        <v>23</v>
      </c>
      <c r="D2670" s="222">
        <v>1</v>
      </c>
      <c r="E2670" s="223">
        <v>18.59</v>
      </c>
      <c r="F2670" s="223">
        <v>18.59</v>
      </c>
    </row>
    <row r="2671" spans="1:6" ht="15">
      <c r="A2671" s="220" t="s">
        <v>17749</v>
      </c>
      <c r="B2671" s="224" t="s">
        <v>821</v>
      </c>
      <c r="C2671" s="222" t="s">
        <v>23</v>
      </c>
      <c r="D2671" s="222">
        <v>1</v>
      </c>
      <c r="E2671" s="223">
        <v>48.73</v>
      </c>
      <c r="F2671" s="223">
        <v>48.73</v>
      </c>
    </row>
    <row r="2672" spans="1:6" ht="15">
      <c r="A2672" s="220" t="s">
        <v>17750</v>
      </c>
      <c r="B2672" s="221" t="s">
        <v>1981</v>
      </c>
      <c r="C2672" s="222"/>
      <c r="D2672" s="222"/>
      <c r="E2672" s="223"/>
      <c r="F2672" s="223"/>
    </row>
    <row r="2673" spans="1:6" ht="30">
      <c r="A2673" s="220" t="s">
        <v>17751</v>
      </c>
      <c r="B2673" s="224" t="s">
        <v>1982</v>
      </c>
      <c r="C2673" s="222" t="s">
        <v>23</v>
      </c>
      <c r="D2673" s="222">
        <v>1</v>
      </c>
      <c r="E2673" s="225">
        <v>5195.42</v>
      </c>
      <c r="F2673" s="225">
        <v>5195.42</v>
      </c>
    </row>
    <row r="2674" spans="1:6" ht="15">
      <c r="A2674" s="220" t="s">
        <v>17752</v>
      </c>
      <c r="B2674" s="224" t="s">
        <v>822</v>
      </c>
      <c r="C2674" s="222" t="s">
        <v>23</v>
      </c>
      <c r="D2674" s="222">
        <v>1</v>
      </c>
      <c r="E2674" s="225">
        <v>1258.52</v>
      </c>
      <c r="F2674" s="225">
        <v>1258.52</v>
      </c>
    </row>
    <row r="2675" spans="1:6" ht="15">
      <c r="A2675" s="220" t="s">
        <v>17753</v>
      </c>
      <c r="B2675" s="224" t="s">
        <v>823</v>
      </c>
      <c r="C2675" s="222" t="s">
        <v>23</v>
      </c>
      <c r="D2675" s="222">
        <v>1</v>
      </c>
      <c r="E2675" s="225">
        <v>1697.04</v>
      </c>
      <c r="F2675" s="225">
        <v>1697.04</v>
      </c>
    </row>
    <row r="2676" spans="1:6" ht="15">
      <c r="A2676" s="220" t="s">
        <v>17754</v>
      </c>
      <c r="B2676" s="224" t="s">
        <v>824</v>
      </c>
      <c r="C2676" s="222" t="s">
        <v>23</v>
      </c>
      <c r="D2676" s="222">
        <v>1</v>
      </c>
      <c r="E2676" s="225">
        <v>1984.34</v>
      </c>
      <c r="F2676" s="225">
        <v>1984.34</v>
      </c>
    </row>
    <row r="2677" spans="1:6" ht="15">
      <c r="A2677" s="220" t="s">
        <v>17755</v>
      </c>
      <c r="B2677" s="224" t="s">
        <v>825</v>
      </c>
      <c r="C2677" s="222" t="s">
        <v>23</v>
      </c>
      <c r="D2677" s="222">
        <v>1</v>
      </c>
      <c r="E2677" s="225">
        <v>1791.72</v>
      </c>
      <c r="F2677" s="225">
        <v>1791.72</v>
      </c>
    </row>
    <row r="2678" spans="1:6" ht="15">
      <c r="A2678" s="220" t="s">
        <v>17756</v>
      </c>
      <c r="B2678" s="221" t="s">
        <v>1262</v>
      </c>
      <c r="C2678" s="222"/>
      <c r="D2678" s="222"/>
      <c r="E2678" s="223"/>
      <c r="F2678" s="223"/>
    </row>
    <row r="2679" spans="1:6" ht="60">
      <c r="A2679" s="220" t="s">
        <v>17757</v>
      </c>
      <c r="B2679" s="224" t="s">
        <v>826</v>
      </c>
      <c r="C2679" s="222" t="s">
        <v>23</v>
      </c>
      <c r="D2679" s="222">
        <v>1</v>
      </c>
      <c r="E2679" s="225">
        <v>5619.89</v>
      </c>
      <c r="F2679" s="225">
        <v>5619.89</v>
      </c>
    </row>
    <row r="2680" spans="1:6" ht="15">
      <c r="A2680" s="220" t="s">
        <v>17758</v>
      </c>
      <c r="B2680" s="221" t="s">
        <v>6462</v>
      </c>
      <c r="C2680" s="222"/>
      <c r="D2680" s="222"/>
      <c r="E2680" s="223"/>
      <c r="F2680" s="223"/>
    </row>
    <row r="2681" spans="1:6" ht="60">
      <c r="A2681" s="220" t="s">
        <v>17759</v>
      </c>
      <c r="B2681" s="224" t="s">
        <v>13722</v>
      </c>
      <c r="C2681" s="222" t="s">
        <v>23</v>
      </c>
      <c r="D2681" s="222">
        <v>1</v>
      </c>
      <c r="E2681" s="225">
        <v>2272.2800000000002</v>
      </c>
      <c r="F2681" s="225">
        <v>2272.2800000000002</v>
      </c>
    </row>
    <row r="2682" spans="1:6" ht="60">
      <c r="A2682" s="220" t="s">
        <v>17760</v>
      </c>
      <c r="B2682" s="224" t="s">
        <v>6463</v>
      </c>
      <c r="C2682" s="222" t="s">
        <v>23</v>
      </c>
      <c r="D2682" s="222">
        <v>1</v>
      </c>
      <c r="E2682" s="225">
        <v>2525.17</v>
      </c>
      <c r="F2682" s="225">
        <v>2525.17</v>
      </c>
    </row>
    <row r="2683" spans="1:6" ht="60">
      <c r="A2683" s="220" t="s">
        <v>17761</v>
      </c>
      <c r="B2683" s="224" t="s">
        <v>6464</v>
      </c>
      <c r="C2683" s="222" t="s">
        <v>23</v>
      </c>
      <c r="D2683" s="222">
        <v>1</v>
      </c>
      <c r="E2683" s="225">
        <v>3508.29</v>
      </c>
      <c r="F2683" s="225">
        <v>3508.29</v>
      </c>
    </row>
    <row r="2684" spans="1:6" ht="60">
      <c r="A2684" s="220" t="s">
        <v>17762</v>
      </c>
      <c r="B2684" s="224" t="s">
        <v>6465</v>
      </c>
      <c r="C2684" s="222" t="s">
        <v>23</v>
      </c>
      <c r="D2684" s="222">
        <v>1</v>
      </c>
      <c r="E2684" s="225">
        <v>4335.76</v>
      </c>
      <c r="F2684" s="225">
        <v>4335.76</v>
      </c>
    </row>
    <row r="2685" spans="1:6" ht="60">
      <c r="A2685" s="220" t="s">
        <v>17763</v>
      </c>
      <c r="B2685" s="224" t="s">
        <v>6466</v>
      </c>
      <c r="C2685" s="222" t="s">
        <v>23</v>
      </c>
      <c r="D2685" s="222">
        <v>1</v>
      </c>
      <c r="E2685" s="225">
        <v>4641.0600000000004</v>
      </c>
      <c r="F2685" s="225">
        <v>4641.0600000000004</v>
      </c>
    </row>
    <row r="2686" spans="1:6" ht="60">
      <c r="A2686" s="220" t="s">
        <v>17764</v>
      </c>
      <c r="B2686" s="224" t="s">
        <v>6467</v>
      </c>
      <c r="C2686" s="222" t="s">
        <v>23</v>
      </c>
      <c r="D2686" s="222">
        <v>1</v>
      </c>
      <c r="E2686" s="225">
        <v>6100.1</v>
      </c>
      <c r="F2686" s="225">
        <v>6100.1</v>
      </c>
    </row>
    <row r="2687" spans="1:6" ht="60">
      <c r="A2687" s="220" t="s">
        <v>17765</v>
      </c>
      <c r="B2687" s="224" t="s">
        <v>6468</v>
      </c>
      <c r="C2687" s="222" t="s">
        <v>23</v>
      </c>
      <c r="D2687" s="222">
        <v>1</v>
      </c>
      <c r="E2687" s="225">
        <v>9646.41</v>
      </c>
      <c r="F2687" s="225">
        <v>9646.41</v>
      </c>
    </row>
    <row r="2688" spans="1:6" ht="75">
      <c r="A2688" s="220" t="s">
        <v>17766</v>
      </c>
      <c r="B2688" s="224" t="s">
        <v>6469</v>
      </c>
      <c r="C2688" s="222" t="s">
        <v>23</v>
      </c>
      <c r="D2688" s="222">
        <v>1</v>
      </c>
      <c r="E2688" s="225">
        <v>12243.19</v>
      </c>
      <c r="F2688" s="225">
        <v>12243.19</v>
      </c>
    </row>
    <row r="2689" spans="1:6" ht="15">
      <c r="A2689" s="220" t="s">
        <v>17767</v>
      </c>
      <c r="B2689" s="221" t="s">
        <v>1983</v>
      </c>
      <c r="C2689" s="222"/>
      <c r="D2689" s="222"/>
      <c r="E2689" s="223"/>
      <c r="F2689" s="223"/>
    </row>
    <row r="2690" spans="1:6" ht="45">
      <c r="A2690" s="220" t="s">
        <v>17768</v>
      </c>
      <c r="B2690" s="224" t="s">
        <v>827</v>
      </c>
      <c r="C2690" s="222" t="s">
        <v>23</v>
      </c>
      <c r="D2690" s="222">
        <v>1</v>
      </c>
      <c r="E2690" s="223">
        <v>277.06</v>
      </c>
      <c r="F2690" s="223">
        <v>277.06</v>
      </c>
    </row>
    <row r="2691" spans="1:6" ht="15">
      <c r="A2691" s="220" t="s">
        <v>17769</v>
      </c>
      <c r="B2691" s="221" t="s">
        <v>1978</v>
      </c>
      <c r="C2691" s="222"/>
      <c r="D2691" s="222"/>
      <c r="E2691" s="223"/>
      <c r="F2691" s="223"/>
    </row>
    <row r="2692" spans="1:6" ht="15">
      <c r="A2692" s="220" t="s">
        <v>17770</v>
      </c>
      <c r="B2692" s="224" t="s">
        <v>828</v>
      </c>
      <c r="C2692" s="222" t="s">
        <v>23</v>
      </c>
      <c r="D2692" s="222">
        <v>1</v>
      </c>
      <c r="E2692" s="223">
        <v>144.53</v>
      </c>
      <c r="F2692" s="223">
        <v>144.53</v>
      </c>
    </row>
    <row r="2693" spans="1:6" ht="15">
      <c r="A2693" s="220" t="s">
        <v>17771</v>
      </c>
      <c r="B2693" s="224" t="s">
        <v>829</v>
      </c>
      <c r="C2693" s="222" t="s">
        <v>23</v>
      </c>
      <c r="D2693" s="222">
        <v>1</v>
      </c>
      <c r="E2693" s="225">
        <v>1120.57</v>
      </c>
      <c r="F2693" s="225">
        <v>1120.57</v>
      </c>
    </row>
    <row r="2694" spans="1:6" ht="15">
      <c r="A2694" s="220" t="s">
        <v>17772</v>
      </c>
      <c r="B2694" s="224" t="s">
        <v>830</v>
      </c>
      <c r="C2694" s="222" t="s">
        <v>23</v>
      </c>
      <c r="D2694" s="222">
        <v>1</v>
      </c>
      <c r="E2694" s="223">
        <v>97.69</v>
      </c>
      <c r="F2694" s="223">
        <v>97.69</v>
      </c>
    </row>
    <row r="2695" spans="1:6" ht="15">
      <c r="A2695" s="220" t="s">
        <v>17773</v>
      </c>
      <c r="B2695" s="221" t="s">
        <v>5858</v>
      </c>
      <c r="C2695" s="222"/>
      <c r="D2695" s="222"/>
      <c r="E2695" s="223"/>
      <c r="F2695" s="223"/>
    </row>
    <row r="2696" spans="1:6" ht="60">
      <c r="A2696" s="220" t="s">
        <v>17774</v>
      </c>
      <c r="B2696" s="224" t="s">
        <v>8098</v>
      </c>
      <c r="C2696" s="222" t="s">
        <v>23</v>
      </c>
      <c r="D2696" s="222">
        <v>1</v>
      </c>
      <c r="E2696" s="223">
        <v>177.72</v>
      </c>
      <c r="F2696" s="223">
        <v>177.72</v>
      </c>
    </row>
    <row r="2697" spans="1:6" ht="60">
      <c r="A2697" s="220" t="s">
        <v>13772</v>
      </c>
      <c r="B2697" s="224" t="s">
        <v>8099</v>
      </c>
      <c r="C2697" s="222" t="s">
        <v>23</v>
      </c>
      <c r="D2697" s="222">
        <v>1</v>
      </c>
      <c r="E2697" s="223">
        <v>238.85</v>
      </c>
      <c r="F2697" s="223">
        <v>238.85</v>
      </c>
    </row>
    <row r="2698" spans="1:6" ht="60">
      <c r="A2698" s="220" t="s">
        <v>17775</v>
      </c>
      <c r="B2698" s="224" t="s">
        <v>8100</v>
      </c>
      <c r="C2698" s="222" t="s">
        <v>23</v>
      </c>
      <c r="D2698" s="222">
        <v>1</v>
      </c>
      <c r="E2698" s="223">
        <v>159.97999999999999</v>
      </c>
      <c r="F2698" s="223">
        <v>159.97999999999999</v>
      </c>
    </row>
    <row r="2699" spans="1:6" ht="75">
      <c r="A2699" s="220" t="s">
        <v>17776</v>
      </c>
      <c r="B2699" s="224" t="s">
        <v>8101</v>
      </c>
      <c r="C2699" s="222" t="s">
        <v>23</v>
      </c>
      <c r="D2699" s="222">
        <v>1</v>
      </c>
      <c r="E2699" s="223">
        <v>215.2</v>
      </c>
      <c r="F2699" s="223">
        <v>215.2</v>
      </c>
    </row>
    <row r="2700" spans="1:6" ht="60">
      <c r="A2700" s="220" t="s">
        <v>17777</v>
      </c>
      <c r="B2700" s="224" t="s">
        <v>8102</v>
      </c>
      <c r="C2700" s="222" t="s">
        <v>23</v>
      </c>
      <c r="D2700" s="222">
        <v>1</v>
      </c>
      <c r="E2700" s="223">
        <v>306.92</v>
      </c>
      <c r="F2700" s="223">
        <v>306.92</v>
      </c>
    </row>
    <row r="2701" spans="1:6" ht="60">
      <c r="A2701" s="220" t="s">
        <v>17778</v>
      </c>
      <c r="B2701" s="224" t="s">
        <v>6470</v>
      </c>
      <c r="C2701" s="222" t="s">
        <v>23</v>
      </c>
      <c r="D2701" s="222">
        <v>1</v>
      </c>
      <c r="E2701" s="223">
        <v>295.58</v>
      </c>
      <c r="F2701" s="223">
        <v>295.58</v>
      </c>
    </row>
    <row r="2702" spans="1:6" ht="15">
      <c r="A2702" s="220" t="s">
        <v>17779</v>
      </c>
      <c r="B2702" s="221" t="s">
        <v>1984</v>
      </c>
      <c r="C2702" s="222"/>
      <c r="D2702" s="222"/>
      <c r="E2702" s="223"/>
      <c r="F2702" s="223"/>
    </row>
    <row r="2703" spans="1:6" ht="15">
      <c r="A2703" s="220" t="s">
        <v>17780</v>
      </c>
      <c r="B2703" s="221" t="s">
        <v>1985</v>
      </c>
      <c r="C2703" s="222"/>
      <c r="D2703" s="222"/>
      <c r="E2703" s="223"/>
      <c r="F2703" s="223"/>
    </row>
    <row r="2704" spans="1:6" ht="60">
      <c r="A2704" s="220" t="s">
        <v>13767</v>
      </c>
      <c r="B2704" s="224" t="s">
        <v>17781</v>
      </c>
      <c r="C2704" s="222" t="s">
        <v>25</v>
      </c>
      <c r="D2704" s="222">
        <v>1</v>
      </c>
      <c r="E2704" s="223">
        <v>17.190000000000001</v>
      </c>
      <c r="F2704" s="223">
        <v>17.190000000000001</v>
      </c>
    </row>
    <row r="2705" spans="1:6" ht="30">
      <c r="A2705" s="220" t="s">
        <v>17782</v>
      </c>
      <c r="B2705" s="224" t="s">
        <v>831</v>
      </c>
      <c r="C2705" s="222" t="s">
        <v>25</v>
      </c>
      <c r="D2705" s="222">
        <v>1</v>
      </c>
      <c r="E2705" s="223">
        <v>22.31</v>
      </c>
      <c r="F2705" s="223">
        <v>22.31</v>
      </c>
    </row>
    <row r="2706" spans="1:6" ht="30">
      <c r="A2706" s="220" t="s">
        <v>17783</v>
      </c>
      <c r="B2706" s="224" t="s">
        <v>832</v>
      </c>
      <c r="C2706" s="222" t="s">
        <v>25</v>
      </c>
      <c r="D2706" s="222">
        <v>1</v>
      </c>
      <c r="E2706" s="223">
        <v>18.329999999999998</v>
      </c>
      <c r="F2706" s="223">
        <v>18.329999999999998</v>
      </c>
    </row>
    <row r="2707" spans="1:6" ht="60">
      <c r="A2707" s="220" t="s">
        <v>17784</v>
      </c>
      <c r="B2707" s="224" t="s">
        <v>17785</v>
      </c>
      <c r="C2707" s="222" t="s">
        <v>25</v>
      </c>
      <c r="D2707" s="222">
        <v>1</v>
      </c>
      <c r="E2707" s="223">
        <v>26.6</v>
      </c>
      <c r="F2707" s="223">
        <v>26.6</v>
      </c>
    </row>
    <row r="2708" spans="1:6" ht="75">
      <c r="A2708" s="220" t="s">
        <v>17786</v>
      </c>
      <c r="B2708" s="224" t="s">
        <v>17787</v>
      </c>
      <c r="C2708" s="222" t="s">
        <v>25</v>
      </c>
      <c r="D2708" s="222">
        <v>1</v>
      </c>
      <c r="E2708" s="223">
        <v>31.26</v>
      </c>
      <c r="F2708" s="223">
        <v>31.26</v>
      </c>
    </row>
    <row r="2709" spans="1:6" ht="60">
      <c r="A2709" s="220" t="s">
        <v>17788</v>
      </c>
      <c r="B2709" s="224" t="s">
        <v>17789</v>
      </c>
      <c r="C2709" s="222" t="s">
        <v>25</v>
      </c>
      <c r="D2709" s="222">
        <v>1</v>
      </c>
      <c r="E2709" s="223">
        <v>25.99</v>
      </c>
      <c r="F2709" s="223">
        <v>25.99</v>
      </c>
    </row>
    <row r="2710" spans="1:6" ht="30">
      <c r="A2710" s="220" t="s">
        <v>17790</v>
      </c>
      <c r="B2710" s="224" t="s">
        <v>833</v>
      </c>
      <c r="C2710" s="222" t="s">
        <v>25</v>
      </c>
      <c r="D2710" s="222">
        <v>1</v>
      </c>
      <c r="E2710" s="223">
        <v>3.96</v>
      </c>
      <c r="F2710" s="223">
        <v>3.96</v>
      </c>
    </row>
    <row r="2711" spans="1:6" ht="30">
      <c r="A2711" s="220" t="s">
        <v>17791</v>
      </c>
      <c r="B2711" s="224" t="s">
        <v>17792</v>
      </c>
      <c r="C2711" s="222" t="s">
        <v>25</v>
      </c>
      <c r="D2711" s="222">
        <v>1</v>
      </c>
      <c r="E2711" s="223">
        <v>11.83</v>
      </c>
      <c r="F2711" s="223">
        <v>11.83</v>
      </c>
    </row>
    <row r="2712" spans="1:6" ht="45">
      <c r="A2712" s="220" t="s">
        <v>17793</v>
      </c>
      <c r="B2712" s="224" t="s">
        <v>17794</v>
      </c>
      <c r="C2712" s="222" t="s">
        <v>23</v>
      </c>
      <c r="D2712" s="222">
        <v>1</v>
      </c>
      <c r="E2712" s="223">
        <v>99.47</v>
      </c>
      <c r="F2712" s="223">
        <v>99.47</v>
      </c>
    </row>
    <row r="2713" spans="1:6" ht="45">
      <c r="A2713" s="220" t="s">
        <v>17795</v>
      </c>
      <c r="B2713" s="224" t="s">
        <v>17796</v>
      </c>
      <c r="C2713" s="222" t="s">
        <v>25</v>
      </c>
      <c r="D2713" s="222">
        <v>1</v>
      </c>
      <c r="E2713" s="223">
        <v>2.42</v>
      </c>
      <c r="F2713" s="223">
        <v>2.42</v>
      </c>
    </row>
    <row r="2714" spans="1:6" ht="60">
      <c r="A2714" s="220" t="s">
        <v>17797</v>
      </c>
      <c r="B2714" s="224" t="s">
        <v>17798</v>
      </c>
      <c r="C2714" s="222" t="s">
        <v>25</v>
      </c>
      <c r="D2714" s="222">
        <v>1</v>
      </c>
      <c r="E2714" s="223">
        <v>21.5</v>
      </c>
      <c r="F2714" s="223">
        <v>21.5</v>
      </c>
    </row>
    <row r="2715" spans="1:6" ht="60">
      <c r="A2715" s="220" t="s">
        <v>17799</v>
      </c>
      <c r="B2715" s="224" t="s">
        <v>17800</v>
      </c>
      <c r="C2715" s="222" t="s">
        <v>25</v>
      </c>
      <c r="D2715" s="222">
        <v>1</v>
      </c>
      <c r="E2715" s="223">
        <v>24.75</v>
      </c>
      <c r="F2715" s="223">
        <v>24.75</v>
      </c>
    </row>
    <row r="2716" spans="1:6" ht="60">
      <c r="A2716" s="220" t="s">
        <v>17801</v>
      </c>
      <c r="B2716" s="224" t="s">
        <v>17802</v>
      </c>
      <c r="C2716" s="222" t="s">
        <v>25</v>
      </c>
      <c r="D2716" s="222">
        <v>1</v>
      </c>
      <c r="E2716" s="223">
        <v>20.88</v>
      </c>
      <c r="F2716" s="223">
        <v>20.88</v>
      </c>
    </row>
    <row r="2717" spans="1:6" ht="45">
      <c r="A2717" s="220" t="s">
        <v>17803</v>
      </c>
      <c r="B2717" s="224" t="s">
        <v>17804</v>
      </c>
      <c r="C2717" s="222" t="s">
        <v>25</v>
      </c>
      <c r="D2717" s="222">
        <v>1</v>
      </c>
      <c r="E2717" s="223">
        <v>2.59</v>
      </c>
      <c r="F2717" s="223">
        <v>2.59</v>
      </c>
    </row>
    <row r="2718" spans="1:6" ht="15">
      <c r="A2718" s="220" t="s">
        <v>17805</v>
      </c>
      <c r="B2718" s="221" t="s">
        <v>1986</v>
      </c>
      <c r="C2718" s="222"/>
      <c r="D2718" s="222"/>
      <c r="E2718" s="223"/>
      <c r="F2718" s="223"/>
    </row>
    <row r="2719" spans="1:6" ht="60">
      <c r="A2719" s="220" t="s">
        <v>17806</v>
      </c>
      <c r="B2719" s="224" t="s">
        <v>17807</v>
      </c>
      <c r="C2719" s="222" t="s">
        <v>25</v>
      </c>
      <c r="D2719" s="222">
        <v>1</v>
      </c>
      <c r="E2719" s="223">
        <v>15.64</v>
      </c>
      <c r="F2719" s="223">
        <v>15.64</v>
      </c>
    </row>
    <row r="2720" spans="1:6" ht="45">
      <c r="A2720" s="220" t="s">
        <v>17808</v>
      </c>
      <c r="B2720" s="224" t="s">
        <v>17809</v>
      </c>
      <c r="C2720" s="222" t="s">
        <v>25</v>
      </c>
      <c r="D2720" s="222">
        <v>1</v>
      </c>
      <c r="E2720" s="223">
        <v>21.3</v>
      </c>
      <c r="F2720" s="223">
        <v>21.3</v>
      </c>
    </row>
    <row r="2721" spans="1:6" ht="75">
      <c r="A2721" s="220" t="s">
        <v>17810</v>
      </c>
      <c r="B2721" s="224" t="s">
        <v>17811</v>
      </c>
      <c r="C2721" s="222" t="s">
        <v>25</v>
      </c>
      <c r="D2721" s="222">
        <v>1</v>
      </c>
      <c r="E2721" s="223">
        <v>24.51</v>
      </c>
      <c r="F2721" s="223">
        <v>24.51</v>
      </c>
    </row>
    <row r="2722" spans="1:6" ht="60">
      <c r="A2722" s="220" t="s">
        <v>17812</v>
      </c>
      <c r="B2722" s="224" t="s">
        <v>17813</v>
      </c>
      <c r="C2722" s="222" t="s">
        <v>25</v>
      </c>
      <c r="D2722" s="222">
        <v>1</v>
      </c>
      <c r="E2722" s="223">
        <v>31.54</v>
      </c>
      <c r="F2722" s="223">
        <v>31.54</v>
      </c>
    </row>
    <row r="2723" spans="1:6" ht="30">
      <c r="A2723" s="220" t="s">
        <v>17814</v>
      </c>
      <c r="B2723" s="224" t="s">
        <v>17815</v>
      </c>
      <c r="C2723" s="222" t="s">
        <v>25</v>
      </c>
      <c r="D2723" s="222">
        <v>1</v>
      </c>
      <c r="E2723" s="223">
        <v>11.94</v>
      </c>
      <c r="F2723" s="223">
        <v>11.94</v>
      </c>
    </row>
    <row r="2724" spans="1:6" ht="75">
      <c r="A2724" s="220" t="s">
        <v>17816</v>
      </c>
      <c r="B2724" s="224" t="s">
        <v>17817</v>
      </c>
      <c r="C2724" s="222" t="s">
        <v>25</v>
      </c>
      <c r="D2724" s="222">
        <v>1</v>
      </c>
      <c r="E2724" s="223">
        <v>21.5</v>
      </c>
      <c r="F2724" s="223">
        <v>21.5</v>
      </c>
    </row>
    <row r="2725" spans="1:6" ht="15">
      <c r="A2725" s="220" t="s">
        <v>17818</v>
      </c>
      <c r="B2725" s="221" t="s">
        <v>1987</v>
      </c>
      <c r="C2725" s="222"/>
      <c r="D2725" s="222"/>
      <c r="E2725" s="223"/>
      <c r="F2725" s="223"/>
    </row>
    <row r="2726" spans="1:6" ht="75">
      <c r="A2726" s="220" t="s">
        <v>17819</v>
      </c>
      <c r="B2726" s="224" t="s">
        <v>17820</v>
      </c>
      <c r="C2726" s="222" t="s">
        <v>25</v>
      </c>
      <c r="D2726" s="222">
        <v>1</v>
      </c>
      <c r="E2726" s="223">
        <v>49.44</v>
      </c>
      <c r="F2726" s="223">
        <v>49.44</v>
      </c>
    </row>
    <row r="2727" spans="1:6" ht="60">
      <c r="A2727" s="220" t="s">
        <v>17821</v>
      </c>
      <c r="B2727" s="224" t="s">
        <v>17822</v>
      </c>
      <c r="C2727" s="222" t="s">
        <v>25</v>
      </c>
      <c r="D2727" s="222">
        <v>1</v>
      </c>
      <c r="E2727" s="223">
        <v>45.01</v>
      </c>
      <c r="F2727" s="223">
        <v>45.01</v>
      </c>
    </row>
    <row r="2728" spans="1:6" ht="60">
      <c r="A2728" s="220" t="s">
        <v>17823</v>
      </c>
      <c r="B2728" s="224" t="s">
        <v>17824</v>
      </c>
      <c r="C2728" s="222" t="s">
        <v>25</v>
      </c>
      <c r="D2728" s="222">
        <v>1</v>
      </c>
      <c r="E2728" s="223">
        <v>28.63</v>
      </c>
      <c r="F2728" s="223">
        <v>28.63</v>
      </c>
    </row>
    <row r="2729" spans="1:6" ht="60">
      <c r="A2729" s="220" t="s">
        <v>17825</v>
      </c>
      <c r="B2729" s="224" t="s">
        <v>17826</v>
      </c>
      <c r="C2729" s="222" t="s">
        <v>25</v>
      </c>
      <c r="D2729" s="222">
        <v>1</v>
      </c>
      <c r="E2729" s="223">
        <v>24.51</v>
      </c>
      <c r="F2729" s="223">
        <v>24.51</v>
      </c>
    </row>
    <row r="2730" spans="1:6" ht="45">
      <c r="A2730" s="220" t="s">
        <v>17827</v>
      </c>
      <c r="B2730" s="224" t="s">
        <v>17828</v>
      </c>
      <c r="C2730" s="222" t="s">
        <v>25</v>
      </c>
      <c r="D2730" s="222">
        <v>1</v>
      </c>
      <c r="E2730" s="223">
        <v>28.18</v>
      </c>
      <c r="F2730" s="223">
        <v>28.18</v>
      </c>
    </row>
    <row r="2731" spans="1:6" ht="15">
      <c r="A2731" s="220" t="s">
        <v>17829</v>
      </c>
      <c r="B2731" s="221" t="s">
        <v>1988</v>
      </c>
      <c r="C2731" s="222"/>
      <c r="D2731" s="222"/>
      <c r="E2731" s="223"/>
      <c r="F2731" s="223"/>
    </row>
    <row r="2732" spans="1:6" ht="45">
      <c r="A2732" s="220" t="s">
        <v>13769</v>
      </c>
      <c r="B2732" s="224" t="s">
        <v>17830</v>
      </c>
      <c r="C2732" s="222" t="s">
        <v>25</v>
      </c>
      <c r="D2732" s="222">
        <v>1</v>
      </c>
      <c r="E2732" s="223">
        <v>45.67</v>
      </c>
      <c r="F2732" s="223">
        <v>45.67</v>
      </c>
    </row>
    <row r="2733" spans="1:6" ht="30">
      <c r="A2733" s="220" t="s">
        <v>17831</v>
      </c>
      <c r="B2733" s="224" t="s">
        <v>834</v>
      </c>
      <c r="C2733" s="222" t="s">
        <v>25</v>
      </c>
      <c r="D2733" s="222">
        <v>1</v>
      </c>
      <c r="E2733" s="223">
        <v>43.14</v>
      </c>
      <c r="F2733" s="223">
        <v>43.14</v>
      </c>
    </row>
    <row r="2734" spans="1:6" ht="15">
      <c r="A2734" s="220" t="s">
        <v>17832</v>
      </c>
      <c r="B2734" s="221" t="s">
        <v>1989</v>
      </c>
      <c r="C2734" s="222"/>
      <c r="D2734" s="222"/>
      <c r="E2734" s="223"/>
      <c r="F2734" s="223"/>
    </row>
    <row r="2735" spans="1:6" ht="60">
      <c r="A2735" s="220" t="s">
        <v>17833</v>
      </c>
      <c r="B2735" s="224" t="s">
        <v>17834</v>
      </c>
      <c r="C2735" s="222" t="s">
        <v>23</v>
      </c>
      <c r="D2735" s="222">
        <v>1</v>
      </c>
      <c r="E2735" s="223">
        <v>5.49</v>
      </c>
      <c r="F2735" s="223">
        <v>5.49</v>
      </c>
    </row>
    <row r="2736" spans="1:6" ht="15">
      <c r="A2736" s="220" t="s">
        <v>17835</v>
      </c>
      <c r="B2736" s="221" t="s">
        <v>1990</v>
      </c>
      <c r="C2736" s="222"/>
      <c r="D2736" s="222"/>
      <c r="E2736" s="223"/>
      <c r="F2736" s="223"/>
    </row>
    <row r="2737" spans="1:6" ht="45">
      <c r="A2737" s="220" t="s">
        <v>13768</v>
      </c>
      <c r="B2737" s="224" t="s">
        <v>17836</v>
      </c>
      <c r="C2737" s="222" t="s">
        <v>41</v>
      </c>
      <c r="D2737" s="222">
        <v>1</v>
      </c>
      <c r="E2737" s="223">
        <v>9.26</v>
      </c>
      <c r="F2737" s="223">
        <v>9.26</v>
      </c>
    </row>
    <row r="2738" spans="1:6" ht="45">
      <c r="A2738" s="220" t="s">
        <v>17837</v>
      </c>
      <c r="B2738" s="224" t="s">
        <v>17838</v>
      </c>
      <c r="C2738" s="222" t="s">
        <v>25</v>
      </c>
      <c r="D2738" s="222">
        <v>1</v>
      </c>
      <c r="E2738" s="223">
        <v>18.41</v>
      </c>
      <c r="F2738" s="223">
        <v>18.41</v>
      </c>
    </row>
    <row r="2739" spans="1:6" ht="30">
      <c r="A2739" s="220" t="s">
        <v>17839</v>
      </c>
      <c r="B2739" s="224" t="s">
        <v>1991</v>
      </c>
      <c r="C2739" s="222" t="s">
        <v>25</v>
      </c>
      <c r="D2739" s="222">
        <v>1</v>
      </c>
      <c r="E2739" s="223">
        <v>21.41</v>
      </c>
      <c r="F2739" s="223">
        <v>21.41</v>
      </c>
    </row>
    <row r="2740" spans="1:6" ht="45">
      <c r="A2740" s="220" t="s">
        <v>17840</v>
      </c>
      <c r="B2740" s="224" t="s">
        <v>17841</v>
      </c>
      <c r="C2740" s="222" t="s">
        <v>41</v>
      </c>
      <c r="D2740" s="222">
        <v>1</v>
      </c>
      <c r="E2740" s="223">
        <v>10.25</v>
      </c>
      <c r="F2740" s="223">
        <v>10.25</v>
      </c>
    </row>
    <row r="2741" spans="1:6" ht="60">
      <c r="A2741" s="220" t="s">
        <v>17842</v>
      </c>
      <c r="B2741" s="224" t="s">
        <v>1992</v>
      </c>
      <c r="C2741" s="222" t="s">
        <v>25</v>
      </c>
      <c r="D2741" s="222">
        <v>1</v>
      </c>
      <c r="E2741" s="223">
        <v>56.27</v>
      </c>
      <c r="F2741" s="223">
        <v>56.27</v>
      </c>
    </row>
    <row r="2742" spans="1:6" ht="15">
      <c r="A2742" s="220" t="s">
        <v>17843</v>
      </c>
      <c r="B2742" s="221" t="s">
        <v>1993</v>
      </c>
      <c r="C2742" s="222"/>
      <c r="D2742" s="222"/>
      <c r="E2742" s="223"/>
      <c r="F2742" s="223"/>
    </row>
    <row r="2743" spans="1:6" ht="15">
      <c r="A2743" s="220" t="s">
        <v>17844</v>
      </c>
      <c r="B2743" s="221" t="s">
        <v>1994</v>
      </c>
      <c r="C2743" s="222"/>
      <c r="D2743" s="222"/>
      <c r="E2743" s="223"/>
      <c r="F2743" s="223"/>
    </row>
    <row r="2744" spans="1:6" ht="60">
      <c r="A2744" s="220" t="s">
        <v>13780</v>
      </c>
      <c r="B2744" s="224" t="s">
        <v>835</v>
      </c>
      <c r="C2744" s="222" t="s">
        <v>25</v>
      </c>
      <c r="D2744" s="222">
        <v>1</v>
      </c>
      <c r="E2744" s="223">
        <v>252.49</v>
      </c>
      <c r="F2744" s="223">
        <v>252.49</v>
      </c>
    </row>
    <row r="2745" spans="1:6" ht="30">
      <c r="A2745" s="220" t="s">
        <v>17845</v>
      </c>
      <c r="B2745" s="224" t="s">
        <v>836</v>
      </c>
      <c r="C2745" s="222" t="s">
        <v>41</v>
      </c>
      <c r="D2745" s="222">
        <v>1</v>
      </c>
      <c r="E2745" s="223">
        <v>320.01</v>
      </c>
      <c r="F2745" s="223">
        <v>320.01</v>
      </c>
    </row>
    <row r="2746" spans="1:6" ht="60">
      <c r="A2746" s="220" t="s">
        <v>17846</v>
      </c>
      <c r="B2746" s="224" t="s">
        <v>837</v>
      </c>
      <c r="C2746" s="222" t="s">
        <v>41</v>
      </c>
      <c r="D2746" s="222">
        <v>1</v>
      </c>
      <c r="E2746" s="223">
        <v>244.61</v>
      </c>
      <c r="F2746" s="223">
        <v>244.61</v>
      </c>
    </row>
    <row r="2747" spans="1:6" ht="45">
      <c r="A2747" s="220" t="s">
        <v>17847</v>
      </c>
      <c r="B2747" s="224" t="s">
        <v>838</v>
      </c>
      <c r="C2747" s="222" t="s">
        <v>41</v>
      </c>
      <c r="D2747" s="222">
        <v>1</v>
      </c>
      <c r="E2747" s="223">
        <v>133.29</v>
      </c>
      <c r="F2747" s="223">
        <v>133.29</v>
      </c>
    </row>
    <row r="2748" spans="1:6" ht="30">
      <c r="A2748" s="220" t="s">
        <v>17848</v>
      </c>
      <c r="B2748" s="224" t="s">
        <v>839</v>
      </c>
      <c r="C2748" s="222" t="s">
        <v>34</v>
      </c>
      <c r="D2748" s="222">
        <v>1</v>
      </c>
      <c r="E2748" s="225">
        <v>1086.3599999999999</v>
      </c>
      <c r="F2748" s="225">
        <v>1086.3599999999999</v>
      </c>
    </row>
    <row r="2749" spans="1:6" ht="60">
      <c r="A2749" s="220" t="s">
        <v>17849</v>
      </c>
      <c r="B2749" s="224" t="s">
        <v>840</v>
      </c>
      <c r="C2749" s="222" t="s">
        <v>41</v>
      </c>
      <c r="D2749" s="222">
        <v>1</v>
      </c>
      <c r="E2749" s="223">
        <v>248.28</v>
      </c>
      <c r="F2749" s="223">
        <v>248.28</v>
      </c>
    </row>
    <row r="2750" spans="1:6" ht="60">
      <c r="A2750" s="220" t="s">
        <v>17850</v>
      </c>
      <c r="B2750" s="224" t="s">
        <v>841</v>
      </c>
      <c r="C2750" s="222" t="s">
        <v>41</v>
      </c>
      <c r="D2750" s="222">
        <v>1</v>
      </c>
      <c r="E2750" s="223">
        <v>931.67</v>
      </c>
      <c r="F2750" s="223">
        <v>931.67</v>
      </c>
    </row>
    <row r="2751" spans="1:6" ht="60">
      <c r="A2751" s="220" t="s">
        <v>17851</v>
      </c>
      <c r="B2751" s="224" t="s">
        <v>842</v>
      </c>
      <c r="C2751" s="222" t="s">
        <v>25</v>
      </c>
      <c r="D2751" s="222">
        <v>1</v>
      </c>
      <c r="E2751" s="223">
        <v>282.70999999999998</v>
      </c>
      <c r="F2751" s="223">
        <v>282.70999999999998</v>
      </c>
    </row>
    <row r="2752" spans="1:6" ht="45">
      <c r="A2752" s="220" t="s">
        <v>17852</v>
      </c>
      <c r="B2752" s="224" t="s">
        <v>843</v>
      </c>
      <c r="C2752" s="222" t="s">
        <v>41</v>
      </c>
      <c r="D2752" s="222">
        <v>1</v>
      </c>
      <c r="E2752" s="223">
        <v>119.74</v>
      </c>
      <c r="F2752" s="223">
        <v>119.74</v>
      </c>
    </row>
    <row r="2753" spans="1:6" ht="45">
      <c r="A2753" s="220" t="s">
        <v>17853</v>
      </c>
      <c r="B2753" s="224" t="s">
        <v>844</v>
      </c>
      <c r="C2753" s="222" t="s">
        <v>41</v>
      </c>
      <c r="D2753" s="222">
        <v>1</v>
      </c>
      <c r="E2753" s="223">
        <v>981.08</v>
      </c>
      <c r="F2753" s="223">
        <v>981.08</v>
      </c>
    </row>
    <row r="2754" spans="1:6" ht="45">
      <c r="A2754" s="220" t="s">
        <v>17854</v>
      </c>
      <c r="B2754" s="224" t="s">
        <v>845</v>
      </c>
      <c r="C2754" s="222" t="s">
        <v>41</v>
      </c>
      <c r="D2754" s="222">
        <v>1</v>
      </c>
      <c r="E2754" s="225">
        <v>1784.17</v>
      </c>
      <c r="F2754" s="225">
        <v>1784.17</v>
      </c>
    </row>
    <row r="2755" spans="1:6" ht="15">
      <c r="A2755" s="220" t="s">
        <v>17855</v>
      </c>
      <c r="B2755" s="221" t="s">
        <v>1995</v>
      </c>
      <c r="C2755" s="222"/>
      <c r="D2755" s="222"/>
      <c r="E2755" s="223"/>
      <c r="F2755" s="223"/>
    </row>
    <row r="2756" spans="1:6" ht="45">
      <c r="A2756" s="220" t="s">
        <v>17856</v>
      </c>
      <c r="B2756" s="224" t="s">
        <v>846</v>
      </c>
      <c r="C2756" s="222" t="s">
        <v>41</v>
      </c>
      <c r="D2756" s="222">
        <v>1</v>
      </c>
      <c r="E2756" s="223">
        <v>61.64</v>
      </c>
      <c r="F2756" s="223">
        <v>61.64</v>
      </c>
    </row>
    <row r="2757" spans="1:6" ht="45">
      <c r="A2757" s="220" t="s">
        <v>17857</v>
      </c>
      <c r="B2757" s="224" t="s">
        <v>847</v>
      </c>
      <c r="C2757" s="222" t="s">
        <v>25</v>
      </c>
      <c r="D2757" s="222">
        <v>1</v>
      </c>
      <c r="E2757" s="223">
        <v>97.85</v>
      </c>
      <c r="F2757" s="223">
        <v>97.85</v>
      </c>
    </row>
    <row r="2758" spans="1:6" ht="45">
      <c r="A2758" s="220" t="s">
        <v>17858</v>
      </c>
      <c r="B2758" s="224" t="s">
        <v>848</v>
      </c>
      <c r="C2758" s="222" t="s">
        <v>25</v>
      </c>
      <c r="D2758" s="222">
        <v>1</v>
      </c>
      <c r="E2758" s="223">
        <v>149.21</v>
      </c>
      <c r="F2758" s="223">
        <v>149.21</v>
      </c>
    </row>
    <row r="2759" spans="1:6" ht="45">
      <c r="A2759" s="220" t="s">
        <v>17859</v>
      </c>
      <c r="B2759" s="224" t="s">
        <v>849</v>
      </c>
      <c r="C2759" s="222" t="s">
        <v>25</v>
      </c>
      <c r="D2759" s="222">
        <v>1</v>
      </c>
      <c r="E2759" s="223">
        <v>121.37</v>
      </c>
      <c r="F2759" s="223">
        <v>121.37</v>
      </c>
    </row>
    <row r="2760" spans="1:6" ht="30">
      <c r="A2760" s="220" t="s">
        <v>17860</v>
      </c>
      <c r="B2760" s="224" t="s">
        <v>850</v>
      </c>
      <c r="C2760" s="222" t="s">
        <v>34</v>
      </c>
      <c r="D2760" s="222">
        <v>1</v>
      </c>
      <c r="E2760" s="223">
        <v>256.12</v>
      </c>
      <c r="F2760" s="223">
        <v>256.12</v>
      </c>
    </row>
    <row r="2761" spans="1:6" ht="45">
      <c r="A2761" s="220" t="s">
        <v>17861</v>
      </c>
      <c r="B2761" s="224" t="s">
        <v>851</v>
      </c>
      <c r="C2761" s="222" t="s">
        <v>41</v>
      </c>
      <c r="D2761" s="222">
        <v>1</v>
      </c>
      <c r="E2761" s="223">
        <v>82.98</v>
      </c>
      <c r="F2761" s="223">
        <v>82.98</v>
      </c>
    </row>
    <row r="2762" spans="1:6" ht="45">
      <c r="A2762" s="220" t="s">
        <v>17862</v>
      </c>
      <c r="B2762" s="224" t="s">
        <v>852</v>
      </c>
      <c r="C2762" s="222" t="s">
        <v>25</v>
      </c>
      <c r="D2762" s="222">
        <v>1</v>
      </c>
      <c r="E2762" s="223">
        <v>83.45</v>
      </c>
      <c r="F2762" s="223">
        <v>83.45</v>
      </c>
    </row>
    <row r="2763" spans="1:6" ht="60">
      <c r="A2763" s="220" t="s">
        <v>17863</v>
      </c>
      <c r="B2763" s="224" t="s">
        <v>853</v>
      </c>
      <c r="C2763" s="222" t="s">
        <v>41</v>
      </c>
      <c r="D2763" s="222">
        <v>1</v>
      </c>
      <c r="E2763" s="223">
        <v>272.98</v>
      </c>
      <c r="F2763" s="223">
        <v>272.98</v>
      </c>
    </row>
    <row r="2764" spans="1:6" ht="45">
      <c r="A2764" s="220" t="s">
        <v>13765</v>
      </c>
      <c r="B2764" s="224" t="s">
        <v>854</v>
      </c>
      <c r="C2764" s="222" t="s">
        <v>25</v>
      </c>
      <c r="D2764" s="222">
        <v>1</v>
      </c>
      <c r="E2764" s="223">
        <v>79.95</v>
      </c>
      <c r="F2764" s="223">
        <v>79.95</v>
      </c>
    </row>
    <row r="2765" spans="1:6" ht="45">
      <c r="A2765" s="220" t="s">
        <v>17864</v>
      </c>
      <c r="B2765" s="224" t="s">
        <v>855</v>
      </c>
      <c r="C2765" s="222" t="s">
        <v>25</v>
      </c>
      <c r="D2765" s="222">
        <v>1</v>
      </c>
      <c r="E2765" s="223">
        <v>79.95</v>
      </c>
      <c r="F2765" s="223">
        <v>79.95</v>
      </c>
    </row>
    <row r="2766" spans="1:6" ht="15">
      <c r="A2766" s="220" t="s">
        <v>17865</v>
      </c>
      <c r="B2766" s="221" t="s">
        <v>1246</v>
      </c>
      <c r="C2766" s="222"/>
      <c r="D2766" s="222"/>
      <c r="E2766" s="223"/>
      <c r="F2766" s="223"/>
    </row>
    <row r="2767" spans="1:6" ht="30">
      <c r="A2767" s="220" t="s">
        <v>17866</v>
      </c>
      <c r="B2767" s="224" t="s">
        <v>856</v>
      </c>
      <c r="C2767" s="222" t="s">
        <v>25</v>
      </c>
      <c r="D2767" s="222">
        <v>1</v>
      </c>
      <c r="E2767" s="223">
        <v>15.31</v>
      </c>
      <c r="F2767" s="223">
        <v>15.31</v>
      </c>
    </row>
    <row r="2768" spans="1:6" ht="15">
      <c r="A2768" s="220" t="s">
        <v>17867</v>
      </c>
      <c r="B2768" s="224" t="s">
        <v>857</v>
      </c>
      <c r="C2768" s="222" t="s">
        <v>34</v>
      </c>
      <c r="D2768" s="222">
        <v>1</v>
      </c>
      <c r="E2768" s="223">
        <v>227.23</v>
      </c>
      <c r="F2768" s="223">
        <v>227.23</v>
      </c>
    </row>
    <row r="2769" spans="1:6" ht="15">
      <c r="A2769" s="220" t="s">
        <v>17868</v>
      </c>
      <c r="B2769" s="224" t="s">
        <v>858</v>
      </c>
      <c r="C2769" s="222" t="s">
        <v>34</v>
      </c>
      <c r="D2769" s="222">
        <v>1</v>
      </c>
      <c r="E2769" s="223">
        <v>205.77</v>
      </c>
      <c r="F2769" s="223">
        <v>205.77</v>
      </c>
    </row>
    <row r="2770" spans="1:6" ht="15">
      <c r="A2770" s="220" t="s">
        <v>17869</v>
      </c>
      <c r="B2770" s="224" t="s">
        <v>859</v>
      </c>
      <c r="C2770" s="222" t="s">
        <v>34</v>
      </c>
      <c r="D2770" s="222">
        <v>1</v>
      </c>
      <c r="E2770" s="223">
        <v>244.47</v>
      </c>
      <c r="F2770" s="223">
        <v>244.47</v>
      </c>
    </row>
    <row r="2771" spans="1:6" ht="15">
      <c r="A2771" s="220" t="s">
        <v>17870</v>
      </c>
      <c r="B2771" s="224" t="s">
        <v>860</v>
      </c>
      <c r="C2771" s="222" t="s">
        <v>34</v>
      </c>
      <c r="D2771" s="222">
        <v>1</v>
      </c>
      <c r="E2771" s="223">
        <v>148.63999999999999</v>
      </c>
      <c r="F2771" s="223">
        <v>148.63999999999999</v>
      </c>
    </row>
    <row r="2772" spans="1:6" ht="30">
      <c r="A2772" s="220" t="s">
        <v>17871</v>
      </c>
      <c r="B2772" s="224" t="s">
        <v>861</v>
      </c>
      <c r="C2772" s="222" t="s">
        <v>25</v>
      </c>
      <c r="D2772" s="222">
        <v>1</v>
      </c>
      <c r="E2772" s="223">
        <v>31.14</v>
      </c>
      <c r="F2772" s="223">
        <v>31.14</v>
      </c>
    </row>
    <row r="2773" spans="1:6" ht="15">
      <c r="A2773" s="220" t="s">
        <v>17872</v>
      </c>
      <c r="B2773" s="221" t="s">
        <v>1996</v>
      </c>
      <c r="C2773" s="222"/>
      <c r="D2773" s="222"/>
      <c r="E2773" s="223"/>
      <c r="F2773" s="223"/>
    </row>
    <row r="2774" spans="1:6" ht="15">
      <c r="A2774" s="220" t="s">
        <v>17873</v>
      </c>
      <c r="B2774" s="224" t="s">
        <v>1997</v>
      </c>
      <c r="C2774" s="222" t="s">
        <v>25</v>
      </c>
      <c r="D2774" s="222">
        <v>1</v>
      </c>
      <c r="E2774" s="223">
        <v>11.82</v>
      </c>
      <c r="F2774" s="223">
        <v>11.82</v>
      </c>
    </row>
    <row r="2775" spans="1:6" ht="15">
      <c r="A2775" s="220" t="s">
        <v>17874</v>
      </c>
      <c r="B2775" s="224" t="s">
        <v>862</v>
      </c>
      <c r="C2775" s="222" t="s">
        <v>25</v>
      </c>
      <c r="D2775" s="222">
        <v>1</v>
      </c>
      <c r="E2775" s="223">
        <v>1.18</v>
      </c>
      <c r="F2775" s="223">
        <v>1.18</v>
      </c>
    </row>
    <row r="2776" spans="1:6" ht="15">
      <c r="A2776" s="220" t="s">
        <v>17875</v>
      </c>
      <c r="B2776" s="224" t="s">
        <v>863</v>
      </c>
      <c r="C2776" s="222" t="s">
        <v>25</v>
      </c>
      <c r="D2776" s="222">
        <v>1</v>
      </c>
      <c r="E2776" s="223">
        <v>23.78</v>
      </c>
      <c r="F2776" s="223">
        <v>23.78</v>
      </c>
    </row>
    <row r="2777" spans="1:6" ht="15">
      <c r="A2777" s="220" t="s">
        <v>17876</v>
      </c>
      <c r="B2777" s="221" t="s">
        <v>1998</v>
      </c>
      <c r="C2777" s="222"/>
      <c r="D2777" s="222"/>
      <c r="E2777" s="223"/>
      <c r="F2777" s="223"/>
    </row>
    <row r="2778" spans="1:6" ht="30">
      <c r="A2778" s="220" t="s">
        <v>17877</v>
      </c>
      <c r="B2778" s="224" t="s">
        <v>864</v>
      </c>
      <c r="C2778" s="222" t="s">
        <v>23</v>
      </c>
      <c r="D2778" s="222">
        <v>1</v>
      </c>
      <c r="E2778" s="223">
        <v>164.09</v>
      </c>
      <c r="F2778" s="223">
        <v>164.09</v>
      </c>
    </row>
    <row r="2779" spans="1:6" ht="60">
      <c r="A2779" s="220" t="s">
        <v>17878</v>
      </c>
      <c r="B2779" s="224" t="s">
        <v>865</v>
      </c>
      <c r="C2779" s="222" t="s">
        <v>23</v>
      </c>
      <c r="D2779" s="222">
        <v>1</v>
      </c>
      <c r="E2779" s="223">
        <v>489.01</v>
      </c>
      <c r="F2779" s="223">
        <v>489.01</v>
      </c>
    </row>
    <row r="2780" spans="1:6" ht="45">
      <c r="A2780" s="220" t="s">
        <v>17879</v>
      </c>
      <c r="B2780" s="224" t="s">
        <v>866</v>
      </c>
      <c r="C2780" s="222" t="s">
        <v>23</v>
      </c>
      <c r="D2780" s="222">
        <v>1</v>
      </c>
      <c r="E2780" s="225">
        <v>1741.9</v>
      </c>
      <c r="F2780" s="225">
        <v>1741.9</v>
      </c>
    </row>
    <row r="2781" spans="1:6" ht="30">
      <c r="A2781" s="220" t="s">
        <v>17880</v>
      </c>
      <c r="B2781" s="224" t="s">
        <v>867</v>
      </c>
      <c r="C2781" s="222" t="s">
        <v>23</v>
      </c>
      <c r="D2781" s="222">
        <v>1</v>
      </c>
      <c r="E2781" s="223">
        <v>409.1</v>
      </c>
      <c r="F2781" s="223">
        <v>409.1</v>
      </c>
    </row>
    <row r="2782" spans="1:6" ht="45">
      <c r="A2782" s="220" t="s">
        <v>17881</v>
      </c>
      <c r="B2782" s="224" t="s">
        <v>868</v>
      </c>
      <c r="C2782" s="222" t="s">
        <v>41</v>
      </c>
      <c r="D2782" s="222">
        <v>1</v>
      </c>
      <c r="E2782" s="223">
        <v>169.13</v>
      </c>
      <c r="F2782" s="223">
        <v>169.13</v>
      </c>
    </row>
    <row r="2783" spans="1:6" ht="30">
      <c r="A2783" s="220" t="s">
        <v>17882</v>
      </c>
      <c r="B2783" s="224" t="s">
        <v>869</v>
      </c>
      <c r="C2783" s="222" t="s">
        <v>23</v>
      </c>
      <c r="D2783" s="222">
        <v>1</v>
      </c>
      <c r="E2783" s="225">
        <v>3016.73</v>
      </c>
      <c r="F2783" s="225">
        <v>3016.73</v>
      </c>
    </row>
    <row r="2784" spans="1:6" ht="30">
      <c r="A2784" s="220" t="s">
        <v>17883</v>
      </c>
      <c r="B2784" s="224" t="s">
        <v>870</v>
      </c>
      <c r="C2784" s="222" t="s">
        <v>41</v>
      </c>
      <c r="D2784" s="222">
        <v>1</v>
      </c>
      <c r="E2784" s="223">
        <v>244.1</v>
      </c>
      <c r="F2784" s="223">
        <v>244.1</v>
      </c>
    </row>
    <row r="2785" spans="1:6" ht="45">
      <c r="A2785" s="220" t="s">
        <v>17884</v>
      </c>
      <c r="B2785" s="224" t="s">
        <v>871</v>
      </c>
      <c r="C2785" s="222" t="s">
        <v>23</v>
      </c>
      <c r="D2785" s="222">
        <v>1</v>
      </c>
      <c r="E2785" s="223">
        <v>647.37</v>
      </c>
      <c r="F2785" s="223">
        <v>647.37</v>
      </c>
    </row>
    <row r="2786" spans="1:6" ht="15">
      <c r="A2786" s="220" t="s">
        <v>17885</v>
      </c>
      <c r="B2786" s="221" t="s">
        <v>1999</v>
      </c>
      <c r="C2786" s="222"/>
      <c r="D2786" s="222"/>
      <c r="E2786" s="223"/>
      <c r="F2786" s="223"/>
    </row>
    <row r="2787" spans="1:6" ht="60">
      <c r="A2787" s="220" t="s">
        <v>17886</v>
      </c>
      <c r="B2787" s="224" t="s">
        <v>872</v>
      </c>
      <c r="C2787" s="222" t="s">
        <v>25</v>
      </c>
      <c r="D2787" s="222">
        <v>1</v>
      </c>
      <c r="E2787" s="223">
        <v>137.68</v>
      </c>
      <c r="F2787" s="223">
        <v>137.68</v>
      </c>
    </row>
    <row r="2788" spans="1:6" ht="45">
      <c r="A2788" s="220" t="s">
        <v>17887</v>
      </c>
      <c r="B2788" s="224" t="s">
        <v>873</v>
      </c>
      <c r="C2788" s="222" t="s">
        <v>41</v>
      </c>
      <c r="D2788" s="222">
        <v>1</v>
      </c>
      <c r="E2788" s="223">
        <v>35.229999999999997</v>
      </c>
      <c r="F2788" s="223">
        <v>35.229999999999997</v>
      </c>
    </row>
    <row r="2789" spans="1:6" ht="45">
      <c r="A2789" s="220" t="s">
        <v>17888</v>
      </c>
      <c r="B2789" s="224" t="s">
        <v>874</v>
      </c>
      <c r="C2789" s="222" t="s">
        <v>25</v>
      </c>
      <c r="D2789" s="222">
        <v>1</v>
      </c>
      <c r="E2789" s="223">
        <v>37.74</v>
      </c>
      <c r="F2789" s="223">
        <v>37.74</v>
      </c>
    </row>
    <row r="2790" spans="1:6" ht="30">
      <c r="A2790" s="220" t="s">
        <v>17889</v>
      </c>
      <c r="B2790" s="224" t="s">
        <v>875</v>
      </c>
      <c r="C2790" s="222" t="s">
        <v>23</v>
      </c>
      <c r="D2790" s="222">
        <v>1</v>
      </c>
      <c r="E2790" s="223">
        <v>217.92</v>
      </c>
      <c r="F2790" s="223">
        <v>217.92</v>
      </c>
    </row>
    <row r="2791" spans="1:6" ht="30">
      <c r="A2791" s="220" t="s">
        <v>13777</v>
      </c>
      <c r="B2791" s="224" t="s">
        <v>876</v>
      </c>
      <c r="C2791" s="222" t="s">
        <v>23</v>
      </c>
      <c r="D2791" s="222">
        <v>1</v>
      </c>
      <c r="E2791" s="225">
        <v>3694.22</v>
      </c>
      <c r="F2791" s="225">
        <v>3694.22</v>
      </c>
    </row>
    <row r="2792" spans="1:6" ht="30">
      <c r="A2792" s="220" t="s">
        <v>13778</v>
      </c>
      <c r="B2792" s="224" t="s">
        <v>877</v>
      </c>
      <c r="C2792" s="222" t="s">
        <v>23</v>
      </c>
      <c r="D2792" s="222">
        <v>1</v>
      </c>
      <c r="E2792" s="225">
        <v>1794.93</v>
      </c>
      <c r="F2792" s="225">
        <v>1794.93</v>
      </c>
    </row>
    <row r="2793" spans="1:6" ht="45">
      <c r="A2793" s="220" t="s">
        <v>17890</v>
      </c>
      <c r="B2793" s="224" t="s">
        <v>878</v>
      </c>
      <c r="C2793" s="222" t="s">
        <v>23</v>
      </c>
      <c r="D2793" s="222">
        <v>1</v>
      </c>
      <c r="E2793" s="225">
        <v>1544.98</v>
      </c>
      <c r="F2793" s="225">
        <v>1544.98</v>
      </c>
    </row>
    <row r="2794" spans="1:6" ht="15">
      <c r="A2794" s="220" t="s">
        <v>13776</v>
      </c>
      <c r="B2794" s="224" t="s">
        <v>879</v>
      </c>
      <c r="C2794" s="222" t="s">
        <v>23</v>
      </c>
      <c r="D2794" s="222">
        <v>1</v>
      </c>
      <c r="E2794" s="223">
        <v>989.94</v>
      </c>
      <c r="F2794" s="223">
        <v>989.94</v>
      </c>
    </row>
    <row r="2795" spans="1:6" ht="60">
      <c r="A2795" s="220" t="s">
        <v>17891</v>
      </c>
      <c r="B2795" s="224" t="s">
        <v>880</v>
      </c>
      <c r="C2795" s="222" t="s">
        <v>25</v>
      </c>
      <c r="D2795" s="222">
        <v>1</v>
      </c>
      <c r="E2795" s="223">
        <v>303.92</v>
      </c>
      <c r="F2795" s="223">
        <v>303.92</v>
      </c>
    </row>
    <row r="2796" spans="1:6" ht="15">
      <c r="A2796" s="220" t="s">
        <v>17892</v>
      </c>
      <c r="B2796" s="224" t="s">
        <v>881</v>
      </c>
      <c r="C2796" s="222" t="s">
        <v>23</v>
      </c>
      <c r="D2796" s="222">
        <v>1</v>
      </c>
      <c r="E2796" s="223">
        <v>155.97999999999999</v>
      </c>
      <c r="F2796" s="223">
        <v>155.97999999999999</v>
      </c>
    </row>
    <row r="2797" spans="1:6" ht="30">
      <c r="A2797" s="220" t="s">
        <v>17893</v>
      </c>
      <c r="B2797" s="224" t="s">
        <v>882</v>
      </c>
      <c r="C2797" s="222" t="s">
        <v>25</v>
      </c>
      <c r="D2797" s="222">
        <v>1</v>
      </c>
      <c r="E2797" s="223">
        <v>16.54</v>
      </c>
      <c r="F2797" s="223">
        <v>16.54</v>
      </c>
    </row>
    <row r="2798" spans="1:6" ht="45">
      <c r="A2798" s="220" t="s">
        <v>17894</v>
      </c>
      <c r="B2798" s="224" t="s">
        <v>883</v>
      </c>
      <c r="C2798" s="222" t="s">
        <v>25</v>
      </c>
      <c r="D2798" s="222">
        <v>1</v>
      </c>
      <c r="E2798" s="223">
        <v>183.09</v>
      </c>
      <c r="F2798" s="223">
        <v>183.09</v>
      </c>
    </row>
    <row r="2799" spans="1:6" ht="45">
      <c r="A2799" s="220" t="s">
        <v>17895</v>
      </c>
      <c r="B2799" s="224" t="s">
        <v>884</v>
      </c>
      <c r="C2799" s="222" t="s">
        <v>25</v>
      </c>
      <c r="D2799" s="222">
        <v>1</v>
      </c>
      <c r="E2799" s="223">
        <v>152.46</v>
      </c>
      <c r="F2799" s="223">
        <v>152.46</v>
      </c>
    </row>
    <row r="2800" spans="1:6" ht="30">
      <c r="A2800" s="220" t="s">
        <v>17896</v>
      </c>
      <c r="B2800" s="224" t="s">
        <v>885</v>
      </c>
      <c r="C2800" s="222" t="s">
        <v>41</v>
      </c>
      <c r="D2800" s="222">
        <v>1</v>
      </c>
      <c r="E2800" s="223">
        <v>5.87</v>
      </c>
      <c r="F2800" s="223">
        <v>5.87</v>
      </c>
    </row>
    <row r="2801" spans="1:6" ht="60">
      <c r="A2801" s="220" t="s">
        <v>17897</v>
      </c>
      <c r="B2801" s="224" t="s">
        <v>886</v>
      </c>
      <c r="C2801" s="222" t="s">
        <v>25</v>
      </c>
      <c r="D2801" s="222">
        <v>1</v>
      </c>
      <c r="E2801" s="223">
        <v>67.33</v>
      </c>
      <c r="F2801" s="223">
        <v>67.33</v>
      </c>
    </row>
    <row r="2802" spans="1:6" ht="30">
      <c r="A2802" s="220" t="s">
        <v>17898</v>
      </c>
      <c r="B2802" s="224" t="s">
        <v>887</v>
      </c>
      <c r="C2802" s="222" t="s">
        <v>25</v>
      </c>
      <c r="D2802" s="222">
        <v>1</v>
      </c>
      <c r="E2802" s="223">
        <v>17.98</v>
      </c>
      <c r="F2802" s="223">
        <v>17.98</v>
      </c>
    </row>
    <row r="2803" spans="1:6" ht="45">
      <c r="A2803" s="220" t="s">
        <v>17899</v>
      </c>
      <c r="B2803" s="224" t="s">
        <v>888</v>
      </c>
      <c r="C2803" s="222" t="s">
        <v>41</v>
      </c>
      <c r="D2803" s="222">
        <v>1</v>
      </c>
      <c r="E2803" s="223">
        <v>56.37</v>
      </c>
      <c r="F2803" s="223">
        <v>56.37</v>
      </c>
    </row>
    <row r="2804" spans="1:6" ht="30">
      <c r="A2804" s="220" t="s">
        <v>13761</v>
      </c>
      <c r="B2804" s="224" t="s">
        <v>889</v>
      </c>
      <c r="C2804" s="222" t="s">
        <v>25</v>
      </c>
      <c r="D2804" s="222">
        <v>1</v>
      </c>
      <c r="E2804" s="223">
        <v>164.12</v>
      </c>
      <c r="F2804" s="223">
        <v>164.12</v>
      </c>
    </row>
    <row r="2805" spans="1:6" ht="60">
      <c r="A2805" s="220" t="s">
        <v>17900</v>
      </c>
      <c r="B2805" s="224" t="s">
        <v>890</v>
      </c>
      <c r="C2805" s="222" t="s">
        <v>25</v>
      </c>
      <c r="D2805" s="222">
        <v>1</v>
      </c>
      <c r="E2805" s="223">
        <v>226.95</v>
      </c>
      <c r="F2805" s="223">
        <v>226.95</v>
      </c>
    </row>
    <row r="2806" spans="1:6" ht="60">
      <c r="A2806" s="220" t="s">
        <v>17901</v>
      </c>
      <c r="B2806" s="224" t="s">
        <v>891</v>
      </c>
      <c r="C2806" s="222" t="s">
        <v>159</v>
      </c>
      <c r="D2806" s="222">
        <v>1</v>
      </c>
      <c r="E2806" s="223">
        <v>37.51</v>
      </c>
      <c r="F2806" s="223">
        <v>37.51</v>
      </c>
    </row>
    <row r="2807" spans="1:6" ht="15">
      <c r="A2807" s="220" t="s">
        <v>17902</v>
      </c>
      <c r="B2807" s="221" t="s">
        <v>2000</v>
      </c>
      <c r="C2807" s="222"/>
      <c r="D2807" s="222"/>
      <c r="E2807" s="223"/>
      <c r="F2807" s="223"/>
    </row>
    <row r="2808" spans="1:6" ht="15">
      <c r="A2808" s="220" t="s">
        <v>17903</v>
      </c>
      <c r="B2808" s="221" t="s">
        <v>2001</v>
      </c>
      <c r="C2808" s="222"/>
      <c r="D2808" s="222"/>
      <c r="E2808" s="223"/>
      <c r="F2808" s="223"/>
    </row>
    <row r="2809" spans="1:6" ht="15">
      <c r="A2809" s="220" t="s">
        <v>17904</v>
      </c>
      <c r="B2809" s="224" t="s">
        <v>892</v>
      </c>
      <c r="C2809" s="222" t="s">
        <v>25</v>
      </c>
      <c r="D2809" s="222">
        <v>1</v>
      </c>
      <c r="E2809" s="223">
        <v>130.94</v>
      </c>
      <c r="F2809" s="223">
        <v>130.94</v>
      </c>
    </row>
    <row r="2810" spans="1:6" ht="30">
      <c r="A2810" s="220" t="s">
        <v>17905</v>
      </c>
      <c r="B2810" s="224" t="s">
        <v>893</v>
      </c>
      <c r="C2810" s="222" t="s">
        <v>23</v>
      </c>
      <c r="D2810" s="222">
        <v>1</v>
      </c>
      <c r="E2810" s="223">
        <v>592.73</v>
      </c>
      <c r="F2810" s="223">
        <v>592.73</v>
      </c>
    </row>
    <row r="2811" spans="1:6" ht="60">
      <c r="A2811" s="220" t="s">
        <v>17906</v>
      </c>
      <c r="B2811" s="224" t="s">
        <v>6471</v>
      </c>
      <c r="C2811" s="222" t="s">
        <v>23</v>
      </c>
      <c r="D2811" s="222">
        <v>1</v>
      </c>
      <c r="E2811" s="225">
        <v>4914.79</v>
      </c>
      <c r="F2811" s="225">
        <v>4914.79</v>
      </c>
    </row>
    <row r="2812" spans="1:6" ht="15">
      <c r="A2812" s="220" t="s">
        <v>17907</v>
      </c>
      <c r="B2812" s="221" t="s">
        <v>2002</v>
      </c>
      <c r="C2812" s="222"/>
      <c r="D2812" s="222"/>
      <c r="E2812" s="223"/>
      <c r="F2812" s="223"/>
    </row>
    <row r="2813" spans="1:6" ht="15">
      <c r="A2813" s="220" t="s">
        <v>17908</v>
      </c>
      <c r="B2813" s="224" t="s">
        <v>894</v>
      </c>
      <c r="C2813" s="222" t="s">
        <v>25</v>
      </c>
      <c r="D2813" s="222">
        <v>1</v>
      </c>
      <c r="E2813" s="223">
        <v>419.74</v>
      </c>
      <c r="F2813" s="223">
        <v>419.74</v>
      </c>
    </row>
    <row r="2814" spans="1:6" ht="15">
      <c r="A2814" s="220" t="s">
        <v>17909</v>
      </c>
      <c r="B2814" s="221" t="s">
        <v>2003</v>
      </c>
      <c r="C2814" s="222"/>
      <c r="D2814" s="222"/>
      <c r="E2814" s="223"/>
      <c r="F2814" s="223"/>
    </row>
    <row r="2815" spans="1:6" ht="30">
      <c r="A2815" s="220" t="s">
        <v>17910</v>
      </c>
      <c r="B2815" s="224" t="s">
        <v>895</v>
      </c>
      <c r="C2815" s="222" t="s">
        <v>41</v>
      </c>
      <c r="D2815" s="222">
        <v>1</v>
      </c>
      <c r="E2815" s="223">
        <v>376.77</v>
      </c>
      <c r="F2815" s="223">
        <v>376.77</v>
      </c>
    </row>
    <row r="2816" spans="1:6" ht="30">
      <c r="A2816" s="220" t="s">
        <v>17911</v>
      </c>
      <c r="B2816" s="224" t="s">
        <v>6472</v>
      </c>
      <c r="C2816" s="222" t="s">
        <v>41</v>
      </c>
      <c r="D2816" s="222">
        <v>1</v>
      </c>
      <c r="E2816" s="223">
        <v>281.48</v>
      </c>
      <c r="F2816" s="223">
        <v>281.48</v>
      </c>
    </row>
    <row r="2817" spans="1:6" ht="30">
      <c r="A2817" s="220" t="s">
        <v>17912</v>
      </c>
      <c r="B2817" s="224" t="s">
        <v>896</v>
      </c>
      <c r="C2817" s="222" t="s">
        <v>41</v>
      </c>
      <c r="D2817" s="222">
        <v>1</v>
      </c>
      <c r="E2817" s="223">
        <v>224.98</v>
      </c>
      <c r="F2817" s="223">
        <v>224.98</v>
      </c>
    </row>
    <row r="2818" spans="1:6" ht="45">
      <c r="A2818" s="220" t="s">
        <v>17913</v>
      </c>
      <c r="B2818" s="224" t="s">
        <v>897</v>
      </c>
      <c r="C2818" s="222" t="s">
        <v>23</v>
      </c>
      <c r="D2818" s="222">
        <v>1</v>
      </c>
      <c r="E2818" s="223">
        <v>593.25</v>
      </c>
      <c r="F2818" s="223">
        <v>593.25</v>
      </c>
    </row>
    <row r="2819" spans="1:6" ht="30">
      <c r="A2819" s="220" t="s">
        <v>17914</v>
      </c>
      <c r="B2819" s="224" t="s">
        <v>898</v>
      </c>
      <c r="C2819" s="222" t="s">
        <v>23</v>
      </c>
      <c r="D2819" s="222">
        <v>1</v>
      </c>
      <c r="E2819" s="223">
        <v>183.78</v>
      </c>
      <c r="F2819" s="223">
        <v>183.78</v>
      </c>
    </row>
    <row r="2820" spans="1:6" ht="30">
      <c r="A2820" s="220" t="s">
        <v>13779</v>
      </c>
      <c r="B2820" s="224" t="s">
        <v>899</v>
      </c>
      <c r="C2820" s="222" t="s">
        <v>41</v>
      </c>
      <c r="D2820" s="222">
        <v>1</v>
      </c>
      <c r="E2820" s="223">
        <v>149.82</v>
      </c>
      <c r="F2820" s="223">
        <v>149.82</v>
      </c>
    </row>
    <row r="2821" spans="1:6" ht="15">
      <c r="A2821" s="220" t="s">
        <v>17915</v>
      </c>
      <c r="B2821" s="221" t="s">
        <v>2004</v>
      </c>
      <c r="C2821" s="222"/>
      <c r="D2821" s="222"/>
      <c r="E2821" s="223"/>
      <c r="F2821" s="223"/>
    </row>
    <row r="2822" spans="1:6" ht="30">
      <c r="A2822" s="220" t="s">
        <v>17916</v>
      </c>
      <c r="B2822" s="221" t="s">
        <v>2005</v>
      </c>
      <c r="C2822" s="222"/>
      <c r="D2822" s="222"/>
      <c r="E2822" s="223"/>
      <c r="F2822" s="223"/>
    </row>
    <row r="2823" spans="1:6" ht="60">
      <c r="A2823" s="220" t="s">
        <v>17917</v>
      </c>
      <c r="B2823" s="224" t="s">
        <v>17918</v>
      </c>
      <c r="C2823" s="222" t="s">
        <v>93</v>
      </c>
      <c r="D2823" s="222">
        <v>1</v>
      </c>
      <c r="E2823" s="225">
        <v>3774.5</v>
      </c>
      <c r="F2823" s="225">
        <v>3774.5</v>
      </c>
    </row>
    <row r="2824" spans="1:6" ht="15">
      <c r="A2824" s="220" t="s">
        <v>17919</v>
      </c>
      <c r="B2824" s="221" t="s">
        <v>2006</v>
      </c>
      <c r="C2824" s="222"/>
      <c r="D2824" s="222"/>
      <c r="E2824" s="223"/>
      <c r="F2824" s="223"/>
    </row>
    <row r="2825" spans="1:6" ht="15">
      <c r="A2825" s="220" t="s">
        <v>17920</v>
      </c>
      <c r="B2825" s="221" t="s">
        <v>2007</v>
      </c>
      <c r="C2825" s="222"/>
      <c r="D2825" s="222"/>
      <c r="E2825" s="223"/>
      <c r="F2825" s="223"/>
    </row>
    <row r="2826" spans="1:6" ht="15">
      <c r="A2826" s="220" t="s">
        <v>17921</v>
      </c>
      <c r="B2826" s="224" t="s">
        <v>900</v>
      </c>
      <c r="C2826" s="222" t="s">
        <v>901</v>
      </c>
      <c r="D2826" s="222">
        <v>1</v>
      </c>
      <c r="E2826" s="225">
        <v>1308.51</v>
      </c>
      <c r="F2826" s="225">
        <v>1308.51</v>
      </c>
    </row>
    <row r="2827" spans="1:6" ht="30">
      <c r="A2827" s="220" t="s">
        <v>17922</v>
      </c>
      <c r="B2827" s="221" t="s">
        <v>2008</v>
      </c>
      <c r="C2827" s="222"/>
      <c r="D2827" s="222"/>
      <c r="E2827" s="223"/>
      <c r="F2827" s="223"/>
    </row>
    <row r="2828" spans="1:6" ht="15">
      <c r="A2828" s="220" t="s">
        <v>17923</v>
      </c>
      <c r="B2828" s="224" t="s">
        <v>902</v>
      </c>
      <c r="C2828" s="222" t="s">
        <v>23</v>
      </c>
      <c r="D2828" s="222">
        <v>1</v>
      </c>
      <c r="E2828" s="223">
        <v>16.45</v>
      </c>
      <c r="F2828" s="223">
        <v>16.45</v>
      </c>
    </row>
    <row r="2829" spans="1:6" ht="15">
      <c r="A2829" s="220" t="s">
        <v>17924</v>
      </c>
      <c r="B2829" s="224" t="s">
        <v>903</v>
      </c>
      <c r="C2829" s="222" t="s">
        <v>23</v>
      </c>
      <c r="D2829" s="222">
        <v>1</v>
      </c>
      <c r="E2829" s="223">
        <v>149.27000000000001</v>
      </c>
      <c r="F2829" s="223">
        <v>149.27000000000001</v>
      </c>
    </row>
    <row r="2830" spans="1:6" ht="15">
      <c r="A2830" s="220" t="s">
        <v>17925</v>
      </c>
      <c r="B2830" s="224" t="s">
        <v>904</v>
      </c>
      <c r="C2830" s="222" t="s">
        <v>23</v>
      </c>
      <c r="D2830" s="222">
        <v>1</v>
      </c>
      <c r="E2830" s="223">
        <v>33.32</v>
      </c>
      <c r="F2830" s="223">
        <v>33.32</v>
      </c>
    </row>
    <row r="2831" spans="1:6" ht="15">
      <c r="A2831" s="220" t="s">
        <v>17926</v>
      </c>
      <c r="B2831" s="224" t="s">
        <v>905</v>
      </c>
      <c r="C2831" s="222" t="s">
        <v>23</v>
      </c>
      <c r="D2831" s="222">
        <v>1</v>
      </c>
      <c r="E2831" s="223">
        <v>62.04</v>
      </c>
      <c r="F2831" s="223">
        <v>62.04</v>
      </c>
    </row>
    <row r="2832" spans="1:6" ht="15">
      <c r="A2832" s="220" t="s">
        <v>17927</v>
      </c>
      <c r="B2832" s="224" t="s">
        <v>906</v>
      </c>
      <c r="C2832" s="222" t="s">
        <v>23</v>
      </c>
      <c r="D2832" s="222">
        <v>1</v>
      </c>
      <c r="E2832" s="223">
        <v>5.18</v>
      </c>
      <c r="F2832" s="223">
        <v>5.18</v>
      </c>
    </row>
    <row r="2833" spans="1:6" ht="15">
      <c r="A2833" s="220" t="s">
        <v>17928</v>
      </c>
      <c r="B2833" s="224" t="s">
        <v>907</v>
      </c>
      <c r="C2833" s="222" t="s">
        <v>23</v>
      </c>
      <c r="D2833" s="222">
        <v>1</v>
      </c>
      <c r="E2833" s="223">
        <v>13.74</v>
      </c>
      <c r="F2833" s="223">
        <v>13.74</v>
      </c>
    </row>
    <row r="2834" spans="1:6" ht="15">
      <c r="A2834" s="220" t="s">
        <v>17929</v>
      </c>
      <c r="B2834" s="224" t="s">
        <v>908</v>
      </c>
      <c r="C2834" s="222" t="s">
        <v>23</v>
      </c>
      <c r="D2834" s="222">
        <v>1</v>
      </c>
      <c r="E2834" s="223">
        <v>25.97</v>
      </c>
      <c r="F2834" s="223">
        <v>25.97</v>
      </c>
    </row>
    <row r="2835" spans="1:6" ht="15">
      <c r="A2835" s="220" t="s">
        <v>17930</v>
      </c>
      <c r="B2835" s="224" t="s">
        <v>909</v>
      </c>
      <c r="C2835" s="222" t="s">
        <v>23</v>
      </c>
      <c r="D2835" s="222">
        <v>1</v>
      </c>
      <c r="E2835" s="223">
        <v>2.44</v>
      </c>
      <c r="F2835" s="223">
        <v>2.44</v>
      </c>
    </row>
    <row r="2836" spans="1:6" ht="15">
      <c r="A2836" s="220" t="s">
        <v>17931</v>
      </c>
      <c r="B2836" s="224" t="s">
        <v>910</v>
      </c>
      <c r="C2836" s="222" t="s">
        <v>23</v>
      </c>
      <c r="D2836" s="222">
        <v>1</v>
      </c>
      <c r="E2836" s="223">
        <v>142.19999999999999</v>
      </c>
      <c r="F2836" s="223">
        <v>142.19999999999999</v>
      </c>
    </row>
    <row r="2837" spans="1:6" ht="15">
      <c r="A2837" s="220" t="s">
        <v>17932</v>
      </c>
      <c r="B2837" s="221" t="s">
        <v>2009</v>
      </c>
      <c r="C2837" s="222"/>
      <c r="D2837" s="222"/>
      <c r="E2837" s="223"/>
      <c r="F2837" s="223"/>
    </row>
    <row r="2838" spans="1:6" ht="15">
      <c r="A2838" s="220" t="s">
        <v>17933</v>
      </c>
      <c r="B2838" s="224" t="s">
        <v>911</v>
      </c>
      <c r="C2838" s="222" t="s">
        <v>23</v>
      </c>
      <c r="D2838" s="222">
        <v>1</v>
      </c>
      <c r="E2838" s="223">
        <v>110.26</v>
      </c>
      <c r="F2838" s="223">
        <v>110.26</v>
      </c>
    </row>
    <row r="2839" spans="1:6" ht="15">
      <c r="A2839" s="220" t="s">
        <v>17934</v>
      </c>
      <c r="B2839" s="224" t="s">
        <v>912</v>
      </c>
      <c r="C2839" s="222" t="s">
        <v>23</v>
      </c>
      <c r="D2839" s="222">
        <v>1</v>
      </c>
      <c r="E2839" s="223">
        <v>44.15</v>
      </c>
      <c r="F2839" s="223">
        <v>44.15</v>
      </c>
    </row>
    <row r="2840" spans="1:6" ht="15">
      <c r="A2840" s="220" t="s">
        <v>17935</v>
      </c>
      <c r="B2840" s="224" t="s">
        <v>913</v>
      </c>
      <c r="C2840" s="222" t="s">
        <v>23</v>
      </c>
      <c r="D2840" s="222">
        <v>1</v>
      </c>
      <c r="E2840" s="223">
        <v>59.47</v>
      </c>
      <c r="F2840" s="223">
        <v>59.47</v>
      </c>
    </row>
    <row r="2841" spans="1:6" ht="15">
      <c r="A2841" s="220" t="s">
        <v>17936</v>
      </c>
      <c r="B2841" s="224" t="s">
        <v>914</v>
      </c>
      <c r="C2841" s="222" t="s">
        <v>23</v>
      </c>
      <c r="D2841" s="222">
        <v>1</v>
      </c>
      <c r="E2841" s="223">
        <v>83.17</v>
      </c>
      <c r="F2841" s="223">
        <v>83.17</v>
      </c>
    </row>
    <row r="2842" spans="1:6" ht="15">
      <c r="A2842" s="220" t="s">
        <v>17937</v>
      </c>
      <c r="B2842" s="224" t="s">
        <v>915</v>
      </c>
      <c r="C2842" s="222" t="s">
        <v>23</v>
      </c>
      <c r="D2842" s="222">
        <v>1</v>
      </c>
      <c r="E2842" s="223">
        <v>38.700000000000003</v>
      </c>
      <c r="F2842" s="223">
        <v>38.700000000000003</v>
      </c>
    </row>
    <row r="2843" spans="1:6" ht="15">
      <c r="A2843" s="220" t="s">
        <v>17938</v>
      </c>
      <c r="B2843" s="224" t="s">
        <v>916</v>
      </c>
      <c r="C2843" s="222" t="s">
        <v>23</v>
      </c>
      <c r="D2843" s="222">
        <v>1</v>
      </c>
      <c r="E2843" s="223">
        <v>35.729999999999997</v>
      </c>
      <c r="F2843" s="223">
        <v>35.729999999999997</v>
      </c>
    </row>
    <row r="2844" spans="1:6" ht="15">
      <c r="A2844" s="220" t="s">
        <v>17939</v>
      </c>
      <c r="B2844" s="224" t="s">
        <v>917</v>
      </c>
      <c r="C2844" s="222" t="s">
        <v>23</v>
      </c>
      <c r="D2844" s="222">
        <v>1</v>
      </c>
      <c r="E2844" s="223">
        <v>36.549999999999997</v>
      </c>
      <c r="F2844" s="223">
        <v>36.549999999999997</v>
      </c>
    </row>
    <row r="2845" spans="1:6" ht="15">
      <c r="A2845" s="220" t="s">
        <v>17940</v>
      </c>
      <c r="B2845" s="224" t="s">
        <v>918</v>
      </c>
      <c r="C2845" s="222" t="s">
        <v>23</v>
      </c>
      <c r="D2845" s="222">
        <v>1</v>
      </c>
      <c r="E2845" s="223">
        <v>165.97</v>
      </c>
      <c r="F2845" s="223">
        <v>165.97</v>
      </c>
    </row>
    <row r="2846" spans="1:6" ht="15">
      <c r="A2846" s="220" t="s">
        <v>17941</v>
      </c>
      <c r="B2846" s="224" t="s">
        <v>919</v>
      </c>
      <c r="C2846" s="222" t="s">
        <v>23</v>
      </c>
      <c r="D2846" s="222">
        <v>1</v>
      </c>
      <c r="E2846" s="223">
        <v>66.27</v>
      </c>
      <c r="F2846" s="223">
        <v>66.27</v>
      </c>
    </row>
    <row r="2847" spans="1:6" ht="15">
      <c r="A2847" s="220" t="s">
        <v>17942</v>
      </c>
      <c r="B2847" s="224" t="s">
        <v>920</v>
      </c>
      <c r="C2847" s="222" t="s">
        <v>23</v>
      </c>
      <c r="D2847" s="222">
        <v>1</v>
      </c>
      <c r="E2847" s="223">
        <v>48.61</v>
      </c>
      <c r="F2847" s="223">
        <v>48.61</v>
      </c>
    </row>
    <row r="2848" spans="1:6" ht="15">
      <c r="A2848" s="220" t="s">
        <v>17943</v>
      </c>
      <c r="B2848" s="224" t="s">
        <v>921</v>
      </c>
      <c r="C2848" s="222" t="s">
        <v>23</v>
      </c>
      <c r="D2848" s="222">
        <v>1</v>
      </c>
      <c r="E2848" s="223">
        <v>85</v>
      </c>
      <c r="F2848" s="223">
        <v>85</v>
      </c>
    </row>
    <row r="2849" spans="1:6" ht="15">
      <c r="A2849" s="220" t="s">
        <v>17944</v>
      </c>
      <c r="B2849" s="224" t="s">
        <v>922</v>
      </c>
      <c r="C2849" s="222" t="s">
        <v>23</v>
      </c>
      <c r="D2849" s="222">
        <v>1</v>
      </c>
      <c r="E2849" s="223">
        <v>469.67</v>
      </c>
      <c r="F2849" s="223">
        <v>469.67</v>
      </c>
    </row>
    <row r="2850" spans="1:6" ht="15">
      <c r="A2850" s="220" t="s">
        <v>17945</v>
      </c>
      <c r="B2850" s="224" t="s">
        <v>923</v>
      </c>
      <c r="C2850" s="222" t="s">
        <v>23</v>
      </c>
      <c r="D2850" s="222">
        <v>1</v>
      </c>
      <c r="E2850" s="223">
        <v>756.28</v>
      </c>
      <c r="F2850" s="223">
        <v>756.28</v>
      </c>
    </row>
    <row r="2851" spans="1:6" ht="15">
      <c r="A2851" s="220" t="s">
        <v>17946</v>
      </c>
      <c r="B2851" s="224" t="s">
        <v>924</v>
      </c>
      <c r="C2851" s="222" t="s">
        <v>23</v>
      </c>
      <c r="D2851" s="222">
        <v>1</v>
      </c>
      <c r="E2851" s="223">
        <v>215.35</v>
      </c>
      <c r="F2851" s="223">
        <v>215.35</v>
      </c>
    </row>
    <row r="2852" spans="1:6" ht="30">
      <c r="A2852" s="220" t="s">
        <v>17947</v>
      </c>
      <c r="B2852" s="221" t="s">
        <v>17948</v>
      </c>
      <c r="C2852" s="222"/>
      <c r="D2852" s="222"/>
      <c r="E2852" s="223"/>
      <c r="F2852" s="223"/>
    </row>
    <row r="2853" spans="1:6" ht="15">
      <c r="A2853" s="220" t="s">
        <v>17949</v>
      </c>
      <c r="B2853" s="224" t="s">
        <v>17950</v>
      </c>
      <c r="C2853" s="222" t="s">
        <v>17951</v>
      </c>
      <c r="D2853" s="222">
        <v>1</v>
      </c>
      <c r="E2853" s="225">
        <v>10793.15</v>
      </c>
      <c r="F2853" s="225">
        <v>10793.15</v>
      </c>
    </row>
    <row r="2854" spans="1:6" ht="15">
      <c r="A2854" s="220" t="s">
        <v>17952</v>
      </c>
      <c r="B2854" s="224" t="s">
        <v>17953</v>
      </c>
      <c r="C2854" s="222" t="s">
        <v>17951</v>
      </c>
      <c r="D2854" s="222">
        <v>1</v>
      </c>
      <c r="E2854" s="225">
        <v>28277.23</v>
      </c>
      <c r="F2854" s="225">
        <v>28277.23</v>
      </c>
    </row>
    <row r="2855" spans="1:6" ht="15">
      <c r="A2855" s="220" t="s">
        <v>17954</v>
      </c>
      <c r="B2855" s="224" t="s">
        <v>17955</v>
      </c>
      <c r="C2855" s="222" t="s">
        <v>17951</v>
      </c>
      <c r="D2855" s="222">
        <v>1</v>
      </c>
      <c r="E2855" s="225">
        <v>11752.7</v>
      </c>
      <c r="F2855" s="225">
        <v>11752.7</v>
      </c>
    </row>
    <row r="2856" spans="1:6" ht="15">
      <c r="A2856" s="220" t="s">
        <v>17956</v>
      </c>
      <c r="B2856" s="224" t="s">
        <v>17957</v>
      </c>
      <c r="C2856" s="222" t="s">
        <v>17951</v>
      </c>
      <c r="D2856" s="222">
        <v>1</v>
      </c>
      <c r="E2856" s="225">
        <v>3589.66</v>
      </c>
      <c r="F2856" s="225">
        <v>3589.66</v>
      </c>
    </row>
    <row r="2857" spans="1:6" ht="15">
      <c r="A2857" s="220" t="s">
        <v>17958</v>
      </c>
      <c r="B2857" s="224" t="s">
        <v>17959</v>
      </c>
      <c r="C2857" s="222" t="s">
        <v>17951</v>
      </c>
      <c r="D2857" s="222">
        <v>1</v>
      </c>
      <c r="E2857" s="225">
        <v>20222.919999999998</v>
      </c>
      <c r="F2857" s="225">
        <v>20222.919999999998</v>
      </c>
    </row>
    <row r="2858" spans="1:6" ht="15">
      <c r="A2858" s="220" t="s">
        <v>17960</v>
      </c>
      <c r="B2858" s="224" t="s">
        <v>17961</v>
      </c>
      <c r="C2858" s="222" t="s">
        <v>17951</v>
      </c>
      <c r="D2858" s="222">
        <v>1</v>
      </c>
      <c r="E2858" s="225">
        <v>8634.73</v>
      </c>
      <c r="F2858" s="225">
        <v>8634.73</v>
      </c>
    </row>
    <row r="2859" spans="1:6" ht="15">
      <c r="A2859" s="220" t="s">
        <v>17962</v>
      </c>
      <c r="B2859" s="224" t="s">
        <v>17963</v>
      </c>
      <c r="C2859" s="222" t="s">
        <v>17951</v>
      </c>
      <c r="D2859" s="222">
        <v>1</v>
      </c>
      <c r="E2859" s="225">
        <v>6906.65</v>
      </c>
      <c r="F2859" s="225">
        <v>6906.65</v>
      </c>
    </row>
    <row r="2860" spans="1:6" ht="15">
      <c r="A2860" s="220" t="s">
        <v>17964</v>
      </c>
      <c r="B2860" s="224" t="s">
        <v>17965</v>
      </c>
      <c r="C2860" s="222" t="s">
        <v>17951</v>
      </c>
      <c r="D2860" s="222">
        <v>1</v>
      </c>
      <c r="E2860" s="225">
        <v>16153.49</v>
      </c>
      <c r="F2860" s="225">
        <v>16153.49</v>
      </c>
    </row>
    <row r="2861" spans="1:6" ht="15">
      <c r="A2861" s="220" t="s">
        <v>17966</v>
      </c>
      <c r="B2861" s="224" t="s">
        <v>17967</v>
      </c>
      <c r="C2861" s="222" t="s">
        <v>17951</v>
      </c>
      <c r="D2861" s="222">
        <v>1</v>
      </c>
      <c r="E2861" s="225">
        <v>13374.95</v>
      </c>
      <c r="F2861" s="225">
        <v>13374.95</v>
      </c>
    </row>
    <row r="2862" spans="1:6" ht="15">
      <c r="A2862" s="220" t="s">
        <v>17968</v>
      </c>
      <c r="B2862" s="224" t="s">
        <v>17969</v>
      </c>
      <c r="C2862" s="222" t="s">
        <v>17951</v>
      </c>
      <c r="D2862" s="222">
        <v>1</v>
      </c>
      <c r="E2862" s="225">
        <v>13374.95</v>
      </c>
      <c r="F2862" s="225">
        <v>13374.95</v>
      </c>
    </row>
    <row r="2863" spans="1:6" ht="15">
      <c r="A2863" s="220" t="s">
        <v>17970</v>
      </c>
      <c r="B2863" s="224" t="s">
        <v>17971</v>
      </c>
      <c r="C2863" s="222" t="s">
        <v>17951</v>
      </c>
      <c r="D2863" s="222">
        <v>1</v>
      </c>
      <c r="E2863" s="225">
        <v>12391.24</v>
      </c>
      <c r="F2863" s="225">
        <v>12391.24</v>
      </c>
    </row>
    <row r="2864" spans="1:6" ht="15">
      <c r="A2864" s="220" t="s">
        <v>17972</v>
      </c>
      <c r="B2864" s="224" t="s">
        <v>17973</v>
      </c>
      <c r="C2864" s="222" t="s">
        <v>17951</v>
      </c>
      <c r="D2864" s="222">
        <v>1</v>
      </c>
      <c r="E2864" s="225">
        <v>12520.68</v>
      </c>
      <c r="F2864" s="225">
        <v>12520.68</v>
      </c>
    </row>
    <row r="2865" spans="1:6" ht="15">
      <c r="A2865" s="220" t="s">
        <v>17974</v>
      </c>
      <c r="B2865" s="224" t="s">
        <v>17975</v>
      </c>
      <c r="C2865" s="222" t="s">
        <v>17951</v>
      </c>
      <c r="D2865" s="222">
        <v>1</v>
      </c>
      <c r="E2865" s="225">
        <v>13374.95</v>
      </c>
      <c r="F2865" s="225">
        <v>13374.95</v>
      </c>
    </row>
    <row r="2866" spans="1:6" ht="15">
      <c r="A2866" s="220" t="s">
        <v>17976</v>
      </c>
      <c r="B2866" s="224" t="s">
        <v>17977</v>
      </c>
      <c r="C2866" s="222" t="s">
        <v>17951</v>
      </c>
      <c r="D2866" s="222">
        <v>1</v>
      </c>
      <c r="E2866" s="225">
        <v>28950.3</v>
      </c>
      <c r="F2866" s="225">
        <v>28950.3</v>
      </c>
    </row>
    <row r="2867" spans="1:6" ht="15">
      <c r="A2867" s="220" t="s">
        <v>17978</v>
      </c>
      <c r="B2867" s="224" t="s">
        <v>17979</v>
      </c>
      <c r="C2867" s="222" t="s">
        <v>17951</v>
      </c>
      <c r="D2867" s="222">
        <v>1</v>
      </c>
      <c r="E2867" s="225">
        <v>7179.33</v>
      </c>
      <c r="F2867" s="225">
        <v>7179.33</v>
      </c>
    </row>
    <row r="2868" spans="1:6" ht="15">
      <c r="A2868" s="220" t="s">
        <v>17980</v>
      </c>
      <c r="B2868" s="224" t="s">
        <v>17981</v>
      </c>
      <c r="C2868" s="222" t="s">
        <v>17951</v>
      </c>
      <c r="D2868" s="222">
        <v>1</v>
      </c>
      <c r="E2868" s="225">
        <v>16153.49</v>
      </c>
      <c r="F2868" s="225">
        <v>16153.49</v>
      </c>
    </row>
    <row r="2869" spans="1:6" ht="15">
      <c r="A2869" s="220" t="s">
        <v>17982</v>
      </c>
      <c r="B2869" s="224" t="s">
        <v>17983</v>
      </c>
      <c r="C2869" s="222" t="s">
        <v>17951</v>
      </c>
      <c r="D2869" s="222">
        <v>1</v>
      </c>
      <c r="E2869" s="225">
        <v>24219.88</v>
      </c>
      <c r="F2869" s="225">
        <v>24219.88</v>
      </c>
    </row>
    <row r="2870" spans="1:6" ht="15">
      <c r="A2870" s="220" t="s">
        <v>17984</v>
      </c>
      <c r="B2870" s="224" t="s">
        <v>17985</v>
      </c>
      <c r="C2870" s="222" t="s">
        <v>17951</v>
      </c>
      <c r="D2870" s="222">
        <v>1</v>
      </c>
      <c r="E2870" s="225">
        <v>3356.34</v>
      </c>
      <c r="F2870" s="225">
        <v>3356.34</v>
      </c>
    </row>
    <row r="2871" spans="1:6" ht="15">
      <c r="A2871" s="220" t="s">
        <v>17986</v>
      </c>
      <c r="B2871" s="224" t="s">
        <v>17987</v>
      </c>
      <c r="C2871" s="222" t="s">
        <v>17951</v>
      </c>
      <c r="D2871" s="222">
        <v>1</v>
      </c>
      <c r="E2871" s="225">
        <v>6071.02</v>
      </c>
      <c r="F2871" s="225">
        <v>6071.02</v>
      </c>
    </row>
    <row r="2872" spans="1:6" ht="15">
      <c r="A2872" s="220" t="s">
        <v>17988</v>
      </c>
      <c r="B2872" s="224" t="s">
        <v>17989</v>
      </c>
      <c r="C2872" s="222" t="s">
        <v>17951</v>
      </c>
      <c r="D2872" s="222">
        <v>1</v>
      </c>
      <c r="E2872" s="225">
        <v>2490.67</v>
      </c>
      <c r="F2872" s="225">
        <v>2490.67</v>
      </c>
    </row>
    <row r="2873" spans="1:6" ht="15">
      <c r="A2873" s="220" t="s">
        <v>17990</v>
      </c>
      <c r="B2873" s="224" t="s">
        <v>17991</v>
      </c>
      <c r="C2873" s="222" t="s">
        <v>17951</v>
      </c>
      <c r="D2873" s="222">
        <v>1</v>
      </c>
      <c r="E2873" s="225">
        <v>2490.67</v>
      </c>
      <c r="F2873" s="225">
        <v>2490.67</v>
      </c>
    </row>
    <row r="2874" spans="1:6" ht="30">
      <c r="A2874" s="220" t="s">
        <v>17992</v>
      </c>
      <c r="B2874" s="221" t="s">
        <v>17993</v>
      </c>
      <c r="C2874" s="222"/>
      <c r="D2874" s="222"/>
      <c r="E2874" s="223"/>
      <c r="F2874" s="223"/>
    </row>
    <row r="2875" spans="1:6" ht="15">
      <c r="A2875" s="220" t="s">
        <v>17994</v>
      </c>
      <c r="B2875" s="224" t="s">
        <v>17995</v>
      </c>
      <c r="C2875" s="222" t="s">
        <v>17951</v>
      </c>
      <c r="D2875" s="222">
        <v>1</v>
      </c>
      <c r="E2875" s="225">
        <v>9310.33</v>
      </c>
      <c r="F2875" s="225">
        <v>9310.33</v>
      </c>
    </row>
    <row r="2876" spans="1:6" ht="15">
      <c r="A2876" s="220" t="s">
        <v>17996</v>
      </c>
      <c r="B2876" s="224" t="s">
        <v>17997</v>
      </c>
      <c r="C2876" s="222" t="s">
        <v>17951</v>
      </c>
      <c r="D2876" s="222">
        <v>1</v>
      </c>
      <c r="E2876" s="225">
        <v>24392.35</v>
      </c>
      <c r="F2876" s="225">
        <v>24392.35</v>
      </c>
    </row>
    <row r="2877" spans="1:6" ht="15">
      <c r="A2877" s="220" t="s">
        <v>17998</v>
      </c>
      <c r="B2877" s="224" t="s">
        <v>17999</v>
      </c>
      <c r="C2877" s="222" t="s">
        <v>17951</v>
      </c>
      <c r="D2877" s="222">
        <v>1</v>
      </c>
      <c r="E2877" s="225">
        <v>10138.049999999999</v>
      </c>
      <c r="F2877" s="225">
        <v>10138.049999999999</v>
      </c>
    </row>
    <row r="2878" spans="1:6" ht="15">
      <c r="A2878" s="220" t="s">
        <v>18000</v>
      </c>
      <c r="B2878" s="224" t="s">
        <v>18001</v>
      </c>
      <c r="C2878" s="222" t="s">
        <v>17951</v>
      </c>
      <c r="D2878" s="222">
        <v>1</v>
      </c>
      <c r="E2878" s="225">
        <v>3096.5</v>
      </c>
      <c r="F2878" s="225">
        <v>3096.5</v>
      </c>
    </row>
    <row r="2879" spans="1:6" ht="15">
      <c r="A2879" s="220" t="s">
        <v>18002</v>
      </c>
      <c r="B2879" s="224" t="s">
        <v>18003</v>
      </c>
      <c r="C2879" s="222" t="s">
        <v>17951</v>
      </c>
      <c r="D2879" s="222">
        <v>1</v>
      </c>
      <c r="E2879" s="225">
        <v>17444.59</v>
      </c>
      <c r="F2879" s="225">
        <v>17444.59</v>
      </c>
    </row>
    <row r="2880" spans="1:6" ht="15">
      <c r="A2880" s="220" t="s">
        <v>18004</v>
      </c>
      <c r="B2880" s="224" t="s">
        <v>18005</v>
      </c>
      <c r="C2880" s="222" t="s">
        <v>17951</v>
      </c>
      <c r="D2880" s="222">
        <v>1</v>
      </c>
      <c r="E2880" s="225">
        <v>7448.44</v>
      </c>
      <c r="F2880" s="225">
        <v>7448.44</v>
      </c>
    </row>
    <row r="2881" spans="1:6" ht="15">
      <c r="A2881" s="220" t="s">
        <v>18006</v>
      </c>
      <c r="B2881" s="224" t="s">
        <v>18007</v>
      </c>
      <c r="C2881" s="222" t="s">
        <v>17951</v>
      </c>
      <c r="D2881" s="222">
        <v>1</v>
      </c>
      <c r="E2881" s="225">
        <v>5957.78</v>
      </c>
      <c r="F2881" s="225">
        <v>5957.78</v>
      </c>
    </row>
    <row r="2882" spans="1:6" ht="15">
      <c r="A2882" s="220" t="s">
        <v>18008</v>
      </c>
      <c r="B2882" s="224" t="s">
        <v>18009</v>
      </c>
      <c r="C2882" s="222" t="s">
        <v>17951</v>
      </c>
      <c r="D2882" s="222">
        <v>1</v>
      </c>
      <c r="E2882" s="225">
        <v>13934.23</v>
      </c>
      <c r="F2882" s="225">
        <v>13934.23</v>
      </c>
    </row>
    <row r="2883" spans="1:6" ht="15">
      <c r="A2883" s="220" t="s">
        <v>18010</v>
      </c>
      <c r="B2883" s="224" t="s">
        <v>18011</v>
      </c>
      <c r="C2883" s="222" t="s">
        <v>17951</v>
      </c>
      <c r="D2883" s="222">
        <v>1</v>
      </c>
      <c r="E2883" s="225">
        <v>11537.43</v>
      </c>
      <c r="F2883" s="225">
        <v>11537.43</v>
      </c>
    </row>
    <row r="2884" spans="1:6" ht="15">
      <c r="A2884" s="220" t="s">
        <v>18012</v>
      </c>
      <c r="B2884" s="224" t="s">
        <v>18013</v>
      </c>
      <c r="C2884" s="222" t="s">
        <v>17951</v>
      </c>
      <c r="D2884" s="222">
        <v>1</v>
      </c>
      <c r="E2884" s="225">
        <v>11537.43</v>
      </c>
      <c r="F2884" s="225">
        <v>11537.43</v>
      </c>
    </row>
    <row r="2885" spans="1:6" ht="15">
      <c r="A2885" s="220" t="s">
        <v>18014</v>
      </c>
      <c r="B2885" s="224" t="s">
        <v>18015</v>
      </c>
      <c r="C2885" s="222" t="s">
        <v>17951</v>
      </c>
      <c r="D2885" s="222">
        <v>1</v>
      </c>
      <c r="E2885" s="225">
        <v>10688.87</v>
      </c>
      <c r="F2885" s="225">
        <v>10688.87</v>
      </c>
    </row>
    <row r="2886" spans="1:6" ht="15">
      <c r="A2886" s="220" t="s">
        <v>18016</v>
      </c>
      <c r="B2886" s="224" t="s">
        <v>18017</v>
      </c>
      <c r="C2886" s="222" t="s">
        <v>17951</v>
      </c>
      <c r="D2886" s="222">
        <v>1</v>
      </c>
      <c r="E2886" s="225">
        <v>10800.52</v>
      </c>
      <c r="F2886" s="225">
        <v>10800.52</v>
      </c>
    </row>
    <row r="2887" spans="1:6" ht="15">
      <c r="A2887" s="220" t="s">
        <v>18018</v>
      </c>
      <c r="B2887" s="224" t="s">
        <v>18019</v>
      </c>
      <c r="C2887" s="222" t="s">
        <v>17951</v>
      </c>
      <c r="D2887" s="222">
        <v>1</v>
      </c>
      <c r="E2887" s="225">
        <v>11537.43</v>
      </c>
      <c r="F2887" s="225">
        <v>11537.43</v>
      </c>
    </row>
    <row r="2888" spans="1:6" ht="15">
      <c r="A2888" s="220" t="s">
        <v>18020</v>
      </c>
      <c r="B2888" s="224" t="s">
        <v>18021</v>
      </c>
      <c r="C2888" s="222" t="s">
        <v>17951</v>
      </c>
      <c r="D2888" s="222">
        <v>1</v>
      </c>
      <c r="E2888" s="225">
        <v>24972.94</v>
      </c>
      <c r="F2888" s="225">
        <v>24972.94</v>
      </c>
    </row>
    <row r="2889" spans="1:6" ht="15">
      <c r="A2889" s="220" t="s">
        <v>18022</v>
      </c>
      <c r="B2889" s="224" t="s">
        <v>18023</v>
      </c>
      <c r="C2889" s="222" t="s">
        <v>17951</v>
      </c>
      <c r="D2889" s="222">
        <v>1</v>
      </c>
      <c r="E2889" s="225">
        <v>6192.99</v>
      </c>
      <c r="F2889" s="225">
        <v>6192.99</v>
      </c>
    </row>
    <row r="2890" spans="1:6" ht="15">
      <c r="A2890" s="220" t="s">
        <v>18024</v>
      </c>
      <c r="B2890" s="224" t="s">
        <v>18025</v>
      </c>
      <c r="C2890" s="222" t="s">
        <v>17951</v>
      </c>
      <c r="D2890" s="222">
        <v>1</v>
      </c>
      <c r="E2890" s="225">
        <v>13934.23</v>
      </c>
      <c r="F2890" s="225">
        <v>13934.23</v>
      </c>
    </row>
    <row r="2891" spans="1:6" ht="15">
      <c r="A2891" s="220" t="s">
        <v>18026</v>
      </c>
      <c r="B2891" s="224" t="s">
        <v>18027</v>
      </c>
      <c r="C2891" s="222" t="s">
        <v>17951</v>
      </c>
      <c r="D2891" s="222">
        <v>1</v>
      </c>
      <c r="E2891" s="225">
        <v>20892.419999999998</v>
      </c>
      <c r="F2891" s="225">
        <v>20892.419999999998</v>
      </c>
    </row>
    <row r="2892" spans="1:6" ht="15">
      <c r="A2892" s="220" t="s">
        <v>18028</v>
      </c>
      <c r="B2892" s="224" t="s">
        <v>18029</v>
      </c>
      <c r="C2892" s="222" t="s">
        <v>17951</v>
      </c>
      <c r="D2892" s="222">
        <v>1</v>
      </c>
      <c r="E2892" s="225">
        <v>2895.22</v>
      </c>
      <c r="F2892" s="225">
        <v>2895.22</v>
      </c>
    </row>
    <row r="2893" spans="1:6" ht="15">
      <c r="A2893" s="220" t="s">
        <v>18030</v>
      </c>
      <c r="B2893" s="224" t="s">
        <v>18031</v>
      </c>
      <c r="C2893" s="222" t="s">
        <v>17951</v>
      </c>
      <c r="D2893" s="222">
        <v>1</v>
      </c>
      <c r="E2893" s="225">
        <v>5236.95</v>
      </c>
      <c r="F2893" s="225">
        <v>5236.95</v>
      </c>
    </row>
    <row r="2894" spans="1:6" ht="15">
      <c r="A2894" s="220" t="s">
        <v>18032</v>
      </c>
      <c r="B2894" s="224" t="s">
        <v>18033</v>
      </c>
      <c r="C2894" s="222" t="s">
        <v>17951</v>
      </c>
      <c r="D2894" s="222">
        <v>1</v>
      </c>
      <c r="E2894" s="225">
        <v>2148.4899999999998</v>
      </c>
      <c r="F2894" s="225">
        <v>2148.4899999999998</v>
      </c>
    </row>
    <row r="2895" spans="1:6" ht="15">
      <c r="A2895" s="220" t="s">
        <v>18034</v>
      </c>
      <c r="B2895" s="224" t="s">
        <v>18035</v>
      </c>
      <c r="C2895" s="222" t="s">
        <v>17951</v>
      </c>
      <c r="D2895" s="222">
        <v>1</v>
      </c>
      <c r="E2895" s="225">
        <v>2148.4899999999998</v>
      </c>
      <c r="F2895" s="225">
        <v>2148.4899999999998</v>
      </c>
    </row>
    <row r="2896" spans="1:6" ht="15">
      <c r="A2896" s="220" t="s">
        <v>18036</v>
      </c>
      <c r="B2896" s="224" t="s">
        <v>18037</v>
      </c>
      <c r="C2896" s="222" t="s">
        <v>17951</v>
      </c>
      <c r="D2896" s="222">
        <v>1</v>
      </c>
      <c r="E2896" s="225">
        <v>4028.42</v>
      </c>
      <c r="F2896" s="225">
        <v>4028.42</v>
      </c>
    </row>
  </sheetData>
  <mergeCells count="50">
    <mergeCell ref="A1513:F1513"/>
    <mergeCell ref="A1509:F1509"/>
    <mergeCell ref="A1510:D1510"/>
    <mergeCell ref="E1510:F1510"/>
    <mergeCell ref="A1511:D1511"/>
    <mergeCell ref="E1511:F1511"/>
    <mergeCell ref="A1512:D1512"/>
    <mergeCell ref="E1512:F1512"/>
    <mergeCell ref="A1508:F1508"/>
    <mergeCell ref="A1240:F1240"/>
    <mergeCell ref="A1297:F1297"/>
    <mergeCell ref="A1346:F1346"/>
    <mergeCell ref="A1397:F1397"/>
    <mergeCell ref="A1451:F1451"/>
    <mergeCell ref="A1466:F1466"/>
    <mergeCell ref="A1499:F1499"/>
    <mergeCell ref="A1502:F1502"/>
    <mergeCell ref="A1505:F1505"/>
    <mergeCell ref="A1506:F1506"/>
    <mergeCell ref="A1507:F1507"/>
    <mergeCell ref="A1203:F1203"/>
    <mergeCell ref="A931:F931"/>
    <mergeCell ref="A951:F951"/>
    <mergeCell ref="A956:F956"/>
    <mergeCell ref="A965:F965"/>
    <mergeCell ref="A1014:F1014"/>
    <mergeCell ref="A1018:F1018"/>
    <mergeCell ref="A1038:F1038"/>
    <mergeCell ref="A1062:F1062"/>
    <mergeCell ref="A1073:F1073"/>
    <mergeCell ref="A1115:F1115"/>
    <mergeCell ref="A1166:F1166"/>
    <mergeCell ref="A928:F928"/>
    <mergeCell ref="A160:F160"/>
    <mergeCell ref="A211:F211"/>
    <mergeCell ref="A712:F712"/>
    <mergeCell ref="A726:F726"/>
    <mergeCell ref="A735:F735"/>
    <mergeCell ref="A788:F788"/>
    <mergeCell ref="A792:F792"/>
    <mergeCell ref="A808:F808"/>
    <mergeCell ref="A846:F846"/>
    <mergeCell ref="A850:F850"/>
    <mergeCell ref="A916:F916"/>
    <mergeCell ref="A108:F108"/>
    <mergeCell ref="A1:F1"/>
    <mergeCell ref="A2:F2"/>
    <mergeCell ref="E3:F3"/>
    <mergeCell ref="A5:F5"/>
    <mergeCell ref="A60:F6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LY7529"/>
  <sheetViews>
    <sheetView zoomScale="70" zoomScaleNormal="70" workbookViewId="0">
      <pane ySplit="2" topLeftCell="A3466" activePane="bottomLeft" state="frozen"/>
      <selection pane="bottomLeft" activeCell="B3466" sqref="B3466"/>
    </sheetView>
  </sheetViews>
  <sheetFormatPr defaultColWidth="9" defaultRowHeight="11.25"/>
  <cols>
    <col min="1" max="1" width="20.625" style="268" customWidth="1"/>
    <col min="2" max="2" width="120.25" style="140" customWidth="1"/>
    <col min="3" max="3" width="5.625" style="141" customWidth="1"/>
    <col min="4" max="4" width="15.625" style="269" customWidth="1"/>
    <col min="5" max="5" width="13.25" style="13" customWidth="1"/>
    <col min="6" max="1013" width="8.25" style="179" customWidth="1"/>
    <col min="1014" max="1014" width="8.25" style="12" customWidth="1"/>
    <col min="1015" max="16384" width="9" style="12"/>
  </cols>
  <sheetData>
    <row r="1" spans="1:5" ht="12.75">
      <c r="A1" s="352" t="s">
        <v>24375</v>
      </c>
      <c r="B1" s="352"/>
      <c r="C1" s="352"/>
      <c r="D1" s="352"/>
    </row>
    <row r="2" spans="1:5" ht="12.75">
      <c r="A2" s="352" t="s">
        <v>24376</v>
      </c>
      <c r="B2" s="352"/>
      <c r="C2" s="352"/>
      <c r="D2" s="352"/>
    </row>
    <row r="3" spans="1:5" s="258" customFormat="1" ht="12.75">
      <c r="A3" s="352" t="s">
        <v>24377</v>
      </c>
      <c r="B3" s="352"/>
      <c r="C3" s="352"/>
      <c r="D3" s="352"/>
      <c r="E3" s="257"/>
    </row>
    <row r="4" spans="1:5" s="258" customFormat="1" ht="12.75">
      <c r="A4" s="352" t="s">
        <v>24378</v>
      </c>
      <c r="B4" s="352"/>
      <c r="C4" s="352"/>
      <c r="D4" s="352"/>
      <c r="E4" s="257"/>
    </row>
    <row r="5" spans="1:5" s="258" customFormat="1" ht="12.75">
      <c r="A5" s="352" t="s">
        <v>24379</v>
      </c>
      <c r="B5" s="352"/>
      <c r="C5" s="352" t="s">
        <v>24380</v>
      </c>
      <c r="D5" s="352"/>
      <c r="E5" s="257"/>
    </row>
    <row r="6" spans="1:5" s="258" customFormat="1" ht="12.75">
      <c r="A6" s="352" t="s">
        <v>24381</v>
      </c>
      <c r="B6" s="352"/>
      <c r="C6" s="352"/>
      <c r="D6" s="352"/>
      <c r="E6" s="257"/>
    </row>
    <row r="7" spans="1:5" s="258" customFormat="1" ht="12.75">
      <c r="A7" s="352" t="s">
        <v>24382</v>
      </c>
      <c r="B7" s="352"/>
      <c r="C7" s="352"/>
      <c r="D7" s="352"/>
      <c r="E7" s="257"/>
    </row>
    <row r="8" spans="1:5" s="258" customFormat="1" ht="13.5">
      <c r="A8" s="259" t="s">
        <v>24383</v>
      </c>
      <c r="B8" s="260" t="s">
        <v>24384</v>
      </c>
      <c r="C8" s="261" t="s">
        <v>0</v>
      </c>
      <c r="D8" s="277" t="s">
        <v>24385</v>
      </c>
      <c r="E8" s="257"/>
    </row>
    <row r="9" spans="1:5" s="258" customFormat="1" ht="27">
      <c r="A9" s="262">
        <v>97141</v>
      </c>
      <c r="B9" s="263" t="s">
        <v>2040</v>
      </c>
      <c r="C9" s="264" t="s">
        <v>1</v>
      </c>
      <c r="D9" s="278">
        <v>9.36</v>
      </c>
      <c r="E9" s="257"/>
    </row>
    <row r="10" spans="1:5" s="258" customFormat="1" ht="27">
      <c r="A10" s="262">
        <v>97142</v>
      </c>
      <c r="B10" s="263" t="s">
        <v>2041</v>
      </c>
      <c r="C10" s="264" t="s">
        <v>1</v>
      </c>
      <c r="D10" s="278">
        <v>10.43</v>
      </c>
      <c r="E10" s="257"/>
    </row>
    <row r="11" spans="1:5" s="258" customFormat="1" ht="27">
      <c r="A11" s="262">
        <v>97143</v>
      </c>
      <c r="B11" s="263" t="s">
        <v>2042</v>
      </c>
      <c r="C11" s="264" t="s">
        <v>1</v>
      </c>
      <c r="D11" s="278">
        <v>13.13</v>
      </c>
      <c r="E11" s="257"/>
    </row>
    <row r="12" spans="1:5" s="258" customFormat="1" ht="27">
      <c r="A12" s="262">
        <v>97144</v>
      </c>
      <c r="B12" s="263" t="s">
        <v>2043</v>
      </c>
      <c r="C12" s="264" t="s">
        <v>1</v>
      </c>
      <c r="D12" s="278">
        <v>15.8</v>
      </c>
      <c r="E12" s="257"/>
    </row>
    <row r="13" spans="1:5" s="258" customFormat="1" ht="27">
      <c r="A13" s="262">
        <v>97145</v>
      </c>
      <c r="B13" s="263" t="s">
        <v>2044</v>
      </c>
      <c r="C13" s="264" t="s">
        <v>1</v>
      </c>
      <c r="D13" s="278">
        <v>18.510000000000002</v>
      </c>
      <c r="E13" s="257"/>
    </row>
    <row r="14" spans="1:5" s="258" customFormat="1" ht="27">
      <c r="A14" s="262">
        <v>97146</v>
      </c>
      <c r="B14" s="263" t="s">
        <v>2045</v>
      </c>
      <c r="C14" s="264" t="s">
        <v>1</v>
      </c>
      <c r="D14" s="278">
        <v>21.2</v>
      </c>
      <c r="E14" s="257"/>
    </row>
    <row r="15" spans="1:5" s="258" customFormat="1" ht="27">
      <c r="A15" s="262">
        <v>97147</v>
      </c>
      <c r="B15" s="263" t="s">
        <v>2046</v>
      </c>
      <c r="C15" s="264" t="s">
        <v>1</v>
      </c>
      <c r="D15" s="278">
        <v>23.92</v>
      </c>
      <c r="E15" s="257"/>
    </row>
    <row r="16" spans="1:5" s="258" customFormat="1" ht="27">
      <c r="A16" s="262">
        <v>97148</v>
      </c>
      <c r="B16" s="263" t="s">
        <v>2047</v>
      </c>
      <c r="C16" s="264" t="s">
        <v>1</v>
      </c>
      <c r="D16" s="278">
        <v>26.61</v>
      </c>
      <c r="E16" s="257"/>
    </row>
    <row r="17" spans="1:5" s="258" customFormat="1" ht="27">
      <c r="A17" s="262">
        <v>97149</v>
      </c>
      <c r="B17" s="263" t="s">
        <v>2048</v>
      </c>
      <c r="C17" s="264" t="s">
        <v>1</v>
      </c>
      <c r="D17" s="278">
        <v>29.36</v>
      </c>
      <c r="E17" s="257"/>
    </row>
    <row r="18" spans="1:5" s="258" customFormat="1" ht="27">
      <c r="A18" s="262">
        <v>97150</v>
      </c>
      <c r="B18" s="263" t="s">
        <v>2049</v>
      </c>
      <c r="C18" s="264" t="s">
        <v>1</v>
      </c>
      <c r="D18" s="278">
        <v>35.74</v>
      </c>
      <c r="E18" s="257"/>
    </row>
    <row r="19" spans="1:5" s="258" customFormat="1" ht="27">
      <c r="A19" s="262">
        <v>97151</v>
      </c>
      <c r="B19" s="263" t="s">
        <v>2050</v>
      </c>
      <c r="C19" s="264" t="s">
        <v>1</v>
      </c>
      <c r="D19" s="278">
        <v>41.72</v>
      </c>
      <c r="E19" s="257"/>
    </row>
    <row r="20" spans="1:5" s="258" customFormat="1" ht="27">
      <c r="A20" s="262">
        <v>97152</v>
      </c>
      <c r="B20" s="263" t="s">
        <v>2051</v>
      </c>
      <c r="C20" s="264" t="s">
        <v>1</v>
      </c>
      <c r="D20" s="278">
        <v>47.42</v>
      </c>
      <c r="E20" s="257"/>
    </row>
    <row r="21" spans="1:5" s="258" customFormat="1" ht="27">
      <c r="A21" s="262">
        <v>97153</v>
      </c>
      <c r="B21" s="263" t="s">
        <v>2052</v>
      </c>
      <c r="C21" s="264" t="s">
        <v>1</v>
      </c>
      <c r="D21" s="278">
        <v>53.29</v>
      </c>
      <c r="E21" s="257"/>
    </row>
    <row r="22" spans="1:5" s="258" customFormat="1" ht="27">
      <c r="A22" s="262">
        <v>97154</v>
      </c>
      <c r="B22" s="263" t="s">
        <v>2053</v>
      </c>
      <c r="C22" s="264" t="s">
        <v>1</v>
      </c>
      <c r="D22" s="278">
        <v>59.2</v>
      </c>
      <c r="E22" s="257"/>
    </row>
    <row r="23" spans="1:5" s="258" customFormat="1" ht="27">
      <c r="A23" s="262">
        <v>97155</v>
      </c>
      <c r="B23" s="263" t="s">
        <v>2054</v>
      </c>
      <c r="C23" s="264" t="s">
        <v>1</v>
      </c>
      <c r="D23" s="278">
        <v>65.11</v>
      </c>
      <c r="E23" s="257"/>
    </row>
    <row r="24" spans="1:5" s="258" customFormat="1" ht="27">
      <c r="A24" s="262">
        <v>97156</v>
      </c>
      <c r="B24" s="263" t="s">
        <v>2055</v>
      </c>
      <c r="C24" s="264" t="s">
        <v>1</v>
      </c>
      <c r="D24" s="278">
        <v>77.41</v>
      </c>
      <c r="E24" s="257"/>
    </row>
    <row r="25" spans="1:5" s="258" customFormat="1" ht="27">
      <c r="A25" s="262">
        <v>97157</v>
      </c>
      <c r="B25" s="263" t="s">
        <v>2056</v>
      </c>
      <c r="C25" s="264" t="s">
        <v>1</v>
      </c>
      <c r="D25" s="278">
        <v>5.63</v>
      </c>
      <c r="E25" s="257"/>
    </row>
    <row r="26" spans="1:5" s="258" customFormat="1" ht="27">
      <c r="A26" s="262">
        <v>97158</v>
      </c>
      <c r="B26" s="263" t="s">
        <v>2057</v>
      </c>
      <c r="C26" s="264" t="s">
        <v>1</v>
      </c>
      <c r="D26" s="278">
        <v>6.3</v>
      </c>
      <c r="E26" s="257"/>
    </row>
    <row r="27" spans="1:5" s="258" customFormat="1" ht="27">
      <c r="A27" s="262">
        <v>97159</v>
      </c>
      <c r="B27" s="263" t="s">
        <v>2058</v>
      </c>
      <c r="C27" s="264" t="s">
        <v>1</v>
      </c>
      <c r="D27" s="278">
        <v>7.93</v>
      </c>
      <c r="E27" s="257"/>
    </row>
    <row r="28" spans="1:5" s="258" customFormat="1" ht="27">
      <c r="A28" s="262">
        <v>97160</v>
      </c>
      <c r="B28" s="263" t="s">
        <v>2059</v>
      </c>
      <c r="C28" s="264" t="s">
        <v>1</v>
      </c>
      <c r="D28" s="278">
        <v>9.5500000000000007</v>
      </c>
      <c r="E28" s="257"/>
    </row>
    <row r="29" spans="1:5" s="258" customFormat="1" ht="27">
      <c r="A29" s="262">
        <v>97161</v>
      </c>
      <c r="B29" s="263" t="s">
        <v>2060</v>
      </c>
      <c r="C29" s="264" t="s">
        <v>1</v>
      </c>
      <c r="D29" s="278">
        <v>11.23</v>
      </c>
      <c r="E29" s="257"/>
    </row>
    <row r="30" spans="1:5" s="258" customFormat="1" ht="27">
      <c r="A30" s="262">
        <v>97162</v>
      </c>
      <c r="B30" s="263" t="s">
        <v>2061</v>
      </c>
      <c r="C30" s="264" t="s">
        <v>1</v>
      </c>
      <c r="D30" s="278">
        <v>12.86</v>
      </c>
      <c r="E30" s="257"/>
    </row>
    <row r="31" spans="1:5" s="258" customFormat="1" ht="27">
      <c r="A31" s="262">
        <v>97163</v>
      </c>
      <c r="B31" s="263" t="s">
        <v>2062</v>
      </c>
      <c r="C31" s="264" t="s">
        <v>1</v>
      </c>
      <c r="D31" s="278">
        <v>14.52</v>
      </c>
      <c r="E31" s="257"/>
    </row>
    <row r="32" spans="1:5" s="258" customFormat="1" ht="27">
      <c r="A32" s="262">
        <v>97164</v>
      </c>
      <c r="B32" s="263" t="s">
        <v>2063</v>
      </c>
      <c r="C32" s="264" t="s">
        <v>1</v>
      </c>
      <c r="D32" s="278">
        <v>16.170000000000002</v>
      </c>
      <c r="E32" s="257"/>
    </row>
    <row r="33" spans="1:5" s="258" customFormat="1" ht="27">
      <c r="A33" s="262">
        <v>97165</v>
      </c>
      <c r="B33" s="263" t="s">
        <v>2064</v>
      </c>
      <c r="C33" s="264" t="s">
        <v>1</v>
      </c>
      <c r="D33" s="278">
        <v>17.86</v>
      </c>
      <c r="E33" s="257"/>
    </row>
    <row r="34" spans="1:5" s="258" customFormat="1" ht="27">
      <c r="A34" s="262">
        <v>97166</v>
      </c>
      <c r="B34" s="263" t="s">
        <v>2065</v>
      </c>
      <c r="C34" s="264" t="s">
        <v>1</v>
      </c>
      <c r="D34" s="278">
        <v>21.78</v>
      </c>
      <c r="E34" s="257"/>
    </row>
    <row r="35" spans="1:5" s="258" customFormat="1" ht="27">
      <c r="A35" s="262">
        <v>97167</v>
      </c>
      <c r="B35" s="263" t="s">
        <v>2066</v>
      </c>
      <c r="C35" s="264" t="s">
        <v>1</v>
      </c>
      <c r="D35" s="278">
        <v>25.45</v>
      </c>
      <c r="E35" s="257"/>
    </row>
    <row r="36" spans="1:5" s="258" customFormat="1" ht="27">
      <c r="A36" s="262">
        <v>97168</v>
      </c>
      <c r="B36" s="263" t="s">
        <v>2067</v>
      </c>
      <c r="C36" s="264" t="s">
        <v>1</v>
      </c>
      <c r="D36" s="278">
        <v>28.85</v>
      </c>
      <c r="E36" s="257"/>
    </row>
    <row r="37" spans="1:5" s="258" customFormat="1" ht="27">
      <c r="A37" s="262">
        <v>97169</v>
      </c>
      <c r="B37" s="263" t="s">
        <v>2068</v>
      </c>
      <c r="C37" s="264" t="s">
        <v>1</v>
      </c>
      <c r="D37" s="278">
        <v>32.42</v>
      </c>
      <c r="E37" s="257"/>
    </row>
    <row r="38" spans="1:5" s="258" customFormat="1" ht="27">
      <c r="A38" s="262">
        <v>97170</v>
      </c>
      <c r="B38" s="263" t="s">
        <v>2069</v>
      </c>
      <c r="C38" s="264" t="s">
        <v>1</v>
      </c>
      <c r="D38" s="278">
        <v>36.03</v>
      </c>
      <c r="E38" s="257"/>
    </row>
    <row r="39" spans="1:5" s="258" customFormat="1" ht="27">
      <c r="A39" s="262">
        <v>97171</v>
      </c>
      <c r="B39" s="263" t="s">
        <v>2070</v>
      </c>
      <c r="C39" s="264" t="s">
        <v>1</v>
      </c>
      <c r="D39" s="278">
        <v>39.659999999999997</v>
      </c>
      <c r="E39" s="257"/>
    </row>
    <row r="40" spans="1:5" s="258" customFormat="1" ht="27">
      <c r="A40" s="262">
        <v>97172</v>
      </c>
      <c r="B40" s="263" t="s">
        <v>2071</v>
      </c>
      <c r="C40" s="264" t="s">
        <v>1</v>
      </c>
      <c r="D40" s="278">
        <v>47.34</v>
      </c>
      <c r="E40" s="257"/>
    </row>
    <row r="41" spans="1:5" s="258" customFormat="1" ht="27">
      <c r="A41" s="262">
        <v>97173</v>
      </c>
      <c r="B41" s="263" t="s">
        <v>2072</v>
      </c>
      <c r="C41" s="264" t="s">
        <v>1</v>
      </c>
      <c r="D41" s="278">
        <v>38.74</v>
      </c>
      <c r="E41" s="257"/>
    </row>
    <row r="42" spans="1:5" s="258" customFormat="1" ht="27">
      <c r="A42" s="262">
        <v>97174</v>
      </c>
      <c r="B42" s="263" t="s">
        <v>2073</v>
      </c>
      <c r="C42" s="264" t="s">
        <v>1</v>
      </c>
      <c r="D42" s="278">
        <v>44.82</v>
      </c>
      <c r="E42" s="257"/>
    </row>
    <row r="43" spans="1:5" s="258" customFormat="1" ht="27">
      <c r="A43" s="262">
        <v>97175</v>
      </c>
      <c r="B43" s="263" t="s">
        <v>2074</v>
      </c>
      <c r="C43" s="264" t="s">
        <v>1</v>
      </c>
      <c r="D43" s="278">
        <v>50.88</v>
      </c>
      <c r="E43" s="257"/>
    </row>
    <row r="44" spans="1:5" s="258" customFormat="1" ht="27">
      <c r="A44" s="262">
        <v>97176</v>
      </c>
      <c r="B44" s="263" t="s">
        <v>2075</v>
      </c>
      <c r="C44" s="264" t="s">
        <v>1</v>
      </c>
      <c r="D44" s="278">
        <v>56.95</v>
      </c>
      <c r="E44" s="257"/>
    </row>
    <row r="45" spans="1:5" s="258" customFormat="1" ht="27">
      <c r="A45" s="262">
        <v>97177</v>
      </c>
      <c r="B45" s="263" t="s">
        <v>2076</v>
      </c>
      <c r="C45" s="264" t="s">
        <v>1</v>
      </c>
      <c r="D45" s="278">
        <v>69.069999999999993</v>
      </c>
      <c r="E45" s="257"/>
    </row>
    <row r="46" spans="1:5" s="258" customFormat="1" ht="27">
      <c r="A46" s="262">
        <v>97178</v>
      </c>
      <c r="B46" s="263" t="s">
        <v>2077</v>
      </c>
      <c r="C46" s="264" t="s">
        <v>1</v>
      </c>
      <c r="D46" s="278">
        <v>81.19</v>
      </c>
      <c r="E46" s="257"/>
    </row>
    <row r="47" spans="1:5" s="258" customFormat="1" ht="27">
      <c r="A47" s="262">
        <v>97179</v>
      </c>
      <c r="B47" s="263" t="s">
        <v>2078</v>
      </c>
      <c r="C47" s="264" t="s">
        <v>1</v>
      </c>
      <c r="D47" s="278">
        <v>93.32</v>
      </c>
      <c r="E47" s="257"/>
    </row>
    <row r="48" spans="1:5" s="258" customFormat="1" ht="27">
      <c r="A48" s="262">
        <v>97180</v>
      </c>
      <c r="B48" s="263" t="s">
        <v>2079</v>
      </c>
      <c r="C48" s="264" t="s">
        <v>1</v>
      </c>
      <c r="D48" s="278">
        <v>105.45</v>
      </c>
      <c r="E48" s="257"/>
    </row>
    <row r="49" spans="1:5" s="258" customFormat="1" ht="27">
      <c r="A49" s="262">
        <v>97181</v>
      </c>
      <c r="B49" s="263" t="s">
        <v>2080</v>
      </c>
      <c r="C49" s="264" t="s">
        <v>1</v>
      </c>
      <c r="D49" s="278">
        <v>121.76</v>
      </c>
      <c r="E49" s="257"/>
    </row>
    <row r="50" spans="1:5" s="258" customFormat="1" ht="27">
      <c r="A50" s="262">
        <v>97182</v>
      </c>
      <c r="B50" s="263" t="s">
        <v>2081</v>
      </c>
      <c r="C50" s="264" t="s">
        <v>1</v>
      </c>
      <c r="D50" s="278">
        <v>134.33000000000001</v>
      </c>
      <c r="E50" s="257"/>
    </row>
    <row r="51" spans="1:5" s="258" customFormat="1" ht="27">
      <c r="A51" s="262">
        <v>97183</v>
      </c>
      <c r="B51" s="263" t="s">
        <v>2082</v>
      </c>
      <c r="C51" s="264" t="s">
        <v>1</v>
      </c>
      <c r="D51" s="278">
        <v>31.36</v>
      </c>
      <c r="E51" s="257"/>
    </row>
    <row r="52" spans="1:5" s="258" customFormat="1" ht="27">
      <c r="A52" s="262">
        <v>97184</v>
      </c>
      <c r="B52" s="263" t="s">
        <v>2083</v>
      </c>
      <c r="C52" s="264" t="s">
        <v>1</v>
      </c>
      <c r="D52" s="278">
        <v>36.36</v>
      </c>
      <c r="E52" s="257"/>
    </row>
    <row r="53" spans="1:5" s="258" customFormat="1" ht="27">
      <c r="A53" s="262">
        <v>97185</v>
      </c>
      <c r="B53" s="263" t="s">
        <v>2084</v>
      </c>
      <c r="C53" s="264" t="s">
        <v>1</v>
      </c>
      <c r="D53" s="278">
        <v>41.34</v>
      </c>
      <c r="E53" s="257"/>
    </row>
    <row r="54" spans="1:5" s="258" customFormat="1" ht="27">
      <c r="A54" s="262">
        <v>97186</v>
      </c>
      <c r="B54" s="263" t="s">
        <v>2085</v>
      </c>
      <c r="C54" s="264" t="s">
        <v>1</v>
      </c>
      <c r="D54" s="278">
        <v>46.34</v>
      </c>
      <c r="E54" s="257"/>
    </row>
    <row r="55" spans="1:5" s="258" customFormat="1" ht="27">
      <c r="A55" s="262">
        <v>97187</v>
      </c>
      <c r="B55" s="263" t="s">
        <v>2086</v>
      </c>
      <c r="C55" s="264" t="s">
        <v>1</v>
      </c>
      <c r="D55" s="278">
        <v>56.32</v>
      </c>
      <c r="E55" s="257"/>
    </row>
    <row r="56" spans="1:5" s="258" customFormat="1" ht="27">
      <c r="A56" s="262">
        <v>97188</v>
      </c>
      <c r="B56" s="263" t="s">
        <v>2087</v>
      </c>
      <c r="C56" s="264" t="s">
        <v>1</v>
      </c>
      <c r="D56" s="278">
        <v>66.290000000000006</v>
      </c>
      <c r="E56" s="257"/>
    </row>
    <row r="57" spans="1:5" s="258" customFormat="1" ht="27">
      <c r="A57" s="262">
        <v>97189</v>
      </c>
      <c r="B57" s="263" t="s">
        <v>2088</v>
      </c>
      <c r="C57" s="264" t="s">
        <v>1</v>
      </c>
      <c r="D57" s="278">
        <v>76.28</v>
      </c>
      <c r="E57" s="257"/>
    </row>
    <row r="58" spans="1:5" s="258" customFormat="1" ht="27">
      <c r="A58" s="262">
        <v>97190</v>
      </c>
      <c r="B58" s="263" t="s">
        <v>2089</v>
      </c>
      <c r="C58" s="264" t="s">
        <v>1</v>
      </c>
      <c r="D58" s="278">
        <v>86.25</v>
      </c>
      <c r="E58" s="257"/>
    </row>
    <row r="59" spans="1:5" s="258" customFormat="1" ht="27">
      <c r="A59" s="262">
        <v>97191</v>
      </c>
      <c r="B59" s="263" t="s">
        <v>2090</v>
      </c>
      <c r="C59" s="264" t="s">
        <v>1</v>
      </c>
      <c r="D59" s="278">
        <v>99.29</v>
      </c>
      <c r="E59" s="257"/>
    </row>
    <row r="60" spans="1:5" s="258" customFormat="1" ht="27">
      <c r="A60" s="262">
        <v>97192</v>
      </c>
      <c r="B60" s="263" t="s">
        <v>2091</v>
      </c>
      <c r="C60" s="264" t="s">
        <v>1</v>
      </c>
      <c r="D60" s="278">
        <v>109.6</v>
      </c>
      <c r="E60" s="257"/>
    </row>
    <row r="61" spans="1:5" s="258" customFormat="1" ht="27">
      <c r="A61" s="262">
        <v>90694</v>
      </c>
      <c r="B61" s="263" t="s">
        <v>5877</v>
      </c>
      <c r="C61" s="264" t="s">
        <v>1</v>
      </c>
      <c r="D61" s="278">
        <v>67.099999999999994</v>
      </c>
      <c r="E61" s="257"/>
    </row>
    <row r="62" spans="1:5" s="258" customFormat="1" ht="27">
      <c r="A62" s="262">
        <v>90695</v>
      </c>
      <c r="B62" s="263" t="s">
        <v>5878</v>
      </c>
      <c r="C62" s="264" t="s">
        <v>1</v>
      </c>
      <c r="D62" s="278">
        <v>128.38</v>
      </c>
      <c r="E62" s="257"/>
    </row>
    <row r="63" spans="1:5" s="258" customFormat="1" ht="27">
      <c r="A63" s="262">
        <v>90696</v>
      </c>
      <c r="B63" s="263" t="s">
        <v>5879</v>
      </c>
      <c r="C63" s="264" t="s">
        <v>1</v>
      </c>
      <c r="D63" s="278">
        <v>215.26</v>
      </c>
      <c r="E63" s="257"/>
    </row>
    <row r="64" spans="1:5" s="258" customFormat="1" ht="27">
      <c r="A64" s="262">
        <v>90697</v>
      </c>
      <c r="B64" s="263" t="s">
        <v>5880</v>
      </c>
      <c r="C64" s="264" t="s">
        <v>1</v>
      </c>
      <c r="D64" s="278">
        <v>334.65</v>
      </c>
      <c r="E64" s="257"/>
    </row>
    <row r="65" spans="1:5" s="258" customFormat="1" ht="27">
      <c r="A65" s="262">
        <v>90698</v>
      </c>
      <c r="B65" s="263" t="s">
        <v>5881</v>
      </c>
      <c r="C65" s="264" t="s">
        <v>1</v>
      </c>
      <c r="D65" s="278">
        <v>512.33000000000004</v>
      </c>
      <c r="E65" s="257"/>
    </row>
    <row r="66" spans="1:5" s="258" customFormat="1" ht="27">
      <c r="A66" s="262">
        <v>90699</v>
      </c>
      <c r="B66" s="263" t="s">
        <v>5882</v>
      </c>
      <c r="C66" s="264" t="s">
        <v>1</v>
      </c>
      <c r="D66" s="278">
        <v>721.75</v>
      </c>
      <c r="E66" s="257"/>
    </row>
    <row r="67" spans="1:5" s="258" customFormat="1" ht="27">
      <c r="A67" s="262">
        <v>90700</v>
      </c>
      <c r="B67" s="263" t="s">
        <v>5883</v>
      </c>
      <c r="C67" s="264" t="s">
        <v>1</v>
      </c>
      <c r="D67" s="278">
        <v>841.53</v>
      </c>
      <c r="E67" s="257"/>
    </row>
    <row r="68" spans="1:5" s="258" customFormat="1" ht="27">
      <c r="A68" s="262">
        <v>90701</v>
      </c>
      <c r="B68" s="263" t="s">
        <v>5884</v>
      </c>
      <c r="C68" s="264" t="s">
        <v>1</v>
      </c>
      <c r="D68" s="278">
        <v>99.83</v>
      </c>
      <c r="E68" s="257"/>
    </row>
    <row r="69" spans="1:5" s="258" customFormat="1" ht="27">
      <c r="A69" s="262">
        <v>90702</v>
      </c>
      <c r="B69" s="263" t="s">
        <v>5885</v>
      </c>
      <c r="C69" s="264" t="s">
        <v>1</v>
      </c>
      <c r="D69" s="278">
        <v>166.18</v>
      </c>
      <c r="E69" s="257"/>
    </row>
    <row r="70" spans="1:5" s="258" customFormat="1" ht="27">
      <c r="A70" s="262">
        <v>90703</v>
      </c>
      <c r="B70" s="263" t="s">
        <v>5886</v>
      </c>
      <c r="C70" s="264" t="s">
        <v>1</v>
      </c>
      <c r="D70" s="278">
        <v>260.36</v>
      </c>
      <c r="E70" s="257"/>
    </row>
    <row r="71" spans="1:5" s="258" customFormat="1" ht="27">
      <c r="A71" s="262">
        <v>90704</v>
      </c>
      <c r="B71" s="263" t="s">
        <v>5887</v>
      </c>
      <c r="C71" s="264" t="s">
        <v>1</v>
      </c>
      <c r="D71" s="278">
        <v>386.22</v>
      </c>
      <c r="E71" s="257"/>
    </row>
    <row r="72" spans="1:5" s="258" customFormat="1" ht="27">
      <c r="A72" s="262">
        <v>90705</v>
      </c>
      <c r="B72" s="263" t="s">
        <v>5888</v>
      </c>
      <c r="C72" s="264" t="s">
        <v>1</v>
      </c>
      <c r="D72" s="278">
        <v>507.92</v>
      </c>
      <c r="E72" s="257"/>
    </row>
    <row r="73" spans="1:5" s="258" customFormat="1" ht="27">
      <c r="A73" s="262">
        <v>90706</v>
      </c>
      <c r="B73" s="263" t="s">
        <v>5889</v>
      </c>
      <c r="C73" s="264" t="s">
        <v>1</v>
      </c>
      <c r="D73" s="278">
        <v>671.8</v>
      </c>
      <c r="E73" s="257"/>
    </row>
    <row r="74" spans="1:5" s="258" customFormat="1" ht="27">
      <c r="A74" s="262">
        <v>90708</v>
      </c>
      <c r="B74" s="263" t="s">
        <v>5890</v>
      </c>
      <c r="C74" s="264" t="s">
        <v>1</v>
      </c>
      <c r="D74" s="278">
        <v>840.21</v>
      </c>
      <c r="E74" s="257"/>
    </row>
    <row r="75" spans="1:5" s="258" customFormat="1" ht="27">
      <c r="A75" s="262">
        <v>90724</v>
      </c>
      <c r="B75" s="263" t="s">
        <v>5891</v>
      </c>
      <c r="C75" s="264" t="s">
        <v>2</v>
      </c>
      <c r="D75" s="278">
        <v>27.69</v>
      </c>
      <c r="E75" s="257"/>
    </row>
    <row r="76" spans="1:5" s="258" customFormat="1" ht="27">
      <c r="A76" s="262">
        <v>90725</v>
      </c>
      <c r="B76" s="263" t="s">
        <v>5892</v>
      </c>
      <c r="C76" s="264" t="s">
        <v>2</v>
      </c>
      <c r="D76" s="278">
        <v>34.04</v>
      </c>
      <c r="E76" s="257"/>
    </row>
    <row r="77" spans="1:5" s="258" customFormat="1" ht="13.5">
      <c r="A77" s="262">
        <v>90726</v>
      </c>
      <c r="B77" s="263" t="s">
        <v>5893</v>
      </c>
      <c r="C77" s="264" t="s">
        <v>2</v>
      </c>
      <c r="D77" s="278">
        <v>40.450000000000003</v>
      </c>
      <c r="E77" s="257"/>
    </row>
    <row r="78" spans="1:5" s="258" customFormat="1" ht="27">
      <c r="A78" s="262">
        <v>90727</v>
      </c>
      <c r="B78" s="263" t="s">
        <v>5894</v>
      </c>
      <c r="C78" s="264" t="s">
        <v>2</v>
      </c>
      <c r="D78" s="278">
        <v>46.8</v>
      </c>
      <c r="E78" s="257"/>
    </row>
    <row r="79" spans="1:5" s="258" customFormat="1" ht="27">
      <c r="A79" s="262">
        <v>90728</v>
      </c>
      <c r="B79" s="263" t="s">
        <v>5895</v>
      </c>
      <c r="C79" s="264" t="s">
        <v>2</v>
      </c>
      <c r="D79" s="278">
        <v>53.16</v>
      </c>
      <c r="E79" s="257"/>
    </row>
    <row r="80" spans="1:5" s="258" customFormat="1" ht="27">
      <c r="A80" s="262">
        <v>90729</v>
      </c>
      <c r="B80" s="263" t="s">
        <v>5896</v>
      </c>
      <c r="C80" s="264" t="s">
        <v>2</v>
      </c>
      <c r="D80" s="278">
        <v>59.5</v>
      </c>
      <c r="E80" s="257"/>
    </row>
    <row r="81" spans="1:5" s="258" customFormat="1" ht="27">
      <c r="A81" s="262">
        <v>90730</v>
      </c>
      <c r="B81" s="263" t="s">
        <v>5897</v>
      </c>
      <c r="C81" s="264" t="s">
        <v>2</v>
      </c>
      <c r="D81" s="278">
        <v>65.849999999999994</v>
      </c>
      <c r="E81" s="257"/>
    </row>
    <row r="82" spans="1:5" s="258" customFormat="1" ht="27">
      <c r="A82" s="262">
        <v>90731</v>
      </c>
      <c r="B82" s="263" t="s">
        <v>5898</v>
      </c>
      <c r="C82" s="264" t="s">
        <v>2</v>
      </c>
      <c r="D82" s="278">
        <v>72.2</v>
      </c>
      <c r="E82" s="257"/>
    </row>
    <row r="83" spans="1:5" s="258" customFormat="1" ht="27">
      <c r="A83" s="262">
        <v>90732</v>
      </c>
      <c r="B83" s="263" t="s">
        <v>5899</v>
      </c>
      <c r="C83" s="264" t="s">
        <v>2</v>
      </c>
      <c r="D83" s="278">
        <v>91.25</v>
      </c>
      <c r="E83" s="257"/>
    </row>
    <row r="84" spans="1:5" s="258" customFormat="1" ht="27">
      <c r="A84" s="262">
        <v>90733</v>
      </c>
      <c r="B84" s="263" t="s">
        <v>5900</v>
      </c>
      <c r="C84" s="264" t="s">
        <v>1</v>
      </c>
      <c r="D84" s="278">
        <v>3.93</v>
      </c>
      <c r="E84" s="257"/>
    </row>
    <row r="85" spans="1:5" s="258" customFormat="1" ht="27">
      <c r="A85" s="262">
        <v>90734</v>
      </c>
      <c r="B85" s="263" t="s">
        <v>5901</v>
      </c>
      <c r="C85" s="264" t="s">
        <v>1</v>
      </c>
      <c r="D85" s="278">
        <v>4.6500000000000004</v>
      </c>
      <c r="E85" s="257"/>
    </row>
    <row r="86" spans="1:5" s="258" customFormat="1" ht="27">
      <c r="A86" s="262">
        <v>90735</v>
      </c>
      <c r="B86" s="263" t="s">
        <v>5902</v>
      </c>
      <c r="C86" s="264" t="s">
        <v>1</v>
      </c>
      <c r="D86" s="278">
        <v>5.38</v>
      </c>
      <c r="E86" s="257"/>
    </row>
    <row r="87" spans="1:5" s="258" customFormat="1" ht="27">
      <c r="A87" s="262">
        <v>90736</v>
      </c>
      <c r="B87" s="263" t="s">
        <v>5903</v>
      </c>
      <c r="C87" s="264" t="s">
        <v>1</v>
      </c>
      <c r="D87" s="278">
        <v>6.1</v>
      </c>
      <c r="E87" s="257"/>
    </row>
    <row r="88" spans="1:5" s="258" customFormat="1" ht="27">
      <c r="A88" s="262">
        <v>90737</v>
      </c>
      <c r="B88" s="263" t="s">
        <v>5904</v>
      </c>
      <c r="C88" s="264" t="s">
        <v>1</v>
      </c>
      <c r="D88" s="278">
        <v>6.83</v>
      </c>
      <c r="E88" s="257"/>
    </row>
    <row r="89" spans="1:5" s="258" customFormat="1" ht="27">
      <c r="A89" s="262">
        <v>90738</v>
      </c>
      <c r="B89" s="263" t="s">
        <v>5905</v>
      </c>
      <c r="C89" s="264" t="s">
        <v>1</v>
      </c>
      <c r="D89" s="278">
        <v>7.55</v>
      </c>
      <c r="E89" s="257"/>
    </row>
    <row r="90" spans="1:5" s="258" customFormat="1" ht="27">
      <c r="A90" s="262">
        <v>90739</v>
      </c>
      <c r="B90" s="263" t="s">
        <v>5906</v>
      </c>
      <c r="C90" s="264" t="s">
        <v>1</v>
      </c>
      <c r="D90" s="278">
        <v>9.77</v>
      </c>
      <c r="E90" s="257"/>
    </row>
    <row r="91" spans="1:5" s="258" customFormat="1" ht="27">
      <c r="A91" s="262">
        <v>90740</v>
      </c>
      <c r="B91" s="263" t="s">
        <v>5907</v>
      </c>
      <c r="C91" s="264" t="s">
        <v>1</v>
      </c>
      <c r="D91" s="278">
        <v>5.18</v>
      </c>
      <c r="E91" s="257"/>
    </row>
    <row r="92" spans="1:5" s="258" customFormat="1" ht="27">
      <c r="A92" s="262">
        <v>90741</v>
      </c>
      <c r="B92" s="263" t="s">
        <v>5908</v>
      </c>
      <c r="C92" s="264" t="s">
        <v>1</v>
      </c>
      <c r="D92" s="278">
        <v>5.9</v>
      </c>
      <c r="E92" s="257"/>
    </row>
    <row r="93" spans="1:5" s="258" customFormat="1" ht="27">
      <c r="A93" s="262">
        <v>90742</v>
      </c>
      <c r="B93" s="263" t="s">
        <v>5909</v>
      </c>
      <c r="C93" s="264" t="s">
        <v>1</v>
      </c>
      <c r="D93" s="278">
        <v>6.63</v>
      </c>
      <c r="E93" s="257"/>
    </row>
    <row r="94" spans="1:5" s="258" customFormat="1" ht="27">
      <c r="A94" s="262">
        <v>90743</v>
      </c>
      <c r="B94" s="263" t="s">
        <v>5910</v>
      </c>
      <c r="C94" s="264" t="s">
        <v>1</v>
      </c>
      <c r="D94" s="278">
        <v>7.36</v>
      </c>
      <c r="E94" s="257"/>
    </row>
    <row r="95" spans="1:5" s="258" customFormat="1" ht="27">
      <c r="A95" s="262">
        <v>90744</v>
      </c>
      <c r="B95" s="263" t="s">
        <v>5911</v>
      </c>
      <c r="C95" s="264" t="s">
        <v>1</v>
      </c>
      <c r="D95" s="278">
        <v>8.08</v>
      </c>
      <c r="E95" s="257"/>
    </row>
    <row r="96" spans="1:5" s="258" customFormat="1" ht="27">
      <c r="A96" s="262">
        <v>90745</v>
      </c>
      <c r="B96" s="263" t="s">
        <v>5912</v>
      </c>
      <c r="C96" s="264" t="s">
        <v>1</v>
      </c>
      <c r="D96" s="278">
        <v>10.92</v>
      </c>
      <c r="E96" s="257"/>
    </row>
    <row r="97" spans="1:5" s="258" customFormat="1" ht="27">
      <c r="A97" s="262">
        <v>90746</v>
      </c>
      <c r="B97" s="263" t="s">
        <v>5913</v>
      </c>
      <c r="C97" s="264" t="s">
        <v>1</v>
      </c>
      <c r="D97" s="278">
        <v>4.25</v>
      </c>
      <c r="E97" s="257"/>
    </row>
    <row r="98" spans="1:5" s="258" customFormat="1" ht="27">
      <c r="A98" s="262">
        <v>90747</v>
      </c>
      <c r="B98" s="263" t="s">
        <v>5914</v>
      </c>
      <c r="C98" s="264" t="s">
        <v>1</v>
      </c>
      <c r="D98" s="278">
        <v>17.37</v>
      </c>
      <c r="E98" s="257"/>
    </row>
    <row r="99" spans="1:5" s="258" customFormat="1" ht="27">
      <c r="A99" s="262">
        <v>94869</v>
      </c>
      <c r="B99" s="263" t="s">
        <v>5915</v>
      </c>
      <c r="C99" s="264" t="s">
        <v>1</v>
      </c>
      <c r="D99" s="278">
        <v>148.41</v>
      </c>
      <c r="E99" s="257"/>
    </row>
    <row r="100" spans="1:5" s="258" customFormat="1" ht="27">
      <c r="A100" s="262">
        <v>94870</v>
      </c>
      <c r="B100" s="263" t="s">
        <v>5916</v>
      </c>
      <c r="C100" s="264" t="s">
        <v>1</v>
      </c>
      <c r="D100" s="278">
        <v>2.17</v>
      </c>
      <c r="E100" s="257"/>
    </row>
    <row r="101" spans="1:5" s="258" customFormat="1" ht="27">
      <c r="A101" s="262">
        <v>94871</v>
      </c>
      <c r="B101" s="263" t="s">
        <v>5917</v>
      </c>
      <c r="C101" s="264" t="s">
        <v>1</v>
      </c>
      <c r="D101" s="278">
        <v>232.19</v>
      </c>
      <c r="E101" s="257"/>
    </row>
    <row r="102" spans="1:5" s="258" customFormat="1" ht="27">
      <c r="A102" s="262">
        <v>94872</v>
      </c>
      <c r="B102" s="263" t="s">
        <v>5918</v>
      </c>
      <c r="C102" s="264" t="s">
        <v>1</v>
      </c>
      <c r="D102" s="278">
        <v>3.07</v>
      </c>
      <c r="E102" s="257"/>
    </row>
    <row r="103" spans="1:5" s="258" customFormat="1" ht="27">
      <c r="A103" s="262">
        <v>94875</v>
      </c>
      <c r="B103" s="263" t="s">
        <v>5919</v>
      </c>
      <c r="C103" s="264" t="s">
        <v>1</v>
      </c>
      <c r="D103" s="278">
        <v>1364.43</v>
      </c>
      <c r="E103" s="257"/>
    </row>
    <row r="104" spans="1:5" s="258" customFormat="1" ht="27">
      <c r="A104" s="262">
        <v>94876</v>
      </c>
      <c r="B104" s="263" t="s">
        <v>5920</v>
      </c>
      <c r="C104" s="264" t="s">
        <v>1</v>
      </c>
      <c r="D104" s="278">
        <v>29.45</v>
      </c>
      <c r="E104" s="257"/>
    </row>
    <row r="105" spans="1:5" s="258" customFormat="1" ht="27">
      <c r="A105" s="262">
        <v>94878</v>
      </c>
      <c r="B105" s="263" t="s">
        <v>6473</v>
      </c>
      <c r="C105" s="264" t="s">
        <v>1</v>
      </c>
      <c r="D105" s="278">
        <v>34</v>
      </c>
      <c r="E105" s="257"/>
    </row>
    <row r="106" spans="1:5" s="258" customFormat="1" ht="27">
      <c r="A106" s="262">
        <v>94879</v>
      </c>
      <c r="B106" s="263" t="s">
        <v>6474</v>
      </c>
      <c r="C106" s="264" t="s">
        <v>1</v>
      </c>
      <c r="D106" s="278">
        <v>2100.5700000000002</v>
      </c>
      <c r="E106" s="257"/>
    </row>
    <row r="107" spans="1:5" s="258" customFormat="1" ht="27">
      <c r="A107" s="262">
        <v>94880</v>
      </c>
      <c r="B107" s="263" t="s">
        <v>6475</v>
      </c>
      <c r="C107" s="264" t="s">
        <v>1</v>
      </c>
      <c r="D107" s="278">
        <v>44.07</v>
      </c>
      <c r="E107" s="257"/>
    </row>
    <row r="108" spans="1:5" s="258" customFormat="1" ht="27">
      <c r="A108" s="262">
        <v>94881</v>
      </c>
      <c r="B108" s="263" t="s">
        <v>6476</v>
      </c>
      <c r="C108" s="264" t="s">
        <v>1</v>
      </c>
      <c r="D108" s="278">
        <v>2893.33</v>
      </c>
      <c r="E108" s="257"/>
    </row>
    <row r="109" spans="1:5" s="258" customFormat="1" ht="27">
      <c r="A109" s="262">
        <v>94882</v>
      </c>
      <c r="B109" s="263" t="s">
        <v>6477</v>
      </c>
      <c r="C109" s="264" t="s">
        <v>1</v>
      </c>
      <c r="D109" s="278">
        <v>51.11</v>
      </c>
      <c r="E109" s="257"/>
    </row>
    <row r="110" spans="1:5" s="258" customFormat="1" ht="27">
      <c r="A110" s="262">
        <v>94884</v>
      </c>
      <c r="B110" s="263" t="s">
        <v>6478</v>
      </c>
      <c r="C110" s="264" t="s">
        <v>1</v>
      </c>
      <c r="D110" s="278">
        <v>65.38</v>
      </c>
      <c r="E110" s="257"/>
    </row>
    <row r="111" spans="1:5" s="258" customFormat="1" ht="27">
      <c r="A111" s="262">
        <v>97121</v>
      </c>
      <c r="B111" s="263" t="s">
        <v>2092</v>
      </c>
      <c r="C111" s="264" t="s">
        <v>1</v>
      </c>
      <c r="D111" s="278">
        <v>2.33</v>
      </c>
      <c r="E111" s="257"/>
    </row>
    <row r="112" spans="1:5" s="258" customFormat="1" ht="27">
      <c r="A112" s="262">
        <v>97122</v>
      </c>
      <c r="B112" s="263" t="s">
        <v>2093</v>
      </c>
      <c r="C112" s="264" t="s">
        <v>1</v>
      </c>
      <c r="D112" s="278">
        <v>3.25</v>
      </c>
      <c r="E112" s="257"/>
    </row>
    <row r="113" spans="1:5" s="258" customFormat="1" ht="27">
      <c r="A113" s="262">
        <v>97123</v>
      </c>
      <c r="B113" s="263" t="s">
        <v>2094</v>
      </c>
      <c r="C113" s="264" t="s">
        <v>1</v>
      </c>
      <c r="D113" s="278">
        <v>4.12</v>
      </c>
      <c r="E113" s="257"/>
    </row>
    <row r="114" spans="1:5" s="258" customFormat="1" ht="27">
      <c r="A114" s="262">
        <v>97124</v>
      </c>
      <c r="B114" s="263" t="s">
        <v>2095</v>
      </c>
      <c r="C114" s="264" t="s">
        <v>1</v>
      </c>
      <c r="D114" s="278">
        <v>1.03</v>
      </c>
      <c r="E114" s="257"/>
    </row>
    <row r="115" spans="1:5" s="258" customFormat="1" ht="27">
      <c r="A115" s="262">
        <v>97125</v>
      </c>
      <c r="B115" s="263" t="s">
        <v>2096</v>
      </c>
      <c r="C115" s="264" t="s">
        <v>1</v>
      </c>
      <c r="D115" s="278">
        <v>1.47</v>
      </c>
      <c r="E115" s="257"/>
    </row>
    <row r="116" spans="1:5" s="258" customFormat="1" ht="27">
      <c r="A116" s="262">
        <v>97126</v>
      </c>
      <c r="B116" s="263" t="s">
        <v>2097</v>
      </c>
      <c r="C116" s="264" t="s">
        <v>1</v>
      </c>
      <c r="D116" s="278">
        <v>1.86</v>
      </c>
      <c r="E116" s="257"/>
    </row>
    <row r="117" spans="1:5" s="258" customFormat="1" ht="27">
      <c r="A117" s="262">
        <v>102264</v>
      </c>
      <c r="B117" s="263" t="s">
        <v>5921</v>
      </c>
      <c r="C117" s="264" t="s">
        <v>1</v>
      </c>
      <c r="D117" s="278">
        <v>28.21</v>
      </c>
      <c r="E117" s="257"/>
    </row>
    <row r="118" spans="1:5" s="258" customFormat="1" ht="27">
      <c r="A118" s="262">
        <v>102265</v>
      </c>
      <c r="B118" s="263" t="s">
        <v>5922</v>
      </c>
      <c r="C118" s="264" t="s">
        <v>2</v>
      </c>
      <c r="D118" s="278">
        <v>116.64</v>
      </c>
      <c r="E118" s="257"/>
    </row>
    <row r="119" spans="1:5" s="258" customFormat="1" ht="27">
      <c r="A119" s="262">
        <v>102266</v>
      </c>
      <c r="B119" s="263" t="s">
        <v>5923</v>
      </c>
      <c r="C119" s="264" t="s">
        <v>2</v>
      </c>
      <c r="D119" s="278">
        <v>129.34</v>
      </c>
      <c r="E119" s="257"/>
    </row>
    <row r="120" spans="1:5" s="258" customFormat="1" ht="27">
      <c r="A120" s="262">
        <v>102267</v>
      </c>
      <c r="B120" s="263" t="s">
        <v>5924</v>
      </c>
      <c r="C120" s="264" t="s">
        <v>2</v>
      </c>
      <c r="D120" s="278">
        <v>148.44999999999999</v>
      </c>
      <c r="E120" s="257"/>
    </row>
    <row r="121" spans="1:5" s="258" customFormat="1" ht="27">
      <c r="A121" s="262">
        <v>102268</v>
      </c>
      <c r="B121" s="263" t="s">
        <v>5925</v>
      </c>
      <c r="C121" s="264" t="s">
        <v>2</v>
      </c>
      <c r="D121" s="278">
        <v>167.5</v>
      </c>
      <c r="E121" s="257"/>
    </row>
    <row r="122" spans="1:5" s="258" customFormat="1" ht="27">
      <c r="A122" s="262">
        <v>102269</v>
      </c>
      <c r="B122" s="263" t="s">
        <v>5926</v>
      </c>
      <c r="C122" s="264" t="s">
        <v>2</v>
      </c>
      <c r="D122" s="278">
        <v>205.59</v>
      </c>
      <c r="E122" s="257"/>
    </row>
    <row r="123" spans="1:5" s="258" customFormat="1" ht="27">
      <c r="A123" s="262">
        <v>92833</v>
      </c>
      <c r="B123" s="263" t="s">
        <v>2098</v>
      </c>
      <c r="C123" s="264" t="s">
        <v>1</v>
      </c>
      <c r="D123" s="278">
        <v>199.52</v>
      </c>
      <c r="E123" s="257"/>
    </row>
    <row r="124" spans="1:5" s="258" customFormat="1" ht="27">
      <c r="A124" s="262">
        <v>92834</v>
      </c>
      <c r="B124" s="263" t="s">
        <v>2099</v>
      </c>
      <c r="C124" s="264" t="s">
        <v>1</v>
      </c>
      <c r="D124" s="278">
        <v>9.43</v>
      </c>
      <c r="E124" s="257"/>
    </row>
    <row r="125" spans="1:5" s="258" customFormat="1" ht="27">
      <c r="A125" s="262">
        <v>92835</v>
      </c>
      <c r="B125" s="263" t="s">
        <v>2100</v>
      </c>
      <c r="C125" s="264" t="s">
        <v>1</v>
      </c>
      <c r="D125" s="278">
        <v>209.11</v>
      </c>
      <c r="E125" s="257"/>
    </row>
    <row r="126" spans="1:5" s="258" customFormat="1" ht="27">
      <c r="A126" s="262">
        <v>92836</v>
      </c>
      <c r="B126" s="263" t="s">
        <v>2101</v>
      </c>
      <c r="C126" s="264" t="s">
        <v>1</v>
      </c>
      <c r="D126" s="278">
        <v>12.05</v>
      </c>
      <c r="E126" s="257"/>
    </row>
    <row r="127" spans="1:5" s="258" customFormat="1" ht="27">
      <c r="A127" s="262">
        <v>92837</v>
      </c>
      <c r="B127" s="263" t="s">
        <v>2102</v>
      </c>
      <c r="C127" s="264" t="s">
        <v>1</v>
      </c>
      <c r="D127" s="278">
        <v>369.22</v>
      </c>
      <c r="E127" s="257"/>
    </row>
    <row r="128" spans="1:5" s="258" customFormat="1" ht="27">
      <c r="A128" s="262">
        <v>92838</v>
      </c>
      <c r="B128" s="263" t="s">
        <v>2103</v>
      </c>
      <c r="C128" s="264" t="s">
        <v>1</v>
      </c>
      <c r="D128" s="278">
        <v>14.47</v>
      </c>
      <c r="E128" s="257"/>
    </row>
    <row r="129" spans="1:5" s="258" customFormat="1" ht="27">
      <c r="A129" s="262">
        <v>92839</v>
      </c>
      <c r="B129" s="263" t="s">
        <v>2104</v>
      </c>
      <c r="C129" s="264" t="s">
        <v>1</v>
      </c>
      <c r="D129" s="278">
        <v>451.7</v>
      </c>
      <c r="E129" s="257"/>
    </row>
    <row r="130" spans="1:5" s="258" customFormat="1" ht="27">
      <c r="A130" s="262">
        <v>92840</v>
      </c>
      <c r="B130" s="263" t="s">
        <v>2105</v>
      </c>
      <c r="C130" s="264" t="s">
        <v>1</v>
      </c>
      <c r="D130" s="278">
        <v>17.14</v>
      </c>
      <c r="E130" s="257"/>
    </row>
    <row r="131" spans="1:5" s="258" customFormat="1" ht="27">
      <c r="A131" s="262">
        <v>92841</v>
      </c>
      <c r="B131" s="263" t="s">
        <v>2106</v>
      </c>
      <c r="C131" s="264" t="s">
        <v>1</v>
      </c>
      <c r="D131" s="278">
        <v>588.38</v>
      </c>
      <c r="E131" s="257"/>
    </row>
    <row r="132" spans="1:5" s="258" customFormat="1" ht="27">
      <c r="A132" s="262">
        <v>92842</v>
      </c>
      <c r="B132" s="263" t="s">
        <v>2107</v>
      </c>
      <c r="C132" s="264" t="s">
        <v>1</v>
      </c>
      <c r="D132" s="278">
        <v>19.57</v>
      </c>
      <c r="E132" s="257"/>
    </row>
    <row r="133" spans="1:5" s="258" customFormat="1" ht="27">
      <c r="A133" s="262">
        <v>92843</v>
      </c>
      <c r="B133" s="263" t="s">
        <v>5032</v>
      </c>
      <c r="C133" s="264" t="s">
        <v>1</v>
      </c>
      <c r="D133" s="278">
        <v>609.70000000000005</v>
      </c>
      <c r="E133" s="257"/>
    </row>
    <row r="134" spans="1:5" s="258" customFormat="1" ht="27">
      <c r="A134" s="262">
        <v>92844</v>
      </c>
      <c r="B134" s="263" t="s">
        <v>2108</v>
      </c>
      <c r="C134" s="264" t="s">
        <v>1</v>
      </c>
      <c r="D134" s="278">
        <v>22.25</v>
      </c>
      <c r="E134" s="257"/>
    </row>
    <row r="135" spans="1:5" s="258" customFormat="1" ht="27">
      <c r="A135" s="262">
        <v>92845</v>
      </c>
      <c r="B135" s="263" t="s">
        <v>5033</v>
      </c>
      <c r="C135" s="264" t="s">
        <v>1</v>
      </c>
      <c r="D135" s="278">
        <v>902.71</v>
      </c>
      <c r="E135" s="257"/>
    </row>
    <row r="136" spans="1:5" s="258" customFormat="1" ht="27">
      <c r="A136" s="262">
        <v>92846</v>
      </c>
      <c r="B136" s="263" t="s">
        <v>2109</v>
      </c>
      <c r="C136" s="264" t="s">
        <v>1</v>
      </c>
      <c r="D136" s="278">
        <v>24.66</v>
      </c>
      <c r="E136" s="257"/>
    </row>
    <row r="137" spans="1:5" s="258" customFormat="1" ht="27">
      <c r="A137" s="262">
        <v>92847</v>
      </c>
      <c r="B137" s="263" t="s">
        <v>2110</v>
      </c>
      <c r="C137" s="264" t="s">
        <v>1</v>
      </c>
      <c r="D137" s="278">
        <v>927.83</v>
      </c>
      <c r="E137" s="257"/>
    </row>
    <row r="138" spans="1:5" s="258" customFormat="1" ht="27">
      <c r="A138" s="262">
        <v>92848</v>
      </c>
      <c r="B138" s="263" t="s">
        <v>2111</v>
      </c>
      <c r="C138" s="264" t="s">
        <v>1</v>
      </c>
      <c r="D138" s="278">
        <v>27.37</v>
      </c>
      <c r="E138" s="257"/>
    </row>
    <row r="139" spans="1:5" s="258" customFormat="1" ht="27">
      <c r="A139" s="262">
        <v>92849</v>
      </c>
      <c r="B139" s="263" t="s">
        <v>2112</v>
      </c>
      <c r="C139" s="264" t="s">
        <v>1</v>
      </c>
      <c r="D139" s="278">
        <v>207.95</v>
      </c>
      <c r="E139" s="257"/>
    </row>
    <row r="140" spans="1:5" s="258" customFormat="1" ht="27">
      <c r="A140" s="262">
        <v>92850</v>
      </c>
      <c r="B140" s="263" t="s">
        <v>2113</v>
      </c>
      <c r="C140" s="264" t="s">
        <v>1</v>
      </c>
      <c r="D140" s="278">
        <v>17.86</v>
      </c>
      <c r="E140" s="257"/>
    </row>
    <row r="141" spans="1:5" s="258" customFormat="1" ht="27">
      <c r="A141" s="262">
        <v>92851</v>
      </c>
      <c r="B141" s="263" t="s">
        <v>2114</v>
      </c>
      <c r="C141" s="264" t="s">
        <v>1</v>
      </c>
      <c r="D141" s="278">
        <v>219.61</v>
      </c>
      <c r="E141" s="257"/>
    </row>
    <row r="142" spans="1:5" s="258" customFormat="1" ht="27">
      <c r="A142" s="262">
        <v>92852</v>
      </c>
      <c r="B142" s="263" t="s">
        <v>2115</v>
      </c>
      <c r="C142" s="264" t="s">
        <v>1</v>
      </c>
      <c r="D142" s="278">
        <v>22.55</v>
      </c>
      <c r="E142" s="257"/>
    </row>
    <row r="143" spans="1:5" s="258" customFormat="1" ht="27">
      <c r="A143" s="262">
        <v>92853</v>
      </c>
      <c r="B143" s="263" t="s">
        <v>2116</v>
      </c>
      <c r="C143" s="264" t="s">
        <v>1</v>
      </c>
      <c r="D143" s="278">
        <v>382.21</v>
      </c>
      <c r="E143" s="257"/>
    </row>
    <row r="144" spans="1:5" s="258" customFormat="1" ht="27">
      <c r="A144" s="262">
        <v>92854</v>
      </c>
      <c r="B144" s="263" t="s">
        <v>2117</v>
      </c>
      <c r="C144" s="264" t="s">
        <v>1</v>
      </c>
      <c r="D144" s="278">
        <v>27.46</v>
      </c>
      <c r="E144" s="257"/>
    </row>
    <row r="145" spans="1:5" s="258" customFormat="1" ht="27">
      <c r="A145" s="262">
        <v>92855</v>
      </c>
      <c r="B145" s="263" t="s">
        <v>2118</v>
      </c>
      <c r="C145" s="264" t="s">
        <v>1</v>
      </c>
      <c r="D145" s="278">
        <v>466.92</v>
      </c>
      <c r="E145" s="257"/>
    </row>
    <row r="146" spans="1:5" s="258" customFormat="1" ht="27">
      <c r="A146" s="262">
        <v>92856</v>
      </c>
      <c r="B146" s="263" t="s">
        <v>2119</v>
      </c>
      <c r="C146" s="264" t="s">
        <v>1</v>
      </c>
      <c r="D146" s="278">
        <v>32.36</v>
      </c>
      <c r="E146" s="257"/>
    </row>
    <row r="147" spans="1:5" s="258" customFormat="1" ht="27">
      <c r="A147" s="262">
        <v>92857</v>
      </c>
      <c r="B147" s="263" t="s">
        <v>2120</v>
      </c>
      <c r="C147" s="264" t="s">
        <v>1</v>
      </c>
      <c r="D147" s="278">
        <v>605.85</v>
      </c>
      <c r="E147" s="257"/>
    </row>
    <row r="148" spans="1:5" s="258" customFormat="1" ht="27">
      <c r="A148" s="262">
        <v>92858</v>
      </c>
      <c r="B148" s="263" t="s">
        <v>2121</v>
      </c>
      <c r="C148" s="264" t="s">
        <v>1</v>
      </c>
      <c r="D148" s="278">
        <v>37.04</v>
      </c>
      <c r="E148" s="257"/>
    </row>
    <row r="149" spans="1:5" s="258" customFormat="1" ht="27">
      <c r="A149" s="262">
        <v>92859</v>
      </c>
      <c r="B149" s="263" t="s">
        <v>5034</v>
      </c>
      <c r="C149" s="264" t="s">
        <v>1</v>
      </c>
      <c r="D149" s="278">
        <v>629.51</v>
      </c>
      <c r="E149" s="257"/>
    </row>
    <row r="150" spans="1:5" s="258" customFormat="1" ht="27">
      <c r="A150" s="262">
        <v>92860</v>
      </c>
      <c r="B150" s="263" t="s">
        <v>2122</v>
      </c>
      <c r="C150" s="264" t="s">
        <v>1</v>
      </c>
      <c r="D150" s="278">
        <v>42.06</v>
      </c>
      <c r="E150" s="257"/>
    </row>
    <row r="151" spans="1:5" s="258" customFormat="1" ht="27">
      <c r="A151" s="262">
        <v>92861</v>
      </c>
      <c r="B151" s="263" t="s">
        <v>5035</v>
      </c>
      <c r="C151" s="264" t="s">
        <v>1</v>
      </c>
      <c r="D151" s="278">
        <v>924.98</v>
      </c>
      <c r="E151" s="257"/>
    </row>
    <row r="152" spans="1:5" s="258" customFormat="1" ht="27">
      <c r="A152" s="262">
        <v>92862</v>
      </c>
      <c r="B152" s="263" t="s">
        <v>2123</v>
      </c>
      <c r="C152" s="264" t="s">
        <v>1</v>
      </c>
      <c r="D152" s="278">
        <v>46.93</v>
      </c>
      <c r="E152" s="257"/>
    </row>
    <row r="153" spans="1:5" s="258" customFormat="1" ht="27">
      <c r="A153" s="262">
        <v>92863</v>
      </c>
      <c r="B153" s="263" t="s">
        <v>2124</v>
      </c>
      <c r="C153" s="264" t="s">
        <v>1</v>
      </c>
      <c r="D153" s="278">
        <v>952.3</v>
      </c>
      <c r="E153" s="257"/>
    </row>
    <row r="154" spans="1:5" s="258" customFormat="1" ht="27">
      <c r="A154" s="262">
        <v>92864</v>
      </c>
      <c r="B154" s="263" t="s">
        <v>2125</v>
      </c>
      <c r="C154" s="264" t="s">
        <v>1</v>
      </c>
      <c r="D154" s="278">
        <v>51.84</v>
      </c>
      <c r="E154" s="257"/>
    </row>
    <row r="155" spans="1:5" s="258" customFormat="1" ht="27">
      <c r="A155" s="262">
        <v>92210</v>
      </c>
      <c r="B155" s="263" t="s">
        <v>2126</v>
      </c>
      <c r="C155" s="264" t="s">
        <v>1</v>
      </c>
      <c r="D155" s="278">
        <v>166.47</v>
      </c>
      <c r="E155" s="257"/>
    </row>
    <row r="156" spans="1:5" s="258" customFormat="1" ht="27">
      <c r="A156" s="262">
        <v>92211</v>
      </c>
      <c r="B156" s="263" t="s">
        <v>2127</v>
      </c>
      <c r="C156" s="264" t="s">
        <v>1</v>
      </c>
      <c r="D156" s="278">
        <v>200.14</v>
      </c>
      <c r="E156" s="257"/>
    </row>
    <row r="157" spans="1:5" s="258" customFormat="1" ht="27">
      <c r="A157" s="262">
        <v>92212</v>
      </c>
      <c r="B157" s="263" t="s">
        <v>2128</v>
      </c>
      <c r="C157" s="264" t="s">
        <v>1</v>
      </c>
      <c r="D157" s="278">
        <v>295.63</v>
      </c>
      <c r="E157" s="257"/>
    </row>
    <row r="158" spans="1:5" s="258" customFormat="1" ht="27">
      <c r="A158" s="262">
        <v>92213</v>
      </c>
      <c r="B158" s="263" t="s">
        <v>2129</v>
      </c>
      <c r="C158" s="264" t="s">
        <v>1</v>
      </c>
      <c r="D158" s="278">
        <v>386.74</v>
      </c>
      <c r="E158" s="257"/>
    </row>
    <row r="159" spans="1:5" s="258" customFormat="1" ht="27">
      <c r="A159" s="262">
        <v>92214</v>
      </c>
      <c r="B159" s="263" t="s">
        <v>2130</v>
      </c>
      <c r="C159" s="264" t="s">
        <v>1</v>
      </c>
      <c r="D159" s="278">
        <v>466.42</v>
      </c>
      <c r="E159" s="257"/>
    </row>
    <row r="160" spans="1:5" s="258" customFormat="1" ht="27">
      <c r="A160" s="262">
        <v>92215</v>
      </c>
      <c r="B160" s="263" t="s">
        <v>2131</v>
      </c>
      <c r="C160" s="264" t="s">
        <v>1</v>
      </c>
      <c r="D160" s="278">
        <v>535.28</v>
      </c>
      <c r="E160" s="257"/>
    </row>
    <row r="161" spans="1:5" s="258" customFormat="1" ht="27">
      <c r="A161" s="262">
        <v>92216</v>
      </c>
      <c r="B161" s="263" t="s">
        <v>2132</v>
      </c>
      <c r="C161" s="264" t="s">
        <v>1</v>
      </c>
      <c r="D161" s="278">
        <v>560.83000000000004</v>
      </c>
      <c r="E161" s="257"/>
    </row>
    <row r="162" spans="1:5" s="258" customFormat="1" ht="27">
      <c r="A162" s="262">
        <v>92219</v>
      </c>
      <c r="B162" s="263" t="s">
        <v>2133</v>
      </c>
      <c r="C162" s="264" t="s">
        <v>1</v>
      </c>
      <c r="D162" s="278">
        <v>176.98</v>
      </c>
      <c r="E162" s="257"/>
    </row>
    <row r="163" spans="1:5" s="258" customFormat="1" ht="27">
      <c r="A163" s="262">
        <v>92220</v>
      </c>
      <c r="B163" s="263" t="s">
        <v>2134</v>
      </c>
      <c r="C163" s="264" t="s">
        <v>1</v>
      </c>
      <c r="D163" s="278">
        <v>213.13</v>
      </c>
      <c r="E163" s="257"/>
    </row>
    <row r="164" spans="1:5" s="258" customFormat="1" ht="27">
      <c r="A164" s="262">
        <v>92221</v>
      </c>
      <c r="B164" s="263" t="s">
        <v>2135</v>
      </c>
      <c r="C164" s="264" t="s">
        <v>1</v>
      </c>
      <c r="D164" s="278">
        <v>310.86</v>
      </c>
      <c r="E164" s="257"/>
    </row>
    <row r="165" spans="1:5" s="258" customFormat="1" ht="27">
      <c r="A165" s="262">
        <v>92222</v>
      </c>
      <c r="B165" s="263" t="s">
        <v>2136</v>
      </c>
      <c r="C165" s="264" t="s">
        <v>1</v>
      </c>
      <c r="D165" s="278">
        <v>404.42</v>
      </c>
      <c r="E165" s="257"/>
    </row>
    <row r="166" spans="1:5" s="258" customFormat="1" ht="27">
      <c r="A166" s="262">
        <v>92223</v>
      </c>
      <c r="B166" s="263" t="s">
        <v>2137</v>
      </c>
      <c r="C166" s="264" t="s">
        <v>1</v>
      </c>
      <c r="D166" s="278">
        <v>486.22</v>
      </c>
      <c r="E166" s="257"/>
    </row>
    <row r="167" spans="1:5" s="258" customFormat="1" ht="27">
      <c r="A167" s="262">
        <v>92224</v>
      </c>
      <c r="B167" s="263" t="s">
        <v>2138</v>
      </c>
      <c r="C167" s="264" t="s">
        <v>1</v>
      </c>
      <c r="D167" s="278">
        <v>557.27</v>
      </c>
      <c r="E167" s="257"/>
    </row>
    <row r="168" spans="1:5" s="258" customFormat="1" ht="27">
      <c r="A168" s="262">
        <v>92226</v>
      </c>
      <c r="B168" s="263" t="s">
        <v>2139</v>
      </c>
      <c r="C168" s="264" t="s">
        <v>1</v>
      </c>
      <c r="D168" s="278">
        <v>585.41999999999996</v>
      </c>
      <c r="E168" s="257"/>
    </row>
    <row r="169" spans="1:5" s="258" customFormat="1" ht="27">
      <c r="A169" s="262">
        <v>92808</v>
      </c>
      <c r="B169" s="263" t="s">
        <v>2140</v>
      </c>
      <c r="C169" s="264" t="s">
        <v>1</v>
      </c>
      <c r="D169" s="278">
        <v>42.5</v>
      </c>
      <c r="E169" s="257"/>
    </row>
    <row r="170" spans="1:5" s="258" customFormat="1" ht="27">
      <c r="A170" s="262">
        <v>92809</v>
      </c>
      <c r="B170" s="263" t="s">
        <v>2141</v>
      </c>
      <c r="C170" s="264" t="s">
        <v>1</v>
      </c>
      <c r="D170" s="278">
        <v>54.48</v>
      </c>
      <c r="E170" s="257"/>
    </row>
    <row r="171" spans="1:5" s="258" customFormat="1" ht="27">
      <c r="A171" s="262">
        <v>92810</v>
      </c>
      <c r="B171" s="263" t="s">
        <v>2142</v>
      </c>
      <c r="C171" s="264" t="s">
        <v>1</v>
      </c>
      <c r="D171" s="278">
        <v>66.3</v>
      </c>
      <c r="E171" s="257"/>
    </row>
    <row r="172" spans="1:5" s="258" customFormat="1" ht="27">
      <c r="A172" s="262">
        <v>92811</v>
      </c>
      <c r="B172" s="263" t="s">
        <v>2143</v>
      </c>
      <c r="C172" s="264" t="s">
        <v>1</v>
      </c>
      <c r="D172" s="278">
        <v>78.92</v>
      </c>
      <c r="E172" s="257"/>
    </row>
    <row r="173" spans="1:5" s="258" customFormat="1" ht="27">
      <c r="A173" s="262">
        <v>92812</v>
      </c>
      <c r="B173" s="263" t="s">
        <v>2144</v>
      </c>
      <c r="C173" s="264" t="s">
        <v>1</v>
      </c>
      <c r="D173" s="278">
        <v>91.36</v>
      </c>
      <c r="E173" s="257"/>
    </row>
    <row r="174" spans="1:5" s="258" customFormat="1" ht="27">
      <c r="A174" s="262">
        <v>92813</v>
      </c>
      <c r="B174" s="263" t="s">
        <v>2145</v>
      </c>
      <c r="C174" s="264" t="s">
        <v>1</v>
      </c>
      <c r="D174" s="278">
        <v>105.85</v>
      </c>
      <c r="E174" s="257"/>
    </row>
    <row r="175" spans="1:5" s="258" customFormat="1" ht="27">
      <c r="A175" s="262">
        <v>92814</v>
      </c>
      <c r="B175" s="263" t="s">
        <v>2146</v>
      </c>
      <c r="C175" s="264" t="s">
        <v>1</v>
      </c>
      <c r="D175" s="278">
        <v>120.99</v>
      </c>
      <c r="E175" s="257"/>
    </row>
    <row r="176" spans="1:5" s="258" customFormat="1" ht="27">
      <c r="A176" s="262">
        <v>92815</v>
      </c>
      <c r="B176" s="263" t="s">
        <v>2147</v>
      </c>
      <c r="C176" s="264" t="s">
        <v>1</v>
      </c>
      <c r="D176" s="278">
        <v>138.34</v>
      </c>
      <c r="E176" s="257"/>
    </row>
    <row r="177" spans="1:5" s="258" customFormat="1" ht="27">
      <c r="A177" s="262">
        <v>92816</v>
      </c>
      <c r="B177" s="263" t="s">
        <v>2148</v>
      </c>
      <c r="C177" s="264" t="s">
        <v>1</v>
      </c>
      <c r="D177" s="278">
        <v>804.1</v>
      </c>
      <c r="E177" s="257"/>
    </row>
    <row r="178" spans="1:5" s="258" customFormat="1" ht="27">
      <c r="A178" s="262">
        <v>92817</v>
      </c>
      <c r="B178" s="263" t="s">
        <v>2149</v>
      </c>
      <c r="C178" s="264" t="s">
        <v>1</v>
      </c>
      <c r="D178" s="278">
        <v>173.1</v>
      </c>
      <c r="E178" s="257"/>
    </row>
    <row r="179" spans="1:5" s="258" customFormat="1" ht="27">
      <c r="A179" s="262">
        <v>92818</v>
      </c>
      <c r="B179" s="263" t="s">
        <v>2150</v>
      </c>
      <c r="C179" s="264" t="s">
        <v>1</v>
      </c>
      <c r="D179" s="278">
        <v>1147.18</v>
      </c>
      <c r="E179" s="257"/>
    </row>
    <row r="180" spans="1:5" s="258" customFormat="1" ht="27">
      <c r="A180" s="262">
        <v>92819</v>
      </c>
      <c r="B180" s="263" t="s">
        <v>2151</v>
      </c>
      <c r="C180" s="264" t="s">
        <v>1</v>
      </c>
      <c r="D180" s="278">
        <v>233</v>
      </c>
      <c r="E180" s="257"/>
    </row>
    <row r="181" spans="1:5" s="258" customFormat="1" ht="27">
      <c r="A181" s="262">
        <v>92820</v>
      </c>
      <c r="B181" s="263" t="s">
        <v>2152</v>
      </c>
      <c r="C181" s="264" t="s">
        <v>1</v>
      </c>
      <c r="D181" s="278">
        <v>50.71</v>
      </c>
      <c r="E181" s="257"/>
    </row>
    <row r="182" spans="1:5" s="258" customFormat="1" ht="27">
      <c r="A182" s="262">
        <v>92821</v>
      </c>
      <c r="B182" s="263" t="s">
        <v>2153</v>
      </c>
      <c r="C182" s="264" t="s">
        <v>1</v>
      </c>
      <c r="D182" s="278">
        <v>64.989999999999995</v>
      </c>
      <c r="E182" s="257"/>
    </row>
    <row r="183" spans="1:5" s="258" customFormat="1" ht="27">
      <c r="A183" s="262">
        <v>92822</v>
      </c>
      <c r="B183" s="263" t="s">
        <v>2154</v>
      </c>
      <c r="C183" s="264" t="s">
        <v>1</v>
      </c>
      <c r="D183" s="278">
        <v>79.290000000000006</v>
      </c>
      <c r="E183" s="257"/>
    </row>
    <row r="184" spans="1:5" s="258" customFormat="1" ht="27">
      <c r="A184" s="262">
        <v>92824</v>
      </c>
      <c r="B184" s="263" t="s">
        <v>2155</v>
      </c>
      <c r="C184" s="264" t="s">
        <v>1</v>
      </c>
      <c r="D184" s="278">
        <v>94.15</v>
      </c>
      <c r="E184" s="257"/>
    </row>
    <row r="185" spans="1:5" s="258" customFormat="1" ht="27">
      <c r="A185" s="262">
        <v>92825</v>
      </c>
      <c r="B185" s="263" t="s">
        <v>2156</v>
      </c>
      <c r="C185" s="264" t="s">
        <v>1</v>
      </c>
      <c r="D185" s="278">
        <v>109.04</v>
      </c>
      <c r="E185" s="257"/>
    </row>
    <row r="186" spans="1:5" s="258" customFormat="1" ht="27">
      <c r="A186" s="262">
        <v>92826</v>
      </c>
      <c r="B186" s="263" t="s">
        <v>2157</v>
      </c>
      <c r="C186" s="264" t="s">
        <v>1</v>
      </c>
      <c r="D186" s="278">
        <v>125.65</v>
      </c>
      <c r="E186" s="257"/>
    </row>
    <row r="187" spans="1:5" s="258" customFormat="1" ht="27">
      <c r="A187" s="262">
        <v>92827</v>
      </c>
      <c r="B187" s="263" t="s">
        <v>2158</v>
      </c>
      <c r="C187" s="264" t="s">
        <v>1</v>
      </c>
      <c r="D187" s="278">
        <v>142.97999999999999</v>
      </c>
      <c r="E187" s="257"/>
    </row>
    <row r="188" spans="1:5" s="258" customFormat="1" ht="27">
      <c r="A188" s="262">
        <v>92828</v>
      </c>
      <c r="B188" s="263" t="s">
        <v>2159</v>
      </c>
      <c r="C188" s="264" t="s">
        <v>1</v>
      </c>
      <c r="D188" s="278">
        <v>162.93</v>
      </c>
      <c r="E188" s="257"/>
    </row>
    <row r="189" spans="1:5" s="258" customFormat="1" ht="27">
      <c r="A189" s="262">
        <v>92829</v>
      </c>
      <c r="B189" s="263" t="s">
        <v>2160</v>
      </c>
      <c r="C189" s="264" t="s">
        <v>1</v>
      </c>
      <c r="D189" s="278">
        <v>833.12</v>
      </c>
      <c r="E189" s="257"/>
    </row>
    <row r="190" spans="1:5" s="258" customFormat="1" ht="27">
      <c r="A190" s="262">
        <v>92830</v>
      </c>
      <c r="B190" s="263" t="s">
        <v>2161</v>
      </c>
      <c r="C190" s="264" t="s">
        <v>1</v>
      </c>
      <c r="D190" s="278">
        <v>202.12</v>
      </c>
      <c r="E190" s="257"/>
    </row>
    <row r="191" spans="1:5" s="258" customFormat="1" ht="27">
      <c r="A191" s="262">
        <v>92831</v>
      </c>
      <c r="B191" s="263" t="s">
        <v>2162</v>
      </c>
      <c r="C191" s="264" t="s">
        <v>1</v>
      </c>
      <c r="D191" s="278">
        <v>1182.8499999999999</v>
      </c>
      <c r="E191" s="257"/>
    </row>
    <row r="192" spans="1:5" s="258" customFormat="1" ht="27">
      <c r="A192" s="262">
        <v>92832</v>
      </c>
      <c r="B192" s="263" t="s">
        <v>2163</v>
      </c>
      <c r="C192" s="264" t="s">
        <v>1</v>
      </c>
      <c r="D192" s="278">
        <v>268.67</v>
      </c>
      <c r="E192" s="257"/>
    </row>
    <row r="193" spans="1:5" s="258" customFormat="1" ht="27">
      <c r="A193" s="262">
        <v>95565</v>
      </c>
      <c r="B193" s="263" t="s">
        <v>2164</v>
      </c>
      <c r="C193" s="264" t="s">
        <v>1</v>
      </c>
      <c r="D193" s="278">
        <v>141.74</v>
      </c>
      <c r="E193" s="257"/>
    </row>
    <row r="194" spans="1:5" s="258" customFormat="1" ht="27">
      <c r="A194" s="262">
        <v>95566</v>
      </c>
      <c r="B194" s="263" t="s">
        <v>2165</v>
      </c>
      <c r="C194" s="264" t="s">
        <v>1</v>
      </c>
      <c r="D194" s="278">
        <v>149.94999999999999</v>
      </c>
      <c r="E194" s="257"/>
    </row>
    <row r="195" spans="1:5" s="258" customFormat="1" ht="27">
      <c r="A195" s="262">
        <v>95567</v>
      </c>
      <c r="B195" s="263" t="s">
        <v>2166</v>
      </c>
      <c r="C195" s="264" t="s">
        <v>1</v>
      </c>
      <c r="D195" s="278">
        <v>104.3</v>
      </c>
      <c r="E195" s="257"/>
    </row>
    <row r="196" spans="1:5" s="258" customFormat="1" ht="27">
      <c r="A196" s="262">
        <v>95568</v>
      </c>
      <c r="B196" s="263" t="s">
        <v>2167</v>
      </c>
      <c r="C196" s="264" t="s">
        <v>1</v>
      </c>
      <c r="D196" s="278">
        <v>127.5</v>
      </c>
      <c r="E196" s="257"/>
    </row>
    <row r="197" spans="1:5" s="258" customFormat="1" ht="27">
      <c r="A197" s="262">
        <v>95569</v>
      </c>
      <c r="B197" s="263" t="s">
        <v>2168</v>
      </c>
      <c r="C197" s="264" t="s">
        <v>1</v>
      </c>
      <c r="D197" s="278">
        <v>174.98</v>
      </c>
      <c r="E197" s="257"/>
    </row>
    <row r="198" spans="1:5" s="258" customFormat="1" ht="27">
      <c r="A198" s="262">
        <v>95570</v>
      </c>
      <c r="B198" s="263" t="s">
        <v>2169</v>
      </c>
      <c r="C198" s="264" t="s">
        <v>1</v>
      </c>
      <c r="D198" s="278">
        <v>112.51</v>
      </c>
      <c r="E198" s="257"/>
    </row>
    <row r="199" spans="1:5" s="258" customFormat="1" ht="27">
      <c r="A199" s="262">
        <v>95571</v>
      </c>
      <c r="B199" s="263" t="s">
        <v>2170</v>
      </c>
      <c r="C199" s="264" t="s">
        <v>1</v>
      </c>
      <c r="D199" s="278">
        <v>138.01</v>
      </c>
      <c r="E199" s="257"/>
    </row>
    <row r="200" spans="1:5" s="258" customFormat="1" ht="27">
      <c r="A200" s="262">
        <v>95572</v>
      </c>
      <c r="B200" s="263" t="s">
        <v>2171</v>
      </c>
      <c r="C200" s="264" t="s">
        <v>1</v>
      </c>
      <c r="D200" s="278">
        <v>187.97</v>
      </c>
      <c r="E200" s="257"/>
    </row>
    <row r="201" spans="1:5" s="258" customFormat="1" ht="27">
      <c r="A201" s="262">
        <v>97127</v>
      </c>
      <c r="B201" s="263" t="s">
        <v>2172</v>
      </c>
      <c r="C201" s="264" t="s">
        <v>1</v>
      </c>
      <c r="D201" s="278">
        <v>5.92</v>
      </c>
      <c r="E201" s="257"/>
    </row>
    <row r="202" spans="1:5" s="258" customFormat="1" ht="27">
      <c r="A202" s="262">
        <v>97128</v>
      </c>
      <c r="B202" s="263" t="s">
        <v>2173</v>
      </c>
      <c r="C202" s="264" t="s">
        <v>1</v>
      </c>
      <c r="D202" s="278">
        <v>11.59</v>
      </c>
      <c r="E202" s="257"/>
    </row>
    <row r="203" spans="1:5" s="258" customFormat="1" ht="27">
      <c r="A203" s="262">
        <v>97129</v>
      </c>
      <c r="B203" s="263" t="s">
        <v>2174</v>
      </c>
      <c r="C203" s="264" t="s">
        <v>1</v>
      </c>
      <c r="D203" s="278">
        <v>14.26</v>
      </c>
      <c r="E203" s="257"/>
    </row>
    <row r="204" spans="1:5" s="258" customFormat="1" ht="27">
      <c r="A204" s="262">
        <v>97130</v>
      </c>
      <c r="B204" s="263" t="s">
        <v>2175</v>
      </c>
      <c r="C204" s="264" t="s">
        <v>1</v>
      </c>
      <c r="D204" s="278">
        <v>16.91</v>
      </c>
      <c r="E204" s="257"/>
    </row>
    <row r="205" spans="1:5" s="258" customFormat="1" ht="27">
      <c r="A205" s="262">
        <v>97131</v>
      </c>
      <c r="B205" s="263" t="s">
        <v>2176</v>
      </c>
      <c r="C205" s="264" t="s">
        <v>1</v>
      </c>
      <c r="D205" s="278">
        <v>19.57</v>
      </c>
      <c r="E205" s="257"/>
    </row>
    <row r="206" spans="1:5" s="258" customFormat="1" ht="27">
      <c r="A206" s="262">
        <v>97132</v>
      </c>
      <c r="B206" s="263" t="s">
        <v>2177</v>
      </c>
      <c r="C206" s="264" t="s">
        <v>1</v>
      </c>
      <c r="D206" s="278">
        <v>22.21</v>
      </c>
      <c r="E206" s="257"/>
    </row>
    <row r="207" spans="1:5" s="258" customFormat="1" ht="27">
      <c r="A207" s="262">
        <v>97133</v>
      </c>
      <c r="B207" s="263" t="s">
        <v>2178</v>
      </c>
      <c r="C207" s="264" t="s">
        <v>1</v>
      </c>
      <c r="D207" s="278">
        <v>27.54</v>
      </c>
      <c r="E207" s="257"/>
    </row>
    <row r="208" spans="1:5" s="258" customFormat="1" ht="27">
      <c r="A208" s="262">
        <v>97134</v>
      </c>
      <c r="B208" s="263" t="s">
        <v>2179</v>
      </c>
      <c r="C208" s="264" t="s">
        <v>1</v>
      </c>
      <c r="D208" s="278">
        <v>2.71</v>
      </c>
      <c r="E208" s="257"/>
    </row>
    <row r="209" spans="1:5" s="258" customFormat="1" ht="27">
      <c r="A209" s="262">
        <v>97135</v>
      </c>
      <c r="B209" s="263" t="s">
        <v>2180</v>
      </c>
      <c r="C209" s="264" t="s">
        <v>1</v>
      </c>
      <c r="D209" s="278">
        <v>5.81</v>
      </c>
      <c r="E209" s="257"/>
    </row>
    <row r="210" spans="1:5" s="258" customFormat="1" ht="27">
      <c r="A210" s="262">
        <v>97136</v>
      </c>
      <c r="B210" s="263" t="s">
        <v>2181</v>
      </c>
      <c r="C210" s="264" t="s">
        <v>1</v>
      </c>
      <c r="D210" s="278">
        <v>7.15</v>
      </c>
      <c r="E210" s="257"/>
    </row>
    <row r="211" spans="1:5" s="258" customFormat="1" ht="27">
      <c r="A211" s="262">
        <v>97137</v>
      </c>
      <c r="B211" s="263" t="s">
        <v>2182</v>
      </c>
      <c r="C211" s="264" t="s">
        <v>1</v>
      </c>
      <c r="D211" s="278">
        <v>8.49</v>
      </c>
      <c r="E211" s="257"/>
    </row>
    <row r="212" spans="1:5" s="258" customFormat="1" ht="27">
      <c r="A212" s="262">
        <v>97138</v>
      </c>
      <c r="B212" s="263" t="s">
        <v>2183</v>
      </c>
      <c r="C212" s="264" t="s">
        <v>1</v>
      </c>
      <c r="D212" s="278">
        <v>9.83</v>
      </c>
      <c r="E212" s="257"/>
    </row>
    <row r="213" spans="1:5" s="258" customFormat="1" ht="27">
      <c r="A213" s="262">
        <v>97139</v>
      </c>
      <c r="B213" s="263" t="s">
        <v>2184</v>
      </c>
      <c r="C213" s="264" t="s">
        <v>1</v>
      </c>
      <c r="D213" s="278">
        <v>11.15</v>
      </c>
      <c r="E213" s="257"/>
    </row>
    <row r="214" spans="1:5" s="258" customFormat="1" ht="27">
      <c r="A214" s="262">
        <v>97140</v>
      </c>
      <c r="B214" s="263" t="s">
        <v>2185</v>
      </c>
      <c r="C214" s="264" t="s">
        <v>1</v>
      </c>
      <c r="D214" s="278">
        <v>13.83</v>
      </c>
      <c r="E214" s="257"/>
    </row>
    <row r="215" spans="1:5" s="258" customFormat="1" ht="27">
      <c r="A215" s="262">
        <v>103089</v>
      </c>
      <c r="B215" s="263" t="s">
        <v>6479</v>
      </c>
      <c r="C215" s="264" t="s">
        <v>1</v>
      </c>
      <c r="D215" s="278">
        <v>10.5</v>
      </c>
      <c r="E215" s="257"/>
    </row>
    <row r="216" spans="1:5" s="258" customFormat="1" ht="27">
      <c r="A216" s="262">
        <v>103090</v>
      </c>
      <c r="B216" s="263" t="s">
        <v>6480</v>
      </c>
      <c r="C216" s="264" t="s">
        <v>1</v>
      </c>
      <c r="D216" s="278">
        <v>12.54</v>
      </c>
      <c r="E216" s="257"/>
    </row>
    <row r="217" spans="1:5" s="258" customFormat="1" ht="27">
      <c r="A217" s="262">
        <v>103091</v>
      </c>
      <c r="B217" s="263" t="s">
        <v>6481</v>
      </c>
      <c r="C217" s="264" t="s">
        <v>1</v>
      </c>
      <c r="D217" s="278">
        <v>17.649999999999999</v>
      </c>
      <c r="E217" s="257"/>
    </row>
    <row r="218" spans="1:5" s="258" customFormat="1" ht="27">
      <c r="A218" s="262">
        <v>103092</v>
      </c>
      <c r="B218" s="263" t="s">
        <v>6482</v>
      </c>
      <c r="C218" s="264" t="s">
        <v>1</v>
      </c>
      <c r="D218" s="278">
        <v>22.77</v>
      </c>
      <c r="E218" s="257"/>
    </row>
    <row r="219" spans="1:5" s="258" customFormat="1" ht="27">
      <c r="A219" s="262">
        <v>103093</v>
      </c>
      <c r="B219" s="263" t="s">
        <v>6483</v>
      </c>
      <c r="C219" s="264" t="s">
        <v>1</v>
      </c>
      <c r="D219" s="278">
        <v>34.81</v>
      </c>
      <c r="E219" s="257"/>
    </row>
    <row r="220" spans="1:5" s="258" customFormat="1" ht="27">
      <c r="A220" s="262">
        <v>103094</v>
      </c>
      <c r="B220" s="263" t="s">
        <v>6484</v>
      </c>
      <c r="C220" s="264" t="s">
        <v>1</v>
      </c>
      <c r="D220" s="278">
        <v>39.950000000000003</v>
      </c>
      <c r="E220" s="257"/>
    </row>
    <row r="221" spans="1:5" s="258" customFormat="1" ht="27">
      <c r="A221" s="262">
        <v>103095</v>
      </c>
      <c r="B221" s="263" t="s">
        <v>6485</v>
      </c>
      <c r="C221" s="264" t="s">
        <v>1</v>
      </c>
      <c r="D221" s="278">
        <v>51.98</v>
      </c>
      <c r="E221" s="257"/>
    </row>
    <row r="222" spans="1:5" s="258" customFormat="1" ht="27">
      <c r="A222" s="262">
        <v>103096</v>
      </c>
      <c r="B222" s="263" t="s">
        <v>6486</v>
      </c>
      <c r="C222" s="264" t="s">
        <v>1</v>
      </c>
      <c r="D222" s="278">
        <v>57.12</v>
      </c>
      <c r="E222" s="257"/>
    </row>
    <row r="223" spans="1:5" s="258" customFormat="1" ht="27">
      <c r="A223" s="262">
        <v>103097</v>
      </c>
      <c r="B223" s="263" t="s">
        <v>6487</v>
      </c>
      <c r="C223" s="264" t="s">
        <v>1</v>
      </c>
      <c r="D223" s="278">
        <v>69.16</v>
      </c>
      <c r="E223" s="257"/>
    </row>
    <row r="224" spans="1:5" s="258" customFormat="1" ht="27">
      <c r="A224" s="262">
        <v>103098</v>
      </c>
      <c r="B224" s="263" t="s">
        <v>6488</v>
      </c>
      <c r="C224" s="264" t="s">
        <v>1</v>
      </c>
      <c r="D224" s="278">
        <v>74.290000000000006</v>
      </c>
      <c r="E224" s="257"/>
    </row>
    <row r="225" spans="1:5" s="258" customFormat="1" ht="27">
      <c r="A225" s="262">
        <v>103099</v>
      </c>
      <c r="B225" s="263" t="s">
        <v>6489</v>
      </c>
      <c r="C225" s="264" t="s">
        <v>1</v>
      </c>
      <c r="D225" s="278">
        <v>84.53</v>
      </c>
      <c r="E225" s="257"/>
    </row>
    <row r="226" spans="1:5" s="258" customFormat="1" ht="27">
      <c r="A226" s="262">
        <v>103100</v>
      </c>
      <c r="B226" s="263" t="s">
        <v>6490</v>
      </c>
      <c r="C226" s="264" t="s">
        <v>1</v>
      </c>
      <c r="D226" s="278">
        <v>90.22</v>
      </c>
      <c r="E226" s="257"/>
    </row>
    <row r="227" spans="1:5" s="258" customFormat="1" ht="27">
      <c r="A227" s="262">
        <v>103101</v>
      </c>
      <c r="B227" s="263" t="s">
        <v>6491</v>
      </c>
      <c r="C227" s="264" t="s">
        <v>1</v>
      </c>
      <c r="D227" s="278">
        <v>99.38</v>
      </c>
      <c r="E227" s="257"/>
    </row>
    <row r="228" spans="1:5" s="258" customFormat="1" ht="27">
      <c r="A228" s="262">
        <v>103102</v>
      </c>
      <c r="B228" s="263" t="s">
        <v>6492</v>
      </c>
      <c r="C228" s="264" t="s">
        <v>1</v>
      </c>
      <c r="D228" s="278">
        <v>114.45</v>
      </c>
      <c r="E228" s="257"/>
    </row>
    <row r="229" spans="1:5" s="258" customFormat="1" ht="27">
      <c r="A229" s="262">
        <v>103103</v>
      </c>
      <c r="B229" s="263" t="s">
        <v>6493</v>
      </c>
      <c r="C229" s="264" t="s">
        <v>1</v>
      </c>
      <c r="D229" s="278">
        <v>123.6</v>
      </c>
      <c r="E229" s="257"/>
    </row>
    <row r="230" spans="1:5" s="258" customFormat="1" ht="27">
      <c r="A230" s="262">
        <v>103104</v>
      </c>
      <c r="B230" s="263" t="s">
        <v>6494</v>
      </c>
      <c r="C230" s="264" t="s">
        <v>1</v>
      </c>
      <c r="D230" s="278">
        <v>147.84</v>
      </c>
      <c r="E230" s="257"/>
    </row>
    <row r="231" spans="1:5" s="258" customFormat="1" ht="27">
      <c r="A231" s="262">
        <v>103105</v>
      </c>
      <c r="B231" s="263" t="s">
        <v>6495</v>
      </c>
      <c r="C231" s="264" t="s">
        <v>2</v>
      </c>
      <c r="D231" s="278">
        <v>43.77</v>
      </c>
      <c r="E231" s="257"/>
    </row>
    <row r="232" spans="1:5" s="258" customFormat="1" ht="27">
      <c r="A232" s="262">
        <v>103106</v>
      </c>
      <c r="B232" s="263" t="s">
        <v>6496</v>
      </c>
      <c r="C232" s="264" t="s">
        <v>2</v>
      </c>
      <c r="D232" s="278">
        <v>52.32</v>
      </c>
      <c r="E232" s="257"/>
    </row>
    <row r="233" spans="1:5" s="258" customFormat="1" ht="27">
      <c r="A233" s="262">
        <v>103107</v>
      </c>
      <c r="B233" s="263" t="s">
        <v>6497</v>
      </c>
      <c r="C233" s="264" t="s">
        <v>2</v>
      </c>
      <c r="D233" s="278">
        <v>73.69</v>
      </c>
      <c r="E233" s="257"/>
    </row>
    <row r="234" spans="1:5" s="258" customFormat="1" ht="27">
      <c r="A234" s="262">
        <v>103108</v>
      </c>
      <c r="B234" s="263" t="s">
        <v>6498</v>
      </c>
      <c r="C234" s="264" t="s">
        <v>2</v>
      </c>
      <c r="D234" s="278">
        <v>95.05</v>
      </c>
      <c r="E234" s="257"/>
    </row>
    <row r="235" spans="1:5" s="258" customFormat="1" ht="27">
      <c r="A235" s="262">
        <v>103109</v>
      </c>
      <c r="B235" s="263" t="s">
        <v>6499</v>
      </c>
      <c r="C235" s="264" t="s">
        <v>2</v>
      </c>
      <c r="D235" s="278">
        <v>156.58000000000001</v>
      </c>
      <c r="E235" s="257"/>
    </row>
    <row r="236" spans="1:5" s="258" customFormat="1" ht="27">
      <c r="A236" s="262">
        <v>103110</v>
      </c>
      <c r="B236" s="263" t="s">
        <v>6500</v>
      </c>
      <c r="C236" s="264" t="s">
        <v>2</v>
      </c>
      <c r="D236" s="278">
        <v>177.95</v>
      </c>
      <c r="E236" s="257"/>
    </row>
    <row r="237" spans="1:5" s="258" customFormat="1" ht="27">
      <c r="A237" s="262">
        <v>103111</v>
      </c>
      <c r="B237" s="263" t="s">
        <v>6501</v>
      </c>
      <c r="C237" s="264" t="s">
        <v>2</v>
      </c>
      <c r="D237" s="278">
        <v>239.48</v>
      </c>
      <c r="E237" s="257"/>
    </row>
    <row r="238" spans="1:5" s="258" customFormat="1" ht="27">
      <c r="A238" s="262">
        <v>103112</v>
      </c>
      <c r="B238" s="263" t="s">
        <v>6502</v>
      </c>
      <c r="C238" s="264" t="s">
        <v>2</v>
      </c>
      <c r="D238" s="278">
        <v>260.85000000000002</v>
      </c>
      <c r="E238" s="257"/>
    </row>
    <row r="239" spans="1:5" s="258" customFormat="1" ht="27">
      <c r="A239" s="262">
        <v>103113</v>
      </c>
      <c r="B239" s="263" t="s">
        <v>6503</v>
      </c>
      <c r="C239" s="264" t="s">
        <v>2</v>
      </c>
      <c r="D239" s="278">
        <v>322.37</v>
      </c>
      <c r="E239" s="257"/>
    </row>
    <row r="240" spans="1:5" s="258" customFormat="1" ht="27">
      <c r="A240" s="262">
        <v>103114</v>
      </c>
      <c r="B240" s="263" t="s">
        <v>6504</v>
      </c>
      <c r="C240" s="264" t="s">
        <v>2</v>
      </c>
      <c r="D240" s="278">
        <v>343.75</v>
      </c>
      <c r="E240" s="257"/>
    </row>
    <row r="241" spans="1:5" s="258" customFormat="1" ht="27">
      <c r="A241" s="262">
        <v>103115</v>
      </c>
      <c r="B241" s="263" t="s">
        <v>6505</v>
      </c>
      <c r="C241" s="264" t="s">
        <v>2</v>
      </c>
      <c r="D241" s="278">
        <v>386.48</v>
      </c>
      <c r="E241" s="257"/>
    </row>
    <row r="242" spans="1:5" s="258" customFormat="1" ht="27">
      <c r="A242" s="262">
        <v>103116</v>
      </c>
      <c r="B242" s="263" t="s">
        <v>6506</v>
      </c>
      <c r="C242" s="264" t="s">
        <v>2</v>
      </c>
      <c r="D242" s="278">
        <v>469.37</v>
      </c>
      <c r="E242" s="257"/>
    </row>
    <row r="243" spans="1:5" s="258" customFormat="1" ht="27">
      <c r="A243" s="262">
        <v>103117</v>
      </c>
      <c r="B243" s="263" t="s">
        <v>6507</v>
      </c>
      <c r="C243" s="264" t="s">
        <v>2</v>
      </c>
      <c r="D243" s="278">
        <v>512.12</v>
      </c>
      <c r="E243" s="257"/>
    </row>
    <row r="244" spans="1:5" s="258" customFormat="1" ht="27">
      <c r="A244" s="262">
        <v>103118</v>
      </c>
      <c r="B244" s="263" t="s">
        <v>6508</v>
      </c>
      <c r="C244" s="264" t="s">
        <v>2</v>
      </c>
      <c r="D244" s="278">
        <v>595</v>
      </c>
      <c r="E244" s="257"/>
    </row>
    <row r="245" spans="1:5" s="258" customFormat="1" ht="27">
      <c r="A245" s="262">
        <v>103119</v>
      </c>
      <c r="B245" s="263" t="s">
        <v>6509</v>
      </c>
      <c r="C245" s="264" t="s">
        <v>2</v>
      </c>
      <c r="D245" s="278">
        <v>637.74</v>
      </c>
      <c r="E245" s="257"/>
    </row>
    <row r="246" spans="1:5" s="258" customFormat="1" ht="27">
      <c r="A246" s="262">
        <v>103120</v>
      </c>
      <c r="B246" s="263" t="s">
        <v>6510</v>
      </c>
      <c r="C246" s="264" t="s">
        <v>2</v>
      </c>
      <c r="D246" s="278">
        <v>763.38</v>
      </c>
      <c r="E246" s="257"/>
    </row>
    <row r="247" spans="1:5" s="258" customFormat="1" ht="27">
      <c r="A247" s="262">
        <v>103121</v>
      </c>
      <c r="B247" s="263" t="s">
        <v>6511</v>
      </c>
      <c r="C247" s="264" t="s">
        <v>2</v>
      </c>
      <c r="D247" s="278">
        <v>57.61</v>
      </c>
      <c r="E247" s="257"/>
    </row>
    <row r="248" spans="1:5" s="258" customFormat="1" ht="27">
      <c r="A248" s="262">
        <v>103122</v>
      </c>
      <c r="B248" s="263" t="s">
        <v>6512</v>
      </c>
      <c r="C248" s="264" t="s">
        <v>2</v>
      </c>
      <c r="D248" s="278">
        <v>70.430000000000007</v>
      </c>
      <c r="E248" s="257"/>
    </row>
    <row r="249" spans="1:5" s="258" customFormat="1" ht="27">
      <c r="A249" s="262">
        <v>103123</v>
      </c>
      <c r="B249" s="263" t="s">
        <v>6513</v>
      </c>
      <c r="C249" s="264" t="s">
        <v>2</v>
      </c>
      <c r="D249" s="278">
        <v>102.5</v>
      </c>
      <c r="E249" s="257"/>
    </row>
    <row r="250" spans="1:5" s="258" customFormat="1" ht="27">
      <c r="A250" s="262">
        <v>103124</v>
      </c>
      <c r="B250" s="263" t="s">
        <v>6514</v>
      </c>
      <c r="C250" s="264" t="s">
        <v>2</v>
      </c>
      <c r="D250" s="278">
        <v>134.54</v>
      </c>
      <c r="E250" s="257"/>
    </row>
    <row r="251" spans="1:5" s="258" customFormat="1" ht="27">
      <c r="A251" s="262">
        <v>103125</v>
      </c>
      <c r="B251" s="263" t="s">
        <v>6515</v>
      </c>
      <c r="C251" s="264" t="s">
        <v>2</v>
      </c>
      <c r="D251" s="278">
        <v>226.83</v>
      </c>
      <c r="E251" s="257"/>
    </row>
    <row r="252" spans="1:5" s="258" customFormat="1" ht="27">
      <c r="A252" s="262">
        <v>103126</v>
      </c>
      <c r="B252" s="263" t="s">
        <v>6516</v>
      </c>
      <c r="C252" s="264" t="s">
        <v>2</v>
      </c>
      <c r="D252" s="278">
        <v>258.89</v>
      </c>
      <c r="E252" s="257"/>
    </row>
    <row r="253" spans="1:5" s="258" customFormat="1" ht="27">
      <c r="A253" s="262">
        <v>103127</v>
      </c>
      <c r="B253" s="263" t="s">
        <v>6517</v>
      </c>
      <c r="C253" s="264" t="s">
        <v>2</v>
      </c>
      <c r="D253" s="278">
        <v>351.17</v>
      </c>
      <c r="E253" s="257"/>
    </row>
    <row r="254" spans="1:5" s="258" customFormat="1" ht="27">
      <c r="A254" s="262">
        <v>103128</v>
      </c>
      <c r="B254" s="263" t="s">
        <v>6518</v>
      </c>
      <c r="C254" s="264" t="s">
        <v>2</v>
      </c>
      <c r="D254" s="278">
        <v>383.22</v>
      </c>
      <c r="E254" s="257"/>
    </row>
    <row r="255" spans="1:5" s="258" customFormat="1" ht="27">
      <c r="A255" s="262">
        <v>103129</v>
      </c>
      <c r="B255" s="263" t="s">
        <v>6519</v>
      </c>
      <c r="C255" s="264" t="s">
        <v>2</v>
      </c>
      <c r="D255" s="278">
        <v>475.52</v>
      </c>
      <c r="E255" s="257"/>
    </row>
    <row r="256" spans="1:5" s="258" customFormat="1" ht="27">
      <c r="A256" s="262">
        <v>103130</v>
      </c>
      <c r="B256" s="263" t="s">
        <v>6520</v>
      </c>
      <c r="C256" s="264" t="s">
        <v>2</v>
      </c>
      <c r="D256" s="278">
        <v>507.56</v>
      </c>
      <c r="E256" s="257"/>
    </row>
    <row r="257" spans="1:5" s="258" customFormat="1" ht="27">
      <c r="A257" s="262">
        <v>103131</v>
      </c>
      <c r="B257" s="263" t="s">
        <v>6521</v>
      </c>
      <c r="C257" s="264" t="s">
        <v>2</v>
      </c>
      <c r="D257" s="278">
        <v>571.66999999999996</v>
      </c>
      <c r="E257" s="257"/>
    </row>
    <row r="258" spans="1:5" s="258" customFormat="1" ht="27">
      <c r="A258" s="262">
        <v>103132</v>
      </c>
      <c r="B258" s="263" t="s">
        <v>6522</v>
      </c>
      <c r="C258" s="264" t="s">
        <v>2</v>
      </c>
      <c r="D258" s="278">
        <v>696.01</v>
      </c>
      <c r="E258" s="257"/>
    </row>
    <row r="259" spans="1:5" s="258" customFormat="1" ht="27">
      <c r="A259" s="262">
        <v>103133</v>
      </c>
      <c r="B259" s="263" t="s">
        <v>6523</v>
      </c>
      <c r="C259" s="264" t="s">
        <v>2</v>
      </c>
      <c r="D259" s="278">
        <v>760.12</v>
      </c>
      <c r="E259" s="257"/>
    </row>
    <row r="260" spans="1:5" s="258" customFormat="1" ht="27">
      <c r="A260" s="262">
        <v>103134</v>
      </c>
      <c r="B260" s="263" t="s">
        <v>6524</v>
      </c>
      <c r="C260" s="264" t="s">
        <v>2</v>
      </c>
      <c r="D260" s="278">
        <v>884.46</v>
      </c>
      <c r="E260" s="257"/>
    </row>
    <row r="261" spans="1:5" s="258" customFormat="1" ht="27">
      <c r="A261" s="262">
        <v>103135</v>
      </c>
      <c r="B261" s="263" t="s">
        <v>6525</v>
      </c>
      <c r="C261" s="264" t="s">
        <v>2</v>
      </c>
      <c r="D261" s="278">
        <v>948.57</v>
      </c>
      <c r="E261" s="257"/>
    </row>
    <row r="262" spans="1:5" s="258" customFormat="1" ht="27">
      <c r="A262" s="262">
        <v>103136</v>
      </c>
      <c r="B262" s="263" t="s">
        <v>6526</v>
      </c>
      <c r="C262" s="264" t="s">
        <v>2</v>
      </c>
      <c r="D262" s="278">
        <v>1137.01</v>
      </c>
      <c r="E262" s="257"/>
    </row>
    <row r="263" spans="1:5" s="258" customFormat="1" ht="27">
      <c r="A263" s="262">
        <v>103137</v>
      </c>
      <c r="B263" s="263" t="s">
        <v>6527</v>
      </c>
      <c r="C263" s="264" t="s">
        <v>2</v>
      </c>
      <c r="D263" s="278">
        <v>29.96</v>
      </c>
      <c r="E263" s="257"/>
    </row>
    <row r="264" spans="1:5" s="258" customFormat="1" ht="27">
      <c r="A264" s="262">
        <v>103138</v>
      </c>
      <c r="B264" s="263" t="s">
        <v>6528</v>
      </c>
      <c r="C264" s="264" t="s">
        <v>2</v>
      </c>
      <c r="D264" s="278">
        <v>34.22</v>
      </c>
      <c r="E264" s="257"/>
    </row>
    <row r="265" spans="1:5" s="258" customFormat="1" ht="27">
      <c r="A265" s="262">
        <v>103139</v>
      </c>
      <c r="B265" s="263" t="s">
        <v>6529</v>
      </c>
      <c r="C265" s="264" t="s">
        <v>2</v>
      </c>
      <c r="D265" s="278">
        <v>44.9</v>
      </c>
      <c r="E265" s="257"/>
    </row>
    <row r="266" spans="1:5" s="258" customFormat="1" ht="27">
      <c r="A266" s="262">
        <v>103140</v>
      </c>
      <c r="B266" s="263" t="s">
        <v>6530</v>
      </c>
      <c r="C266" s="264" t="s">
        <v>2</v>
      </c>
      <c r="D266" s="278">
        <v>55.59</v>
      </c>
      <c r="E266" s="257"/>
    </row>
    <row r="267" spans="1:5" s="258" customFormat="1" ht="27">
      <c r="A267" s="262">
        <v>103141</v>
      </c>
      <c r="B267" s="263" t="s">
        <v>6531</v>
      </c>
      <c r="C267" s="264" t="s">
        <v>2</v>
      </c>
      <c r="D267" s="278">
        <v>86.36</v>
      </c>
      <c r="E267" s="257"/>
    </row>
    <row r="268" spans="1:5" s="258" customFormat="1" ht="27">
      <c r="A268" s="262">
        <v>103142</v>
      </c>
      <c r="B268" s="263" t="s">
        <v>6532</v>
      </c>
      <c r="C268" s="264" t="s">
        <v>2</v>
      </c>
      <c r="D268" s="278">
        <v>97.03</v>
      </c>
      <c r="E268" s="257"/>
    </row>
    <row r="269" spans="1:5" s="258" customFormat="1" ht="27">
      <c r="A269" s="262">
        <v>103143</v>
      </c>
      <c r="B269" s="263" t="s">
        <v>6533</v>
      </c>
      <c r="C269" s="264" t="s">
        <v>2</v>
      </c>
      <c r="D269" s="278">
        <v>127.81</v>
      </c>
      <c r="E269" s="257"/>
    </row>
    <row r="270" spans="1:5" s="258" customFormat="1" ht="27">
      <c r="A270" s="262">
        <v>103144</v>
      </c>
      <c r="B270" s="263" t="s">
        <v>6534</v>
      </c>
      <c r="C270" s="264" t="s">
        <v>2</v>
      </c>
      <c r="D270" s="278">
        <v>138.49</v>
      </c>
      <c r="E270" s="257"/>
    </row>
    <row r="271" spans="1:5" s="258" customFormat="1" ht="27">
      <c r="A271" s="262">
        <v>103145</v>
      </c>
      <c r="B271" s="263" t="s">
        <v>6535</v>
      </c>
      <c r="C271" s="264" t="s">
        <v>2</v>
      </c>
      <c r="D271" s="278">
        <v>169.26</v>
      </c>
      <c r="E271" s="257"/>
    </row>
    <row r="272" spans="1:5" s="258" customFormat="1" ht="27">
      <c r="A272" s="262">
        <v>103146</v>
      </c>
      <c r="B272" s="263" t="s">
        <v>6536</v>
      </c>
      <c r="C272" s="264" t="s">
        <v>2</v>
      </c>
      <c r="D272" s="278">
        <v>179.92</v>
      </c>
      <c r="E272" s="257"/>
    </row>
    <row r="273" spans="1:5" s="258" customFormat="1" ht="27">
      <c r="A273" s="262">
        <v>103147</v>
      </c>
      <c r="B273" s="263" t="s">
        <v>6537</v>
      </c>
      <c r="C273" s="264" t="s">
        <v>2</v>
      </c>
      <c r="D273" s="278">
        <v>201.3</v>
      </c>
      <c r="E273" s="257"/>
    </row>
    <row r="274" spans="1:5" s="258" customFormat="1" ht="27">
      <c r="A274" s="262">
        <v>103148</v>
      </c>
      <c r="B274" s="263" t="s">
        <v>6538</v>
      </c>
      <c r="C274" s="264" t="s">
        <v>2</v>
      </c>
      <c r="D274" s="278">
        <v>242.74</v>
      </c>
      <c r="E274" s="257"/>
    </row>
    <row r="275" spans="1:5" s="258" customFormat="1" ht="27">
      <c r="A275" s="262">
        <v>103149</v>
      </c>
      <c r="B275" s="263" t="s">
        <v>6539</v>
      </c>
      <c r="C275" s="264" t="s">
        <v>2</v>
      </c>
      <c r="D275" s="278">
        <v>264.11</v>
      </c>
      <c r="E275" s="257"/>
    </row>
    <row r="276" spans="1:5" s="258" customFormat="1" ht="27">
      <c r="A276" s="262">
        <v>103150</v>
      </c>
      <c r="B276" s="263" t="s">
        <v>6540</v>
      </c>
      <c r="C276" s="264" t="s">
        <v>2</v>
      </c>
      <c r="D276" s="278">
        <v>305.52</v>
      </c>
      <c r="E276" s="257"/>
    </row>
    <row r="277" spans="1:5" s="258" customFormat="1" ht="27">
      <c r="A277" s="262">
        <v>103151</v>
      </c>
      <c r="B277" s="263" t="s">
        <v>6541</v>
      </c>
      <c r="C277" s="264" t="s">
        <v>2</v>
      </c>
      <c r="D277" s="278">
        <v>326.93</v>
      </c>
      <c r="E277" s="257"/>
    </row>
    <row r="278" spans="1:5" s="258" customFormat="1" ht="27">
      <c r="A278" s="262">
        <v>103152</v>
      </c>
      <c r="B278" s="263" t="s">
        <v>6542</v>
      </c>
      <c r="C278" s="264" t="s">
        <v>2</v>
      </c>
      <c r="D278" s="278">
        <v>389.74</v>
      </c>
      <c r="E278" s="257"/>
    </row>
    <row r="279" spans="1:5" s="258" customFormat="1" ht="27">
      <c r="A279" s="262">
        <v>103372</v>
      </c>
      <c r="B279" s="263" t="s">
        <v>6543</v>
      </c>
      <c r="C279" s="264" t="s">
        <v>1</v>
      </c>
      <c r="D279" s="278">
        <v>5.69</v>
      </c>
      <c r="E279" s="257"/>
    </row>
    <row r="280" spans="1:5" s="258" customFormat="1" ht="27">
      <c r="A280" s="262">
        <v>103373</v>
      </c>
      <c r="B280" s="263" t="s">
        <v>6544</v>
      </c>
      <c r="C280" s="264" t="s">
        <v>1</v>
      </c>
      <c r="D280" s="278">
        <v>11.14</v>
      </c>
      <c r="E280" s="257"/>
    </row>
    <row r="281" spans="1:5" s="258" customFormat="1" ht="27">
      <c r="A281" s="262">
        <v>103376</v>
      </c>
      <c r="B281" s="263" t="s">
        <v>6545</v>
      </c>
      <c r="C281" s="264" t="s">
        <v>1</v>
      </c>
      <c r="D281" s="278">
        <v>132.61000000000001</v>
      </c>
      <c r="E281" s="257"/>
    </row>
    <row r="282" spans="1:5" s="258" customFormat="1" ht="27">
      <c r="A282" s="262">
        <v>103377</v>
      </c>
      <c r="B282" s="263" t="s">
        <v>6546</v>
      </c>
      <c r="C282" s="264" t="s">
        <v>1</v>
      </c>
      <c r="D282" s="278">
        <v>283.70999999999998</v>
      </c>
      <c r="E282" s="257"/>
    </row>
    <row r="283" spans="1:5" s="258" customFormat="1" ht="27">
      <c r="A283" s="262">
        <v>103379</v>
      </c>
      <c r="B283" s="263" t="s">
        <v>6547</v>
      </c>
      <c r="C283" s="264" t="s">
        <v>1</v>
      </c>
      <c r="D283" s="278">
        <v>441.67</v>
      </c>
      <c r="E283" s="257"/>
    </row>
    <row r="284" spans="1:5" s="258" customFormat="1" ht="27">
      <c r="A284" s="262">
        <v>103383</v>
      </c>
      <c r="B284" s="263" t="s">
        <v>6548</v>
      </c>
      <c r="C284" s="264" t="s">
        <v>1</v>
      </c>
      <c r="D284" s="278">
        <v>1081.75</v>
      </c>
      <c r="E284" s="257"/>
    </row>
    <row r="285" spans="1:5" s="258" customFormat="1" ht="27">
      <c r="A285" s="262">
        <v>103385</v>
      </c>
      <c r="B285" s="263" t="s">
        <v>6549</v>
      </c>
      <c r="C285" s="264" t="s">
        <v>1</v>
      </c>
      <c r="D285" s="278">
        <v>1744.03</v>
      </c>
      <c r="E285" s="257"/>
    </row>
    <row r="286" spans="1:5" s="258" customFormat="1" ht="27">
      <c r="A286" s="262">
        <v>103387</v>
      </c>
      <c r="B286" s="263" t="s">
        <v>6550</v>
      </c>
      <c r="C286" s="264" t="s">
        <v>1</v>
      </c>
      <c r="D286" s="278">
        <v>3059.8</v>
      </c>
      <c r="E286" s="257"/>
    </row>
    <row r="287" spans="1:5" s="258" customFormat="1" ht="27">
      <c r="A287" s="262">
        <v>103389</v>
      </c>
      <c r="B287" s="263" t="s">
        <v>6551</v>
      </c>
      <c r="C287" s="264" t="s">
        <v>1</v>
      </c>
      <c r="D287" s="278">
        <v>4550.46</v>
      </c>
      <c r="E287" s="257"/>
    </row>
    <row r="288" spans="1:5" s="258" customFormat="1" ht="27">
      <c r="A288" s="262">
        <v>103391</v>
      </c>
      <c r="B288" s="263" t="s">
        <v>6552</v>
      </c>
      <c r="C288" s="264" t="s">
        <v>1</v>
      </c>
      <c r="D288" s="278">
        <v>2995.94</v>
      </c>
      <c r="E288" s="257"/>
    </row>
    <row r="289" spans="1:5" s="258" customFormat="1" ht="27">
      <c r="A289" s="262">
        <v>103392</v>
      </c>
      <c r="B289" s="263" t="s">
        <v>6553</v>
      </c>
      <c r="C289" s="264" t="s">
        <v>1</v>
      </c>
      <c r="D289" s="278">
        <v>4898.3100000000004</v>
      </c>
      <c r="E289" s="257"/>
    </row>
    <row r="290" spans="1:5" s="258" customFormat="1" ht="27">
      <c r="A290" s="262">
        <v>103393</v>
      </c>
      <c r="B290" s="263" t="s">
        <v>6554</v>
      </c>
      <c r="C290" s="264" t="s">
        <v>1</v>
      </c>
      <c r="D290" s="278">
        <v>5402.44</v>
      </c>
      <c r="E290" s="257"/>
    </row>
    <row r="291" spans="1:5" s="258" customFormat="1" ht="27">
      <c r="A291" s="262">
        <v>103394</v>
      </c>
      <c r="B291" s="263" t="s">
        <v>6555</v>
      </c>
      <c r="C291" s="264" t="s">
        <v>1</v>
      </c>
      <c r="D291" s="278">
        <v>4001.77</v>
      </c>
      <c r="E291" s="257"/>
    </row>
    <row r="292" spans="1:5" s="258" customFormat="1" ht="27">
      <c r="A292" s="262">
        <v>103395</v>
      </c>
      <c r="B292" s="263" t="s">
        <v>6556</v>
      </c>
      <c r="C292" s="264" t="s">
        <v>1</v>
      </c>
      <c r="D292" s="278">
        <v>1987.87</v>
      </c>
      <c r="E292" s="257"/>
    </row>
    <row r="293" spans="1:5" s="258" customFormat="1" ht="27">
      <c r="A293" s="262">
        <v>103396</v>
      </c>
      <c r="B293" s="263" t="s">
        <v>6557</v>
      </c>
      <c r="C293" s="264" t="s">
        <v>1</v>
      </c>
      <c r="D293" s="278">
        <v>1341.4</v>
      </c>
      <c r="E293" s="257"/>
    </row>
    <row r="294" spans="1:5" s="258" customFormat="1" ht="27">
      <c r="A294" s="262">
        <v>103397</v>
      </c>
      <c r="B294" s="263" t="s">
        <v>6558</v>
      </c>
      <c r="C294" s="264" t="s">
        <v>2</v>
      </c>
      <c r="D294" s="278">
        <v>4.2300000000000004</v>
      </c>
      <c r="E294" s="257"/>
    </row>
    <row r="295" spans="1:5" s="258" customFormat="1" ht="27">
      <c r="A295" s="262">
        <v>103398</v>
      </c>
      <c r="B295" s="263" t="s">
        <v>6559</v>
      </c>
      <c r="C295" s="264" t="s">
        <v>2</v>
      </c>
      <c r="D295" s="278">
        <v>6.79</v>
      </c>
      <c r="E295" s="257"/>
    </row>
    <row r="296" spans="1:5" s="258" customFormat="1" ht="27">
      <c r="A296" s="262">
        <v>103399</v>
      </c>
      <c r="B296" s="263" t="s">
        <v>6560</v>
      </c>
      <c r="C296" s="264" t="s">
        <v>2</v>
      </c>
      <c r="D296" s="278">
        <v>13.36</v>
      </c>
      <c r="E296" s="257"/>
    </row>
    <row r="297" spans="1:5" s="258" customFormat="1" ht="27">
      <c r="A297" s="262">
        <v>103400</v>
      </c>
      <c r="B297" s="263" t="s">
        <v>6561</v>
      </c>
      <c r="C297" s="264" t="s">
        <v>2</v>
      </c>
      <c r="D297" s="278">
        <v>19.09</v>
      </c>
      <c r="E297" s="257"/>
    </row>
    <row r="298" spans="1:5" s="258" customFormat="1" ht="27">
      <c r="A298" s="262">
        <v>103401</v>
      </c>
      <c r="B298" s="263" t="s">
        <v>6562</v>
      </c>
      <c r="C298" s="264" t="s">
        <v>2</v>
      </c>
      <c r="D298" s="278">
        <v>23.34</v>
      </c>
      <c r="E298" s="257"/>
    </row>
    <row r="299" spans="1:5" s="258" customFormat="1" ht="27">
      <c r="A299" s="262">
        <v>103402</v>
      </c>
      <c r="B299" s="263" t="s">
        <v>6563</v>
      </c>
      <c r="C299" s="264" t="s">
        <v>2</v>
      </c>
      <c r="D299" s="278">
        <v>33.950000000000003</v>
      </c>
      <c r="E299" s="257"/>
    </row>
    <row r="300" spans="1:5" s="258" customFormat="1" ht="27">
      <c r="A300" s="262">
        <v>103403</v>
      </c>
      <c r="B300" s="263" t="s">
        <v>6564</v>
      </c>
      <c r="C300" s="264" t="s">
        <v>2</v>
      </c>
      <c r="D300" s="278">
        <v>38.200000000000003</v>
      </c>
      <c r="E300" s="257"/>
    </row>
    <row r="301" spans="1:5" s="258" customFormat="1" ht="27">
      <c r="A301" s="262">
        <v>103404</v>
      </c>
      <c r="B301" s="263" t="s">
        <v>6565</v>
      </c>
      <c r="C301" s="264" t="s">
        <v>2</v>
      </c>
      <c r="D301" s="278">
        <v>42.45</v>
      </c>
      <c r="E301" s="257"/>
    </row>
    <row r="302" spans="1:5" s="258" customFormat="1" ht="27">
      <c r="A302" s="262">
        <v>103405</v>
      </c>
      <c r="B302" s="263" t="s">
        <v>6566</v>
      </c>
      <c r="C302" s="264" t="s">
        <v>2</v>
      </c>
      <c r="D302" s="278">
        <v>47.76</v>
      </c>
      <c r="E302" s="257"/>
    </row>
    <row r="303" spans="1:5" s="258" customFormat="1" ht="27">
      <c r="A303" s="262">
        <v>103406</v>
      </c>
      <c r="B303" s="263" t="s">
        <v>6567</v>
      </c>
      <c r="C303" s="264" t="s">
        <v>2</v>
      </c>
      <c r="D303" s="278">
        <v>53.06</v>
      </c>
      <c r="E303" s="257"/>
    </row>
    <row r="304" spans="1:5" s="258" customFormat="1" ht="27">
      <c r="A304" s="262">
        <v>103407</v>
      </c>
      <c r="B304" s="263" t="s">
        <v>6568</v>
      </c>
      <c r="C304" s="264" t="s">
        <v>2</v>
      </c>
      <c r="D304" s="278">
        <v>59.44</v>
      </c>
      <c r="E304" s="257"/>
    </row>
    <row r="305" spans="1:5" s="258" customFormat="1" ht="27">
      <c r="A305" s="262">
        <v>103408</v>
      </c>
      <c r="B305" s="263" t="s">
        <v>6569</v>
      </c>
      <c r="C305" s="264" t="s">
        <v>2</v>
      </c>
      <c r="D305" s="278">
        <v>66.87</v>
      </c>
      <c r="E305" s="257"/>
    </row>
    <row r="306" spans="1:5" s="258" customFormat="1" ht="27">
      <c r="A306" s="262">
        <v>103409</v>
      </c>
      <c r="B306" s="263" t="s">
        <v>6570</v>
      </c>
      <c r="C306" s="264" t="s">
        <v>2</v>
      </c>
      <c r="D306" s="278">
        <v>75.349999999999994</v>
      </c>
      <c r="E306" s="257"/>
    </row>
    <row r="307" spans="1:5" s="258" customFormat="1" ht="27">
      <c r="A307" s="262">
        <v>103410</v>
      </c>
      <c r="B307" s="263" t="s">
        <v>6571</v>
      </c>
      <c r="C307" s="264" t="s">
        <v>2</v>
      </c>
      <c r="D307" s="278">
        <v>84.91</v>
      </c>
      <c r="E307" s="257"/>
    </row>
    <row r="308" spans="1:5" s="258" customFormat="1" ht="27">
      <c r="A308" s="262">
        <v>103411</v>
      </c>
      <c r="B308" s="263" t="s">
        <v>6572</v>
      </c>
      <c r="C308" s="264" t="s">
        <v>2</v>
      </c>
      <c r="D308" s="278">
        <v>8.48</v>
      </c>
      <c r="E308" s="257"/>
    </row>
    <row r="309" spans="1:5" s="258" customFormat="1" ht="27">
      <c r="A309" s="262">
        <v>103412</v>
      </c>
      <c r="B309" s="263" t="s">
        <v>6573</v>
      </c>
      <c r="C309" s="264" t="s">
        <v>2</v>
      </c>
      <c r="D309" s="278">
        <v>13.58</v>
      </c>
      <c r="E309" s="257"/>
    </row>
    <row r="310" spans="1:5" s="258" customFormat="1" ht="27">
      <c r="A310" s="262">
        <v>103413</v>
      </c>
      <c r="B310" s="263" t="s">
        <v>6574</v>
      </c>
      <c r="C310" s="264" t="s">
        <v>2</v>
      </c>
      <c r="D310" s="278">
        <v>26.74</v>
      </c>
      <c r="E310" s="257"/>
    </row>
    <row r="311" spans="1:5" s="258" customFormat="1" ht="27">
      <c r="A311" s="262">
        <v>103414</v>
      </c>
      <c r="B311" s="263" t="s">
        <v>6575</v>
      </c>
      <c r="C311" s="264" t="s">
        <v>2</v>
      </c>
      <c r="D311" s="278">
        <v>38.200000000000003</v>
      </c>
      <c r="E311" s="257"/>
    </row>
    <row r="312" spans="1:5" s="258" customFormat="1" ht="27">
      <c r="A312" s="262">
        <v>103415</v>
      </c>
      <c r="B312" s="263" t="s">
        <v>6576</v>
      </c>
      <c r="C312" s="264" t="s">
        <v>2</v>
      </c>
      <c r="D312" s="278">
        <v>46.69</v>
      </c>
      <c r="E312" s="257"/>
    </row>
    <row r="313" spans="1:5" s="258" customFormat="1" ht="27">
      <c r="A313" s="262">
        <v>103416</v>
      </c>
      <c r="B313" s="263" t="s">
        <v>6577</v>
      </c>
      <c r="C313" s="264" t="s">
        <v>2</v>
      </c>
      <c r="D313" s="278">
        <v>67.92</v>
      </c>
      <c r="E313" s="257"/>
    </row>
    <row r="314" spans="1:5" s="258" customFormat="1" ht="27">
      <c r="A314" s="262">
        <v>103417</v>
      </c>
      <c r="B314" s="263" t="s">
        <v>6578</v>
      </c>
      <c r="C314" s="264" t="s">
        <v>2</v>
      </c>
      <c r="D314" s="278">
        <v>76.42</v>
      </c>
      <c r="E314" s="257"/>
    </row>
    <row r="315" spans="1:5" s="258" customFormat="1" ht="27">
      <c r="A315" s="262">
        <v>103418</v>
      </c>
      <c r="B315" s="263" t="s">
        <v>6579</v>
      </c>
      <c r="C315" s="264" t="s">
        <v>2</v>
      </c>
      <c r="D315" s="278">
        <v>84.91</v>
      </c>
      <c r="E315" s="257"/>
    </row>
    <row r="316" spans="1:5" s="258" customFormat="1" ht="27">
      <c r="A316" s="262">
        <v>103419</v>
      </c>
      <c r="B316" s="263" t="s">
        <v>6580</v>
      </c>
      <c r="C316" s="264" t="s">
        <v>2</v>
      </c>
      <c r="D316" s="278">
        <v>95.52</v>
      </c>
      <c r="E316" s="257"/>
    </row>
    <row r="317" spans="1:5" s="258" customFormat="1" ht="27">
      <c r="A317" s="262">
        <v>103420</v>
      </c>
      <c r="B317" s="263" t="s">
        <v>6581</v>
      </c>
      <c r="C317" s="264" t="s">
        <v>2</v>
      </c>
      <c r="D317" s="278">
        <v>106.14</v>
      </c>
      <c r="E317" s="257"/>
    </row>
    <row r="318" spans="1:5" s="258" customFormat="1" ht="27">
      <c r="A318" s="262">
        <v>103421</v>
      </c>
      <c r="B318" s="263" t="s">
        <v>6582</v>
      </c>
      <c r="C318" s="264" t="s">
        <v>2</v>
      </c>
      <c r="D318" s="278">
        <v>118.88</v>
      </c>
      <c r="E318" s="257"/>
    </row>
    <row r="319" spans="1:5" s="258" customFormat="1" ht="27">
      <c r="A319" s="262">
        <v>103422</v>
      </c>
      <c r="B319" s="263" t="s">
        <v>6583</v>
      </c>
      <c r="C319" s="264" t="s">
        <v>2</v>
      </c>
      <c r="D319" s="278">
        <v>133.74</v>
      </c>
      <c r="E319" s="257"/>
    </row>
    <row r="320" spans="1:5" s="258" customFormat="1" ht="27">
      <c r="A320" s="262">
        <v>103423</v>
      </c>
      <c r="B320" s="263" t="s">
        <v>6584</v>
      </c>
      <c r="C320" s="264" t="s">
        <v>2</v>
      </c>
      <c r="D320" s="278">
        <v>150.72</v>
      </c>
      <c r="E320" s="257"/>
    </row>
    <row r="321" spans="1:5" s="258" customFormat="1" ht="27">
      <c r="A321" s="262">
        <v>103424</v>
      </c>
      <c r="B321" s="263" t="s">
        <v>6585</v>
      </c>
      <c r="C321" s="264" t="s">
        <v>2</v>
      </c>
      <c r="D321" s="278">
        <v>169.83</v>
      </c>
      <c r="E321" s="257"/>
    </row>
    <row r="322" spans="1:5" s="258" customFormat="1" ht="27">
      <c r="A322" s="262">
        <v>103425</v>
      </c>
      <c r="B322" s="263" t="s">
        <v>6586</v>
      </c>
      <c r="C322" s="264" t="s">
        <v>2</v>
      </c>
      <c r="D322" s="278">
        <v>16.579999999999998</v>
      </c>
      <c r="E322" s="257"/>
    </row>
    <row r="323" spans="1:5" s="258" customFormat="1" ht="27">
      <c r="A323" s="262">
        <v>103426</v>
      </c>
      <c r="B323" s="263" t="s">
        <v>6587</v>
      </c>
      <c r="C323" s="264" t="s">
        <v>2</v>
      </c>
      <c r="D323" s="278">
        <v>20.100000000000001</v>
      </c>
      <c r="E323" s="257"/>
    </row>
    <row r="324" spans="1:5" s="258" customFormat="1" ht="27">
      <c r="A324" s="262">
        <v>103427</v>
      </c>
      <c r="B324" s="263" t="s">
        <v>6588</v>
      </c>
      <c r="C324" s="264" t="s">
        <v>2</v>
      </c>
      <c r="D324" s="278">
        <v>40.24</v>
      </c>
      <c r="E324" s="257"/>
    </row>
    <row r="325" spans="1:5" s="258" customFormat="1" ht="27">
      <c r="A325" s="262">
        <v>103428</v>
      </c>
      <c r="B325" s="263" t="s">
        <v>6589</v>
      </c>
      <c r="C325" s="264" t="s">
        <v>2</v>
      </c>
      <c r="D325" s="278">
        <v>263.39999999999998</v>
      </c>
      <c r="E325" s="257"/>
    </row>
    <row r="326" spans="1:5" s="258" customFormat="1" ht="27">
      <c r="A326" s="262">
        <v>103429</v>
      </c>
      <c r="B326" s="263" t="s">
        <v>6590</v>
      </c>
      <c r="C326" s="264" t="s">
        <v>2</v>
      </c>
      <c r="D326" s="278">
        <v>2879.04</v>
      </c>
      <c r="E326" s="257"/>
    </row>
    <row r="327" spans="1:5" s="258" customFormat="1" ht="27">
      <c r="A327" s="262">
        <v>103430</v>
      </c>
      <c r="B327" s="263" t="s">
        <v>6591</v>
      </c>
      <c r="C327" s="264" t="s">
        <v>2</v>
      </c>
      <c r="D327" s="278">
        <v>35.39</v>
      </c>
      <c r="E327" s="257"/>
    </row>
    <row r="328" spans="1:5" s="258" customFormat="1" ht="27">
      <c r="A328" s="262">
        <v>103431</v>
      </c>
      <c r="B328" s="263" t="s">
        <v>6592</v>
      </c>
      <c r="C328" s="264" t="s">
        <v>2</v>
      </c>
      <c r="D328" s="278">
        <v>62.18</v>
      </c>
      <c r="E328" s="257"/>
    </row>
    <row r="329" spans="1:5" s="258" customFormat="1" ht="27">
      <c r="A329" s="262">
        <v>103432</v>
      </c>
      <c r="B329" s="263" t="s">
        <v>6593</v>
      </c>
      <c r="C329" s="264" t="s">
        <v>2</v>
      </c>
      <c r="D329" s="278">
        <v>1633.77</v>
      </c>
      <c r="E329" s="257"/>
    </row>
    <row r="330" spans="1:5" s="258" customFormat="1" ht="27">
      <c r="A330" s="262">
        <v>103433</v>
      </c>
      <c r="B330" s="263" t="s">
        <v>6594</v>
      </c>
      <c r="C330" s="264" t="s">
        <v>2</v>
      </c>
      <c r="D330" s="278">
        <v>34.729999999999997</v>
      </c>
      <c r="E330" s="257"/>
    </row>
    <row r="331" spans="1:5" s="258" customFormat="1" ht="27">
      <c r="A331" s="262">
        <v>103434</v>
      </c>
      <c r="B331" s="263" t="s">
        <v>6595</v>
      </c>
      <c r="C331" s="264" t="s">
        <v>2</v>
      </c>
      <c r="D331" s="278">
        <v>48.17</v>
      </c>
      <c r="E331" s="257"/>
    </row>
    <row r="332" spans="1:5" s="258" customFormat="1" ht="27">
      <c r="A332" s="262">
        <v>103435</v>
      </c>
      <c r="B332" s="263" t="s">
        <v>6596</v>
      </c>
      <c r="C332" s="264" t="s">
        <v>2</v>
      </c>
      <c r="D332" s="278">
        <v>89.68</v>
      </c>
      <c r="E332" s="257"/>
    </row>
    <row r="333" spans="1:5" s="258" customFormat="1" ht="27">
      <c r="A333" s="262">
        <v>103436</v>
      </c>
      <c r="B333" s="263" t="s">
        <v>6597</v>
      </c>
      <c r="C333" s="264" t="s">
        <v>2</v>
      </c>
      <c r="D333" s="278">
        <v>2311.89</v>
      </c>
      <c r="E333" s="257"/>
    </row>
    <row r="334" spans="1:5" s="258" customFormat="1" ht="27">
      <c r="A334" s="262">
        <v>103437</v>
      </c>
      <c r="B334" s="263" t="s">
        <v>6598</v>
      </c>
      <c r="C334" s="264" t="s">
        <v>2</v>
      </c>
      <c r="D334" s="278">
        <v>185.97</v>
      </c>
      <c r="E334" s="257"/>
    </row>
    <row r="335" spans="1:5" s="258" customFormat="1" ht="27">
      <c r="A335" s="262">
        <v>103438</v>
      </c>
      <c r="B335" s="263" t="s">
        <v>6599</v>
      </c>
      <c r="C335" s="264" t="s">
        <v>2</v>
      </c>
      <c r="D335" s="278">
        <v>185.97</v>
      </c>
      <c r="E335" s="257"/>
    </row>
    <row r="336" spans="1:5" s="258" customFormat="1" ht="27">
      <c r="A336" s="262">
        <v>103439</v>
      </c>
      <c r="B336" s="263" t="s">
        <v>6600</v>
      </c>
      <c r="C336" s="264" t="s">
        <v>2</v>
      </c>
      <c r="D336" s="278">
        <v>218.52</v>
      </c>
      <c r="E336" s="257"/>
    </row>
    <row r="337" spans="1:5" s="258" customFormat="1" ht="27">
      <c r="A337" s="262">
        <v>103440</v>
      </c>
      <c r="B337" s="263" t="s">
        <v>6601</v>
      </c>
      <c r="C337" s="264" t="s">
        <v>2</v>
      </c>
      <c r="D337" s="278">
        <v>422.02</v>
      </c>
      <c r="E337" s="257"/>
    </row>
    <row r="338" spans="1:5" s="258" customFormat="1" ht="27">
      <c r="A338" s="262">
        <v>103441</v>
      </c>
      <c r="B338" s="263" t="s">
        <v>6602</v>
      </c>
      <c r="C338" s="264" t="s">
        <v>2</v>
      </c>
      <c r="D338" s="278">
        <v>427.29</v>
      </c>
      <c r="E338" s="257"/>
    </row>
    <row r="339" spans="1:5" s="258" customFormat="1" ht="27">
      <c r="A339" s="262">
        <v>103442</v>
      </c>
      <c r="B339" s="263" t="s">
        <v>6603</v>
      </c>
      <c r="C339" s="264" t="s">
        <v>2</v>
      </c>
      <c r="D339" s="278">
        <v>554.54</v>
      </c>
      <c r="E339" s="257"/>
    </row>
    <row r="340" spans="1:5" s="258" customFormat="1" ht="13.5">
      <c r="A340" s="262">
        <v>93206</v>
      </c>
      <c r="B340" s="263" t="s">
        <v>2186</v>
      </c>
      <c r="C340" s="264" t="s">
        <v>4</v>
      </c>
      <c r="D340" s="278">
        <v>1166.47</v>
      </c>
      <c r="E340" s="257"/>
    </row>
    <row r="341" spans="1:5" s="258" customFormat="1" ht="27">
      <c r="A341" s="262">
        <v>93207</v>
      </c>
      <c r="B341" s="263" t="s">
        <v>2187</v>
      </c>
      <c r="C341" s="264" t="s">
        <v>4</v>
      </c>
      <c r="D341" s="278">
        <v>1208.54</v>
      </c>
      <c r="E341" s="257"/>
    </row>
    <row r="342" spans="1:5" s="258" customFormat="1" ht="13.5">
      <c r="A342" s="262">
        <v>93208</v>
      </c>
      <c r="B342" s="263" t="s">
        <v>2188</v>
      </c>
      <c r="C342" s="264" t="s">
        <v>4</v>
      </c>
      <c r="D342" s="278">
        <v>961.43</v>
      </c>
      <c r="E342" s="257"/>
    </row>
    <row r="343" spans="1:5" s="258" customFormat="1" ht="13.5">
      <c r="A343" s="262">
        <v>93209</v>
      </c>
      <c r="B343" s="263" t="s">
        <v>2189</v>
      </c>
      <c r="C343" s="264" t="s">
        <v>4</v>
      </c>
      <c r="D343" s="278">
        <v>942.37</v>
      </c>
      <c r="E343" s="257"/>
    </row>
    <row r="344" spans="1:5" s="258" customFormat="1" ht="27">
      <c r="A344" s="262">
        <v>93210</v>
      </c>
      <c r="B344" s="263" t="s">
        <v>2190</v>
      </c>
      <c r="C344" s="264" t="s">
        <v>4</v>
      </c>
      <c r="D344" s="278">
        <v>619.08000000000004</v>
      </c>
      <c r="E344" s="257"/>
    </row>
    <row r="345" spans="1:5" s="258" customFormat="1" ht="13.5">
      <c r="A345" s="262">
        <v>93211</v>
      </c>
      <c r="B345" s="263" t="s">
        <v>2191</v>
      </c>
      <c r="C345" s="264" t="s">
        <v>4</v>
      </c>
      <c r="D345" s="278">
        <v>596.36</v>
      </c>
      <c r="E345" s="257"/>
    </row>
    <row r="346" spans="1:5" s="258" customFormat="1" ht="27">
      <c r="A346" s="262">
        <v>93212</v>
      </c>
      <c r="B346" s="263" t="s">
        <v>2192</v>
      </c>
      <c r="C346" s="264" t="s">
        <v>4</v>
      </c>
      <c r="D346" s="278">
        <v>1046.01</v>
      </c>
      <c r="E346" s="257"/>
    </row>
    <row r="347" spans="1:5" s="258" customFormat="1" ht="13.5">
      <c r="A347" s="262">
        <v>93213</v>
      </c>
      <c r="B347" s="263" t="s">
        <v>2193</v>
      </c>
      <c r="C347" s="264" t="s">
        <v>4</v>
      </c>
      <c r="D347" s="278">
        <v>1025.55</v>
      </c>
      <c r="E347" s="257"/>
    </row>
    <row r="348" spans="1:5" s="258" customFormat="1" ht="27">
      <c r="A348" s="262">
        <v>93214</v>
      </c>
      <c r="B348" s="263" t="s">
        <v>24386</v>
      </c>
      <c r="C348" s="264" t="s">
        <v>2</v>
      </c>
      <c r="D348" s="278">
        <v>6790.95</v>
      </c>
      <c r="E348" s="257"/>
    </row>
    <row r="349" spans="1:5" s="258" customFormat="1" ht="27">
      <c r="A349" s="262">
        <v>93243</v>
      </c>
      <c r="B349" s="263" t="s">
        <v>24387</v>
      </c>
      <c r="C349" s="264" t="s">
        <v>2</v>
      </c>
      <c r="D349" s="278">
        <v>10601.44</v>
      </c>
      <c r="E349" s="257"/>
    </row>
    <row r="350" spans="1:5" s="258" customFormat="1" ht="13.5">
      <c r="A350" s="262">
        <v>93582</v>
      </c>
      <c r="B350" s="263" t="s">
        <v>2194</v>
      </c>
      <c r="C350" s="264" t="s">
        <v>4</v>
      </c>
      <c r="D350" s="278">
        <v>296.93</v>
      </c>
      <c r="E350" s="257"/>
    </row>
    <row r="351" spans="1:5" s="258" customFormat="1" ht="27">
      <c r="A351" s="262">
        <v>93583</v>
      </c>
      <c r="B351" s="263" t="s">
        <v>2195</v>
      </c>
      <c r="C351" s="264" t="s">
        <v>4</v>
      </c>
      <c r="D351" s="278">
        <v>476.22</v>
      </c>
      <c r="E351" s="257"/>
    </row>
    <row r="352" spans="1:5" s="258" customFormat="1" ht="13.5">
      <c r="A352" s="262">
        <v>93584</v>
      </c>
      <c r="B352" s="263" t="s">
        <v>2196</v>
      </c>
      <c r="C352" s="264" t="s">
        <v>4</v>
      </c>
      <c r="D352" s="278">
        <v>968.06</v>
      </c>
      <c r="E352" s="257"/>
    </row>
    <row r="353" spans="1:5" s="258" customFormat="1" ht="13.5">
      <c r="A353" s="262">
        <v>93585</v>
      </c>
      <c r="B353" s="263" t="s">
        <v>2197</v>
      </c>
      <c r="C353" s="264" t="s">
        <v>4</v>
      </c>
      <c r="D353" s="278">
        <v>1351.09</v>
      </c>
      <c r="E353" s="257"/>
    </row>
    <row r="354" spans="1:5" s="258" customFormat="1" ht="27">
      <c r="A354" s="262">
        <v>98441</v>
      </c>
      <c r="B354" s="263" t="s">
        <v>2198</v>
      </c>
      <c r="C354" s="264" t="s">
        <v>4</v>
      </c>
      <c r="D354" s="278">
        <v>169.36</v>
      </c>
      <c r="E354" s="257"/>
    </row>
    <row r="355" spans="1:5" s="258" customFormat="1" ht="27">
      <c r="A355" s="262">
        <v>98442</v>
      </c>
      <c r="B355" s="263" t="s">
        <v>2199</v>
      </c>
      <c r="C355" s="264" t="s">
        <v>4</v>
      </c>
      <c r="D355" s="278">
        <v>173.08</v>
      </c>
      <c r="E355" s="257"/>
    </row>
    <row r="356" spans="1:5" s="258" customFormat="1" ht="27">
      <c r="A356" s="262">
        <v>98443</v>
      </c>
      <c r="B356" s="263" t="s">
        <v>2200</v>
      </c>
      <c r="C356" s="264" t="s">
        <v>4</v>
      </c>
      <c r="D356" s="278">
        <v>148.07</v>
      </c>
      <c r="E356" s="257"/>
    </row>
    <row r="357" spans="1:5" s="258" customFormat="1" ht="27">
      <c r="A357" s="262">
        <v>98444</v>
      </c>
      <c r="B357" s="263" t="s">
        <v>2201</v>
      </c>
      <c r="C357" s="264" t="s">
        <v>4</v>
      </c>
      <c r="D357" s="278">
        <v>150.71</v>
      </c>
      <c r="E357" s="257"/>
    </row>
    <row r="358" spans="1:5" s="258" customFormat="1" ht="27">
      <c r="A358" s="262">
        <v>98445</v>
      </c>
      <c r="B358" s="263" t="s">
        <v>2202</v>
      </c>
      <c r="C358" s="264" t="s">
        <v>4</v>
      </c>
      <c r="D358" s="278">
        <v>204.35</v>
      </c>
      <c r="E358" s="257"/>
    </row>
    <row r="359" spans="1:5" s="258" customFormat="1" ht="27">
      <c r="A359" s="262">
        <v>98446</v>
      </c>
      <c r="B359" s="263" t="s">
        <v>2203</v>
      </c>
      <c r="C359" s="264" t="s">
        <v>4</v>
      </c>
      <c r="D359" s="278">
        <v>262.69</v>
      </c>
      <c r="E359" s="257"/>
    </row>
    <row r="360" spans="1:5" s="258" customFormat="1" ht="27">
      <c r="A360" s="262">
        <v>98447</v>
      </c>
      <c r="B360" s="263" t="s">
        <v>2204</v>
      </c>
      <c r="C360" s="264" t="s">
        <v>4</v>
      </c>
      <c r="D360" s="278">
        <v>174.67</v>
      </c>
      <c r="E360" s="257"/>
    </row>
    <row r="361" spans="1:5" s="258" customFormat="1" ht="27">
      <c r="A361" s="262">
        <v>98448</v>
      </c>
      <c r="B361" s="263" t="s">
        <v>2205</v>
      </c>
      <c r="C361" s="264" t="s">
        <v>4</v>
      </c>
      <c r="D361" s="278">
        <v>220.02</v>
      </c>
      <c r="E361" s="257"/>
    </row>
    <row r="362" spans="1:5" s="258" customFormat="1" ht="27">
      <c r="A362" s="262">
        <v>98449</v>
      </c>
      <c r="B362" s="263" t="s">
        <v>2206</v>
      </c>
      <c r="C362" s="264" t="s">
        <v>4</v>
      </c>
      <c r="D362" s="278">
        <v>217.55</v>
      </c>
      <c r="E362" s="257"/>
    </row>
    <row r="363" spans="1:5" s="258" customFormat="1" ht="27">
      <c r="A363" s="262">
        <v>98450</v>
      </c>
      <c r="B363" s="263" t="s">
        <v>2207</v>
      </c>
      <c r="C363" s="264" t="s">
        <v>4</v>
      </c>
      <c r="D363" s="278">
        <v>222.96</v>
      </c>
      <c r="E363" s="257"/>
    </row>
    <row r="364" spans="1:5" s="258" customFormat="1" ht="27">
      <c r="A364" s="262">
        <v>98451</v>
      </c>
      <c r="B364" s="263" t="s">
        <v>2208</v>
      </c>
      <c r="C364" s="264" t="s">
        <v>4</v>
      </c>
      <c r="D364" s="278">
        <v>193.05</v>
      </c>
      <c r="E364" s="257"/>
    </row>
    <row r="365" spans="1:5" s="258" customFormat="1" ht="27">
      <c r="A365" s="262">
        <v>98452</v>
      </c>
      <c r="B365" s="263" t="s">
        <v>2209</v>
      </c>
      <c r="C365" s="264" t="s">
        <v>4</v>
      </c>
      <c r="D365" s="278">
        <v>196.33</v>
      </c>
      <c r="E365" s="257"/>
    </row>
    <row r="366" spans="1:5" s="258" customFormat="1" ht="27">
      <c r="A366" s="262">
        <v>98453</v>
      </c>
      <c r="B366" s="263" t="s">
        <v>2210</v>
      </c>
      <c r="C366" s="264" t="s">
        <v>4</v>
      </c>
      <c r="D366" s="278">
        <v>258.93</v>
      </c>
      <c r="E366" s="257"/>
    </row>
    <row r="367" spans="1:5" s="258" customFormat="1" ht="27">
      <c r="A367" s="262">
        <v>98454</v>
      </c>
      <c r="B367" s="263" t="s">
        <v>2211</v>
      </c>
      <c r="C367" s="264" t="s">
        <v>4</v>
      </c>
      <c r="D367" s="278">
        <v>332.78</v>
      </c>
      <c r="E367" s="257"/>
    </row>
    <row r="368" spans="1:5" s="258" customFormat="1" ht="27">
      <c r="A368" s="262">
        <v>98455</v>
      </c>
      <c r="B368" s="263" t="s">
        <v>2212</v>
      </c>
      <c r="C368" s="264" t="s">
        <v>4</v>
      </c>
      <c r="D368" s="278">
        <v>226.03</v>
      </c>
      <c r="E368" s="257"/>
    </row>
    <row r="369" spans="1:5" s="258" customFormat="1" ht="27">
      <c r="A369" s="262">
        <v>98456</v>
      </c>
      <c r="B369" s="263" t="s">
        <v>2213</v>
      </c>
      <c r="C369" s="264" t="s">
        <v>4</v>
      </c>
      <c r="D369" s="278">
        <v>285.85000000000002</v>
      </c>
      <c r="E369" s="257"/>
    </row>
    <row r="370" spans="1:5" s="258" customFormat="1" ht="13.5">
      <c r="A370" s="262">
        <v>98458</v>
      </c>
      <c r="B370" s="263" t="s">
        <v>2214</v>
      </c>
      <c r="C370" s="264" t="s">
        <v>4</v>
      </c>
      <c r="D370" s="278">
        <v>163.06</v>
      </c>
      <c r="E370" s="257"/>
    </row>
    <row r="371" spans="1:5" s="258" customFormat="1" ht="13.5">
      <c r="A371" s="262">
        <v>98459</v>
      </c>
      <c r="B371" s="263" t="s">
        <v>2215</v>
      </c>
      <c r="C371" s="264" t="s">
        <v>4</v>
      </c>
      <c r="D371" s="278">
        <v>127.2</v>
      </c>
      <c r="E371" s="257"/>
    </row>
    <row r="372" spans="1:5" s="258" customFormat="1" ht="13.5">
      <c r="A372" s="262">
        <v>98460</v>
      </c>
      <c r="B372" s="263" t="s">
        <v>2216</v>
      </c>
      <c r="C372" s="264" t="s">
        <v>4</v>
      </c>
      <c r="D372" s="278">
        <v>201.12</v>
      </c>
      <c r="E372" s="257"/>
    </row>
    <row r="373" spans="1:5" s="258" customFormat="1" ht="13.5">
      <c r="A373" s="262">
        <v>98461</v>
      </c>
      <c r="B373" s="263" t="s">
        <v>24388</v>
      </c>
      <c r="C373" s="264" t="s">
        <v>2</v>
      </c>
      <c r="D373" s="278">
        <v>5917.57</v>
      </c>
      <c r="E373" s="257"/>
    </row>
    <row r="374" spans="1:5" s="258" customFormat="1" ht="13.5">
      <c r="A374" s="262">
        <v>98462</v>
      </c>
      <c r="B374" s="263" t="s">
        <v>24389</v>
      </c>
      <c r="C374" s="264" t="s">
        <v>2</v>
      </c>
      <c r="D374" s="278">
        <v>8970.94</v>
      </c>
      <c r="E374" s="257"/>
    </row>
    <row r="375" spans="1:5" s="258" customFormat="1" ht="27">
      <c r="A375" s="262">
        <v>5631</v>
      </c>
      <c r="B375" s="263" t="s">
        <v>2217</v>
      </c>
      <c r="C375" s="264" t="s">
        <v>2218</v>
      </c>
      <c r="D375" s="278">
        <v>198.46</v>
      </c>
      <c r="E375" s="257"/>
    </row>
    <row r="376" spans="1:5" s="258" customFormat="1" ht="40.5">
      <c r="A376" s="262">
        <v>5678</v>
      </c>
      <c r="B376" s="263" t="s">
        <v>2219</v>
      </c>
      <c r="C376" s="264" t="s">
        <v>2218</v>
      </c>
      <c r="D376" s="278">
        <v>144.75</v>
      </c>
      <c r="E376" s="257"/>
    </row>
    <row r="377" spans="1:5" s="258" customFormat="1" ht="40.5">
      <c r="A377" s="262">
        <v>5680</v>
      </c>
      <c r="B377" s="263" t="s">
        <v>2220</v>
      </c>
      <c r="C377" s="264" t="s">
        <v>2218</v>
      </c>
      <c r="D377" s="278">
        <v>132.69999999999999</v>
      </c>
      <c r="E377" s="257"/>
    </row>
    <row r="378" spans="1:5" s="258" customFormat="1" ht="27">
      <c r="A378" s="262">
        <v>5684</v>
      </c>
      <c r="B378" s="263" t="s">
        <v>2221</v>
      </c>
      <c r="C378" s="264" t="s">
        <v>2218</v>
      </c>
      <c r="D378" s="278">
        <v>149.72999999999999</v>
      </c>
      <c r="E378" s="257"/>
    </row>
    <row r="379" spans="1:5" s="258" customFormat="1" ht="27">
      <c r="A379" s="262">
        <v>5689</v>
      </c>
      <c r="B379" s="263" t="s">
        <v>2222</v>
      </c>
      <c r="C379" s="264" t="s">
        <v>2218</v>
      </c>
      <c r="D379" s="278">
        <v>6.74</v>
      </c>
      <c r="E379" s="257"/>
    </row>
    <row r="380" spans="1:5" s="258" customFormat="1" ht="13.5">
      <c r="A380" s="262">
        <v>5795</v>
      </c>
      <c r="B380" s="263" t="s">
        <v>2223</v>
      </c>
      <c r="C380" s="264" t="s">
        <v>2218</v>
      </c>
      <c r="D380" s="278">
        <v>21.08</v>
      </c>
      <c r="E380" s="257"/>
    </row>
    <row r="381" spans="1:5" s="258" customFormat="1" ht="27">
      <c r="A381" s="262">
        <v>5811</v>
      </c>
      <c r="B381" s="263" t="s">
        <v>2224</v>
      </c>
      <c r="C381" s="264" t="s">
        <v>2218</v>
      </c>
      <c r="D381" s="278">
        <v>181.62</v>
      </c>
      <c r="E381" s="257"/>
    </row>
    <row r="382" spans="1:5" s="258" customFormat="1" ht="13.5">
      <c r="A382" s="262">
        <v>5823</v>
      </c>
      <c r="B382" s="263" t="s">
        <v>2225</v>
      </c>
      <c r="C382" s="264" t="s">
        <v>2218</v>
      </c>
      <c r="D382" s="278">
        <v>207.17</v>
      </c>
      <c r="E382" s="257"/>
    </row>
    <row r="383" spans="1:5" s="258" customFormat="1" ht="40.5">
      <c r="A383" s="262">
        <v>5824</v>
      </c>
      <c r="B383" s="263" t="s">
        <v>2226</v>
      </c>
      <c r="C383" s="264" t="s">
        <v>2218</v>
      </c>
      <c r="D383" s="278">
        <v>192.09</v>
      </c>
      <c r="E383" s="257"/>
    </row>
    <row r="384" spans="1:5" s="258" customFormat="1" ht="27">
      <c r="A384" s="262">
        <v>5835</v>
      </c>
      <c r="B384" s="263" t="s">
        <v>2227</v>
      </c>
      <c r="C384" s="264" t="s">
        <v>2218</v>
      </c>
      <c r="D384" s="278">
        <v>368.14</v>
      </c>
      <c r="E384" s="257"/>
    </row>
    <row r="385" spans="1:5" s="258" customFormat="1" ht="13.5">
      <c r="A385" s="262">
        <v>5839</v>
      </c>
      <c r="B385" s="263" t="s">
        <v>2228</v>
      </c>
      <c r="C385" s="264" t="s">
        <v>2218</v>
      </c>
      <c r="D385" s="278">
        <v>10.130000000000001</v>
      </c>
      <c r="E385" s="257"/>
    </row>
    <row r="386" spans="1:5" s="258" customFormat="1" ht="13.5">
      <c r="A386" s="262">
        <v>5843</v>
      </c>
      <c r="B386" s="263" t="s">
        <v>2229</v>
      </c>
      <c r="C386" s="264" t="s">
        <v>2218</v>
      </c>
      <c r="D386" s="278">
        <v>162.55000000000001</v>
      </c>
      <c r="E386" s="257"/>
    </row>
    <row r="387" spans="1:5" s="258" customFormat="1" ht="13.5">
      <c r="A387" s="262">
        <v>5847</v>
      </c>
      <c r="B387" s="263" t="s">
        <v>2230</v>
      </c>
      <c r="C387" s="264" t="s">
        <v>2218</v>
      </c>
      <c r="D387" s="278">
        <v>233.35</v>
      </c>
      <c r="E387" s="257"/>
    </row>
    <row r="388" spans="1:5" s="258" customFormat="1" ht="27">
      <c r="A388" s="262">
        <v>5851</v>
      </c>
      <c r="B388" s="263" t="s">
        <v>2231</v>
      </c>
      <c r="C388" s="264" t="s">
        <v>2218</v>
      </c>
      <c r="D388" s="278">
        <v>223.11</v>
      </c>
      <c r="E388" s="257"/>
    </row>
    <row r="389" spans="1:5" s="258" customFormat="1" ht="13.5">
      <c r="A389" s="262">
        <v>5855</v>
      </c>
      <c r="B389" s="263" t="s">
        <v>2232</v>
      </c>
      <c r="C389" s="264" t="s">
        <v>2218</v>
      </c>
      <c r="D389" s="278">
        <v>575.67999999999995</v>
      </c>
      <c r="E389" s="257"/>
    </row>
    <row r="390" spans="1:5" s="258" customFormat="1" ht="27">
      <c r="A390" s="262">
        <v>5863</v>
      </c>
      <c r="B390" s="263" t="s">
        <v>2233</v>
      </c>
      <c r="C390" s="264" t="s">
        <v>2218</v>
      </c>
      <c r="D390" s="278">
        <v>22.63</v>
      </c>
      <c r="E390" s="257"/>
    </row>
    <row r="391" spans="1:5" s="258" customFormat="1" ht="27">
      <c r="A391" s="262">
        <v>5867</v>
      </c>
      <c r="B391" s="263" t="s">
        <v>2234</v>
      </c>
      <c r="C391" s="264" t="s">
        <v>2218</v>
      </c>
      <c r="D391" s="278">
        <v>152.62</v>
      </c>
      <c r="E391" s="257"/>
    </row>
    <row r="392" spans="1:5" s="258" customFormat="1" ht="40.5">
      <c r="A392" s="262">
        <v>5875</v>
      </c>
      <c r="B392" s="263" t="s">
        <v>2235</v>
      </c>
      <c r="C392" s="264" t="s">
        <v>2218</v>
      </c>
      <c r="D392" s="278">
        <v>134.27000000000001</v>
      </c>
      <c r="E392" s="257"/>
    </row>
    <row r="393" spans="1:5" s="258" customFormat="1" ht="27">
      <c r="A393" s="262">
        <v>5879</v>
      </c>
      <c r="B393" s="263" t="s">
        <v>2236</v>
      </c>
      <c r="C393" s="264" t="s">
        <v>2218</v>
      </c>
      <c r="D393" s="278">
        <v>137.80000000000001</v>
      </c>
      <c r="E393" s="257"/>
    </row>
    <row r="394" spans="1:5" s="258" customFormat="1" ht="27">
      <c r="A394" s="262">
        <v>5882</v>
      </c>
      <c r="B394" s="263" t="s">
        <v>2237</v>
      </c>
      <c r="C394" s="264" t="s">
        <v>2218</v>
      </c>
      <c r="D394" s="278">
        <v>115.73</v>
      </c>
      <c r="E394" s="257"/>
    </row>
    <row r="395" spans="1:5" s="258" customFormat="1" ht="27">
      <c r="A395" s="262">
        <v>5890</v>
      </c>
      <c r="B395" s="263" t="s">
        <v>2238</v>
      </c>
      <c r="C395" s="264" t="s">
        <v>2218</v>
      </c>
      <c r="D395" s="278">
        <v>180.85</v>
      </c>
      <c r="E395" s="257"/>
    </row>
    <row r="396" spans="1:5" s="258" customFormat="1" ht="27">
      <c r="A396" s="262">
        <v>5894</v>
      </c>
      <c r="B396" s="263" t="s">
        <v>2239</v>
      </c>
      <c r="C396" s="264" t="s">
        <v>2218</v>
      </c>
      <c r="D396" s="278">
        <v>188.4</v>
      </c>
      <c r="E396" s="257"/>
    </row>
    <row r="397" spans="1:5" s="258" customFormat="1" ht="27">
      <c r="A397" s="262">
        <v>5901</v>
      </c>
      <c r="B397" s="263" t="s">
        <v>2240</v>
      </c>
      <c r="C397" s="264" t="s">
        <v>2218</v>
      </c>
      <c r="D397" s="278">
        <v>283.04000000000002</v>
      </c>
      <c r="E397" s="257"/>
    </row>
    <row r="398" spans="1:5" s="258" customFormat="1" ht="27">
      <c r="A398" s="262">
        <v>5909</v>
      </c>
      <c r="B398" s="263" t="s">
        <v>2241</v>
      </c>
      <c r="C398" s="264" t="s">
        <v>2218</v>
      </c>
      <c r="D398" s="278">
        <v>33.11</v>
      </c>
      <c r="E398" s="257"/>
    </row>
    <row r="399" spans="1:5" s="258" customFormat="1" ht="13.5">
      <c r="A399" s="262">
        <v>5921</v>
      </c>
      <c r="B399" s="263" t="s">
        <v>2242</v>
      </c>
      <c r="C399" s="264" t="s">
        <v>2218</v>
      </c>
      <c r="D399" s="278">
        <v>5.28</v>
      </c>
      <c r="E399" s="257"/>
    </row>
    <row r="400" spans="1:5" s="258" customFormat="1" ht="27">
      <c r="A400" s="262">
        <v>5928</v>
      </c>
      <c r="B400" s="263" t="s">
        <v>2243</v>
      </c>
      <c r="C400" s="264" t="s">
        <v>2218</v>
      </c>
      <c r="D400" s="278">
        <v>245.83</v>
      </c>
      <c r="E400" s="257"/>
    </row>
    <row r="401" spans="1:5" s="258" customFormat="1" ht="27">
      <c r="A401" s="262">
        <v>5932</v>
      </c>
      <c r="B401" s="263" t="s">
        <v>2244</v>
      </c>
      <c r="C401" s="264" t="s">
        <v>2218</v>
      </c>
      <c r="D401" s="278">
        <v>241.68</v>
      </c>
      <c r="E401" s="257"/>
    </row>
    <row r="402" spans="1:5" s="258" customFormat="1" ht="27">
      <c r="A402" s="262">
        <v>5940</v>
      </c>
      <c r="B402" s="263" t="s">
        <v>2245</v>
      </c>
      <c r="C402" s="264" t="s">
        <v>2218</v>
      </c>
      <c r="D402" s="278">
        <v>196.98</v>
      </c>
      <c r="E402" s="257"/>
    </row>
    <row r="403" spans="1:5" s="258" customFormat="1" ht="27">
      <c r="A403" s="262">
        <v>5944</v>
      </c>
      <c r="B403" s="263" t="s">
        <v>2246</v>
      </c>
      <c r="C403" s="264" t="s">
        <v>2218</v>
      </c>
      <c r="D403" s="278">
        <v>235.37</v>
      </c>
      <c r="E403" s="257"/>
    </row>
    <row r="404" spans="1:5" s="258" customFormat="1" ht="27">
      <c r="A404" s="262">
        <v>5953</v>
      </c>
      <c r="B404" s="263" t="s">
        <v>2247</v>
      </c>
      <c r="C404" s="264" t="s">
        <v>2218</v>
      </c>
      <c r="D404" s="278">
        <v>52.01</v>
      </c>
      <c r="E404" s="257"/>
    </row>
    <row r="405" spans="1:5" s="258" customFormat="1" ht="27">
      <c r="A405" s="262">
        <v>6259</v>
      </c>
      <c r="B405" s="263" t="s">
        <v>2248</v>
      </c>
      <c r="C405" s="264" t="s">
        <v>2218</v>
      </c>
      <c r="D405" s="278">
        <v>228.09</v>
      </c>
      <c r="E405" s="257"/>
    </row>
    <row r="406" spans="1:5" s="258" customFormat="1" ht="27">
      <c r="A406" s="262">
        <v>6879</v>
      </c>
      <c r="B406" s="263" t="s">
        <v>2249</v>
      </c>
      <c r="C406" s="264" t="s">
        <v>2218</v>
      </c>
      <c r="D406" s="278">
        <v>198.3</v>
      </c>
      <c r="E406" s="257"/>
    </row>
    <row r="407" spans="1:5" s="258" customFormat="1" ht="13.5">
      <c r="A407" s="262">
        <v>7030</v>
      </c>
      <c r="B407" s="263" t="s">
        <v>24390</v>
      </c>
      <c r="C407" s="264" t="s">
        <v>2218</v>
      </c>
      <c r="D407" s="278">
        <v>236.38</v>
      </c>
      <c r="E407" s="257"/>
    </row>
    <row r="408" spans="1:5" s="258" customFormat="1" ht="27">
      <c r="A408" s="262">
        <v>7042</v>
      </c>
      <c r="B408" s="263" t="s">
        <v>2250</v>
      </c>
      <c r="C408" s="264" t="s">
        <v>2218</v>
      </c>
      <c r="D408" s="278">
        <v>22.44</v>
      </c>
      <c r="E408" s="257"/>
    </row>
    <row r="409" spans="1:5" s="258" customFormat="1" ht="27">
      <c r="A409" s="262">
        <v>7049</v>
      </c>
      <c r="B409" s="263" t="s">
        <v>2251</v>
      </c>
      <c r="C409" s="264" t="s">
        <v>2218</v>
      </c>
      <c r="D409" s="278">
        <v>206.72</v>
      </c>
      <c r="E409" s="257"/>
    </row>
    <row r="410" spans="1:5" s="258" customFormat="1" ht="27">
      <c r="A410" s="262">
        <v>67826</v>
      </c>
      <c r="B410" s="263" t="s">
        <v>2252</v>
      </c>
      <c r="C410" s="264" t="s">
        <v>2218</v>
      </c>
      <c r="D410" s="278">
        <v>166.68</v>
      </c>
      <c r="E410" s="257"/>
    </row>
    <row r="411" spans="1:5" s="258" customFormat="1" ht="13.5">
      <c r="A411" s="262">
        <v>73417</v>
      </c>
      <c r="B411" s="263" t="s">
        <v>2253</v>
      </c>
      <c r="C411" s="264" t="s">
        <v>2218</v>
      </c>
      <c r="D411" s="278">
        <v>167.86</v>
      </c>
      <c r="E411" s="257"/>
    </row>
    <row r="412" spans="1:5" s="258" customFormat="1" ht="27">
      <c r="A412" s="262">
        <v>73436</v>
      </c>
      <c r="B412" s="263" t="s">
        <v>2254</v>
      </c>
      <c r="C412" s="264" t="s">
        <v>2218</v>
      </c>
      <c r="D412" s="278">
        <v>202.51</v>
      </c>
      <c r="E412" s="257"/>
    </row>
    <row r="413" spans="1:5" s="258" customFormat="1" ht="40.5">
      <c r="A413" s="262">
        <v>73467</v>
      </c>
      <c r="B413" s="263" t="s">
        <v>2255</v>
      </c>
      <c r="C413" s="264" t="s">
        <v>2218</v>
      </c>
      <c r="D413" s="278">
        <v>219.85</v>
      </c>
      <c r="E413" s="257"/>
    </row>
    <row r="414" spans="1:5" s="258" customFormat="1" ht="27">
      <c r="A414" s="262">
        <v>73536</v>
      </c>
      <c r="B414" s="263" t="s">
        <v>2256</v>
      </c>
      <c r="C414" s="264" t="s">
        <v>2218</v>
      </c>
      <c r="D414" s="278">
        <v>18.989999999999998</v>
      </c>
      <c r="E414" s="257"/>
    </row>
    <row r="415" spans="1:5" s="258" customFormat="1" ht="27">
      <c r="A415" s="262">
        <v>83362</v>
      </c>
      <c r="B415" s="263" t="s">
        <v>24391</v>
      </c>
      <c r="C415" s="264" t="s">
        <v>2218</v>
      </c>
      <c r="D415" s="278">
        <v>247.2</v>
      </c>
      <c r="E415" s="257"/>
    </row>
    <row r="416" spans="1:5" s="258" customFormat="1" ht="27">
      <c r="A416" s="262">
        <v>83765</v>
      </c>
      <c r="B416" s="263" t="s">
        <v>2257</v>
      </c>
      <c r="C416" s="264" t="s">
        <v>2218</v>
      </c>
      <c r="D416" s="278">
        <v>92.55</v>
      </c>
      <c r="E416" s="257"/>
    </row>
    <row r="417" spans="1:5" s="258" customFormat="1" ht="27">
      <c r="A417" s="262">
        <v>87445</v>
      </c>
      <c r="B417" s="263" t="s">
        <v>24392</v>
      </c>
      <c r="C417" s="264" t="s">
        <v>2218</v>
      </c>
      <c r="D417" s="278">
        <v>4.66</v>
      </c>
      <c r="E417" s="257"/>
    </row>
    <row r="418" spans="1:5" s="258" customFormat="1" ht="27">
      <c r="A418" s="262">
        <v>88386</v>
      </c>
      <c r="B418" s="263" t="s">
        <v>24393</v>
      </c>
      <c r="C418" s="264" t="s">
        <v>2218</v>
      </c>
      <c r="D418" s="278">
        <v>4.55</v>
      </c>
      <c r="E418" s="257"/>
    </row>
    <row r="419" spans="1:5" s="258" customFormat="1" ht="27">
      <c r="A419" s="262">
        <v>88393</v>
      </c>
      <c r="B419" s="263" t="s">
        <v>24394</v>
      </c>
      <c r="C419" s="264" t="s">
        <v>2218</v>
      </c>
      <c r="D419" s="278">
        <v>6.29</v>
      </c>
      <c r="E419" s="257"/>
    </row>
    <row r="420" spans="1:5" s="258" customFormat="1" ht="27">
      <c r="A420" s="262">
        <v>88399</v>
      </c>
      <c r="B420" s="263" t="s">
        <v>24395</v>
      </c>
      <c r="C420" s="264" t="s">
        <v>2218</v>
      </c>
      <c r="D420" s="278">
        <v>3.35</v>
      </c>
      <c r="E420" s="257"/>
    </row>
    <row r="421" spans="1:5" s="258" customFormat="1" ht="27">
      <c r="A421" s="262">
        <v>88418</v>
      </c>
      <c r="B421" s="263" t="s">
        <v>2258</v>
      </c>
      <c r="C421" s="264" t="s">
        <v>2218</v>
      </c>
      <c r="D421" s="278">
        <v>12.83</v>
      </c>
      <c r="E421" s="257"/>
    </row>
    <row r="422" spans="1:5" s="258" customFormat="1" ht="27">
      <c r="A422" s="262">
        <v>88433</v>
      </c>
      <c r="B422" s="263" t="s">
        <v>2259</v>
      </c>
      <c r="C422" s="264" t="s">
        <v>2218</v>
      </c>
      <c r="D422" s="278">
        <v>16.72</v>
      </c>
      <c r="E422" s="257"/>
    </row>
    <row r="423" spans="1:5" s="258" customFormat="1" ht="27">
      <c r="A423" s="262">
        <v>88830</v>
      </c>
      <c r="B423" s="263" t="s">
        <v>24396</v>
      </c>
      <c r="C423" s="264" t="s">
        <v>2218</v>
      </c>
      <c r="D423" s="278">
        <v>1.76</v>
      </c>
      <c r="E423" s="257"/>
    </row>
    <row r="424" spans="1:5" s="258" customFormat="1" ht="13.5">
      <c r="A424" s="262">
        <v>88843</v>
      </c>
      <c r="B424" s="263" t="s">
        <v>2260</v>
      </c>
      <c r="C424" s="264" t="s">
        <v>2218</v>
      </c>
      <c r="D424" s="278">
        <v>188.72</v>
      </c>
      <c r="E424" s="257"/>
    </row>
    <row r="425" spans="1:5" s="258" customFormat="1" ht="27">
      <c r="A425" s="262">
        <v>88907</v>
      </c>
      <c r="B425" s="263" t="s">
        <v>2261</v>
      </c>
      <c r="C425" s="264" t="s">
        <v>2218</v>
      </c>
      <c r="D425" s="278">
        <v>233.07</v>
      </c>
      <c r="E425" s="257"/>
    </row>
    <row r="426" spans="1:5" s="258" customFormat="1" ht="27">
      <c r="A426" s="262">
        <v>89021</v>
      </c>
      <c r="B426" s="263" t="s">
        <v>2262</v>
      </c>
      <c r="C426" s="264" t="s">
        <v>2218</v>
      </c>
      <c r="D426" s="278">
        <v>2.4300000000000002</v>
      </c>
      <c r="E426" s="257"/>
    </row>
    <row r="427" spans="1:5" s="258" customFormat="1" ht="13.5">
      <c r="A427" s="262">
        <v>89028</v>
      </c>
      <c r="B427" s="263" t="s">
        <v>24397</v>
      </c>
      <c r="C427" s="264" t="s">
        <v>2218</v>
      </c>
      <c r="D427" s="278">
        <v>159.43</v>
      </c>
      <c r="E427" s="257"/>
    </row>
    <row r="428" spans="1:5" s="258" customFormat="1" ht="13.5">
      <c r="A428" s="262">
        <v>89032</v>
      </c>
      <c r="B428" s="263" t="s">
        <v>2263</v>
      </c>
      <c r="C428" s="264" t="s">
        <v>2218</v>
      </c>
      <c r="D428" s="278">
        <v>171.16</v>
      </c>
      <c r="E428" s="257"/>
    </row>
    <row r="429" spans="1:5" s="258" customFormat="1" ht="13.5">
      <c r="A429" s="262">
        <v>89035</v>
      </c>
      <c r="B429" s="263" t="s">
        <v>2264</v>
      </c>
      <c r="C429" s="264" t="s">
        <v>2218</v>
      </c>
      <c r="D429" s="278">
        <v>125.05</v>
      </c>
      <c r="E429" s="257"/>
    </row>
    <row r="430" spans="1:5" s="258" customFormat="1" ht="27">
      <c r="A430" s="262">
        <v>89225</v>
      </c>
      <c r="B430" s="263" t="s">
        <v>24398</v>
      </c>
      <c r="C430" s="264" t="s">
        <v>2218</v>
      </c>
      <c r="D430" s="278">
        <v>4.95</v>
      </c>
      <c r="E430" s="257"/>
    </row>
    <row r="431" spans="1:5" s="258" customFormat="1" ht="13.5">
      <c r="A431" s="262">
        <v>89234</v>
      </c>
      <c r="B431" s="263" t="s">
        <v>2265</v>
      </c>
      <c r="C431" s="264" t="s">
        <v>2218</v>
      </c>
      <c r="D431" s="278">
        <v>558.74</v>
      </c>
      <c r="E431" s="257"/>
    </row>
    <row r="432" spans="1:5" s="258" customFormat="1" ht="13.5">
      <c r="A432" s="262">
        <v>89242</v>
      </c>
      <c r="B432" s="263" t="s">
        <v>2266</v>
      </c>
      <c r="C432" s="264" t="s">
        <v>2218</v>
      </c>
      <c r="D432" s="278">
        <v>1308.55</v>
      </c>
      <c r="E432" s="257"/>
    </row>
    <row r="433" spans="1:5" s="258" customFormat="1" ht="13.5">
      <c r="A433" s="262">
        <v>89250</v>
      </c>
      <c r="B433" s="263" t="s">
        <v>2267</v>
      </c>
      <c r="C433" s="264" t="s">
        <v>2218</v>
      </c>
      <c r="D433" s="278">
        <v>1134.77</v>
      </c>
      <c r="E433" s="257"/>
    </row>
    <row r="434" spans="1:5" s="258" customFormat="1" ht="27">
      <c r="A434" s="262">
        <v>89257</v>
      </c>
      <c r="B434" s="263" t="s">
        <v>2268</v>
      </c>
      <c r="C434" s="264" t="s">
        <v>2218</v>
      </c>
      <c r="D434" s="278">
        <v>317.63</v>
      </c>
      <c r="E434" s="257"/>
    </row>
    <row r="435" spans="1:5" s="258" customFormat="1" ht="27">
      <c r="A435" s="262">
        <v>89272</v>
      </c>
      <c r="B435" s="263" t="s">
        <v>2269</v>
      </c>
      <c r="C435" s="264" t="s">
        <v>2218</v>
      </c>
      <c r="D435" s="278">
        <v>218.09</v>
      </c>
      <c r="E435" s="257"/>
    </row>
    <row r="436" spans="1:5" s="258" customFormat="1" ht="27">
      <c r="A436" s="262">
        <v>89278</v>
      </c>
      <c r="B436" s="263" t="s">
        <v>24399</v>
      </c>
      <c r="C436" s="264" t="s">
        <v>2218</v>
      </c>
      <c r="D436" s="278">
        <v>10.94</v>
      </c>
      <c r="E436" s="257"/>
    </row>
    <row r="437" spans="1:5" s="258" customFormat="1" ht="13.5">
      <c r="A437" s="262">
        <v>89843</v>
      </c>
      <c r="B437" s="263" t="s">
        <v>2270</v>
      </c>
      <c r="C437" s="264" t="s">
        <v>2218</v>
      </c>
      <c r="D437" s="278">
        <v>206.51</v>
      </c>
      <c r="E437" s="257"/>
    </row>
    <row r="438" spans="1:5" s="258" customFormat="1" ht="27">
      <c r="A438" s="262">
        <v>89876</v>
      </c>
      <c r="B438" s="263" t="s">
        <v>2271</v>
      </c>
      <c r="C438" s="264" t="s">
        <v>2218</v>
      </c>
      <c r="D438" s="278">
        <v>291.69</v>
      </c>
      <c r="E438" s="257"/>
    </row>
    <row r="439" spans="1:5" s="258" customFormat="1" ht="27">
      <c r="A439" s="262">
        <v>89883</v>
      </c>
      <c r="B439" s="263" t="s">
        <v>2272</v>
      </c>
      <c r="C439" s="264" t="s">
        <v>2218</v>
      </c>
      <c r="D439" s="278">
        <v>321.87</v>
      </c>
      <c r="E439" s="257"/>
    </row>
    <row r="440" spans="1:5" s="258" customFormat="1" ht="13.5">
      <c r="A440" s="262">
        <v>90586</v>
      </c>
      <c r="B440" s="263" t="s">
        <v>2273</v>
      </c>
      <c r="C440" s="264" t="s">
        <v>2218</v>
      </c>
      <c r="D440" s="278">
        <v>1.29</v>
      </c>
      <c r="E440" s="257"/>
    </row>
    <row r="441" spans="1:5" s="258" customFormat="1" ht="13.5">
      <c r="A441" s="262">
        <v>90625</v>
      </c>
      <c r="B441" s="263" t="s">
        <v>2274</v>
      </c>
      <c r="C441" s="264" t="s">
        <v>2218</v>
      </c>
      <c r="D441" s="278">
        <v>6.71</v>
      </c>
      <c r="E441" s="257"/>
    </row>
    <row r="442" spans="1:5" s="258" customFormat="1" ht="27">
      <c r="A442" s="262">
        <v>90631</v>
      </c>
      <c r="B442" s="263" t="s">
        <v>2275</v>
      </c>
      <c r="C442" s="264" t="s">
        <v>2218</v>
      </c>
      <c r="D442" s="278">
        <v>144.22</v>
      </c>
      <c r="E442" s="257"/>
    </row>
    <row r="443" spans="1:5" s="258" customFormat="1" ht="27">
      <c r="A443" s="262">
        <v>90637</v>
      </c>
      <c r="B443" s="263" t="s">
        <v>2276</v>
      </c>
      <c r="C443" s="264" t="s">
        <v>2218</v>
      </c>
      <c r="D443" s="278">
        <v>14.11</v>
      </c>
      <c r="E443" s="257"/>
    </row>
    <row r="444" spans="1:5" s="258" customFormat="1" ht="27">
      <c r="A444" s="262">
        <v>90643</v>
      </c>
      <c r="B444" s="263" t="s">
        <v>2277</v>
      </c>
      <c r="C444" s="264" t="s">
        <v>2218</v>
      </c>
      <c r="D444" s="278">
        <v>23.72</v>
      </c>
      <c r="E444" s="257"/>
    </row>
    <row r="445" spans="1:5" s="258" customFormat="1" ht="27">
      <c r="A445" s="262">
        <v>90650</v>
      </c>
      <c r="B445" s="263" t="s">
        <v>2278</v>
      </c>
      <c r="C445" s="264" t="s">
        <v>2218</v>
      </c>
      <c r="D445" s="278">
        <v>10.51</v>
      </c>
      <c r="E445" s="257"/>
    </row>
    <row r="446" spans="1:5" s="258" customFormat="1" ht="13.5">
      <c r="A446" s="262">
        <v>90656</v>
      </c>
      <c r="B446" s="263" t="s">
        <v>2279</v>
      </c>
      <c r="C446" s="264" t="s">
        <v>2218</v>
      </c>
      <c r="D446" s="278">
        <v>14</v>
      </c>
      <c r="E446" s="257"/>
    </row>
    <row r="447" spans="1:5" s="258" customFormat="1" ht="13.5">
      <c r="A447" s="262">
        <v>90662</v>
      </c>
      <c r="B447" s="263" t="s">
        <v>2280</v>
      </c>
      <c r="C447" s="264" t="s">
        <v>2218</v>
      </c>
      <c r="D447" s="278">
        <v>14.58</v>
      </c>
      <c r="E447" s="257"/>
    </row>
    <row r="448" spans="1:5" s="258" customFormat="1" ht="27">
      <c r="A448" s="262">
        <v>90668</v>
      </c>
      <c r="B448" s="263" t="s">
        <v>24400</v>
      </c>
      <c r="C448" s="264" t="s">
        <v>2218</v>
      </c>
      <c r="D448" s="278">
        <v>28.35</v>
      </c>
      <c r="E448" s="257"/>
    </row>
    <row r="449" spans="1:5" s="258" customFormat="1" ht="40.5">
      <c r="A449" s="262">
        <v>90674</v>
      </c>
      <c r="B449" s="263" t="s">
        <v>2281</v>
      </c>
      <c r="C449" s="264" t="s">
        <v>2218</v>
      </c>
      <c r="D449" s="278">
        <v>649.54</v>
      </c>
      <c r="E449" s="257"/>
    </row>
    <row r="450" spans="1:5" s="258" customFormat="1" ht="27">
      <c r="A450" s="262">
        <v>90680</v>
      </c>
      <c r="B450" s="263" t="s">
        <v>2282</v>
      </c>
      <c r="C450" s="264" t="s">
        <v>2218</v>
      </c>
      <c r="D450" s="278">
        <v>387.84</v>
      </c>
      <c r="E450" s="257"/>
    </row>
    <row r="451" spans="1:5" s="258" customFormat="1" ht="27">
      <c r="A451" s="262">
        <v>90686</v>
      </c>
      <c r="B451" s="263" t="s">
        <v>24401</v>
      </c>
      <c r="C451" s="264" t="s">
        <v>2218</v>
      </c>
      <c r="D451" s="278">
        <v>151.94999999999999</v>
      </c>
      <c r="E451" s="257"/>
    </row>
    <row r="452" spans="1:5" s="258" customFormat="1" ht="27">
      <c r="A452" s="262">
        <v>90692</v>
      </c>
      <c r="B452" s="263" t="s">
        <v>2283</v>
      </c>
      <c r="C452" s="264" t="s">
        <v>2218</v>
      </c>
      <c r="D452" s="278">
        <v>115.98</v>
      </c>
      <c r="E452" s="257"/>
    </row>
    <row r="453" spans="1:5" s="258" customFormat="1" ht="27">
      <c r="A453" s="262">
        <v>90964</v>
      </c>
      <c r="B453" s="263" t="s">
        <v>2284</v>
      </c>
      <c r="C453" s="264" t="s">
        <v>2218</v>
      </c>
      <c r="D453" s="278">
        <v>27.58</v>
      </c>
      <c r="E453" s="257"/>
    </row>
    <row r="454" spans="1:5" s="258" customFormat="1" ht="27">
      <c r="A454" s="262">
        <v>90972</v>
      </c>
      <c r="B454" s="263" t="s">
        <v>2285</v>
      </c>
      <c r="C454" s="264" t="s">
        <v>2218</v>
      </c>
      <c r="D454" s="278">
        <v>67.44</v>
      </c>
      <c r="E454" s="257"/>
    </row>
    <row r="455" spans="1:5" s="258" customFormat="1" ht="27">
      <c r="A455" s="262">
        <v>90979</v>
      </c>
      <c r="B455" s="263" t="s">
        <v>2286</v>
      </c>
      <c r="C455" s="264" t="s">
        <v>2218</v>
      </c>
      <c r="D455" s="278">
        <v>174.2</v>
      </c>
      <c r="E455" s="257"/>
    </row>
    <row r="456" spans="1:5" s="258" customFormat="1" ht="27">
      <c r="A456" s="262">
        <v>90991</v>
      </c>
      <c r="B456" s="263" t="s">
        <v>2287</v>
      </c>
      <c r="C456" s="264" t="s">
        <v>2218</v>
      </c>
      <c r="D456" s="278">
        <v>192.9</v>
      </c>
      <c r="E456" s="257"/>
    </row>
    <row r="457" spans="1:5" s="258" customFormat="1" ht="27">
      <c r="A457" s="262">
        <v>90999</v>
      </c>
      <c r="B457" s="263" t="s">
        <v>2288</v>
      </c>
      <c r="C457" s="264" t="s">
        <v>2218</v>
      </c>
      <c r="D457" s="278">
        <v>89.1</v>
      </c>
      <c r="E457" s="257"/>
    </row>
    <row r="458" spans="1:5" s="258" customFormat="1" ht="27">
      <c r="A458" s="262">
        <v>91031</v>
      </c>
      <c r="B458" s="263" t="s">
        <v>2289</v>
      </c>
      <c r="C458" s="264" t="s">
        <v>2218</v>
      </c>
      <c r="D458" s="278">
        <v>230.03</v>
      </c>
      <c r="E458" s="257"/>
    </row>
    <row r="459" spans="1:5" s="258" customFormat="1" ht="27">
      <c r="A459" s="262">
        <v>91277</v>
      </c>
      <c r="B459" s="263" t="s">
        <v>2290</v>
      </c>
      <c r="C459" s="264" t="s">
        <v>2218</v>
      </c>
      <c r="D459" s="278">
        <v>8.81</v>
      </c>
      <c r="E459" s="257"/>
    </row>
    <row r="460" spans="1:5" s="258" customFormat="1" ht="27">
      <c r="A460" s="262">
        <v>91283</v>
      </c>
      <c r="B460" s="263" t="s">
        <v>2291</v>
      </c>
      <c r="C460" s="264" t="s">
        <v>2218</v>
      </c>
      <c r="D460" s="278">
        <v>9.61</v>
      </c>
      <c r="E460" s="257"/>
    </row>
    <row r="461" spans="1:5" s="258" customFormat="1" ht="27">
      <c r="A461" s="262">
        <v>91386</v>
      </c>
      <c r="B461" s="263" t="s">
        <v>2292</v>
      </c>
      <c r="C461" s="264" t="s">
        <v>2218</v>
      </c>
      <c r="D461" s="278">
        <v>237.73</v>
      </c>
      <c r="E461" s="257"/>
    </row>
    <row r="462" spans="1:5" s="258" customFormat="1" ht="13.5">
      <c r="A462" s="262">
        <v>91533</v>
      </c>
      <c r="B462" s="263" t="s">
        <v>2293</v>
      </c>
      <c r="C462" s="264" t="s">
        <v>2218</v>
      </c>
      <c r="D462" s="278">
        <v>38.07</v>
      </c>
      <c r="E462" s="257"/>
    </row>
    <row r="463" spans="1:5" s="258" customFormat="1" ht="27">
      <c r="A463" s="262">
        <v>91634</v>
      </c>
      <c r="B463" s="263" t="s">
        <v>2294</v>
      </c>
      <c r="C463" s="264" t="s">
        <v>2218</v>
      </c>
      <c r="D463" s="278">
        <v>208.53</v>
      </c>
      <c r="E463" s="257"/>
    </row>
    <row r="464" spans="1:5" s="258" customFormat="1" ht="27">
      <c r="A464" s="262">
        <v>91645</v>
      </c>
      <c r="B464" s="263" t="s">
        <v>2295</v>
      </c>
      <c r="C464" s="264" t="s">
        <v>2218</v>
      </c>
      <c r="D464" s="278">
        <v>418.9</v>
      </c>
      <c r="E464" s="257"/>
    </row>
    <row r="465" spans="1:5" s="258" customFormat="1" ht="13.5">
      <c r="A465" s="262">
        <v>91692</v>
      </c>
      <c r="B465" s="263" t="s">
        <v>2296</v>
      </c>
      <c r="C465" s="264" t="s">
        <v>2218</v>
      </c>
      <c r="D465" s="278">
        <v>32.31</v>
      </c>
      <c r="E465" s="257"/>
    </row>
    <row r="466" spans="1:5" s="258" customFormat="1" ht="13.5">
      <c r="A466" s="262">
        <v>92043</v>
      </c>
      <c r="B466" s="263" t="s">
        <v>2297</v>
      </c>
      <c r="C466" s="264" t="s">
        <v>2218</v>
      </c>
      <c r="D466" s="278">
        <v>12.54</v>
      </c>
      <c r="E466" s="257"/>
    </row>
    <row r="467" spans="1:5" s="258" customFormat="1" ht="40.5">
      <c r="A467" s="262">
        <v>92106</v>
      </c>
      <c r="B467" s="263" t="s">
        <v>24402</v>
      </c>
      <c r="C467" s="264" t="s">
        <v>2218</v>
      </c>
      <c r="D467" s="278">
        <v>295.16000000000003</v>
      </c>
      <c r="E467" s="257"/>
    </row>
    <row r="468" spans="1:5" s="258" customFormat="1" ht="27">
      <c r="A468" s="262">
        <v>92112</v>
      </c>
      <c r="B468" s="263" t="s">
        <v>24403</v>
      </c>
      <c r="C468" s="264" t="s">
        <v>2218</v>
      </c>
      <c r="D468" s="278">
        <v>3.22</v>
      </c>
      <c r="E468" s="257"/>
    </row>
    <row r="469" spans="1:5" s="258" customFormat="1" ht="13.5">
      <c r="A469" s="262">
        <v>92118</v>
      </c>
      <c r="B469" s="263" t="s">
        <v>24404</v>
      </c>
      <c r="C469" s="264" t="s">
        <v>2218</v>
      </c>
      <c r="D469" s="278">
        <v>0.4</v>
      </c>
      <c r="E469" s="257"/>
    </row>
    <row r="470" spans="1:5" s="258" customFormat="1" ht="13.5">
      <c r="A470" s="262">
        <v>92138</v>
      </c>
      <c r="B470" s="263" t="s">
        <v>2298</v>
      </c>
      <c r="C470" s="264" t="s">
        <v>2218</v>
      </c>
      <c r="D470" s="278">
        <v>87.31</v>
      </c>
      <c r="E470" s="257"/>
    </row>
    <row r="471" spans="1:5" s="258" customFormat="1" ht="27">
      <c r="A471" s="262">
        <v>92145</v>
      </c>
      <c r="B471" s="263" t="s">
        <v>2299</v>
      </c>
      <c r="C471" s="264" t="s">
        <v>2218</v>
      </c>
      <c r="D471" s="278">
        <v>71.12</v>
      </c>
      <c r="E471" s="257"/>
    </row>
    <row r="472" spans="1:5" s="258" customFormat="1" ht="27">
      <c r="A472" s="262">
        <v>92242</v>
      </c>
      <c r="B472" s="263" t="s">
        <v>2300</v>
      </c>
      <c r="C472" s="264" t="s">
        <v>2218</v>
      </c>
      <c r="D472" s="278">
        <v>362.95</v>
      </c>
      <c r="E472" s="257"/>
    </row>
    <row r="473" spans="1:5" s="258" customFormat="1" ht="13.5">
      <c r="A473" s="262">
        <v>92716</v>
      </c>
      <c r="B473" s="263" t="s">
        <v>24405</v>
      </c>
      <c r="C473" s="264" t="s">
        <v>2218</v>
      </c>
      <c r="D473" s="278">
        <v>98.91</v>
      </c>
      <c r="E473" s="257"/>
    </row>
    <row r="474" spans="1:5" s="258" customFormat="1" ht="13.5">
      <c r="A474" s="262">
        <v>92960</v>
      </c>
      <c r="B474" s="263" t="s">
        <v>2301</v>
      </c>
      <c r="C474" s="264" t="s">
        <v>2218</v>
      </c>
      <c r="D474" s="278">
        <v>17.739999999999998</v>
      </c>
      <c r="E474" s="257"/>
    </row>
    <row r="475" spans="1:5" s="258" customFormat="1" ht="13.5">
      <c r="A475" s="262">
        <v>92966</v>
      </c>
      <c r="B475" s="263" t="s">
        <v>2302</v>
      </c>
      <c r="C475" s="264" t="s">
        <v>2218</v>
      </c>
      <c r="D475" s="278">
        <v>21.16</v>
      </c>
      <c r="E475" s="257"/>
    </row>
    <row r="476" spans="1:5" s="258" customFormat="1" ht="40.5">
      <c r="A476" s="262">
        <v>93224</v>
      </c>
      <c r="B476" s="263" t="s">
        <v>2303</v>
      </c>
      <c r="C476" s="264" t="s">
        <v>2218</v>
      </c>
      <c r="D476" s="278">
        <v>966.88</v>
      </c>
      <c r="E476" s="257"/>
    </row>
    <row r="477" spans="1:5" s="258" customFormat="1" ht="27">
      <c r="A477" s="262">
        <v>93233</v>
      </c>
      <c r="B477" s="263" t="s">
        <v>2304</v>
      </c>
      <c r="C477" s="264" t="s">
        <v>2218</v>
      </c>
      <c r="D477" s="278">
        <v>5.03</v>
      </c>
      <c r="E477" s="257"/>
    </row>
    <row r="478" spans="1:5" s="258" customFormat="1" ht="13.5">
      <c r="A478" s="262">
        <v>93272</v>
      </c>
      <c r="B478" s="263" t="s">
        <v>24406</v>
      </c>
      <c r="C478" s="264" t="s">
        <v>2218</v>
      </c>
      <c r="D478" s="278">
        <v>118.41</v>
      </c>
      <c r="E478" s="257"/>
    </row>
    <row r="479" spans="1:5" s="258" customFormat="1" ht="13.5">
      <c r="A479" s="262">
        <v>93281</v>
      </c>
      <c r="B479" s="263" t="s">
        <v>2305</v>
      </c>
      <c r="C479" s="264" t="s">
        <v>2218</v>
      </c>
      <c r="D479" s="278">
        <v>28.27</v>
      </c>
      <c r="E479" s="257"/>
    </row>
    <row r="480" spans="1:5" s="258" customFormat="1" ht="27">
      <c r="A480" s="262">
        <v>93287</v>
      </c>
      <c r="B480" s="263" t="s">
        <v>2306</v>
      </c>
      <c r="C480" s="264" t="s">
        <v>2218</v>
      </c>
      <c r="D480" s="278">
        <v>340.47</v>
      </c>
      <c r="E480" s="257"/>
    </row>
    <row r="481" spans="1:5" s="258" customFormat="1" ht="27">
      <c r="A481" s="262">
        <v>93402</v>
      </c>
      <c r="B481" s="263" t="s">
        <v>2307</v>
      </c>
      <c r="C481" s="264" t="s">
        <v>2218</v>
      </c>
      <c r="D481" s="278">
        <v>240.29</v>
      </c>
      <c r="E481" s="257"/>
    </row>
    <row r="482" spans="1:5" s="258" customFormat="1" ht="27">
      <c r="A482" s="262">
        <v>93408</v>
      </c>
      <c r="B482" s="263" t="s">
        <v>24407</v>
      </c>
      <c r="C482" s="264" t="s">
        <v>2218</v>
      </c>
      <c r="D482" s="278">
        <v>86.53</v>
      </c>
      <c r="E482" s="257"/>
    </row>
    <row r="483" spans="1:5" s="258" customFormat="1" ht="13.5">
      <c r="A483" s="262">
        <v>93415</v>
      </c>
      <c r="B483" s="263" t="s">
        <v>2308</v>
      </c>
      <c r="C483" s="264" t="s">
        <v>2218</v>
      </c>
      <c r="D483" s="278">
        <v>14.01</v>
      </c>
      <c r="E483" s="257"/>
    </row>
    <row r="484" spans="1:5" s="258" customFormat="1" ht="13.5">
      <c r="A484" s="262">
        <v>93421</v>
      </c>
      <c r="B484" s="263" t="s">
        <v>2309</v>
      </c>
      <c r="C484" s="264" t="s">
        <v>2218</v>
      </c>
      <c r="D484" s="278">
        <v>67.09</v>
      </c>
      <c r="E484" s="257"/>
    </row>
    <row r="485" spans="1:5" s="258" customFormat="1" ht="13.5">
      <c r="A485" s="262">
        <v>93427</v>
      </c>
      <c r="B485" s="263" t="s">
        <v>2310</v>
      </c>
      <c r="C485" s="264" t="s">
        <v>2218</v>
      </c>
      <c r="D485" s="278">
        <v>151.97999999999999</v>
      </c>
      <c r="E485" s="257"/>
    </row>
    <row r="486" spans="1:5" s="258" customFormat="1" ht="13.5">
      <c r="A486" s="262">
        <v>93433</v>
      </c>
      <c r="B486" s="263" t="s">
        <v>24408</v>
      </c>
      <c r="C486" s="264" t="s">
        <v>2218</v>
      </c>
      <c r="D486" s="278">
        <v>2342.21</v>
      </c>
      <c r="E486" s="257"/>
    </row>
    <row r="487" spans="1:5" s="258" customFormat="1" ht="13.5">
      <c r="A487" s="262">
        <v>93439</v>
      </c>
      <c r="B487" s="263" t="s">
        <v>24409</v>
      </c>
      <c r="C487" s="264" t="s">
        <v>2218</v>
      </c>
      <c r="D487" s="278">
        <v>230.93</v>
      </c>
      <c r="E487" s="257"/>
    </row>
    <row r="488" spans="1:5" s="258" customFormat="1" ht="13.5">
      <c r="A488" s="262">
        <v>95121</v>
      </c>
      <c r="B488" s="263" t="s">
        <v>2311</v>
      </c>
      <c r="C488" s="264" t="s">
        <v>2218</v>
      </c>
      <c r="D488" s="278">
        <v>324.38</v>
      </c>
      <c r="E488" s="257"/>
    </row>
    <row r="489" spans="1:5" s="258" customFormat="1" ht="13.5">
      <c r="A489" s="262">
        <v>95127</v>
      </c>
      <c r="B489" s="263" t="s">
        <v>2312</v>
      </c>
      <c r="C489" s="264" t="s">
        <v>2218</v>
      </c>
      <c r="D489" s="278">
        <v>199.64</v>
      </c>
      <c r="E489" s="257"/>
    </row>
    <row r="490" spans="1:5" s="258" customFormat="1" ht="13.5">
      <c r="A490" s="262">
        <v>95133</v>
      </c>
      <c r="B490" s="263" t="s">
        <v>2313</v>
      </c>
      <c r="C490" s="264" t="s">
        <v>2218</v>
      </c>
      <c r="D490" s="278">
        <v>171.27</v>
      </c>
      <c r="E490" s="257"/>
    </row>
    <row r="491" spans="1:5" s="258" customFormat="1" ht="13.5">
      <c r="A491" s="262">
        <v>95139</v>
      </c>
      <c r="B491" s="263" t="s">
        <v>2314</v>
      </c>
      <c r="C491" s="264" t="s">
        <v>2218</v>
      </c>
      <c r="D491" s="278">
        <v>0.06</v>
      </c>
      <c r="E491" s="257"/>
    </row>
    <row r="492" spans="1:5" s="258" customFormat="1" ht="13.5">
      <c r="A492" s="262">
        <v>95212</v>
      </c>
      <c r="B492" s="263" t="s">
        <v>24410</v>
      </c>
      <c r="C492" s="264" t="s">
        <v>2218</v>
      </c>
      <c r="D492" s="278">
        <v>127.01</v>
      </c>
      <c r="E492" s="257"/>
    </row>
    <row r="493" spans="1:5" s="258" customFormat="1" ht="13.5">
      <c r="A493" s="262">
        <v>95258</v>
      </c>
      <c r="B493" s="263" t="s">
        <v>2315</v>
      </c>
      <c r="C493" s="264" t="s">
        <v>2218</v>
      </c>
      <c r="D493" s="278">
        <v>20.75</v>
      </c>
      <c r="E493" s="257"/>
    </row>
    <row r="494" spans="1:5" s="258" customFormat="1" ht="13.5">
      <c r="A494" s="262">
        <v>95264</v>
      </c>
      <c r="B494" s="263" t="s">
        <v>2316</v>
      </c>
      <c r="C494" s="264" t="s">
        <v>2218</v>
      </c>
      <c r="D494" s="278">
        <v>5.99</v>
      </c>
      <c r="E494" s="257"/>
    </row>
    <row r="495" spans="1:5" s="258" customFormat="1" ht="27">
      <c r="A495" s="262">
        <v>95270</v>
      </c>
      <c r="B495" s="263" t="s">
        <v>2317</v>
      </c>
      <c r="C495" s="264" t="s">
        <v>2218</v>
      </c>
      <c r="D495" s="278">
        <v>8.75</v>
      </c>
      <c r="E495" s="257"/>
    </row>
    <row r="496" spans="1:5" s="258" customFormat="1" ht="27">
      <c r="A496" s="262">
        <v>95276</v>
      </c>
      <c r="B496" s="263" t="s">
        <v>24411</v>
      </c>
      <c r="C496" s="264" t="s">
        <v>2218</v>
      </c>
      <c r="D496" s="278">
        <v>3.14</v>
      </c>
      <c r="E496" s="257"/>
    </row>
    <row r="497" spans="1:5" s="258" customFormat="1" ht="13.5">
      <c r="A497" s="262">
        <v>95282</v>
      </c>
      <c r="B497" s="263" t="s">
        <v>24412</v>
      </c>
      <c r="C497" s="264" t="s">
        <v>2218</v>
      </c>
      <c r="D497" s="278">
        <v>8.93</v>
      </c>
      <c r="E497" s="257"/>
    </row>
    <row r="498" spans="1:5" s="258" customFormat="1" ht="27">
      <c r="A498" s="262">
        <v>95620</v>
      </c>
      <c r="B498" s="263" t="s">
        <v>2318</v>
      </c>
      <c r="C498" s="264" t="s">
        <v>2218</v>
      </c>
      <c r="D498" s="278">
        <v>20.27</v>
      </c>
      <c r="E498" s="257"/>
    </row>
    <row r="499" spans="1:5" s="258" customFormat="1" ht="27">
      <c r="A499" s="262">
        <v>95631</v>
      </c>
      <c r="B499" s="263" t="s">
        <v>2319</v>
      </c>
      <c r="C499" s="264" t="s">
        <v>2218</v>
      </c>
      <c r="D499" s="278">
        <v>214.95</v>
      </c>
      <c r="E499" s="257"/>
    </row>
    <row r="500" spans="1:5" s="258" customFormat="1" ht="13.5">
      <c r="A500" s="262">
        <v>95702</v>
      </c>
      <c r="B500" s="263" t="s">
        <v>2320</v>
      </c>
      <c r="C500" s="264" t="s">
        <v>2218</v>
      </c>
      <c r="D500" s="278">
        <v>42.45</v>
      </c>
      <c r="E500" s="257"/>
    </row>
    <row r="501" spans="1:5" s="258" customFormat="1" ht="27">
      <c r="A501" s="262">
        <v>95708</v>
      </c>
      <c r="B501" s="263" t="s">
        <v>2321</v>
      </c>
      <c r="C501" s="264" t="s">
        <v>2218</v>
      </c>
      <c r="D501" s="278">
        <v>141.88999999999999</v>
      </c>
      <c r="E501" s="257"/>
    </row>
    <row r="502" spans="1:5" s="258" customFormat="1" ht="27">
      <c r="A502" s="262">
        <v>95714</v>
      </c>
      <c r="B502" s="263" t="s">
        <v>2322</v>
      </c>
      <c r="C502" s="264" t="s">
        <v>2218</v>
      </c>
      <c r="D502" s="278">
        <v>239.65</v>
      </c>
      <c r="E502" s="257"/>
    </row>
    <row r="503" spans="1:5" s="258" customFormat="1" ht="27">
      <c r="A503" s="262">
        <v>95720</v>
      </c>
      <c r="B503" s="263" t="s">
        <v>2323</v>
      </c>
      <c r="C503" s="264" t="s">
        <v>2218</v>
      </c>
      <c r="D503" s="278">
        <v>234.85</v>
      </c>
      <c r="E503" s="257"/>
    </row>
    <row r="504" spans="1:5" s="258" customFormat="1" ht="13.5">
      <c r="A504" s="262">
        <v>95872</v>
      </c>
      <c r="B504" s="263" t="s">
        <v>2324</v>
      </c>
      <c r="C504" s="264" t="s">
        <v>2218</v>
      </c>
      <c r="D504" s="278">
        <v>257.66000000000003</v>
      </c>
      <c r="E504" s="257"/>
    </row>
    <row r="505" spans="1:5" s="258" customFormat="1" ht="13.5">
      <c r="A505" s="262">
        <v>96013</v>
      </c>
      <c r="B505" s="263" t="s">
        <v>2325</v>
      </c>
      <c r="C505" s="264" t="s">
        <v>2218</v>
      </c>
      <c r="D505" s="278">
        <v>171.57</v>
      </c>
      <c r="E505" s="257"/>
    </row>
    <row r="506" spans="1:5" s="258" customFormat="1" ht="13.5">
      <c r="A506" s="262">
        <v>96020</v>
      </c>
      <c r="B506" s="263" t="s">
        <v>2326</v>
      </c>
      <c r="C506" s="264" t="s">
        <v>2218</v>
      </c>
      <c r="D506" s="278">
        <v>171.07</v>
      </c>
      <c r="E506" s="257"/>
    </row>
    <row r="507" spans="1:5" s="258" customFormat="1" ht="13.5">
      <c r="A507" s="262">
        <v>96028</v>
      </c>
      <c r="B507" s="263" t="s">
        <v>2327</v>
      </c>
      <c r="C507" s="264" t="s">
        <v>2218</v>
      </c>
      <c r="D507" s="278">
        <v>133.57</v>
      </c>
      <c r="E507" s="257"/>
    </row>
    <row r="508" spans="1:5" s="258" customFormat="1" ht="27">
      <c r="A508" s="262">
        <v>96035</v>
      </c>
      <c r="B508" s="263" t="s">
        <v>2328</v>
      </c>
      <c r="C508" s="264" t="s">
        <v>2218</v>
      </c>
      <c r="D508" s="278">
        <v>247.48</v>
      </c>
      <c r="E508" s="257"/>
    </row>
    <row r="509" spans="1:5" s="258" customFormat="1" ht="13.5">
      <c r="A509" s="262">
        <v>96157</v>
      </c>
      <c r="B509" s="263" t="s">
        <v>2329</v>
      </c>
      <c r="C509" s="264" t="s">
        <v>2218</v>
      </c>
      <c r="D509" s="278">
        <v>134.07</v>
      </c>
      <c r="E509" s="257"/>
    </row>
    <row r="510" spans="1:5" s="258" customFormat="1" ht="27">
      <c r="A510" s="262">
        <v>96158</v>
      </c>
      <c r="B510" s="263" t="s">
        <v>2330</v>
      </c>
      <c r="C510" s="264" t="s">
        <v>2218</v>
      </c>
      <c r="D510" s="278">
        <v>130.25</v>
      </c>
      <c r="E510" s="257"/>
    </row>
    <row r="511" spans="1:5" s="258" customFormat="1" ht="27">
      <c r="A511" s="262">
        <v>96245</v>
      </c>
      <c r="B511" s="263" t="s">
        <v>2331</v>
      </c>
      <c r="C511" s="264" t="s">
        <v>2218</v>
      </c>
      <c r="D511" s="278">
        <v>103.33</v>
      </c>
      <c r="E511" s="257"/>
    </row>
    <row r="512" spans="1:5" s="258" customFormat="1" ht="27">
      <c r="A512" s="262">
        <v>96463</v>
      </c>
      <c r="B512" s="263" t="s">
        <v>2332</v>
      </c>
      <c r="C512" s="264" t="s">
        <v>2218</v>
      </c>
      <c r="D512" s="278">
        <v>204.99</v>
      </c>
      <c r="E512" s="257"/>
    </row>
    <row r="513" spans="1:5" s="258" customFormat="1" ht="27">
      <c r="A513" s="262">
        <v>98764</v>
      </c>
      <c r="B513" s="263" t="s">
        <v>2333</v>
      </c>
      <c r="C513" s="264" t="s">
        <v>2218</v>
      </c>
      <c r="D513" s="278">
        <v>4.21</v>
      </c>
      <c r="E513" s="257"/>
    </row>
    <row r="514" spans="1:5" s="258" customFormat="1" ht="27">
      <c r="A514" s="262">
        <v>99833</v>
      </c>
      <c r="B514" s="263" t="s">
        <v>24413</v>
      </c>
      <c r="C514" s="264" t="s">
        <v>2218</v>
      </c>
      <c r="D514" s="278">
        <v>1.96</v>
      </c>
      <c r="E514" s="257"/>
    </row>
    <row r="515" spans="1:5" s="258" customFormat="1" ht="13.5">
      <c r="A515" s="262">
        <v>100641</v>
      </c>
      <c r="B515" s="263" t="s">
        <v>2334</v>
      </c>
      <c r="C515" s="264" t="s">
        <v>2218</v>
      </c>
      <c r="D515" s="278">
        <v>4229.8999999999996</v>
      </c>
      <c r="E515" s="257"/>
    </row>
    <row r="516" spans="1:5" s="258" customFormat="1" ht="13.5">
      <c r="A516" s="262">
        <v>100647</v>
      </c>
      <c r="B516" s="263" t="s">
        <v>2335</v>
      </c>
      <c r="C516" s="264" t="s">
        <v>2218</v>
      </c>
      <c r="D516" s="278">
        <v>5778.3</v>
      </c>
      <c r="E516" s="257"/>
    </row>
    <row r="517" spans="1:5" s="258" customFormat="1" ht="27">
      <c r="A517" s="262">
        <v>102275</v>
      </c>
      <c r="B517" s="263" t="s">
        <v>5927</v>
      </c>
      <c r="C517" s="264" t="s">
        <v>2218</v>
      </c>
      <c r="D517" s="278">
        <v>20.92</v>
      </c>
      <c r="E517" s="257"/>
    </row>
    <row r="518" spans="1:5" s="258" customFormat="1" ht="27">
      <c r="A518" s="262">
        <v>104091</v>
      </c>
      <c r="B518" s="263" t="s">
        <v>7329</v>
      </c>
      <c r="C518" s="264" t="s">
        <v>2218</v>
      </c>
      <c r="D518" s="278">
        <v>0.8</v>
      </c>
      <c r="E518" s="257"/>
    </row>
    <row r="519" spans="1:5" s="258" customFormat="1" ht="27">
      <c r="A519" s="262">
        <v>104097</v>
      </c>
      <c r="B519" s="263" t="s">
        <v>7330</v>
      </c>
      <c r="C519" s="264" t="s">
        <v>2218</v>
      </c>
      <c r="D519" s="278">
        <v>1.1100000000000001</v>
      </c>
      <c r="E519" s="257"/>
    </row>
    <row r="520" spans="1:5" s="258" customFormat="1" ht="27">
      <c r="A520" s="262">
        <v>5632</v>
      </c>
      <c r="B520" s="263" t="s">
        <v>2336</v>
      </c>
      <c r="C520" s="264" t="s">
        <v>2337</v>
      </c>
      <c r="D520" s="278">
        <v>84.68</v>
      </c>
      <c r="E520" s="257"/>
    </row>
    <row r="521" spans="1:5" s="258" customFormat="1" ht="40.5">
      <c r="A521" s="262">
        <v>5679</v>
      </c>
      <c r="B521" s="263" t="s">
        <v>2338</v>
      </c>
      <c r="C521" s="264" t="s">
        <v>2337</v>
      </c>
      <c r="D521" s="278">
        <v>64.680000000000007</v>
      </c>
      <c r="E521" s="257"/>
    </row>
    <row r="522" spans="1:5" s="258" customFormat="1" ht="40.5">
      <c r="A522" s="262">
        <v>5681</v>
      </c>
      <c r="B522" s="263" t="s">
        <v>2339</v>
      </c>
      <c r="C522" s="264" t="s">
        <v>2337</v>
      </c>
      <c r="D522" s="278">
        <v>61.1</v>
      </c>
      <c r="E522" s="257"/>
    </row>
    <row r="523" spans="1:5" s="258" customFormat="1" ht="27">
      <c r="A523" s="262">
        <v>5685</v>
      </c>
      <c r="B523" s="263" t="s">
        <v>2340</v>
      </c>
      <c r="C523" s="264" t="s">
        <v>2337</v>
      </c>
      <c r="D523" s="278">
        <v>60.62</v>
      </c>
      <c r="E523" s="257"/>
    </row>
    <row r="524" spans="1:5" s="258" customFormat="1" ht="27">
      <c r="A524" s="262">
        <v>5690</v>
      </c>
      <c r="B524" s="263" t="s">
        <v>2341</v>
      </c>
      <c r="C524" s="264" t="s">
        <v>2337</v>
      </c>
      <c r="D524" s="278">
        <v>4.1900000000000004</v>
      </c>
      <c r="E524" s="257"/>
    </row>
    <row r="525" spans="1:5" s="258" customFormat="1" ht="27">
      <c r="A525" s="262">
        <v>5806</v>
      </c>
      <c r="B525" s="263" t="s">
        <v>2342</v>
      </c>
      <c r="C525" s="264" t="s">
        <v>2337</v>
      </c>
      <c r="D525" s="278">
        <v>0.26</v>
      </c>
      <c r="E525" s="257"/>
    </row>
    <row r="526" spans="1:5" s="258" customFormat="1" ht="40.5">
      <c r="A526" s="262">
        <v>5826</v>
      </c>
      <c r="B526" s="263" t="s">
        <v>2343</v>
      </c>
      <c r="C526" s="264" t="s">
        <v>2337</v>
      </c>
      <c r="D526" s="278">
        <v>53.7</v>
      </c>
      <c r="E526" s="257"/>
    </row>
    <row r="527" spans="1:5" s="258" customFormat="1" ht="13.5">
      <c r="A527" s="262">
        <v>5829</v>
      </c>
      <c r="B527" s="263" t="s">
        <v>2344</v>
      </c>
      <c r="C527" s="264" t="s">
        <v>2337</v>
      </c>
      <c r="D527" s="278">
        <v>150.37</v>
      </c>
      <c r="E527" s="257"/>
    </row>
    <row r="528" spans="1:5" s="258" customFormat="1" ht="27">
      <c r="A528" s="262">
        <v>5837</v>
      </c>
      <c r="B528" s="263" t="s">
        <v>2345</v>
      </c>
      <c r="C528" s="264" t="s">
        <v>2337</v>
      </c>
      <c r="D528" s="278">
        <v>140.94</v>
      </c>
      <c r="E528" s="257"/>
    </row>
    <row r="529" spans="1:5" s="258" customFormat="1" ht="13.5">
      <c r="A529" s="262">
        <v>5841</v>
      </c>
      <c r="B529" s="263" t="s">
        <v>2346</v>
      </c>
      <c r="C529" s="264" t="s">
        <v>2337</v>
      </c>
      <c r="D529" s="278">
        <v>4.82</v>
      </c>
      <c r="E529" s="257"/>
    </row>
    <row r="530" spans="1:5" s="258" customFormat="1" ht="13.5">
      <c r="A530" s="262">
        <v>5845</v>
      </c>
      <c r="B530" s="263" t="s">
        <v>2347</v>
      </c>
      <c r="C530" s="264" t="s">
        <v>2337</v>
      </c>
      <c r="D530" s="278">
        <v>56.33</v>
      </c>
      <c r="E530" s="257"/>
    </row>
    <row r="531" spans="1:5" s="258" customFormat="1" ht="13.5">
      <c r="A531" s="262">
        <v>5849</v>
      </c>
      <c r="B531" s="263" t="s">
        <v>2348</v>
      </c>
      <c r="C531" s="264" t="s">
        <v>2337</v>
      </c>
      <c r="D531" s="278">
        <v>77.11</v>
      </c>
      <c r="E531" s="257"/>
    </row>
    <row r="532" spans="1:5" s="258" customFormat="1" ht="27">
      <c r="A532" s="262">
        <v>5853</v>
      </c>
      <c r="B532" s="263" t="s">
        <v>2349</v>
      </c>
      <c r="C532" s="264" t="s">
        <v>2337</v>
      </c>
      <c r="D532" s="278">
        <v>77.38</v>
      </c>
      <c r="E532" s="257"/>
    </row>
    <row r="533" spans="1:5" s="258" customFormat="1" ht="13.5">
      <c r="A533" s="262">
        <v>5857</v>
      </c>
      <c r="B533" s="263" t="s">
        <v>2350</v>
      </c>
      <c r="C533" s="264" t="s">
        <v>2337</v>
      </c>
      <c r="D533" s="278">
        <v>177.08</v>
      </c>
      <c r="E533" s="257"/>
    </row>
    <row r="534" spans="1:5" s="258" customFormat="1" ht="27">
      <c r="A534" s="262">
        <v>5865</v>
      </c>
      <c r="B534" s="263" t="s">
        <v>2351</v>
      </c>
      <c r="C534" s="264" t="s">
        <v>2337</v>
      </c>
      <c r="D534" s="278">
        <v>10.78</v>
      </c>
      <c r="E534" s="257"/>
    </row>
    <row r="535" spans="1:5" s="258" customFormat="1" ht="27">
      <c r="A535" s="262">
        <v>5869</v>
      </c>
      <c r="B535" s="263" t="s">
        <v>2352</v>
      </c>
      <c r="C535" s="264" t="s">
        <v>2337</v>
      </c>
      <c r="D535" s="278">
        <v>68.760000000000005</v>
      </c>
      <c r="E535" s="257"/>
    </row>
    <row r="536" spans="1:5" s="258" customFormat="1" ht="40.5">
      <c r="A536" s="262">
        <v>5877</v>
      </c>
      <c r="B536" s="263" t="s">
        <v>2353</v>
      </c>
      <c r="C536" s="264" t="s">
        <v>2337</v>
      </c>
      <c r="D536" s="278">
        <v>63.54</v>
      </c>
      <c r="E536" s="257"/>
    </row>
    <row r="537" spans="1:5" s="258" customFormat="1" ht="27">
      <c r="A537" s="262">
        <v>5881</v>
      </c>
      <c r="B537" s="263" t="s">
        <v>2354</v>
      </c>
      <c r="C537" s="264" t="s">
        <v>2337</v>
      </c>
      <c r="D537" s="278">
        <v>73.72</v>
      </c>
      <c r="E537" s="257"/>
    </row>
    <row r="538" spans="1:5" s="258" customFormat="1" ht="27">
      <c r="A538" s="262">
        <v>5884</v>
      </c>
      <c r="B538" s="263" t="s">
        <v>2355</v>
      </c>
      <c r="C538" s="264" t="s">
        <v>2337</v>
      </c>
      <c r="D538" s="278">
        <v>48.89</v>
      </c>
      <c r="E538" s="257"/>
    </row>
    <row r="539" spans="1:5" s="258" customFormat="1" ht="27">
      <c r="A539" s="262">
        <v>5892</v>
      </c>
      <c r="B539" s="263" t="s">
        <v>2356</v>
      </c>
      <c r="C539" s="264" t="s">
        <v>2337</v>
      </c>
      <c r="D539" s="278">
        <v>49.57</v>
      </c>
      <c r="E539" s="257"/>
    </row>
    <row r="540" spans="1:5" s="258" customFormat="1" ht="27">
      <c r="A540" s="262">
        <v>5896</v>
      </c>
      <c r="B540" s="263" t="s">
        <v>2357</v>
      </c>
      <c r="C540" s="264" t="s">
        <v>2337</v>
      </c>
      <c r="D540" s="278">
        <v>51.87</v>
      </c>
      <c r="E540" s="257"/>
    </row>
    <row r="541" spans="1:5" s="258" customFormat="1" ht="27">
      <c r="A541" s="262">
        <v>5903</v>
      </c>
      <c r="B541" s="263" t="s">
        <v>2358</v>
      </c>
      <c r="C541" s="264" t="s">
        <v>2337</v>
      </c>
      <c r="D541" s="278">
        <v>64.819999999999993</v>
      </c>
      <c r="E541" s="257"/>
    </row>
    <row r="542" spans="1:5" s="258" customFormat="1" ht="27">
      <c r="A542" s="262">
        <v>5911</v>
      </c>
      <c r="B542" s="263" t="s">
        <v>2359</v>
      </c>
      <c r="C542" s="264" t="s">
        <v>2337</v>
      </c>
      <c r="D542" s="278">
        <v>25.9</v>
      </c>
      <c r="E542" s="257"/>
    </row>
    <row r="543" spans="1:5" s="258" customFormat="1" ht="13.5">
      <c r="A543" s="262">
        <v>5923</v>
      </c>
      <c r="B543" s="263" t="s">
        <v>2360</v>
      </c>
      <c r="C543" s="264" t="s">
        <v>2337</v>
      </c>
      <c r="D543" s="278">
        <v>3.28</v>
      </c>
      <c r="E543" s="257"/>
    </row>
    <row r="544" spans="1:5" s="258" customFormat="1" ht="27">
      <c r="A544" s="262">
        <v>5930</v>
      </c>
      <c r="B544" s="263" t="s">
        <v>2361</v>
      </c>
      <c r="C544" s="264" t="s">
        <v>2337</v>
      </c>
      <c r="D544" s="278">
        <v>63.35</v>
      </c>
      <c r="E544" s="257"/>
    </row>
    <row r="545" spans="1:5" s="258" customFormat="1" ht="27">
      <c r="A545" s="262">
        <v>5934</v>
      </c>
      <c r="B545" s="263" t="s">
        <v>2362</v>
      </c>
      <c r="C545" s="264" t="s">
        <v>2337</v>
      </c>
      <c r="D545" s="278">
        <v>92.15</v>
      </c>
      <c r="E545" s="257"/>
    </row>
    <row r="546" spans="1:5" s="258" customFormat="1" ht="27">
      <c r="A546" s="262">
        <v>5942</v>
      </c>
      <c r="B546" s="263" t="s">
        <v>2363</v>
      </c>
      <c r="C546" s="264" t="s">
        <v>2337</v>
      </c>
      <c r="D546" s="278">
        <v>79.099999999999994</v>
      </c>
      <c r="E546" s="257"/>
    </row>
    <row r="547" spans="1:5" s="258" customFormat="1" ht="27">
      <c r="A547" s="262">
        <v>5946</v>
      </c>
      <c r="B547" s="263" t="s">
        <v>2364</v>
      </c>
      <c r="C547" s="264" t="s">
        <v>2337</v>
      </c>
      <c r="D547" s="278">
        <v>98.28</v>
      </c>
      <c r="E547" s="257"/>
    </row>
    <row r="548" spans="1:5" s="258" customFormat="1" ht="13.5">
      <c r="A548" s="262">
        <v>5952</v>
      </c>
      <c r="B548" s="263" t="s">
        <v>2365</v>
      </c>
      <c r="C548" s="264" t="s">
        <v>2337</v>
      </c>
      <c r="D548" s="278">
        <v>19.52</v>
      </c>
      <c r="E548" s="257"/>
    </row>
    <row r="549" spans="1:5" s="258" customFormat="1" ht="27">
      <c r="A549" s="262">
        <v>5954</v>
      </c>
      <c r="B549" s="263" t="s">
        <v>2366</v>
      </c>
      <c r="C549" s="264" t="s">
        <v>2337</v>
      </c>
      <c r="D549" s="278">
        <v>5.18</v>
      </c>
      <c r="E549" s="257"/>
    </row>
    <row r="550" spans="1:5" s="258" customFormat="1" ht="27">
      <c r="A550" s="262">
        <v>5961</v>
      </c>
      <c r="B550" s="263" t="s">
        <v>2367</v>
      </c>
      <c r="C550" s="264" t="s">
        <v>2337</v>
      </c>
      <c r="D550" s="278">
        <v>55.37</v>
      </c>
      <c r="E550" s="257"/>
    </row>
    <row r="551" spans="1:5" s="258" customFormat="1" ht="27">
      <c r="A551" s="262">
        <v>6260</v>
      </c>
      <c r="B551" s="263" t="s">
        <v>2368</v>
      </c>
      <c r="C551" s="264" t="s">
        <v>2337</v>
      </c>
      <c r="D551" s="278">
        <v>54.07</v>
      </c>
      <c r="E551" s="257"/>
    </row>
    <row r="552" spans="1:5" s="258" customFormat="1" ht="27">
      <c r="A552" s="262">
        <v>6880</v>
      </c>
      <c r="B552" s="263" t="s">
        <v>2369</v>
      </c>
      <c r="C552" s="264" t="s">
        <v>2337</v>
      </c>
      <c r="D552" s="278">
        <v>80.73</v>
      </c>
      <c r="E552" s="257"/>
    </row>
    <row r="553" spans="1:5" s="258" customFormat="1" ht="13.5">
      <c r="A553" s="262">
        <v>7031</v>
      </c>
      <c r="B553" s="263" t="s">
        <v>24414</v>
      </c>
      <c r="C553" s="264" t="s">
        <v>2337</v>
      </c>
      <c r="D553" s="278">
        <v>6.32</v>
      </c>
      <c r="E553" s="257"/>
    </row>
    <row r="554" spans="1:5" s="258" customFormat="1" ht="27">
      <c r="A554" s="262">
        <v>7043</v>
      </c>
      <c r="B554" s="263" t="s">
        <v>2370</v>
      </c>
      <c r="C554" s="264" t="s">
        <v>2337</v>
      </c>
      <c r="D554" s="278">
        <v>0.32</v>
      </c>
      <c r="E554" s="257"/>
    </row>
    <row r="555" spans="1:5" s="258" customFormat="1" ht="27">
      <c r="A555" s="262">
        <v>7050</v>
      </c>
      <c r="B555" s="263" t="s">
        <v>2371</v>
      </c>
      <c r="C555" s="264" t="s">
        <v>2337</v>
      </c>
      <c r="D555" s="278">
        <v>74.42</v>
      </c>
      <c r="E555" s="257"/>
    </row>
    <row r="556" spans="1:5" s="258" customFormat="1" ht="27">
      <c r="A556" s="262">
        <v>67827</v>
      </c>
      <c r="B556" s="263" t="s">
        <v>2372</v>
      </c>
      <c r="C556" s="264" t="s">
        <v>2337</v>
      </c>
      <c r="D556" s="278">
        <v>56.38</v>
      </c>
      <c r="E556" s="257"/>
    </row>
    <row r="557" spans="1:5" s="258" customFormat="1" ht="13.5">
      <c r="A557" s="262">
        <v>73395</v>
      </c>
      <c r="B557" s="263" t="s">
        <v>2373</v>
      </c>
      <c r="C557" s="264" t="s">
        <v>2337</v>
      </c>
      <c r="D557" s="278">
        <v>7.77</v>
      </c>
      <c r="E557" s="257"/>
    </row>
    <row r="558" spans="1:5" s="258" customFormat="1" ht="27">
      <c r="A558" s="262">
        <v>83766</v>
      </c>
      <c r="B558" s="263" t="s">
        <v>2374</v>
      </c>
      <c r="C558" s="264" t="s">
        <v>2337</v>
      </c>
      <c r="D558" s="278">
        <v>40.93</v>
      </c>
      <c r="E558" s="257"/>
    </row>
    <row r="559" spans="1:5" s="258" customFormat="1" ht="27">
      <c r="A559" s="262">
        <v>84013</v>
      </c>
      <c r="B559" s="263" t="s">
        <v>2375</v>
      </c>
      <c r="C559" s="264" t="s">
        <v>2337</v>
      </c>
      <c r="D559" s="278">
        <v>82.28</v>
      </c>
      <c r="E559" s="257"/>
    </row>
    <row r="560" spans="1:5" s="258" customFormat="1" ht="27">
      <c r="A560" s="262">
        <v>87446</v>
      </c>
      <c r="B560" s="263" t="s">
        <v>24415</v>
      </c>
      <c r="C560" s="264" t="s">
        <v>2337</v>
      </c>
      <c r="D560" s="278">
        <v>0.45</v>
      </c>
      <c r="E560" s="257"/>
    </row>
    <row r="561" spans="1:5" s="258" customFormat="1" ht="27">
      <c r="A561" s="262">
        <v>88392</v>
      </c>
      <c r="B561" s="263" t="s">
        <v>24416</v>
      </c>
      <c r="C561" s="264" t="s">
        <v>2337</v>
      </c>
      <c r="D561" s="278">
        <v>0.88</v>
      </c>
      <c r="E561" s="257"/>
    </row>
    <row r="562" spans="1:5" s="258" customFormat="1" ht="27">
      <c r="A562" s="262">
        <v>88398</v>
      </c>
      <c r="B562" s="263" t="s">
        <v>24417</v>
      </c>
      <c r="C562" s="264" t="s">
        <v>2337</v>
      </c>
      <c r="D562" s="278">
        <v>1.06</v>
      </c>
      <c r="E562" s="257"/>
    </row>
    <row r="563" spans="1:5" s="258" customFormat="1" ht="27">
      <c r="A563" s="262">
        <v>88404</v>
      </c>
      <c r="B563" s="263" t="s">
        <v>24418</v>
      </c>
      <c r="C563" s="264" t="s">
        <v>2337</v>
      </c>
      <c r="D563" s="278">
        <v>0.84</v>
      </c>
      <c r="E563" s="257"/>
    </row>
    <row r="564" spans="1:5" s="258" customFormat="1" ht="27">
      <c r="A564" s="262">
        <v>88430</v>
      </c>
      <c r="B564" s="263" t="s">
        <v>2376</v>
      </c>
      <c r="C564" s="264" t="s">
        <v>2337</v>
      </c>
      <c r="D564" s="278">
        <v>5.61</v>
      </c>
      <c r="E564" s="257"/>
    </row>
    <row r="565" spans="1:5" s="258" customFormat="1" ht="27">
      <c r="A565" s="262">
        <v>88438</v>
      </c>
      <c r="B565" s="263" t="s">
        <v>2377</v>
      </c>
      <c r="C565" s="264" t="s">
        <v>2337</v>
      </c>
      <c r="D565" s="278">
        <v>7.45</v>
      </c>
      <c r="E565" s="257"/>
    </row>
    <row r="566" spans="1:5" s="258" customFormat="1" ht="27">
      <c r="A566" s="262">
        <v>88831</v>
      </c>
      <c r="B566" s="263" t="s">
        <v>24419</v>
      </c>
      <c r="C566" s="264" t="s">
        <v>2337</v>
      </c>
      <c r="D566" s="278">
        <v>0.32</v>
      </c>
      <c r="E566" s="257"/>
    </row>
    <row r="567" spans="1:5" s="258" customFormat="1" ht="13.5">
      <c r="A567" s="262">
        <v>88844</v>
      </c>
      <c r="B567" s="263" t="s">
        <v>2378</v>
      </c>
      <c r="C567" s="264" t="s">
        <v>2337</v>
      </c>
      <c r="D567" s="278">
        <v>68.930000000000007</v>
      </c>
      <c r="E567" s="257"/>
    </row>
    <row r="568" spans="1:5" s="258" customFormat="1" ht="27">
      <c r="A568" s="262">
        <v>88908</v>
      </c>
      <c r="B568" s="263" t="s">
        <v>2379</v>
      </c>
      <c r="C568" s="264" t="s">
        <v>2337</v>
      </c>
      <c r="D568" s="278">
        <v>90.57</v>
      </c>
      <c r="E568" s="257"/>
    </row>
    <row r="569" spans="1:5" s="258" customFormat="1" ht="27">
      <c r="A569" s="262">
        <v>89022</v>
      </c>
      <c r="B569" s="263" t="s">
        <v>2380</v>
      </c>
      <c r="C569" s="264" t="s">
        <v>2337</v>
      </c>
      <c r="D569" s="278">
        <v>0.36</v>
      </c>
      <c r="E569" s="257"/>
    </row>
    <row r="570" spans="1:5" s="258" customFormat="1" ht="13.5">
      <c r="A570" s="262">
        <v>89027</v>
      </c>
      <c r="B570" s="263" t="s">
        <v>24420</v>
      </c>
      <c r="C570" s="264" t="s">
        <v>2337</v>
      </c>
      <c r="D570" s="278">
        <v>5.13</v>
      </c>
      <c r="E570" s="257"/>
    </row>
    <row r="571" spans="1:5" s="258" customFormat="1" ht="13.5">
      <c r="A571" s="262">
        <v>89031</v>
      </c>
      <c r="B571" s="263" t="s">
        <v>2381</v>
      </c>
      <c r="C571" s="264" t="s">
        <v>2337</v>
      </c>
      <c r="D571" s="278">
        <v>67.349999999999994</v>
      </c>
      <c r="E571" s="257"/>
    </row>
    <row r="572" spans="1:5" s="258" customFormat="1" ht="13.5">
      <c r="A572" s="262">
        <v>89036</v>
      </c>
      <c r="B572" s="263" t="s">
        <v>2382</v>
      </c>
      <c r="C572" s="264" t="s">
        <v>2337</v>
      </c>
      <c r="D572" s="278">
        <v>50.25</v>
      </c>
      <c r="E572" s="257"/>
    </row>
    <row r="573" spans="1:5" s="258" customFormat="1" ht="13.5">
      <c r="A573" s="262">
        <v>89218</v>
      </c>
      <c r="B573" s="263" t="s">
        <v>2383</v>
      </c>
      <c r="C573" s="264" t="s">
        <v>2337</v>
      </c>
      <c r="D573" s="278">
        <v>98.36</v>
      </c>
      <c r="E573" s="257"/>
    </row>
    <row r="574" spans="1:5" s="258" customFormat="1" ht="27">
      <c r="A574" s="262">
        <v>89226</v>
      </c>
      <c r="B574" s="263" t="s">
        <v>24421</v>
      </c>
      <c r="C574" s="264" t="s">
        <v>2337</v>
      </c>
      <c r="D574" s="278">
        <v>1.36</v>
      </c>
      <c r="E574" s="257"/>
    </row>
    <row r="575" spans="1:5" s="258" customFormat="1" ht="13.5">
      <c r="A575" s="262">
        <v>89235</v>
      </c>
      <c r="B575" s="263" t="s">
        <v>2384</v>
      </c>
      <c r="C575" s="264" t="s">
        <v>2337</v>
      </c>
      <c r="D575" s="278">
        <v>181.5</v>
      </c>
      <c r="E575" s="257"/>
    </row>
    <row r="576" spans="1:5" s="258" customFormat="1" ht="13.5">
      <c r="A576" s="262">
        <v>89243</v>
      </c>
      <c r="B576" s="263" t="s">
        <v>2385</v>
      </c>
      <c r="C576" s="264" t="s">
        <v>2337</v>
      </c>
      <c r="D576" s="278">
        <v>382.33</v>
      </c>
      <c r="E576" s="257"/>
    </row>
    <row r="577" spans="1:5" s="258" customFormat="1" ht="13.5">
      <c r="A577" s="262">
        <v>89251</v>
      </c>
      <c r="B577" s="263" t="s">
        <v>2386</v>
      </c>
      <c r="C577" s="264" t="s">
        <v>2337</v>
      </c>
      <c r="D577" s="278">
        <v>336.3</v>
      </c>
      <c r="E577" s="257"/>
    </row>
    <row r="578" spans="1:5" s="258" customFormat="1" ht="27">
      <c r="A578" s="262">
        <v>89258</v>
      </c>
      <c r="B578" s="263" t="s">
        <v>2387</v>
      </c>
      <c r="C578" s="264" t="s">
        <v>2337</v>
      </c>
      <c r="D578" s="278">
        <v>121.13</v>
      </c>
      <c r="E578" s="257"/>
    </row>
    <row r="579" spans="1:5" s="258" customFormat="1" ht="27">
      <c r="A579" s="262">
        <v>89273</v>
      </c>
      <c r="B579" s="263" t="s">
        <v>2388</v>
      </c>
      <c r="C579" s="264" t="s">
        <v>2337</v>
      </c>
      <c r="D579" s="278">
        <v>111.88</v>
      </c>
      <c r="E579" s="257"/>
    </row>
    <row r="580" spans="1:5" s="258" customFormat="1" ht="27">
      <c r="A580" s="262">
        <v>89279</v>
      </c>
      <c r="B580" s="263" t="s">
        <v>24422</v>
      </c>
      <c r="C580" s="264" t="s">
        <v>2337</v>
      </c>
      <c r="D580" s="278">
        <v>1.65</v>
      </c>
      <c r="E580" s="257"/>
    </row>
    <row r="581" spans="1:5" s="258" customFormat="1" ht="27">
      <c r="A581" s="262">
        <v>89877</v>
      </c>
      <c r="B581" s="263" t="s">
        <v>2389</v>
      </c>
      <c r="C581" s="264" t="s">
        <v>2337</v>
      </c>
      <c r="D581" s="278">
        <v>75.23</v>
      </c>
      <c r="E581" s="257"/>
    </row>
    <row r="582" spans="1:5" s="258" customFormat="1" ht="27">
      <c r="A582" s="262">
        <v>89884</v>
      </c>
      <c r="B582" s="263" t="s">
        <v>2390</v>
      </c>
      <c r="C582" s="264" t="s">
        <v>2337</v>
      </c>
      <c r="D582" s="278">
        <v>78.22</v>
      </c>
      <c r="E582" s="257"/>
    </row>
    <row r="583" spans="1:5" s="258" customFormat="1" ht="13.5">
      <c r="A583" s="262">
        <v>90587</v>
      </c>
      <c r="B583" s="263" t="s">
        <v>2391</v>
      </c>
      <c r="C583" s="264" t="s">
        <v>2337</v>
      </c>
      <c r="D583" s="278">
        <v>0.49</v>
      </c>
      <c r="E583" s="257"/>
    </row>
    <row r="584" spans="1:5" s="258" customFormat="1" ht="13.5">
      <c r="A584" s="262">
        <v>90626</v>
      </c>
      <c r="B584" s="263" t="s">
        <v>2392</v>
      </c>
      <c r="C584" s="264" t="s">
        <v>2337</v>
      </c>
      <c r="D584" s="278">
        <v>1.85</v>
      </c>
      <c r="E584" s="257"/>
    </row>
    <row r="585" spans="1:5" s="258" customFormat="1" ht="27">
      <c r="A585" s="262">
        <v>90632</v>
      </c>
      <c r="B585" s="263" t="s">
        <v>2393</v>
      </c>
      <c r="C585" s="264" t="s">
        <v>2337</v>
      </c>
      <c r="D585" s="278">
        <v>84.24</v>
      </c>
      <c r="E585" s="257"/>
    </row>
    <row r="586" spans="1:5" s="258" customFormat="1" ht="27">
      <c r="A586" s="262">
        <v>90638</v>
      </c>
      <c r="B586" s="263" t="s">
        <v>2394</v>
      </c>
      <c r="C586" s="264" t="s">
        <v>2337</v>
      </c>
      <c r="D586" s="278">
        <v>4.3099999999999996</v>
      </c>
      <c r="E586" s="257"/>
    </row>
    <row r="587" spans="1:5" s="258" customFormat="1" ht="27">
      <c r="A587" s="262">
        <v>90644</v>
      </c>
      <c r="B587" s="263" t="s">
        <v>2395</v>
      </c>
      <c r="C587" s="264" t="s">
        <v>2337</v>
      </c>
      <c r="D587" s="278">
        <v>6.45</v>
      </c>
      <c r="E587" s="257"/>
    </row>
    <row r="588" spans="1:5" s="258" customFormat="1" ht="27">
      <c r="A588" s="262">
        <v>90651</v>
      </c>
      <c r="B588" s="263" t="s">
        <v>2396</v>
      </c>
      <c r="C588" s="264" t="s">
        <v>2337</v>
      </c>
      <c r="D588" s="278">
        <v>0.94</v>
      </c>
      <c r="E588" s="257"/>
    </row>
    <row r="589" spans="1:5" s="258" customFormat="1" ht="13.5">
      <c r="A589" s="262">
        <v>90657</v>
      </c>
      <c r="B589" s="263" t="s">
        <v>2397</v>
      </c>
      <c r="C589" s="264" t="s">
        <v>2337</v>
      </c>
      <c r="D589" s="278">
        <v>4.2</v>
      </c>
      <c r="E589" s="257"/>
    </row>
    <row r="590" spans="1:5" s="258" customFormat="1" ht="13.5">
      <c r="A590" s="262">
        <v>90663</v>
      </c>
      <c r="B590" s="263" t="s">
        <v>2398</v>
      </c>
      <c r="C590" s="264" t="s">
        <v>2337</v>
      </c>
      <c r="D590" s="278">
        <v>4.49</v>
      </c>
      <c r="E590" s="257"/>
    </row>
    <row r="591" spans="1:5" s="258" customFormat="1" ht="27">
      <c r="A591" s="262">
        <v>90669</v>
      </c>
      <c r="B591" s="263" t="s">
        <v>24423</v>
      </c>
      <c r="C591" s="264" t="s">
        <v>2337</v>
      </c>
      <c r="D591" s="278">
        <v>7.26</v>
      </c>
      <c r="E591" s="257"/>
    </row>
    <row r="592" spans="1:5" s="258" customFormat="1" ht="40.5">
      <c r="A592" s="262">
        <v>90675</v>
      </c>
      <c r="B592" s="263" t="s">
        <v>2399</v>
      </c>
      <c r="C592" s="264" t="s">
        <v>2337</v>
      </c>
      <c r="D592" s="278">
        <v>275.95999999999998</v>
      </c>
      <c r="E592" s="257"/>
    </row>
    <row r="593" spans="1:5" s="258" customFormat="1" ht="27">
      <c r="A593" s="262">
        <v>90681</v>
      </c>
      <c r="B593" s="263" t="s">
        <v>2400</v>
      </c>
      <c r="C593" s="264" t="s">
        <v>2337</v>
      </c>
      <c r="D593" s="278">
        <v>163.66999999999999</v>
      </c>
      <c r="E593" s="257"/>
    </row>
    <row r="594" spans="1:5" s="258" customFormat="1" ht="27">
      <c r="A594" s="262">
        <v>90687</v>
      </c>
      <c r="B594" s="263" t="s">
        <v>24424</v>
      </c>
      <c r="C594" s="264" t="s">
        <v>2337</v>
      </c>
      <c r="D594" s="278">
        <v>65.900000000000006</v>
      </c>
      <c r="E594" s="257"/>
    </row>
    <row r="595" spans="1:5" s="258" customFormat="1" ht="27">
      <c r="A595" s="262">
        <v>90693</v>
      </c>
      <c r="B595" s="263" t="s">
        <v>2401</v>
      </c>
      <c r="C595" s="264" t="s">
        <v>2337</v>
      </c>
      <c r="D595" s="278">
        <v>53.72</v>
      </c>
      <c r="E595" s="257"/>
    </row>
    <row r="596" spans="1:5" s="258" customFormat="1" ht="27">
      <c r="A596" s="262">
        <v>90965</v>
      </c>
      <c r="B596" s="263" t="s">
        <v>2402</v>
      </c>
      <c r="C596" s="264" t="s">
        <v>2337</v>
      </c>
      <c r="D596" s="278">
        <v>6.92</v>
      </c>
      <c r="E596" s="257"/>
    </row>
    <row r="597" spans="1:5" s="258" customFormat="1" ht="27">
      <c r="A597" s="262">
        <v>90973</v>
      </c>
      <c r="B597" s="263" t="s">
        <v>2403</v>
      </c>
      <c r="C597" s="264" t="s">
        <v>2337</v>
      </c>
      <c r="D597" s="278">
        <v>6.94</v>
      </c>
      <c r="E597" s="257"/>
    </row>
    <row r="598" spans="1:5" s="258" customFormat="1" ht="27">
      <c r="A598" s="262">
        <v>90982</v>
      </c>
      <c r="B598" s="263" t="s">
        <v>2404</v>
      </c>
      <c r="C598" s="264" t="s">
        <v>2337</v>
      </c>
      <c r="D598" s="278">
        <v>17.64</v>
      </c>
      <c r="E598" s="257"/>
    </row>
    <row r="599" spans="1:5" s="258" customFormat="1" ht="27">
      <c r="A599" s="262">
        <v>91001</v>
      </c>
      <c r="B599" s="263" t="s">
        <v>2405</v>
      </c>
      <c r="C599" s="264" t="s">
        <v>2337</v>
      </c>
      <c r="D599" s="278">
        <v>8.23</v>
      </c>
      <c r="E599" s="257"/>
    </row>
    <row r="600" spans="1:5" s="258" customFormat="1" ht="27">
      <c r="A600" s="262">
        <v>91032</v>
      </c>
      <c r="B600" s="263" t="s">
        <v>2406</v>
      </c>
      <c r="C600" s="264" t="s">
        <v>2337</v>
      </c>
      <c r="D600" s="278">
        <v>58.58</v>
      </c>
      <c r="E600" s="257"/>
    </row>
    <row r="601" spans="1:5" s="258" customFormat="1" ht="27">
      <c r="A601" s="262">
        <v>91278</v>
      </c>
      <c r="B601" s="263" t="s">
        <v>2407</v>
      </c>
      <c r="C601" s="264" t="s">
        <v>2337</v>
      </c>
      <c r="D601" s="278">
        <v>0.51</v>
      </c>
      <c r="E601" s="257"/>
    </row>
    <row r="602" spans="1:5" s="258" customFormat="1" ht="27">
      <c r="A602" s="262">
        <v>91285</v>
      </c>
      <c r="B602" s="263" t="s">
        <v>2408</v>
      </c>
      <c r="C602" s="264" t="s">
        <v>2337</v>
      </c>
      <c r="D602" s="278">
        <v>0.86</v>
      </c>
      <c r="E602" s="257"/>
    </row>
    <row r="603" spans="1:5" s="258" customFormat="1" ht="27">
      <c r="A603" s="262">
        <v>91387</v>
      </c>
      <c r="B603" s="263" t="s">
        <v>2409</v>
      </c>
      <c r="C603" s="264" t="s">
        <v>2337</v>
      </c>
      <c r="D603" s="278">
        <v>64.28</v>
      </c>
      <c r="E603" s="257"/>
    </row>
    <row r="604" spans="1:5" s="258" customFormat="1" ht="40.5">
      <c r="A604" s="262">
        <v>91395</v>
      </c>
      <c r="B604" s="263" t="s">
        <v>2410</v>
      </c>
      <c r="C604" s="264" t="s">
        <v>2337</v>
      </c>
      <c r="D604" s="278">
        <v>51.28</v>
      </c>
      <c r="E604" s="257"/>
    </row>
    <row r="605" spans="1:5" s="258" customFormat="1" ht="27">
      <c r="A605" s="262">
        <v>91486</v>
      </c>
      <c r="B605" s="263" t="s">
        <v>24425</v>
      </c>
      <c r="C605" s="264" t="s">
        <v>2337</v>
      </c>
      <c r="D605" s="278">
        <v>63.27</v>
      </c>
      <c r="E605" s="257"/>
    </row>
    <row r="606" spans="1:5" s="258" customFormat="1" ht="13.5">
      <c r="A606" s="262">
        <v>91534</v>
      </c>
      <c r="B606" s="263" t="s">
        <v>2411</v>
      </c>
      <c r="C606" s="264" t="s">
        <v>2337</v>
      </c>
      <c r="D606" s="278">
        <v>31.7</v>
      </c>
      <c r="E606" s="257"/>
    </row>
    <row r="607" spans="1:5" s="258" customFormat="1" ht="27">
      <c r="A607" s="262">
        <v>91635</v>
      </c>
      <c r="B607" s="263" t="s">
        <v>2412</v>
      </c>
      <c r="C607" s="264" t="s">
        <v>2337</v>
      </c>
      <c r="D607" s="278">
        <v>56.12</v>
      </c>
      <c r="E607" s="257"/>
    </row>
    <row r="608" spans="1:5" s="258" customFormat="1" ht="27">
      <c r="A608" s="262">
        <v>91646</v>
      </c>
      <c r="B608" s="263" t="s">
        <v>2413</v>
      </c>
      <c r="C608" s="264" t="s">
        <v>2337</v>
      </c>
      <c r="D608" s="278">
        <v>85.27</v>
      </c>
      <c r="E608" s="257"/>
    </row>
    <row r="609" spans="1:5" s="258" customFormat="1" ht="13.5">
      <c r="A609" s="262">
        <v>91693</v>
      </c>
      <c r="B609" s="263" t="s">
        <v>2414</v>
      </c>
      <c r="C609" s="264" t="s">
        <v>2337</v>
      </c>
      <c r="D609" s="278">
        <v>31.04</v>
      </c>
      <c r="E609" s="257"/>
    </row>
    <row r="610" spans="1:5" s="258" customFormat="1" ht="13.5">
      <c r="A610" s="262">
        <v>92044</v>
      </c>
      <c r="B610" s="263" t="s">
        <v>2415</v>
      </c>
      <c r="C610" s="264" t="s">
        <v>2337</v>
      </c>
      <c r="D610" s="278">
        <v>7.15</v>
      </c>
      <c r="E610" s="257"/>
    </row>
    <row r="611" spans="1:5" s="258" customFormat="1" ht="40.5">
      <c r="A611" s="262">
        <v>92107</v>
      </c>
      <c r="B611" s="263" t="s">
        <v>24426</v>
      </c>
      <c r="C611" s="264" t="s">
        <v>2337</v>
      </c>
      <c r="D611" s="278">
        <v>80.48</v>
      </c>
      <c r="E611" s="257"/>
    </row>
    <row r="612" spans="1:5" s="258" customFormat="1" ht="27">
      <c r="A612" s="262">
        <v>92113</v>
      </c>
      <c r="B612" s="263" t="s">
        <v>24427</v>
      </c>
      <c r="C612" s="264" t="s">
        <v>2337</v>
      </c>
      <c r="D612" s="278">
        <v>0.98</v>
      </c>
      <c r="E612" s="257"/>
    </row>
    <row r="613" spans="1:5" s="258" customFormat="1" ht="13.5">
      <c r="A613" s="262">
        <v>92119</v>
      </c>
      <c r="B613" s="263" t="s">
        <v>24428</v>
      </c>
      <c r="C613" s="264" t="s">
        <v>2337</v>
      </c>
      <c r="D613" s="278">
        <v>0.25</v>
      </c>
      <c r="E613" s="257"/>
    </row>
    <row r="614" spans="1:5" s="258" customFormat="1" ht="13.5">
      <c r="A614" s="262">
        <v>92139</v>
      </c>
      <c r="B614" s="263" t="s">
        <v>2416</v>
      </c>
      <c r="C614" s="264" t="s">
        <v>2337</v>
      </c>
      <c r="D614" s="278">
        <v>39.92</v>
      </c>
      <c r="E614" s="257"/>
    </row>
    <row r="615" spans="1:5" s="258" customFormat="1" ht="27">
      <c r="A615" s="262">
        <v>92146</v>
      </c>
      <c r="B615" s="263" t="s">
        <v>2417</v>
      </c>
      <c r="C615" s="264" t="s">
        <v>2337</v>
      </c>
      <c r="D615" s="278">
        <v>29.1</v>
      </c>
      <c r="E615" s="257"/>
    </row>
    <row r="616" spans="1:5" s="258" customFormat="1" ht="27">
      <c r="A616" s="262">
        <v>92243</v>
      </c>
      <c r="B616" s="263" t="s">
        <v>2418</v>
      </c>
      <c r="C616" s="264" t="s">
        <v>2337</v>
      </c>
      <c r="D616" s="278">
        <v>70.61</v>
      </c>
      <c r="E616" s="257"/>
    </row>
    <row r="617" spans="1:5" s="258" customFormat="1" ht="13.5">
      <c r="A617" s="262">
        <v>92717</v>
      </c>
      <c r="B617" s="263" t="s">
        <v>24429</v>
      </c>
      <c r="C617" s="264" t="s">
        <v>2337</v>
      </c>
      <c r="D617" s="278">
        <v>0.16</v>
      </c>
      <c r="E617" s="257"/>
    </row>
    <row r="618" spans="1:5" s="258" customFormat="1" ht="13.5">
      <c r="A618" s="262">
        <v>92961</v>
      </c>
      <c r="B618" s="263" t="s">
        <v>2419</v>
      </c>
      <c r="C618" s="264" t="s">
        <v>2337</v>
      </c>
      <c r="D618" s="278">
        <v>4.88</v>
      </c>
      <c r="E618" s="257"/>
    </row>
    <row r="619" spans="1:5" s="258" customFormat="1" ht="13.5">
      <c r="A619" s="262">
        <v>92967</v>
      </c>
      <c r="B619" s="263" t="s">
        <v>2420</v>
      </c>
      <c r="C619" s="264" t="s">
        <v>2337</v>
      </c>
      <c r="D619" s="278">
        <v>19.559999999999999</v>
      </c>
      <c r="E619" s="257"/>
    </row>
    <row r="620" spans="1:5" s="258" customFormat="1" ht="40.5">
      <c r="A620" s="262">
        <v>93225</v>
      </c>
      <c r="B620" s="263" t="s">
        <v>2421</v>
      </c>
      <c r="C620" s="264" t="s">
        <v>2337</v>
      </c>
      <c r="D620" s="278">
        <v>411.93</v>
      </c>
      <c r="E620" s="257"/>
    </row>
    <row r="621" spans="1:5" s="258" customFormat="1" ht="27">
      <c r="A621" s="262">
        <v>93234</v>
      </c>
      <c r="B621" s="263" t="s">
        <v>2422</v>
      </c>
      <c r="C621" s="264" t="s">
        <v>2337</v>
      </c>
      <c r="D621" s="278">
        <v>0.42</v>
      </c>
      <c r="E621" s="257"/>
    </row>
    <row r="622" spans="1:5" s="258" customFormat="1" ht="27">
      <c r="A622" s="262">
        <v>93244</v>
      </c>
      <c r="B622" s="263" t="s">
        <v>2423</v>
      </c>
      <c r="C622" s="264" t="s">
        <v>2337</v>
      </c>
      <c r="D622" s="278">
        <v>62.04</v>
      </c>
      <c r="E622" s="257"/>
    </row>
    <row r="623" spans="1:5" s="258" customFormat="1" ht="13.5">
      <c r="A623" s="262">
        <v>93274</v>
      </c>
      <c r="B623" s="263" t="s">
        <v>24430</v>
      </c>
      <c r="C623" s="264" t="s">
        <v>2337</v>
      </c>
      <c r="D623" s="278">
        <v>81.31</v>
      </c>
      <c r="E623" s="257"/>
    </row>
    <row r="624" spans="1:5" s="258" customFormat="1" ht="13.5">
      <c r="A624" s="262">
        <v>93282</v>
      </c>
      <c r="B624" s="263" t="s">
        <v>2424</v>
      </c>
      <c r="C624" s="264" t="s">
        <v>2337</v>
      </c>
      <c r="D624" s="278">
        <v>27.3</v>
      </c>
      <c r="E624" s="257"/>
    </row>
    <row r="625" spans="1:5" s="258" customFormat="1" ht="27">
      <c r="A625" s="262">
        <v>93288</v>
      </c>
      <c r="B625" s="263" t="s">
        <v>2425</v>
      </c>
      <c r="C625" s="264" t="s">
        <v>2337</v>
      </c>
      <c r="D625" s="278">
        <v>173.33</v>
      </c>
      <c r="E625" s="257"/>
    </row>
    <row r="626" spans="1:5" s="258" customFormat="1" ht="27">
      <c r="A626" s="262">
        <v>93403</v>
      </c>
      <c r="B626" s="263" t="s">
        <v>2426</v>
      </c>
      <c r="C626" s="264" t="s">
        <v>2337</v>
      </c>
      <c r="D626" s="278">
        <v>60.6</v>
      </c>
      <c r="E626" s="257"/>
    </row>
    <row r="627" spans="1:5" s="258" customFormat="1" ht="27">
      <c r="A627" s="262">
        <v>93409</v>
      </c>
      <c r="B627" s="263" t="s">
        <v>24431</v>
      </c>
      <c r="C627" s="264" t="s">
        <v>2337</v>
      </c>
      <c r="D627" s="278">
        <v>37.049999999999997</v>
      </c>
      <c r="E627" s="257"/>
    </row>
    <row r="628" spans="1:5" s="258" customFormat="1" ht="13.5">
      <c r="A628" s="262">
        <v>93416</v>
      </c>
      <c r="B628" s="263" t="s">
        <v>2427</v>
      </c>
      <c r="C628" s="264" t="s">
        <v>2337</v>
      </c>
      <c r="D628" s="278">
        <v>0.36</v>
      </c>
      <c r="E628" s="257"/>
    </row>
    <row r="629" spans="1:5" s="258" customFormat="1" ht="13.5">
      <c r="A629" s="262">
        <v>93422</v>
      </c>
      <c r="B629" s="263" t="s">
        <v>2428</v>
      </c>
      <c r="C629" s="264" t="s">
        <v>2337</v>
      </c>
      <c r="D629" s="278">
        <v>4.88</v>
      </c>
      <c r="E629" s="257"/>
    </row>
    <row r="630" spans="1:5" s="258" customFormat="1" ht="13.5">
      <c r="A630" s="262">
        <v>93428</v>
      </c>
      <c r="B630" s="263" t="s">
        <v>2429</v>
      </c>
      <c r="C630" s="264" t="s">
        <v>2337</v>
      </c>
      <c r="D630" s="278">
        <v>6.91</v>
      </c>
      <c r="E630" s="257"/>
    </row>
    <row r="631" spans="1:5" s="258" customFormat="1" ht="13.5">
      <c r="A631" s="262">
        <v>93434</v>
      </c>
      <c r="B631" s="263" t="s">
        <v>24432</v>
      </c>
      <c r="C631" s="264" t="s">
        <v>2337</v>
      </c>
      <c r="D631" s="278">
        <v>287.85000000000002</v>
      </c>
      <c r="E631" s="257"/>
    </row>
    <row r="632" spans="1:5" s="258" customFormat="1" ht="13.5">
      <c r="A632" s="262">
        <v>93440</v>
      </c>
      <c r="B632" s="263" t="s">
        <v>24433</v>
      </c>
      <c r="C632" s="264" t="s">
        <v>2337</v>
      </c>
      <c r="D632" s="278">
        <v>123.75</v>
      </c>
      <c r="E632" s="257"/>
    </row>
    <row r="633" spans="1:5" s="258" customFormat="1" ht="13.5">
      <c r="A633" s="262">
        <v>95122</v>
      </c>
      <c r="B633" s="263" t="s">
        <v>2430</v>
      </c>
      <c r="C633" s="264" t="s">
        <v>2337</v>
      </c>
      <c r="D633" s="278">
        <v>192.36</v>
      </c>
      <c r="E633" s="257"/>
    </row>
    <row r="634" spans="1:5" s="258" customFormat="1" ht="13.5">
      <c r="A634" s="262">
        <v>95128</v>
      </c>
      <c r="B634" s="263" t="s">
        <v>2431</v>
      </c>
      <c r="C634" s="264" t="s">
        <v>2337</v>
      </c>
      <c r="D634" s="278">
        <v>51.62</v>
      </c>
      <c r="E634" s="257"/>
    </row>
    <row r="635" spans="1:5" s="258" customFormat="1" ht="13.5">
      <c r="A635" s="262">
        <v>95140</v>
      </c>
      <c r="B635" s="263" t="s">
        <v>2432</v>
      </c>
      <c r="C635" s="264" t="s">
        <v>2337</v>
      </c>
      <c r="D635" s="278">
        <v>0.04</v>
      </c>
      <c r="E635" s="257"/>
    </row>
    <row r="636" spans="1:5" s="258" customFormat="1" ht="13.5">
      <c r="A636" s="262">
        <v>95213</v>
      </c>
      <c r="B636" s="263" t="s">
        <v>24434</v>
      </c>
      <c r="C636" s="264" t="s">
        <v>2337</v>
      </c>
      <c r="D636" s="278">
        <v>86.09</v>
      </c>
      <c r="E636" s="257"/>
    </row>
    <row r="637" spans="1:5" s="258" customFormat="1" ht="13.5">
      <c r="A637" s="262">
        <v>95259</v>
      </c>
      <c r="B637" s="263" t="s">
        <v>2433</v>
      </c>
      <c r="C637" s="264" t="s">
        <v>2337</v>
      </c>
      <c r="D637" s="278">
        <v>19.37</v>
      </c>
      <c r="E637" s="257"/>
    </row>
    <row r="638" spans="1:5" s="258" customFormat="1" ht="13.5">
      <c r="A638" s="262">
        <v>95265</v>
      </c>
      <c r="B638" s="263" t="s">
        <v>2434</v>
      </c>
      <c r="C638" s="264" t="s">
        <v>2337</v>
      </c>
      <c r="D638" s="278">
        <v>0.66</v>
      </c>
      <c r="E638" s="257"/>
    </row>
    <row r="639" spans="1:5" s="258" customFormat="1" ht="27">
      <c r="A639" s="262">
        <v>95271</v>
      </c>
      <c r="B639" s="263" t="s">
        <v>2435</v>
      </c>
      <c r="C639" s="264" t="s">
        <v>2337</v>
      </c>
      <c r="D639" s="278">
        <v>0.54</v>
      </c>
      <c r="E639" s="257"/>
    </row>
    <row r="640" spans="1:5" s="258" customFormat="1" ht="27">
      <c r="A640" s="262">
        <v>95277</v>
      </c>
      <c r="B640" s="263" t="s">
        <v>24435</v>
      </c>
      <c r="C640" s="264" t="s">
        <v>2337</v>
      </c>
      <c r="D640" s="278">
        <v>0.52</v>
      </c>
      <c r="E640" s="257"/>
    </row>
    <row r="641" spans="1:5" s="258" customFormat="1" ht="13.5">
      <c r="A641" s="262">
        <v>95283</v>
      </c>
      <c r="B641" s="263" t="s">
        <v>24436</v>
      </c>
      <c r="C641" s="264" t="s">
        <v>2337</v>
      </c>
      <c r="D641" s="278">
        <v>0.65</v>
      </c>
      <c r="E641" s="257"/>
    </row>
    <row r="642" spans="1:5" s="258" customFormat="1" ht="27">
      <c r="A642" s="262">
        <v>95621</v>
      </c>
      <c r="B642" s="263" t="s">
        <v>2436</v>
      </c>
      <c r="C642" s="264" t="s">
        <v>2337</v>
      </c>
      <c r="D642" s="278">
        <v>19.14</v>
      </c>
      <c r="E642" s="257"/>
    </row>
    <row r="643" spans="1:5" s="258" customFormat="1" ht="27">
      <c r="A643" s="262">
        <v>95632</v>
      </c>
      <c r="B643" s="263" t="s">
        <v>2437</v>
      </c>
      <c r="C643" s="264" t="s">
        <v>2337</v>
      </c>
      <c r="D643" s="278">
        <v>78.34</v>
      </c>
      <c r="E643" s="257"/>
    </row>
    <row r="644" spans="1:5" s="258" customFormat="1" ht="13.5">
      <c r="A644" s="262">
        <v>95703</v>
      </c>
      <c r="B644" s="263" t="s">
        <v>2438</v>
      </c>
      <c r="C644" s="264" t="s">
        <v>2337</v>
      </c>
      <c r="D644" s="278">
        <v>35.06</v>
      </c>
      <c r="E644" s="257"/>
    </row>
    <row r="645" spans="1:5" s="258" customFormat="1" ht="27">
      <c r="A645" s="262">
        <v>95709</v>
      </c>
      <c r="B645" s="263" t="s">
        <v>2439</v>
      </c>
      <c r="C645" s="264" t="s">
        <v>2337</v>
      </c>
      <c r="D645" s="278">
        <v>82.02</v>
      </c>
      <c r="E645" s="257"/>
    </row>
    <row r="646" spans="1:5" s="258" customFormat="1" ht="27">
      <c r="A646" s="262">
        <v>95715</v>
      </c>
      <c r="B646" s="263" t="s">
        <v>2440</v>
      </c>
      <c r="C646" s="264" t="s">
        <v>2337</v>
      </c>
      <c r="D646" s="278">
        <v>93.7</v>
      </c>
      <c r="E646" s="257"/>
    </row>
    <row r="647" spans="1:5" s="258" customFormat="1" ht="27">
      <c r="A647" s="262">
        <v>95721</v>
      </c>
      <c r="B647" s="263" t="s">
        <v>2441</v>
      </c>
      <c r="C647" s="264" t="s">
        <v>2337</v>
      </c>
      <c r="D647" s="278">
        <v>91.42</v>
      </c>
      <c r="E647" s="257"/>
    </row>
    <row r="648" spans="1:5" s="258" customFormat="1" ht="13.5">
      <c r="A648" s="262">
        <v>95873</v>
      </c>
      <c r="B648" s="263" t="s">
        <v>2442</v>
      </c>
      <c r="C648" s="264" t="s">
        <v>2337</v>
      </c>
      <c r="D648" s="278">
        <v>11.05</v>
      </c>
      <c r="E648" s="257"/>
    </row>
    <row r="649" spans="1:5" s="258" customFormat="1" ht="13.5">
      <c r="A649" s="262">
        <v>96014</v>
      </c>
      <c r="B649" s="263" t="s">
        <v>2443</v>
      </c>
      <c r="C649" s="264" t="s">
        <v>2337</v>
      </c>
      <c r="D649" s="278">
        <v>60.93</v>
      </c>
      <c r="E649" s="257"/>
    </row>
    <row r="650" spans="1:5" s="258" customFormat="1" ht="13.5">
      <c r="A650" s="262">
        <v>96021</v>
      </c>
      <c r="B650" s="263" t="s">
        <v>2444</v>
      </c>
      <c r="C650" s="264" t="s">
        <v>2337</v>
      </c>
      <c r="D650" s="278">
        <v>60.68</v>
      </c>
      <c r="E650" s="257"/>
    </row>
    <row r="651" spans="1:5" s="258" customFormat="1" ht="13.5">
      <c r="A651" s="262">
        <v>96029</v>
      </c>
      <c r="B651" s="263" t="s">
        <v>2445</v>
      </c>
      <c r="C651" s="264" t="s">
        <v>2337</v>
      </c>
      <c r="D651" s="278">
        <v>54.6</v>
      </c>
      <c r="E651" s="257"/>
    </row>
    <row r="652" spans="1:5" s="258" customFormat="1" ht="27">
      <c r="A652" s="262">
        <v>96036</v>
      </c>
      <c r="B652" s="263" t="s">
        <v>2446</v>
      </c>
      <c r="C652" s="264" t="s">
        <v>2337</v>
      </c>
      <c r="D652" s="278">
        <v>69.540000000000006</v>
      </c>
      <c r="E652" s="257"/>
    </row>
    <row r="653" spans="1:5" s="258" customFormat="1" ht="13.5">
      <c r="A653" s="262">
        <v>96155</v>
      </c>
      <c r="B653" s="263" t="s">
        <v>2447</v>
      </c>
      <c r="C653" s="264" t="s">
        <v>2337</v>
      </c>
      <c r="D653" s="278">
        <v>54.85</v>
      </c>
      <c r="E653" s="257"/>
    </row>
    <row r="654" spans="1:5" s="258" customFormat="1" ht="27">
      <c r="A654" s="262">
        <v>96156</v>
      </c>
      <c r="B654" s="263" t="s">
        <v>2448</v>
      </c>
      <c r="C654" s="264" t="s">
        <v>2337</v>
      </c>
      <c r="D654" s="278">
        <v>60.4</v>
      </c>
      <c r="E654" s="257"/>
    </row>
    <row r="655" spans="1:5" s="258" customFormat="1" ht="13.5">
      <c r="A655" s="262">
        <v>96159</v>
      </c>
      <c r="B655" s="263" t="s">
        <v>2449</v>
      </c>
      <c r="C655" s="264" t="s">
        <v>2337</v>
      </c>
      <c r="D655" s="278">
        <v>86.76</v>
      </c>
      <c r="E655" s="257"/>
    </row>
    <row r="656" spans="1:5" s="258" customFormat="1" ht="27">
      <c r="A656" s="262">
        <v>96246</v>
      </c>
      <c r="B656" s="263" t="s">
        <v>2450</v>
      </c>
      <c r="C656" s="264" t="s">
        <v>2337</v>
      </c>
      <c r="D656" s="278">
        <v>58.92</v>
      </c>
      <c r="E656" s="257"/>
    </row>
    <row r="657" spans="1:5" s="258" customFormat="1" ht="27">
      <c r="A657" s="262">
        <v>96464</v>
      </c>
      <c r="B657" s="263" t="s">
        <v>2451</v>
      </c>
      <c r="C657" s="264" t="s">
        <v>2337</v>
      </c>
      <c r="D657" s="278">
        <v>84.17</v>
      </c>
      <c r="E657" s="257"/>
    </row>
    <row r="658" spans="1:5" s="258" customFormat="1" ht="27">
      <c r="A658" s="262">
        <v>98765</v>
      </c>
      <c r="B658" s="263" t="s">
        <v>2452</v>
      </c>
      <c r="C658" s="264" t="s">
        <v>2337</v>
      </c>
      <c r="D658" s="278">
        <v>0.06</v>
      </c>
      <c r="E658" s="257"/>
    </row>
    <row r="659" spans="1:5" s="258" customFormat="1" ht="27">
      <c r="A659" s="262">
        <v>99834</v>
      </c>
      <c r="B659" s="263" t="s">
        <v>24437</v>
      </c>
      <c r="C659" s="264" t="s">
        <v>2337</v>
      </c>
      <c r="D659" s="278">
        <v>0.18</v>
      </c>
      <c r="E659" s="257"/>
    </row>
    <row r="660" spans="1:5" s="258" customFormat="1" ht="13.5">
      <c r="A660" s="262">
        <v>100642</v>
      </c>
      <c r="B660" s="263" t="s">
        <v>2453</v>
      </c>
      <c r="C660" s="264" t="s">
        <v>2337</v>
      </c>
      <c r="D660" s="278">
        <v>240.93</v>
      </c>
      <c r="E660" s="257"/>
    </row>
    <row r="661" spans="1:5" s="258" customFormat="1" ht="13.5">
      <c r="A661" s="262">
        <v>100648</v>
      </c>
      <c r="B661" s="263" t="s">
        <v>2454</v>
      </c>
      <c r="C661" s="264" t="s">
        <v>2337</v>
      </c>
      <c r="D661" s="278">
        <v>473.21</v>
      </c>
      <c r="E661" s="257"/>
    </row>
    <row r="662" spans="1:5" s="258" customFormat="1" ht="27">
      <c r="A662" s="262">
        <v>102274</v>
      </c>
      <c r="B662" s="263" t="s">
        <v>5928</v>
      </c>
      <c r="C662" s="264" t="s">
        <v>2337</v>
      </c>
      <c r="D662" s="278">
        <v>18.73</v>
      </c>
      <c r="E662" s="257"/>
    </row>
    <row r="663" spans="1:5" s="258" customFormat="1" ht="27">
      <c r="A663" s="262">
        <v>104092</v>
      </c>
      <c r="B663" s="263" t="s">
        <v>7331</v>
      </c>
      <c r="C663" s="264" t="s">
        <v>2337</v>
      </c>
      <c r="D663" s="278">
        <v>0.13</v>
      </c>
      <c r="E663" s="257"/>
    </row>
    <row r="664" spans="1:5" s="258" customFormat="1" ht="27">
      <c r="A664" s="262">
        <v>104098</v>
      </c>
      <c r="B664" s="263" t="s">
        <v>7332</v>
      </c>
      <c r="C664" s="264" t="s">
        <v>2337</v>
      </c>
      <c r="D664" s="278">
        <v>0.18</v>
      </c>
      <c r="E664" s="257"/>
    </row>
    <row r="665" spans="1:5" s="258" customFormat="1" ht="27">
      <c r="A665" s="262">
        <v>5089</v>
      </c>
      <c r="B665" s="263" t="s">
        <v>2455</v>
      </c>
      <c r="C665" s="264" t="s">
        <v>5</v>
      </c>
      <c r="D665" s="278">
        <v>40.82</v>
      </c>
      <c r="E665" s="257"/>
    </row>
    <row r="666" spans="1:5" s="258" customFormat="1" ht="27">
      <c r="A666" s="262">
        <v>5627</v>
      </c>
      <c r="B666" s="263" t="s">
        <v>2456</v>
      </c>
      <c r="C666" s="264" t="s">
        <v>5</v>
      </c>
      <c r="D666" s="278">
        <v>46.05</v>
      </c>
      <c r="E666" s="257"/>
    </row>
    <row r="667" spans="1:5" s="258" customFormat="1" ht="27">
      <c r="A667" s="262">
        <v>5628</v>
      </c>
      <c r="B667" s="263" t="s">
        <v>2457</v>
      </c>
      <c r="C667" s="264" t="s">
        <v>5</v>
      </c>
      <c r="D667" s="278">
        <v>6.25</v>
      </c>
      <c r="E667" s="257"/>
    </row>
    <row r="668" spans="1:5" s="258" customFormat="1" ht="27">
      <c r="A668" s="262">
        <v>5629</v>
      </c>
      <c r="B668" s="263" t="s">
        <v>2458</v>
      </c>
      <c r="C668" s="264" t="s">
        <v>5</v>
      </c>
      <c r="D668" s="278">
        <v>57.57</v>
      </c>
      <c r="E668" s="257"/>
    </row>
    <row r="669" spans="1:5" s="258" customFormat="1" ht="27">
      <c r="A669" s="262">
        <v>5630</v>
      </c>
      <c r="B669" s="263" t="s">
        <v>2459</v>
      </c>
      <c r="C669" s="264" t="s">
        <v>5</v>
      </c>
      <c r="D669" s="278">
        <v>56.21</v>
      </c>
      <c r="E669" s="257"/>
    </row>
    <row r="670" spans="1:5" s="258" customFormat="1" ht="27">
      <c r="A670" s="262">
        <v>5658</v>
      </c>
      <c r="B670" s="263" t="s">
        <v>2460</v>
      </c>
      <c r="C670" s="264" t="s">
        <v>5</v>
      </c>
      <c r="D670" s="278">
        <v>2.5499999999999998</v>
      </c>
      <c r="E670" s="257"/>
    </row>
    <row r="671" spans="1:5" s="258" customFormat="1" ht="40.5">
      <c r="A671" s="262">
        <v>5664</v>
      </c>
      <c r="B671" s="263" t="s">
        <v>2461</v>
      </c>
      <c r="C671" s="264" t="s">
        <v>5</v>
      </c>
      <c r="D671" s="278">
        <v>35.549999999999997</v>
      </c>
      <c r="E671" s="257"/>
    </row>
    <row r="672" spans="1:5" s="258" customFormat="1" ht="40.5">
      <c r="A672" s="262">
        <v>5667</v>
      </c>
      <c r="B672" s="263" t="s">
        <v>2462</v>
      </c>
      <c r="C672" s="264" t="s">
        <v>5</v>
      </c>
      <c r="D672" s="278">
        <v>31.62</v>
      </c>
      <c r="E672" s="257"/>
    </row>
    <row r="673" spans="1:5" s="258" customFormat="1" ht="40.5">
      <c r="A673" s="262">
        <v>5668</v>
      </c>
      <c r="B673" s="263" t="s">
        <v>2463</v>
      </c>
      <c r="C673" s="264" t="s">
        <v>5</v>
      </c>
      <c r="D673" s="278">
        <v>39.979999999999997</v>
      </c>
      <c r="E673" s="257"/>
    </row>
    <row r="674" spans="1:5" s="258" customFormat="1" ht="27">
      <c r="A674" s="262">
        <v>5674</v>
      </c>
      <c r="B674" s="263" t="s">
        <v>2464</v>
      </c>
      <c r="C674" s="264" t="s">
        <v>5</v>
      </c>
      <c r="D674" s="278">
        <v>39.26</v>
      </c>
      <c r="E674" s="257"/>
    </row>
    <row r="675" spans="1:5" s="258" customFormat="1" ht="27">
      <c r="A675" s="262">
        <v>5692</v>
      </c>
      <c r="B675" s="263" t="s">
        <v>2465</v>
      </c>
      <c r="C675" s="264" t="s">
        <v>5</v>
      </c>
      <c r="D675" s="278">
        <v>0.26</v>
      </c>
      <c r="E675" s="257"/>
    </row>
    <row r="676" spans="1:5" s="258" customFormat="1" ht="27">
      <c r="A676" s="262">
        <v>5693</v>
      </c>
      <c r="B676" s="263" t="s">
        <v>2466</v>
      </c>
      <c r="C676" s="264" t="s">
        <v>5</v>
      </c>
      <c r="D676" s="278">
        <v>18.47</v>
      </c>
      <c r="E676" s="257"/>
    </row>
    <row r="677" spans="1:5" s="258" customFormat="1" ht="27">
      <c r="A677" s="262">
        <v>5695</v>
      </c>
      <c r="B677" s="263" t="s">
        <v>2467</v>
      </c>
      <c r="C677" s="264" t="s">
        <v>5</v>
      </c>
      <c r="D677" s="278">
        <v>37.880000000000003</v>
      </c>
      <c r="E677" s="257"/>
    </row>
    <row r="678" spans="1:5" s="258" customFormat="1" ht="13.5">
      <c r="A678" s="262">
        <v>5703</v>
      </c>
      <c r="B678" s="263" t="s">
        <v>2468</v>
      </c>
      <c r="C678" s="264" t="s">
        <v>5</v>
      </c>
      <c r="D678" s="278">
        <v>21.18</v>
      </c>
      <c r="E678" s="257"/>
    </row>
    <row r="679" spans="1:5" s="258" customFormat="1" ht="40.5">
      <c r="A679" s="262">
        <v>5705</v>
      </c>
      <c r="B679" s="263" t="s">
        <v>2469</v>
      </c>
      <c r="C679" s="264" t="s">
        <v>5</v>
      </c>
      <c r="D679" s="278">
        <v>36.76</v>
      </c>
      <c r="E679" s="257"/>
    </row>
    <row r="680" spans="1:5" s="258" customFormat="1" ht="13.5">
      <c r="A680" s="262">
        <v>5707</v>
      </c>
      <c r="B680" s="263" t="s">
        <v>2470</v>
      </c>
      <c r="C680" s="264" t="s">
        <v>5</v>
      </c>
      <c r="D680" s="278">
        <v>75.290000000000006</v>
      </c>
      <c r="E680" s="257"/>
    </row>
    <row r="681" spans="1:5" s="258" customFormat="1" ht="27">
      <c r="A681" s="262">
        <v>5710</v>
      </c>
      <c r="B681" s="263" t="s">
        <v>2471</v>
      </c>
      <c r="C681" s="264" t="s">
        <v>5</v>
      </c>
      <c r="D681" s="278">
        <v>149.53</v>
      </c>
      <c r="E681" s="257"/>
    </row>
    <row r="682" spans="1:5" s="258" customFormat="1" ht="27">
      <c r="A682" s="262">
        <v>5711</v>
      </c>
      <c r="B682" s="263" t="s">
        <v>2472</v>
      </c>
      <c r="C682" s="264" t="s">
        <v>5</v>
      </c>
      <c r="D682" s="278">
        <v>77.67</v>
      </c>
      <c r="E682" s="257"/>
    </row>
    <row r="683" spans="1:5" s="258" customFormat="1" ht="13.5">
      <c r="A683" s="262">
        <v>5714</v>
      </c>
      <c r="B683" s="263" t="s">
        <v>2473</v>
      </c>
      <c r="C683" s="264" t="s">
        <v>5</v>
      </c>
      <c r="D683" s="278">
        <v>16.03</v>
      </c>
      <c r="E683" s="257"/>
    </row>
    <row r="684" spans="1:5" s="258" customFormat="1" ht="13.5">
      <c r="A684" s="262">
        <v>5715</v>
      </c>
      <c r="B684" s="263" t="s">
        <v>2474</v>
      </c>
      <c r="C684" s="264" t="s">
        <v>5</v>
      </c>
      <c r="D684" s="278">
        <v>58.77</v>
      </c>
      <c r="E684" s="257"/>
    </row>
    <row r="685" spans="1:5" s="258" customFormat="1" ht="13.5">
      <c r="A685" s="262">
        <v>5718</v>
      </c>
      <c r="B685" s="263" t="s">
        <v>2475</v>
      </c>
      <c r="C685" s="264" t="s">
        <v>5</v>
      </c>
      <c r="D685" s="278">
        <v>92.7</v>
      </c>
      <c r="E685" s="257"/>
    </row>
    <row r="686" spans="1:5" s="258" customFormat="1" ht="27">
      <c r="A686" s="262">
        <v>5721</v>
      </c>
      <c r="B686" s="263" t="s">
        <v>2476</v>
      </c>
      <c r="C686" s="264" t="s">
        <v>5</v>
      </c>
      <c r="D686" s="278">
        <v>81.790000000000006</v>
      </c>
      <c r="E686" s="257"/>
    </row>
    <row r="687" spans="1:5" s="258" customFormat="1" ht="27">
      <c r="A687" s="262">
        <v>5722</v>
      </c>
      <c r="B687" s="263" t="s">
        <v>2477</v>
      </c>
      <c r="C687" s="264" t="s">
        <v>5</v>
      </c>
      <c r="D687" s="278">
        <v>189.17</v>
      </c>
      <c r="E687" s="257"/>
    </row>
    <row r="688" spans="1:5" s="258" customFormat="1" ht="13.5">
      <c r="A688" s="262">
        <v>5724</v>
      </c>
      <c r="B688" s="263" t="s">
        <v>2478</v>
      </c>
      <c r="C688" s="264" t="s">
        <v>5</v>
      </c>
      <c r="D688" s="278">
        <v>49.32</v>
      </c>
      <c r="E688" s="257"/>
    </row>
    <row r="689" spans="1:5" s="258" customFormat="1" ht="27">
      <c r="A689" s="262">
        <v>5727</v>
      </c>
      <c r="B689" s="263" t="s">
        <v>2479</v>
      </c>
      <c r="C689" s="264" t="s">
        <v>5</v>
      </c>
      <c r="D689" s="278">
        <v>11.85</v>
      </c>
      <c r="E689" s="257"/>
    </row>
    <row r="690" spans="1:5" s="258" customFormat="1" ht="27">
      <c r="A690" s="262">
        <v>5729</v>
      </c>
      <c r="B690" s="263" t="s">
        <v>2480</v>
      </c>
      <c r="C690" s="264" t="s">
        <v>5</v>
      </c>
      <c r="D690" s="278">
        <v>48.21</v>
      </c>
      <c r="E690" s="257"/>
    </row>
    <row r="691" spans="1:5" s="258" customFormat="1" ht="27">
      <c r="A691" s="262">
        <v>5730</v>
      </c>
      <c r="B691" s="263" t="s">
        <v>2481</v>
      </c>
      <c r="C691" s="264" t="s">
        <v>5</v>
      </c>
      <c r="D691" s="278">
        <v>35.65</v>
      </c>
      <c r="E691" s="257"/>
    </row>
    <row r="692" spans="1:5" s="258" customFormat="1" ht="40.5">
      <c r="A692" s="262">
        <v>5735</v>
      </c>
      <c r="B692" s="263" t="s">
        <v>2482</v>
      </c>
      <c r="C692" s="264" t="s">
        <v>5</v>
      </c>
      <c r="D692" s="278">
        <v>34.299999999999997</v>
      </c>
      <c r="E692" s="257"/>
    </row>
    <row r="693" spans="1:5" s="258" customFormat="1" ht="40.5">
      <c r="A693" s="262">
        <v>5736</v>
      </c>
      <c r="B693" s="263" t="s">
        <v>2483</v>
      </c>
      <c r="C693" s="264" t="s">
        <v>5</v>
      </c>
      <c r="D693" s="278">
        <v>36.43</v>
      </c>
      <c r="E693" s="257"/>
    </row>
    <row r="694" spans="1:5" s="258" customFormat="1" ht="27">
      <c r="A694" s="262">
        <v>5738</v>
      </c>
      <c r="B694" s="263" t="s">
        <v>2484</v>
      </c>
      <c r="C694" s="264" t="s">
        <v>5</v>
      </c>
      <c r="D694" s="278">
        <v>42.87</v>
      </c>
      <c r="E694" s="257"/>
    </row>
    <row r="695" spans="1:5" s="258" customFormat="1" ht="27">
      <c r="A695" s="262">
        <v>5739</v>
      </c>
      <c r="B695" s="263" t="s">
        <v>2485</v>
      </c>
      <c r="C695" s="264" t="s">
        <v>5</v>
      </c>
      <c r="D695" s="278">
        <v>53.64</v>
      </c>
      <c r="E695" s="257"/>
    </row>
    <row r="696" spans="1:5" s="258" customFormat="1" ht="27">
      <c r="A696" s="262">
        <v>5741</v>
      </c>
      <c r="B696" s="263" t="s">
        <v>2486</v>
      </c>
      <c r="C696" s="264" t="s">
        <v>5</v>
      </c>
      <c r="D696" s="278">
        <v>42.78</v>
      </c>
      <c r="E696" s="257"/>
    </row>
    <row r="697" spans="1:5" s="258" customFormat="1" ht="27">
      <c r="A697" s="262">
        <v>5742</v>
      </c>
      <c r="B697" s="263" t="s">
        <v>2487</v>
      </c>
      <c r="C697" s="264" t="s">
        <v>5</v>
      </c>
      <c r="D697" s="278">
        <v>24.06</v>
      </c>
      <c r="E697" s="257"/>
    </row>
    <row r="698" spans="1:5" s="258" customFormat="1" ht="27">
      <c r="A698" s="262">
        <v>5747</v>
      </c>
      <c r="B698" s="263" t="s">
        <v>2488</v>
      </c>
      <c r="C698" s="264" t="s">
        <v>5</v>
      </c>
      <c r="D698" s="278">
        <v>137.96</v>
      </c>
      <c r="E698" s="257"/>
    </row>
    <row r="699" spans="1:5" s="258" customFormat="1" ht="27">
      <c r="A699" s="262">
        <v>5751</v>
      </c>
      <c r="B699" s="263" t="s">
        <v>2489</v>
      </c>
      <c r="C699" s="264" t="s">
        <v>5</v>
      </c>
      <c r="D699" s="278">
        <v>31.79</v>
      </c>
      <c r="E699" s="257"/>
    </row>
    <row r="700" spans="1:5" s="258" customFormat="1" ht="27">
      <c r="A700" s="262">
        <v>5754</v>
      </c>
      <c r="B700" s="263" t="s">
        <v>2490</v>
      </c>
      <c r="C700" s="264" t="s">
        <v>5</v>
      </c>
      <c r="D700" s="278">
        <v>34.9</v>
      </c>
      <c r="E700" s="257"/>
    </row>
    <row r="701" spans="1:5" s="258" customFormat="1" ht="27">
      <c r="A701" s="262">
        <v>5763</v>
      </c>
      <c r="B701" s="263" t="s">
        <v>2491</v>
      </c>
      <c r="C701" s="264" t="s">
        <v>5</v>
      </c>
      <c r="D701" s="278">
        <v>50.35</v>
      </c>
      <c r="E701" s="257"/>
    </row>
    <row r="702" spans="1:5" s="258" customFormat="1" ht="27">
      <c r="A702" s="262">
        <v>5765</v>
      </c>
      <c r="B702" s="263" t="s">
        <v>2492</v>
      </c>
      <c r="C702" s="264" t="s">
        <v>5</v>
      </c>
      <c r="D702" s="278">
        <v>4.6399999999999997</v>
      </c>
      <c r="E702" s="257"/>
    </row>
    <row r="703" spans="1:5" s="258" customFormat="1" ht="27">
      <c r="A703" s="262">
        <v>5766</v>
      </c>
      <c r="B703" s="263" t="s">
        <v>2493</v>
      </c>
      <c r="C703" s="264" t="s">
        <v>5</v>
      </c>
      <c r="D703" s="278">
        <v>2.57</v>
      </c>
      <c r="E703" s="257"/>
    </row>
    <row r="704" spans="1:5" s="258" customFormat="1" ht="27">
      <c r="A704" s="262">
        <v>5779</v>
      </c>
      <c r="B704" s="263" t="s">
        <v>2494</v>
      </c>
      <c r="C704" s="264" t="s">
        <v>5</v>
      </c>
      <c r="D704" s="278">
        <v>76.510000000000005</v>
      </c>
      <c r="E704" s="257"/>
    </row>
    <row r="705" spans="1:5" s="258" customFormat="1" ht="27">
      <c r="A705" s="262">
        <v>5787</v>
      </c>
      <c r="B705" s="263" t="s">
        <v>2495</v>
      </c>
      <c r="C705" s="264" t="s">
        <v>5</v>
      </c>
      <c r="D705" s="278">
        <v>61.38</v>
      </c>
      <c r="E705" s="257"/>
    </row>
    <row r="706" spans="1:5" s="258" customFormat="1" ht="27">
      <c r="A706" s="262">
        <v>5797</v>
      </c>
      <c r="B706" s="263" t="s">
        <v>2496</v>
      </c>
      <c r="C706" s="264" t="s">
        <v>5</v>
      </c>
      <c r="D706" s="278">
        <v>5.7</v>
      </c>
      <c r="E706" s="257"/>
    </row>
    <row r="707" spans="1:5" s="258" customFormat="1" ht="27">
      <c r="A707" s="262">
        <v>5800</v>
      </c>
      <c r="B707" s="263" t="s">
        <v>2497</v>
      </c>
      <c r="C707" s="264" t="s">
        <v>5</v>
      </c>
      <c r="D707" s="278">
        <v>0.36</v>
      </c>
      <c r="E707" s="257"/>
    </row>
    <row r="708" spans="1:5" s="258" customFormat="1" ht="13.5">
      <c r="A708" s="262">
        <v>7032</v>
      </c>
      <c r="B708" s="263" t="s">
        <v>24438</v>
      </c>
      <c r="C708" s="264" t="s">
        <v>5</v>
      </c>
      <c r="D708" s="278">
        <v>4.74</v>
      </c>
      <c r="E708" s="257"/>
    </row>
    <row r="709" spans="1:5" s="258" customFormat="1" ht="13.5">
      <c r="A709" s="262">
        <v>7033</v>
      </c>
      <c r="B709" s="263" t="s">
        <v>24439</v>
      </c>
      <c r="C709" s="264" t="s">
        <v>5</v>
      </c>
      <c r="D709" s="278">
        <v>1.58</v>
      </c>
      <c r="E709" s="257"/>
    </row>
    <row r="710" spans="1:5" s="258" customFormat="1" ht="13.5">
      <c r="A710" s="262">
        <v>7034</v>
      </c>
      <c r="B710" s="263" t="s">
        <v>24440</v>
      </c>
      <c r="C710" s="264" t="s">
        <v>5</v>
      </c>
      <c r="D710" s="278">
        <v>6.32</v>
      </c>
      <c r="E710" s="257"/>
    </row>
    <row r="711" spans="1:5" s="258" customFormat="1" ht="13.5">
      <c r="A711" s="262">
        <v>7035</v>
      </c>
      <c r="B711" s="263" t="s">
        <v>24441</v>
      </c>
      <c r="C711" s="264" t="s">
        <v>5</v>
      </c>
      <c r="D711" s="278">
        <v>223.74</v>
      </c>
      <c r="E711" s="257"/>
    </row>
    <row r="712" spans="1:5" s="258" customFormat="1" ht="27">
      <c r="A712" s="262">
        <v>7038</v>
      </c>
      <c r="B712" s="263" t="s">
        <v>2498</v>
      </c>
      <c r="C712" s="264" t="s">
        <v>5</v>
      </c>
      <c r="D712" s="278">
        <v>49.03</v>
      </c>
      <c r="E712" s="257"/>
    </row>
    <row r="713" spans="1:5" s="258" customFormat="1" ht="27">
      <c r="A713" s="262">
        <v>7039</v>
      </c>
      <c r="B713" s="263" t="s">
        <v>2499</v>
      </c>
      <c r="C713" s="264" t="s">
        <v>5</v>
      </c>
      <c r="D713" s="278">
        <v>6.8</v>
      </c>
      <c r="E713" s="257"/>
    </row>
    <row r="714" spans="1:5" s="258" customFormat="1" ht="27">
      <c r="A714" s="262">
        <v>7040</v>
      </c>
      <c r="B714" s="263" t="s">
        <v>2500</v>
      </c>
      <c r="C714" s="264" t="s">
        <v>5</v>
      </c>
      <c r="D714" s="278">
        <v>61.36</v>
      </c>
      <c r="E714" s="257"/>
    </row>
    <row r="715" spans="1:5" s="258" customFormat="1" ht="27">
      <c r="A715" s="262">
        <v>7044</v>
      </c>
      <c r="B715" s="263" t="s">
        <v>2501</v>
      </c>
      <c r="C715" s="264" t="s">
        <v>5</v>
      </c>
      <c r="D715" s="278">
        <v>0.28999999999999998</v>
      </c>
      <c r="E715" s="257"/>
    </row>
    <row r="716" spans="1:5" s="258" customFormat="1" ht="27">
      <c r="A716" s="262">
        <v>7045</v>
      </c>
      <c r="B716" s="263" t="s">
        <v>2502</v>
      </c>
      <c r="C716" s="264" t="s">
        <v>5</v>
      </c>
      <c r="D716" s="278">
        <v>0.03</v>
      </c>
      <c r="E716" s="257"/>
    </row>
    <row r="717" spans="1:5" s="258" customFormat="1" ht="27">
      <c r="A717" s="262">
        <v>7046</v>
      </c>
      <c r="B717" s="263" t="s">
        <v>2503</v>
      </c>
      <c r="C717" s="264" t="s">
        <v>5</v>
      </c>
      <c r="D717" s="278">
        <v>0.32</v>
      </c>
      <c r="E717" s="257"/>
    </row>
    <row r="718" spans="1:5" s="258" customFormat="1" ht="27">
      <c r="A718" s="262">
        <v>7047</v>
      </c>
      <c r="B718" s="263" t="s">
        <v>2504</v>
      </c>
      <c r="C718" s="264" t="s">
        <v>5</v>
      </c>
      <c r="D718" s="278">
        <v>21.8</v>
      </c>
      <c r="E718" s="257"/>
    </row>
    <row r="719" spans="1:5" s="258" customFormat="1" ht="27">
      <c r="A719" s="262">
        <v>7051</v>
      </c>
      <c r="B719" s="263" t="s">
        <v>2505</v>
      </c>
      <c r="C719" s="264" t="s">
        <v>5</v>
      </c>
      <c r="D719" s="278">
        <v>43.49</v>
      </c>
      <c r="E719" s="257"/>
    </row>
    <row r="720" spans="1:5" s="258" customFormat="1" ht="27">
      <c r="A720" s="262">
        <v>7052</v>
      </c>
      <c r="B720" s="263" t="s">
        <v>2506</v>
      </c>
      <c r="C720" s="264" t="s">
        <v>5</v>
      </c>
      <c r="D720" s="278">
        <v>6.03</v>
      </c>
      <c r="E720" s="257"/>
    </row>
    <row r="721" spans="1:5" s="258" customFormat="1" ht="27">
      <c r="A721" s="262">
        <v>7053</v>
      </c>
      <c r="B721" s="263" t="s">
        <v>2507</v>
      </c>
      <c r="C721" s="264" t="s">
        <v>5</v>
      </c>
      <c r="D721" s="278">
        <v>54.42</v>
      </c>
      <c r="E721" s="257"/>
    </row>
    <row r="722" spans="1:5" s="258" customFormat="1" ht="27">
      <c r="A722" s="262">
        <v>7054</v>
      </c>
      <c r="B722" s="263" t="s">
        <v>2508</v>
      </c>
      <c r="C722" s="264" t="s">
        <v>5</v>
      </c>
      <c r="D722" s="278">
        <v>77.88</v>
      </c>
      <c r="E722" s="257"/>
    </row>
    <row r="723" spans="1:5" s="258" customFormat="1" ht="27">
      <c r="A723" s="262">
        <v>7058</v>
      </c>
      <c r="B723" s="263" t="s">
        <v>2509</v>
      </c>
      <c r="C723" s="264" t="s">
        <v>5</v>
      </c>
      <c r="D723" s="278">
        <v>21.66</v>
      </c>
      <c r="E723" s="257"/>
    </row>
    <row r="724" spans="1:5" s="258" customFormat="1" ht="27">
      <c r="A724" s="262">
        <v>7059</v>
      </c>
      <c r="B724" s="263" t="s">
        <v>2510</v>
      </c>
      <c r="C724" s="264" t="s">
        <v>5</v>
      </c>
      <c r="D724" s="278">
        <v>4.28</v>
      </c>
      <c r="E724" s="257"/>
    </row>
    <row r="725" spans="1:5" s="258" customFormat="1" ht="27">
      <c r="A725" s="262">
        <v>7060</v>
      </c>
      <c r="B725" s="263" t="s">
        <v>2511</v>
      </c>
      <c r="C725" s="264" t="s">
        <v>5</v>
      </c>
      <c r="D725" s="278">
        <v>39.21</v>
      </c>
      <c r="E725" s="257"/>
    </row>
    <row r="726" spans="1:5" s="258" customFormat="1" ht="27">
      <c r="A726" s="262">
        <v>7061</v>
      </c>
      <c r="B726" s="263" t="s">
        <v>2512</v>
      </c>
      <c r="C726" s="264" t="s">
        <v>5</v>
      </c>
      <c r="D726" s="278">
        <v>71.09</v>
      </c>
      <c r="E726" s="257"/>
    </row>
    <row r="727" spans="1:5" s="258" customFormat="1" ht="13.5">
      <c r="A727" s="262">
        <v>7063</v>
      </c>
      <c r="B727" s="263" t="s">
        <v>2513</v>
      </c>
      <c r="C727" s="264" t="s">
        <v>5</v>
      </c>
      <c r="D727" s="278">
        <v>19.989999999999998</v>
      </c>
      <c r="E727" s="257"/>
    </row>
    <row r="728" spans="1:5" s="258" customFormat="1" ht="13.5">
      <c r="A728" s="262">
        <v>7064</v>
      </c>
      <c r="B728" s="263" t="s">
        <v>2514</v>
      </c>
      <c r="C728" s="264" t="s">
        <v>5</v>
      </c>
      <c r="D728" s="278">
        <v>2.77</v>
      </c>
      <c r="E728" s="257"/>
    </row>
    <row r="729" spans="1:5" s="258" customFormat="1" ht="13.5">
      <c r="A729" s="262">
        <v>7065</v>
      </c>
      <c r="B729" s="263" t="s">
        <v>2515</v>
      </c>
      <c r="C729" s="264" t="s">
        <v>5</v>
      </c>
      <c r="D729" s="278">
        <v>21.87</v>
      </c>
      <c r="E729" s="257"/>
    </row>
    <row r="730" spans="1:5" s="258" customFormat="1" ht="13.5">
      <c r="A730" s="262">
        <v>7066</v>
      </c>
      <c r="B730" s="263" t="s">
        <v>2516</v>
      </c>
      <c r="C730" s="264" t="s">
        <v>5</v>
      </c>
      <c r="D730" s="278">
        <v>84.35</v>
      </c>
      <c r="E730" s="257"/>
    </row>
    <row r="731" spans="1:5" s="258" customFormat="1" ht="40.5">
      <c r="A731" s="262">
        <v>53786</v>
      </c>
      <c r="B731" s="263" t="s">
        <v>2517</v>
      </c>
      <c r="C731" s="264" t="s">
        <v>5</v>
      </c>
      <c r="D731" s="278">
        <v>44.52</v>
      </c>
      <c r="E731" s="257"/>
    </row>
    <row r="732" spans="1:5" s="258" customFormat="1" ht="27">
      <c r="A732" s="262">
        <v>53788</v>
      </c>
      <c r="B732" s="263" t="s">
        <v>2518</v>
      </c>
      <c r="C732" s="264" t="s">
        <v>5</v>
      </c>
      <c r="D732" s="278">
        <v>49.85</v>
      </c>
      <c r="E732" s="257"/>
    </row>
    <row r="733" spans="1:5" s="258" customFormat="1" ht="27">
      <c r="A733" s="262">
        <v>53792</v>
      </c>
      <c r="B733" s="263" t="s">
        <v>2519</v>
      </c>
      <c r="C733" s="264" t="s">
        <v>5</v>
      </c>
      <c r="D733" s="278">
        <v>88.37</v>
      </c>
      <c r="E733" s="257"/>
    </row>
    <row r="734" spans="1:5" s="258" customFormat="1" ht="13.5">
      <c r="A734" s="262">
        <v>53794</v>
      </c>
      <c r="B734" s="263" t="s">
        <v>2520</v>
      </c>
      <c r="C734" s="264" t="s">
        <v>5</v>
      </c>
      <c r="D734" s="278">
        <v>35.619999999999997</v>
      </c>
      <c r="E734" s="257"/>
    </row>
    <row r="735" spans="1:5" s="258" customFormat="1" ht="40.5">
      <c r="A735" s="262">
        <v>53797</v>
      </c>
      <c r="B735" s="263" t="s">
        <v>2521</v>
      </c>
      <c r="C735" s="264" t="s">
        <v>5</v>
      </c>
      <c r="D735" s="278">
        <v>101.63</v>
      </c>
      <c r="E735" s="257"/>
    </row>
    <row r="736" spans="1:5" s="258" customFormat="1" ht="13.5">
      <c r="A736" s="262">
        <v>53804</v>
      </c>
      <c r="B736" s="263" t="s">
        <v>2522</v>
      </c>
      <c r="C736" s="264" t="s">
        <v>5</v>
      </c>
      <c r="D736" s="278">
        <v>5.31</v>
      </c>
      <c r="E736" s="257"/>
    </row>
    <row r="737" spans="1:5" s="258" customFormat="1" ht="13.5">
      <c r="A737" s="262">
        <v>53806</v>
      </c>
      <c r="B737" s="263" t="s">
        <v>2523</v>
      </c>
      <c r="C737" s="264" t="s">
        <v>5</v>
      </c>
      <c r="D737" s="278">
        <v>63.54</v>
      </c>
      <c r="E737" s="257"/>
    </row>
    <row r="738" spans="1:5" s="258" customFormat="1" ht="27">
      <c r="A738" s="262">
        <v>53810</v>
      </c>
      <c r="B738" s="263" t="s">
        <v>2524</v>
      </c>
      <c r="C738" s="264" t="s">
        <v>5</v>
      </c>
      <c r="D738" s="278">
        <v>63.94</v>
      </c>
      <c r="E738" s="257"/>
    </row>
    <row r="739" spans="1:5" s="258" customFormat="1" ht="13.5">
      <c r="A739" s="262">
        <v>53814</v>
      </c>
      <c r="B739" s="263" t="s">
        <v>2525</v>
      </c>
      <c r="C739" s="264" t="s">
        <v>5</v>
      </c>
      <c r="D739" s="278">
        <v>209.43</v>
      </c>
      <c r="E739" s="257"/>
    </row>
    <row r="740" spans="1:5" s="258" customFormat="1" ht="27">
      <c r="A740" s="262">
        <v>53817</v>
      </c>
      <c r="B740" s="263" t="s">
        <v>2526</v>
      </c>
      <c r="C740" s="264" t="s">
        <v>5</v>
      </c>
      <c r="D740" s="278">
        <v>54.49</v>
      </c>
      <c r="E740" s="257"/>
    </row>
    <row r="741" spans="1:5" s="258" customFormat="1" ht="27">
      <c r="A741" s="262">
        <v>53818</v>
      </c>
      <c r="B741" s="263" t="s">
        <v>2527</v>
      </c>
      <c r="C741" s="264" t="s">
        <v>5</v>
      </c>
      <c r="D741" s="278">
        <v>9.4700000000000006</v>
      </c>
      <c r="E741" s="257"/>
    </row>
    <row r="742" spans="1:5" s="258" customFormat="1" ht="27">
      <c r="A742" s="262">
        <v>53827</v>
      </c>
      <c r="B742" s="263" t="s">
        <v>2528</v>
      </c>
      <c r="C742" s="264" t="s">
        <v>5</v>
      </c>
      <c r="D742" s="278">
        <v>99.49</v>
      </c>
      <c r="E742" s="257"/>
    </row>
    <row r="743" spans="1:5" s="258" customFormat="1" ht="27">
      <c r="A743" s="262">
        <v>53829</v>
      </c>
      <c r="B743" s="263" t="s">
        <v>2529</v>
      </c>
      <c r="C743" s="264" t="s">
        <v>5</v>
      </c>
      <c r="D743" s="278">
        <v>101.63</v>
      </c>
      <c r="E743" s="257"/>
    </row>
    <row r="744" spans="1:5" s="258" customFormat="1" ht="27">
      <c r="A744" s="262">
        <v>53831</v>
      </c>
      <c r="B744" s="263" t="s">
        <v>2530</v>
      </c>
      <c r="C744" s="264" t="s">
        <v>5</v>
      </c>
      <c r="D744" s="278">
        <v>167.87</v>
      </c>
      <c r="E744" s="257"/>
    </row>
    <row r="745" spans="1:5" s="258" customFormat="1" ht="13.5">
      <c r="A745" s="262">
        <v>53840</v>
      </c>
      <c r="B745" s="263" t="s">
        <v>2531</v>
      </c>
      <c r="C745" s="264" t="s">
        <v>5</v>
      </c>
      <c r="D745" s="278">
        <v>2.88</v>
      </c>
      <c r="E745" s="257"/>
    </row>
    <row r="746" spans="1:5" s="258" customFormat="1" ht="13.5">
      <c r="A746" s="262">
        <v>53841</v>
      </c>
      <c r="B746" s="263" t="s">
        <v>2532</v>
      </c>
      <c r="C746" s="264" t="s">
        <v>5</v>
      </c>
      <c r="D746" s="278">
        <v>2</v>
      </c>
      <c r="E746" s="257"/>
    </row>
    <row r="747" spans="1:5" s="258" customFormat="1" ht="27">
      <c r="A747" s="262">
        <v>53849</v>
      </c>
      <c r="B747" s="263" t="s">
        <v>2533</v>
      </c>
      <c r="C747" s="264" t="s">
        <v>5</v>
      </c>
      <c r="D747" s="278">
        <v>73.02</v>
      </c>
      <c r="E747" s="257"/>
    </row>
    <row r="748" spans="1:5" s="258" customFormat="1" ht="27">
      <c r="A748" s="262">
        <v>53857</v>
      </c>
      <c r="B748" s="263" t="s">
        <v>2534</v>
      </c>
      <c r="C748" s="264" t="s">
        <v>5</v>
      </c>
      <c r="D748" s="278">
        <v>78</v>
      </c>
      <c r="E748" s="257"/>
    </row>
    <row r="749" spans="1:5" s="258" customFormat="1" ht="27">
      <c r="A749" s="262">
        <v>53858</v>
      </c>
      <c r="B749" s="263" t="s">
        <v>2535</v>
      </c>
      <c r="C749" s="264" t="s">
        <v>5</v>
      </c>
      <c r="D749" s="278">
        <v>39.880000000000003</v>
      </c>
      <c r="E749" s="257"/>
    </row>
    <row r="750" spans="1:5" s="258" customFormat="1" ht="27">
      <c r="A750" s="262">
        <v>53861</v>
      </c>
      <c r="B750" s="263" t="s">
        <v>2536</v>
      </c>
      <c r="C750" s="264" t="s">
        <v>5</v>
      </c>
      <c r="D750" s="278">
        <v>75.709999999999994</v>
      </c>
      <c r="E750" s="257"/>
    </row>
    <row r="751" spans="1:5" s="258" customFormat="1" ht="13.5">
      <c r="A751" s="262">
        <v>53863</v>
      </c>
      <c r="B751" s="263" t="s">
        <v>2537</v>
      </c>
      <c r="C751" s="264" t="s">
        <v>5</v>
      </c>
      <c r="D751" s="278">
        <v>1.56</v>
      </c>
      <c r="E751" s="257"/>
    </row>
    <row r="752" spans="1:5" s="258" customFormat="1" ht="27">
      <c r="A752" s="262">
        <v>53865</v>
      </c>
      <c r="B752" s="263" t="s">
        <v>2538</v>
      </c>
      <c r="C752" s="264" t="s">
        <v>5</v>
      </c>
      <c r="D752" s="278">
        <v>41.13</v>
      </c>
      <c r="E752" s="257"/>
    </row>
    <row r="753" spans="1:5" s="258" customFormat="1" ht="27">
      <c r="A753" s="262">
        <v>53866</v>
      </c>
      <c r="B753" s="263" t="s">
        <v>2539</v>
      </c>
      <c r="C753" s="264" t="s">
        <v>5</v>
      </c>
      <c r="D753" s="278">
        <v>1.71</v>
      </c>
      <c r="E753" s="257"/>
    </row>
    <row r="754" spans="1:5" s="258" customFormat="1" ht="27">
      <c r="A754" s="262">
        <v>53882</v>
      </c>
      <c r="B754" s="263" t="s">
        <v>2540</v>
      </c>
      <c r="C754" s="264" t="s">
        <v>5</v>
      </c>
      <c r="D754" s="278">
        <v>36.06</v>
      </c>
      <c r="E754" s="257"/>
    </row>
    <row r="755" spans="1:5" s="258" customFormat="1" ht="27">
      <c r="A755" s="262">
        <v>55263</v>
      </c>
      <c r="B755" s="263" t="s">
        <v>2541</v>
      </c>
      <c r="C755" s="264" t="s">
        <v>5</v>
      </c>
      <c r="D755" s="278">
        <v>56.21</v>
      </c>
      <c r="E755" s="257"/>
    </row>
    <row r="756" spans="1:5" s="258" customFormat="1" ht="13.5">
      <c r="A756" s="262">
        <v>73303</v>
      </c>
      <c r="B756" s="263" t="s">
        <v>2542</v>
      </c>
      <c r="C756" s="264" t="s">
        <v>5</v>
      </c>
      <c r="D756" s="278">
        <v>6.59</v>
      </c>
      <c r="E756" s="257"/>
    </row>
    <row r="757" spans="1:5" s="258" customFormat="1" ht="13.5">
      <c r="A757" s="262">
        <v>73307</v>
      </c>
      <c r="B757" s="263" t="s">
        <v>2543</v>
      </c>
      <c r="C757" s="264" t="s">
        <v>5</v>
      </c>
      <c r="D757" s="278">
        <v>5.88</v>
      </c>
      <c r="E757" s="257"/>
    </row>
    <row r="758" spans="1:5" s="258" customFormat="1" ht="27">
      <c r="A758" s="262">
        <v>73309</v>
      </c>
      <c r="B758" s="263" t="s">
        <v>2544</v>
      </c>
      <c r="C758" s="264" t="s">
        <v>5</v>
      </c>
      <c r="D758" s="278">
        <v>32.619999999999997</v>
      </c>
      <c r="E758" s="257"/>
    </row>
    <row r="759" spans="1:5" s="258" customFormat="1" ht="13.5">
      <c r="A759" s="262">
        <v>73311</v>
      </c>
      <c r="B759" s="263" t="s">
        <v>2545</v>
      </c>
      <c r="C759" s="264" t="s">
        <v>5</v>
      </c>
      <c r="D759" s="278">
        <v>155.38999999999999</v>
      </c>
      <c r="E759" s="257"/>
    </row>
    <row r="760" spans="1:5" s="258" customFormat="1" ht="27">
      <c r="A760" s="262">
        <v>73313</v>
      </c>
      <c r="B760" s="263" t="s">
        <v>2546</v>
      </c>
      <c r="C760" s="264" t="s">
        <v>5</v>
      </c>
      <c r="D760" s="278">
        <v>4.5199999999999996</v>
      </c>
      <c r="E760" s="257"/>
    </row>
    <row r="761" spans="1:5" s="258" customFormat="1" ht="27">
      <c r="A761" s="262">
        <v>73315</v>
      </c>
      <c r="B761" s="263" t="s">
        <v>2547</v>
      </c>
      <c r="C761" s="264" t="s">
        <v>5</v>
      </c>
      <c r="D761" s="278">
        <v>49.85</v>
      </c>
      <c r="E761" s="257"/>
    </row>
    <row r="762" spans="1:5" s="258" customFormat="1" ht="40.5">
      <c r="A762" s="262">
        <v>73335</v>
      </c>
      <c r="B762" s="263" t="s">
        <v>2548</v>
      </c>
      <c r="C762" s="264" t="s">
        <v>5</v>
      </c>
      <c r="D762" s="278">
        <v>33.53</v>
      </c>
      <c r="E762" s="257"/>
    </row>
    <row r="763" spans="1:5" s="258" customFormat="1" ht="40.5">
      <c r="A763" s="262">
        <v>73340</v>
      </c>
      <c r="B763" s="263" t="s">
        <v>2549</v>
      </c>
      <c r="C763" s="264" t="s">
        <v>5</v>
      </c>
      <c r="D763" s="278">
        <v>135.04</v>
      </c>
      <c r="E763" s="257"/>
    </row>
    <row r="764" spans="1:5" s="258" customFormat="1" ht="27">
      <c r="A764" s="262">
        <v>83361</v>
      </c>
      <c r="B764" s="263" t="s">
        <v>2550</v>
      </c>
      <c r="C764" s="264" t="s">
        <v>5</v>
      </c>
      <c r="D764" s="278">
        <v>41.58</v>
      </c>
      <c r="E764" s="257"/>
    </row>
    <row r="765" spans="1:5" s="258" customFormat="1" ht="27">
      <c r="A765" s="262">
        <v>83761</v>
      </c>
      <c r="B765" s="263" t="s">
        <v>2551</v>
      </c>
      <c r="C765" s="264" t="s">
        <v>5</v>
      </c>
      <c r="D765" s="278">
        <v>8.7799999999999994</v>
      </c>
      <c r="E765" s="257"/>
    </row>
    <row r="766" spans="1:5" s="258" customFormat="1" ht="27">
      <c r="A766" s="262">
        <v>83762</v>
      </c>
      <c r="B766" s="263" t="s">
        <v>2552</v>
      </c>
      <c r="C766" s="264" t="s">
        <v>5</v>
      </c>
      <c r="D766" s="278">
        <v>7.83</v>
      </c>
      <c r="E766" s="257"/>
    </row>
    <row r="767" spans="1:5" s="258" customFormat="1" ht="27">
      <c r="A767" s="262">
        <v>83763</v>
      </c>
      <c r="B767" s="263" t="s">
        <v>2553</v>
      </c>
      <c r="C767" s="264" t="s">
        <v>5</v>
      </c>
      <c r="D767" s="278">
        <v>43.79</v>
      </c>
      <c r="E767" s="257"/>
    </row>
    <row r="768" spans="1:5" s="258" customFormat="1" ht="27">
      <c r="A768" s="262">
        <v>83764</v>
      </c>
      <c r="B768" s="263" t="s">
        <v>2554</v>
      </c>
      <c r="C768" s="264" t="s">
        <v>5</v>
      </c>
      <c r="D768" s="278">
        <v>1.58</v>
      </c>
      <c r="E768" s="257"/>
    </row>
    <row r="769" spans="1:5" s="258" customFormat="1" ht="13.5">
      <c r="A769" s="262">
        <v>87026</v>
      </c>
      <c r="B769" s="263" t="s">
        <v>2555</v>
      </c>
      <c r="C769" s="264" t="s">
        <v>5</v>
      </c>
      <c r="D769" s="278">
        <v>0.4</v>
      </c>
      <c r="E769" s="257"/>
    </row>
    <row r="770" spans="1:5" s="258" customFormat="1" ht="27">
      <c r="A770" s="262">
        <v>87441</v>
      </c>
      <c r="B770" s="263" t="s">
        <v>24442</v>
      </c>
      <c r="C770" s="264" t="s">
        <v>5</v>
      </c>
      <c r="D770" s="278">
        <v>0.39</v>
      </c>
      <c r="E770" s="257"/>
    </row>
    <row r="771" spans="1:5" s="258" customFormat="1" ht="27">
      <c r="A771" s="262">
        <v>87442</v>
      </c>
      <c r="B771" s="263" t="s">
        <v>24443</v>
      </c>
      <c r="C771" s="264" t="s">
        <v>5</v>
      </c>
      <c r="D771" s="278">
        <v>0.06</v>
      </c>
      <c r="E771" s="257"/>
    </row>
    <row r="772" spans="1:5" s="258" customFormat="1" ht="27">
      <c r="A772" s="262">
        <v>87443</v>
      </c>
      <c r="B772" s="263" t="s">
        <v>24444</v>
      </c>
      <c r="C772" s="264" t="s">
        <v>5</v>
      </c>
      <c r="D772" s="278">
        <v>0.52</v>
      </c>
      <c r="E772" s="257"/>
    </row>
    <row r="773" spans="1:5" s="258" customFormat="1" ht="27">
      <c r="A773" s="262">
        <v>87444</v>
      </c>
      <c r="B773" s="263" t="s">
        <v>24445</v>
      </c>
      <c r="C773" s="264" t="s">
        <v>5</v>
      </c>
      <c r="D773" s="278">
        <v>3.69</v>
      </c>
      <c r="E773" s="257"/>
    </row>
    <row r="774" spans="1:5" s="258" customFormat="1" ht="27">
      <c r="A774" s="262">
        <v>88387</v>
      </c>
      <c r="B774" s="263" t="s">
        <v>24446</v>
      </c>
      <c r="C774" s="264" t="s">
        <v>5</v>
      </c>
      <c r="D774" s="278">
        <v>0.76</v>
      </c>
      <c r="E774" s="257"/>
    </row>
    <row r="775" spans="1:5" s="258" customFormat="1" ht="27">
      <c r="A775" s="262">
        <v>88389</v>
      </c>
      <c r="B775" s="263" t="s">
        <v>24447</v>
      </c>
      <c r="C775" s="264" t="s">
        <v>5</v>
      </c>
      <c r="D775" s="278">
        <v>0.12</v>
      </c>
      <c r="E775" s="257"/>
    </row>
    <row r="776" spans="1:5" s="258" customFormat="1" ht="27">
      <c r="A776" s="262">
        <v>88390</v>
      </c>
      <c r="B776" s="263" t="s">
        <v>24448</v>
      </c>
      <c r="C776" s="264" t="s">
        <v>5</v>
      </c>
      <c r="D776" s="278">
        <v>0.89</v>
      </c>
      <c r="E776" s="257"/>
    </row>
    <row r="777" spans="1:5" s="258" customFormat="1" ht="27">
      <c r="A777" s="262">
        <v>88391</v>
      </c>
      <c r="B777" s="263" t="s">
        <v>24449</v>
      </c>
      <c r="C777" s="264" t="s">
        <v>5</v>
      </c>
      <c r="D777" s="278">
        <v>2.78</v>
      </c>
      <c r="E777" s="257"/>
    </row>
    <row r="778" spans="1:5" s="258" customFormat="1" ht="27">
      <c r="A778" s="262">
        <v>88394</v>
      </c>
      <c r="B778" s="263" t="s">
        <v>24450</v>
      </c>
      <c r="C778" s="264" t="s">
        <v>5</v>
      </c>
      <c r="D778" s="278">
        <v>0.91</v>
      </c>
      <c r="E778" s="257"/>
    </row>
    <row r="779" spans="1:5" s="258" customFormat="1" ht="27">
      <c r="A779" s="262">
        <v>88395</v>
      </c>
      <c r="B779" s="263" t="s">
        <v>24451</v>
      </c>
      <c r="C779" s="264" t="s">
        <v>5</v>
      </c>
      <c r="D779" s="278">
        <v>0.15</v>
      </c>
      <c r="E779" s="257"/>
    </row>
    <row r="780" spans="1:5" s="258" customFormat="1" ht="27">
      <c r="A780" s="262">
        <v>88396</v>
      </c>
      <c r="B780" s="263" t="s">
        <v>24452</v>
      </c>
      <c r="C780" s="264" t="s">
        <v>5</v>
      </c>
      <c r="D780" s="278">
        <v>1.06</v>
      </c>
      <c r="E780" s="257"/>
    </row>
    <row r="781" spans="1:5" s="258" customFormat="1" ht="27">
      <c r="A781" s="262">
        <v>88397</v>
      </c>
      <c r="B781" s="263" t="s">
        <v>24453</v>
      </c>
      <c r="C781" s="264" t="s">
        <v>5</v>
      </c>
      <c r="D781" s="278">
        <v>4.17</v>
      </c>
      <c r="E781" s="257"/>
    </row>
    <row r="782" spans="1:5" s="258" customFormat="1" ht="27">
      <c r="A782" s="262">
        <v>88400</v>
      </c>
      <c r="B782" s="263" t="s">
        <v>24454</v>
      </c>
      <c r="C782" s="264" t="s">
        <v>5</v>
      </c>
      <c r="D782" s="278">
        <v>0.72</v>
      </c>
      <c r="E782" s="257"/>
    </row>
    <row r="783" spans="1:5" s="258" customFormat="1" ht="27">
      <c r="A783" s="262">
        <v>88401</v>
      </c>
      <c r="B783" s="263" t="s">
        <v>24455</v>
      </c>
      <c r="C783" s="264" t="s">
        <v>5</v>
      </c>
      <c r="D783" s="278">
        <v>0.12</v>
      </c>
      <c r="E783" s="257"/>
    </row>
    <row r="784" spans="1:5" s="258" customFormat="1" ht="27">
      <c r="A784" s="262">
        <v>88402</v>
      </c>
      <c r="B784" s="263" t="s">
        <v>24456</v>
      </c>
      <c r="C784" s="264" t="s">
        <v>5</v>
      </c>
      <c r="D784" s="278">
        <v>0.84</v>
      </c>
      <c r="E784" s="257"/>
    </row>
    <row r="785" spans="1:5" s="258" customFormat="1" ht="27">
      <c r="A785" s="262">
        <v>88403</v>
      </c>
      <c r="B785" s="263" t="s">
        <v>24457</v>
      </c>
      <c r="C785" s="264" t="s">
        <v>5</v>
      </c>
      <c r="D785" s="278">
        <v>1.67</v>
      </c>
      <c r="E785" s="257"/>
    </row>
    <row r="786" spans="1:5" s="258" customFormat="1" ht="27">
      <c r="A786" s="262">
        <v>88419</v>
      </c>
      <c r="B786" s="263" t="s">
        <v>2556</v>
      </c>
      <c r="C786" s="264" t="s">
        <v>5</v>
      </c>
      <c r="D786" s="278">
        <v>5.0199999999999996</v>
      </c>
      <c r="E786" s="257"/>
    </row>
    <row r="787" spans="1:5" s="258" customFormat="1" ht="27">
      <c r="A787" s="262">
        <v>88422</v>
      </c>
      <c r="B787" s="263" t="s">
        <v>2557</v>
      </c>
      <c r="C787" s="264" t="s">
        <v>5</v>
      </c>
      <c r="D787" s="278">
        <v>0.59</v>
      </c>
      <c r="E787" s="257"/>
    </row>
    <row r="788" spans="1:5" s="258" customFormat="1" ht="27">
      <c r="A788" s="262">
        <v>88425</v>
      </c>
      <c r="B788" s="263" t="s">
        <v>2558</v>
      </c>
      <c r="C788" s="264" t="s">
        <v>5</v>
      </c>
      <c r="D788" s="278">
        <v>6.28</v>
      </c>
      <c r="E788" s="257"/>
    </row>
    <row r="789" spans="1:5" s="258" customFormat="1" ht="27">
      <c r="A789" s="262">
        <v>88427</v>
      </c>
      <c r="B789" s="263" t="s">
        <v>2559</v>
      </c>
      <c r="C789" s="264" t="s">
        <v>5</v>
      </c>
      <c r="D789" s="278">
        <v>0.94</v>
      </c>
      <c r="E789" s="257"/>
    </row>
    <row r="790" spans="1:5" s="258" customFormat="1" ht="27">
      <c r="A790" s="262">
        <v>88434</v>
      </c>
      <c r="B790" s="263" t="s">
        <v>2560</v>
      </c>
      <c r="C790" s="264" t="s">
        <v>5</v>
      </c>
      <c r="D790" s="278">
        <v>6.66</v>
      </c>
      <c r="E790" s="257"/>
    </row>
    <row r="791" spans="1:5" s="258" customFormat="1" ht="27">
      <c r="A791" s="262">
        <v>88435</v>
      </c>
      <c r="B791" s="263" t="s">
        <v>2561</v>
      </c>
      <c r="C791" s="264" t="s">
        <v>5</v>
      </c>
      <c r="D791" s="278">
        <v>0.79</v>
      </c>
      <c r="E791" s="257"/>
    </row>
    <row r="792" spans="1:5" s="258" customFormat="1" ht="27">
      <c r="A792" s="262">
        <v>88436</v>
      </c>
      <c r="B792" s="263" t="s">
        <v>2562</v>
      </c>
      <c r="C792" s="264" t="s">
        <v>5</v>
      </c>
      <c r="D792" s="278">
        <v>8.33</v>
      </c>
      <c r="E792" s="257"/>
    </row>
    <row r="793" spans="1:5" s="258" customFormat="1" ht="27">
      <c r="A793" s="262">
        <v>88437</v>
      </c>
      <c r="B793" s="263" t="s">
        <v>2563</v>
      </c>
      <c r="C793" s="264" t="s">
        <v>5</v>
      </c>
      <c r="D793" s="278">
        <v>0.94</v>
      </c>
      <c r="E793" s="257"/>
    </row>
    <row r="794" spans="1:5" s="258" customFormat="1" ht="27">
      <c r="A794" s="262">
        <v>88569</v>
      </c>
      <c r="B794" s="263" t="s">
        <v>2564</v>
      </c>
      <c r="C794" s="264" t="s">
        <v>5</v>
      </c>
      <c r="D794" s="278">
        <v>3.96</v>
      </c>
      <c r="E794" s="257"/>
    </row>
    <row r="795" spans="1:5" s="258" customFormat="1" ht="27">
      <c r="A795" s="262">
        <v>88570</v>
      </c>
      <c r="B795" s="263" t="s">
        <v>2565</v>
      </c>
      <c r="C795" s="264" t="s">
        <v>5</v>
      </c>
      <c r="D795" s="278">
        <v>0.66</v>
      </c>
      <c r="E795" s="257"/>
    </row>
    <row r="796" spans="1:5" s="258" customFormat="1" ht="27">
      <c r="A796" s="262">
        <v>88826</v>
      </c>
      <c r="B796" s="263" t="s">
        <v>24458</v>
      </c>
      <c r="C796" s="264" t="s">
        <v>5</v>
      </c>
      <c r="D796" s="278">
        <v>0.28000000000000003</v>
      </c>
      <c r="E796" s="257"/>
    </row>
    <row r="797" spans="1:5" s="258" customFormat="1" ht="27">
      <c r="A797" s="262">
        <v>88827</v>
      </c>
      <c r="B797" s="263" t="s">
        <v>24459</v>
      </c>
      <c r="C797" s="264" t="s">
        <v>5</v>
      </c>
      <c r="D797" s="278">
        <v>0.04</v>
      </c>
      <c r="E797" s="257"/>
    </row>
    <row r="798" spans="1:5" s="258" customFormat="1" ht="27">
      <c r="A798" s="262">
        <v>88828</v>
      </c>
      <c r="B798" s="263" t="s">
        <v>24460</v>
      </c>
      <c r="C798" s="264" t="s">
        <v>5</v>
      </c>
      <c r="D798" s="278">
        <v>0.33</v>
      </c>
      <c r="E798" s="257"/>
    </row>
    <row r="799" spans="1:5" s="258" customFormat="1" ht="27">
      <c r="A799" s="262">
        <v>88829</v>
      </c>
      <c r="B799" s="263" t="s">
        <v>24461</v>
      </c>
      <c r="C799" s="264" t="s">
        <v>5</v>
      </c>
      <c r="D799" s="278">
        <v>1.1100000000000001</v>
      </c>
      <c r="E799" s="257"/>
    </row>
    <row r="800" spans="1:5" s="258" customFormat="1" ht="27">
      <c r="A800" s="262">
        <v>88832</v>
      </c>
      <c r="B800" s="263" t="s">
        <v>2566</v>
      </c>
      <c r="C800" s="264" t="s">
        <v>5</v>
      </c>
      <c r="D800" s="278">
        <v>43.94</v>
      </c>
      <c r="E800" s="257"/>
    </row>
    <row r="801" spans="1:5" s="258" customFormat="1" ht="27">
      <c r="A801" s="262">
        <v>88834</v>
      </c>
      <c r="B801" s="263" t="s">
        <v>2567</v>
      </c>
      <c r="C801" s="264" t="s">
        <v>5</v>
      </c>
      <c r="D801" s="278">
        <v>5.96</v>
      </c>
      <c r="E801" s="257"/>
    </row>
    <row r="802" spans="1:5" s="258" customFormat="1" ht="27">
      <c r="A802" s="262">
        <v>88835</v>
      </c>
      <c r="B802" s="263" t="s">
        <v>2568</v>
      </c>
      <c r="C802" s="264" t="s">
        <v>5</v>
      </c>
      <c r="D802" s="278">
        <v>54.93</v>
      </c>
      <c r="E802" s="257"/>
    </row>
    <row r="803" spans="1:5" s="258" customFormat="1" ht="27">
      <c r="A803" s="262">
        <v>88836</v>
      </c>
      <c r="B803" s="263" t="s">
        <v>2569</v>
      </c>
      <c r="C803" s="264" t="s">
        <v>5</v>
      </c>
      <c r="D803" s="278">
        <v>55.69</v>
      </c>
      <c r="E803" s="257"/>
    </row>
    <row r="804" spans="1:5" s="258" customFormat="1" ht="13.5">
      <c r="A804" s="262">
        <v>88839</v>
      </c>
      <c r="B804" s="263" t="s">
        <v>2570</v>
      </c>
      <c r="C804" s="264" t="s">
        <v>5</v>
      </c>
      <c r="D804" s="278">
        <v>28.87</v>
      </c>
      <c r="E804" s="257"/>
    </row>
    <row r="805" spans="1:5" s="258" customFormat="1" ht="13.5">
      <c r="A805" s="262">
        <v>88840</v>
      </c>
      <c r="B805" s="263" t="s">
        <v>2571</v>
      </c>
      <c r="C805" s="264" t="s">
        <v>5</v>
      </c>
      <c r="D805" s="278">
        <v>6.49</v>
      </c>
      <c r="E805" s="257"/>
    </row>
    <row r="806" spans="1:5" s="258" customFormat="1" ht="13.5">
      <c r="A806" s="262">
        <v>88841</v>
      </c>
      <c r="B806" s="263" t="s">
        <v>2572</v>
      </c>
      <c r="C806" s="264" t="s">
        <v>5</v>
      </c>
      <c r="D806" s="278">
        <v>51.62</v>
      </c>
      <c r="E806" s="257"/>
    </row>
    <row r="807" spans="1:5" s="258" customFormat="1" ht="27">
      <c r="A807" s="262">
        <v>88842</v>
      </c>
      <c r="B807" s="263" t="s">
        <v>2573</v>
      </c>
      <c r="C807" s="264" t="s">
        <v>5</v>
      </c>
      <c r="D807" s="278">
        <v>68.17</v>
      </c>
      <c r="E807" s="257"/>
    </row>
    <row r="808" spans="1:5" s="258" customFormat="1" ht="27">
      <c r="A808" s="262">
        <v>88847</v>
      </c>
      <c r="B808" s="263" t="s">
        <v>2574</v>
      </c>
      <c r="C808" s="264" t="s">
        <v>5</v>
      </c>
      <c r="D808" s="278">
        <v>22.82</v>
      </c>
      <c r="E808" s="257"/>
    </row>
    <row r="809" spans="1:5" s="258" customFormat="1" ht="27">
      <c r="A809" s="262">
        <v>88848</v>
      </c>
      <c r="B809" s="263" t="s">
        <v>2575</v>
      </c>
      <c r="C809" s="264" t="s">
        <v>5</v>
      </c>
      <c r="D809" s="278">
        <v>4.79</v>
      </c>
      <c r="E809" s="257"/>
    </row>
    <row r="810" spans="1:5" s="258" customFormat="1" ht="27">
      <c r="A810" s="262">
        <v>88853</v>
      </c>
      <c r="B810" s="263" t="s">
        <v>2576</v>
      </c>
      <c r="C810" s="264" t="s">
        <v>5</v>
      </c>
      <c r="D810" s="278">
        <v>0.24</v>
      </c>
      <c r="E810" s="257"/>
    </row>
    <row r="811" spans="1:5" s="258" customFormat="1" ht="27">
      <c r="A811" s="262">
        <v>88854</v>
      </c>
      <c r="B811" s="263" t="s">
        <v>2577</v>
      </c>
      <c r="C811" s="264" t="s">
        <v>5</v>
      </c>
      <c r="D811" s="278">
        <v>0.02</v>
      </c>
      <c r="E811" s="257"/>
    </row>
    <row r="812" spans="1:5" s="258" customFormat="1" ht="27">
      <c r="A812" s="262">
        <v>88855</v>
      </c>
      <c r="B812" s="263" t="s">
        <v>2578</v>
      </c>
      <c r="C812" s="264" t="s">
        <v>5</v>
      </c>
      <c r="D812" s="278">
        <v>3.68</v>
      </c>
      <c r="E812" s="257"/>
    </row>
    <row r="813" spans="1:5" s="258" customFormat="1" ht="13.5">
      <c r="A813" s="262">
        <v>88856</v>
      </c>
      <c r="B813" s="263" t="s">
        <v>2579</v>
      </c>
      <c r="C813" s="264" t="s">
        <v>5</v>
      </c>
      <c r="D813" s="278">
        <v>0.51</v>
      </c>
      <c r="E813" s="257"/>
    </row>
    <row r="814" spans="1:5" s="258" customFormat="1" ht="40.5">
      <c r="A814" s="262">
        <v>88857</v>
      </c>
      <c r="B814" s="263" t="s">
        <v>2580</v>
      </c>
      <c r="C814" s="264" t="s">
        <v>5</v>
      </c>
      <c r="D814" s="278">
        <v>28.44</v>
      </c>
      <c r="E814" s="257"/>
    </row>
    <row r="815" spans="1:5" s="258" customFormat="1" ht="27">
      <c r="A815" s="262">
        <v>88858</v>
      </c>
      <c r="B815" s="263" t="s">
        <v>2581</v>
      </c>
      <c r="C815" s="264" t="s">
        <v>5</v>
      </c>
      <c r="D815" s="278">
        <v>3.86</v>
      </c>
      <c r="E815" s="257"/>
    </row>
    <row r="816" spans="1:5" s="258" customFormat="1" ht="40.5">
      <c r="A816" s="262">
        <v>88859</v>
      </c>
      <c r="B816" s="263" t="s">
        <v>2582</v>
      </c>
      <c r="C816" s="264" t="s">
        <v>5</v>
      </c>
      <c r="D816" s="278">
        <v>25.29</v>
      </c>
      <c r="E816" s="257"/>
    </row>
    <row r="817" spans="1:5" s="258" customFormat="1" ht="27">
      <c r="A817" s="262">
        <v>88860</v>
      </c>
      <c r="B817" s="263" t="s">
        <v>2583</v>
      </c>
      <c r="C817" s="264" t="s">
        <v>5</v>
      </c>
      <c r="D817" s="278">
        <v>3.43</v>
      </c>
      <c r="E817" s="257"/>
    </row>
    <row r="818" spans="1:5" s="258" customFormat="1" ht="27">
      <c r="A818" s="262">
        <v>88900</v>
      </c>
      <c r="B818" s="263" t="s">
        <v>2584</v>
      </c>
      <c r="C818" s="264" t="s">
        <v>5</v>
      </c>
      <c r="D818" s="278">
        <v>51.24</v>
      </c>
      <c r="E818" s="257"/>
    </row>
    <row r="819" spans="1:5" s="258" customFormat="1" ht="27">
      <c r="A819" s="262">
        <v>88902</v>
      </c>
      <c r="B819" s="263" t="s">
        <v>2585</v>
      </c>
      <c r="C819" s="264" t="s">
        <v>5</v>
      </c>
      <c r="D819" s="278">
        <v>6.95</v>
      </c>
      <c r="E819" s="257"/>
    </row>
    <row r="820" spans="1:5" s="258" customFormat="1" ht="27">
      <c r="A820" s="262">
        <v>88903</v>
      </c>
      <c r="B820" s="263" t="s">
        <v>2586</v>
      </c>
      <c r="C820" s="264" t="s">
        <v>5</v>
      </c>
      <c r="D820" s="278">
        <v>64.05</v>
      </c>
      <c r="E820" s="257"/>
    </row>
    <row r="821" spans="1:5" s="258" customFormat="1" ht="27">
      <c r="A821" s="262">
        <v>88904</v>
      </c>
      <c r="B821" s="263" t="s">
        <v>2587</v>
      </c>
      <c r="C821" s="264" t="s">
        <v>5</v>
      </c>
      <c r="D821" s="278">
        <v>78.45</v>
      </c>
      <c r="E821" s="257"/>
    </row>
    <row r="822" spans="1:5" s="258" customFormat="1" ht="27">
      <c r="A822" s="262">
        <v>89009</v>
      </c>
      <c r="B822" s="263" t="s">
        <v>2588</v>
      </c>
      <c r="C822" s="264" t="s">
        <v>5</v>
      </c>
      <c r="D822" s="278">
        <v>35.76</v>
      </c>
      <c r="E822" s="257"/>
    </row>
    <row r="823" spans="1:5" s="258" customFormat="1" ht="27">
      <c r="A823" s="262">
        <v>89010</v>
      </c>
      <c r="B823" s="263" t="s">
        <v>2589</v>
      </c>
      <c r="C823" s="264" t="s">
        <v>5</v>
      </c>
      <c r="D823" s="278">
        <v>8.0500000000000007</v>
      </c>
      <c r="E823" s="257"/>
    </row>
    <row r="824" spans="1:5" s="258" customFormat="1" ht="40.5">
      <c r="A824" s="262">
        <v>89011</v>
      </c>
      <c r="B824" s="263" t="s">
        <v>2590</v>
      </c>
      <c r="C824" s="264" t="s">
        <v>5</v>
      </c>
      <c r="D824" s="278">
        <v>27.44</v>
      </c>
      <c r="E824" s="257"/>
    </row>
    <row r="825" spans="1:5" s="258" customFormat="1" ht="27">
      <c r="A825" s="262">
        <v>89012</v>
      </c>
      <c r="B825" s="263" t="s">
        <v>2591</v>
      </c>
      <c r="C825" s="264" t="s">
        <v>5</v>
      </c>
      <c r="D825" s="278">
        <v>3.72</v>
      </c>
      <c r="E825" s="257"/>
    </row>
    <row r="826" spans="1:5" s="258" customFormat="1" ht="13.5">
      <c r="A826" s="262">
        <v>89013</v>
      </c>
      <c r="B826" s="263" t="s">
        <v>2592</v>
      </c>
      <c r="C826" s="264" t="s">
        <v>5</v>
      </c>
      <c r="D826" s="278">
        <v>117.15</v>
      </c>
      <c r="E826" s="257"/>
    </row>
    <row r="827" spans="1:5" s="258" customFormat="1" ht="13.5">
      <c r="A827" s="262">
        <v>89014</v>
      </c>
      <c r="B827" s="263" t="s">
        <v>2593</v>
      </c>
      <c r="C827" s="264" t="s">
        <v>5</v>
      </c>
      <c r="D827" s="278">
        <v>26.36</v>
      </c>
      <c r="E827" s="257"/>
    </row>
    <row r="828" spans="1:5" s="258" customFormat="1" ht="13.5">
      <c r="A828" s="262">
        <v>89015</v>
      </c>
      <c r="B828" s="263" t="s">
        <v>2594</v>
      </c>
      <c r="C828" s="264" t="s">
        <v>5</v>
      </c>
      <c r="D828" s="278">
        <v>4.25</v>
      </c>
      <c r="E828" s="257"/>
    </row>
    <row r="829" spans="1:5" s="258" customFormat="1" ht="13.5">
      <c r="A829" s="262">
        <v>89016</v>
      </c>
      <c r="B829" s="263" t="s">
        <v>2595</v>
      </c>
      <c r="C829" s="264" t="s">
        <v>5</v>
      </c>
      <c r="D829" s="278">
        <v>0.56999999999999995</v>
      </c>
      <c r="E829" s="257"/>
    </row>
    <row r="830" spans="1:5" s="258" customFormat="1" ht="13.5">
      <c r="A830" s="262">
        <v>89017</v>
      </c>
      <c r="B830" s="263" t="s">
        <v>2596</v>
      </c>
      <c r="C830" s="264" t="s">
        <v>5</v>
      </c>
      <c r="D830" s="278">
        <v>35.54</v>
      </c>
      <c r="E830" s="257"/>
    </row>
    <row r="831" spans="1:5" s="258" customFormat="1" ht="13.5">
      <c r="A831" s="262">
        <v>89018</v>
      </c>
      <c r="B831" s="263" t="s">
        <v>2597</v>
      </c>
      <c r="C831" s="264" t="s">
        <v>5</v>
      </c>
      <c r="D831" s="278">
        <v>8</v>
      </c>
      <c r="E831" s="257"/>
    </row>
    <row r="832" spans="1:5" s="258" customFormat="1" ht="27">
      <c r="A832" s="262">
        <v>89019</v>
      </c>
      <c r="B832" s="263" t="s">
        <v>2598</v>
      </c>
      <c r="C832" s="264" t="s">
        <v>5</v>
      </c>
      <c r="D832" s="278">
        <v>0.33</v>
      </c>
      <c r="E832" s="257"/>
    </row>
    <row r="833" spans="1:5" s="258" customFormat="1" ht="27">
      <c r="A833" s="262">
        <v>89020</v>
      </c>
      <c r="B833" s="263" t="s">
        <v>2599</v>
      </c>
      <c r="C833" s="264" t="s">
        <v>5</v>
      </c>
      <c r="D833" s="278">
        <v>0.03</v>
      </c>
      <c r="E833" s="257"/>
    </row>
    <row r="834" spans="1:5" s="258" customFormat="1" ht="13.5">
      <c r="A834" s="262">
        <v>89023</v>
      </c>
      <c r="B834" s="263" t="s">
        <v>24462</v>
      </c>
      <c r="C834" s="264" t="s">
        <v>5</v>
      </c>
      <c r="D834" s="278">
        <v>3.85</v>
      </c>
      <c r="E834" s="257"/>
    </row>
    <row r="835" spans="1:5" s="258" customFormat="1" ht="13.5">
      <c r="A835" s="262">
        <v>89024</v>
      </c>
      <c r="B835" s="263" t="s">
        <v>24463</v>
      </c>
      <c r="C835" s="264" t="s">
        <v>5</v>
      </c>
      <c r="D835" s="278">
        <v>1.28</v>
      </c>
      <c r="E835" s="257"/>
    </row>
    <row r="836" spans="1:5" s="258" customFormat="1" ht="13.5">
      <c r="A836" s="262">
        <v>89025</v>
      </c>
      <c r="B836" s="263" t="s">
        <v>24464</v>
      </c>
      <c r="C836" s="264" t="s">
        <v>5</v>
      </c>
      <c r="D836" s="278">
        <v>5.14</v>
      </c>
      <c r="E836" s="257"/>
    </row>
    <row r="837" spans="1:5" s="258" customFormat="1" ht="13.5">
      <c r="A837" s="262">
        <v>89026</v>
      </c>
      <c r="B837" s="263" t="s">
        <v>24465</v>
      </c>
      <c r="C837" s="264" t="s">
        <v>5</v>
      </c>
      <c r="D837" s="278">
        <v>149.16</v>
      </c>
      <c r="E837" s="257"/>
    </row>
    <row r="838" spans="1:5" s="258" customFormat="1" ht="13.5">
      <c r="A838" s="262">
        <v>89029</v>
      </c>
      <c r="B838" s="263" t="s">
        <v>2600</v>
      </c>
      <c r="C838" s="264" t="s">
        <v>5</v>
      </c>
      <c r="D838" s="278">
        <v>27.58</v>
      </c>
      <c r="E838" s="257"/>
    </row>
    <row r="839" spans="1:5" s="258" customFormat="1" ht="13.5">
      <c r="A839" s="262">
        <v>89030</v>
      </c>
      <c r="B839" s="263" t="s">
        <v>2601</v>
      </c>
      <c r="C839" s="264" t="s">
        <v>5</v>
      </c>
      <c r="D839" s="278">
        <v>6.2</v>
      </c>
      <c r="E839" s="257"/>
    </row>
    <row r="840" spans="1:5" s="258" customFormat="1" ht="13.5">
      <c r="A840" s="262">
        <v>89033</v>
      </c>
      <c r="B840" s="263" t="s">
        <v>2602</v>
      </c>
      <c r="C840" s="264" t="s">
        <v>5</v>
      </c>
      <c r="D840" s="278">
        <v>14.65</v>
      </c>
      <c r="E840" s="257"/>
    </row>
    <row r="841" spans="1:5" s="258" customFormat="1" ht="13.5">
      <c r="A841" s="262">
        <v>89034</v>
      </c>
      <c r="B841" s="263" t="s">
        <v>2603</v>
      </c>
      <c r="C841" s="264" t="s">
        <v>5</v>
      </c>
      <c r="D841" s="278">
        <v>2.0299999999999998</v>
      </c>
      <c r="E841" s="257"/>
    </row>
    <row r="842" spans="1:5" s="258" customFormat="1" ht="27">
      <c r="A842" s="262">
        <v>89128</v>
      </c>
      <c r="B842" s="263" t="s">
        <v>2604</v>
      </c>
      <c r="C842" s="264" t="s">
        <v>5</v>
      </c>
      <c r="D842" s="278">
        <v>43.68</v>
      </c>
      <c r="E842" s="257"/>
    </row>
    <row r="843" spans="1:5" s="258" customFormat="1" ht="27">
      <c r="A843" s="262">
        <v>89129</v>
      </c>
      <c r="B843" s="263" t="s">
        <v>2605</v>
      </c>
      <c r="C843" s="264" t="s">
        <v>5</v>
      </c>
      <c r="D843" s="278">
        <v>5.92</v>
      </c>
      <c r="E843" s="257"/>
    </row>
    <row r="844" spans="1:5" s="258" customFormat="1" ht="27">
      <c r="A844" s="262">
        <v>89130</v>
      </c>
      <c r="B844" s="263" t="s">
        <v>2606</v>
      </c>
      <c r="C844" s="264" t="s">
        <v>5</v>
      </c>
      <c r="D844" s="278">
        <v>60.56</v>
      </c>
      <c r="E844" s="257"/>
    </row>
    <row r="845" spans="1:5" s="258" customFormat="1" ht="27">
      <c r="A845" s="262">
        <v>89131</v>
      </c>
      <c r="B845" s="263" t="s">
        <v>2607</v>
      </c>
      <c r="C845" s="264" t="s">
        <v>5</v>
      </c>
      <c r="D845" s="278">
        <v>8.2200000000000006</v>
      </c>
      <c r="E845" s="257"/>
    </row>
    <row r="846" spans="1:5" s="258" customFormat="1" ht="27">
      <c r="A846" s="262">
        <v>89210</v>
      </c>
      <c r="B846" s="263" t="s">
        <v>2608</v>
      </c>
      <c r="C846" s="264" t="s">
        <v>5</v>
      </c>
      <c r="D846" s="278">
        <v>31.37</v>
      </c>
      <c r="E846" s="257"/>
    </row>
    <row r="847" spans="1:5" s="258" customFormat="1" ht="27">
      <c r="A847" s="262">
        <v>89211</v>
      </c>
      <c r="B847" s="263" t="s">
        <v>2609</v>
      </c>
      <c r="C847" s="264" t="s">
        <v>5</v>
      </c>
      <c r="D847" s="278">
        <v>4.3499999999999996</v>
      </c>
      <c r="E847" s="257"/>
    </row>
    <row r="848" spans="1:5" s="258" customFormat="1" ht="13.5">
      <c r="A848" s="262">
        <v>89212</v>
      </c>
      <c r="B848" s="263" t="s">
        <v>2610</v>
      </c>
      <c r="C848" s="264" t="s">
        <v>5</v>
      </c>
      <c r="D848" s="278">
        <v>28.91</v>
      </c>
      <c r="E848" s="257"/>
    </row>
    <row r="849" spans="1:5" s="258" customFormat="1" ht="13.5">
      <c r="A849" s="262">
        <v>89213</v>
      </c>
      <c r="B849" s="263" t="s">
        <v>2611</v>
      </c>
      <c r="C849" s="264" t="s">
        <v>5</v>
      </c>
      <c r="D849" s="278">
        <v>4.55</v>
      </c>
      <c r="E849" s="257"/>
    </row>
    <row r="850" spans="1:5" s="258" customFormat="1" ht="13.5">
      <c r="A850" s="262">
        <v>89214</v>
      </c>
      <c r="B850" s="263" t="s">
        <v>2612</v>
      </c>
      <c r="C850" s="264" t="s">
        <v>5</v>
      </c>
      <c r="D850" s="278">
        <v>27.14</v>
      </c>
      <c r="E850" s="257"/>
    </row>
    <row r="851" spans="1:5" s="258" customFormat="1" ht="27">
      <c r="A851" s="262">
        <v>89215</v>
      </c>
      <c r="B851" s="263" t="s">
        <v>2613</v>
      </c>
      <c r="C851" s="264" t="s">
        <v>5</v>
      </c>
      <c r="D851" s="278">
        <v>81.010000000000005</v>
      </c>
      <c r="E851" s="257"/>
    </row>
    <row r="852" spans="1:5" s="258" customFormat="1" ht="27">
      <c r="A852" s="262">
        <v>89221</v>
      </c>
      <c r="B852" s="263" t="s">
        <v>24466</v>
      </c>
      <c r="C852" s="264" t="s">
        <v>5</v>
      </c>
      <c r="D852" s="278">
        <v>1.17</v>
      </c>
      <c r="E852" s="257"/>
    </row>
    <row r="853" spans="1:5" s="258" customFormat="1" ht="27">
      <c r="A853" s="262">
        <v>89222</v>
      </c>
      <c r="B853" s="263" t="s">
        <v>24467</v>
      </c>
      <c r="C853" s="264" t="s">
        <v>5</v>
      </c>
      <c r="D853" s="278">
        <v>0.19</v>
      </c>
      <c r="E853" s="257"/>
    </row>
    <row r="854" spans="1:5" s="258" customFormat="1" ht="27">
      <c r="A854" s="262">
        <v>89223</v>
      </c>
      <c r="B854" s="263" t="s">
        <v>24468</v>
      </c>
      <c r="C854" s="264" t="s">
        <v>5</v>
      </c>
      <c r="D854" s="278">
        <v>1.37</v>
      </c>
      <c r="E854" s="257"/>
    </row>
    <row r="855" spans="1:5" s="258" customFormat="1" ht="27">
      <c r="A855" s="262">
        <v>89224</v>
      </c>
      <c r="B855" s="263" t="s">
        <v>24469</v>
      </c>
      <c r="C855" s="264" t="s">
        <v>5</v>
      </c>
      <c r="D855" s="278">
        <v>2.2200000000000002</v>
      </c>
      <c r="E855" s="257"/>
    </row>
    <row r="856" spans="1:5" s="258" customFormat="1" ht="27">
      <c r="A856" s="262">
        <v>89228</v>
      </c>
      <c r="B856" s="263" t="s">
        <v>2614</v>
      </c>
      <c r="C856" s="264" t="s">
        <v>5</v>
      </c>
      <c r="D856" s="278">
        <v>47.6</v>
      </c>
      <c r="E856" s="257"/>
    </row>
    <row r="857" spans="1:5" s="258" customFormat="1" ht="27">
      <c r="A857" s="262">
        <v>89229</v>
      </c>
      <c r="B857" s="263" t="s">
        <v>2615</v>
      </c>
      <c r="C857" s="264" t="s">
        <v>5</v>
      </c>
      <c r="D857" s="278">
        <v>8.56</v>
      </c>
      <c r="E857" s="257"/>
    </row>
    <row r="858" spans="1:5" s="258" customFormat="1" ht="13.5">
      <c r="A858" s="262">
        <v>89230</v>
      </c>
      <c r="B858" s="263" t="s">
        <v>2616</v>
      </c>
      <c r="C858" s="264" t="s">
        <v>5</v>
      </c>
      <c r="D858" s="278">
        <v>129.76</v>
      </c>
      <c r="E858" s="257"/>
    </row>
    <row r="859" spans="1:5" s="258" customFormat="1" ht="13.5">
      <c r="A859" s="262">
        <v>89231</v>
      </c>
      <c r="B859" s="263" t="s">
        <v>2617</v>
      </c>
      <c r="C859" s="264" t="s">
        <v>5</v>
      </c>
      <c r="D859" s="278">
        <v>20.56</v>
      </c>
      <c r="E859" s="257"/>
    </row>
    <row r="860" spans="1:5" s="258" customFormat="1" ht="13.5">
      <c r="A860" s="262">
        <v>89232</v>
      </c>
      <c r="B860" s="263" t="s">
        <v>2618</v>
      </c>
      <c r="C860" s="264" t="s">
        <v>5</v>
      </c>
      <c r="D860" s="278">
        <v>231.45</v>
      </c>
      <c r="E860" s="257"/>
    </row>
    <row r="861" spans="1:5" s="258" customFormat="1" ht="27">
      <c r="A861" s="262">
        <v>89233</v>
      </c>
      <c r="B861" s="263" t="s">
        <v>2619</v>
      </c>
      <c r="C861" s="264" t="s">
        <v>5</v>
      </c>
      <c r="D861" s="278">
        <v>145.79</v>
      </c>
      <c r="E861" s="257"/>
    </row>
    <row r="862" spans="1:5" s="258" customFormat="1" ht="13.5">
      <c r="A862" s="262">
        <v>89236</v>
      </c>
      <c r="B862" s="263" t="s">
        <v>2620</v>
      </c>
      <c r="C862" s="264" t="s">
        <v>5</v>
      </c>
      <c r="D862" s="278">
        <v>303.12</v>
      </c>
      <c r="E862" s="257"/>
    </row>
    <row r="863" spans="1:5" s="258" customFormat="1" ht="13.5">
      <c r="A863" s="262">
        <v>89237</v>
      </c>
      <c r="B863" s="263" t="s">
        <v>2621</v>
      </c>
      <c r="C863" s="264" t="s">
        <v>5</v>
      </c>
      <c r="D863" s="278">
        <v>48.03</v>
      </c>
      <c r="E863" s="257"/>
    </row>
    <row r="864" spans="1:5" s="258" customFormat="1" ht="13.5">
      <c r="A864" s="262">
        <v>89238</v>
      </c>
      <c r="B864" s="263" t="s">
        <v>2622</v>
      </c>
      <c r="C864" s="264" t="s">
        <v>5</v>
      </c>
      <c r="D864" s="278">
        <v>540.67999999999995</v>
      </c>
      <c r="E864" s="257"/>
    </row>
    <row r="865" spans="1:5" s="258" customFormat="1" ht="27">
      <c r="A865" s="262">
        <v>89239</v>
      </c>
      <c r="B865" s="263" t="s">
        <v>2623</v>
      </c>
      <c r="C865" s="264" t="s">
        <v>5</v>
      </c>
      <c r="D865" s="278">
        <v>385.54</v>
      </c>
      <c r="E865" s="257"/>
    </row>
    <row r="866" spans="1:5" s="258" customFormat="1" ht="27">
      <c r="A866" s="262">
        <v>89240</v>
      </c>
      <c r="B866" s="263" t="s">
        <v>2624</v>
      </c>
      <c r="C866" s="264" t="s">
        <v>5</v>
      </c>
      <c r="D866" s="278">
        <v>93.02</v>
      </c>
      <c r="E866" s="257"/>
    </row>
    <row r="867" spans="1:5" s="258" customFormat="1" ht="27">
      <c r="A867" s="262">
        <v>89241</v>
      </c>
      <c r="B867" s="263" t="s">
        <v>2625</v>
      </c>
      <c r="C867" s="264" t="s">
        <v>5</v>
      </c>
      <c r="D867" s="278">
        <v>16.739999999999998</v>
      </c>
      <c r="E867" s="257"/>
    </row>
    <row r="868" spans="1:5" s="258" customFormat="1" ht="13.5">
      <c r="A868" s="262">
        <v>89246</v>
      </c>
      <c r="B868" s="263" t="s">
        <v>2626</v>
      </c>
      <c r="C868" s="264" t="s">
        <v>5</v>
      </c>
      <c r="D868" s="278">
        <v>263.39</v>
      </c>
      <c r="E868" s="257"/>
    </row>
    <row r="869" spans="1:5" s="258" customFormat="1" ht="13.5">
      <c r="A869" s="262">
        <v>89247</v>
      </c>
      <c r="B869" s="263" t="s">
        <v>2627</v>
      </c>
      <c r="C869" s="264" t="s">
        <v>5</v>
      </c>
      <c r="D869" s="278">
        <v>41.73</v>
      </c>
      <c r="E869" s="257"/>
    </row>
    <row r="870" spans="1:5" s="258" customFormat="1" ht="13.5">
      <c r="A870" s="262">
        <v>89248</v>
      </c>
      <c r="B870" s="263" t="s">
        <v>2628</v>
      </c>
      <c r="C870" s="264" t="s">
        <v>5</v>
      </c>
      <c r="D870" s="278">
        <v>469.82</v>
      </c>
      <c r="E870" s="257"/>
    </row>
    <row r="871" spans="1:5" s="258" customFormat="1" ht="27">
      <c r="A871" s="262">
        <v>89249</v>
      </c>
      <c r="B871" s="263" t="s">
        <v>2629</v>
      </c>
      <c r="C871" s="264" t="s">
        <v>5</v>
      </c>
      <c r="D871" s="278">
        <v>328.65</v>
      </c>
      <c r="E871" s="257"/>
    </row>
    <row r="872" spans="1:5" s="258" customFormat="1" ht="27">
      <c r="A872" s="262">
        <v>89253</v>
      </c>
      <c r="B872" s="263" t="s">
        <v>2630</v>
      </c>
      <c r="C872" s="264" t="s">
        <v>5</v>
      </c>
      <c r="D872" s="278">
        <v>76.23</v>
      </c>
      <c r="E872" s="257"/>
    </row>
    <row r="873" spans="1:5" s="258" customFormat="1" ht="27">
      <c r="A873" s="262">
        <v>89254</v>
      </c>
      <c r="B873" s="263" t="s">
        <v>2631</v>
      </c>
      <c r="C873" s="264" t="s">
        <v>5</v>
      </c>
      <c r="D873" s="278">
        <v>13.72</v>
      </c>
      <c r="E873" s="257"/>
    </row>
    <row r="874" spans="1:5" s="258" customFormat="1" ht="27">
      <c r="A874" s="262">
        <v>89255</v>
      </c>
      <c r="B874" s="263" t="s">
        <v>2632</v>
      </c>
      <c r="C874" s="264" t="s">
        <v>5</v>
      </c>
      <c r="D874" s="278">
        <v>122.54</v>
      </c>
      <c r="E874" s="257"/>
    </row>
    <row r="875" spans="1:5" s="258" customFormat="1" ht="27">
      <c r="A875" s="262">
        <v>89256</v>
      </c>
      <c r="B875" s="263" t="s">
        <v>2633</v>
      </c>
      <c r="C875" s="264" t="s">
        <v>5</v>
      </c>
      <c r="D875" s="278">
        <v>73.959999999999994</v>
      </c>
      <c r="E875" s="257"/>
    </row>
    <row r="876" spans="1:5" s="258" customFormat="1" ht="27">
      <c r="A876" s="262">
        <v>89259</v>
      </c>
      <c r="B876" s="263" t="s">
        <v>2634</v>
      </c>
      <c r="C876" s="264" t="s">
        <v>5</v>
      </c>
      <c r="D876" s="278">
        <v>26.31</v>
      </c>
      <c r="E876" s="257"/>
    </row>
    <row r="877" spans="1:5" s="258" customFormat="1" ht="27">
      <c r="A877" s="262">
        <v>89260</v>
      </c>
      <c r="B877" s="263" t="s">
        <v>2635</v>
      </c>
      <c r="C877" s="264" t="s">
        <v>5</v>
      </c>
      <c r="D877" s="278">
        <v>4.91</v>
      </c>
      <c r="E877" s="257"/>
    </row>
    <row r="878" spans="1:5" s="258" customFormat="1" ht="27">
      <c r="A878" s="262">
        <v>89262</v>
      </c>
      <c r="B878" s="263" t="s">
        <v>2636</v>
      </c>
      <c r="C878" s="264" t="s">
        <v>5</v>
      </c>
      <c r="D878" s="278">
        <v>44.52</v>
      </c>
      <c r="E878" s="257"/>
    </row>
    <row r="879" spans="1:5" s="258" customFormat="1" ht="40.5">
      <c r="A879" s="262">
        <v>89264</v>
      </c>
      <c r="B879" s="263" t="s">
        <v>2637</v>
      </c>
      <c r="C879" s="264" t="s">
        <v>5</v>
      </c>
      <c r="D879" s="278">
        <v>20.11</v>
      </c>
      <c r="E879" s="257"/>
    </row>
    <row r="880" spans="1:5" s="258" customFormat="1" ht="40.5">
      <c r="A880" s="262">
        <v>89265</v>
      </c>
      <c r="B880" s="263" t="s">
        <v>2638</v>
      </c>
      <c r="C880" s="264" t="s">
        <v>5</v>
      </c>
      <c r="D880" s="278">
        <v>4.09</v>
      </c>
      <c r="E880" s="257"/>
    </row>
    <row r="881" spans="1:5" s="258" customFormat="1" ht="40.5">
      <c r="A881" s="262">
        <v>89266</v>
      </c>
      <c r="B881" s="263" t="s">
        <v>2639</v>
      </c>
      <c r="C881" s="264" t="s">
        <v>5</v>
      </c>
      <c r="D881" s="278">
        <v>3.24</v>
      </c>
      <c r="E881" s="257"/>
    </row>
    <row r="882" spans="1:5" s="258" customFormat="1" ht="27">
      <c r="A882" s="262">
        <v>89267</v>
      </c>
      <c r="B882" s="263" t="s">
        <v>2640</v>
      </c>
      <c r="C882" s="264" t="s">
        <v>5</v>
      </c>
      <c r="D882" s="278">
        <v>50.32</v>
      </c>
      <c r="E882" s="257"/>
    </row>
    <row r="883" spans="1:5" s="258" customFormat="1" ht="27">
      <c r="A883" s="262">
        <v>89268</v>
      </c>
      <c r="B883" s="263" t="s">
        <v>2641</v>
      </c>
      <c r="C883" s="264" t="s">
        <v>5</v>
      </c>
      <c r="D883" s="278">
        <v>9.0500000000000007</v>
      </c>
      <c r="E883" s="257"/>
    </row>
    <row r="884" spans="1:5" s="258" customFormat="1" ht="27">
      <c r="A884" s="262">
        <v>89269</v>
      </c>
      <c r="B884" s="263" t="s">
        <v>2642</v>
      </c>
      <c r="C884" s="264" t="s">
        <v>5</v>
      </c>
      <c r="D884" s="278">
        <v>7.17</v>
      </c>
      <c r="E884" s="257"/>
    </row>
    <row r="885" spans="1:5" s="258" customFormat="1" ht="27">
      <c r="A885" s="262">
        <v>89270</v>
      </c>
      <c r="B885" s="263" t="s">
        <v>2643</v>
      </c>
      <c r="C885" s="264" t="s">
        <v>5</v>
      </c>
      <c r="D885" s="278">
        <v>80.900000000000006</v>
      </c>
      <c r="E885" s="257"/>
    </row>
    <row r="886" spans="1:5" s="258" customFormat="1" ht="27">
      <c r="A886" s="262">
        <v>89271</v>
      </c>
      <c r="B886" s="263" t="s">
        <v>2644</v>
      </c>
      <c r="C886" s="264" t="s">
        <v>5</v>
      </c>
      <c r="D886" s="278">
        <v>25.31</v>
      </c>
      <c r="E886" s="257"/>
    </row>
    <row r="887" spans="1:5" s="258" customFormat="1" ht="27">
      <c r="A887" s="262">
        <v>89274</v>
      </c>
      <c r="B887" s="263" t="s">
        <v>24470</v>
      </c>
      <c r="C887" s="264" t="s">
        <v>5</v>
      </c>
      <c r="D887" s="278">
        <v>1.42</v>
      </c>
      <c r="E887" s="257"/>
    </row>
    <row r="888" spans="1:5" s="258" customFormat="1" ht="27">
      <c r="A888" s="262">
        <v>89275</v>
      </c>
      <c r="B888" s="263" t="s">
        <v>24471</v>
      </c>
      <c r="C888" s="264" t="s">
        <v>5</v>
      </c>
      <c r="D888" s="278">
        <v>0.23</v>
      </c>
      <c r="E888" s="257"/>
    </row>
    <row r="889" spans="1:5" s="258" customFormat="1" ht="27">
      <c r="A889" s="262">
        <v>89276</v>
      </c>
      <c r="B889" s="263" t="s">
        <v>24472</v>
      </c>
      <c r="C889" s="264" t="s">
        <v>5</v>
      </c>
      <c r="D889" s="278">
        <v>1.9</v>
      </c>
      <c r="E889" s="257"/>
    </row>
    <row r="890" spans="1:5" s="258" customFormat="1" ht="27">
      <c r="A890" s="262">
        <v>89277</v>
      </c>
      <c r="B890" s="263" t="s">
        <v>24473</v>
      </c>
      <c r="C890" s="264" t="s">
        <v>5</v>
      </c>
      <c r="D890" s="278">
        <v>7.39</v>
      </c>
      <c r="E890" s="257"/>
    </row>
    <row r="891" spans="1:5" s="258" customFormat="1" ht="27">
      <c r="A891" s="262">
        <v>89280</v>
      </c>
      <c r="B891" s="263" t="s">
        <v>2645</v>
      </c>
      <c r="C891" s="264" t="s">
        <v>5</v>
      </c>
      <c r="D891" s="278">
        <v>38.520000000000003</v>
      </c>
      <c r="E891" s="257"/>
    </row>
    <row r="892" spans="1:5" s="258" customFormat="1" ht="27">
      <c r="A892" s="262">
        <v>89281</v>
      </c>
      <c r="B892" s="263" t="s">
        <v>2646</v>
      </c>
      <c r="C892" s="264" t="s">
        <v>5</v>
      </c>
      <c r="D892" s="278">
        <v>5.34</v>
      </c>
      <c r="E892" s="257"/>
    </row>
    <row r="893" spans="1:5" s="258" customFormat="1" ht="27">
      <c r="A893" s="262">
        <v>89870</v>
      </c>
      <c r="B893" s="263" t="s">
        <v>2647</v>
      </c>
      <c r="C893" s="264" t="s">
        <v>5</v>
      </c>
      <c r="D893" s="278">
        <v>36.369999999999997</v>
      </c>
      <c r="E893" s="257"/>
    </row>
    <row r="894" spans="1:5" s="258" customFormat="1" ht="27">
      <c r="A894" s="262">
        <v>89871</v>
      </c>
      <c r="B894" s="263" t="s">
        <v>2648</v>
      </c>
      <c r="C894" s="264" t="s">
        <v>5</v>
      </c>
      <c r="D894" s="278">
        <v>6.59</v>
      </c>
      <c r="E894" s="257"/>
    </row>
    <row r="895" spans="1:5" s="258" customFormat="1" ht="27">
      <c r="A895" s="262">
        <v>89872</v>
      </c>
      <c r="B895" s="263" t="s">
        <v>2649</v>
      </c>
      <c r="C895" s="264" t="s">
        <v>5</v>
      </c>
      <c r="D895" s="278">
        <v>5.22</v>
      </c>
      <c r="E895" s="257"/>
    </row>
    <row r="896" spans="1:5" s="258" customFormat="1" ht="27">
      <c r="A896" s="262">
        <v>89873</v>
      </c>
      <c r="B896" s="263" t="s">
        <v>2650</v>
      </c>
      <c r="C896" s="264" t="s">
        <v>5</v>
      </c>
      <c r="D896" s="278">
        <v>62.63</v>
      </c>
      <c r="E896" s="257"/>
    </row>
    <row r="897" spans="1:5" s="258" customFormat="1" ht="27">
      <c r="A897" s="262">
        <v>89874</v>
      </c>
      <c r="B897" s="263" t="s">
        <v>2651</v>
      </c>
      <c r="C897" s="264" t="s">
        <v>5</v>
      </c>
      <c r="D897" s="278">
        <v>153.83000000000001</v>
      </c>
      <c r="E897" s="257"/>
    </row>
    <row r="898" spans="1:5" s="258" customFormat="1" ht="27">
      <c r="A898" s="262">
        <v>89878</v>
      </c>
      <c r="B898" s="263" t="s">
        <v>2652</v>
      </c>
      <c r="C898" s="264" t="s">
        <v>5</v>
      </c>
      <c r="D898" s="278">
        <v>38.78</v>
      </c>
      <c r="E898" s="257"/>
    </row>
    <row r="899" spans="1:5" s="258" customFormat="1" ht="27">
      <c r="A899" s="262">
        <v>89879</v>
      </c>
      <c r="B899" s="263" t="s">
        <v>2653</v>
      </c>
      <c r="C899" s="264" t="s">
        <v>5</v>
      </c>
      <c r="D899" s="278">
        <v>6.91</v>
      </c>
      <c r="E899" s="257"/>
    </row>
    <row r="900" spans="1:5" s="258" customFormat="1" ht="27">
      <c r="A900" s="262">
        <v>89880</v>
      </c>
      <c r="B900" s="263" t="s">
        <v>2654</v>
      </c>
      <c r="C900" s="264" t="s">
        <v>5</v>
      </c>
      <c r="D900" s="278">
        <v>5.48</v>
      </c>
      <c r="E900" s="257"/>
    </row>
    <row r="901" spans="1:5" s="258" customFormat="1" ht="27">
      <c r="A901" s="262">
        <v>89881</v>
      </c>
      <c r="B901" s="263" t="s">
        <v>2655</v>
      </c>
      <c r="C901" s="264" t="s">
        <v>5</v>
      </c>
      <c r="D901" s="278">
        <v>66.17</v>
      </c>
      <c r="E901" s="257"/>
    </row>
    <row r="902" spans="1:5" s="258" customFormat="1" ht="27">
      <c r="A902" s="262">
        <v>89882</v>
      </c>
      <c r="B902" s="263" t="s">
        <v>2656</v>
      </c>
      <c r="C902" s="264" t="s">
        <v>5</v>
      </c>
      <c r="D902" s="278">
        <v>177.48</v>
      </c>
      <c r="E902" s="257"/>
    </row>
    <row r="903" spans="1:5" s="258" customFormat="1" ht="27">
      <c r="A903" s="262">
        <v>90582</v>
      </c>
      <c r="B903" s="263" t="s">
        <v>2657</v>
      </c>
      <c r="C903" s="264" t="s">
        <v>5</v>
      </c>
      <c r="D903" s="278">
        <v>0.44</v>
      </c>
      <c r="E903" s="257"/>
    </row>
    <row r="904" spans="1:5" s="258" customFormat="1" ht="13.5">
      <c r="A904" s="262">
        <v>90583</v>
      </c>
      <c r="B904" s="263" t="s">
        <v>2658</v>
      </c>
      <c r="C904" s="264" t="s">
        <v>5</v>
      </c>
      <c r="D904" s="278">
        <v>0.05</v>
      </c>
      <c r="E904" s="257"/>
    </row>
    <row r="905" spans="1:5" s="258" customFormat="1" ht="13.5">
      <c r="A905" s="262">
        <v>90584</v>
      </c>
      <c r="B905" s="263" t="s">
        <v>2659</v>
      </c>
      <c r="C905" s="264" t="s">
        <v>5</v>
      </c>
      <c r="D905" s="278">
        <v>0.34</v>
      </c>
      <c r="E905" s="257"/>
    </row>
    <row r="906" spans="1:5" s="258" customFormat="1" ht="27">
      <c r="A906" s="262">
        <v>90585</v>
      </c>
      <c r="B906" s="263" t="s">
        <v>2660</v>
      </c>
      <c r="C906" s="264" t="s">
        <v>5</v>
      </c>
      <c r="D906" s="278">
        <v>0.46</v>
      </c>
      <c r="E906" s="257"/>
    </row>
    <row r="907" spans="1:5" s="258" customFormat="1" ht="13.5">
      <c r="A907" s="262">
        <v>90621</v>
      </c>
      <c r="B907" s="263" t="s">
        <v>2661</v>
      </c>
      <c r="C907" s="264" t="s">
        <v>5</v>
      </c>
      <c r="D907" s="278">
        <v>1.66</v>
      </c>
      <c r="E907" s="257"/>
    </row>
    <row r="908" spans="1:5" s="258" customFormat="1" ht="13.5">
      <c r="A908" s="262">
        <v>90622</v>
      </c>
      <c r="B908" s="263" t="s">
        <v>2662</v>
      </c>
      <c r="C908" s="264" t="s">
        <v>5</v>
      </c>
      <c r="D908" s="278">
        <v>0.19</v>
      </c>
      <c r="E908" s="257"/>
    </row>
    <row r="909" spans="1:5" s="258" customFormat="1" ht="13.5">
      <c r="A909" s="262">
        <v>90623</v>
      </c>
      <c r="B909" s="263" t="s">
        <v>2663</v>
      </c>
      <c r="C909" s="264" t="s">
        <v>5</v>
      </c>
      <c r="D909" s="278">
        <v>2.08</v>
      </c>
      <c r="E909" s="257"/>
    </row>
    <row r="910" spans="1:5" s="258" customFormat="1" ht="27">
      <c r="A910" s="262">
        <v>90624</v>
      </c>
      <c r="B910" s="263" t="s">
        <v>2664</v>
      </c>
      <c r="C910" s="264" t="s">
        <v>5</v>
      </c>
      <c r="D910" s="278">
        <v>2.78</v>
      </c>
      <c r="E910" s="257"/>
    </row>
    <row r="911" spans="1:5" s="258" customFormat="1" ht="27">
      <c r="A911" s="262">
        <v>90627</v>
      </c>
      <c r="B911" s="263" t="s">
        <v>2665</v>
      </c>
      <c r="C911" s="264" t="s">
        <v>5</v>
      </c>
      <c r="D911" s="278">
        <v>46.88</v>
      </c>
      <c r="E911" s="257"/>
    </row>
    <row r="912" spans="1:5" s="258" customFormat="1" ht="27">
      <c r="A912" s="262">
        <v>90628</v>
      </c>
      <c r="B912" s="263" t="s">
        <v>2666</v>
      </c>
      <c r="C912" s="264" t="s">
        <v>5</v>
      </c>
      <c r="D912" s="278">
        <v>6.42</v>
      </c>
      <c r="E912" s="257"/>
    </row>
    <row r="913" spans="1:5" s="258" customFormat="1" ht="27">
      <c r="A913" s="262">
        <v>90629</v>
      </c>
      <c r="B913" s="263" t="s">
        <v>2667</v>
      </c>
      <c r="C913" s="264" t="s">
        <v>5</v>
      </c>
      <c r="D913" s="278">
        <v>58.66</v>
      </c>
      <c r="E913" s="257"/>
    </row>
    <row r="914" spans="1:5" s="258" customFormat="1" ht="27">
      <c r="A914" s="262">
        <v>90630</v>
      </c>
      <c r="B914" s="263" t="s">
        <v>2668</v>
      </c>
      <c r="C914" s="264" t="s">
        <v>5</v>
      </c>
      <c r="D914" s="278">
        <v>1.32</v>
      </c>
      <c r="E914" s="257"/>
    </row>
    <row r="915" spans="1:5" s="258" customFormat="1" ht="27">
      <c r="A915" s="262">
        <v>90633</v>
      </c>
      <c r="B915" s="263" t="s">
        <v>2669</v>
      </c>
      <c r="C915" s="264" t="s">
        <v>5</v>
      </c>
      <c r="D915" s="278">
        <v>3.86</v>
      </c>
      <c r="E915" s="257"/>
    </row>
    <row r="916" spans="1:5" s="258" customFormat="1" ht="27">
      <c r="A916" s="262">
        <v>90634</v>
      </c>
      <c r="B916" s="263" t="s">
        <v>2670</v>
      </c>
      <c r="C916" s="264" t="s">
        <v>5</v>
      </c>
      <c r="D916" s="278">
        <v>0.45</v>
      </c>
      <c r="E916" s="257"/>
    </row>
    <row r="917" spans="1:5" s="258" customFormat="1" ht="27">
      <c r="A917" s="262">
        <v>90635</v>
      </c>
      <c r="B917" s="263" t="s">
        <v>2671</v>
      </c>
      <c r="C917" s="264" t="s">
        <v>5</v>
      </c>
      <c r="D917" s="278">
        <v>4.2300000000000004</v>
      </c>
      <c r="E917" s="257"/>
    </row>
    <row r="918" spans="1:5" s="258" customFormat="1" ht="27">
      <c r="A918" s="262">
        <v>90636</v>
      </c>
      <c r="B918" s="263" t="s">
        <v>2672</v>
      </c>
      <c r="C918" s="264" t="s">
        <v>5</v>
      </c>
      <c r="D918" s="278">
        <v>5.57</v>
      </c>
      <c r="E918" s="257"/>
    </row>
    <row r="919" spans="1:5" s="258" customFormat="1" ht="27">
      <c r="A919" s="262">
        <v>90639</v>
      </c>
      <c r="B919" s="263" t="s">
        <v>2673</v>
      </c>
      <c r="C919" s="264" t="s">
        <v>5</v>
      </c>
      <c r="D919" s="278">
        <v>5.77</v>
      </c>
      <c r="E919" s="257"/>
    </row>
    <row r="920" spans="1:5" s="258" customFormat="1" ht="27">
      <c r="A920" s="262">
        <v>90640</v>
      </c>
      <c r="B920" s="263" t="s">
        <v>2674</v>
      </c>
      <c r="C920" s="264" t="s">
        <v>5</v>
      </c>
      <c r="D920" s="278">
        <v>0.68</v>
      </c>
      <c r="E920" s="257"/>
    </row>
    <row r="921" spans="1:5" s="258" customFormat="1" ht="27">
      <c r="A921" s="262">
        <v>90641</v>
      </c>
      <c r="B921" s="263" t="s">
        <v>2675</v>
      </c>
      <c r="C921" s="264" t="s">
        <v>5</v>
      </c>
      <c r="D921" s="278">
        <v>6.31</v>
      </c>
      <c r="E921" s="257"/>
    </row>
    <row r="922" spans="1:5" s="258" customFormat="1" ht="27">
      <c r="A922" s="262">
        <v>90642</v>
      </c>
      <c r="B922" s="263" t="s">
        <v>2676</v>
      </c>
      <c r="C922" s="264" t="s">
        <v>5</v>
      </c>
      <c r="D922" s="278">
        <v>10.96</v>
      </c>
      <c r="E922" s="257"/>
    </row>
    <row r="923" spans="1:5" s="258" customFormat="1" ht="27">
      <c r="A923" s="262">
        <v>90646</v>
      </c>
      <c r="B923" s="263" t="s">
        <v>2677</v>
      </c>
      <c r="C923" s="264" t="s">
        <v>5</v>
      </c>
      <c r="D923" s="278">
        <v>0.84</v>
      </c>
      <c r="E923" s="257"/>
    </row>
    <row r="924" spans="1:5" s="258" customFormat="1" ht="27">
      <c r="A924" s="262">
        <v>90647</v>
      </c>
      <c r="B924" s="263" t="s">
        <v>2678</v>
      </c>
      <c r="C924" s="264" t="s">
        <v>5</v>
      </c>
      <c r="D924" s="278">
        <v>0.1</v>
      </c>
      <c r="E924" s="257"/>
    </row>
    <row r="925" spans="1:5" s="258" customFormat="1" ht="27">
      <c r="A925" s="262">
        <v>90648</v>
      </c>
      <c r="B925" s="263" t="s">
        <v>2679</v>
      </c>
      <c r="C925" s="264" t="s">
        <v>5</v>
      </c>
      <c r="D925" s="278">
        <v>0.92</v>
      </c>
      <c r="E925" s="257"/>
    </row>
    <row r="926" spans="1:5" s="258" customFormat="1" ht="27">
      <c r="A926" s="262">
        <v>90649</v>
      </c>
      <c r="B926" s="263" t="s">
        <v>2680</v>
      </c>
      <c r="C926" s="264" t="s">
        <v>5</v>
      </c>
      <c r="D926" s="278">
        <v>8.65</v>
      </c>
      <c r="E926" s="257"/>
    </row>
    <row r="927" spans="1:5" s="258" customFormat="1" ht="13.5">
      <c r="A927" s="262">
        <v>90652</v>
      </c>
      <c r="B927" s="263" t="s">
        <v>2681</v>
      </c>
      <c r="C927" s="264" t="s">
        <v>5</v>
      </c>
      <c r="D927" s="278">
        <v>3.76</v>
      </c>
      <c r="E927" s="257"/>
    </row>
    <row r="928" spans="1:5" s="258" customFormat="1" ht="13.5">
      <c r="A928" s="262">
        <v>90653</v>
      </c>
      <c r="B928" s="263" t="s">
        <v>2682</v>
      </c>
      <c r="C928" s="264" t="s">
        <v>5</v>
      </c>
      <c r="D928" s="278">
        <v>0.44</v>
      </c>
      <c r="E928" s="257"/>
    </row>
    <row r="929" spans="1:5" s="258" customFormat="1" ht="13.5">
      <c r="A929" s="262">
        <v>90654</v>
      </c>
      <c r="B929" s="263" t="s">
        <v>2683</v>
      </c>
      <c r="C929" s="264" t="s">
        <v>5</v>
      </c>
      <c r="D929" s="278">
        <v>4.1100000000000003</v>
      </c>
      <c r="E929" s="257"/>
    </row>
    <row r="930" spans="1:5" s="258" customFormat="1" ht="13.5">
      <c r="A930" s="262">
        <v>90655</v>
      </c>
      <c r="B930" s="263" t="s">
        <v>2684</v>
      </c>
      <c r="C930" s="264" t="s">
        <v>5</v>
      </c>
      <c r="D930" s="278">
        <v>5.69</v>
      </c>
      <c r="E930" s="257"/>
    </row>
    <row r="931" spans="1:5" s="258" customFormat="1" ht="13.5">
      <c r="A931" s="262">
        <v>90658</v>
      </c>
      <c r="B931" s="263" t="s">
        <v>2685</v>
      </c>
      <c r="C931" s="264" t="s">
        <v>5</v>
      </c>
      <c r="D931" s="278">
        <v>4.0199999999999996</v>
      </c>
      <c r="E931" s="257"/>
    </row>
    <row r="932" spans="1:5" s="258" customFormat="1" ht="13.5">
      <c r="A932" s="262">
        <v>90659</v>
      </c>
      <c r="B932" s="263" t="s">
        <v>2686</v>
      </c>
      <c r="C932" s="264" t="s">
        <v>5</v>
      </c>
      <c r="D932" s="278">
        <v>0.47</v>
      </c>
      <c r="E932" s="257"/>
    </row>
    <row r="933" spans="1:5" s="258" customFormat="1" ht="13.5">
      <c r="A933" s="262">
        <v>90660</v>
      </c>
      <c r="B933" s="263" t="s">
        <v>2687</v>
      </c>
      <c r="C933" s="264" t="s">
        <v>5</v>
      </c>
      <c r="D933" s="278">
        <v>4.4000000000000004</v>
      </c>
      <c r="E933" s="257"/>
    </row>
    <row r="934" spans="1:5" s="258" customFormat="1" ht="13.5">
      <c r="A934" s="262">
        <v>90661</v>
      </c>
      <c r="B934" s="263" t="s">
        <v>2688</v>
      </c>
      <c r="C934" s="264" t="s">
        <v>5</v>
      </c>
      <c r="D934" s="278">
        <v>5.69</v>
      </c>
      <c r="E934" s="257"/>
    </row>
    <row r="935" spans="1:5" s="258" customFormat="1" ht="27">
      <c r="A935" s="262">
        <v>90664</v>
      </c>
      <c r="B935" s="263" t="s">
        <v>24474</v>
      </c>
      <c r="C935" s="264" t="s">
        <v>5</v>
      </c>
      <c r="D935" s="278">
        <v>6.12</v>
      </c>
      <c r="E935" s="257"/>
    </row>
    <row r="936" spans="1:5" s="258" customFormat="1" ht="27">
      <c r="A936" s="262">
        <v>90665</v>
      </c>
      <c r="B936" s="263" t="s">
        <v>24475</v>
      </c>
      <c r="C936" s="264" t="s">
        <v>5</v>
      </c>
      <c r="D936" s="278">
        <v>1.1399999999999999</v>
      </c>
      <c r="E936" s="257"/>
    </row>
    <row r="937" spans="1:5" s="258" customFormat="1" ht="27">
      <c r="A937" s="262">
        <v>90666</v>
      </c>
      <c r="B937" s="263" t="s">
        <v>24476</v>
      </c>
      <c r="C937" s="264" t="s">
        <v>5</v>
      </c>
      <c r="D937" s="278">
        <v>8.0299999999999994</v>
      </c>
      <c r="E937" s="257"/>
    </row>
    <row r="938" spans="1:5" s="258" customFormat="1" ht="27">
      <c r="A938" s="262">
        <v>90667</v>
      </c>
      <c r="B938" s="263" t="s">
        <v>24477</v>
      </c>
      <c r="C938" s="264" t="s">
        <v>5</v>
      </c>
      <c r="D938" s="278">
        <v>13.06</v>
      </c>
      <c r="E938" s="257"/>
    </row>
    <row r="939" spans="1:5" s="258" customFormat="1" ht="40.5">
      <c r="A939" s="262">
        <v>90670</v>
      </c>
      <c r="B939" s="263" t="s">
        <v>2689</v>
      </c>
      <c r="C939" s="264" t="s">
        <v>5</v>
      </c>
      <c r="D939" s="278">
        <v>215.15</v>
      </c>
      <c r="E939" s="257"/>
    </row>
    <row r="940" spans="1:5" s="258" customFormat="1" ht="27">
      <c r="A940" s="262">
        <v>90671</v>
      </c>
      <c r="B940" s="263" t="s">
        <v>2690</v>
      </c>
      <c r="C940" s="264" t="s">
        <v>5</v>
      </c>
      <c r="D940" s="278">
        <v>29.87</v>
      </c>
      <c r="E940" s="257"/>
    </row>
    <row r="941" spans="1:5" s="258" customFormat="1" ht="40.5">
      <c r="A941" s="262">
        <v>90672</v>
      </c>
      <c r="B941" s="263" t="s">
        <v>2691</v>
      </c>
      <c r="C941" s="264" t="s">
        <v>5</v>
      </c>
      <c r="D941" s="278">
        <v>269.24</v>
      </c>
      <c r="E941" s="257"/>
    </row>
    <row r="942" spans="1:5" s="258" customFormat="1" ht="40.5">
      <c r="A942" s="262">
        <v>90673</v>
      </c>
      <c r="B942" s="263" t="s">
        <v>2692</v>
      </c>
      <c r="C942" s="264" t="s">
        <v>5</v>
      </c>
      <c r="D942" s="278">
        <v>104.34</v>
      </c>
      <c r="E942" s="257"/>
    </row>
    <row r="943" spans="1:5" s="258" customFormat="1" ht="27">
      <c r="A943" s="262">
        <v>90676</v>
      </c>
      <c r="B943" s="263" t="s">
        <v>2693</v>
      </c>
      <c r="C943" s="264" t="s">
        <v>5</v>
      </c>
      <c r="D943" s="278">
        <v>104.09</v>
      </c>
      <c r="E943" s="257"/>
    </row>
    <row r="944" spans="1:5" s="258" customFormat="1" ht="27">
      <c r="A944" s="262">
        <v>90677</v>
      </c>
      <c r="B944" s="263" t="s">
        <v>2694</v>
      </c>
      <c r="C944" s="264" t="s">
        <v>5</v>
      </c>
      <c r="D944" s="278">
        <v>16.04</v>
      </c>
      <c r="E944" s="257"/>
    </row>
    <row r="945" spans="1:5" s="258" customFormat="1" ht="27">
      <c r="A945" s="262">
        <v>90678</v>
      </c>
      <c r="B945" s="263" t="s">
        <v>2695</v>
      </c>
      <c r="C945" s="264" t="s">
        <v>5</v>
      </c>
      <c r="D945" s="278">
        <v>144.15</v>
      </c>
      <c r="E945" s="257"/>
    </row>
    <row r="946" spans="1:5" s="258" customFormat="1" ht="40.5">
      <c r="A946" s="262">
        <v>90679</v>
      </c>
      <c r="B946" s="263" t="s">
        <v>2696</v>
      </c>
      <c r="C946" s="264" t="s">
        <v>5</v>
      </c>
      <c r="D946" s="278">
        <v>80.02</v>
      </c>
      <c r="E946" s="257"/>
    </row>
    <row r="947" spans="1:5" s="258" customFormat="1" ht="27">
      <c r="A947" s="262">
        <v>90682</v>
      </c>
      <c r="B947" s="263" t="s">
        <v>24478</v>
      </c>
      <c r="C947" s="264" t="s">
        <v>5</v>
      </c>
      <c r="D947" s="278">
        <v>31.2</v>
      </c>
      <c r="E947" s="257"/>
    </row>
    <row r="948" spans="1:5" s="258" customFormat="1" ht="27">
      <c r="A948" s="262">
        <v>90683</v>
      </c>
      <c r="B948" s="263" t="s">
        <v>24479</v>
      </c>
      <c r="C948" s="264" t="s">
        <v>5</v>
      </c>
      <c r="D948" s="278">
        <v>5.2</v>
      </c>
      <c r="E948" s="257"/>
    </row>
    <row r="949" spans="1:5" s="258" customFormat="1" ht="27">
      <c r="A949" s="262">
        <v>90684</v>
      </c>
      <c r="B949" s="263" t="s">
        <v>24480</v>
      </c>
      <c r="C949" s="264" t="s">
        <v>5</v>
      </c>
      <c r="D949" s="278">
        <v>36.4</v>
      </c>
      <c r="E949" s="257"/>
    </row>
    <row r="950" spans="1:5" s="258" customFormat="1" ht="27">
      <c r="A950" s="262">
        <v>90685</v>
      </c>
      <c r="B950" s="263" t="s">
        <v>24481</v>
      </c>
      <c r="C950" s="264" t="s">
        <v>5</v>
      </c>
      <c r="D950" s="278">
        <v>49.65</v>
      </c>
      <c r="E950" s="257"/>
    </row>
    <row r="951" spans="1:5" s="258" customFormat="1" ht="27">
      <c r="A951" s="262">
        <v>90688</v>
      </c>
      <c r="B951" s="263" t="s">
        <v>2697</v>
      </c>
      <c r="C951" s="264" t="s">
        <v>5</v>
      </c>
      <c r="D951" s="278">
        <v>22</v>
      </c>
      <c r="E951" s="257"/>
    </row>
    <row r="952" spans="1:5" s="258" customFormat="1" ht="27">
      <c r="A952" s="262">
        <v>90689</v>
      </c>
      <c r="B952" s="263" t="s">
        <v>2698</v>
      </c>
      <c r="C952" s="264" t="s">
        <v>5</v>
      </c>
      <c r="D952" s="278">
        <v>2.2200000000000002</v>
      </c>
      <c r="E952" s="257"/>
    </row>
    <row r="953" spans="1:5" s="258" customFormat="1" ht="27">
      <c r="A953" s="262">
        <v>90690</v>
      </c>
      <c r="B953" s="263" t="s">
        <v>2699</v>
      </c>
      <c r="C953" s="264" t="s">
        <v>5</v>
      </c>
      <c r="D953" s="278">
        <v>27.5</v>
      </c>
      <c r="E953" s="257"/>
    </row>
    <row r="954" spans="1:5" s="258" customFormat="1" ht="27">
      <c r="A954" s="262">
        <v>90691</v>
      </c>
      <c r="B954" s="263" t="s">
        <v>2700</v>
      </c>
      <c r="C954" s="264" t="s">
        <v>5</v>
      </c>
      <c r="D954" s="278">
        <v>34.76</v>
      </c>
      <c r="E954" s="257"/>
    </row>
    <row r="955" spans="1:5" s="258" customFormat="1" ht="27">
      <c r="A955" s="262">
        <v>90957</v>
      </c>
      <c r="B955" s="263" t="s">
        <v>2701</v>
      </c>
      <c r="C955" s="264" t="s">
        <v>5</v>
      </c>
      <c r="D955" s="278">
        <v>4.55</v>
      </c>
      <c r="E955" s="257"/>
    </row>
    <row r="956" spans="1:5" s="258" customFormat="1" ht="27">
      <c r="A956" s="262">
        <v>90958</v>
      </c>
      <c r="B956" s="263" t="s">
        <v>2702</v>
      </c>
      <c r="C956" s="264" t="s">
        <v>5</v>
      </c>
      <c r="D956" s="278">
        <v>0.63</v>
      </c>
      <c r="E956" s="257"/>
    </row>
    <row r="957" spans="1:5" s="258" customFormat="1" ht="27">
      <c r="A957" s="262">
        <v>90960</v>
      </c>
      <c r="B957" s="263" t="s">
        <v>2703</v>
      </c>
      <c r="C957" s="264" t="s">
        <v>5</v>
      </c>
      <c r="D957" s="278">
        <v>6.08</v>
      </c>
      <c r="E957" s="257"/>
    </row>
    <row r="958" spans="1:5" s="258" customFormat="1" ht="27">
      <c r="A958" s="262">
        <v>90961</v>
      </c>
      <c r="B958" s="263" t="s">
        <v>2704</v>
      </c>
      <c r="C958" s="264" t="s">
        <v>5</v>
      </c>
      <c r="D958" s="278">
        <v>0.84</v>
      </c>
      <c r="E958" s="257"/>
    </row>
    <row r="959" spans="1:5" s="258" customFormat="1" ht="27">
      <c r="A959" s="262">
        <v>90962</v>
      </c>
      <c r="B959" s="263" t="s">
        <v>2705</v>
      </c>
      <c r="C959" s="264" t="s">
        <v>5</v>
      </c>
      <c r="D959" s="278">
        <v>7.61</v>
      </c>
      <c r="E959" s="257"/>
    </row>
    <row r="960" spans="1:5" s="258" customFormat="1" ht="27">
      <c r="A960" s="262">
        <v>90963</v>
      </c>
      <c r="B960" s="263" t="s">
        <v>2706</v>
      </c>
      <c r="C960" s="264" t="s">
        <v>5</v>
      </c>
      <c r="D960" s="278">
        <v>13.05</v>
      </c>
      <c r="E960" s="257"/>
    </row>
    <row r="961" spans="1:5" s="258" customFormat="1" ht="27">
      <c r="A961" s="262">
        <v>90968</v>
      </c>
      <c r="B961" s="263" t="s">
        <v>2707</v>
      </c>
      <c r="C961" s="264" t="s">
        <v>5</v>
      </c>
      <c r="D961" s="278">
        <v>6.1</v>
      </c>
      <c r="E961" s="257"/>
    </row>
    <row r="962" spans="1:5" s="258" customFormat="1" ht="27">
      <c r="A962" s="262">
        <v>90969</v>
      </c>
      <c r="B962" s="263" t="s">
        <v>2708</v>
      </c>
      <c r="C962" s="264" t="s">
        <v>5</v>
      </c>
      <c r="D962" s="278">
        <v>0.84</v>
      </c>
      <c r="E962" s="257"/>
    </row>
    <row r="963" spans="1:5" s="258" customFormat="1" ht="27">
      <c r="A963" s="262">
        <v>90970</v>
      </c>
      <c r="B963" s="263" t="s">
        <v>2709</v>
      </c>
      <c r="C963" s="264" t="s">
        <v>5</v>
      </c>
      <c r="D963" s="278">
        <v>7.63</v>
      </c>
      <c r="E963" s="257"/>
    </row>
    <row r="964" spans="1:5" s="258" customFormat="1" ht="27">
      <c r="A964" s="262">
        <v>90971</v>
      </c>
      <c r="B964" s="263" t="s">
        <v>2710</v>
      </c>
      <c r="C964" s="264" t="s">
        <v>5</v>
      </c>
      <c r="D964" s="278">
        <v>52.87</v>
      </c>
      <c r="E964" s="257"/>
    </row>
    <row r="965" spans="1:5" s="258" customFormat="1" ht="27">
      <c r="A965" s="262">
        <v>90975</v>
      </c>
      <c r="B965" s="263" t="s">
        <v>2711</v>
      </c>
      <c r="C965" s="264" t="s">
        <v>5</v>
      </c>
      <c r="D965" s="278">
        <v>15.49</v>
      </c>
      <c r="E965" s="257"/>
    </row>
    <row r="966" spans="1:5" s="258" customFormat="1" ht="27">
      <c r="A966" s="262">
        <v>90976</v>
      </c>
      <c r="B966" s="263" t="s">
        <v>2712</v>
      </c>
      <c r="C966" s="264" t="s">
        <v>5</v>
      </c>
      <c r="D966" s="278">
        <v>2.15</v>
      </c>
      <c r="E966" s="257"/>
    </row>
    <row r="967" spans="1:5" s="258" customFormat="1" ht="27">
      <c r="A967" s="262">
        <v>90977</v>
      </c>
      <c r="B967" s="263" t="s">
        <v>2713</v>
      </c>
      <c r="C967" s="264" t="s">
        <v>5</v>
      </c>
      <c r="D967" s="278">
        <v>19.38</v>
      </c>
      <c r="E967" s="257"/>
    </row>
    <row r="968" spans="1:5" s="258" customFormat="1" ht="27">
      <c r="A968" s="262">
        <v>90978</v>
      </c>
      <c r="B968" s="263" t="s">
        <v>2714</v>
      </c>
      <c r="C968" s="264" t="s">
        <v>5</v>
      </c>
      <c r="D968" s="278">
        <v>137.18</v>
      </c>
      <c r="E968" s="257"/>
    </row>
    <row r="969" spans="1:5" s="258" customFormat="1" ht="27">
      <c r="A969" s="262">
        <v>90992</v>
      </c>
      <c r="B969" s="263" t="s">
        <v>2715</v>
      </c>
      <c r="C969" s="264" t="s">
        <v>5</v>
      </c>
      <c r="D969" s="278">
        <v>7.23</v>
      </c>
      <c r="E969" s="257"/>
    </row>
    <row r="970" spans="1:5" s="258" customFormat="1" ht="27">
      <c r="A970" s="262">
        <v>90993</v>
      </c>
      <c r="B970" s="263" t="s">
        <v>2716</v>
      </c>
      <c r="C970" s="264" t="s">
        <v>5</v>
      </c>
      <c r="D970" s="278">
        <v>1</v>
      </c>
      <c r="E970" s="257"/>
    </row>
    <row r="971" spans="1:5" s="258" customFormat="1" ht="27">
      <c r="A971" s="262">
        <v>90994</v>
      </c>
      <c r="B971" s="263" t="s">
        <v>2717</v>
      </c>
      <c r="C971" s="264" t="s">
        <v>5</v>
      </c>
      <c r="D971" s="278">
        <v>9.0500000000000007</v>
      </c>
      <c r="E971" s="257"/>
    </row>
    <row r="972" spans="1:5" s="258" customFormat="1" ht="27">
      <c r="A972" s="262">
        <v>90995</v>
      </c>
      <c r="B972" s="263" t="s">
        <v>2718</v>
      </c>
      <c r="C972" s="264" t="s">
        <v>5</v>
      </c>
      <c r="D972" s="278">
        <v>71.819999999999993</v>
      </c>
      <c r="E972" s="257"/>
    </row>
    <row r="973" spans="1:5" s="258" customFormat="1" ht="27">
      <c r="A973" s="262">
        <v>91021</v>
      </c>
      <c r="B973" s="263" t="s">
        <v>2719</v>
      </c>
      <c r="C973" s="264" t="s">
        <v>5</v>
      </c>
      <c r="D973" s="278">
        <v>12.6</v>
      </c>
      <c r="E973" s="257"/>
    </row>
    <row r="974" spans="1:5" s="258" customFormat="1" ht="27">
      <c r="A974" s="262">
        <v>91026</v>
      </c>
      <c r="B974" s="263" t="s">
        <v>2720</v>
      </c>
      <c r="C974" s="264" t="s">
        <v>5</v>
      </c>
      <c r="D974" s="278">
        <v>23.64</v>
      </c>
      <c r="E974" s="257"/>
    </row>
    <row r="975" spans="1:5" s="258" customFormat="1" ht="27">
      <c r="A975" s="262">
        <v>91027</v>
      </c>
      <c r="B975" s="263" t="s">
        <v>2721</v>
      </c>
      <c r="C975" s="264" t="s">
        <v>5</v>
      </c>
      <c r="D975" s="278">
        <v>4.8499999999999996</v>
      </c>
      <c r="E975" s="257"/>
    </row>
    <row r="976" spans="1:5" s="258" customFormat="1" ht="27">
      <c r="A976" s="262">
        <v>91028</v>
      </c>
      <c r="B976" s="263" t="s">
        <v>2722</v>
      </c>
      <c r="C976" s="264" t="s">
        <v>5</v>
      </c>
      <c r="D976" s="278">
        <v>3.83</v>
      </c>
      <c r="E976" s="257"/>
    </row>
    <row r="977" spans="1:5" s="258" customFormat="1" ht="27">
      <c r="A977" s="262">
        <v>91029</v>
      </c>
      <c r="B977" s="263" t="s">
        <v>2723</v>
      </c>
      <c r="C977" s="264" t="s">
        <v>5</v>
      </c>
      <c r="D977" s="278">
        <v>43.46</v>
      </c>
      <c r="E977" s="257"/>
    </row>
    <row r="978" spans="1:5" s="258" customFormat="1" ht="27">
      <c r="A978" s="262">
        <v>91030</v>
      </c>
      <c r="B978" s="263" t="s">
        <v>2724</v>
      </c>
      <c r="C978" s="264" t="s">
        <v>5</v>
      </c>
      <c r="D978" s="278">
        <v>127.99</v>
      </c>
      <c r="E978" s="257"/>
    </row>
    <row r="979" spans="1:5" s="258" customFormat="1" ht="27">
      <c r="A979" s="262">
        <v>91273</v>
      </c>
      <c r="B979" s="263" t="s">
        <v>2725</v>
      </c>
      <c r="C979" s="264" t="s">
        <v>5</v>
      </c>
      <c r="D979" s="278">
        <v>0.45</v>
      </c>
      <c r="E979" s="257"/>
    </row>
    <row r="980" spans="1:5" s="258" customFormat="1" ht="27">
      <c r="A980" s="262">
        <v>91274</v>
      </c>
      <c r="B980" s="263" t="s">
        <v>2726</v>
      </c>
      <c r="C980" s="264" t="s">
        <v>5</v>
      </c>
      <c r="D980" s="278">
        <v>0.06</v>
      </c>
      <c r="E980" s="257"/>
    </row>
    <row r="981" spans="1:5" s="258" customFormat="1" ht="27">
      <c r="A981" s="262">
        <v>91275</v>
      </c>
      <c r="B981" s="263" t="s">
        <v>2727</v>
      </c>
      <c r="C981" s="264" t="s">
        <v>5</v>
      </c>
      <c r="D981" s="278">
        <v>0.56999999999999995</v>
      </c>
      <c r="E981" s="257"/>
    </row>
    <row r="982" spans="1:5" s="258" customFormat="1" ht="27">
      <c r="A982" s="262">
        <v>91276</v>
      </c>
      <c r="B982" s="263" t="s">
        <v>2728</v>
      </c>
      <c r="C982" s="264" t="s">
        <v>5</v>
      </c>
      <c r="D982" s="278">
        <v>7.73</v>
      </c>
      <c r="E982" s="257"/>
    </row>
    <row r="983" spans="1:5" s="258" customFormat="1" ht="27">
      <c r="A983" s="262">
        <v>91279</v>
      </c>
      <c r="B983" s="263" t="s">
        <v>2729</v>
      </c>
      <c r="C983" s="264" t="s">
        <v>5</v>
      </c>
      <c r="D983" s="278">
        <v>0.77</v>
      </c>
      <c r="E983" s="257"/>
    </row>
    <row r="984" spans="1:5" s="258" customFormat="1" ht="27">
      <c r="A984" s="262">
        <v>91280</v>
      </c>
      <c r="B984" s="263" t="s">
        <v>2730</v>
      </c>
      <c r="C984" s="264" t="s">
        <v>5</v>
      </c>
      <c r="D984" s="278">
        <v>0.09</v>
      </c>
      <c r="E984" s="257"/>
    </row>
    <row r="985" spans="1:5" s="258" customFormat="1" ht="27">
      <c r="A985" s="262">
        <v>91281</v>
      </c>
      <c r="B985" s="263" t="s">
        <v>2731</v>
      </c>
      <c r="C985" s="264" t="s">
        <v>5</v>
      </c>
      <c r="D985" s="278">
        <v>0.97</v>
      </c>
      <c r="E985" s="257"/>
    </row>
    <row r="986" spans="1:5" s="258" customFormat="1" ht="27">
      <c r="A986" s="262">
        <v>91282</v>
      </c>
      <c r="B986" s="263" t="s">
        <v>2732</v>
      </c>
      <c r="C986" s="264" t="s">
        <v>5</v>
      </c>
      <c r="D986" s="278">
        <v>7.78</v>
      </c>
      <c r="E986" s="257"/>
    </row>
    <row r="987" spans="1:5" s="258" customFormat="1" ht="27">
      <c r="A987" s="262">
        <v>91354</v>
      </c>
      <c r="B987" s="263" t="s">
        <v>2733</v>
      </c>
      <c r="C987" s="264" t="s">
        <v>5</v>
      </c>
      <c r="D987" s="278">
        <v>16.95</v>
      </c>
      <c r="E987" s="257"/>
    </row>
    <row r="988" spans="1:5" s="258" customFormat="1" ht="27">
      <c r="A988" s="262">
        <v>91355</v>
      </c>
      <c r="B988" s="263" t="s">
        <v>2734</v>
      </c>
      <c r="C988" s="264" t="s">
        <v>5</v>
      </c>
      <c r="D988" s="278">
        <v>3.55</v>
      </c>
      <c r="E988" s="257"/>
    </row>
    <row r="989" spans="1:5" s="258" customFormat="1" ht="27">
      <c r="A989" s="262">
        <v>91356</v>
      </c>
      <c r="B989" s="263" t="s">
        <v>2735</v>
      </c>
      <c r="C989" s="264" t="s">
        <v>5</v>
      </c>
      <c r="D989" s="278">
        <v>2.81</v>
      </c>
      <c r="E989" s="257"/>
    </row>
    <row r="990" spans="1:5" s="258" customFormat="1" ht="27">
      <c r="A990" s="262">
        <v>91359</v>
      </c>
      <c r="B990" s="263" t="s">
        <v>2736</v>
      </c>
      <c r="C990" s="264" t="s">
        <v>5</v>
      </c>
      <c r="D990" s="278">
        <v>20.65</v>
      </c>
      <c r="E990" s="257"/>
    </row>
    <row r="991" spans="1:5" s="258" customFormat="1" ht="27">
      <c r="A991" s="262">
        <v>91360</v>
      </c>
      <c r="B991" s="263" t="s">
        <v>2737</v>
      </c>
      <c r="C991" s="264" t="s">
        <v>5</v>
      </c>
      <c r="D991" s="278">
        <v>4</v>
      </c>
      <c r="E991" s="257"/>
    </row>
    <row r="992" spans="1:5" s="258" customFormat="1" ht="27">
      <c r="A992" s="262">
        <v>91361</v>
      </c>
      <c r="B992" s="263" t="s">
        <v>2738</v>
      </c>
      <c r="C992" s="264" t="s">
        <v>5</v>
      </c>
      <c r="D992" s="278">
        <v>3.16</v>
      </c>
      <c r="E992" s="257"/>
    </row>
    <row r="993" spans="1:5" s="258" customFormat="1" ht="27">
      <c r="A993" s="262">
        <v>91367</v>
      </c>
      <c r="B993" s="263" t="s">
        <v>2739</v>
      </c>
      <c r="C993" s="264" t="s">
        <v>5</v>
      </c>
      <c r="D993" s="278">
        <v>20.92</v>
      </c>
      <c r="E993" s="257"/>
    </row>
    <row r="994" spans="1:5" s="258" customFormat="1" ht="27">
      <c r="A994" s="262">
        <v>91368</v>
      </c>
      <c r="B994" s="263" t="s">
        <v>2740</v>
      </c>
      <c r="C994" s="264" t="s">
        <v>5</v>
      </c>
      <c r="D994" s="278">
        <v>4.13</v>
      </c>
      <c r="E994" s="257"/>
    </row>
    <row r="995" spans="1:5" s="258" customFormat="1" ht="27">
      <c r="A995" s="262">
        <v>91369</v>
      </c>
      <c r="B995" s="263" t="s">
        <v>2741</v>
      </c>
      <c r="C995" s="264" t="s">
        <v>5</v>
      </c>
      <c r="D995" s="278">
        <v>3.27</v>
      </c>
      <c r="E995" s="257"/>
    </row>
    <row r="996" spans="1:5" s="258" customFormat="1" ht="27">
      <c r="A996" s="262">
        <v>91375</v>
      </c>
      <c r="B996" s="263" t="s">
        <v>2742</v>
      </c>
      <c r="C996" s="264" t="s">
        <v>5</v>
      </c>
      <c r="D996" s="278">
        <v>18.62</v>
      </c>
      <c r="E996" s="257"/>
    </row>
    <row r="997" spans="1:5" s="258" customFormat="1" ht="27">
      <c r="A997" s="262">
        <v>91376</v>
      </c>
      <c r="B997" s="263" t="s">
        <v>2743</v>
      </c>
      <c r="C997" s="264" t="s">
        <v>5</v>
      </c>
      <c r="D997" s="278">
        <v>3.9</v>
      </c>
      <c r="E997" s="257"/>
    </row>
    <row r="998" spans="1:5" s="258" customFormat="1" ht="27">
      <c r="A998" s="262">
        <v>91377</v>
      </c>
      <c r="B998" s="263" t="s">
        <v>2744</v>
      </c>
      <c r="C998" s="264" t="s">
        <v>5</v>
      </c>
      <c r="D998" s="278">
        <v>3.09</v>
      </c>
      <c r="E998" s="257"/>
    </row>
    <row r="999" spans="1:5" s="258" customFormat="1" ht="27">
      <c r="A999" s="262">
        <v>91380</v>
      </c>
      <c r="B999" s="263" t="s">
        <v>2745</v>
      </c>
      <c r="C999" s="264" t="s">
        <v>5</v>
      </c>
      <c r="D999" s="278">
        <v>27.52</v>
      </c>
      <c r="E999" s="257"/>
    </row>
    <row r="1000" spans="1:5" s="258" customFormat="1" ht="27">
      <c r="A1000" s="262">
        <v>91381</v>
      </c>
      <c r="B1000" s="263" t="s">
        <v>2746</v>
      </c>
      <c r="C1000" s="264" t="s">
        <v>5</v>
      </c>
      <c r="D1000" s="278">
        <v>5.42</v>
      </c>
      <c r="E1000" s="257"/>
    </row>
    <row r="1001" spans="1:5" s="258" customFormat="1" ht="27">
      <c r="A1001" s="262">
        <v>91382</v>
      </c>
      <c r="B1001" s="263" t="s">
        <v>2747</v>
      </c>
      <c r="C1001" s="264" t="s">
        <v>5</v>
      </c>
      <c r="D1001" s="278">
        <v>4.29</v>
      </c>
      <c r="E1001" s="257"/>
    </row>
    <row r="1002" spans="1:5" s="258" customFormat="1" ht="27">
      <c r="A1002" s="262">
        <v>91383</v>
      </c>
      <c r="B1002" s="263" t="s">
        <v>2748</v>
      </c>
      <c r="C1002" s="264" t="s">
        <v>5</v>
      </c>
      <c r="D1002" s="278">
        <v>49.74</v>
      </c>
      <c r="E1002" s="257"/>
    </row>
    <row r="1003" spans="1:5" s="258" customFormat="1" ht="27">
      <c r="A1003" s="262">
        <v>91384</v>
      </c>
      <c r="B1003" s="263" t="s">
        <v>2749</v>
      </c>
      <c r="C1003" s="264" t="s">
        <v>5</v>
      </c>
      <c r="D1003" s="278">
        <v>123.71</v>
      </c>
      <c r="E1003" s="257"/>
    </row>
    <row r="1004" spans="1:5" s="258" customFormat="1" ht="40.5">
      <c r="A1004" s="262">
        <v>91390</v>
      </c>
      <c r="B1004" s="263" t="s">
        <v>2750</v>
      </c>
      <c r="C1004" s="264" t="s">
        <v>5</v>
      </c>
      <c r="D1004" s="278">
        <v>18.34</v>
      </c>
      <c r="E1004" s="257"/>
    </row>
    <row r="1005" spans="1:5" s="258" customFormat="1" ht="40.5">
      <c r="A1005" s="262">
        <v>91391</v>
      </c>
      <c r="B1005" s="263" t="s">
        <v>2751</v>
      </c>
      <c r="C1005" s="264" t="s">
        <v>5</v>
      </c>
      <c r="D1005" s="278">
        <v>3.73</v>
      </c>
      <c r="E1005" s="257"/>
    </row>
    <row r="1006" spans="1:5" s="258" customFormat="1" ht="40.5">
      <c r="A1006" s="262">
        <v>91392</v>
      </c>
      <c r="B1006" s="263" t="s">
        <v>2752</v>
      </c>
      <c r="C1006" s="264" t="s">
        <v>5</v>
      </c>
      <c r="D1006" s="278">
        <v>2.95</v>
      </c>
      <c r="E1006" s="257"/>
    </row>
    <row r="1007" spans="1:5" s="258" customFormat="1" ht="27">
      <c r="A1007" s="262">
        <v>91396</v>
      </c>
      <c r="B1007" s="263" t="s">
        <v>2753</v>
      </c>
      <c r="C1007" s="264" t="s">
        <v>5</v>
      </c>
      <c r="D1007" s="278">
        <v>28.55</v>
      </c>
      <c r="E1007" s="257"/>
    </row>
    <row r="1008" spans="1:5" s="258" customFormat="1" ht="27">
      <c r="A1008" s="262">
        <v>91397</v>
      </c>
      <c r="B1008" s="263" t="s">
        <v>2754</v>
      </c>
      <c r="C1008" s="264" t="s">
        <v>5</v>
      </c>
      <c r="D1008" s="278">
        <v>5.59</v>
      </c>
      <c r="E1008" s="257"/>
    </row>
    <row r="1009" spans="1:5" s="258" customFormat="1" ht="27">
      <c r="A1009" s="262">
        <v>91398</v>
      </c>
      <c r="B1009" s="263" t="s">
        <v>2755</v>
      </c>
      <c r="C1009" s="264" t="s">
        <v>5</v>
      </c>
      <c r="D1009" s="278">
        <v>4.42</v>
      </c>
      <c r="E1009" s="257"/>
    </row>
    <row r="1010" spans="1:5" s="258" customFormat="1" ht="27">
      <c r="A1010" s="262">
        <v>91402</v>
      </c>
      <c r="B1010" s="263" t="s">
        <v>2756</v>
      </c>
      <c r="C1010" s="264" t="s">
        <v>5</v>
      </c>
      <c r="D1010" s="278">
        <v>3.39</v>
      </c>
      <c r="E1010" s="257"/>
    </row>
    <row r="1011" spans="1:5" s="258" customFormat="1" ht="27">
      <c r="A1011" s="262">
        <v>91466</v>
      </c>
      <c r="B1011" s="263" t="s">
        <v>2757</v>
      </c>
      <c r="C1011" s="264" t="s">
        <v>5</v>
      </c>
      <c r="D1011" s="278">
        <v>3.89</v>
      </c>
      <c r="E1011" s="257"/>
    </row>
    <row r="1012" spans="1:5" s="258" customFormat="1" ht="27">
      <c r="A1012" s="262">
        <v>91467</v>
      </c>
      <c r="B1012" s="263" t="s">
        <v>2758</v>
      </c>
      <c r="C1012" s="264" t="s">
        <v>5</v>
      </c>
      <c r="D1012" s="278">
        <v>137.96</v>
      </c>
      <c r="E1012" s="257"/>
    </row>
    <row r="1013" spans="1:5" s="258" customFormat="1" ht="27">
      <c r="A1013" s="262">
        <v>91468</v>
      </c>
      <c r="B1013" s="263" t="s">
        <v>24482</v>
      </c>
      <c r="C1013" s="264" t="s">
        <v>5</v>
      </c>
      <c r="D1013" s="278">
        <v>22.21</v>
      </c>
      <c r="E1013" s="257"/>
    </row>
    <row r="1014" spans="1:5" s="258" customFormat="1" ht="27">
      <c r="A1014" s="262">
        <v>91469</v>
      </c>
      <c r="B1014" s="263" t="s">
        <v>24483</v>
      </c>
      <c r="C1014" s="264" t="s">
        <v>5</v>
      </c>
      <c r="D1014" s="278">
        <v>7.4</v>
      </c>
      <c r="E1014" s="257"/>
    </row>
    <row r="1015" spans="1:5" s="258" customFormat="1" ht="27">
      <c r="A1015" s="262">
        <v>91484</v>
      </c>
      <c r="B1015" s="263" t="s">
        <v>24484</v>
      </c>
      <c r="C1015" s="264" t="s">
        <v>5</v>
      </c>
      <c r="D1015" s="278">
        <v>7.4</v>
      </c>
      <c r="E1015" s="257"/>
    </row>
    <row r="1016" spans="1:5" s="258" customFormat="1" ht="40.5">
      <c r="A1016" s="262">
        <v>91485</v>
      </c>
      <c r="B1016" s="263" t="s">
        <v>24485</v>
      </c>
      <c r="C1016" s="264" t="s">
        <v>5</v>
      </c>
      <c r="D1016" s="278">
        <v>142.35</v>
      </c>
      <c r="E1016" s="257"/>
    </row>
    <row r="1017" spans="1:5" s="258" customFormat="1" ht="13.5">
      <c r="A1017" s="262">
        <v>91529</v>
      </c>
      <c r="B1017" s="263" t="s">
        <v>2759</v>
      </c>
      <c r="C1017" s="264" t="s">
        <v>5</v>
      </c>
      <c r="D1017" s="278">
        <v>0.67</v>
      </c>
      <c r="E1017" s="257"/>
    </row>
    <row r="1018" spans="1:5" s="258" customFormat="1" ht="13.5">
      <c r="A1018" s="262">
        <v>91530</v>
      </c>
      <c r="B1018" s="263" t="s">
        <v>2760</v>
      </c>
      <c r="C1018" s="264" t="s">
        <v>5</v>
      </c>
      <c r="D1018" s="278">
        <v>0.09</v>
      </c>
      <c r="E1018" s="257"/>
    </row>
    <row r="1019" spans="1:5" s="258" customFormat="1" ht="13.5">
      <c r="A1019" s="262">
        <v>91531</v>
      </c>
      <c r="B1019" s="263" t="s">
        <v>2761</v>
      </c>
      <c r="C1019" s="264" t="s">
        <v>5</v>
      </c>
      <c r="D1019" s="278">
        <v>0.84</v>
      </c>
      <c r="E1019" s="257"/>
    </row>
    <row r="1020" spans="1:5" s="258" customFormat="1" ht="27">
      <c r="A1020" s="262">
        <v>91532</v>
      </c>
      <c r="B1020" s="263" t="s">
        <v>2762</v>
      </c>
      <c r="C1020" s="264" t="s">
        <v>5</v>
      </c>
      <c r="D1020" s="278">
        <v>5.53</v>
      </c>
      <c r="E1020" s="257"/>
    </row>
    <row r="1021" spans="1:5" s="258" customFormat="1" ht="27">
      <c r="A1021" s="262">
        <v>91629</v>
      </c>
      <c r="B1021" s="263" t="s">
        <v>2763</v>
      </c>
      <c r="C1021" s="264" t="s">
        <v>5</v>
      </c>
      <c r="D1021" s="278">
        <v>20.82</v>
      </c>
      <c r="E1021" s="257"/>
    </row>
    <row r="1022" spans="1:5" s="258" customFormat="1" ht="27">
      <c r="A1022" s="262">
        <v>91630</v>
      </c>
      <c r="B1022" s="263" t="s">
        <v>2764</v>
      </c>
      <c r="C1022" s="264" t="s">
        <v>5</v>
      </c>
      <c r="D1022" s="278">
        <v>3.94</v>
      </c>
      <c r="E1022" s="257"/>
    </row>
    <row r="1023" spans="1:5" s="258" customFormat="1" ht="27">
      <c r="A1023" s="262">
        <v>91631</v>
      </c>
      <c r="B1023" s="263" t="s">
        <v>2765</v>
      </c>
      <c r="C1023" s="264" t="s">
        <v>5</v>
      </c>
      <c r="D1023" s="278">
        <v>3.12</v>
      </c>
      <c r="E1023" s="257"/>
    </row>
    <row r="1024" spans="1:5" s="258" customFormat="1" ht="27">
      <c r="A1024" s="262">
        <v>91632</v>
      </c>
      <c r="B1024" s="263" t="s">
        <v>2766</v>
      </c>
      <c r="C1024" s="264" t="s">
        <v>5</v>
      </c>
      <c r="D1024" s="278">
        <v>35.64</v>
      </c>
      <c r="E1024" s="257"/>
    </row>
    <row r="1025" spans="1:5" s="258" customFormat="1" ht="27">
      <c r="A1025" s="262">
        <v>91633</v>
      </c>
      <c r="B1025" s="263" t="s">
        <v>2767</v>
      </c>
      <c r="C1025" s="264" t="s">
        <v>5</v>
      </c>
      <c r="D1025" s="278">
        <v>116.77</v>
      </c>
      <c r="E1025" s="257"/>
    </row>
    <row r="1026" spans="1:5" s="258" customFormat="1" ht="27">
      <c r="A1026" s="262">
        <v>91640</v>
      </c>
      <c r="B1026" s="263" t="s">
        <v>2768</v>
      </c>
      <c r="C1026" s="264" t="s">
        <v>5</v>
      </c>
      <c r="D1026" s="278">
        <v>39.49</v>
      </c>
      <c r="E1026" s="257"/>
    </row>
    <row r="1027" spans="1:5" s="258" customFormat="1" ht="27">
      <c r="A1027" s="262">
        <v>91641</v>
      </c>
      <c r="B1027" s="263" t="s">
        <v>2769</v>
      </c>
      <c r="C1027" s="264" t="s">
        <v>5</v>
      </c>
      <c r="D1027" s="278">
        <v>8.1</v>
      </c>
      <c r="E1027" s="257"/>
    </row>
    <row r="1028" spans="1:5" s="258" customFormat="1" ht="40.5">
      <c r="A1028" s="262">
        <v>91642</v>
      </c>
      <c r="B1028" s="263" t="s">
        <v>2770</v>
      </c>
      <c r="C1028" s="264" t="s">
        <v>5</v>
      </c>
      <c r="D1028" s="278">
        <v>6.43</v>
      </c>
      <c r="E1028" s="257"/>
    </row>
    <row r="1029" spans="1:5" s="258" customFormat="1" ht="27">
      <c r="A1029" s="262">
        <v>91643</v>
      </c>
      <c r="B1029" s="263" t="s">
        <v>2771</v>
      </c>
      <c r="C1029" s="264" t="s">
        <v>5</v>
      </c>
      <c r="D1029" s="278">
        <v>70.86</v>
      </c>
      <c r="E1029" s="257"/>
    </row>
    <row r="1030" spans="1:5" s="258" customFormat="1" ht="40.5">
      <c r="A1030" s="262">
        <v>91644</v>
      </c>
      <c r="B1030" s="263" t="s">
        <v>2772</v>
      </c>
      <c r="C1030" s="264" t="s">
        <v>5</v>
      </c>
      <c r="D1030" s="278">
        <v>262.77</v>
      </c>
      <c r="E1030" s="257"/>
    </row>
    <row r="1031" spans="1:5" s="258" customFormat="1" ht="13.5">
      <c r="A1031" s="262">
        <v>91688</v>
      </c>
      <c r="B1031" s="263" t="s">
        <v>2773</v>
      </c>
      <c r="C1031" s="264" t="s">
        <v>5</v>
      </c>
      <c r="D1031" s="278">
        <v>0.09</v>
      </c>
      <c r="E1031" s="257"/>
    </row>
    <row r="1032" spans="1:5" s="258" customFormat="1" ht="13.5">
      <c r="A1032" s="262">
        <v>91689</v>
      </c>
      <c r="B1032" s="263" t="s">
        <v>2774</v>
      </c>
      <c r="C1032" s="264" t="s">
        <v>5</v>
      </c>
      <c r="D1032" s="278">
        <v>0.01</v>
      </c>
      <c r="E1032" s="257"/>
    </row>
    <row r="1033" spans="1:5" s="258" customFormat="1" ht="13.5">
      <c r="A1033" s="262">
        <v>91690</v>
      </c>
      <c r="B1033" s="263" t="s">
        <v>2775</v>
      </c>
      <c r="C1033" s="264" t="s">
        <v>5</v>
      </c>
      <c r="D1033" s="278">
        <v>0.06</v>
      </c>
      <c r="E1033" s="257"/>
    </row>
    <row r="1034" spans="1:5" s="258" customFormat="1" ht="27">
      <c r="A1034" s="262">
        <v>91691</v>
      </c>
      <c r="B1034" s="263" t="s">
        <v>2776</v>
      </c>
      <c r="C1034" s="264" t="s">
        <v>5</v>
      </c>
      <c r="D1034" s="278">
        <v>1.21</v>
      </c>
      <c r="E1034" s="257"/>
    </row>
    <row r="1035" spans="1:5" s="258" customFormat="1" ht="13.5">
      <c r="A1035" s="262">
        <v>92040</v>
      </c>
      <c r="B1035" s="263" t="s">
        <v>2777</v>
      </c>
      <c r="C1035" s="264" t="s">
        <v>5</v>
      </c>
      <c r="D1035" s="278">
        <v>6.47</v>
      </c>
      <c r="E1035" s="257"/>
    </row>
    <row r="1036" spans="1:5" s="258" customFormat="1" ht="13.5">
      <c r="A1036" s="262">
        <v>92041</v>
      </c>
      <c r="B1036" s="263" t="s">
        <v>2778</v>
      </c>
      <c r="C1036" s="264" t="s">
        <v>5</v>
      </c>
      <c r="D1036" s="278">
        <v>0.68</v>
      </c>
      <c r="E1036" s="257"/>
    </row>
    <row r="1037" spans="1:5" s="258" customFormat="1" ht="13.5">
      <c r="A1037" s="262">
        <v>92042</v>
      </c>
      <c r="B1037" s="263" t="s">
        <v>2779</v>
      </c>
      <c r="C1037" s="264" t="s">
        <v>5</v>
      </c>
      <c r="D1037" s="278">
        <v>5.39</v>
      </c>
      <c r="E1037" s="257"/>
    </row>
    <row r="1038" spans="1:5" s="258" customFormat="1" ht="40.5">
      <c r="A1038" s="262">
        <v>92101</v>
      </c>
      <c r="B1038" s="263" t="s">
        <v>24486</v>
      </c>
      <c r="C1038" s="264" t="s">
        <v>5</v>
      </c>
      <c r="D1038" s="278">
        <v>36.299999999999997</v>
      </c>
      <c r="E1038" s="257"/>
    </row>
    <row r="1039" spans="1:5" s="258" customFormat="1" ht="40.5">
      <c r="A1039" s="262">
        <v>92102</v>
      </c>
      <c r="B1039" s="263" t="s">
        <v>24487</v>
      </c>
      <c r="C1039" s="264" t="s">
        <v>5</v>
      </c>
      <c r="D1039" s="278">
        <v>8.9600000000000009</v>
      </c>
      <c r="E1039" s="257"/>
    </row>
    <row r="1040" spans="1:5" s="258" customFormat="1" ht="40.5">
      <c r="A1040" s="262">
        <v>92103</v>
      </c>
      <c r="B1040" s="263" t="s">
        <v>24488</v>
      </c>
      <c r="C1040" s="264" t="s">
        <v>5</v>
      </c>
      <c r="D1040" s="278">
        <v>8.9600000000000009</v>
      </c>
      <c r="E1040" s="257"/>
    </row>
    <row r="1041" spans="1:5" s="258" customFormat="1" ht="40.5">
      <c r="A1041" s="262">
        <v>92104</v>
      </c>
      <c r="B1041" s="263" t="s">
        <v>24489</v>
      </c>
      <c r="C1041" s="264" t="s">
        <v>5</v>
      </c>
      <c r="D1041" s="278">
        <v>60.85</v>
      </c>
      <c r="E1041" s="257"/>
    </row>
    <row r="1042" spans="1:5" s="258" customFormat="1" ht="40.5">
      <c r="A1042" s="262">
        <v>92105</v>
      </c>
      <c r="B1042" s="263" t="s">
        <v>24490</v>
      </c>
      <c r="C1042" s="264" t="s">
        <v>5</v>
      </c>
      <c r="D1042" s="278">
        <v>153.83000000000001</v>
      </c>
      <c r="E1042" s="257"/>
    </row>
    <row r="1043" spans="1:5" s="258" customFormat="1" ht="27">
      <c r="A1043" s="262">
        <v>92108</v>
      </c>
      <c r="B1043" s="263" t="s">
        <v>24491</v>
      </c>
      <c r="C1043" s="264" t="s">
        <v>5</v>
      </c>
      <c r="D1043" s="278">
        <v>0.84</v>
      </c>
      <c r="E1043" s="257"/>
    </row>
    <row r="1044" spans="1:5" s="258" customFormat="1" ht="27">
      <c r="A1044" s="262">
        <v>92109</v>
      </c>
      <c r="B1044" s="263" t="s">
        <v>24492</v>
      </c>
      <c r="C1044" s="264" t="s">
        <v>5</v>
      </c>
      <c r="D1044" s="278">
        <v>0.14000000000000001</v>
      </c>
      <c r="E1044" s="257"/>
    </row>
    <row r="1045" spans="1:5" s="258" customFormat="1" ht="27">
      <c r="A1045" s="262">
        <v>92110</v>
      </c>
      <c r="B1045" s="263" t="s">
        <v>24493</v>
      </c>
      <c r="C1045" s="264" t="s">
        <v>5</v>
      </c>
      <c r="D1045" s="278">
        <v>1.1299999999999999</v>
      </c>
      <c r="E1045" s="257"/>
    </row>
    <row r="1046" spans="1:5" s="258" customFormat="1" ht="27">
      <c r="A1046" s="262">
        <v>92111</v>
      </c>
      <c r="B1046" s="263" t="s">
        <v>24494</v>
      </c>
      <c r="C1046" s="264" t="s">
        <v>5</v>
      </c>
      <c r="D1046" s="278">
        <v>1.1100000000000001</v>
      </c>
      <c r="E1046" s="257"/>
    </row>
    <row r="1047" spans="1:5" s="258" customFormat="1" ht="13.5">
      <c r="A1047" s="262">
        <v>92114</v>
      </c>
      <c r="B1047" s="263" t="s">
        <v>24495</v>
      </c>
      <c r="C1047" s="264" t="s">
        <v>5</v>
      </c>
      <c r="D1047" s="278">
        <v>0.22</v>
      </c>
      <c r="E1047" s="257"/>
    </row>
    <row r="1048" spans="1:5" s="258" customFormat="1" ht="13.5">
      <c r="A1048" s="262">
        <v>92115</v>
      </c>
      <c r="B1048" s="263" t="s">
        <v>24496</v>
      </c>
      <c r="C1048" s="264" t="s">
        <v>5</v>
      </c>
      <c r="D1048" s="278">
        <v>0.03</v>
      </c>
      <c r="E1048" s="257"/>
    </row>
    <row r="1049" spans="1:5" s="258" customFormat="1" ht="13.5">
      <c r="A1049" s="262">
        <v>92116</v>
      </c>
      <c r="B1049" s="263" t="s">
        <v>24497</v>
      </c>
      <c r="C1049" s="264" t="s">
        <v>5</v>
      </c>
      <c r="D1049" s="278">
        <v>0.15</v>
      </c>
      <c r="E1049" s="257"/>
    </row>
    <row r="1050" spans="1:5" s="258" customFormat="1" ht="13.5">
      <c r="A1050" s="262">
        <v>92133</v>
      </c>
      <c r="B1050" s="263" t="s">
        <v>2780</v>
      </c>
      <c r="C1050" s="264" t="s">
        <v>5</v>
      </c>
      <c r="D1050" s="278">
        <v>13.32</v>
      </c>
      <c r="E1050" s="257"/>
    </row>
    <row r="1051" spans="1:5" s="258" customFormat="1" ht="13.5">
      <c r="A1051" s="262">
        <v>92134</v>
      </c>
      <c r="B1051" s="263" t="s">
        <v>2781</v>
      </c>
      <c r="C1051" s="264" t="s">
        <v>5</v>
      </c>
      <c r="D1051" s="278">
        <v>2.1</v>
      </c>
      <c r="E1051" s="257"/>
    </row>
    <row r="1052" spans="1:5" s="258" customFormat="1" ht="13.5">
      <c r="A1052" s="262">
        <v>92135</v>
      </c>
      <c r="B1052" s="263" t="s">
        <v>2782</v>
      </c>
      <c r="C1052" s="264" t="s">
        <v>5</v>
      </c>
      <c r="D1052" s="278">
        <v>1.66</v>
      </c>
      <c r="E1052" s="257"/>
    </row>
    <row r="1053" spans="1:5" s="258" customFormat="1" ht="13.5">
      <c r="A1053" s="262">
        <v>92136</v>
      </c>
      <c r="B1053" s="263" t="s">
        <v>2783</v>
      </c>
      <c r="C1053" s="264" t="s">
        <v>5</v>
      </c>
      <c r="D1053" s="278">
        <v>16.649999999999999</v>
      </c>
      <c r="E1053" s="257"/>
    </row>
    <row r="1054" spans="1:5" s="258" customFormat="1" ht="13.5">
      <c r="A1054" s="262">
        <v>92137</v>
      </c>
      <c r="B1054" s="263" t="s">
        <v>2784</v>
      </c>
      <c r="C1054" s="264" t="s">
        <v>5</v>
      </c>
      <c r="D1054" s="278">
        <v>30.74</v>
      </c>
      <c r="E1054" s="257"/>
    </row>
    <row r="1055" spans="1:5" s="258" customFormat="1" ht="27">
      <c r="A1055" s="262">
        <v>92140</v>
      </c>
      <c r="B1055" s="263" t="s">
        <v>2785</v>
      </c>
      <c r="C1055" s="264" t="s">
        <v>5</v>
      </c>
      <c r="D1055" s="278">
        <v>4.88</v>
      </c>
      <c r="E1055" s="257"/>
    </row>
    <row r="1056" spans="1:5" s="258" customFormat="1" ht="13.5">
      <c r="A1056" s="262">
        <v>92141</v>
      </c>
      <c r="B1056" s="263" t="s">
        <v>2786</v>
      </c>
      <c r="C1056" s="264" t="s">
        <v>5</v>
      </c>
      <c r="D1056" s="278">
        <v>0.77</v>
      </c>
      <c r="E1056" s="257"/>
    </row>
    <row r="1057" spans="1:5" s="258" customFormat="1" ht="27">
      <c r="A1057" s="262">
        <v>92142</v>
      </c>
      <c r="B1057" s="263" t="s">
        <v>2787</v>
      </c>
      <c r="C1057" s="264" t="s">
        <v>5</v>
      </c>
      <c r="D1057" s="278">
        <v>0.61</v>
      </c>
      <c r="E1057" s="257"/>
    </row>
    <row r="1058" spans="1:5" s="258" customFormat="1" ht="27">
      <c r="A1058" s="262">
        <v>92143</v>
      </c>
      <c r="B1058" s="263" t="s">
        <v>2788</v>
      </c>
      <c r="C1058" s="264" t="s">
        <v>5</v>
      </c>
      <c r="D1058" s="278">
        <v>6.1</v>
      </c>
      <c r="E1058" s="257"/>
    </row>
    <row r="1059" spans="1:5" s="258" customFormat="1" ht="27">
      <c r="A1059" s="262">
        <v>92144</v>
      </c>
      <c r="B1059" s="263" t="s">
        <v>2789</v>
      </c>
      <c r="C1059" s="264" t="s">
        <v>5</v>
      </c>
      <c r="D1059" s="278">
        <v>35.92</v>
      </c>
      <c r="E1059" s="257"/>
    </row>
    <row r="1060" spans="1:5" s="258" customFormat="1" ht="27">
      <c r="A1060" s="262">
        <v>92237</v>
      </c>
      <c r="B1060" s="263" t="s">
        <v>2790</v>
      </c>
      <c r="C1060" s="264" t="s">
        <v>5</v>
      </c>
      <c r="D1060" s="278">
        <v>28.8</v>
      </c>
      <c r="E1060" s="257"/>
    </row>
    <row r="1061" spans="1:5" s="258" customFormat="1" ht="27">
      <c r="A1061" s="262">
        <v>92238</v>
      </c>
      <c r="B1061" s="263" t="s">
        <v>2791</v>
      </c>
      <c r="C1061" s="264" t="s">
        <v>5</v>
      </c>
      <c r="D1061" s="278">
        <v>5.89</v>
      </c>
      <c r="E1061" s="257"/>
    </row>
    <row r="1062" spans="1:5" s="258" customFormat="1" ht="27">
      <c r="A1062" s="262">
        <v>92239</v>
      </c>
      <c r="B1062" s="263" t="s">
        <v>2792</v>
      </c>
      <c r="C1062" s="264" t="s">
        <v>5</v>
      </c>
      <c r="D1062" s="278">
        <v>4.67</v>
      </c>
      <c r="E1062" s="257"/>
    </row>
    <row r="1063" spans="1:5" s="258" customFormat="1" ht="27">
      <c r="A1063" s="262">
        <v>92240</v>
      </c>
      <c r="B1063" s="263" t="s">
        <v>2793</v>
      </c>
      <c r="C1063" s="264" t="s">
        <v>5</v>
      </c>
      <c r="D1063" s="278">
        <v>51.44</v>
      </c>
      <c r="E1063" s="257"/>
    </row>
    <row r="1064" spans="1:5" s="258" customFormat="1" ht="40.5">
      <c r="A1064" s="262">
        <v>92241</v>
      </c>
      <c r="B1064" s="263" t="s">
        <v>2794</v>
      </c>
      <c r="C1064" s="264" t="s">
        <v>5</v>
      </c>
      <c r="D1064" s="278">
        <v>240.9</v>
      </c>
      <c r="E1064" s="257"/>
    </row>
    <row r="1065" spans="1:5" s="258" customFormat="1" ht="13.5">
      <c r="A1065" s="262">
        <v>92712</v>
      </c>
      <c r="B1065" s="263" t="s">
        <v>24498</v>
      </c>
      <c r="C1065" s="264" t="s">
        <v>5</v>
      </c>
      <c r="D1065" s="278">
        <v>0.14000000000000001</v>
      </c>
      <c r="E1065" s="257"/>
    </row>
    <row r="1066" spans="1:5" s="258" customFormat="1" ht="13.5">
      <c r="A1066" s="262">
        <v>92713</v>
      </c>
      <c r="B1066" s="263" t="s">
        <v>24499</v>
      </c>
      <c r="C1066" s="264" t="s">
        <v>5</v>
      </c>
      <c r="D1066" s="278">
        <v>0.02</v>
      </c>
      <c r="E1066" s="257"/>
    </row>
    <row r="1067" spans="1:5" s="258" customFormat="1" ht="13.5">
      <c r="A1067" s="262">
        <v>92714</v>
      </c>
      <c r="B1067" s="263" t="s">
        <v>24500</v>
      </c>
      <c r="C1067" s="264" t="s">
        <v>5</v>
      </c>
      <c r="D1067" s="278">
        <v>0.18</v>
      </c>
      <c r="E1067" s="257"/>
    </row>
    <row r="1068" spans="1:5" s="258" customFormat="1" ht="27">
      <c r="A1068" s="262">
        <v>92715</v>
      </c>
      <c r="B1068" s="263" t="s">
        <v>24501</v>
      </c>
      <c r="C1068" s="264" t="s">
        <v>5</v>
      </c>
      <c r="D1068" s="278">
        <v>98.57</v>
      </c>
      <c r="E1068" s="257"/>
    </row>
    <row r="1069" spans="1:5" s="258" customFormat="1" ht="13.5">
      <c r="A1069" s="262">
        <v>92956</v>
      </c>
      <c r="B1069" s="263" t="s">
        <v>2795</v>
      </c>
      <c r="C1069" s="264" t="s">
        <v>5</v>
      </c>
      <c r="D1069" s="278">
        <v>4.37</v>
      </c>
      <c r="E1069" s="257"/>
    </row>
    <row r="1070" spans="1:5" s="258" customFormat="1" ht="13.5">
      <c r="A1070" s="262">
        <v>92957</v>
      </c>
      <c r="B1070" s="263" t="s">
        <v>2796</v>
      </c>
      <c r="C1070" s="264" t="s">
        <v>5</v>
      </c>
      <c r="D1070" s="278">
        <v>0.51</v>
      </c>
      <c r="E1070" s="257"/>
    </row>
    <row r="1071" spans="1:5" s="258" customFormat="1" ht="13.5">
      <c r="A1071" s="262">
        <v>92958</v>
      </c>
      <c r="B1071" s="263" t="s">
        <v>2797</v>
      </c>
      <c r="C1071" s="264" t="s">
        <v>5</v>
      </c>
      <c r="D1071" s="278">
        <v>4.7699999999999996</v>
      </c>
      <c r="E1071" s="257"/>
    </row>
    <row r="1072" spans="1:5" s="258" customFormat="1" ht="27">
      <c r="A1072" s="262">
        <v>92959</v>
      </c>
      <c r="B1072" s="263" t="s">
        <v>2798</v>
      </c>
      <c r="C1072" s="264" t="s">
        <v>5</v>
      </c>
      <c r="D1072" s="278">
        <v>8.09</v>
      </c>
      <c r="E1072" s="257"/>
    </row>
    <row r="1073" spans="1:5" s="258" customFormat="1" ht="13.5">
      <c r="A1073" s="262">
        <v>92963</v>
      </c>
      <c r="B1073" s="263" t="s">
        <v>2799</v>
      </c>
      <c r="C1073" s="264" t="s">
        <v>5</v>
      </c>
      <c r="D1073" s="278">
        <v>1.28</v>
      </c>
      <c r="E1073" s="257"/>
    </row>
    <row r="1074" spans="1:5" s="258" customFormat="1" ht="13.5">
      <c r="A1074" s="262">
        <v>92964</v>
      </c>
      <c r="B1074" s="263" t="s">
        <v>2800</v>
      </c>
      <c r="C1074" s="264" t="s">
        <v>5</v>
      </c>
      <c r="D1074" s="278">
        <v>0.15</v>
      </c>
      <c r="E1074" s="257"/>
    </row>
    <row r="1075" spans="1:5" s="258" customFormat="1" ht="13.5">
      <c r="A1075" s="262">
        <v>92965</v>
      </c>
      <c r="B1075" s="263" t="s">
        <v>2801</v>
      </c>
      <c r="C1075" s="264" t="s">
        <v>5</v>
      </c>
      <c r="D1075" s="278">
        <v>1.6</v>
      </c>
      <c r="E1075" s="257"/>
    </row>
    <row r="1076" spans="1:5" s="258" customFormat="1" ht="40.5">
      <c r="A1076" s="262">
        <v>93220</v>
      </c>
      <c r="B1076" s="263" t="s">
        <v>2802</v>
      </c>
      <c r="C1076" s="264" t="s">
        <v>5</v>
      </c>
      <c r="D1076" s="278">
        <v>334.55</v>
      </c>
      <c r="E1076" s="257"/>
    </row>
    <row r="1077" spans="1:5" s="258" customFormat="1" ht="27">
      <c r="A1077" s="262">
        <v>93221</v>
      </c>
      <c r="B1077" s="263" t="s">
        <v>2803</v>
      </c>
      <c r="C1077" s="264" t="s">
        <v>5</v>
      </c>
      <c r="D1077" s="278">
        <v>46.44</v>
      </c>
      <c r="E1077" s="257"/>
    </row>
    <row r="1078" spans="1:5" s="258" customFormat="1" ht="40.5">
      <c r="A1078" s="262">
        <v>93222</v>
      </c>
      <c r="B1078" s="263" t="s">
        <v>2804</v>
      </c>
      <c r="C1078" s="264" t="s">
        <v>5</v>
      </c>
      <c r="D1078" s="278">
        <v>418.66</v>
      </c>
      <c r="E1078" s="257"/>
    </row>
    <row r="1079" spans="1:5" s="258" customFormat="1" ht="40.5">
      <c r="A1079" s="262">
        <v>93223</v>
      </c>
      <c r="B1079" s="263" t="s">
        <v>2805</v>
      </c>
      <c r="C1079" s="264" t="s">
        <v>5</v>
      </c>
      <c r="D1079" s="278">
        <v>136.29</v>
      </c>
      <c r="E1079" s="257"/>
    </row>
    <row r="1080" spans="1:5" s="258" customFormat="1" ht="27">
      <c r="A1080" s="262">
        <v>93229</v>
      </c>
      <c r="B1080" s="263" t="s">
        <v>6604</v>
      </c>
      <c r="C1080" s="264" t="s">
        <v>5</v>
      </c>
      <c r="D1080" s="278">
        <v>0.38</v>
      </c>
      <c r="E1080" s="257"/>
    </row>
    <row r="1081" spans="1:5" s="258" customFormat="1" ht="27">
      <c r="A1081" s="262">
        <v>93230</v>
      </c>
      <c r="B1081" s="263" t="s">
        <v>6605</v>
      </c>
      <c r="C1081" s="264" t="s">
        <v>5</v>
      </c>
      <c r="D1081" s="278">
        <v>0.04</v>
      </c>
      <c r="E1081" s="257"/>
    </row>
    <row r="1082" spans="1:5" s="258" customFormat="1" ht="27">
      <c r="A1082" s="262">
        <v>93231</v>
      </c>
      <c r="B1082" s="263" t="s">
        <v>6606</v>
      </c>
      <c r="C1082" s="264" t="s">
        <v>5</v>
      </c>
      <c r="D1082" s="278">
        <v>0.48</v>
      </c>
      <c r="E1082" s="257"/>
    </row>
    <row r="1083" spans="1:5" s="258" customFormat="1" ht="27">
      <c r="A1083" s="262">
        <v>93232</v>
      </c>
      <c r="B1083" s="263" t="s">
        <v>6607</v>
      </c>
      <c r="C1083" s="264" t="s">
        <v>5</v>
      </c>
      <c r="D1083" s="278">
        <v>4.13</v>
      </c>
      <c r="E1083" s="257"/>
    </row>
    <row r="1084" spans="1:5" s="258" customFormat="1" ht="13.5">
      <c r="A1084" s="262">
        <v>93235</v>
      </c>
      <c r="B1084" s="263" t="s">
        <v>2806</v>
      </c>
      <c r="C1084" s="264" t="s">
        <v>5</v>
      </c>
      <c r="D1084" s="278">
        <v>1.18</v>
      </c>
      <c r="E1084" s="257"/>
    </row>
    <row r="1085" spans="1:5" s="258" customFormat="1" ht="27">
      <c r="A1085" s="262">
        <v>93238</v>
      </c>
      <c r="B1085" s="263" t="s">
        <v>2807</v>
      </c>
      <c r="C1085" s="264" t="s">
        <v>5</v>
      </c>
      <c r="D1085" s="278">
        <v>1.31</v>
      </c>
      <c r="E1085" s="257"/>
    </row>
    <row r="1086" spans="1:5" s="258" customFormat="1" ht="27">
      <c r="A1086" s="262">
        <v>93239</v>
      </c>
      <c r="B1086" s="263" t="s">
        <v>2808</v>
      </c>
      <c r="C1086" s="264" t="s">
        <v>5</v>
      </c>
      <c r="D1086" s="278">
        <v>5.95</v>
      </c>
      <c r="E1086" s="257"/>
    </row>
    <row r="1087" spans="1:5" s="258" customFormat="1" ht="27">
      <c r="A1087" s="262">
        <v>93240</v>
      </c>
      <c r="B1087" s="263" t="s">
        <v>2809</v>
      </c>
      <c r="C1087" s="264" t="s">
        <v>5</v>
      </c>
      <c r="D1087" s="278">
        <v>10.44</v>
      </c>
      <c r="E1087" s="257"/>
    </row>
    <row r="1088" spans="1:5" s="258" customFormat="1" ht="13.5">
      <c r="A1088" s="262">
        <v>93267</v>
      </c>
      <c r="B1088" s="263" t="s">
        <v>24502</v>
      </c>
      <c r="C1088" s="264" t="s">
        <v>5</v>
      </c>
      <c r="D1088" s="278">
        <v>28.78</v>
      </c>
      <c r="E1088" s="257"/>
    </row>
    <row r="1089" spans="1:5" s="258" customFormat="1" ht="13.5">
      <c r="A1089" s="262">
        <v>93269</v>
      </c>
      <c r="B1089" s="263" t="s">
        <v>24503</v>
      </c>
      <c r="C1089" s="264" t="s">
        <v>5</v>
      </c>
      <c r="D1089" s="278">
        <v>7.19</v>
      </c>
      <c r="E1089" s="257"/>
    </row>
    <row r="1090" spans="1:5" s="258" customFormat="1" ht="13.5">
      <c r="A1090" s="262">
        <v>93270</v>
      </c>
      <c r="B1090" s="263" t="s">
        <v>24504</v>
      </c>
      <c r="C1090" s="264" t="s">
        <v>5</v>
      </c>
      <c r="D1090" s="278">
        <v>28.78</v>
      </c>
      <c r="E1090" s="257"/>
    </row>
    <row r="1091" spans="1:5" s="258" customFormat="1" ht="13.5">
      <c r="A1091" s="262">
        <v>93271</v>
      </c>
      <c r="B1091" s="263" t="s">
        <v>24505</v>
      </c>
      <c r="C1091" s="264" t="s">
        <v>5</v>
      </c>
      <c r="D1091" s="278">
        <v>8.32</v>
      </c>
      <c r="E1091" s="257"/>
    </row>
    <row r="1092" spans="1:5" s="258" customFormat="1" ht="27">
      <c r="A1092" s="262">
        <v>93277</v>
      </c>
      <c r="B1092" s="263" t="s">
        <v>2810</v>
      </c>
      <c r="C1092" s="264" t="s">
        <v>5</v>
      </c>
      <c r="D1092" s="278">
        <v>0.3</v>
      </c>
      <c r="E1092" s="257"/>
    </row>
    <row r="1093" spans="1:5" s="258" customFormat="1" ht="13.5">
      <c r="A1093" s="262">
        <v>93278</v>
      </c>
      <c r="B1093" s="263" t="s">
        <v>2811</v>
      </c>
      <c r="C1093" s="264" t="s">
        <v>5</v>
      </c>
      <c r="D1093" s="278">
        <v>0.03</v>
      </c>
      <c r="E1093" s="257"/>
    </row>
    <row r="1094" spans="1:5" s="258" customFormat="1" ht="13.5">
      <c r="A1094" s="262">
        <v>93279</v>
      </c>
      <c r="B1094" s="263" t="s">
        <v>2812</v>
      </c>
      <c r="C1094" s="264" t="s">
        <v>5</v>
      </c>
      <c r="D1094" s="278">
        <v>0.28000000000000003</v>
      </c>
      <c r="E1094" s="257"/>
    </row>
    <row r="1095" spans="1:5" s="258" customFormat="1" ht="27">
      <c r="A1095" s="262">
        <v>93280</v>
      </c>
      <c r="B1095" s="263" t="s">
        <v>2813</v>
      </c>
      <c r="C1095" s="264" t="s">
        <v>5</v>
      </c>
      <c r="D1095" s="278">
        <v>0.69</v>
      </c>
      <c r="E1095" s="257"/>
    </row>
    <row r="1096" spans="1:5" s="258" customFormat="1" ht="27">
      <c r="A1096" s="262">
        <v>93283</v>
      </c>
      <c r="B1096" s="263" t="s">
        <v>2814</v>
      </c>
      <c r="C1096" s="264" t="s">
        <v>5</v>
      </c>
      <c r="D1096" s="278">
        <v>96.78</v>
      </c>
      <c r="E1096" s="257"/>
    </row>
    <row r="1097" spans="1:5" s="258" customFormat="1" ht="27">
      <c r="A1097" s="262">
        <v>93284</v>
      </c>
      <c r="B1097" s="263" t="s">
        <v>2815</v>
      </c>
      <c r="C1097" s="264" t="s">
        <v>5</v>
      </c>
      <c r="D1097" s="278">
        <v>17.420000000000002</v>
      </c>
      <c r="E1097" s="257"/>
    </row>
    <row r="1098" spans="1:5" s="258" customFormat="1" ht="27">
      <c r="A1098" s="262">
        <v>93285</v>
      </c>
      <c r="B1098" s="263" t="s">
        <v>2816</v>
      </c>
      <c r="C1098" s="264" t="s">
        <v>5</v>
      </c>
      <c r="D1098" s="278">
        <v>155.57</v>
      </c>
      <c r="E1098" s="257"/>
    </row>
    <row r="1099" spans="1:5" s="258" customFormat="1" ht="27">
      <c r="A1099" s="262">
        <v>93286</v>
      </c>
      <c r="B1099" s="263" t="s">
        <v>2817</v>
      </c>
      <c r="C1099" s="264" t="s">
        <v>5</v>
      </c>
      <c r="D1099" s="278">
        <v>11.57</v>
      </c>
      <c r="E1099" s="257"/>
    </row>
    <row r="1100" spans="1:5" s="258" customFormat="1" ht="27">
      <c r="A1100" s="262">
        <v>93296</v>
      </c>
      <c r="B1100" s="263" t="s">
        <v>2818</v>
      </c>
      <c r="C1100" s="264" t="s">
        <v>5</v>
      </c>
      <c r="D1100" s="278">
        <v>13.79</v>
      </c>
      <c r="E1100" s="257"/>
    </row>
    <row r="1101" spans="1:5" s="258" customFormat="1" ht="27">
      <c r="A1101" s="262">
        <v>93397</v>
      </c>
      <c r="B1101" s="263" t="s">
        <v>2819</v>
      </c>
      <c r="C1101" s="264" t="s">
        <v>5</v>
      </c>
      <c r="D1101" s="278">
        <v>24.08</v>
      </c>
      <c r="E1101" s="257"/>
    </row>
    <row r="1102" spans="1:5" s="258" customFormat="1" ht="27">
      <c r="A1102" s="262">
        <v>93398</v>
      </c>
      <c r="B1102" s="263" t="s">
        <v>2820</v>
      </c>
      <c r="C1102" s="264" t="s">
        <v>5</v>
      </c>
      <c r="D1102" s="278">
        <v>4.62</v>
      </c>
      <c r="E1102" s="257"/>
    </row>
    <row r="1103" spans="1:5" s="258" customFormat="1" ht="27">
      <c r="A1103" s="262">
        <v>93399</v>
      </c>
      <c r="B1103" s="263" t="s">
        <v>2821</v>
      </c>
      <c r="C1103" s="264" t="s">
        <v>5</v>
      </c>
      <c r="D1103" s="278">
        <v>3.66</v>
      </c>
      <c r="E1103" s="257"/>
    </row>
    <row r="1104" spans="1:5" s="258" customFormat="1" ht="27">
      <c r="A1104" s="262">
        <v>93400</v>
      </c>
      <c r="B1104" s="263" t="s">
        <v>2822</v>
      </c>
      <c r="C1104" s="264" t="s">
        <v>5</v>
      </c>
      <c r="D1104" s="278">
        <v>41.73</v>
      </c>
      <c r="E1104" s="257"/>
    </row>
    <row r="1105" spans="1:5" s="258" customFormat="1" ht="27">
      <c r="A1105" s="262">
        <v>93401</v>
      </c>
      <c r="B1105" s="263" t="s">
        <v>2823</v>
      </c>
      <c r="C1105" s="264" t="s">
        <v>5</v>
      </c>
      <c r="D1105" s="278">
        <v>137.96</v>
      </c>
      <c r="E1105" s="257"/>
    </row>
    <row r="1106" spans="1:5" s="258" customFormat="1" ht="27">
      <c r="A1106" s="262">
        <v>93404</v>
      </c>
      <c r="B1106" s="263" t="s">
        <v>24506</v>
      </c>
      <c r="C1106" s="264" t="s">
        <v>5</v>
      </c>
      <c r="D1106" s="278">
        <v>6.29</v>
      </c>
      <c r="E1106" s="257"/>
    </row>
    <row r="1107" spans="1:5" s="258" customFormat="1" ht="27">
      <c r="A1107" s="262">
        <v>93405</v>
      </c>
      <c r="B1107" s="263" t="s">
        <v>24507</v>
      </c>
      <c r="C1107" s="264" t="s">
        <v>5</v>
      </c>
      <c r="D1107" s="278">
        <v>1.18</v>
      </c>
      <c r="E1107" s="257"/>
    </row>
    <row r="1108" spans="1:5" s="258" customFormat="1" ht="27">
      <c r="A1108" s="262">
        <v>93406</v>
      </c>
      <c r="B1108" s="263" t="s">
        <v>24508</v>
      </c>
      <c r="C1108" s="264" t="s">
        <v>5</v>
      </c>
      <c r="D1108" s="278">
        <v>8.34</v>
      </c>
      <c r="E1108" s="257"/>
    </row>
    <row r="1109" spans="1:5" s="258" customFormat="1" ht="40.5">
      <c r="A1109" s="262">
        <v>93407</v>
      </c>
      <c r="B1109" s="263" t="s">
        <v>24509</v>
      </c>
      <c r="C1109" s="264" t="s">
        <v>5</v>
      </c>
      <c r="D1109" s="278">
        <v>41.14</v>
      </c>
      <c r="E1109" s="257"/>
    </row>
    <row r="1110" spans="1:5" s="258" customFormat="1" ht="13.5">
      <c r="A1110" s="262">
        <v>93411</v>
      </c>
      <c r="B1110" s="263" t="s">
        <v>2824</v>
      </c>
      <c r="C1110" s="264" t="s">
        <v>5</v>
      </c>
      <c r="D1110" s="278">
        <v>0.31</v>
      </c>
      <c r="E1110" s="257"/>
    </row>
    <row r="1111" spans="1:5" s="258" customFormat="1" ht="13.5">
      <c r="A1111" s="262">
        <v>93412</v>
      </c>
      <c r="B1111" s="263" t="s">
        <v>2825</v>
      </c>
      <c r="C1111" s="264" t="s">
        <v>5</v>
      </c>
      <c r="D1111" s="278">
        <v>0.05</v>
      </c>
      <c r="E1111" s="257"/>
    </row>
    <row r="1112" spans="1:5" s="258" customFormat="1" ht="13.5">
      <c r="A1112" s="262">
        <v>93413</v>
      </c>
      <c r="B1112" s="263" t="s">
        <v>2826</v>
      </c>
      <c r="C1112" s="264" t="s">
        <v>5</v>
      </c>
      <c r="D1112" s="278">
        <v>0.28000000000000003</v>
      </c>
      <c r="E1112" s="257"/>
    </row>
    <row r="1113" spans="1:5" s="258" customFormat="1" ht="27">
      <c r="A1113" s="262">
        <v>93414</v>
      </c>
      <c r="B1113" s="263" t="s">
        <v>2827</v>
      </c>
      <c r="C1113" s="264" t="s">
        <v>5</v>
      </c>
      <c r="D1113" s="278">
        <v>13.37</v>
      </c>
      <c r="E1113" s="257"/>
    </row>
    <row r="1114" spans="1:5" s="258" customFormat="1" ht="13.5">
      <c r="A1114" s="262">
        <v>93417</v>
      </c>
      <c r="B1114" s="263" t="s">
        <v>2828</v>
      </c>
      <c r="C1114" s="264" t="s">
        <v>5</v>
      </c>
      <c r="D1114" s="278">
        <v>4.1399999999999997</v>
      </c>
      <c r="E1114" s="257"/>
    </row>
    <row r="1115" spans="1:5" s="258" customFormat="1" ht="13.5">
      <c r="A1115" s="262">
        <v>93418</v>
      </c>
      <c r="B1115" s="263" t="s">
        <v>2829</v>
      </c>
      <c r="C1115" s="264" t="s">
        <v>5</v>
      </c>
      <c r="D1115" s="278">
        <v>0.74</v>
      </c>
      <c r="E1115" s="257"/>
    </row>
    <row r="1116" spans="1:5" s="258" customFormat="1" ht="13.5">
      <c r="A1116" s="262">
        <v>93419</v>
      </c>
      <c r="B1116" s="263" t="s">
        <v>2830</v>
      </c>
      <c r="C1116" s="264" t="s">
        <v>5</v>
      </c>
      <c r="D1116" s="278">
        <v>3.7</v>
      </c>
      <c r="E1116" s="257"/>
    </row>
    <row r="1117" spans="1:5" s="258" customFormat="1" ht="13.5">
      <c r="A1117" s="262">
        <v>93420</v>
      </c>
      <c r="B1117" s="263" t="s">
        <v>2831</v>
      </c>
      <c r="C1117" s="264" t="s">
        <v>5</v>
      </c>
      <c r="D1117" s="278">
        <v>58.51</v>
      </c>
      <c r="E1117" s="257"/>
    </row>
    <row r="1118" spans="1:5" s="258" customFormat="1" ht="13.5">
      <c r="A1118" s="262">
        <v>93423</v>
      </c>
      <c r="B1118" s="263" t="s">
        <v>2832</v>
      </c>
      <c r="C1118" s="264" t="s">
        <v>5</v>
      </c>
      <c r="D1118" s="278">
        <v>5.86</v>
      </c>
      <c r="E1118" s="257"/>
    </row>
    <row r="1119" spans="1:5" s="258" customFormat="1" ht="13.5">
      <c r="A1119" s="262">
        <v>93424</v>
      </c>
      <c r="B1119" s="263" t="s">
        <v>2833</v>
      </c>
      <c r="C1119" s="264" t="s">
        <v>5</v>
      </c>
      <c r="D1119" s="278">
        <v>1.05</v>
      </c>
      <c r="E1119" s="257"/>
    </row>
    <row r="1120" spans="1:5" s="258" customFormat="1" ht="13.5">
      <c r="A1120" s="262">
        <v>93425</v>
      </c>
      <c r="B1120" s="263" t="s">
        <v>2834</v>
      </c>
      <c r="C1120" s="264" t="s">
        <v>5</v>
      </c>
      <c r="D1120" s="278">
        <v>5.23</v>
      </c>
      <c r="E1120" s="257"/>
    </row>
    <row r="1121" spans="1:5" s="258" customFormat="1" ht="13.5">
      <c r="A1121" s="262">
        <v>93426</v>
      </c>
      <c r="B1121" s="263" t="s">
        <v>2835</v>
      </c>
      <c r="C1121" s="264" t="s">
        <v>5</v>
      </c>
      <c r="D1121" s="278">
        <v>139.84</v>
      </c>
      <c r="E1121" s="257"/>
    </row>
    <row r="1122" spans="1:5" s="258" customFormat="1" ht="13.5">
      <c r="A1122" s="262">
        <v>93429</v>
      </c>
      <c r="B1122" s="263" t="s">
        <v>24510</v>
      </c>
      <c r="C1122" s="264" t="s">
        <v>5</v>
      </c>
      <c r="D1122" s="278">
        <v>145.96</v>
      </c>
      <c r="E1122" s="257"/>
    </row>
    <row r="1123" spans="1:5" s="258" customFormat="1" ht="13.5">
      <c r="A1123" s="262">
        <v>93430</v>
      </c>
      <c r="B1123" s="263" t="s">
        <v>24511</v>
      </c>
      <c r="C1123" s="264" t="s">
        <v>5</v>
      </c>
      <c r="D1123" s="278">
        <v>29.19</v>
      </c>
      <c r="E1123" s="257"/>
    </row>
    <row r="1124" spans="1:5" s="258" customFormat="1" ht="13.5">
      <c r="A1124" s="262">
        <v>93431</v>
      </c>
      <c r="B1124" s="263" t="s">
        <v>24512</v>
      </c>
      <c r="C1124" s="264" t="s">
        <v>5</v>
      </c>
      <c r="D1124" s="278">
        <v>175.16</v>
      </c>
      <c r="E1124" s="257"/>
    </row>
    <row r="1125" spans="1:5" s="258" customFormat="1" ht="13.5">
      <c r="A1125" s="262">
        <v>93432</v>
      </c>
      <c r="B1125" s="263" t="s">
        <v>24513</v>
      </c>
      <c r="C1125" s="264" t="s">
        <v>5</v>
      </c>
      <c r="D1125" s="278">
        <v>1879.2</v>
      </c>
      <c r="E1125" s="257"/>
    </row>
    <row r="1126" spans="1:5" s="258" customFormat="1" ht="13.5">
      <c r="A1126" s="262">
        <v>93435</v>
      </c>
      <c r="B1126" s="263" t="s">
        <v>24514</v>
      </c>
      <c r="C1126" s="264" t="s">
        <v>5</v>
      </c>
      <c r="D1126" s="278">
        <v>9.2100000000000009</v>
      </c>
      <c r="E1126" s="257"/>
    </row>
    <row r="1127" spans="1:5" s="258" customFormat="1" ht="13.5">
      <c r="A1127" s="262">
        <v>93436</v>
      </c>
      <c r="B1127" s="263" t="s">
        <v>24515</v>
      </c>
      <c r="C1127" s="264" t="s">
        <v>5</v>
      </c>
      <c r="D1127" s="278">
        <v>1.84</v>
      </c>
      <c r="E1127" s="257"/>
    </row>
    <row r="1128" spans="1:5" s="258" customFormat="1" ht="13.5">
      <c r="A1128" s="262">
        <v>93437</v>
      </c>
      <c r="B1128" s="263" t="s">
        <v>24516</v>
      </c>
      <c r="C1128" s="264" t="s">
        <v>5</v>
      </c>
      <c r="D1128" s="278">
        <v>9.2100000000000009</v>
      </c>
      <c r="E1128" s="257"/>
    </row>
    <row r="1129" spans="1:5" s="258" customFormat="1" ht="27">
      <c r="A1129" s="262">
        <v>93438</v>
      </c>
      <c r="B1129" s="263" t="s">
        <v>24517</v>
      </c>
      <c r="C1129" s="264" t="s">
        <v>5</v>
      </c>
      <c r="D1129" s="278">
        <v>97.97</v>
      </c>
      <c r="E1129" s="257"/>
    </row>
    <row r="1130" spans="1:5" s="258" customFormat="1" ht="13.5">
      <c r="A1130" s="262">
        <v>95114</v>
      </c>
      <c r="B1130" s="263" t="s">
        <v>2836</v>
      </c>
      <c r="C1130" s="264" t="s">
        <v>5</v>
      </c>
      <c r="D1130" s="278">
        <v>1.25</v>
      </c>
      <c r="E1130" s="257"/>
    </row>
    <row r="1131" spans="1:5" s="258" customFormat="1" ht="13.5">
      <c r="A1131" s="262">
        <v>95115</v>
      </c>
      <c r="B1131" s="263" t="s">
        <v>2837</v>
      </c>
      <c r="C1131" s="264" t="s">
        <v>5</v>
      </c>
      <c r="D1131" s="278">
        <v>0.14000000000000001</v>
      </c>
      <c r="E1131" s="257"/>
    </row>
    <row r="1132" spans="1:5" s="258" customFormat="1" ht="13.5">
      <c r="A1132" s="262">
        <v>95116</v>
      </c>
      <c r="B1132" s="263" t="s">
        <v>2838</v>
      </c>
      <c r="C1132" s="264" t="s">
        <v>5</v>
      </c>
      <c r="D1132" s="278">
        <v>32.549999999999997</v>
      </c>
      <c r="E1132" s="257"/>
    </row>
    <row r="1133" spans="1:5" s="258" customFormat="1" ht="13.5">
      <c r="A1133" s="262">
        <v>95117</v>
      </c>
      <c r="B1133" s="263" t="s">
        <v>2839</v>
      </c>
      <c r="C1133" s="264" t="s">
        <v>5</v>
      </c>
      <c r="D1133" s="278">
        <v>5.12</v>
      </c>
      <c r="E1133" s="257"/>
    </row>
    <row r="1134" spans="1:5" s="258" customFormat="1" ht="13.5">
      <c r="A1134" s="262">
        <v>95118</v>
      </c>
      <c r="B1134" s="263" t="s">
        <v>2840</v>
      </c>
      <c r="C1134" s="264" t="s">
        <v>5</v>
      </c>
      <c r="D1134" s="278">
        <v>68.819999999999993</v>
      </c>
      <c r="E1134" s="257"/>
    </row>
    <row r="1135" spans="1:5" s="258" customFormat="1" ht="13.5">
      <c r="A1135" s="262">
        <v>95119</v>
      </c>
      <c r="B1135" s="263" t="s">
        <v>2841</v>
      </c>
      <c r="C1135" s="264" t="s">
        <v>5</v>
      </c>
      <c r="D1135" s="278">
        <v>10.84</v>
      </c>
      <c r="E1135" s="257"/>
    </row>
    <row r="1136" spans="1:5" s="258" customFormat="1" ht="13.5">
      <c r="A1136" s="262">
        <v>95120</v>
      </c>
      <c r="B1136" s="263" t="s">
        <v>2842</v>
      </c>
      <c r="C1136" s="264" t="s">
        <v>5</v>
      </c>
      <c r="D1136" s="278">
        <v>56.73</v>
      </c>
      <c r="E1136" s="257"/>
    </row>
    <row r="1137" spans="1:5" s="258" customFormat="1" ht="13.5">
      <c r="A1137" s="262">
        <v>95123</v>
      </c>
      <c r="B1137" s="263" t="s">
        <v>2843</v>
      </c>
      <c r="C1137" s="264" t="s">
        <v>5</v>
      </c>
      <c r="D1137" s="278">
        <v>17.87</v>
      </c>
      <c r="E1137" s="257"/>
    </row>
    <row r="1138" spans="1:5" s="258" customFormat="1" ht="13.5">
      <c r="A1138" s="262">
        <v>95124</v>
      </c>
      <c r="B1138" s="263" t="s">
        <v>2844</v>
      </c>
      <c r="C1138" s="264" t="s">
        <v>5</v>
      </c>
      <c r="D1138" s="278">
        <v>2.81</v>
      </c>
      <c r="E1138" s="257"/>
    </row>
    <row r="1139" spans="1:5" s="258" customFormat="1" ht="13.5">
      <c r="A1139" s="262">
        <v>95125</v>
      </c>
      <c r="B1139" s="263" t="s">
        <v>2845</v>
      </c>
      <c r="C1139" s="264" t="s">
        <v>5</v>
      </c>
      <c r="D1139" s="278">
        <v>19.559999999999999</v>
      </c>
      <c r="E1139" s="257"/>
    </row>
    <row r="1140" spans="1:5" s="258" customFormat="1" ht="13.5">
      <c r="A1140" s="262">
        <v>95126</v>
      </c>
      <c r="B1140" s="263" t="s">
        <v>2846</v>
      </c>
      <c r="C1140" s="264" t="s">
        <v>5</v>
      </c>
      <c r="D1140" s="278">
        <v>128.46</v>
      </c>
      <c r="E1140" s="257"/>
    </row>
    <row r="1141" spans="1:5" s="258" customFormat="1" ht="13.5">
      <c r="A1141" s="262">
        <v>95129</v>
      </c>
      <c r="B1141" s="263" t="s">
        <v>2847</v>
      </c>
      <c r="C1141" s="264" t="s">
        <v>5</v>
      </c>
      <c r="D1141" s="278">
        <v>47.9</v>
      </c>
      <c r="E1141" s="257"/>
    </row>
    <row r="1142" spans="1:5" s="258" customFormat="1" ht="13.5">
      <c r="A1142" s="262">
        <v>95130</v>
      </c>
      <c r="B1142" s="263" t="s">
        <v>2848</v>
      </c>
      <c r="C1142" s="264" t="s">
        <v>5</v>
      </c>
      <c r="D1142" s="278">
        <v>8.8800000000000008</v>
      </c>
      <c r="E1142" s="257"/>
    </row>
    <row r="1143" spans="1:5" s="258" customFormat="1" ht="13.5">
      <c r="A1143" s="262">
        <v>95131</v>
      </c>
      <c r="B1143" s="263" t="s">
        <v>2849</v>
      </c>
      <c r="C1143" s="264" t="s">
        <v>5</v>
      </c>
      <c r="D1143" s="278">
        <v>56.38</v>
      </c>
      <c r="E1143" s="257"/>
    </row>
    <row r="1144" spans="1:5" s="258" customFormat="1" ht="13.5">
      <c r="A1144" s="262">
        <v>95132</v>
      </c>
      <c r="B1144" s="263" t="s">
        <v>2850</v>
      </c>
      <c r="C1144" s="264" t="s">
        <v>5</v>
      </c>
      <c r="D1144" s="278">
        <v>28.13</v>
      </c>
      <c r="E1144" s="257"/>
    </row>
    <row r="1145" spans="1:5" s="258" customFormat="1" ht="13.5">
      <c r="A1145" s="262">
        <v>95136</v>
      </c>
      <c r="B1145" s="263" t="s">
        <v>2851</v>
      </c>
      <c r="C1145" s="264" t="s">
        <v>5</v>
      </c>
      <c r="D1145" s="278">
        <v>0.03</v>
      </c>
      <c r="E1145" s="257"/>
    </row>
    <row r="1146" spans="1:5" s="258" customFormat="1" ht="13.5">
      <c r="A1146" s="262">
        <v>95137</v>
      </c>
      <c r="B1146" s="263" t="s">
        <v>2852</v>
      </c>
      <c r="C1146" s="264" t="s">
        <v>5</v>
      </c>
      <c r="D1146" s="278">
        <v>0.01</v>
      </c>
      <c r="E1146" s="257"/>
    </row>
    <row r="1147" spans="1:5" s="258" customFormat="1" ht="13.5">
      <c r="A1147" s="262">
        <v>95138</v>
      </c>
      <c r="B1147" s="263" t="s">
        <v>2853</v>
      </c>
      <c r="C1147" s="264" t="s">
        <v>5</v>
      </c>
      <c r="D1147" s="278">
        <v>0.02</v>
      </c>
      <c r="E1147" s="257"/>
    </row>
    <row r="1148" spans="1:5" s="258" customFormat="1" ht="13.5">
      <c r="A1148" s="262">
        <v>95208</v>
      </c>
      <c r="B1148" s="263" t="s">
        <v>24518</v>
      </c>
      <c r="C1148" s="264" t="s">
        <v>5</v>
      </c>
      <c r="D1148" s="278">
        <v>32.6</v>
      </c>
      <c r="E1148" s="257"/>
    </row>
    <row r="1149" spans="1:5" s="258" customFormat="1" ht="13.5">
      <c r="A1149" s="262">
        <v>95209</v>
      </c>
      <c r="B1149" s="263" t="s">
        <v>24519</v>
      </c>
      <c r="C1149" s="264" t="s">
        <v>5</v>
      </c>
      <c r="D1149" s="278">
        <v>8.15</v>
      </c>
      <c r="E1149" s="257"/>
    </row>
    <row r="1150" spans="1:5" s="258" customFormat="1" ht="13.5">
      <c r="A1150" s="262">
        <v>95210</v>
      </c>
      <c r="B1150" s="263" t="s">
        <v>24520</v>
      </c>
      <c r="C1150" s="264" t="s">
        <v>5</v>
      </c>
      <c r="D1150" s="278">
        <v>32.6</v>
      </c>
      <c r="E1150" s="257"/>
    </row>
    <row r="1151" spans="1:5" s="258" customFormat="1" ht="13.5">
      <c r="A1151" s="262">
        <v>95211</v>
      </c>
      <c r="B1151" s="263" t="s">
        <v>24521</v>
      </c>
      <c r="C1151" s="264" t="s">
        <v>5</v>
      </c>
      <c r="D1151" s="278">
        <v>8.32</v>
      </c>
      <c r="E1151" s="257"/>
    </row>
    <row r="1152" spans="1:5" s="258" customFormat="1" ht="13.5">
      <c r="A1152" s="262">
        <v>95217</v>
      </c>
      <c r="B1152" s="263" t="s">
        <v>24522</v>
      </c>
      <c r="C1152" s="264" t="s">
        <v>5</v>
      </c>
      <c r="D1152" s="278">
        <v>0.67</v>
      </c>
      <c r="E1152" s="257"/>
    </row>
    <row r="1153" spans="1:5" s="258" customFormat="1" ht="13.5">
      <c r="A1153" s="262">
        <v>95255</v>
      </c>
      <c r="B1153" s="263" t="s">
        <v>2854</v>
      </c>
      <c r="C1153" s="264" t="s">
        <v>5</v>
      </c>
      <c r="D1153" s="278">
        <v>1.1100000000000001</v>
      </c>
      <c r="E1153" s="257"/>
    </row>
    <row r="1154" spans="1:5" s="258" customFormat="1" ht="13.5">
      <c r="A1154" s="262">
        <v>95256</v>
      </c>
      <c r="B1154" s="263" t="s">
        <v>2855</v>
      </c>
      <c r="C1154" s="264" t="s">
        <v>5</v>
      </c>
      <c r="D1154" s="278">
        <v>0.13</v>
      </c>
      <c r="E1154" s="257"/>
    </row>
    <row r="1155" spans="1:5" s="258" customFormat="1" ht="13.5">
      <c r="A1155" s="262">
        <v>95257</v>
      </c>
      <c r="B1155" s="263" t="s">
        <v>2856</v>
      </c>
      <c r="C1155" s="264" t="s">
        <v>5</v>
      </c>
      <c r="D1155" s="278">
        <v>1.38</v>
      </c>
      <c r="E1155" s="257"/>
    </row>
    <row r="1156" spans="1:5" s="258" customFormat="1" ht="13.5">
      <c r="A1156" s="262">
        <v>95260</v>
      </c>
      <c r="B1156" s="263" t="s">
        <v>2857</v>
      </c>
      <c r="C1156" s="264" t="s">
        <v>5</v>
      </c>
      <c r="D1156" s="278">
        <v>0.54</v>
      </c>
      <c r="E1156" s="257"/>
    </row>
    <row r="1157" spans="1:5" s="258" customFormat="1" ht="13.5">
      <c r="A1157" s="262">
        <v>95261</v>
      </c>
      <c r="B1157" s="263" t="s">
        <v>2858</v>
      </c>
      <c r="C1157" s="264" t="s">
        <v>5</v>
      </c>
      <c r="D1157" s="278">
        <v>0.12</v>
      </c>
      <c r="E1157" s="257"/>
    </row>
    <row r="1158" spans="1:5" s="258" customFormat="1" ht="13.5">
      <c r="A1158" s="262">
        <v>95262</v>
      </c>
      <c r="B1158" s="263" t="s">
        <v>2859</v>
      </c>
      <c r="C1158" s="264" t="s">
        <v>5</v>
      </c>
      <c r="D1158" s="278">
        <v>1.1499999999999999</v>
      </c>
      <c r="E1158" s="257"/>
    </row>
    <row r="1159" spans="1:5" s="258" customFormat="1" ht="13.5">
      <c r="A1159" s="262">
        <v>95263</v>
      </c>
      <c r="B1159" s="263" t="s">
        <v>2860</v>
      </c>
      <c r="C1159" s="264" t="s">
        <v>5</v>
      </c>
      <c r="D1159" s="278">
        <v>4.18</v>
      </c>
      <c r="E1159" s="257"/>
    </row>
    <row r="1160" spans="1:5" s="258" customFormat="1" ht="27">
      <c r="A1160" s="262">
        <v>95266</v>
      </c>
      <c r="B1160" s="263" t="s">
        <v>2861</v>
      </c>
      <c r="C1160" s="264" t="s">
        <v>5</v>
      </c>
      <c r="D1160" s="278">
        <v>0.49</v>
      </c>
      <c r="E1160" s="257"/>
    </row>
    <row r="1161" spans="1:5" s="258" customFormat="1" ht="27">
      <c r="A1161" s="262">
        <v>95267</v>
      </c>
      <c r="B1161" s="263" t="s">
        <v>2862</v>
      </c>
      <c r="C1161" s="264" t="s">
        <v>5</v>
      </c>
      <c r="D1161" s="278">
        <v>0.05</v>
      </c>
      <c r="E1161" s="257"/>
    </row>
    <row r="1162" spans="1:5" s="258" customFormat="1" ht="27">
      <c r="A1162" s="262">
        <v>95268</v>
      </c>
      <c r="B1162" s="263" t="s">
        <v>2863</v>
      </c>
      <c r="C1162" s="264" t="s">
        <v>5</v>
      </c>
      <c r="D1162" s="278">
        <v>0.48</v>
      </c>
      <c r="E1162" s="257"/>
    </row>
    <row r="1163" spans="1:5" s="258" customFormat="1" ht="27">
      <c r="A1163" s="262">
        <v>95269</v>
      </c>
      <c r="B1163" s="263" t="s">
        <v>2864</v>
      </c>
      <c r="C1163" s="264" t="s">
        <v>5</v>
      </c>
      <c r="D1163" s="278">
        <v>7.73</v>
      </c>
      <c r="E1163" s="257"/>
    </row>
    <row r="1164" spans="1:5" s="258" customFormat="1" ht="27">
      <c r="A1164" s="262">
        <v>95272</v>
      </c>
      <c r="B1164" s="263" t="s">
        <v>24523</v>
      </c>
      <c r="C1164" s="264" t="s">
        <v>5</v>
      </c>
      <c r="D1164" s="278">
        <v>0.45</v>
      </c>
      <c r="E1164" s="257"/>
    </row>
    <row r="1165" spans="1:5" s="258" customFormat="1" ht="13.5">
      <c r="A1165" s="262">
        <v>95273</v>
      </c>
      <c r="B1165" s="263" t="s">
        <v>24524</v>
      </c>
      <c r="C1165" s="264" t="s">
        <v>5</v>
      </c>
      <c r="D1165" s="278">
        <v>7.0000000000000007E-2</v>
      </c>
      <c r="E1165" s="257"/>
    </row>
    <row r="1166" spans="1:5" s="258" customFormat="1" ht="27">
      <c r="A1166" s="262">
        <v>95274</v>
      </c>
      <c r="B1166" s="263" t="s">
        <v>24525</v>
      </c>
      <c r="C1166" s="264" t="s">
        <v>5</v>
      </c>
      <c r="D1166" s="278">
        <v>0.37</v>
      </c>
      <c r="E1166" s="257"/>
    </row>
    <row r="1167" spans="1:5" s="258" customFormat="1" ht="27">
      <c r="A1167" s="262">
        <v>95275</v>
      </c>
      <c r="B1167" s="263" t="s">
        <v>24526</v>
      </c>
      <c r="C1167" s="264" t="s">
        <v>5</v>
      </c>
      <c r="D1167" s="278">
        <v>2.25</v>
      </c>
      <c r="E1167" s="257"/>
    </row>
    <row r="1168" spans="1:5" s="258" customFormat="1" ht="13.5">
      <c r="A1168" s="262">
        <v>95278</v>
      </c>
      <c r="B1168" s="263" t="s">
        <v>24527</v>
      </c>
      <c r="C1168" s="264" t="s">
        <v>5</v>
      </c>
      <c r="D1168" s="278">
        <v>0.56999999999999995</v>
      </c>
      <c r="E1168" s="257"/>
    </row>
    <row r="1169" spans="1:5" s="258" customFormat="1" ht="13.5">
      <c r="A1169" s="262">
        <v>95279</v>
      </c>
      <c r="B1169" s="263" t="s">
        <v>24528</v>
      </c>
      <c r="C1169" s="264" t="s">
        <v>5</v>
      </c>
      <c r="D1169" s="278">
        <v>0.08</v>
      </c>
      <c r="E1169" s="257"/>
    </row>
    <row r="1170" spans="1:5" s="258" customFormat="1" ht="13.5">
      <c r="A1170" s="262">
        <v>95280</v>
      </c>
      <c r="B1170" s="263" t="s">
        <v>24529</v>
      </c>
      <c r="C1170" s="264" t="s">
        <v>5</v>
      </c>
      <c r="D1170" s="278">
        <v>0.56999999999999995</v>
      </c>
      <c r="E1170" s="257"/>
    </row>
    <row r="1171" spans="1:5" s="258" customFormat="1" ht="27">
      <c r="A1171" s="262">
        <v>95281</v>
      </c>
      <c r="B1171" s="263" t="s">
        <v>24530</v>
      </c>
      <c r="C1171" s="264" t="s">
        <v>5</v>
      </c>
      <c r="D1171" s="278">
        <v>7.71</v>
      </c>
      <c r="E1171" s="257"/>
    </row>
    <row r="1172" spans="1:5" s="258" customFormat="1" ht="27">
      <c r="A1172" s="262">
        <v>95617</v>
      </c>
      <c r="B1172" s="263" t="s">
        <v>2865</v>
      </c>
      <c r="C1172" s="264" t="s">
        <v>5</v>
      </c>
      <c r="D1172" s="278">
        <v>0.91</v>
      </c>
      <c r="E1172" s="257"/>
    </row>
    <row r="1173" spans="1:5" s="258" customFormat="1" ht="27">
      <c r="A1173" s="262">
        <v>95618</v>
      </c>
      <c r="B1173" s="263" t="s">
        <v>2866</v>
      </c>
      <c r="C1173" s="264" t="s">
        <v>5</v>
      </c>
      <c r="D1173" s="278">
        <v>0.1</v>
      </c>
      <c r="E1173" s="257"/>
    </row>
    <row r="1174" spans="1:5" s="258" customFormat="1" ht="27">
      <c r="A1174" s="262">
        <v>95619</v>
      </c>
      <c r="B1174" s="263" t="s">
        <v>2867</v>
      </c>
      <c r="C1174" s="264" t="s">
        <v>5</v>
      </c>
      <c r="D1174" s="278">
        <v>1.1299999999999999</v>
      </c>
      <c r="E1174" s="257"/>
    </row>
    <row r="1175" spans="1:5" s="258" customFormat="1" ht="27">
      <c r="A1175" s="262">
        <v>95627</v>
      </c>
      <c r="B1175" s="263" t="s">
        <v>2868</v>
      </c>
      <c r="C1175" s="264" t="s">
        <v>5</v>
      </c>
      <c r="D1175" s="278">
        <v>46.93</v>
      </c>
      <c r="E1175" s="257"/>
    </row>
    <row r="1176" spans="1:5" s="258" customFormat="1" ht="27">
      <c r="A1176" s="262">
        <v>95628</v>
      </c>
      <c r="B1176" s="263" t="s">
        <v>2869</v>
      </c>
      <c r="C1176" s="264" t="s">
        <v>5</v>
      </c>
      <c r="D1176" s="278">
        <v>6.51</v>
      </c>
      <c r="E1176" s="257"/>
    </row>
    <row r="1177" spans="1:5" s="258" customFormat="1" ht="27">
      <c r="A1177" s="262">
        <v>95629</v>
      </c>
      <c r="B1177" s="263" t="s">
        <v>2870</v>
      </c>
      <c r="C1177" s="264" t="s">
        <v>5</v>
      </c>
      <c r="D1177" s="278">
        <v>58.73</v>
      </c>
      <c r="E1177" s="257"/>
    </row>
    <row r="1178" spans="1:5" s="258" customFormat="1" ht="27">
      <c r="A1178" s="262">
        <v>95630</v>
      </c>
      <c r="B1178" s="263" t="s">
        <v>2871</v>
      </c>
      <c r="C1178" s="264" t="s">
        <v>5</v>
      </c>
      <c r="D1178" s="278">
        <v>77.88</v>
      </c>
      <c r="E1178" s="257"/>
    </row>
    <row r="1179" spans="1:5" s="258" customFormat="1" ht="13.5">
      <c r="A1179" s="262">
        <v>95698</v>
      </c>
      <c r="B1179" s="263" t="s">
        <v>2872</v>
      </c>
      <c r="C1179" s="264" t="s">
        <v>5</v>
      </c>
      <c r="D1179" s="278">
        <v>3.69</v>
      </c>
      <c r="E1179" s="257"/>
    </row>
    <row r="1180" spans="1:5" s="258" customFormat="1" ht="13.5">
      <c r="A1180" s="262">
        <v>95699</v>
      </c>
      <c r="B1180" s="263" t="s">
        <v>2873</v>
      </c>
      <c r="C1180" s="264" t="s">
        <v>5</v>
      </c>
      <c r="D1180" s="278">
        <v>0.43</v>
      </c>
      <c r="E1180" s="257"/>
    </row>
    <row r="1181" spans="1:5" s="258" customFormat="1" ht="13.5">
      <c r="A1181" s="262">
        <v>95700</v>
      </c>
      <c r="B1181" s="263" t="s">
        <v>2874</v>
      </c>
      <c r="C1181" s="264" t="s">
        <v>5</v>
      </c>
      <c r="D1181" s="278">
        <v>4.6100000000000003</v>
      </c>
      <c r="E1181" s="257"/>
    </row>
    <row r="1182" spans="1:5" s="258" customFormat="1" ht="27">
      <c r="A1182" s="262">
        <v>95701</v>
      </c>
      <c r="B1182" s="263" t="s">
        <v>2875</v>
      </c>
      <c r="C1182" s="264" t="s">
        <v>5</v>
      </c>
      <c r="D1182" s="278">
        <v>2.78</v>
      </c>
      <c r="E1182" s="257"/>
    </row>
    <row r="1183" spans="1:5" s="258" customFormat="1" ht="27">
      <c r="A1183" s="262">
        <v>95704</v>
      </c>
      <c r="B1183" s="263" t="s">
        <v>2876</v>
      </c>
      <c r="C1183" s="264" t="s">
        <v>5</v>
      </c>
      <c r="D1183" s="278">
        <v>44.93</v>
      </c>
      <c r="E1183" s="257"/>
    </row>
    <row r="1184" spans="1:5" s="258" customFormat="1" ht="27">
      <c r="A1184" s="262">
        <v>95705</v>
      </c>
      <c r="B1184" s="263" t="s">
        <v>2877</v>
      </c>
      <c r="C1184" s="264" t="s">
        <v>5</v>
      </c>
      <c r="D1184" s="278">
        <v>6.15</v>
      </c>
      <c r="E1184" s="257"/>
    </row>
    <row r="1185" spans="1:5" s="258" customFormat="1" ht="27">
      <c r="A1185" s="262">
        <v>95706</v>
      </c>
      <c r="B1185" s="263" t="s">
        <v>2878</v>
      </c>
      <c r="C1185" s="264" t="s">
        <v>5</v>
      </c>
      <c r="D1185" s="278">
        <v>56.23</v>
      </c>
      <c r="E1185" s="257"/>
    </row>
    <row r="1186" spans="1:5" s="258" customFormat="1" ht="27">
      <c r="A1186" s="262">
        <v>95707</v>
      </c>
      <c r="B1186" s="263" t="s">
        <v>2879</v>
      </c>
      <c r="C1186" s="264" t="s">
        <v>5</v>
      </c>
      <c r="D1186" s="278">
        <v>3.64</v>
      </c>
      <c r="E1186" s="257"/>
    </row>
    <row r="1187" spans="1:5" s="258" customFormat="1" ht="27">
      <c r="A1187" s="262">
        <v>95710</v>
      </c>
      <c r="B1187" s="263" t="s">
        <v>2880</v>
      </c>
      <c r="C1187" s="264" t="s">
        <v>5</v>
      </c>
      <c r="D1187" s="278">
        <v>54</v>
      </c>
      <c r="E1187" s="257"/>
    </row>
    <row r="1188" spans="1:5" s="258" customFormat="1" ht="27">
      <c r="A1188" s="262">
        <v>95711</v>
      </c>
      <c r="B1188" s="263" t="s">
        <v>2881</v>
      </c>
      <c r="C1188" s="264" t="s">
        <v>5</v>
      </c>
      <c r="D1188" s="278">
        <v>7.32</v>
      </c>
      <c r="E1188" s="257"/>
    </row>
    <row r="1189" spans="1:5" s="258" customFormat="1" ht="27">
      <c r="A1189" s="262">
        <v>95712</v>
      </c>
      <c r="B1189" s="263" t="s">
        <v>2882</v>
      </c>
      <c r="C1189" s="264" t="s">
        <v>5</v>
      </c>
      <c r="D1189" s="278">
        <v>67.5</v>
      </c>
      <c r="E1189" s="257"/>
    </row>
    <row r="1190" spans="1:5" s="258" customFormat="1" ht="27">
      <c r="A1190" s="262">
        <v>95713</v>
      </c>
      <c r="B1190" s="263" t="s">
        <v>2883</v>
      </c>
      <c r="C1190" s="264" t="s">
        <v>5</v>
      </c>
      <c r="D1190" s="278">
        <v>78.45</v>
      </c>
      <c r="E1190" s="257"/>
    </row>
    <row r="1191" spans="1:5" s="258" customFormat="1" ht="27">
      <c r="A1191" s="262">
        <v>95716</v>
      </c>
      <c r="B1191" s="263" t="s">
        <v>2884</v>
      </c>
      <c r="C1191" s="264" t="s">
        <v>5</v>
      </c>
      <c r="D1191" s="278">
        <v>51.99</v>
      </c>
      <c r="E1191" s="257"/>
    </row>
    <row r="1192" spans="1:5" s="258" customFormat="1" ht="27">
      <c r="A1192" s="262">
        <v>95717</v>
      </c>
      <c r="B1192" s="263" t="s">
        <v>2885</v>
      </c>
      <c r="C1192" s="264" t="s">
        <v>5</v>
      </c>
      <c r="D1192" s="278">
        <v>7.05</v>
      </c>
      <c r="E1192" s="257"/>
    </row>
    <row r="1193" spans="1:5" s="258" customFormat="1" ht="27">
      <c r="A1193" s="262">
        <v>95718</v>
      </c>
      <c r="B1193" s="263" t="s">
        <v>2886</v>
      </c>
      <c r="C1193" s="264" t="s">
        <v>5</v>
      </c>
      <c r="D1193" s="278">
        <v>64.98</v>
      </c>
      <c r="E1193" s="257"/>
    </row>
    <row r="1194" spans="1:5" s="258" customFormat="1" ht="27">
      <c r="A1194" s="262">
        <v>95719</v>
      </c>
      <c r="B1194" s="263" t="s">
        <v>2887</v>
      </c>
      <c r="C1194" s="264" t="s">
        <v>5</v>
      </c>
      <c r="D1194" s="278">
        <v>78.45</v>
      </c>
      <c r="E1194" s="257"/>
    </row>
    <row r="1195" spans="1:5" s="258" customFormat="1" ht="13.5">
      <c r="A1195" s="262">
        <v>95869</v>
      </c>
      <c r="B1195" s="263" t="s">
        <v>2888</v>
      </c>
      <c r="C1195" s="264" t="s">
        <v>5</v>
      </c>
      <c r="D1195" s="278">
        <v>1.68</v>
      </c>
      <c r="E1195" s="257"/>
    </row>
    <row r="1196" spans="1:5" s="258" customFormat="1" ht="13.5">
      <c r="A1196" s="262">
        <v>95870</v>
      </c>
      <c r="B1196" s="263" t="s">
        <v>2889</v>
      </c>
      <c r="C1196" s="264" t="s">
        <v>5</v>
      </c>
      <c r="D1196" s="278">
        <v>8.3699999999999992</v>
      </c>
      <c r="E1196" s="257"/>
    </row>
    <row r="1197" spans="1:5" s="258" customFormat="1" ht="27">
      <c r="A1197" s="262">
        <v>95871</v>
      </c>
      <c r="B1197" s="263" t="s">
        <v>2890</v>
      </c>
      <c r="C1197" s="264" t="s">
        <v>5</v>
      </c>
      <c r="D1197" s="278">
        <v>238.24</v>
      </c>
      <c r="E1197" s="257"/>
    </row>
    <row r="1198" spans="1:5" s="258" customFormat="1" ht="13.5">
      <c r="A1198" s="262">
        <v>95874</v>
      </c>
      <c r="B1198" s="263" t="s">
        <v>2891</v>
      </c>
      <c r="C1198" s="264" t="s">
        <v>5</v>
      </c>
      <c r="D1198" s="278">
        <v>9.3699999999999992</v>
      </c>
      <c r="E1198" s="257"/>
    </row>
    <row r="1199" spans="1:5" s="258" customFormat="1" ht="13.5">
      <c r="A1199" s="262">
        <v>96008</v>
      </c>
      <c r="B1199" s="263" t="s">
        <v>2892</v>
      </c>
      <c r="C1199" s="264" t="s">
        <v>5</v>
      </c>
      <c r="D1199" s="278">
        <v>24.03</v>
      </c>
      <c r="E1199" s="257"/>
    </row>
    <row r="1200" spans="1:5" s="258" customFormat="1" ht="13.5">
      <c r="A1200" s="262">
        <v>96009</v>
      </c>
      <c r="B1200" s="263" t="s">
        <v>2893</v>
      </c>
      <c r="C1200" s="264" t="s">
        <v>5</v>
      </c>
      <c r="D1200" s="278">
        <v>3.33</v>
      </c>
      <c r="E1200" s="257"/>
    </row>
    <row r="1201" spans="1:5" s="258" customFormat="1" ht="13.5">
      <c r="A1201" s="262">
        <v>96011</v>
      </c>
      <c r="B1201" s="263" t="s">
        <v>2894</v>
      </c>
      <c r="C1201" s="264" t="s">
        <v>5</v>
      </c>
      <c r="D1201" s="278">
        <v>26.29</v>
      </c>
      <c r="E1201" s="257"/>
    </row>
    <row r="1202" spans="1:5" s="258" customFormat="1" ht="27">
      <c r="A1202" s="262">
        <v>96012</v>
      </c>
      <c r="B1202" s="263" t="s">
        <v>2895</v>
      </c>
      <c r="C1202" s="264" t="s">
        <v>5</v>
      </c>
      <c r="D1202" s="278">
        <v>84.35</v>
      </c>
      <c r="E1202" s="257"/>
    </row>
    <row r="1203" spans="1:5" s="258" customFormat="1" ht="13.5">
      <c r="A1203" s="262">
        <v>96015</v>
      </c>
      <c r="B1203" s="263" t="s">
        <v>2896</v>
      </c>
      <c r="C1203" s="264" t="s">
        <v>5</v>
      </c>
      <c r="D1203" s="278">
        <v>23.81</v>
      </c>
      <c r="E1203" s="257"/>
    </row>
    <row r="1204" spans="1:5" s="258" customFormat="1" ht="13.5">
      <c r="A1204" s="262">
        <v>96016</v>
      </c>
      <c r="B1204" s="263" t="s">
        <v>2897</v>
      </c>
      <c r="C1204" s="264" t="s">
        <v>5</v>
      </c>
      <c r="D1204" s="278">
        <v>3.3</v>
      </c>
      <c r="E1204" s="257"/>
    </row>
    <row r="1205" spans="1:5" s="258" customFormat="1" ht="13.5">
      <c r="A1205" s="262">
        <v>96018</v>
      </c>
      <c r="B1205" s="263" t="s">
        <v>2898</v>
      </c>
      <c r="C1205" s="264" t="s">
        <v>5</v>
      </c>
      <c r="D1205" s="278">
        <v>26.04</v>
      </c>
      <c r="E1205" s="257"/>
    </row>
    <row r="1206" spans="1:5" s="258" customFormat="1" ht="27">
      <c r="A1206" s="262">
        <v>96019</v>
      </c>
      <c r="B1206" s="263" t="s">
        <v>2899</v>
      </c>
      <c r="C1206" s="264" t="s">
        <v>5</v>
      </c>
      <c r="D1206" s="278">
        <v>84.35</v>
      </c>
      <c r="E1206" s="257"/>
    </row>
    <row r="1207" spans="1:5" s="258" customFormat="1" ht="13.5">
      <c r="A1207" s="262">
        <v>96023</v>
      </c>
      <c r="B1207" s="263" t="s">
        <v>2900</v>
      </c>
      <c r="C1207" s="264" t="s">
        <v>5</v>
      </c>
      <c r="D1207" s="278">
        <v>18.47</v>
      </c>
      <c r="E1207" s="257"/>
    </row>
    <row r="1208" spans="1:5" s="258" customFormat="1" ht="13.5">
      <c r="A1208" s="262">
        <v>96024</v>
      </c>
      <c r="B1208" s="263" t="s">
        <v>2901</v>
      </c>
      <c r="C1208" s="264" t="s">
        <v>5</v>
      </c>
      <c r="D1208" s="278">
        <v>2.56</v>
      </c>
      <c r="E1208" s="257"/>
    </row>
    <row r="1209" spans="1:5" s="258" customFormat="1" ht="13.5">
      <c r="A1209" s="262">
        <v>96026</v>
      </c>
      <c r="B1209" s="263" t="s">
        <v>2902</v>
      </c>
      <c r="C1209" s="264" t="s">
        <v>5</v>
      </c>
      <c r="D1209" s="278">
        <v>20.2</v>
      </c>
      <c r="E1209" s="257"/>
    </row>
    <row r="1210" spans="1:5" s="258" customFormat="1" ht="27">
      <c r="A1210" s="262">
        <v>96027</v>
      </c>
      <c r="B1210" s="263" t="s">
        <v>2903</v>
      </c>
      <c r="C1210" s="264" t="s">
        <v>5</v>
      </c>
      <c r="D1210" s="278">
        <v>58.77</v>
      </c>
      <c r="E1210" s="257"/>
    </row>
    <row r="1211" spans="1:5" s="258" customFormat="1" ht="27">
      <c r="A1211" s="262">
        <v>96030</v>
      </c>
      <c r="B1211" s="263" t="s">
        <v>2904</v>
      </c>
      <c r="C1211" s="264" t="s">
        <v>5</v>
      </c>
      <c r="D1211" s="278">
        <v>31.63</v>
      </c>
      <c r="E1211" s="257"/>
    </row>
    <row r="1212" spans="1:5" s="258" customFormat="1" ht="27">
      <c r="A1212" s="262">
        <v>96031</v>
      </c>
      <c r="B1212" s="263" t="s">
        <v>2905</v>
      </c>
      <c r="C1212" s="264" t="s">
        <v>5</v>
      </c>
      <c r="D1212" s="278">
        <v>6.06</v>
      </c>
      <c r="E1212" s="257"/>
    </row>
    <row r="1213" spans="1:5" s="258" customFormat="1" ht="27">
      <c r="A1213" s="262">
        <v>96032</v>
      </c>
      <c r="B1213" s="263" t="s">
        <v>2906</v>
      </c>
      <c r="C1213" s="264" t="s">
        <v>5</v>
      </c>
      <c r="D1213" s="278">
        <v>4.8</v>
      </c>
      <c r="E1213" s="257"/>
    </row>
    <row r="1214" spans="1:5" s="258" customFormat="1" ht="27">
      <c r="A1214" s="262">
        <v>96033</v>
      </c>
      <c r="B1214" s="263" t="s">
        <v>2907</v>
      </c>
      <c r="C1214" s="264" t="s">
        <v>5</v>
      </c>
      <c r="D1214" s="278">
        <v>54.23</v>
      </c>
      <c r="E1214" s="257"/>
    </row>
    <row r="1215" spans="1:5" s="258" customFormat="1" ht="27">
      <c r="A1215" s="262">
        <v>96034</v>
      </c>
      <c r="B1215" s="263" t="s">
        <v>2908</v>
      </c>
      <c r="C1215" s="264" t="s">
        <v>5</v>
      </c>
      <c r="D1215" s="278">
        <v>123.71</v>
      </c>
      <c r="E1215" s="257"/>
    </row>
    <row r="1216" spans="1:5" s="258" customFormat="1" ht="13.5">
      <c r="A1216" s="262">
        <v>96053</v>
      </c>
      <c r="B1216" s="263" t="s">
        <v>2909</v>
      </c>
      <c r="C1216" s="264" t="s">
        <v>5</v>
      </c>
      <c r="D1216" s="278">
        <v>18.690000000000001</v>
      </c>
      <c r="E1216" s="257"/>
    </row>
    <row r="1217" spans="1:5" s="258" customFormat="1" ht="27">
      <c r="A1217" s="262">
        <v>96054</v>
      </c>
      <c r="B1217" s="263" t="s">
        <v>2910</v>
      </c>
      <c r="C1217" s="264" t="s">
        <v>5</v>
      </c>
      <c r="D1217" s="278">
        <v>28.07</v>
      </c>
      <c r="E1217" s="257"/>
    </row>
    <row r="1218" spans="1:5" s="258" customFormat="1" ht="13.5">
      <c r="A1218" s="262">
        <v>96055</v>
      </c>
      <c r="B1218" s="263" t="s">
        <v>2911</v>
      </c>
      <c r="C1218" s="264" t="s">
        <v>5</v>
      </c>
      <c r="D1218" s="278">
        <v>2.59</v>
      </c>
      <c r="E1218" s="257"/>
    </row>
    <row r="1219" spans="1:5" s="258" customFormat="1" ht="13.5">
      <c r="A1219" s="262">
        <v>96056</v>
      </c>
      <c r="B1219" s="263" t="s">
        <v>2912</v>
      </c>
      <c r="C1219" s="264" t="s">
        <v>5</v>
      </c>
      <c r="D1219" s="278">
        <v>20.45</v>
      </c>
      <c r="E1219" s="257"/>
    </row>
    <row r="1220" spans="1:5" s="258" customFormat="1" ht="27">
      <c r="A1220" s="262">
        <v>96057</v>
      </c>
      <c r="B1220" s="263" t="s">
        <v>2913</v>
      </c>
      <c r="C1220" s="264" t="s">
        <v>5</v>
      </c>
      <c r="D1220" s="278">
        <v>58.77</v>
      </c>
      <c r="E1220" s="257"/>
    </row>
    <row r="1221" spans="1:5" s="258" customFormat="1" ht="27">
      <c r="A1221" s="262">
        <v>96060</v>
      </c>
      <c r="B1221" s="263" t="s">
        <v>2914</v>
      </c>
      <c r="C1221" s="264" t="s">
        <v>5</v>
      </c>
      <c r="D1221" s="278">
        <v>2.83</v>
      </c>
      <c r="E1221" s="257"/>
    </row>
    <row r="1222" spans="1:5" s="258" customFormat="1" ht="27">
      <c r="A1222" s="262">
        <v>96061</v>
      </c>
      <c r="B1222" s="263" t="s">
        <v>2915</v>
      </c>
      <c r="C1222" s="264" t="s">
        <v>5</v>
      </c>
      <c r="D1222" s="278">
        <v>35.090000000000003</v>
      </c>
      <c r="E1222" s="257"/>
    </row>
    <row r="1223" spans="1:5" s="258" customFormat="1" ht="27">
      <c r="A1223" s="262">
        <v>96062</v>
      </c>
      <c r="B1223" s="263" t="s">
        <v>2916</v>
      </c>
      <c r="C1223" s="264" t="s">
        <v>5</v>
      </c>
      <c r="D1223" s="278">
        <v>34.76</v>
      </c>
      <c r="E1223" s="257"/>
    </row>
    <row r="1224" spans="1:5" s="258" customFormat="1" ht="27">
      <c r="A1224" s="262">
        <v>96241</v>
      </c>
      <c r="B1224" s="263" t="s">
        <v>2917</v>
      </c>
      <c r="C1224" s="264" t="s">
        <v>5</v>
      </c>
      <c r="D1224" s="278">
        <v>23.37</v>
      </c>
      <c r="E1224" s="257"/>
    </row>
    <row r="1225" spans="1:5" s="258" customFormat="1" ht="13.5">
      <c r="A1225" s="262">
        <v>96242</v>
      </c>
      <c r="B1225" s="263" t="s">
        <v>2918</v>
      </c>
      <c r="C1225" s="264" t="s">
        <v>5</v>
      </c>
      <c r="D1225" s="278">
        <v>3.17</v>
      </c>
      <c r="E1225" s="257"/>
    </row>
    <row r="1226" spans="1:5" s="258" customFormat="1" ht="27">
      <c r="A1226" s="262">
        <v>96243</v>
      </c>
      <c r="B1226" s="263" t="s">
        <v>2919</v>
      </c>
      <c r="C1226" s="264" t="s">
        <v>5</v>
      </c>
      <c r="D1226" s="278">
        <v>29.22</v>
      </c>
      <c r="E1226" s="257"/>
    </row>
    <row r="1227" spans="1:5" s="258" customFormat="1" ht="27">
      <c r="A1227" s="262">
        <v>96244</v>
      </c>
      <c r="B1227" s="263" t="s">
        <v>2920</v>
      </c>
      <c r="C1227" s="264" t="s">
        <v>5</v>
      </c>
      <c r="D1227" s="278">
        <v>15.19</v>
      </c>
      <c r="E1227" s="257"/>
    </row>
    <row r="1228" spans="1:5" s="258" customFormat="1" ht="27">
      <c r="A1228" s="262">
        <v>96301</v>
      </c>
      <c r="B1228" s="263" t="s">
        <v>2921</v>
      </c>
      <c r="C1228" s="264" t="s">
        <v>5</v>
      </c>
      <c r="D1228" s="278">
        <v>42.85</v>
      </c>
      <c r="E1228" s="257"/>
    </row>
    <row r="1229" spans="1:5" s="258" customFormat="1" ht="27">
      <c r="A1229" s="262">
        <v>96457</v>
      </c>
      <c r="B1229" s="263" t="s">
        <v>2922</v>
      </c>
      <c r="C1229" s="264" t="s">
        <v>5</v>
      </c>
      <c r="D1229" s="278">
        <v>55.69</v>
      </c>
      <c r="E1229" s="257"/>
    </row>
    <row r="1230" spans="1:5" s="258" customFormat="1" ht="27">
      <c r="A1230" s="262">
        <v>96458</v>
      </c>
      <c r="B1230" s="263" t="s">
        <v>2923</v>
      </c>
      <c r="C1230" s="264" t="s">
        <v>5</v>
      </c>
      <c r="D1230" s="278">
        <v>65.13</v>
      </c>
      <c r="E1230" s="257"/>
    </row>
    <row r="1231" spans="1:5" s="258" customFormat="1" ht="27">
      <c r="A1231" s="262">
        <v>96459</v>
      </c>
      <c r="B1231" s="263" t="s">
        <v>2924</v>
      </c>
      <c r="C1231" s="264" t="s">
        <v>5</v>
      </c>
      <c r="D1231" s="278">
        <v>7.22</v>
      </c>
      <c r="E1231" s="257"/>
    </row>
    <row r="1232" spans="1:5" s="258" customFormat="1" ht="27">
      <c r="A1232" s="262">
        <v>96460</v>
      </c>
      <c r="B1232" s="263" t="s">
        <v>2925</v>
      </c>
      <c r="C1232" s="264" t="s">
        <v>5</v>
      </c>
      <c r="D1232" s="278">
        <v>52.05</v>
      </c>
      <c r="E1232" s="257"/>
    </row>
    <row r="1233" spans="1:5" s="258" customFormat="1" ht="27">
      <c r="A1233" s="262">
        <v>98760</v>
      </c>
      <c r="B1233" s="263" t="s">
        <v>2926</v>
      </c>
      <c r="C1233" s="264" t="s">
        <v>5</v>
      </c>
      <c r="D1233" s="278">
        <v>0.05</v>
      </c>
      <c r="E1233" s="257"/>
    </row>
    <row r="1234" spans="1:5" s="258" customFormat="1" ht="27">
      <c r="A1234" s="262">
        <v>98761</v>
      </c>
      <c r="B1234" s="263" t="s">
        <v>2927</v>
      </c>
      <c r="C1234" s="264" t="s">
        <v>5</v>
      </c>
      <c r="D1234" s="278">
        <v>0.01</v>
      </c>
      <c r="E1234" s="257"/>
    </row>
    <row r="1235" spans="1:5" s="258" customFormat="1" ht="27">
      <c r="A1235" s="262">
        <v>98762</v>
      </c>
      <c r="B1235" s="263" t="s">
        <v>2928</v>
      </c>
      <c r="C1235" s="264" t="s">
        <v>5</v>
      </c>
      <c r="D1235" s="278">
        <v>7.0000000000000007E-2</v>
      </c>
      <c r="E1235" s="257"/>
    </row>
    <row r="1236" spans="1:5" s="258" customFormat="1" ht="27">
      <c r="A1236" s="262">
        <v>98763</v>
      </c>
      <c r="B1236" s="263" t="s">
        <v>2929</v>
      </c>
      <c r="C1236" s="264" t="s">
        <v>5</v>
      </c>
      <c r="D1236" s="278">
        <v>4.08</v>
      </c>
      <c r="E1236" s="257"/>
    </row>
    <row r="1237" spans="1:5" s="258" customFormat="1" ht="27">
      <c r="A1237" s="262">
        <v>99829</v>
      </c>
      <c r="B1237" s="263" t="s">
        <v>24531</v>
      </c>
      <c r="C1237" s="264" t="s">
        <v>5</v>
      </c>
      <c r="D1237" s="278">
        <v>0.16</v>
      </c>
      <c r="E1237" s="257"/>
    </row>
    <row r="1238" spans="1:5" s="258" customFormat="1" ht="27">
      <c r="A1238" s="262">
        <v>99830</v>
      </c>
      <c r="B1238" s="263" t="s">
        <v>24532</v>
      </c>
      <c r="C1238" s="264" t="s">
        <v>5</v>
      </c>
      <c r="D1238" s="278">
        <v>0.02</v>
      </c>
      <c r="E1238" s="257"/>
    </row>
    <row r="1239" spans="1:5" s="258" customFormat="1" ht="27">
      <c r="A1239" s="262">
        <v>99831</v>
      </c>
      <c r="B1239" s="263" t="s">
        <v>24533</v>
      </c>
      <c r="C1239" s="264" t="s">
        <v>5</v>
      </c>
      <c r="D1239" s="278">
        <v>0.11</v>
      </c>
      <c r="E1239" s="257"/>
    </row>
    <row r="1240" spans="1:5" s="258" customFormat="1" ht="27">
      <c r="A1240" s="262">
        <v>99832</v>
      </c>
      <c r="B1240" s="263" t="s">
        <v>24534</v>
      </c>
      <c r="C1240" s="264" t="s">
        <v>5</v>
      </c>
      <c r="D1240" s="278">
        <v>1.67</v>
      </c>
      <c r="E1240" s="257"/>
    </row>
    <row r="1241" spans="1:5" s="258" customFormat="1" ht="13.5">
      <c r="A1241" s="262">
        <v>100637</v>
      </c>
      <c r="B1241" s="263" t="s">
        <v>2930</v>
      </c>
      <c r="C1241" s="264" t="s">
        <v>5</v>
      </c>
      <c r="D1241" s="278">
        <v>184.31</v>
      </c>
      <c r="E1241" s="257"/>
    </row>
    <row r="1242" spans="1:5" s="258" customFormat="1" ht="13.5">
      <c r="A1242" s="262">
        <v>100638</v>
      </c>
      <c r="B1242" s="263" t="s">
        <v>2931</v>
      </c>
      <c r="C1242" s="264" t="s">
        <v>5</v>
      </c>
      <c r="D1242" s="278">
        <v>29.04</v>
      </c>
      <c r="E1242" s="257"/>
    </row>
    <row r="1243" spans="1:5" s="258" customFormat="1" ht="13.5">
      <c r="A1243" s="262">
        <v>100639</v>
      </c>
      <c r="B1243" s="263" t="s">
        <v>2932</v>
      </c>
      <c r="C1243" s="264" t="s">
        <v>5</v>
      </c>
      <c r="D1243" s="278">
        <v>230.57</v>
      </c>
      <c r="E1243" s="257"/>
    </row>
    <row r="1244" spans="1:5" s="258" customFormat="1" ht="27">
      <c r="A1244" s="262">
        <v>100640</v>
      </c>
      <c r="B1244" s="263" t="s">
        <v>2933</v>
      </c>
      <c r="C1244" s="264" t="s">
        <v>5</v>
      </c>
      <c r="D1244" s="278">
        <v>3758.4</v>
      </c>
      <c r="E1244" s="257"/>
    </row>
    <row r="1245" spans="1:5" s="258" customFormat="1" ht="13.5">
      <c r="A1245" s="262">
        <v>100643</v>
      </c>
      <c r="B1245" s="263" t="s">
        <v>2934</v>
      </c>
      <c r="C1245" s="264" t="s">
        <v>5</v>
      </c>
      <c r="D1245" s="278">
        <v>377.66</v>
      </c>
      <c r="E1245" s="257"/>
    </row>
    <row r="1246" spans="1:5" s="258" customFormat="1" ht="13.5">
      <c r="A1246" s="262">
        <v>100644</v>
      </c>
      <c r="B1246" s="263" t="s">
        <v>2935</v>
      </c>
      <c r="C1246" s="264" t="s">
        <v>5</v>
      </c>
      <c r="D1246" s="278">
        <v>67.97</v>
      </c>
      <c r="E1246" s="257"/>
    </row>
    <row r="1247" spans="1:5" s="258" customFormat="1" ht="13.5">
      <c r="A1247" s="262">
        <v>100645</v>
      </c>
      <c r="B1247" s="263" t="s">
        <v>2936</v>
      </c>
      <c r="C1247" s="264" t="s">
        <v>5</v>
      </c>
      <c r="D1247" s="278">
        <v>607.09</v>
      </c>
      <c r="E1247" s="257"/>
    </row>
    <row r="1248" spans="1:5" s="258" customFormat="1" ht="13.5">
      <c r="A1248" s="262">
        <v>100646</v>
      </c>
      <c r="B1248" s="263" t="s">
        <v>2937</v>
      </c>
      <c r="C1248" s="264" t="s">
        <v>5</v>
      </c>
      <c r="D1248" s="278">
        <v>4698</v>
      </c>
      <c r="E1248" s="257"/>
    </row>
    <row r="1249" spans="1:5" s="258" customFormat="1" ht="27">
      <c r="A1249" s="262">
        <v>102270</v>
      </c>
      <c r="B1249" s="263" t="s">
        <v>5929</v>
      </c>
      <c r="C1249" s="264" t="s">
        <v>5</v>
      </c>
      <c r="D1249" s="278">
        <v>0.54</v>
      </c>
      <c r="E1249" s="257"/>
    </row>
    <row r="1250" spans="1:5" s="258" customFormat="1" ht="13.5">
      <c r="A1250" s="262">
        <v>102271</v>
      </c>
      <c r="B1250" s="263" t="s">
        <v>5930</v>
      </c>
      <c r="C1250" s="264" t="s">
        <v>5</v>
      </c>
      <c r="D1250" s="278">
        <v>0.06</v>
      </c>
      <c r="E1250" s="257"/>
    </row>
    <row r="1251" spans="1:5" s="258" customFormat="1" ht="27">
      <c r="A1251" s="262">
        <v>102272</v>
      </c>
      <c r="B1251" s="263" t="s">
        <v>5931</v>
      </c>
      <c r="C1251" s="264" t="s">
        <v>5</v>
      </c>
      <c r="D1251" s="278">
        <v>0.68</v>
      </c>
      <c r="E1251" s="257"/>
    </row>
    <row r="1252" spans="1:5" s="258" customFormat="1" ht="27">
      <c r="A1252" s="262">
        <v>102273</v>
      </c>
      <c r="B1252" s="263" t="s">
        <v>5932</v>
      </c>
      <c r="C1252" s="264" t="s">
        <v>5</v>
      </c>
      <c r="D1252" s="278">
        <v>1.51</v>
      </c>
      <c r="E1252" s="257"/>
    </row>
    <row r="1253" spans="1:5" s="258" customFormat="1" ht="13.5">
      <c r="A1253" s="262">
        <v>102809</v>
      </c>
      <c r="B1253" s="263" t="s">
        <v>24535</v>
      </c>
      <c r="C1253" s="264" t="s">
        <v>5</v>
      </c>
      <c r="D1253" s="278">
        <v>15.72</v>
      </c>
      <c r="E1253" s="257"/>
    </row>
    <row r="1254" spans="1:5" s="258" customFormat="1" ht="27">
      <c r="A1254" s="262">
        <v>102815</v>
      </c>
      <c r="B1254" s="263" t="s">
        <v>6608</v>
      </c>
      <c r="C1254" s="264" t="s">
        <v>5</v>
      </c>
      <c r="D1254" s="278">
        <v>3.02</v>
      </c>
      <c r="E1254" s="257"/>
    </row>
    <row r="1255" spans="1:5" s="258" customFormat="1" ht="27">
      <c r="A1255" s="262">
        <v>102826</v>
      </c>
      <c r="B1255" s="263" t="s">
        <v>24536</v>
      </c>
      <c r="C1255" s="264" t="s">
        <v>5</v>
      </c>
      <c r="D1255" s="278">
        <v>5.67</v>
      </c>
      <c r="E1255" s="257"/>
    </row>
    <row r="1256" spans="1:5" s="258" customFormat="1" ht="27">
      <c r="A1256" s="262">
        <v>102832</v>
      </c>
      <c r="B1256" s="263" t="s">
        <v>24537</v>
      </c>
      <c r="C1256" s="264" t="s">
        <v>5</v>
      </c>
      <c r="D1256" s="278">
        <v>7.56</v>
      </c>
      <c r="E1256" s="257"/>
    </row>
    <row r="1257" spans="1:5" s="258" customFormat="1" ht="27">
      <c r="A1257" s="262">
        <v>102843</v>
      </c>
      <c r="B1257" s="263" t="s">
        <v>6609</v>
      </c>
      <c r="C1257" s="264" t="s">
        <v>5</v>
      </c>
      <c r="D1257" s="278">
        <v>117.45</v>
      </c>
      <c r="E1257" s="257"/>
    </row>
    <row r="1258" spans="1:5" s="258" customFormat="1" ht="13.5">
      <c r="A1258" s="262">
        <v>102849</v>
      </c>
      <c r="B1258" s="263" t="s">
        <v>6610</v>
      </c>
      <c r="C1258" s="264" t="s">
        <v>5</v>
      </c>
      <c r="D1258" s="278">
        <v>57.42</v>
      </c>
      <c r="E1258" s="257"/>
    </row>
    <row r="1259" spans="1:5" s="258" customFormat="1" ht="27">
      <c r="A1259" s="262">
        <v>102855</v>
      </c>
      <c r="B1259" s="263" t="s">
        <v>6611</v>
      </c>
      <c r="C1259" s="264" t="s">
        <v>5</v>
      </c>
      <c r="D1259" s="278">
        <v>57.42</v>
      </c>
      <c r="E1259" s="257"/>
    </row>
    <row r="1260" spans="1:5" s="258" customFormat="1" ht="27">
      <c r="A1260" s="262">
        <v>102861</v>
      </c>
      <c r="B1260" s="263" t="s">
        <v>24538</v>
      </c>
      <c r="C1260" s="264" t="s">
        <v>5</v>
      </c>
      <c r="D1260" s="278">
        <v>1.1100000000000001</v>
      </c>
      <c r="E1260" s="257"/>
    </row>
    <row r="1261" spans="1:5" s="258" customFormat="1" ht="13.5">
      <c r="A1261" s="262">
        <v>102867</v>
      </c>
      <c r="B1261" s="263" t="s">
        <v>24539</v>
      </c>
      <c r="C1261" s="264" t="s">
        <v>5</v>
      </c>
      <c r="D1261" s="278">
        <v>0.6</v>
      </c>
      <c r="E1261" s="257"/>
    </row>
    <row r="1262" spans="1:5" s="258" customFormat="1" ht="27">
      <c r="A1262" s="262">
        <v>102873</v>
      </c>
      <c r="B1262" s="263" t="s">
        <v>6612</v>
      </c>
      <c r="C1262" s="264" t="s">
        <v>5</v>
      </c>
      <c r="D1262" s="278">
        <v>104.34</v>
      </c>
      <c r="E1262" s="257"/>
    </row>
    <row r="1263" spans="1:5" s="258" customFormat="1" ht="27">
      <c r="A1263" s="262">
        <v>102879</v>
      </c>
      <c r="B1263" s="263" t="s">
        <v>6613</v>
      </c>
      <c r="C1263" s="264" t="s">
        <v>5</v>
      </c>
      <c r="D1263" s="278">
        <v>156.6</v>
      </c>
      <c r="E1263" s="257"/>
    </row>
    <row r="1264" spans="1:5" s="258" customFormat="1" ht="13.5">
      <c r="A1264" s="262">
        <v>102885</v>
      </c>
      <c r="B1264" s="263" t="s">
        <v>6614</v>
      </c>
      <c r="C1264" s="264" t="s">
        <v>5</v>
      </c>
      <c r="D1264" s="278">
        <v>1.1299999999999999</v>
      </c>
      <c r="E1264" s="257"/>
    </row>
    <row r="1265" spans="1:5" s="258" customFormat="1" ht="13.5">
      <c r="A1265" s="262">
        <v>102891</v>
      </c>
      <c r="B1265" s="263" t="s">
        <v>6615</v>
      </c>
      <c r="C1265" s="264" t="s">
        <v>5</v>
      </c>
      <c r="D1265" s="278">
        <v>1.1299999999999999</v>
      </c>
      <c r="E1265" s="257"/>
    </row>
    <row r="1266" spans="1:5" s="258" customFormat="1" ht="27">
      <c r="A1266" s="262">
        <v>102897</v>
      </c>
      <c r="B1266" s="263" t="s">
        <v>6616</v>
      </c>
      <c r="C1266" s="264" t="s">
        <v>5</v>
      </c>
      <c r="D1266" s="278">
        <v>78.45</v>
      </c>
      <c r="E1266" s="257"/>
    </row>
    <row r="1267" spans="1:5" s="258" customFormat="1" ht="27">
      <c r="A1267" s="262">
        <v>102903</v>
      </c>
      <c r="B1267" s="263" t="s">
        <v>24540</v>
      </c>
      <c r="C1267" s="264" t="s">
        <v>5</v>
      </c>
      <c r="D1267" s="278">
        <v>10.17</v>
      </c>
      <c r="E1267" s="257"/>
    </row>
    <row r="1268" spans="1:5" s="258" customFormat="1" ht="13.5">
      <c r="A1268" s="262">
        <v>102909</v>
      </c>
      <c r="B1268" s="263" t="s">
        <v>24541</v>
      </c>
      <c r="C1268" s="264" t="s">
        <v>5</v>
      </c>
      <c r="D1268" s="278">
        <v>3.63</v>
      </c>
      <c r="E1268" s="257"/>
    </row>
    <row r="1269" spans="1:5" s="258" customFormat="1" ht="13.5">
      <c r="A1269" s="262">
        <v>102915</v>
      </c>
      <c r="B1269" s="263" t="s">
        <v>24542</v>
      </c>
      <c r="C1269" s="264" t="s">
        <v>5</v>
      </c>
      <c r="D1269" s="278">
        <v>0.56000000000000005</v>
      </c>
      <c r="E1269" s="257"/>
    </row>
    <row r="1270" spans="1:5" s="258" customFormat="1" ht="27">
      <c r="A1270" s="262">
        <v>102927</v>
      </c>
      <c r="B1270" s="263" t="s">
        <v>24543</v>
      </c>
      <c r="C1270" s="264" t="s">
        <v>5</v>
      </c>
      <c r="D1270" s="278">
        <v>0.83</v>
      </c>
      <c r="E1270" s="257"/>
    </row>
    <row r="1271" spans="1:5" s="258" customFormat="1" ht="40.5">
      <c r="A1271" s="262">
        <v>102933</v>
      </c>
      <c r="B1271" s="263" t="s">
        <v>6617</v>
      </c>
      <c r="C1271" s="264" t="s">
        <v>5</v>
      </c>
      <c r="D1271" s="278">
        <v>0.83</v>
      </c>
      <c r="E1271" s="257"/>
    </row>
    <row r="1272" spans="1:5" s="258" customFormat="1" ht="13.5">
      <c r="A1272" s="262">
        <v>102939</v>
      </c>
      <c r="B1272" s="263" t="s">
        <v>24544</v>
      </c>
      <c r="C1272" s="264" t="s">
        <v>5</v>
      </c>
      <c r="D1272" s="278">
        <v>8.32</v>
      </c>
      <c r="E1272" s="257"/>
    </row>
    <row r="1273" spans="1:5" s="258" customFormat="1" ht="27">
      <c r="A1273" s="262">
        <v>102945</v>
      </c>
      <c r="B1273" s="263" t="s">
        <v>24545</v>
      </c>
      <c r="C1273" s="264" t="s">
        <v>5</v>
      </c>
      <c r="D1273" s="278">
        <v>0.02</v>
      </c>
      <c r="E1273" s="257"/>
    </row>
    <row r="1274" spans="1:5" s="258" customFormat="1" ht="27">
      <c r="A1274" s="262">
        <v>102951</v>
      </c>
      <c r="B1274" s="263" t="s">
        <v>24546</v>
      </c>
      <c r="C1274" s="264" t="s">
        <v>5</v>
      </c>
      <c r="D1274" s="278">
        <v>0.55000000000000004</v>
      </c>
      <c r="E1274" s="257"/>
    </row>
    <row r="1275" spans="1:5" s="258" customFormat="1" ht="27">
      <c r="A1275" s="262">
        <v>102957</v>
      </c>
      <c r="B1275" s="263" t="s">
        <v>6618</v>
      </c>
      <c r="C1275" s="264" t="s">
        <v>5</v>
      </c>
      <c r="D1275" s="278">
        <v>44.52</v>
      </c>
      <c r="E1275" s="257"/>
    </row>
    <row r="1276" spans="1:5" s="258" customFormat="1" ht="27">
      <c r="A1276" s="262">
        <v>102963</v>
      </c>
      <c r="B1276" s="263" t="s">
        <v>6619</v>
      </c>
      <c r="C1276" s="264" t="s">
        <v>5</v>
      </c>
      <c r="D1276" s="278">
        <v>73.959999999999994</v>
      </c>
      <c r="E1276" s="257"/>
    </row>
    <row r="1277" spans="1:5" s="258" customFormat="1" ht="27">
      <c r="A1277" s="262">
        <v>102969</v>
      </c>
      <c r="B1277" s="263" t="s">
        <v>24547</v>
      </c>
      <c r="C1277" s="264" t="s">
        <v>5</v>
      </c>
      <c r="D1277" s="278">
        <v>1.1200000000000001</v>
      </c>
      <c r="E1277" s="257"/>
    </row>
    <row r="1278" spans="1:5" s="258" customFormat="1" ht="27">
      <c r="A1278" s="262">
        <v>102985</v>
      </c>
      <c r="B1278" s="263" t="s">
        <v>6620</v>
      </c>
      <c r="C1278" s="264" t="s">
        <v>5</v>
      </c>
      <c r="D1278" s="278">
        <v>2.61</v>
      </c>
      <c r="E1278" s="257"/>
    </row>
    <row r="1279" spans="1:5" s="258" customFormat="1" ht="27">
      <c r="A1279" s="262">
        <v>103156</v>
      </c>
      <c r="B1279" s="263" t="s">
        <v>24548</v>
      </c>
      <c r="C1279" s="264" t="s">
        <v>5</v>
      </c>
      <c r="D1279" s="278">
        <v>2.17</v>
      </c>
      <c r="E1279" s="257"/>
    </row>
    <row r="1280" spans="1:5" s="258" customFormat="1" ht="27">
      <c r="A1280" s="262">
        <v>103162</v>
      </c>
      <c r="B1280" s="263" t="s">
        <v>24549</v>
      </c>
      <c r="C1280" s="264" t="s">
        <v>5</v>
      </c>
      <c r="D1280" s="278">
        <v>2.64</v>
      </c>
      <c r="E1280" s="257"/>
    </row>
    <row r="1281" spans="1:5" s="258" customFormat="1" ht="27">
      <c r="A1281" s="262">
        <v>103168</v>
      </c>
      <c r="B1281" s="263" t="s">
        <v>24550</v>
      </c>
      <c r="C1281" s="264" t="s">
        <v>5</v>
      </c>
      <c r="D1281" s="278">
        <v>2.96</v>
      </c>
      <c r="E1281" s="257"/>
    </row>
    <row r="1282" spans="1:5" s="258" customFormat="1" ht="27">
      <c r="A1282" s="262">
        <v>103174</v>
      </c>
      <c r="B1282" s="263" t="s">
        <v>24551</v>
      </c>
      <c r="C1282" s="264" t="s">
        <v>5</v>
      </c>
      <c r="D1282" s="278">
        <v>7.69</v>
      </c>
      <c r="E1282" s="257"/>
    </row>
    <row r="1283" spans="1:5" s="258" customFormat="1" ht="27">
      <c r="A1283" s="262">
        <v>103180</v>
      </c>
      <c r="B1283" s="263" t="s">
        <v>24552</v>
      </c>
      <c r="C1283" s="264" t="s">
        <v>5</v>
      </c>
      <c r="D1283" s="278">
        <v>17.21</v>
      </c>
      <c r="E1283" s="257"/>
    </row>
    <row r="1284" spans="1:5" s="258" customFormat="1" ht="27">
      <c r="A1284" s="262">
        <v>103223</v>
      </c>
      <c r="B1284" s="263" t="s">
        <v>24553</v>
      </c>
      <c r="C1284" s="264" t="s">
        <v>5</v>
      </c>
      <c r="D1284" s="278">
        <v>30.6</v>
      </c>
      <c r="E1284" s="257"/>
    </row>
    <row r="1285" spans="1:5" s="258" customFormat="1" ht="27">
      <c r="A1285" s="262">
        <v>103229</v>
      </c>
      <c r="B1285" s="263" t="s">
        <v>24554</v>
      </c>
      <c r="C1285" s="264" t="s">
        <v>5</v>
      </c>
      <c r="D1285" s="278">
        <v>84.69</v>
      </c>
      <c r="E1285" s="257"/>
    </row>
    <row r="1286" spans="1:5" s="258" customFormat="1" ht="27">
      <c r="A1286" s="262">
        <v>103235</v>
      </c>
      <c r="B1286" s="263" t="s">
        <v>24555</v>
      </c>
      <c r="C1286" s="264" t="s">
        <v>5</v>
      </c>
      <c r="D1286" s="278">
        <v>89.56</v>
      </c>
      <c r="E1286" s="257"/>
    </row>
    <row r="1287" spans="1:5" s="258" customFormat="1" ht="27">
      <c r="A1287" s="262">
        <v>103241</v>
      </c>
      <c r="B1287" s="263" t="s">
        <v>24556</v>
      </c>
      <c r="C1287" s="264" t="s">
        <v>5</v>
      </c>
      <c r="D1287" s="278">
        <v>8.06</v>
      </c>
      <c r="E1287" s="257"/>
    </row>
    <row r="1288" spans="1:5" s="258" customFormat="1" ht="13.5">
      <c r="A1288" s="262">
        <v>103660</v>
      </c>
      <c r="B1288" s="263" t="s">
        <v>24557</v>
      </c>
      <c r="C1288" s="264" t="s">
        <v>5</v>
      </c>
      <c r="D1288" s="278">
        <v>10.43</v>
      </c>
      <c r="E1288" s="257"/>
    </row>
    <row r="1289" spans="1:5" s="258" customFormat="1" ht="27">
      <c r="A1289" s="262">
        <v>103666</v>
      </c>
      <c r="B1289" s="263" t="s">
        <v>24558</v>
      </c>
      <c r="C1289" s="264" t="s">
        <v>5</v>
      </c>
      <c r="D1289" s="278">
        <v>140.51</v>
      </c>
      <c r="E1289" s="257"/>
    </row>
    <row r="1290" spans="1:5" s="258" customFormat="1" ht="40.5">
      <c r="A1290" s="262">
        <v>103792</v>
      </c>
      <c r="B1290" s="263" t="s">
        <v>7333</v>
      </c>
      <c r="C1290" s="264" t="s">
        <v>5</v>
      </c>
      <c r="D1290" s="278">
        <v>0.24</v>
      </c>
      <c r="E1290" s="257"/>
    </row>
    <row r="1291" spans="1:5" s="258" customFormat="1" ht="27">
      <c r="A1291" s="262">
        <v>103937</v>
      </c>
      <c r="B1291" s="263" t="s">
        <v>7334</v>
      </c>
      <c r="C1291" s="264" t="s">
        <v>5</v>
      </c>
      <c r="D1291" s="278">
        <v>1.36</v>
      </c>
      <c r="E1291" s="257"/>
    </row>
    <row r="1292" spans="1:5" s="258" customFormat="1" ht="27">
      <c r="A1292" s="262">
        <v>103943</v>
      </c>
      <c r="B1292" s="263" t="s">
        <v>7335</v>
      </c>
      <c r="C1292" s="264" t="s">
        <v>5</v>
      </c>
      <c r="D1292" s="278">
        <v>1.36</v>
      </c>
      <c r="E1292" s="257"/>
    </row>
    <row r="1293" spans="1:5" s="258" customFormat="1" ht="27">
      <c r="A1293" s="262">
        <v>104087</v>
      </c>
      <c r="B1293" s="263" t="s">
        <v>7336</v>
      </c>
      <c r="C1293" s="264" t="s">
        <v>5</v>
      </c>
      <c r="D1293" s="278">
        <v>0.06</v>
      </c>
      <c r="E1293" s="257"/>
    </row>
    <row r="1294" spans="1:5" s="258" customFormat="1" ht="27">
      <c r="A1294" s="262">
        <v>104088</v>
      </c>
      <c r="B1294" s="263" t="s">
        <v>7337</v>
      </c>
      <c r="C1294" s="264" t="s">
        <v>5</v>
      </c>
      <c r="D1294" s="278">
        <v>7.0000000000000007E-2</v>
      </c>
      <c r="E1294" s="257"/>
    </row>
    <row r="1295" spans="1:5" s="258" customFormat="1" ht="27">
      <c r="A1295" s="262">
        <v>104089</v>
      </c>
      <c r="B1295" s="263" t="s">
        <v>7338</v>
      </c>
      <c r="C1295" s="264" t="s">
        <v>5</v>
      </c>
      <c r="D1295" s="278">
        <v>7.0000000000000007E-2</v>
      </c>
      <c r="E1295" s="257"/>
    </row>
    <row r="1296" spans="1:5" s="258" customFormat="1" ht="27">
      <c r="A1296" s="262">
        <v>104090</v>
      </c>
      <c r="B1296" s="263" t="s">
        <v>7339</v>
      </c>
      <c r="C1296" s="264" t="s">
        <v>5</v>
      </c>
      <c r="D1296" s="278">
        <v>0.6</v>
      </c>
      <c r="E1296" s="257"/>
    </row>
    <row r="1297" spans="1:5" s="258" customFormat="1" ht="27">
      <c r="A1297" s="262">
        <v>104093</v>
      </c>
      <c r="B1297" s="263" t="s">
        <v>7340</v>
      </c>
      <c r="C1297" s="264" t="s">
        <v>5</v>
      </c>
      <c r="D1297" s="278">
        <v>0.08</v>
      </c>
      <c r="E1297" s="257"/>
    </row>
    <row r="1298" spans="1:5" s="258" customFormat="1" ht="27">
      <c r="A1298" s="262">
        <v>104094</v>
      </c>
      <c r="B1298" s="263" t="s">
        <v>7341</v>
      </c>
      <c r="C1298" s="264" t="s">
        <v>5</v>
      </c>
      <c r="D1298" s="278">
        <v>0.1</v>
      </c>
      <c r="E1298" s="257"/>
    </row>
    <row r="1299" spans="1:5" s="258" customFormat="1" ht="27">
      <c r="A1299" s="262">
        <v>104095</v>
      </c>
      <c r="B1299" s="263" t="s">
        <v>7342</v>
      </c>
      <c r="C1299" s="264" t="s">
        <v>5</v>
      </c>
      <c r="D1299" s="278">
        <v>0.1</v>
      </c>
      <c r="E1299" s="257"/>
    </row>
    <row r="1300" spans="1:5" s="258" customFormat="1" ht="27">
      <c r="A1300" s="262">
        <v>104096</v>
      </c>
      <c r="B1300" s="263" t="s">
        <v>7343</v>
      </c>
      <c r="C1300" s="264" t="s">
        <v>5</v>
      </c>
      <c r="D1300" s="278">
        <v>0.83</v>
      </c>
      <c r="E1300" s="257"/>
    </row>
    <row r="1301" spans="1:5" s="258" customFormat="1" ht="27">
      <c r="A1301" s="262">
        <v>104519</v>
      </c>
      <c r="B1301" s="263" t="s">
        <v>24559</v>
      </c>
      <c r="C1301" s="264" t="s">
        <v>5</v>
      </c>
      <c r="D1301" s="278">
        <v>0.56000000000000005</v>
      </c>
      <c r="E1301" s="257"/>
    </row>
    <row r="1302" spans="1:5" s="258" customFormat="1" ht="13.5">
      <c r="A1302" s="262">
        <v>104655</v>
      </c>
      <c r="B1302" s="263" t="s">
        <v>24560</v>
      </c>
      <c r="C1302" s="264" t="s">
        <v>5</v>
      </c>
      <c r="D1302" s="278">
        <v>0.6</v>
      </c>
      <c r="E1302" s="257"/>
    </row>
    <row r="1303" spans="1:5" s="258" customFormat="1" ht="27">
      <c r="A1303" s="262">
        <v>104687</v>
      </c>
      <c r="B1303" s="263" t="s">
        <v>24561</v>
      </c>
      <c r="C1303" s="264" t="s">
        <v>5</v>
      </c>
      <c r="D1303" s="278">
        <v>392.12</v>
      </c>
      <c r="E1303" s="257"/>
    </row>
    <row r="1304" spans="1:5" s="258" customFormat="1" ht="27">
      <c r="A1304" s="262">
        <v>104694</v>
      </c>
      <c r="B1304" s="263" t="s">
        <v>24562</v>
      </c>
      <c r="C1304" s="264" t="s">
        <v>5</v>
      </c>
      <c r="D1304" s="278">
        <v>1.89</v>
      </c>
      <c r="E1304" s="257"/>
    </row>
    <row r="1305" spans="1:5" s="258" customFormat="1" ht="27">
      <c r="A1305" s="262">
        <v>104703</v>
      </c>
      <c r="B1305" s="263" t="s">
        <v>24563</v>
      </c>
      <c r="C1305" s="264" t="s">
        <v>5</v>
      </c>
      <c r="D1305" s="278">
        <v>80.7</v>
      </c>
      <c r="E1305" s="257"/>
    </row>
    <row r="1306" spans="1:5" s="258" customFormat="1" ht="27">
      <c r="A1306" s="262">
        <v>104709</v>
      </c>
      <c r="B1306" s="263" t="s">
        <v>24564</v>
      </c>
      <c r="C1306" s="264" t="s">
        <v>5</v>
      </c>
      <c r="D1306" s="278">
        <v>1020.51</v>
      </c>
      <c r="E1306" s="257"/>
    </row>
    <row r="1307" spans="1:5" s="258" customFormat="1" ht="27">
      <c r="A1307" s="262">
        <v>104715</v>
      </c>
      <c r="B1307" s="263" t="s">
        <v>24565</v>
      </c>
      <c r="C1307" s="264" t="s">
        <v>5</v>
      </c>
      <c r="D1307" s="278">
        <v>78.45</v>
      </c>
      <c r="E1307" s="257"/>
    </row>
    <row r="1308" spans="1:5" s="258" customFormat="1" ht="27">
      <c r="A1308" s="262">
        <v>92259</v>
      </c>
      <c r="B1308" s="263" t="s">
        <v>2938</v>
      </c>
      <c r="C1308" s="264" t="s">
        <v>2</v>
      </c>
      <c r="D1308" s="278">
        <v>519.73</v>
      </c>
      <c r="E1308" s="257"/>
    </row>
    <row r="1309" spans="1:5" s="258" customFormat="1" ht="27">
      <c r="A1309" s="262">
        <v>92260</v>
      </c>
      <c r="B1309" s="263" t="s">
        <v>2939</v>
      </c>
      <c r="C1309" s="264" t="s">
        <v>2</v>
      </c>
      <c r="D1309" s="278">
        <v>590.88</v>
      </c>
      <c r="E1309" s="257"/>
    </row>
    <row r="1310" spans="1:5" s="258" customFormat="1" ht="27">
      <c r="A1310" s="262">
        <v>92261</v>
      </c>
      <c r="B1310" s="263" t="s">
        <v>2940</v>
      </c>
      <c r="C1310" s="264" t="s">
        <v>2</v>
      </c>
      <c r="D1310" s="278">
        <v>659.87</v>
      </c>
      <c r="E1310" s="257"/>
    </row>
    <row r="1311" spans="1:5" s="258" customFormat="1" ht="27">
      <c r="A1311" s="262">
        <v>92262</v>
      </c>
      <c r="B1311" s="263" t="s">
        <v>2941</v>
      </c>
      <c r="C1311" s="264" t="s">
        <v>2</v>
      </c>
      <c r="D1311" s="278">
        <v>770.93</v>
      </c>
      <c r="E1311" s="257"/>
    </row>
    <row r="1312" spans="1:5" s="258" customFormat="1" ht="27">
      <c r="A1312" s="262">
        <v>92539</v>
      </c>
      <c r="B1312" s="263" t="s">
        <v>2942</v>
      </c>
      <c r="C1312" s="264" t="s">
        <v>4</v>
      </c>
      <c r="D1312" s="278">
        <v>87.73</v>
      </c>
      <c r="E1312" s="257"/>
    </row>
    <row r="1313" spans="1:5" s="258" customFormat="1" ht="27">
      <c r="A1313" s="262">
        <v>92540</v>
      </c>
      <c r="B1313" s="263" t="s">
        <v>2943</v>
      </c>
      <c r="C1313" s="264" t="s">
        <v>4</v>
      </c>
      <c r="D1313" s="278">
        <v>98.38</v>
      </c>
      <c r="E1313" s="257"/>
    </row>
    <row r="1314" spans="1:5" s="258" customFormat="1" ht="27">
      <c r="A1314" s="262">
        <v>92541</v>
      </c>
      <c r="B1314" s="263" t="s">
        <v>2944</v>
      </c>
      <c r="C1314" s="264" t="s">
        <v>4</v>
      </c>
      <c r="D1314" s="278">
        <v>94.6</v>
      </c>
      <c r="E1314" s="257"/>
    </row>
    <row r="1315" spans="1:5" s="258" customFormat="1" ht="27">
      <c r="A1315" s="262">
        <v>92542</v>
      </c>
      <c r="B1315" s="263" t="s">
        <v>2945</v>
      </c>
      <c r="C1315" s="264" t="s">
        <v>4</v>
      </c>
      <c r="D1315" s="278">
        <v>114.72</v>
      </c>
      <c r="E1315" s="257"/>
    </row>
    <row r="1316" spans="1:5" s="258" customFormat="1" ht="27">
      <c r="A1316" s="262">
        <v>92543</v>
      </c>
      <c r="B1316" s="263" t="s">
        <v>2946</v>
      </c>
      <c r="C1316" s="264" t="s">
        <v>4</v>
      </c>
      <c r="D1316" s="278">
        <v>26.39</v>
      </c>
      <c r="E1316" s="257"/>
    </row>
    <row r="1317" spans="1:5" s="258" customFormat="1" ht="27">
      <c r="A1317" s="262">
        <v>92544</v>
      </c>
      <c r="B1317" s="263" t="s">
        <v>2947</v>
      </c>
      <c r="C1317" s="264" t="s">
        <v>4</v>
      </c>
      <c r="D1317" s="278">
        <v>21.01</v>
      </c>
      <c r="E1317" s="257"/>
    </row>
    <row r="1318" spans="1:5" s="258" customFormat="1" ht="27">
      <c r="A1318" s="262">
        <v>92545</v>
      </c>
      <c r="B1318" s="263" t="s">
        <v>2948</v>
      </c>
      <c r="C1318" s="264" t="s">
        <v>2</v>
      </c>
      <c r="D1318" s="278">
        <v>1148.25</v>
      </c>
      <c r="E1318" s="257"/>
    </row>
    <row r="1319" spans="1:5" s="258" customFormat="1" ht="27">
      <c r="A1319" s="262">
        <v>92546</v>
      </c>
      <c r="B1319" s="263" t="s">
        <v>2949</v>
      </c>
      <c r="C1319" s="264" t="s">
        <v>2</v>
      </c>
      <c r="D1319" s="278">
        <v>1411.62</v>
      </c>
      <c r="E1319" s="257"/>
    </row>
    <row r="1320" spans="1:5" s="258" customFormat="1" ht="27">
      <c r="A1320" s="262">
        <v>92547</v>
      </c>
      <c r="B1320" s="263" t="s">
        <v>2950</v>
      </c>
      <c r="C1320" s="264" t="s">
        <v>2</v>
      </c>
      <c r="D1320" s="278">
        <v>1493.44</v>
      </c>
      <c r="E1320" s="257"/>
    </row>
    <row r="1321" spans="1:5" s="258" customFormat="1" ht="27">
      <c r="A1321" s="262">
        <v>92548</v>
      </c>
      <c r="B1321" s="263" t="s">
        <v>2951</v>
      </c>
      <c r="C1321" s="264" t="s">
        <v>2</v>
      </c>
      <c r="D1321" s="278">
        <v>1662.41</v>
      </c>
      <c r="E1321" s="257"/>
    </row>
    <row r="1322" spans="1:5" s="258" customFormat="1" ht="27">
      <c r="A1322" s="262">
        <v>92549</v>
      </c>
      <c r="B1322" s="263" t="s">
        <v>2952</v>
      </c>
      <c r="C1322" s="264" t="s">
        <v>2</v>
      </c>
      <c r="D1322" s="278">
        <v>2079.1799999999998</v>
      </c>
      <c r="E1322" s="257"/>
    </row>
    <row r="1323" spans="1:5" s="258" customFormat="1" ht="27">
      <c r="A1323" s="262">
        <v>92550</v>
      </c>
      <c r="B1323" s="263" t="s">
        <v>2953</v>
      </c>
      <c r="C1323" s="264" t="s">
        <v>2</v>
      </c>
      <c r="D1323" s="278">
        <v>2543.1799999999998</v>
      </c>
      <c r="E1323" s="257"/>
    </row>
    <row r="1324" spans="1:5" s="258" customFormat="1" ht="27">
      <c r="A1324" s="262">
        <v>92551</v>
      </c>
      <c r="B1324" s="263" t="s">
        <v>2954</v>
      </c>
      <c r="C1324" s="264" t="s">
        <v>2</v>
      </c>
      <c r="D1324" s="278">
        <v>2648.41</v>
      </c>
      <c r="E1324" s="257"/>
    </row>
    <row r="1325" spans="1:5" s="258" customFormat="1" ht="27">
      <c r="A1325" s="262">
        <v>92552</v>
      </c>
      <c r="B1325" s="263" t="s">
        <v>2955</v>
      </c>
      <c r="C1325" s="264" t="s">
        <v>2</v>
      </c>
      <c r="D1325" s="278">
        <v>2880.7</v>
      </c>
      <c r="E1325" s="257"/>
    </row>
    <row r="1326" spans="1:5" s="258" customFormat="1" ht="27">
      <c r="A1326" s="262">
        <v>92553</v>
      </c>
      <c r="B1326" s="263" t="s">
        <v>2956</v>
      </c>
      <c r="C1326" s="264" t="s">
        <v>2</v>
      </c>
      <c r="D1326" s="278">
        <v>3308.3</v>
      </c>
      <c r="E1326" s="257"/>
    </row>
    <row r="1327" spans="1:5" s="258" customFormat="1" ht="27">
      <c r="A1327" s="262">
        <v>92554</v>
      </c>
      <c r="B1327" s="263" t="s">
        <v>2957</v>
      </c>
      <c r="C1327" s="264" t="s">
        <v>2</v>
      </c>
      <c r="D1327" s="278">
        <v>3428.95</v>
      </c>
      <c r="E1327" s="257"/>
    </row>
    <row r="1328" spans="1:5" s="258" customFormat="1" ht="27">
      <c r="A1328" s="262">
        <v>92555</v>
      </c>
      <c r="B1328" s="263" t="s">
        <v>2958</v>
      </c>
      <c r="C1328" s="264" t="s">
        <v>2</v>
      </c>
      <c r="D1328" s="278">
        <v>1132.25</v>
      </c>
      <c r="E1328" s="257"/>
    </row>
    <row r="1329" spans="1:5" s="258" customFormat="1" ht="27">
      <c r="A1329" s="262">
        <v>92556</v>
      </c>
      <c r="B1329" s="263" t="s">
        <v>2959</v>
      </c>
      <c r="C1329" s="264" t="s">
        <v>2</v>
      </c>
      <c r="D1329" s="278">
        <v>1383.58</v>
      </c>
      <c r="E1329" s="257"/>
    </row>
    <row r="1330" spans="1:5" s="258" customFormat="1" ht="27">
      <c r="A1330" s="262">
        <v>92557</v>
      </c>
      <c r="B1330" s="263" t="s">
        <v>2960</v>
      </c>
      <c r="C1330" s="264" t="s">
        <v>2</v>
      </c>
      <c r="D1330" s="278">
        <v>1465.4</v>
      </c>
      <c r="E1330" s="257"/>
    </row>
    <row r="1331" spans="1:5" s="258" customFormat="1" ht="27">
      <c r="A1331" s="262">
        <v>92558</v>
      </c>
      <c r="B1331" s="263" t="s">
        <v>2961</v>
      </c>
      <c r="C1331" s="264" t="s">
        <v>2</v>
      </c>
      <c r="D1331" s="278">
        <v>1646.41</v>
      </c>
      <c r="E1331" s="257"/>
    </row>
    <row r="1332" spans="1:5" s="258" customFormat="1" ht="27">
      <c r="A1332" s="262">
        <v>92559</v>
      </c>
      <c r="B1332" s="263" t="s">
        <v>2962</v>
      </c>
      <c r="C1332" s="264" t="s">
        <v>2</v>
      </c>
      <c r="D1332" s="278">
        <v>2049.38</v>
      </c>
      <c r="E1332" s="257"/>
    </row>
    <row r="1333" spans="1:5" s="258" customFormat="1" ht="27">
      <c r="A1333" s="262">
        <v>92560</v>
      </c>
      <c r="B1333" s="263" t="s">
        <v>2963</v>
      </c>
      <c r="C1333" s="264" t="s">
        <v>2</v>
      </c>
      <c r="D1333" s="278">
        <v>2502.6</v>
      </c>
      <c r="E1333" s="257"/>
    </row>
    <row r="1334" spans="1:5" s="258" customFormat="1" ht="27">
      <c r="A1334" s="262">
        <v>92561</v>
      </c>
      <c r="B1334" s="263" t="s">
        <v>2964</v>
      </c>
      <c r="C1334" s="264" t="s">
        <v>2</v>
      </c>
      <c r="D1334" s="278">
        <v>2608.9299999999998</v>
      </c>
      <c r="E1334" s="257"/>
    </row>
    <row r="1335" spans="1:5" s="258" customFormat="1" ht="27">
      <c r="A1335" s="262">
        <v>92562</v>
      </c>
      <c r="B1335" s="263" t="s">
        <v>2965</v>
      </c>
      <c r="C1335" s="264" t="s">
        <v>2</v>
      </c>
      <c r="D1335" s="278">
        <v>2813.18</v>
      </c>
      <c r="E1335" s="257"/>
    </row>
    <row r="1336" spans="1:5" s="258" customFormat="1" ht="27">
      <c r="A1336" s="262">
        <v>92563</v>
      </c>
      <c r="B1336" s="263" t="s">
        <v>2966</v>
      </c>
      <c r="C1336" s="264" t="s">
        <v>2</v>
      </c>
      <c r="D1336" s="278">
        <v>3229.34</v>
      </c>
      <c r="E1336" s="257"/>
    </row>
    <row r="1337" spans="1:5" s="258" customFormat="1" ht="27">
      <c r="A1337" s="262">
        <v>92564</v>
      </c>
      <c r="B1337" s="263" t="s">
        <v>2967</v>
      </c>
      <c r="C1337" s="264" t="s">
        <v>2</v>
      </c>
      <c r="D1337" s="278">
        <v>3332.23</v>
      </c>
      <c r="E1337" s="257"/>
    </row>
    <row r="1338" spans="1:5" s="258" customFormat="1" ht="27">
      <c r="A1338" s="262">
        <v>100379</v>
      </c>
      <c r="B1338" s="263" t="s">
        <v>2968</v>
      </c>
      <c r="C1338" s="264" t="s">
        <v>4</v>
      </c>
      <c r="D1338" s="278">
        <v>43.04</v>
      </c>
      <c r="E1338" s="257"/>
    </row>
    <row r="1339" spans="1:5" s="258" customFormat="1" ht="27">
      <c r="A1339" s="262">
        <v>100380</v>
      </c>
      <c r="B1339" s="263" t="s">
        <v>2969</v>
      </c>
      <c r="C1339" s="264" t="s">
        <v>4</v>
      </c>
      <c r="D1339" s="278">
        <v>56.78</v>
      </c>
      <c r="E1339" s="257"/>
    </row>
    <row r="1340" spans="1:5" s="258" customFormat="1" ht="27">
      <c r="A1340" s="262">
        <v>100381</v>
      </c>
      <c r="B1340" s="263" t="s">
        <v>2970</v>
      </c>
      <c r="C1340" s="264" t="s">
        <v>4</v>
      </c>
      <c r="D1340" s="278">
        <v>63.67</v>
      </c>
      <c r="E1340" s="257"/>
    </row>
    <row r="1341" spans="1:5" s="258" customFormat="1" ht="40.5">
      <c r="A1341" s="262">
        <v>100383</v>
      </c>
      <c r="B1341" s="263" t="s">
        <v>2971</v>
      </c>
      <c r="C1341" s="264" t="s">
        <v>4</v>
      </c>
      <c r="D1341" s="278">
        <v>28.93</v>
      </c>
      <c r="E1341" s="257"/>
    </row>
    <row r="1342" spans="1:5" s="258" customFormat="1" ht="27">
      <c r="A1342" s="262">
        <v>100384</v>
      </c>
      <c r="B1342" s="263" t="s">
        <v>2972</v>
      </c>
      <c r="C1342" s="264" t="s">
        <v>4</v>
      </c>
      <c r="D1342" s="278">
        <v>30.44</v>
      </c>
      <c r="E1342" s="257"/>
    </row>
    <row r="1343" spans="1:5" s="258" customFormat="1" ht="27">
      <c r="A1343" s="262">
        <v>100385</v>
      </c>
      <c r="B1343" s="263" t="s">
        <v>2973</v>
      </c>
      <c r="C1343" s="264" t="s">
        <v>4</v>
      </c>
      <c r="D1343" s="278">
        <v>38.659999999999997</v>
      </c>
      <c r="E1343" s="257"/>
    </row>
    <row r="1344" spans="1:5" s="258" customFormat="1" ht="27">
      <c r="A1344" s="262">
        <v>100386</v>
      </c>
      <c r="B1344" s="263" t="s">
        <v>2974</v>
      </c>
      <c r="C1344" s="264" t="s">
        <v>4</v>
      </c>
      <c r="D1344" s="278">
        <v>49.52</v>
      </c>
      <c r="E1344" s="257"/>
    </row>
    <row r="1345" spans="1:5" s="258" customFormat="1" ht="27">
      <c r="A1345" s="262">
        <v>100387</v>
      </c>
      <c r="B1345" s="263" t="s">
        <v>2975</v>
      </c>
      <c r="C1345" s="264" t="s">
        <v>4</v>
      </c>
      <c r="D1345" s="278">
        <v>60.62</v>
      </c>
      <c r="E1345" s="257"/>
    </row>
    <row r="1346" spans="1:5" s="258" customFormat="1" ht="27">
      <c r="A1346" s="262">
        <v>100388</v>
      </c>
      <c r="B1346" s="263" t="s">
        <v>2976</v>
      </c>
      <c r="C1346" s="264" t="s">
        <v>4</v>
      </c>
      <c r="D1346" s="278">
        <v>22.13</v>
      </c>
      <c r="E1346" s="257"/>
    </row>
    <row r="1347" spans="1:5" s="258" customFormat="1" ht="27">
      <c r="A1347" s="262">
        <v>100389</v>
      </c>
      <c r="B1347" s="263" t="s">
        <v>2977</v>
      </c>
      <c r="C1347" s="264" t="s">
        <v>4</v>
      </c>
      <c r="D1347" s="278">
        <v>19.61</v>
      </c>
      <c r="E1347" s="257"/>
    </row>
    <row r="1348" spans="1:5" s="258" customFormat="1" ht="27">
      <c r="A1348" s="262">
        <v>100390</v>
      </c>
      <c r="B1348" s="263" t="s">
        <v>2978</v>
      </c>
      <c r="C1348" s="264" t="s">
        <v>4</v>
      </c>
      <c r="D1348" s="278">
        <v>26.35</v>
      </c>
      <c r="E1348" s="257"/>
    </row>
    <row r="1349" spans="1:5" s="258" customFormat="1" ht="27">
      <c r="A1349" s="262">
        <v>100391</v>
      </c>
      <c r="B1349" s="263" t="s">
        <v>2979</v>
      </c>
      <c r="C1349" s="264" t="s">
        <v>4</v>
      </c>
      <c r="D1349" s="278">
        <v>22.42</v>
      </c>
      <c r="E1349" s="257"/>
    </row>
    <row r="1350" spans="1:5" s="258" customFormat="1" ht="27">
      <c r="A1350" s="262">
        <v>100392</v>
      </c>
      <c r="B1350" s="263" t="s">
        <v>2980</v>
      </c>
      <c r="C1350" s="264" t="s">
        <v>4</v>
      </c>
      <c r="D1350" s="278">
        <v>17.43</v>
      </c>
      <c r="E1350" s="257"/>
    </row>
    <row r="1351" spans="1:5" s="258" customFormat="1" ht="27">
      <c r="A1351" s="262">
        <v>100393</v>
      </c>
      <c r="B1351" s="263" t="s">
        <v>2981</v>
      </c>
      <c r="C1351" s="264" t="s">
        <v>4</v>
      </c>
      <c r="D1351" s="278">
        <v>22.5</v>
      </c>
      <c r="E1351" s="257"/>
    </row>
    <row r="1352" spans="1:5" s="258" customFormat="1" ht="27">
      <c r="A1352" s="262">
        <v>100394</v>
      </c>
      <c r="B1352" s="263" t="s">
        <v>2982</v>
      </c>
      <c r="C1352" s="264" t="s">
        <v>4</v>
      </c>
      <c r="D1352" s="278">
        <v>20.74</v>
      </c>
      <c r="E1352" s="257"/>
    </row>
    <row r="1353" spans="1:5" s="258" customFormat="1" ht="27">
      <c r="A1353" s="262">
        <v>100395</v>
      </c>
      <c r="B1353" s="263" t="s">
        <v>2983</v>
      </c>
      <c r="C1353" s="264" t="s">
        <v>4</v>
      </c>
      <c r="D1353" s="278">
        <v>26.74</v>
      </c>
      <c r="E1353" s="257"/>
    </row>
    <row r="1354" spans="1:5" s="258" customFormat="1" ht="13.5">
      <c r="A1354" s="262">
        <v>94189</v>
      </c>
      <c r="B1354" s="263" t="s">
        <v>2984</v>
      </c>
      <c r="C1354" s="264" t="s">
        <v>4</v>
      </c>
      <c r="D1354" s="278">
        <v>38.659999999999997</v>
      </c>
      <c r="E1354" s="257"/>
    </row>
    <row r="1355" spans="1:5" s="258" customFormat="1" ht="13.5">
      <c r="A1355" s="262">
        <v>94192</v>
      </c>
      <c r="B1355" s="263" t="s">
        <v>2985</v>
      </c>
      <c r="C1355" s="264" t="s">
        <v>4</v>
      </c>
      <c r="D1355" s="278">
        <v>41.4</v>
      </c>
      <c r="E1355" s="257"/>
    </row>
    <row r="1356" spans="1:5" s="258" customFormat="1" ht="27">
      <c r="A1356" s="262">
        <v>94195</v>
      </c>
      <c r="B1356" s="263" t="s">
        <v>2986</v>
      </c>
      <c r="C1356" s="264" t="s">
        <v>4</v>
      </c>
      <c r="D1356" s="278">
        <v>25.32</v>
      </c>
      <c r="E1356" s="257"/>
    </row>
    <row r="1357" spans="1:5" s="258" customFormat="1" ht="27">
      <c r="A1357" s="262">
        <v>94198</v>
      </c>
      <c r="B1357" s="263" t="s">
        <v>2987</v>
      </c>
      <c r="C1357" s="264" t="s">
        <v>4</v>
      </c>
      <c r="D1357" s="278">
        <v>28.92</v>
      </c>
      <c r="E1357" s="257"/>
    </row>
    <row r="1358" spans="1:5" s="258" customFormat="1" ht="13.5">
      <c r="A1358" s="262">
        <v>94201</v>
      </c>
      <c r="B1358" s="263" t="s">
        <v>2988</v>
      </c>
      <c r="C1358" s="264" t="s">
        <v>4</v>
      </c>
      <c r="D1358" s="278">
        <v>36.83</v>
      </c>
      <c r="E1358" s="257"/>
    </row>
    <row r="1359" spans="1:5" s="258" customFormat="1" ht="27">
      <c r="A1359" s="262">
        <v>94204</v>
      </c>
      <c r="B1359" s="263" t="s">
        <v>2989</v>
      </c>
      <c r="C1359" s="264" t="s">
        <v>4</v>
      </c>
      <c r="D1359" s="278">
        <v>42.96</v>
      </c>
      <c r="E1359" s="257"/>
    </row>
    <row r="1360" spans="1:5" s="258" customFormat="1" ht="13.5">
      <c r="A1360" s="262">
        <v>94224</v>
      </c>
      <c r="B1360" s="263" t="s">
        <v>2990</v>
      </c>
      <c r="C1360" s="264" t="s">
        <v>1</v>
      </c>
      <c r="D1360" s="278">
        <v>26.81</v>
      </c>
      <c r="E1360" s="257"/>
    </row>
    <row r="1361" spans="1:5" s="258" customFormat="1" ht="13.5">
      <c r="A1361" s="262">
        <v>94226</v>
      </c>
      <c r="B1361" s="263" t="s">
        <v>2991</v>
      </c>
      <c r="C1361" s="264" t="s">
        <v>4</v>
      </c>
      <c r="D1361" s="278">
        <v>18.309999999999999</v>
      </c>
      <c r="E1361" s="257"/>
    </row>
    <row r="1362" spans="1:5" s="258" customFormat="1" ht="13.5">
      <c r="A1362" s="262">
        <v>94232</v>
      </c>
      <c r="B1362" s="263" t="s">
        <v>2992</v>
      </c>
      <c r="C1362" s="264" t="s">
        <v>2</v>
      </c>
      <c r="D1362" s="278">
        <v>3.18</v>
      </c>
      <c r="E1362" s="257"/>
    </row>
    <row r="1363" spans="1:5" s="258" customFormat="1" ht="13.5">
      <c r="A1363" s="262">
        <v>94440</v>
      </c>
      <c r="B1363" s="263" t="s">
        <v>2993</v>
      </c>
      <c r="C1363" s="264" t="s">
        <v>4</v>
      </c>
      <c r="D1363" s="278">
        <v>25.32</v>
      </c>
      <c r="E1363" s="257"/>
    </row>
    <row r="1364" spans="1:5" s="258" customFormat="1" ht="27">
      <c r="A1364" s="262">
        <v>94441</v>
      </c>
      <c r="B1364" s="263" t="s">
        <v>2994</v>
      </c>
      <c r="C1364" s="264" t="s">
        <v>4</v>
      </c>
      <c r="D1364" s="278">
        <v>28.92</v>
      </c>
      <c r="E1364" s="257"/>
    </row>
    <row r="1365" spans="1:5" s="258" customFormat="1" ht="13.5">
      <c r="A1365" s="262">
        <v>94442</v>
      </c>
      <c r="B1365" s="263" t="s">
        <v>2995</v>
      </c>
      <c r="C1365" s="264" t="s">
        <v>4</v>
      </c>
      <c r="D1365" s="278">
        <v>25.32</v>
      </c>
      <c r="E1365" s="257"/>
    </row>
    <row r="1366" spans="1:5" s="258" customFormat="1" ht="27">
      <c r="A1366" s="262">
        <v>94443</v>
      </c>
      <c r="B1366" s="263" t="s">
        <v>2996</v>
      </c>
      <c r="C1366" s="264" t="s">
        <v>4</v>
      </c>
      <c r="D1366" s="278">
        <v>28.92</v>
      </c>
      <c r="E1366" s="257"/>
    </row>
    <row r="1367" spans="1:5" s="258" customFormat="1" ht="13.5">
      <c r="A1367" s="262">
        <v>94445</v>
      </c>
      <c r="B1367" s="263" t="s">
        <v>2997</v>
      </c>
      <c r="C1367" s="264" t="s">
        <v>4</v>
      </c>
      <c r="D1367" s="278">
        <v>36.83</v>
      </c>
      <c r="E1367" s="257"/>
    </row>
    <row r="1368" spans="1:5" s="258" customFormat="1" ht="13.5">
      <c r="A1368" s="262">
        <v>94446</v>
      </c>
      <c r="B1368" s="263" t="s">
        <v>2998</v>
      </c>
      <c r="C1368" s="264" t="s">
        <v>4</v>
      </c>
      <c r="D1368" s="278">
        <v>42.96</v>
      </c>
      <c r="E1368" s="257"/>
    </row>
    <row r="1369" spans="1:5" s="258" customFormat="1" ht="13.5">
      <c r="A1369" s="262">
        <v>94447</v>
      </c>
      <c r="B1369" s="263" t="s">
        <v>2999</v>
      </c>
      <c r="C1369" s="264" t="s">
        <v>4</v>
      </c>
      <c r="D1369" s="278">
        <v>36.83</v>
      </c>
      <c r="E1369" s="257"/>
    </row>
    <row r="1370" spans="1:5" s="258" customFormat="1" ht="27">
      <c r="A1370" s="262">
        <v>94448</v>
      </c>
      <c r="B1370" s="263" t="s">
        <v>3000</v>
      </c>
      <c r="C1370" s="264" t="s">
        <v>4</v>
      </c>
      <c r="D1370" s="278">
        <v>42.96</v>
      </c>
      <c r="E1370" s="257"/>
    </row>
    <row r="1371" spans="1:5" s="258" customFormat="1" ht="27">
      <c r="A1371" s="262">
        <v>94207</v>
      </c>
      <c r="B1371" s="263" t="s">
        <v>3001</v>
      </c>
      <c r="C1371" s="264" t="s">
        <v>4</v>
      </c>
      <c r="D1371" s="278">
        <v>46.9</v>
      </c>
      <c r="E1371" s="257"/>
    </row>
    <row r="1372" spans="1:5" s="258" customFormat="1" ht="27">
      <c r="A1372" s="262">
        <v>94210</v>
      </c>
      <c r="B1372" s="263" t="s">
        <v>3002</v>
      </c>
      <c r="C1372" s="264" t="s">
        <v>4</v>
      </c>
      <c r="D1372" s="278">
        <v>49.73</v>
      </c>
      <c r="E1372" s="257"/>
    </row>
    <row r="1373" spans="1:5" s="258" customFormat="1" ht="13.5">
      <c r="A1373" s="262">
        <v>94218</v>
      </c>
      <c r="B1373" s="263" t="s">
        <v>8103</v>
      </c>
      <c r="C1373" s="264" t="s">
        <v>4</v>
      </c>
      <c r="D1373" s="278">
        <v>117.04</v>
      </c>
      <c r="E1373" s="257"/>
    </row>
    <row r="1374" spans="1:5" s="258" customFormat="1" ht="13.5">
      <c r="A1374" s="262">
        <v>94213</v>
      </c>
      <c r="B1374" s="263" t="s">
        <v>3003</v>
      </c>
      <c r="C1374" s="264" t="s">
        <v>4</v>
      </c>
      <c r="D1374" s="278">
        <v>78.3</v>
      </c>
      <c r="E1374" s="257"/>
    </row>
    <row r="1375" spans="1:5" s="258" customFormat="1" ht="13.5">
      <c r="A1375" s="262">
        <v>94216</v>
      </c>
      <c r="B1375" s="263" t="s">
        <v>3004</v>
      </c>
      <c r="C1375" s="264" t="s">
        <v>4</v>
      </c>
      <c r="D1375" s="278">
        <v>221.84</v>
      </c>
      <c r="E1375" s="257"/>
    </row>
    <row r="1376" spans="1:5" s="258" customFormat="1" ht="27">
      <c r="A1376" s="262">
        <v>94219</v>
      </c>
      <c r="B1376" s="263" t="s">
        <v>3005</v>
      </c>
      <c r="C1376" s="264" t="s">
        <v>1</v>
      </c>
      <c r="D1376" s="278">
        <v>29.06</v>
      </c>
      <c r="E1376" s="257"/>
    </row>
    <row r="1377" spans="1:5" s="258" customFormat="1" ht="27">
      <c r="A1377" s="262">
        <v>94220</v>
      </c>
      <c r="B1377" s="263" t="s">
        <v>3006</v>
      </c>
      <c r="C1377" s="264" t="s">
        <v>1</v>
      </c>
      <c r="D1377" s="278">
        <v>54.14</v>
      </c>
      <c r="E1377" s="257"/>
    </row>
    <row r="1378" spans="1:5" s="258" customFormat="1" ht="27">
      <c r="A1378" s="262">
        <v>94221</v>
      </c>
      <c r="B1378" s="263" t="s">
        <v>3007</v>
      </c>
      <c r="C1378" s="264" t="s">
        <v>1</v>
      </c>
      <c r="D1378" s="278">
        <v>21.93</v>
      </c>
      <c r="E1378" s="257"/>
    </row>
    <row r="1379" spans="1:5" s="258" customFormat="1" ht="27">
      <c r="A1379" s="262">
        <v>94222</v>
      </c>
      <c r="B1379" s="263" t="s">
        <v>3008</v>
      </c>
      <c r="C1379" s="264" t="s">
        <v>1</v>
      </c>
      <c r="D1379" s="278">
        <v>47.01</v>
      </c>
      <c r="E1379" s="257"/>
    </row>
    <row r="1380" spans="1:5" s="258" customFormat="1" ht="13.5">
      <c r="A1380" s="262">
        <v>94223</v>
      </c>
      <c r="B1380" s="263" t="s">
        <v>3009</v>
      </c>
      <c r="C1380" s="264" t="s">
        <v>1</v>
      </c>
      <c r="D1380" s="278">
        <v>82.34</v>
      </c>
      <c r="E1380" s="257"/>
    </row>
    <row r="1381" spans="1:5" s="258" customFormat="1" ht="13.5">
      <c r="A1381" s="262">
        <v>94451</v>
      </c>
      <c r="B1381" s="263" t="s">
        <v>3010</v>
      </c>
      <c r="C1381" s="264" t="s">
        <v>1</v>
      </c>
      <c r="D1381" s="278">
        <v>91.23</v>
      </c>
      <c r="E1381" s="257"/>
    </row>
    <row r="1382" spans="1:5" s="258" customFormat="1" ht="13.5">
      <c r="A1382" s="262">
        <v>100325</v>
      </c>
      <c r="B1382" s="263" t="s">
        <v>3011</v>
      </c>
      <c r="C1382" s="264" t="s">
        <v>1</v>
      </c>
      <c r="D1382" s="278">
        <v>88.69</v>
      </c>
      <c r="E1382" s="257"/>
    </row>
    <row r="1383" spans="1:5" s="258" customFormat="1" ht="13.5">
      <c r="A1383" s="262">
        <v>100327</v>
      </c>
      <c r="B1383" s="263" t="s">
        <v>3012</v>
      </c>
      <c r="C1383" s="264" t="s">
        <v>1</v>
      </c>
      <c r="D1383" s="278">
        <v>61.35</v>
      </c>
      <c r="E1383" s="257"/>
    </row>
    <row r="1384" spans="1:5" s="258" customFormat="1" ht="13.5">
      <c r="A1384" s="262">
        <v>100328</v>
      </c>
      <c r="B1384" s="263" t="s">
        <v>3013</v>
      </c>
      <c r="C1384" s="264" t="s">
        <v>4</v>
      </c>
      <c r="D1384" s="278">
        <v>12.02</v>
      </c>
      <c r="E1384" s="257"/>
    </row>
    <row r="1385" spans="1:5" s="258" customFormat="1" ht="13.5">
      <c r="A1385" s="262">
        <v>100329</v>
      </c>
      <c r="B1385" s="263" t="s">
        <v>3014</v>
      </c>
      <c r="C1385" s="264" t="s">
        <v>4</v>
      </c>
      <c r="D1385" s="278">
        <v>15.64</v>
      </c>
      <c r="E1385" s="257"/>
    </row>
    <row r="1386" spans="1:5" s="258" customFormat="1" ht="13.5">
      <c r="A1386" s="262">
        <v>100330</v>
      </c>
      <c r="B1386" s="263" t="s">
        <v>3015</v>
      </c>
      <c r="C1386" s="264" t="s">
        <v>4</v>
      </c>
      <c r="D1386" s="278">
        <v>16.29</v>
      </c>
      <c r="E1386" s="257"/>
    </row>
    <row r="1387" spans="1:5" s="258" customFormat="1" ht="13.5">
      <c r="A1387" s="262">
        <v>100331</v>
      </c>
      <c r="B1387" s="263" t="s">
        <v>3016</v>
      </c>
      <c r="C1387" s="264" t="s">
        <v>4</v>
      </c>
      <c r="D1387" s="278">
        <v>22.47</v>
      </c>
      <c r="E1387" s="257"/>
    </row>
    <row r="1388" spans="1:5" s="258" customFormat="1" ht="27">
      <c r="A1388" s="262">
        <v>100434</v>
      </c>
      <c r="B1388" s="263" t="s">
        <v>3017</v>
      </c>
      <c r="C1388" s="264" t="s">
        <v>1</v>
      </c>
      <c r="D1388" s="278">
        <v>235.79</v>
      </c>
      <c r="E1388" s="257"/>
    </row>
    <row r="1389" spans="1:5" s="258" customFormat="1" ht="27">
      <c r="A1389" s="262">
        <v>100435</v>
      </c>
      <c r="B1389" s="263" t="s">
        <v>3018</v>
      </c>
      <c r="C1389" s="264" t="s">
        <v>1</v>
      </c>
      <c r="D1389" s="278">
        <v>59.42</v>
      </c>
      <c r="E1389" s="257"/>
    </row>
    <row r="1390" spans="1:5" s="258" customFormat="1" ht="13.5">
      <c r="A1390" s="262">
        <v>94227</v>
      </c>
      <c r="B1390" s="263" t="s">
        <v>3019</v>
      </c>
      <c r="C1390" s="264" t="s">
        <v>1</v>
      </c>
      <c r="D1390" s="278">
        <v>68.680000000000007</v>
      </c>
      <c r="E1390" s="257"/>
    </row>
    <row r="1391" spans="1:5" s="258" customFormat="1" ht="13.5">
      <c r="A1391" s="262">
        <v>94228</v>
      </c>
      <c r="B1391" s="263" t="s">
        <v>3020</v>
      </c>
      <c r="C1391" s="264" t="s">
        <v>1</v>
      </c>
      <c r="D1391" s="278">
        <v>92.63</v>
      </c>
      <c r="E1391" s="257"/>
    </row>
    <row r="1392" spans="1:5" s="258" customFormat="1" ht="13.5">
      <c r="A1392" s="262">
        <v>94229</v>
      </c>
      <c r="B1392" s="263" t="s">
        <v>3021</v>
      </c>
      <c r="C1392" s="264" t="s">
        <v>1</v>
      </c>
      <c r="D1392" s="278">
        <v>179.05</v>
      </c>
      <c r="E1392" s="257"/>
    </row>
    <row r="1393" spans="1:5" s="258" customFormat="1" ht="13.5">
      <c r="A1393" s="262">
        <v>94231</v>
      </c>
      <c r="B1393" s="263" t="s">
        <v>3022</v>
      </c>
      <c r="C1393" s="264" t="s">
        <v>1</v>
      </c>
      <c r="D1393" s="278">
        <v>54.75</v>
      </c>
      <c r="E1393" s="257"/>
    </row>
    <row r="1394" spans="1:5" s="258" customFormat="1" ht="27">
      <c r="A1394" s="262">
        <v>94449</v>
      </c>
      <c r="B1394" s="263" t="s">
        <v>3023</v>
      </c>
      <c r="C1394" s="264" t="s">
        <v>4</v>
      </c>
      <c r="D1394" s="278">
        <v>89.96</v>
      </c>
      <c r="E1394" s="257"/>
    </row>
    <row r="1395" spans="1:5" s="258" customFormat="1" ht="27">
      <c r="A1395" s="262">
        <v>92255</v>
      </c>
      <c r="B1395" s="263" t="s">
        <v>3024</v>
      </c>
      <c r="C1395" s="264" t="s">
        <v>2</v>
      </c>
      <c r="D1395" s="278">
        <v>201.8</v>
      </c>
      <c r="E1395" s="257"/>
    </row>
    <row r="1396" spans="1:5" s="258" customFormat="1" ht="27">
      <c r="A1396" s="262">
        <v>92256</v>
      </c>
      <c r="B1396" s="263" t="s">
        <v>3025</v>
      </c>
      <c r="C1396" s="264" t="s">
        <v>2</v>
      </c>
      <c r="D1396" s="278">
        <v>252.2</v>
      </c>
      <c r="E1396" s="257"/>
    </row>
    <row r="1397" spans="1:5" s="258" customFormat="1" ht="27">
      <c r="A1397" s="262">
        <v>92257</v>
      </c>
      <c r="B1397" s="263" t="s">
        <v>3026</v>
      </c>
      <c r="C1397" s="264" t="s">
        <v>2</v>
      </c>
      <c r="D1397" s="278">
        <v>301.93</v>
      </c>
      <c r="E1397" s="257"/>
    </row>
    <row r="1398" spans="1:5" s="258" customFormat="1" ht="27">
      <c r="A1398" s="262">
        <v>92258</v>
      </c>
      <c r="B1398" s="263" t="s">
        <v>3027</v>
      </c>
      <c r="C1398" s="264" t="s">
        <v>2</v>
      </c>
      <c r="D1398" s="278">
        <v>381.89</v>
      </c>
      <c r="E1398" s="257"/>
    </row>
    <row r="1399" spans="1:5" s="258" customFormat="1" ht="27">
      <c r="A1399" s="262">
        <v>92568</v>
      </c>
      <c r="B1399" s="263" t="s">
        <v>3028</v>
      </c>
      <c r="C1399" s="264" t="s">
        <v>4</v>
      </c>
      <c r="D1399" s="278">
        <v>156.78</v>
      </c>
      <c r="E1399" s="257"/>
    </row>
    <row r="1400" spans="1:5" s="258" customFormat="1" ht="27">
      <c r="A1400" s="262">
        <v>92569</v>
      </c>
      <c r="B1400" s="263" t="s">
        <v>3029</v>
      </c>
      <c r="C1400" s="264" t="s">
        <v>4</v>
      </c>
      <c r="D1400" s="278">
        <v>87.64</v>
      </c>
      <c r="E1400" s="257"/>
    </row>
    <row r="1401" spans="1:5" s="258" customFormat="1" ht="27">
      <c r="A1401" s="262">
        <v>92570</v>
      </c>
      <c r="B1401" s="263" t="s">
        <v>3030</v>
      </c>
      <c r="C1401" s="264" t="s">
        <v>4</v>
      </c>
      <c r="D1401" s="278">
        <v>55.75</v>
      </c>
      <c r="E1401" s="257"/>
    </row>
    <row r="1402" spans="1:5" s="258" customFormat="1" ht="27">
      <c r="A1402" s="262">
        <v>92571</v>
      </c>
      <c r="B1402" s="263" t="s">
        <v>3031</v>
      </c>
      <c r="C1402" s="264" t="s">
        <v>4</v>
      </c>
      <c r="D1402" s="278">
        <v>166.58</v>
      </c>
      <c r="E1402" s="257"/>
    </row>
    <row r="1403" spans="1:5" s="258" customFormat="1" ht="27">
      <c r="A1403" s="262">
        <v>92572</v>
      </c>
      <c r="B1403" s="263" t="s">
        <v>3032</v>
      </c>
      <c r="C1403" s="264" t="s">
        <v>4</v>
      </c>
      <c r="D1403" s="278">
        <v>100.3</v>
      </c>
      <c r="E1403" s="257"/>
    </row>
    <row r="1404" spans="1:5" s="258" customFormat="1" ht="27">
      <c r="A1404" s="262">
        <v>92573</v>
      </c>
      <c r="B1404" s="263" t="s">
        <v>3033</v>
      </c>
      <c r="C1404" s="264" t="s">
        <v>4</v>
      </c>
      <c r="D1404" s="278">
        <v>59.9</v>
      </c>
      <c r="E1404" s="257"/>
    </row>
    <row r="1405" spans="1:5" s="258" customFormat="1" ht="27">
      <c r="A1405" s="262">
        <v>92574</v>
      </c>
      <c r="B1405" s="263" t="s">
        <v>3034</v>
      </c>
      <c r="C1405" s="264" t="s">
        <v>4</v>
      </c>
      <c r="D1405" s="278">
        <v>159.32</v>
      </c>
      <c r="E1405" s="257"/>
    </row>
    <row r="1406" spans="1:5" s="258" customFormat="1" ht="27">
      <c r="A1406" s="262">
        <v>92575</v>
      </c>
      <c r="B1406" s="263" t="s">
        <v>3035</v>
      </c>
      <c r="C1406" s="264" t="s">
        <v>4</v>
      </c>
      <c r="D1406" s="278">
        <v>80.13</v>
      </c>
      <c r="E1406" s="257"/>
    </row>
    <row r="1407" spans="1:5" s="258" customFormat="1" ht="27">
      <c r="A1407" s="262">
        <v>92576</v>
      </c>
      <c r="B1407" s="263" t="s">
        <v>3036</v>
      </c>
      <c r="C1407" s="264" t="s">
        <v>4</v>
      </c>
      <c r="D1407" s="278">
        <v>44</v>
      </c>
      <c r="E1407" s="257"/>
    </row>
    <row r="1408" spans="1:5" s="258" customFormat="1" ht="27">
      <c r="A1408" s="262">
        <v>92577</v>
      </c>
      <c r="B1408" s="263" t="s">
        <v>3037</v>
      </c>
      <c r="C1408" s="264" t="s">
        <v>4</v>
      </c>
      <c r="D1408" s="278">
        <v>169.67</v>
      </c>
      <c r="E1408" s="257"/>
    </row>
    <row r="1409" spans="1:5" s="258" customFormat="1" ht="27">
      <c r="A1409" s="262">
        <v>92578</v>
      </c>
      <c r="B1409" s="263" t="s">
        <v>3038</v>
      </c>
      <c r="C1409" s="264" t="s">
        <v>4</v>
      </c>
      <c r="D1409" s="278">
        <v>85.89</v>
      </c>
      <c r="E1409" s="257"/>
    </row>
    <row r="1410" spans="1:5" s="258" customFormat="1" ht="27">
      <c r="A1410" s="262">
        <v>92579</v>
      </c>
      <c r="B1410" s="263" t="s">
        <v>3039</v>
      </c>
      <c r="C1410" s="264" t="s">
        <v>4</v>
      </c>
      <c r="D1410" s="278">
        <v>47.32</v>
      </c>
      <c r="E1410" s="257"/>
    </row>
    <row r="1411" spans="1:5" s="258" customFormat="1" ht="27">
      <c r="A1411" s="262">
        <v>92580</v>
      </c>
      <c r="B1411" s="263" t="s">
        <v>3040</v>
      </c>
      <c r="C1411" s="264" t="s">
        <v>4</v>
      </c>
      <c r="D1411" s="278">
        <v>59.02</v>
      </c>
      <c r="E1411" s="257"/>
    </row>
    <row r="1412" spans="1:5" s="258" customFormat="1" ht="27">
      <c r="A1412" s="262">
        <v>92581</v>
      </c>
      <c r="B1412" s="263" t="s">
        <v>3041</v>
      </c>
      <c r="C1412" s="264" t="s">
        <v>4</v>
      </c>
      <c r="D1412" s="278">
        <v>61.63</v>
      </c>
      <c r="E1412" s="257"/>
    </row>
    <row r="1413" spans="1:5" s="258" customFormat="1" ht="27">
      <c r="A1413" s="262">
        <v>92582</v>
      </c>
      <c r="B1413" s="263" t="s">
        <v>3042</v>
      </c>
      <c r="C1413" s="264" t="s">
        <v>2</v>
      </c>
      <c r="D1413" s="278">
        <v>842.67</v>
      </c>
      <c r="E1413" s="257"/>
    </row>
    <row r="1414" spans="1:5" s="258" customFormat="1" ht="27">
      <c r="A1414" s="262">
        <v>92584</v>
      </c>
      <c r="B1414" s="263" t="s">
        <v>3043</v>
      </c>
      <c r="C1414" s="264" t="s">
        <v>2</v>
      </c>
      <c r="D1414" s="278">
        <v>993.5</v>
      </c>
      <c r="E1414" s="257"/>
    </row>
    <row r="1415" spans="1:5" s="258" customFormat="1" ht="27">
      <c r="A1415" s="262">
        <v>92586</v>
      </c>
      <c r="B1415" s="263" t="s">
        <v>3044</v>
      </c>
      <c r="C1415" s="264" t="s">
        <v>2</v>
      </c>
      <c r="D1415" s="278">
        <v>1144.32</v>
      </c>
      <c r="E1415" s="257"/>
    </row>
    <row r="1416" spans="1:5" s="258" customFormat="1" ht="27">
      <c r="A1416" s="262">
        <v>92588</v>
      </c>
      <c r="B1416" s="263" t="s">
        <v>3045</v>
      </c>
      <c r="C1416" s="264" t="s">
        <v>2</v>
      </c>
      <c r="D1416" s="278">
        <v>1450.18</v>
      </c>
      <c r="E1416" s="257"/>
    </row>
    <row r="1417" spans="1:5" s="258" customFormat="1" ht="27">
      <c r="A1417" s="262">
        <v>92590</v>
      </c>
      <c r="B1417" s="263" t="s">
        <v>3046</v>
      </c>
      <c r="C1417" s="264" t="s">
        <v>2</v>
      </c>
      <c r="D1417" s="278">
        <v>1601</v>
      </c>
      <c r="E1417" s="257"/>
    </row>
    <row r="1418" spans="1:5" s="258" customFormat="1" ht="27">
      <c r="A1418" s="262">
        <v>92592</v>
      </c>
      <c r="B1418" s="263" t="s">
        <v>3047</v>
      </c>
      <c r="C1418" s="264" t="s">
        <v>2</v>
      </c>
      <c r="D1418" s="278">
        <v>1801.56</v>
      </c>
      <c r="E1418" s="257"/>
    </row>
    <row r="1419" spans="1:5" s="258" customFormat="1" ht="27">
      <c r="A1419" s="262">
        <v>92594</v>
      </c>
      <c r="B1419" s="263" t="s">
        <v>3048</v>
      </c>
      <c r="C1419" s="264" t="s">
        <v>2</v>
      </c>
      <c r="D1419" s="278">
        <v>2095.19</v>
      </c>
      <c r="E1419" s="257"/>
    </row>
    <row r="1420" spans="1:5" s="258" customFormat="1" ht="27">
      <c r="A1420" s="262">
        <v>92596</v>
      </c>
      <c r="B1420" s="263" t="s">
        <v>3049</v>
      </c>
      <c r="C1420" s="264" t="s">
        <v>2</v>
      </c>
      <c r="D1420" s="278">
        <v>2332.4499999999998</v>
      </c>
      <c r="E1420" s="257"/>
    </row>
    <row r="1421" spans="1:5" s="258" customFormat="1" ht="27">
      <c r="A1421" s="262">
        <v>92598</v>
      </c>
      <c r="B1421" s="263" t="s">
        <v>3050</v>
      </c>
      <c r="C1421" s="264" t="s">
        <v>2</v>
      </c>
      <c r="D1421" s="278">
        <v>2483.27</v>
      </c>
      <c r="E1421" s="257"/>
    </row>
    <row r="1422" spans="1:5" s="258" customFormat="1" ht="27">
      <c r="A1422" s="262">
        <v>92600</v>
      </c>
      <c r="B1422" s="263" t="s">
        <v>3051</v>
      </c>
      <c r="C1422" s="264" t="s">
        <v>2</v>
      </c>
      <c r="D1422" s="278">
        <v>2672.28</v>
      </c>
      <c r="E1422" s="257"/>
    </row>
    <row r="1423" spans="1:5" s="258" customFormat="1" ht="27">
      <c r="A1423" s="262">
        <v>92602</v>
      </c>
      <c r="B1423" s="263" t="s">
        <v>24566</v>
      </c>
      <c r="C1423" s="264" t="s">
        <v>2</v>
      </c>
      <c r="D1423" s="278">
        <v>842.67</v>
      </c>
      <c r="E1423" s="257"/>
    </row>
    <row r="1424" spans="1:5" s="258" customFormat="1" ht="27">
      <c r="A1424" s="262">
        <v>92604</v>
      </c>
      <c r="B1424" s="263" t="s">
        <v>3052</v>
      </c>
      <c r="C1424" s="264" t="s">
        <v>2</v>
      </c>
      <c r="D1424" s="278">
        <v>955.33</v>
      </c>
      <c r="E1424" s="257"/>
    </row>
    <row r="1425" spans="1:5" s="258" customFormat="1" ht="27">
      <c r="A1425" s="262">
        <v>92606</v>
      </c>
      <c r="B1425" s="263" t="s">
        <v>3053</v>
      </c>
      <c r="C1425" s="264" t="s">
        <v>2</v>
      </c>
      <c r="D1425" s="278">
        <v>1106.1500000000001</v>
      </c>
      <c r="E1425" s="257"/>
    </row>
    <row r="1426" spans="1:5" s="258" customFormat="1" ht="27">
      <c r="A1426" s="262">
        <v>92608</v>
      </c>
      <c r="B1426" s="263" t="s">
        <v>3054</v>
      </c>
      <c r="C1426" s="264" t="s">
        <v>2</v>
      </c>
      <c r="D1426" s="278">
        <v>1373.83</v>
      </c>
      <c r="E1426" s="257"/>
    </row>
    <row r="1427" spans="1:5" s="258" customFormat="1" ht="27">
      <c r="A1427" s="262">
        <v>92610</v>
      </c>
      <c r="B1427" s="263" t="s">
        <v>3055</v>
      </c>
      <c r="C1427" s="264" t="s">
        <v>2</v>
      </c>
      <c r="D1427" s="278">
        <v>1524.65</v>
      </c>
      <c r="E1427" s="257"/>
    </row>
    <row r="1428" spans="1:5" s="258" customFormat="1" ht="27">
      <c r="A1428" s="262">
        <v>92612</v>
      </c>
      <c r="B1428" s="263" t="s">
        <v>3056</v>
      </c>
      <c r="C1428" s="264" t="s">
        <v>2</v>
      </c>
      <c r="D1428" s="278">
        <v>1725.22</v>
      </c>
      <c r="E1428" s="257"/>
    </row>
    <row r="1429" spans="1:5" s="258" customFormat="1" ht="27">
      <c r="A1429" s="262">
        <v>92614</v>
      </c>
      <c r="B1429" s="263" t="s">
        <v>3057</v>
      </c>
      <c r="C1429" s="264" t="s">
        <v>2</v>
      </c>
      <c r="D1429" s="278">
        <v>1942.49</v>
      </c>
      <c r="E1429" s="257"/>
    </row>
    <row r="1430" spans="1:5" s="258" customFormat="1" ht="27">
      <c r="A1430" s="262">
        <v>92616</v>
      </c>
      <c r="B1430" s="263" t="s">
        <v>3058</v>
      </c>
      <c r="C1430" s="264" t="s">
        <v>2</v>
      </c>
      <c r="D1430" s="278">
        <v>2217.9299999999998</v>
      </c>
      <c r="E1430" s="257"/>
    </row>
    <row r="1431" spans="1:5" s="258" customFormat="1" ht="27">
      <c r="A1431" s="262">
        <v>92618</v>
      </c>
      <c r="B1431" s="263" t="s">
        <v>3059</v>
      </c>
      <c r="C1431" s="264" t="s">
        <v>2</v>
      </c>
      <c r="D1431" s="278">
        <v>2368.75</v>
      </c>
      <c r="E1431" s="257"/>
    </row>
    <row r="1432" spans="1:5" s="258" customFormat="1" ht="27">
      <c r="A1432" s="262">
        <v>92620</v>
      </c>
      <c r="B1432" s="263" t="s">
        <v>3060</v>
      </c>
      <c r="C1432" s="264" t="s">
        <v>2</v>
      </c>
      <c r="D1432" s="278">
        <v>2519.58</v>
      </c>
      <c r="E1432" s="257"/>
    </row>
    <row r="1433" spans="1:5" s="258" customFormat="1" ht="27">
      <c r="A1433" s="262">
        <v>100357</v>
      </c>
      <c r="B1433" s="263" t="s">
        <v>3061</v>
      </c>
      <c r="C1433" s="264" t="s">
        <v>2</v>
      </c>
      <c r="D1433" s="278">
        <v>1193.26</v>
      </c>
      <c r="E1433" s="257"/>
    </row>
    <row r="1434" spans="1:5" s="258" customFormat="1" ht="27">
      <c r="A1434" s="262">
        <v>100358</v>
      </c>
      <c r="B1434" s="263" t="s">
        <v>3062</v>
      </c>
      <c r="C1434" s="264" t="s">
        <v>2</v>
      </c>
      <c r="D1434" s="278">
        <v>1615.8</v>
      </c>
      <c r="E1434" s="257"/>
    </row>
    <row r="1435" spans="1:5" s="258" customFormat="1" ht="27">
      <c r="A1435" s="262">
        <v>100359</v>
      </c>
      <c r="B1435" s="263" t="s">
        <v>3063</v>
      </c>
      <c r="C1435" s="264" t="s">
        <v>2</v>
      </c>
      <c r="D1435" s="278">
        <v>1699.43</v>
      </c>
      <c r="E1435" s="257"/>
    </row>
    <row r="1436" spans="1:5" s="258" customFormat="1" ht="27">
      <c r="A1436" s="262">
        <v>100360</v>
      </c>
      <c r="B1436" s="263" t="s">
        <v>3064</v>
      </c>
      <c r="C1436" s="264" t="s">
        <v>2</v>
      </c>
      <c r="D1436" s="278">
        <v>1885.12</v>
      </c>
      <c r="E1436" s="257"/>
    </row>
    <row r="1437" spans="1:5" s="258" customFormat="1" ht="27">
      <c r="A1437" s="262">
        <v>100361</v>
      </c>
      <c r="B1437" s="263" t="s">
        <v>3065</v>
      </c>
      <c r="C1437" s="264" t="s">
        <v>2</v>
      </c>
      <c r="D1437" s="278">
        <v>2343.16</v>
      </c>
      <c r="E1437" s="257"/>
    </row>
    <row r="1438" spans="1:5" s="258" customFormat="1" ht="27">
      <c r="A1438" s="262">
        <v>100362</v>
      </c>
      <c r="B1438" s="263" t="s">
        <v>3066</v>
      </c>
      <c r="C1438" s="264" t="s">
        <v>2</v>
      </c>
      <c r="D1438" s="278">
        <v>3090.46</v>
      </c>
      <c r="E1438" s="257"/>
    </row>
    <row r="1439" spans="1:5" s="258" customFormat="1" ht="27">
      <c r="A1439" s="262">
        <v>100363</v>
      </c>
      <c r="B1439" s="263" t="s">
        <v>3067</v>
      </c>
      <c r="C1439" s="264" t="s">
        <v>2</v>
      </c>
      <c r="D1439" s="278">
        <v>3192.86</v>
      </c>
      <c r="E1439" s="257"/>
    </row>
    <row r="1440" spans="1:5" s="258" customFormat="1" ht="27">
      <c r="A1440" s="262">
        <v>100364</v>
      </c>
      <c r="B1440" s="263" t="s">
        <v>3068</v>
      </c>
      <c r="C1440" s="264" t="s">
        <v>2</v>
      </c>
      <c r="D1440" s="278">
        <v>3468.7</v>
      </c>
      <c r="E1440" s="257"/>
    </row>
    <row r="1441" spans="1:5" s="258" customFormat="1" ht="27">
      <c r="A1441" s="262">
        <v>100365</v>
      </c>
      <c r="B1441" s="263" t="s">
        <v>3069</v>
      </c>
      <c r="C1441" s="264" t="s">
        <v>2</v>
      </c>
      <c r="D1441" s="278">
        <v>3988.8</v>
      </c>
      <c r="E1441" s="257"/>
    </row>
    <row r="1442" spans="1:5" s="258" customFormat="1" ht="27">
      <c r="A1442" s="262">
        <v>100366</v>
      </c>
      <c r="B1442" s="263" t="s">
        <v>3070</v>
      </c>
      <c r="C1442" s="264" t="s">
        <v>2</v>
      </c>
      <c r="D1442" s="278">
        <v>4263.25</v>
      </c>
      <c r="E1442" s="257"/>
    </row>
    <row r="1443" spans="1:5" s="258" customFormat="1" ht="27">
      <c r="A1443" s="262">
        <v>100367</v>
      </c>
      <c r="B1443" s="263" t="s">
        <v>3071</v>
      </c>
      <c r="C1443" s="264" t="s">
        <v>2</v>
      </c>
      <c r="D1443" s="278">
        <v>1161.26</v>
      </c>
      <c r="E1443" s="257"/>
    </row>
    <row r="1444" spans="1:5" s="258" customFormat="1" ht="27">
      <c r="A1444" s="262">
        <v>100368</v>
      </c>
      <c r="B1444" s="263" t="s">
        <v>3072</v>
      </c>
      <c r="C1444" s="264" t="s">
        <v>2</v>
      </c>
      <c r="D1444" s="278">
        <v>1576.32</v>
      </c>
      <c r="E1444" s="257"/>
    </row>
    <row r="1445" spans="1:5" s="258" customFormat="1" ht="27">
      <c r="A1445" s="262">
        <v>100369</v>
      </c>
      <c r="B1445" s="263" t="s">
        <v>3073</v>
      </c>
      <c r="C1445" s="264" t="s">
        <v>2</v>
      </c>
      <c r="D1445" s="278">
        <v>1659.95</v>
      </c>
      <c r="E1445" s="257"/>
    </row>
    <row r="1446" spans="1:5" s="258" customFormat="1" ht="27">
      <c r="A1446" s="262">
        <v>100370</v>
      </c>
      <c r="B1446" s="263" t="s">
        <v>3074</v>
      </c>
      <c r="C1446" s="264" t="s">
        <v>2</v>
      </c>
      <c r="D1446" s="278">
        <v>1967.92</v>
      </c>
      <c r="E1446" s="257"/>
    </row>
    <row r="1447" spans="1:5" s="258" customFormat="1" ht="27">
      <c r="A1447" s="262">
        <v>100371</v>
      </c>
      <c r="B1447" s="263" t="s">
        <v>3075</v>
      </c>
      <c r="C1447" s="264" t="s">
        <v>2</v>
      </c>
      <c r="D1447" s="278">
        <v>2237.86</v>
      </c>
      <c r="E1447" s="257"/>
    </row>
    <row r="1448" spans="1:5" s="258" customFormat="1" ht="27">
      <c r="A1448" s="262">
        <v>100372</v>
      </c>
      <c r="B1448" s="263" t="s">
        <v>3076</v>
      </c>
      <c r="C1448" s="264" t="s">
        <v>2</v>
      </c>
      <c r="D1448" s="278">
        <v>2910.06</v>
      </c>
      <c r="E1448" s="257"/>
    </row>
    <row r="1449" spans="1:5" s="258" customFormat="1" ht="27">
      <c r="A1449" s="262">
        <v>100373</v>
      </c>
      <c r="B1449" s="263" t="s">
        <v>3077</v>
      </c>
      <c r="C1449" s="264" t="s">
        <v>2</v>
      </c>
      <c r="D1449" s="278">
        <v>3011.37</v>
      </c>
      <c r="E1449" s="257"/>
    </row>
    <row r="1450" spans="1:5" s="258" customFormat="1" ht="27">
      <c r="A1450" s="262">
        <v>100374</v>
      </c>
      <c r="B1450" s="263" t="s">
        <v>3078</v>
      </c>
      <c r="C1450" s="264" t="s">
        <v>2</v>
      </c>
      <c r="D1450" s="278">
        <v>3229.47</v>
      </c>
      <c r="E1450" s="257"/>
    </row>
    <row r="1451" spans="1:5" s="258" customFormat="1" ht="27">
      <c r="A1451" s="262">
        <v>100375</v>
      </c>
      <c r="B1451" s="263" t="s">
        <v>3079</v>
      </c>
      <c r="C1451" s="264" t="s">
        <v>2</v>
      </c>
      <c r="D1451" s="278">
        <v>3632.55</v>
      </c>
      <c r="E1451" s="257"/>
    </row>
    <row r="1452" spans="1:5" s="258" customFormat="1" ht="27">
      <c r="A1452" s="262">
        <v>100376</v>
      </c>
      <c r="B1452" s="263" t="s">
        <v>3080</v>
      </c>
      <c r="C1452" s="264" t="s">
        <v>2</v>
      </c>
      <c r="D1452" s="278">
        <v>3555.19</v>
      </c>
      <c r="E1452" s="257"/>
    </row>
    <row r="1453" spans="1:5" s="258" customFormat="1" ht="27">
      <c r="A1453" s="262">
        <v>100377</v>
      </c>
      <c r="B1453" s="263" t="s">
        <v>3081</v>
      </c>
      <c r="C1453" s="264" t="s">
        <v>3</v>
      </c>
      <c r="D1453" s="278">
        <v>14.16</v>
      </c>
      <c r="E1453" s="257"/>
    </row>
    <row r="1454" spans="1:5" s="258" customFormat="1" ht="27">
      <c r="A1454" s="262">
        <v>100378</v>
      </c>
      <c r="B1454" s="263" t="s">
        <v>3082</v>
      </c>
      <c r="C1454" s="264" t="s">
        <v>3</v>
      </c>
      <c r="D1454" s="278">
        <v>13.3</v>
      </c>
      <c r="E1454" s="257"/>
    </row>
    <row r="1455" spans="1:5" s="258" customFormat="1" ht="27">
      <c r="A1455" s="262">
        <v>100382</v>
      </c>
      <c r="B1455" s="263" t="s">
        <v>3083</v>
      </c>
      <c r="C1455" s="264" t="s">
        <v>4</v>
      </c>
      <c r="D1455" s="278">
        <v>26.72</v>
      </c>
      <c r="E1455" s="257"/>
    </row>
    <row r="1456" spans="1:5" s="258" customFormat="1" ht="27">
      <c r="A1456" s="262">
        <v>104314</v>
      </c>
      <c r="B1456" s="263" t="s">
        <v>8104</v>
      </c>
      <c r="C1456" s="264" t="s">
        <v>3</v>
      </c>
      <c r="D1456" s="278">
        <v>13.62</v>
      </c>
      <c r="E1456" s="257"/>
    </row>
    <row r="1457" spans="1:5" s="258" customFormat="1" ht="13.5">
      <c r="A1457" s="262">
        <v>94444</v>
      </c>
      <c r="B1457" s="263" t="s">
        <v>3084</v>
      </c>
      <c r="C1457" s="264" t="s">
        <v>4</v>
      </c>
      <c r="D1457" s="278">
        <v>781.43</v>
      </c>
      <c r="E1457" s="257"/>
    </row>
    <row r="1458" spans="1:5" s="258" customFormat="1" ht="13.5">
      <c r="A1458" s="262">
        <v>104482</v>
      </c>
      <c r="B1458" s="263" t="s">
        <v>24567</v>
      </c>
      <c r="C1458" s="264" t="s">
        <v>5</v>
      </c>
      <c r="D1458" s="278">
        <v>32.08</v>
      </c>
      <c r="E1458" s="257"/>
    </row>
    <row r="1459" spans="1:5" s="258" customFormat="1" ht="27">
      <c r="A1459" s="262">
        <v>104184</v>
      </c>
      <c r="B1459" s="263" t="s">
        <v>24568</v>
      </c>
      <c r="C1459" s="264" t="s">
        <v>2</v>
      </c>
      <c r="D1459" s="278">
        <v>34.9</v>
      </c>
      <c r="E1459" s="257"/>
    </row>
    <row r="1460" spans="1:5" s="258" customFormat="1" ht="27">
      <c r="A1460" s="262">
        <v>104185</v>
      </c>
      <c r="B1460" s="263" t="s">
        <v>24569</v>
      </c>
      <c r="C1460" s="264" t="s">
        <v>2</v>
      </c>
      <c r="D1460" s="278">
        <v>27.5</v>
      </c>
      <c r="E1460" s="257"/>
    </row>
    <row r="1461" spans="1:5" s="258" customFormat="1" ht="27">
      <c r="A1461" s="262">
        <v>104189</v>
      </c>
      <c r="B1461" s="263" t="s">
        <v>24570</v>
      </c>
      <c r="C1461" s="264" t="s">
        <v>7</v>
      </c>
      <c r="D1461" s="278">
        <v>128.78</v>
      </c>
      <c r="E1461" s="257"/>
    </row>
    <row r="1462" spans="1:5" s="258" customFormat="1" ht="27">
      <c r="A1462" s="262">
        <v>104190</v>
      </c>
      <c r="B1462" s="263" t="s">
        <v>24571</v>
      </c>
      <c r="C1462" s="264" t="s">
        <v>2</v>
      </c>
      <c r="D1462" s="278">
        <v>757.08</v>
      </c>
      <c r="E1462" s="257"/>
    </row>
    <row r="1463" spans="1:5" s="258" customFormat="1" ht="27">
      <c r="A1463" s="262">
        <v>102661</v>
      </c>
      <c r="B1463" s="263" t="s">
        <v>6621</v>
      </c>
      <c r="C1463" s="264" t="s">
        <v>1</v>
      </c>
      <c r="D1463" s="278">
        <v>32.79</v>
      </c>
      <c r="E1463" s="257"/>
    </row>
    <row r="1464" spans="1:5" s="258" customFormat="1" ht="27">
      <c r="A1464" s="262">
        <v>102662</v>
      </c>
      <c r="B1464" s="263" t="s">
        <v>24572</v>
      </c>
      <c r="C1464" s="264" t="s">
        <v>1</v>
      </c>
      <c r="D1464" s="278">
        <v>116.4</v>
      </c>
      <c r="E1464" s="257"/>
    </row>
    <row r="1465" spans="1:5" s="258" customFormat="1" ht="27">
      <c r="A1465" s="262">
        <v>102663</v>
      </c>
      <c r="B1465" s="263" t="s">
        <v>6622</v>
      </c>
      <c r="C1465" s="264" t="s">
        <v>1</v>
      </c>
      <c r="D1465" s="278">
        <v>60.95</v>
      </c>
      <c r="E1465" s="257"/>
    </row>
    <row r="1466" spans="1:5" s="258" customFormat="1" ht="13.5">
      <c r="A1466" s="262">
        <v>102664</v>
      </c>
      <c r="B1466" s="263" t="s">
        <v>6623</v>
      </c>
      <c r="C1466" s="264" t="s">
        <v>1</v>
      </c>
      <c r="D1466" s="278">
        <v>55.3</v>
      </c>
      <c r="E1466" s="257"/>
    </row>
    <row r="1467" spans="1:5" s="258" customFormat="1" ht="13.5">
      <c r="A1467" s="262">
        <v>102665</v>
      </c>
      <c r="B1467" s="263" t="s">
        <v>6624</v>
      </c>
      <c r="C1467" s="264" t="s">
        <v>1</v>
      </c>
      <c r="D1467" s="278">
        <v>31.23</v>
      </c>
      <c r="E1467" s="257"/>
    </row>
    <row r="1468" spans="1:5" s="258" customFormat="1" ht="27">
      <c r="A1468" s="262">
        <v>102666</v>
      </c>
      <c r="B1468" s="263" t="s">
        <v>6625</v>
      </c>
      <c r="C1468" s="264" t="s">
        <v>1</v>
      </c>
      <c r="D1468" s="278">
        <v>66.599999999999994</v>
      </c>
      <c r="E1468" s="257"/>
    </row>
    <row r="1469" spans="1:5" s="258" customFormat="1" ht="27">
      <c r="A1469" s="262">
        <v>102668</v>
      </c>
      <c r="B1469" s="263" t="s">
        <v>24573</v>
      </c>
      <c r="C1469" s="264" t="s">
        <v>1</v>
      </c>
      <c r="D1469" s="278">
        <v>150.21</v>
      </c>
      <c r="E1469" s="257"/>
    </row>
    <row r="1470" spans="1:5" s="258" customFormat="1" ht="27">
      <c r="A1470" s="262">
        <v>102669</v>
      </c>
      <c r="B1470" s="263" t="s">
        <v>6626</v>
      </c>
      <c r="C1470" s="264" t="s">
        <v>1</v>
      </c>
      <c r="D1470" s="278">
        <v>93.25</v>
      </c>
      <c r="E1470" s="257"/>
    </row>
    <row r="1471" spans="1:5" s="258" customFormat="1" ht="27">
      <c r="A1471" s="262">
        <v>102670</v>
      </c>
      <c r="B1471" s="263" t="s">
        <v>6627</v>
      </c>
      <c r="C1471" s="264" t="s">
        <v>1</v>
      </c>
      <c r="D1471" s="278">
        <v>94.36</v>
      </c>
      <c r="E1471" s="257"/>
    </row>
    <row r="1472" spans="1:5" s="258" customFormat="1" ht="27">
      <c r="A1472" s="262">
        <v>102672</v>
      </c>
      <c r="B1472" s="263" t="s">
        <v>24574</v>
      </c>
      <c r="C1472" s="264" t="s">
        <v>1</v>
      </c>
      <c r="D1472" s="278">
        <v>191.35</v>
      </c>
      <c r="E1472" s="257"/>
    </row>
    <row r="1473" spans="1:5" s="258" customFormat="1" ht="27">
      <c r="A1473" s="262">
        <v>102673</v>
      </c>
      <c r="B1473" s="263" t="s">
        <v>6628</v>
      </c>
      <c r="C1473" s="264" t="s">
        <v>1</v>
      </c>
      <c r="D1473" s="278">
        <v>149.55000000000001</v>
      </c>
      <c r="E1473" s="257"/>
    </row>
    <row r="1474" spans="1:5" s="258" customFormat="1" ht="27">
      <c r="A1474" s="262">
        <v>102674</v>
      </c>
      <c r="B1474" s="263" t="s">
        <v>6629</v>
      </c>
      <c r="C1474" s="264" t="s">
        <v>1</v>
      </c>
      <c r="D1474" s="278">
        <v>100.15</v>
      </c>
      <c r="E1474" s="257"/>
    </row>
    <row r="1475" spans="1:5" s="258" customFormat="1" ht="27">
      <c r="A1475" s="262">
        <v>102676</v>
      </c>
      <c r="B1475" s="263" t="s">
        <v>24575</v>
      </c>
      <c r="C1475" s="264" t="s">
        <v>1</v>
      </c>
      <c r="D1475" s="278">
        <v>187.38</v>
      </c>
      <c r="E1475" s="257"/>
    </row>
    <row r="1476" spans="1:5" s="258" customFormat="1" ht="27">
      <c r="A1476" s="262">
        <v>102677</v>
      </c>
      <c r="B1476" s="263" t="s">
        <v>6630</v>
      </c>
      <c r="C1476" s="264" t="s">
        <v>1</v>
      </c>
      <c r="D1476" s="278">
        <v>134.52000000000001</v>
      </c>
      <c r="E1476" s="257"/>
    </row>
    <row r="1477" spans="1:5" s="258" customFormat="1" ht="27">
      <c r="A1477" s="262">
        <v>102678</v>
      </c>
      <c r="B1477" s="263" t="s">
        <v>6631</v>
      </c>
      <c r="C1477" s="264" t="s">
        <v>1</v>
      </c>
      <c r="D1477" s="278">
        <v>168.18</v>
      </c>
      <c r="E1477" s="257"/>
    </row>
    <row r="1478" spans="1:5" s="258" customFormat="1" ht="13.5">
      <c r="A1478" s="262">
        <v>102679</v>
      </c>
      <c r="B1478" s="263" t="s">
        <v>6632</v>
      </c>
      <c r="C1478" s="264" t="s">
        <v>1</v>
      </c>
      <c r="D1478" s="278">
        <v>183.4</v>
      </c>
      <c r="E1478" s="257"/>
    </row>
    <row r="1479" spans="1:5" s="258" customFormat="1" ht="27">
      <c r="A1479" s="262">
        <v>102680</v>
      </c>
      <c r="B1479" s="263" t="s">
        <v>6633</v>
      </c>
      <c r="C1479" s="264" t="s">
        <v>1</v>
      </c>
      <c r="D1479" s="278">
        <v>180.73</v>
      </c>
      <c r="E1479" s="257"/>
    </row>
    <row r="1480" spans="1:5" s="258" customFormat="1" ht="27">
      <c r="A1480" s="262">
        <v>102681</v>
      </c>
      <c r="B1480" s="263" t="s">
        <v>24576</v>
      </c>
      <c r="C1480" s="264" t="s">
        <v>1</v>
      </c>
      <c r="D1480" s="278">
        <v>267.97000000000003</v>
      </c>
      <c r="E1480" s="257"/>
    </row>
    <row r="1481" spans="1:5" s="258" customFormat="1" ht="27">
      <c r="A1481" s="262">
        <v>102683</v>
      </c>
      <c r="B1481" s="263" t="s">
        <v>6634</v>
      </c>
      <c r="C1481" s="264" t="s">
        <v>1</v>
      </c>
      <c r="D1481" s="278">
        <v>218.12</v>
      </c>
      <c r="E1481" s="257"/>
    </row>
    <row r="1482" spans="1:5" s="258" customFormat="1" ht="27">
      <c r="A1482" s="262">
        <v>102684</v>
      </c>
      <c r="B1482" s="263" t="s">
        <v>6635</v>
      </c>
      <c r="C1482" s="264" t="s">
        <v>1</v>
      </c>
      <c r="D1482" s="278">
        <v>195.94</v>
      </c>
      <c r="E1482" s="257"/>
    </row>
    <row r="1483" spans="1:5" s="258" customFormat="1" ht="27">
      <c r="A1483" s="262">
        <v>102685</v>
      </c>
      <c r="B1483" s="263" t="s">
        <v>24577</v>
      </c>
      <c r="C1483" s="264" t="s">
        <v>1</v>
      </c>
      <c r="D1483" s="278">
        <v>283.18</v>
      </c>
      <c r="E1483" s="257"/>
    </row>
    <row r="1484" spans="1:5" s="258" customFormat="1" ht="27">
      <c r="A1484" s="262">
        <v>102687</v>
      </c>
      <c r="B1484" s="263" t="s">
        <v>6636</v>
      </c>
      <c r="C1484" s="264" t="s">
        <v>1</v>
      </c>
      <c r="D1484" s="278">
        <v>228.82</v>
      </c>
      <c r="E1484" s="257"/>
    </row>
    <row r="1485" spans="1:5" s="258" customFormat="1" ht="27">
      <c r="A1485" s="262">
        <v>102688</v>
      </c>
      <c r="B1485" s="263" t="s">
        <v>6637</v>
      </c>
      <c r="C1485" s="264" t="s">
        <v>1</v>
      </c>
      <c r="D1485" s="278">
        <v>40.01</v>
      </c>
      <c r="E1485" s="257"/>
    </row>
    <row r="1486" spans="1:5" s="258" customFormat="1" ht="27">
      <c r="A1486" s="262">
        <v>102689</v>
      </c>
      <c r="B1486" s="263" t="s">
        <v>24578</v>
      </c>
      <c r="C1486" s="264" t="s">
        <v>1</v>
      </c>
      <c r="D1486" s="278">
        <v>130.46</v>
      </c>
      <c r="E1486" s="257"/>
    </row>
    <row r="1487" spans="1:5" s="258" customFormat="1" ht="27">
      <c r="A1487" s="262">
        <v>102690</v>
      </c>
      <c r="B1487" s="263" t="s">
        <v>6638</v>
      </c>
      <c r="C1487" s="264" t="s">
        <v>1</v>
      </c>
      <c r="D1487" s="278">
        <v>73.83</v>
      </c>
      <c r="E1487" s="257"/>
    </row>
    <row r="1488" spans="1:5" s="258" customFormat="1" ht="27">
      <c r="A1488" s="262">
        <v>102693</v>
      </c>
      <c r="B1488" s="263" t="s">
        <v>24579</v>
      </c>
      <c r="C1488" s="264" t="s">
        <v>1</v>
      </c>
      <c r="D1488" s="278">
        <v>154.54</v>
      </c>
      <c r="E1488" s="257"/>
    </row>
    <row r="1489" spans="1:5" s="258" customFormat="1" ht="27">
      <c r="A1489" s="262">
        <v>102694</v>
      </c>
      <c r="B1489" s="263" t="s">
        <v>6639</v>
      </c>
      <c r="C1489" s="264" t="s">
        <v>1</v>
      </c>
      <c r="D1489" s="278">
        <v>71.510000000000005</v>
      </c>
      <c r="E1489" s="257"/>
    </row>
    <row r="1490" spans="1:5" s="258" customFormat="1" ht="27">
      <c r="A1490" s="262">
        <v>102696</v>
      </c>
      <c r="B1490" s="263" t="s">
        <v>24580</v>
      </c>
      <c r="C1490" s="264" t="s">
        <v>1</v>
      </c>
      <c r="D1490" s="278">
        <v>151.65</v>
      </c>
      <c r="E1490" s="257"/>
    </row>
    <row r="1491" spans="1:5" s="258" customFormat="1" ht="27">
      <c r="A1491" s="262">
        <v>102697</v>
      </c>
      <c r="B1491" s="263" t="s">
        <v>6640</v>
      </c>
      <c r="C1491" s="264" t="s">
        <v>1</v>
      </c>
      <c r="D1491" s="278">
        <v>129.62</v>
      </c>
      <c r="E1491" s="257"/>
    </row>
    <row r="1492" spans="1:5" s="258" customFormat="1" ht="27">
      <c r="A1492" s="262">
        <v>102703</v>
      </c>
      <c r="B1492" s="263" t="s">
        <v>24581</v>
      </c>
      <c r="C1492" s="264" t="s">
        <v>1</v>
      </c>
      <c r="D1492" s="278">
        <v>209.77</v>
      </c>
      <c r="E1492" s="257"/>
    </row>
    <row r="1493" spans="1:5" s="258" customFormat="1" ht="13.5">
      <c r="A1493" s="262">
        <v>102704</v>
      </c>
      <c r="B1493" s="263" t="s">
        <v>6641</v>
      </c>
      <c r="C1493" s="264" t="s">
        <v>1</v>
      </c>
      <c r="D1493" s="278">
        <v>12.4</v>
      </c>
      <c r="E1493" s="257"/>
    </row>
    <row r="1494" spans="1:5" s="258" customFormat="1" ht="13.5">
      <c r="A1494" s="262">
        <v>102705</v>
      </c>
      <c r="B1494" s="263" t="s">
        <v>24582</v>
      </c>
      <c r="C1494" s="264" t="s">
        <v>1</v>
      </c>
      <c r="D1494" s="278">
        <v>91.82</v>
      </c>
      <c r="E1494" s="257"/>
    </row>
    <row r="1495" spans="1:5" s="258" customFormat="1" ht="13.5">
      <c r="A1495" s="262">
        <v>102707</v>
      </c>
      <c r="B1495" s="263" t="s">
        <v>6642</v>
      </c>
      <c r="C1495" s="264" t="s">
        <v>1</v>
      </c>
      <c r="D1495" s="278">
        <v>43.84</v>
      </c>
      <c r="E1495" s="257"/>
    </row>
    <row r="1496" spans="1:5" s="258" customFormat="1" ht="27">
      <c r="A1496" s="262">
        <v>102708</v>
      </c>
      <c r="B1496" s="263" t="s">
        <v>6643</v>
      </c>
      <c r="C1496" s="264" t="s">
        <v>2</v>
      </c>
      <c r="D1496" s="278">
        <v>27.22</v>
      </c>
      <c r="E1496" s="257"/>
    </row>
    <row r="1497" spans="1:5" s="258" customFormat="1" ht="27">
      <c r="A1497" s="262">
        <v>102710</v>
      </c>
      <c r="B1497" s="263" t="s">
        <v>6644</v>
      </c>
      <c r="C1497" s="264" t="s">
        <v>2</v>
      </c>
      <c r="D1497" s="278">
        <v>70.73</v>
      </c>
      <c r="E1497" s="257"/>
    </row>
    <row r="1498" spans="1:5" s="258" customFormat="1" ht="27">
      <c r="A1498" s="262">
        <v>102711</v>
      </c>
      <c r="B1498" s="263" t="s">
        <v>6645</v>
      </c>
      <c r="C1498" s="264" t="s">
        <v>2</v>
      </c>
      <c r="D1498" s="278">
        <v>97.37</v>
      </c>
      <c r="E1498" s="257"/>
    </row>
    <row r="1499" spans="1:5" s="258" customFormat="1" ht="27">
      <c r="A1499" s="262">
        <v>102712</v>
      </c>
      <c r="B1499" s="263" t="s">
        <v>6646</v>
      </c>
      <c r="C1499" s="264" t="s">
        <v>4</v>
      </c>
      <c r="D1499" s="278">
        <v>9.36</v>
      </c>
      <c r="E1499" s="257"/>
    </row>
    <row r="1500" spans="1:5" s="258" customFormat="1" ht="27">
      <c r="A1500" s="262">
        <v>102713</v>
      </c>
      <c r="B1500" s="263" t="s">
        <v>6647</v>
      </c>
      <c r="C1500" s="264" t="s">
        <v>4</v>
      </c>
      <c r="D1500" s="278">
        <v>12.87</v>
      </c>
      <c r="E1500" s="257"/>
    </row>
    <row r="1501" spans="1:5" s="258" customFormat="1" ht="27">
      <c r="A1501" s="262">
        <v>102715</v>
      </c>
      <c r="B1501" s="263" t="s">
        <v>6648</v>
      </c>
      <c r="C1501" s="264" t="s">
        <v>4</v>
      </c>
      <c r="D1501" s="278">
        <v>25.47</v>
      </c>
      <c r="E1501" s="257"/>
    </row>
    <row r="1502" spans="1:5" s="258" customFormat="1" ht="13.5">
      <c r="A1502" s="262">
        <v>102716</v>
      </c>
      <c r="B1502" s="263" t="s">
        <v>6649</v>
      </c>
      <c r="C1502" s="264" t="s">
        <v>7</v>
      </c>
      <c r="D1502" s="278">
        <v>114.95</v>
      </c>
      <c r="E1502" s="257"/>
    </row>
    <row r="1503" spans="1:5" s="258" customFormat="1" ht="13.5">
      <c r="A1503" s="262">
        <v>102717</v>
      </c>
      <c r="B1503" s="263" t="s">
        <v>6650</v>
      </c>
      <c r="C1503" s="264" t="s">
        <v>7</v>
      </c>
      <c r="D1503" s="278">
        <v>178.92</v>
      </c>
      <c r="E1503" s="257"/>
    </row>
    <row r="1504" spans="1:5" s="258" customFormat="1" ht="13.5">
      <c r="A1504" s="262">
        <v>102718</v>
      </c>
      <c r="B1504" s="263" t="s">
        <v>6651</v>
      </c>
      <c r="C1504" s="264" t="s">
        <v>7</v>
      </c>
      <c r="D1504" s="278">
        <v>123.97</v>
      </c>
      <c r="E1504" s="257"/>
    </row>
    <row r="1505" spans="1:5" s="258" customFormat="1" ht="13.5">
      <c r="A1505" s="262">
        <v>102719</v>
      </c>
      <c r="B1505" s="263" t="s">
        <v>6652</v>
      </c>
      <c r="C1505" s="264" t="s">
        <v>7</v>
      </c>
      <c r="D1505" s="278">
        <v>187.94</v>
      </c>
      <c r="E1505" s="257"/>
    </row>
    <row r="1506" spans="1:5" s="258" customFormat="1" ht="27">
      <c r="A1506" s="262">
        <v>102722</v>
      </c>
      <c r="B1506" s="263" t="s">
        <v>6653</v>
      </c>
      <c r="C1506" s="264" t="s">
        <v>1</v>
      </c>
      <c r="D1506" s="278">
        <v>58.32</v>
      </c>
      <c r="E1506" s="257"/>
    </row>
    <row r="1507" spans="1:5" s="258" customFormat="1" ht="27">
      <c r="A1507" s="262">
        <v>102723</v>
      </c>
      <c r="B1507" s="263" t="s">
        <v>6654</v>
      </c>
      <c r="C1507" s="264" t="s">
        <v>1</v>
      </c>
      <c r="D1507" s="278">
        <v>58.88</v>
      </c>
      <c r="E1507" s="257"/>
    </row>
    <row r="1508" spans="1:5" s="258" customFormat="1" ht="13.5">
      <c r="A1508" s="262">
        <v>102724</v>
      </c>
      <c r="B1508" s="263" t="s">
        <v>6655</v>
      </c>
      <c r="C1508" s="264" t="s">
        <v>2</v>
      </c>
      <c r="D1508" s="278">
        <v>34.64</v>
      </c>
      <c r="E1508" s="257"/>
    </row>
    <row r="1509" spans="1:5" s="258" customFormat="1" ht="13.5">
      <c r="A1509" s="262">
        <v>102725</v>
      </c>
      <c r="B1509" s="263" t="s">
        <v>6656</v>
      </c>
      <c r="C1509" s="264" t="s">
        <v>2</v>
      </c>
      <c r="D1509" s="278">
        <v>33.78</v>
      </c>
      <c r="E1509" s="257"/>
    </row>
    <row r="1510" spans="1:5" s="258" customFormat="1" ht="13.5">
      <c r="A1510" s="262">
        <v>102726</v>
      </c>
      <c r="B1510" s="263" t="s">
        <v>6657</v>
      </c>
      <c r="C1510" s="264" t="s">
        <v>2</v>
      </c>
      <c r="D1510" s="278">
        <v>31.01</v>
      </c>
      <c r="E1510" s="257"/>
    </row>
    <row r="1511" spans="1:5" s="258" customFormat="1" ht="27">
      <c r="A1511" s="262">
        <v>103653</v>
      </c>
      <c r="B1511" s="263" t="s">
        <v>6658</v>
      </c>
      <c r="C1511" s="264" t="s">
        <v>4</v>
      </c>
      <c r="D1511" s="278">
        <v>30.43</v>
      </c>
      <c r="E1511" s="257"/>
    </row>
    <row r="1512" spans="1:5" s="258" customFormat="1" ht="27">
      <c r="A1512" s="262">
        <v>92743</v>
      </c>
      <c r="B1512" s="263" t="s">
        <v>3085</v>
      </c>
      <c r="C1512" s="264" t="s">
        <v>7</v>
      </c>
      <c r="D1512" s="278">
        <v>787.94</v>
      </c>
      <c r="E1512" s="257"/>
    </row>
    <row r="1513" spans="1:5" s="258" customFormat="1" ht="27">
      <c r="A1513" s="262">
        <v>92744</v>
      </c>
      <c r="B1513" s="263" t="s">
        <v>3086</v>
      </c>
      <c r="C1513" s="264" t="s">
        <v>7</v>
      </c>
      <c r="D1513" s="278">
        <v>772.95</v>
      </c>
      <c r="E1513" s="257"/>
    </row>
    <row r="1514" spans="1:5" s="258" customFormat="1" ht="27">
      <c r="A1514" s="262">
        <v>92745</v>
      </c>
      <c r="B1514" s="263" t="s">
        <v>3087</v>
      </c>
      <c r="C1514" s="264" t="s">
        <v>7</v>
      </c>
      <c r="D1514" s="278">
        <v>973.96</v>
      </c>
      <c r="E1514" s="257"/>
    </row>
    <row r="1515" spans="1:5" s="258" customFormat="1" ht="27">
      <c r="A1515" s="262">
        <v>92746</v>
      </c>
      <c r="B1515" s="263" t="s">
        <v>3088</v>
      </c>
      <c r="C1515" s="264" t="s">
        <v>7</v>
      </c>
      <c r="D1515" s="278">
        <v>908.58</v>
      </c>
      <c r="E1515" s="257"/>
    </row>
    <row r="1516" spans="1:5" s="258" customFormat="1" ht="27">
      <c r="A1516" s="262">
        <v>92747</v>
      </c>
      <c r="B1516" s="263" t="s">
        <v>3089</v>
      </c>
      <c r="C1516" s="264" t="s">
        <v>7</v>
      </c>
      <c r="D1516" s="278">
        <v>1079.5999999999999</v>
      </c>
      <c r="E1516" s="257"/>
    </row>
    <row r="1517" spans="1:5" s="258" customFormat="1" ht="27">
      <c r="A1517" s="262">
        <v>92748</v>
      </c>
      <c r="B1517" s="263" t="s">
        <v>3090</v>
      </c>
      <c r="C1517" s="264" t="s">
        <v>7</v>
      </c>
      <c r="D1517" s="278">
        <v>985.94</v>
      </c>
      <c r="E1517" s="257"/>
    </row>
    <row r="1518" spans="1:5" s="258" customFormat="1" ht="27">
      <c r="A1518" s="262">
        <v>92749</v>
      </c>
      <c r="B1518" s="263" t="s">
        <v>3091</v>
      </c>
      <c r="C1518" s="264" t="s">
        <v>7</v>
      </c>
      <c r="D1518" s="278">
        <v>1129.77</v>
      </c>
      <c r="E1518" s="257"/>
    </row>
    <row r="1519" spans="1:5" s="258" customFormat="1" ht="27">
      <c r="A1519" s="262">
        <v>92750</v>
      </c>
      <c r="B1519" s="263" t="s">
        <v>3092</v>
      </c>
      <c r="C1519" s="264" t="s">
        <v>7</v>
      </c>
      <c r="D1519" s="278">
        <v>1939.42</v>
      </c>
      <c r="E1519" s="257"/>
    </row>
    <row r="1520" spans="1:5" s="258" customFormat="1" ht="27">
      <c r="A1520" s="262">
        <v>92751</v>
      </c>
      <c r="B1520" s="263" t="s">
        <v>3093</v>
      </c>
      <c r="C1520" s="264" t="s">
        <v>7</v>
      </c>
      <c r="D1520" s="278">
        <v>2410.23</v>
      </c>
      <c r="E1520" s="257"/>
    </row>
    <row r="1521" spans="1:5" s="258" customFormat="1" ht="27">
      <c r="A1521" s="262">
        <v>92752</v>
      </c>
      <c r="B1521" s="263" t="s">
        <v>3094</v>
      </c>
      <c r="C1521" s="264" t="s">
        <v>7</v>
      </c>
      <c r="D1521" s="278">
        <v>2879.44</v>
      </c>
      <c r="E1521" s="257"/>
    </row>
    <row r="1522" spans="1:5" s="258" customFormat="1" ht="27">
      <c r="A1522" s="262">
        <v>92753</v>
      </c>
      <c r="B1522" s="263" t="s">
        <v>3095</v>
      </c>
      <c r="C1522" s="264" t="s">
        <v>7</v>
      </c>
      <c r="D1522" s="278">
        <v>719.41</v>
      </c>
      <c r="E1522" s="257"/>
    </row>
    <row r="1523" spans="1:5" s="258" customFormat="1" ht="40.5">
      <c r="A1523" s="262">
        <v>92754</v>
      </c>
      <c r="B1523" s="263" t="s">
        <v>3096</v>
      </c>
      <c r="C1523" s="264" t="s">
        <v>7</v>
      </c>
      <c r="D1523" s="278">
        <v>657.76</v>
      </c>
      <c r="E1523" s="257"/>
    </row>
    <row r="1524" spans="1:5" s="258" customFormat="1" ht="27">
      <c r="A1524" s="262">
        <v>92755</v>
      </c>
      <c r="B1524" s="263" t="s">
        <v>3097</v>
      </c>
      <c r="C1524" s="264" t="s">
        <v>4</v>
      </c>
      <c r="D1524" s="278">
        <v>284.20999999999998</v>
      </c>
      <c r="E1524" s="257"/>
    </row>
    <row r="1525" spans="1:5" s="258" customFormat="1" ht="27">
      <c r="A1525" s="262">
        <v>92756</v>
      </c>
      <c r="B1525" s="263" t="s">
        <v>3098</v>
      </c>
      <c r="C1525" s="264" t="s">
        <v>4</v>
      </c>
      <c r="D1525" s="278">
        <v>322.83999999999997</v>
      </c>
      <c r="E1525" s="257"/>
    </row>
    <row r="1526" spans="1:5" s="258" customFormat="1" ht="27">
      <c r="A1526" s="262">
        <v>92757</v>
      </c>
      <c r="B1526" s="263" t="s">
        <v>3099</v>
      </c>
      <c r="C1526" s="264" t="s">
        <v>4</v>
      </c>
      <c r="D1526" s="278">
        <v>369.74</v>
      </c>
      <c r="E1526" s="257"/>
    </row>
    <row r="1527" spans="1:5" s="258" customFormat="1" ht="27">
      <c r="A1527" s="262">
        <v>92758</v>
      </c>
      <c r="B1527" s="263" t="s">
        <v>3100</v>
      </c>
      <c r="C1527" s="264" t="s">
        <v>7</v>
      </c>
      <c r="D1527" s="278">
        <v>910.14</v>
      </c>
      <c r="E1527" s="257"/>
    </row>
    <row r="1528" spans="1:5" s="258" customFormat="1" ht="27">
      <c r="A1528" s="262">
        <v>91069</v>
      </c>
      <c r="B1528" s="263" t="s">
        <v>3101</v>
      </c>
      <c r="C1528" s="264" t="s">
        <v>4</v>
      </c>
      <c r="D1528" s="278">
        <v>131.78</v>
      </c>
      <c r="E1528" s="257"/>
    </row>
    <row r="1529" spans="1:5" s="258" customFormat="1" ht="27">
      <c r="A1529" s="262">
        <v>91070</v>
      </c>
      <c r="B1529" s="263" t="s">
        <v>3102</v>
      </c>
      <c r="C1529" s="264" t="s">
        <v>4</v>
      </c>
      <c r="D1529" s="278">
        <v>145.18</v>
      </c>
      <c r="E1529" s="257"/>
    </row>
    <row r="1530" spans="1:5" s="258" customFormat="1" ht="27">
      <c r="A1530" s="262">
        <v>91071</v>
      </c>
      <c r="B1530" s="263" t="s">
        <v>3103</v>
      </c>
      <c r="C1530" s="264" t="s">
        <v>4</v>
      </c>
      <c r="D1530" s="278">
        <v>179.35</v>
      </c>
      <c r="E1530" s="257"/>
    </row>
    <row r="1531" spans="1:5" s="258" customFormat="1" ht="27">
      <c r="A1531" s="262">
        <v>91072</v>
      </c>
      <c r="B1531" s="263" t="s">
        <v>3104</v>
      </c>
      <c r="C1531" s="264" t="s">
        <v>4</v>
      </c>
      <c r="D1531" s="278">
        <v>192.71</v>
      </c>
      <c r="E1531" s="257"/>
    </row>
    <row r="1532" spans="1:5" s="258" customFormat="1" ht="27">
      <c r="A1532" s="262">
        <v>91073</v>
      </c>
      <c r="B1532" s="263" t="s">
        <v>3105</v>
      </c>
      <c r="C1532" s="264" t="s">
        <v>4</v>
      </c>
      <c r="D1532" s="278">
        <v>148.44999999999999</v>
      </c>
      <c r="E1532" s="257"/>
    </row>
    <row r="1533" spans="1:5" s="258" customFormat="1" ht="27">
      <c r="A1533" s="262">
        <v>91074</v>
      </c>
      <c r="B1533" s="263" t="s">
        <v>3106</v>
      </c>
      <c r="C1533" s="264" t="s">
        <v>4</v>
      </c>
      <c r="D1533" s="278">
        <v>163.59</v>
      </c>
      <c r="E1533" s="257"/>
    </row>
    <row r="1534" spans="1:5" s="258" customFormat="1" ht="27">
      <c r="A1534" s="262">
        <v>91075</v>
      </c>
      <c r="B1534" s="263" t="s">
        <v>3107</v>
      </c>
      <c r="C1534" s="264" t="s">
        <v>4</v>
      </c>
      <c r="D1534" s="278">
        <v>198.65</v>
      </c>
      <c r="E1534" s="257"/>
    </row>
    <row r="1535" spans="1:5" s="258" customFormat="1" ht="27">
      <c r="A1535" s="262">
        <v>91076</v>
      </c>
      <c r="B1535" s="263" t="s">
        <v>3108</v>
      </c>
      <c r="C1535" s="264" t="s">
        <v>4</v>
      </c>
      <c r="D1535" s="278">
        <v>213.8</v>
      </c>
      <c r="E1535" s="257"/>
    </row>
    <row r="1536" spans="1:5" s="258" customFormat="1" ht="27">
      <c r="A1536" s="262">
        <v>91077</v>
      </c>
      <c r="B1536" s="263" t="s">
        <v>3109</v>
      </c>
      <c r="C1536" s="264" t="s">
        <v>4</v>
      </c>
      <c r="D1536" s="278">
        <v>136.53</v>
      </c>
      <c r="E1536" s="257"/>
    </row>
    <row r="1537" spans="1:5" s="258" customFormat="1" ht="27">
      <c r="A1537" s="262">
        <v>91078</v>
      </c>
      <c r="B1537" s="263" t="s">
        <v>3110</v>
      </c>
      <c r="C1537" s="264" t="s">
        <v>4</v>
      </c>
      <c r="D1537" s="278">
        <v>160.13999999999999</v>
      </c>
      <c r="E1537" s="257"/>
    </row>
    <row r="1538" spans="1:5" s="258" customFormat="1" ht="27">
      <c r="A1538" s="262">
        <v>91079</v>
      </c>
      <c r="B1538" s="263" t="s">
        <v>3111</v>
      </c>
      <c r="C1538" s="264" t="s">
        <v>4</v>
      </c>
      <c r="D1538" s="278">
        <v>143.05000000000001</v>
      </c>
      <c r="E1538" s="257"/>
    </row>
    <row r="1539" spans="1:5" s="258" customFormat="1" ht="27">
      <c r="A1539" s="262">
        <v>91080</v>
      </c>
      <c r="B1539" s="263" t="s">
        <v>3112</v>
      </c>
      <c r="C1539" s="264" t="s">
        <v>4</v>
      </c>
      <c r="D1539" s="278">
        <v>166.44</v>
      </c>
      <c r="E1539" s="257"/>
    </row>
    <row r="1540" spans="1:5" s="258" customFormat="1" ht="27">
      <c r="A1540" s="262">
        <v>91081</v>
      </c>
      <c r="B1540" s="263" t="s">
        <v>3113</v>
      </c>
      <c r="C1540" s="264" t="s">
        <v>4</v>
      </c>
      <c r="D1540" s="278">
        <v>155.21</v>
      </c>
      <c r="E1540" s="257"/>
    </row>
    <row r="1541" spans="1:5" s="258" customFormat="1" ht="27">
      <c r="A1541" s="262">
        <v>91082</v>
      </c>
      <c r="B1541" s="263" t="s">
        <v>3114</v>
      </c>
      <c r="C1541" s="264" t="s">
        <v>4</v>
      </c>
      <c r="D1541" s="278">
        <v>180.38</v>
      </c>
      <c r="E1541" s="257"/>
    </row>
    <row r="1542" spans="1:5" s="258" customFormat="1" ht="27">
      <c r="A1542" s="262">
        <v>91083</v>
      </c>
      <c r="B1542" s="263" t="s">
        <v>3115</v>
      </c>
      <c r="C1542" s="264" t="s">
        <v>4</v>
      </c>
      <c r="D1542" s="278">
        <v>166.7</v>
      </c>
      <c r="E1542" s="257"/>
    </row>
    <row r="1543" spans="1:5" s="258" customFormat="1" ht="27">
      <c r="A1543" s="262">
        <v>91084</v>
      </c>
      <c r="B1543" s="263" t="s">
        <v>3116</v>
      </c>
      <c r="C1543" s="264" t="s">
        <v>4</v>
      </c>
      <c r="D1543" s="278">
        <v>191.54</v>
      </c>
      <c r="E1543" s="257"/>
    </row>
    <row r="1544" spans="1:5" s="258" customFormat="1" ht="27">
      <c r="A1544" s="262">
        <v>91086</v>
      </c>
      <c r="B1544" s="263" t="s">
        <v>3117</v>
      </c>
      <c r="C1544" s="264" t="s">
        <v>4</v>
      </c>
      <c r="D1544" s="278">
        <v>144.69999999999999</v>
      </c>
      <c r="E1544" s="257"/>
    </row>
    <row r="1545" spans="1:5" s="258" customFormat="1" ht="27">
      <c r="A1545" s="262">
        <v>91087</v>
      </c>
      <c r="B1545" s="263" t="s">
        <v>3118</v>
      </c>
      <c r="C1545" s="264" t="s">
        <v>4</v>
      </c>
      <c r="D1545" s="278">
        <v>158.5</v>
      </c>
      <c r="E1545" s="257"/>
    </row>
    <row r="1546" spans="1:5" s="258" customFormat="1" ht="27">
      <c r="A1546" s="262">
        <v>91088</v>
      </c>
      <c r="B1546" s="263" t="s">
        <v>3119</v>
      </c>
      <c r="C1546" s="264" t="s">
        <v>4</v>
      </c>
      <c r="D1546" s="278">
        <v>193.87</v>
      </c>
      <c r="E1546" s="257"/>
    </row>
    <row r="1547" spans="1:5" s="258" customFormat="1" ht="27">
      <c r="A1547" s="262">
        <v>91089</v>
      </c>
      <c r="B1547" s="263" t="s">
        <v>3120</v>
      </c>
      <c r="C1547" s="264" t="s">
        <v>4</v>
      </c>
      <c r="D1547" s="278">
        <v>207.8</v>
      </c>
      <c r="E1547" s="257"/>
    </row>
    <row r="1548" spans="1:5" s="258" customFormat="1" ht="27">
      <c r="A1548" s="262">
        <v>91090</v>
      </c>
      <c r="B1548" s="263" t="s">
        <v>3121</v>
      </c>
      <c r="C1548" s="264" t="s">
        <v>4</v>
      </c>
      <c r="D1548" s="278">
        <v>158.99</v>
      </c>
      <c r="E1548" s="257"/>
    </row>
    <row r="1549" spans="1:5" s="258" customFormat="1" ht="27">
      <c r="A1549" s="262">
        <v>91091</v>
      </c>
      <c r="B1549" s="263" t="s">
        <v>3122</v>
      </c>
      <c r="C1549" s="264" t="s">
        <v>4</v>
      </c>
      <c r="D1549" s="278">
        <v>174.72</v>
      </c>
      <c r="E1549" s="257"/>
    </row>
    <row r="1550" spans="1:5" s="258" customFormat="1" ht="27">
      <c r="A1550" s="262">
        <v>91092</v>
      </c>
      <c r="B1550" s="263" t="s">
        <v>3123</v>
      </c>
      <c r="C1550" s="264" t="s">
        <v>4</v>
      </c>
      <c r="D1550" s="278">
        <v>210.23</v>
      </c>
      <c r="E1550" s="257"/>
    </row>
    <row r="1551" spans="1:5" s="258" customFormat="1" ht="27">
      <c r="A1551" s="262">
        <v>91093</v>
      </c>
      <c r="B1551" s="263" t="s">
        <v>3124</v>
      </c>
      <c r="C1551" s="264" t="s">
        <v>4</v>
      </c>
      <c r="D1551" s="278">
        <v>226.31</v>
      </c>
      <c r="E1551" s="257"/>
    </row>
    <row r="1552" spans="1:5" s="258" customFormat="1" ht="27">
      <c r="A1552" s="262">
        <v>91094</v>
      </c>
      <c r="B1552" s="263" t="s">
        <v>3125</v>
      </c>
      <c r="C1552" s="264" t="s">
        <v>4</v>
      </c>
      <c r="D1552" s="278">
        <v>144.24</v>
      </c>
      <c r="E1552" s="257"/>
    </row>
    <row r="1553" spans="1:5" s="258" customFormat="1" ht="27">
      <c r="A1553" s="262">
        <v>91095</v>
      </c>
      <c r="B1553" s="263" t="s">
        <v>3126</v>
      </c>
      <c r="C1553" s="264" t="s">
        <v>4</v>
      </c>
      <c r="D1553" s="278">
        <v>168.35</v>
      </c>
      <c r="E1553" s="257"/>
    </row>
    <row r="1554" spans="1:5" s="258" customFormat="1" ht="27">
      <c r="A1554" s="262">
        <v>91096</v>
      </c>
      <c r="B1554" s="263" t="s">
        <v>3127</v>
      </c>
      <c r="C1554" s="264" t="s">
        <v>4</v>
      </c>
      <c r="D1554" s="278">
        <v>147.26</v>
      </c>
      <c r="E1554" s="257"/>
    </row>
    <row r="1555" spans="1:5" s="258" customFormat="1" ht="27">
      <c r="A1555" s="262">
        <v>91097</v>
      </c>
      <c r="B1555" s="263" t="s">
        <v>3128</v>
      </c>
      <c r="C1555" s="264" t="s">
        <v>4</v>
      </c>
      <c r="D1555" s="278">
        <v>171.16</v>
      </c>
      <c r="E1555" s="257"/>
    </row>
    <row r="1556" spans="1:5" s="258" customFormat="1" ht="27">
      <c r="A1556" s="262">
        <v>91098</v>
      </c>
      <c r="B1556" s="263" t="s">
        <v>3129</v>
      </c>
      <c r="C1556" s="264" t="s">
        <v>4</v>
      </c>
      <c r="D1556" s="278">
        <v>162.72</v>
      </c>
      <c r="E1556" s="257"/>
    </row>
    <row r="1557" spans="1:5" s="258" customFormat="1" ht="27">
      <c r="A1557" s="262">
        <v>91099</v>
      </c>
      <c r="B1557" s="263" t="s">
        <v>3130</v>
      </c>
      <c r="C1557" s="264" t="s">
        <v>4</v>
      </c>
      <c r="D1557" s="278">
        <v>188.47</v>
      </c>
      <c r="E1557" s="257"/>
    </row>
    <row r="1558" spans="1:5" s="258" customFormat="1" ht="27">
      <c r="A1558" s="262">
        <v>91100</v>
      </c>
      <c r="B1558" s="263" t="s">
        <v>3131</v>
      </c>
      <c r="C1558" s="264" t="s">
        <v>4</v>
      </c>
      <c r="D1558" s="278">
        <v>171.64</v>
      </c>
      <c r="E1558" s="257"/>
    </row>
    <row r="1559" spans="1:5" s="258" customFormat="1" ht="27">
      <c r="A1559" s="262">
        <v>91101</v>
      </c>
      <c r="B1559" s="263" t="s">
        <v>3132</v>
      </c>
      <c r="C1559" s="264" t="s">
        <v>4</v>
      </c>
      <c r="D1559" s="278">
        <v>197.22</v>
      </c>
      <c r="E1559" s="257"/>
    </row>
    <row r="1560" spans="1:5" s="258" customFormat="1" ht="27">
      <c r="A1560" s="262">
        <v>93952</v>
      </c>
      <c r="B1560" s="263" t="s">
        <v>3133</v>
      </c>
      <c r="C1560" s="264" t="s">
        <v>1</v>
      </c>
      <c r="D1560" s="278">
        <v>239.4</v>
      </c>
      <c r="E1560" s="257"/>
    </row>
    <row r="1561" spans="1:5" s="258" customFormat="1" ht="27">
      <c r="A1561" s="262">
        <v>93953</v>
      </c>
      <c r="B1561" s="263" t="s">
        <v>3134</v>
      </c>
      <c r="C1561" s="264" t="s">
        <v>1</v>
      </c>
      <c r="D1561" s="278">
        <v>222.29</v>
      </c>
      <c r="E1561" s="257"/>
    </row>
    <row r="1562" spans="1:5" s="258" customFormat="1" ht="27">
      <c r="A1562" s="262">
        <v>93954</v>
      </c>
      <c r="B1562" s="263" t="s">
        <v>3135</v>
      </c>
      <c r="C1562" s="264" t="s">
        <v>1</v>
      </c>
      <c r="D1562" s="278">
        <v>212.07</v>
      </c>
      <c r="E1562" s="257"/>
    </row>
    <row r="1563" spans="1:5" s="258" customFormat="1" ht="27">
      <c r="A1563" s="262">
        <v>93955</v>
      </c>
      <c r="B1563" s="263" t="s">
        <v>3136</v>
      </c>
      <c r="C1563" s="264" t="s">
        <v>1</v>
      </c>
      <c r="D1563" s="278">
        <v>204.83</v>
      </c>
      <c r="E1563" s="257"/>
    </row>
    <row r="1564" spans="1:5" s="258" customFormat="1" ht="27">
      <c r="A1564" s="262">
        <v>93956</v>
      </c>
      <c r="B1564" s="263" t="s">
        <v>3137</v>
      </c>
      <c r="C1564" s="264" t="s">
        <v>1</v>
      </c>
      <c r="D1564" s="278">
        <v>199.11</v>
      </c>
      <c r="E1564" s="257"/>
    </row>
    <row r="1565" spans="1:5" s="258" customFormat="1" ht="27">
      <c r="A1565" s="262">
        <v>93957</v>
      </c>
      <c r="B1565" s="263" t="s">
        <v>3138</v>
      </c>
      <c r="C1565" s="264" t="s">
        <v>1</v>
      </c>
      <c r="D1565" s="278">
        <v>256.85000000000002</v>
      </c>
      <c r="E1565" s="257"/>
    </row>
    <row r="1566" spans="1:5" s="258" customFormat="1" ht="27">
      <c r="A1566" s="262">
        <v>93958</v>
      </c>
      <c r="B1566" s="263" t="s">
        <v>3139</v>
      </c>
      <c r="C1566" s="264" t="s">
        <v>1</v>
      </c>
      <c r="D1566" s="278">
        <v>238.72</v>
      </c>
      <c r="E1566" s="257"/>
    </row>
    <row r="1567" spans="1:5" s="258" customFormat="1" ht="27">
      <c r="A1567" s="262">
        <v>93959</v>
      </c>
      <c r="B1567" s="263" t="s">
        <v>3140</v>
      </c>
      <c r="C1567" s="264" t="s">
        <v>1</v>
      </c>
      <c r="D1567" s="278">
        <v>227.97</v>
      </c>
      <c r="E1567" s="257"/>
    </row>
    <row r="1568" spans="1:5" s="258" customFormat="1" ht="27">
      <c r="A1568" s="262">
        <v>93960</v>
      </c>
      <c r="B1568" s="263" t="s">
        <v>3141</v>
      </c>
      <c r="C1568" s="264" t="s">
        <v>1</v>
      </c>
      <c r="D1568" s="278">
        <v>220.41</v>
      </c>
      <c r="E1568" s="257"/>
    </row>
    <row r="1569" spans="1:5" s="258" customFormat="1" ht="27">
      <c r="A1569" s="262">
        <v>93961</v>
      </c>
      <c r="B1569" s="263" t="s">
        <v>3142</v>
      </c>
      <c r="C1569" s="264" t="s">
        <v>1</v>
      </c>
      <c r="D1569" s="278">
        <v>214.47</v>
      </c>
      <c r="E1569" s="257"/>
    </row>
    <row r="1570" spans="1:5" s="258" customFormat="1" ht="27">
      <c r="A1570" s="262">
        <v>93962</v>
      </c>
      <c r="B1570" s="263" t="s">
        <v>3143</v>
      </c>
      <c r="C1570" s="264" t="s">
        <v>1</v>
      </c>
      <c r="D1570" s="278">
        <v>225.4</v>
      </c>
      <c r="E1570" s="257"/>
    </row>
    <row r="1571" spans="1:5" s="258" customFormat="1" ht="27">
      <c r="A1571" s="262">
        <v>93963</v>
      </c>
      <c r="B1571" s="263" t="s">
        <v>3144</v>
      </c>
      <c r="C1571" s="264" t="s">
        <v>1</v>
      </c>
      <c r="D1571" s="278">
        <v>208.29</v>
      </c>
      <c r="E1571" s="257"/>
    </row>
    <row r="1572" spans="1:5" s="258" customFormat="1" ht="27">
      <c r="A1572" s="262">
        <v>93964</v>
      </c>
      <c r="B1572" s="263" t="s">
        <v>3145</v>
      </c>
      <c r="C1572" s="264" t="s">
        <v>1</v>
      </c>
      <c r="D1572" s="278">
        <v>198.16</v>
      </c>
      <c r="E1572" s="257"/>
    </row>
    <row r="1573" spans="1:5" s="258" customFormat="1" ht="27">
      <c r="A1573" s="262">
        <v>93965</v>
      </c>
      <c r="B1573" s="263" t="s">
        <v>3146</v>
      </c>
      <c r="C1573" s="264" t="s">
        <v>1</v>
      </c>
      <c r="D1573" s="278">
        <v>187.86</v>
      </c>
      <c r="E1573" s="257"/>
    </row>
    <row r="1574" spans="1:5" s="258" customFormat="1" ht="27">
      <c r="A1574" s="262">
        <v>93966</v>
      </c>
      <c r="B1574" s="263" t="s">
        <v>3147</v>
      </c>
      <c r="C1574" s="264" t="s">
        <v>1</v>
      </c>
      <c r="D1574" s="278">
        <v>185.29</v>
      </c>
      <c r="E1574" s="257"/>
    </row>
    <row r="1575" spans="1:5" s="258" customFormat="1" ht="27">
      <c r="A1575" s="262">
        <v>93967</v>
      </c>
      <c r="B1575" s="263" t="s">
        <v>3148</v>
      </c>
      <c r="C1575" s="264" t="s">
        <v>1</v>
      </c>
      <c r="D1575" s="278">
        <v>242.86</v>
      </c>
      <c r="E1575" s="257"/>
    </row>
    <row r="1576" spans="1:5" s="258" customFormat="1" ht="27">
      <c r="A1576" s="262">
        <v>93968</v>
      </c>
      <c r="B1576" s="263" t="s">
        <v>3149</v>
      </c>
      <c r="C1576" s="264" t="s">
        <v>1</v>
      </c>
      <c r="D1576" s="278">
        <v>224.75</v>
      </c>
      <c r="E1576" s="257"/>
    </row>
    <row r="1577" spans="1:5" s="258" customFormat="1" ht="27">
      <c r="A1577" s="262">
        <v>93969</v>
      </c>
      <c r="B1577" s="263" t="s">
        <v>3150</v>
      </c>
      <c r="C1577" s="264" t="s">
        <v>1</v>
      </c>
      <c r="D1577" s="278">
        <v>214.03</v>
      </c>
      <c r="E1577" s="257"/>
    </row>
    <row r="1578" spans="1:5" s="258" customFormat="1" ht="27">
      <c r="A1578" s="262">
        <v>93970</v>
      </c>
      <c r="B1578" s="263" t="s">
        <v>3151</v>
      </c>
      <c r="C1578" s="264" t="s">
        <v>1</v>
      </c>
      <c r="D1578" s="278">
        <v>206.55</v>
      </c>
      <c r="E1578" s="257"/>
    </row>
    <row r="1579" spans="1:5" s="258" customFormat="1" ht="27">
      <c r="A1579" s="262">
        <v>93971</v>
      </c>
      <c r="B1579" s="263" t="s">
        <v>3152</v>
      </c>
      <c r="C1579" s="264" t="s">
        <v>1</v>
      </c>
      <c r="D1579" s="278">
        <v>194.66</v>
      </c>
      <c r="E1579" s="257"/>
    </row>
    <row r="1580" spans="1:5" s="258" customFormat="1" ht="27">
      <c r="A1580" s="262">
        <v>95108</v>
      </c>
      <c r="B1580" s="263" t="s">
        <v>3153</v>
      </c>
      <c r="C1580" s="264" t="s">
        <v>2</v>
      </c>
      <c r="D1580" s="278">
        <v>32.619999999999997</v>
      </c>
      <c r="E1580" s="257"/>
    </row>
    <row r="1581" spans="1:5" s="258" customFormat="1" ht="13.5">
      <c r="A1581" s="262">
        <v>100332</v>
      </c>
      <c r="B1581" s="263" t="s">
        <v>3154</v>
      </c>
      <c r="C1581" s="264" t="s">
        <v>4</v>
      </c>
      <c r="D1581" s="278">
        <v>1012.74</v>
      </c>
      <c r="E1581" s="257"/>
    </row>
    <row r="1582" spans="1:5" s="258" customFormat="1" ht="27">
      <c r="A1582" s="262">
        <v>100333</v>
      </c>
      <c r="B1582" s="263" t="s">
        <v>3155</v>
      </c>
      <c r="C1582" s="264" t="s">
        <v>4</v>
      </c>
      <c r="D1582" s="278">
        <v>611.66</v>
      </c>
      <c r="E1582" s="257"/>
    </row>
    <row r="1583" spans="1:5" s="258" customFormat="1" ht="13.5">
      <c r="A1583" s="262">
        <v>100334</v>
      </c>
      <c r="B1583" s="263" t="s">
        <v>3156</v>
      </c>
      <c r="C1583" s="264" t="s">
        <v>4</v>
      </c>
      <c r="D1583" s="278">
        <v>795.45</v>
      </c>
      <c r="E1583" s="257"/>
    </row>
    <row r="1584" spans="1:5" s="258" customFormat="1" ht="13.5">
      <c r="A1584" s="262">
        <v>100335</v>
      </c>
      <c r="B1584" s="263" t="s">
        <v>3157</v>
      </c>
      <c r="C1584" s="264" t="s">
        <v>4</v>
      </c>
      <c r="D1584" s="278">
        <v>494.64</v>
      </c>
      <c r="E1584" s="257"/>
    </row>
    <row r="1585" spans="1:5" s="258" customFormat="1" ht="27">
      <c r="A1585" s="262">
        <v>100341</v>
      </c>
      <c r="B1585" s="263" t="s">
        <v>3158</v>
      </c>
      <c r="C1585" s="264" t="s">
        <v>4</v>
      </c>
      <c r="D1585" s="278">
        <v>41.74</v>
      </c>
      <c r="E1585" s="257"/>
    </row>
    <row r="1586" spans="1:5" s="258" customFormat="1" ht="13.5">
      <c r="A1586" s="262">
        <v>100342</v>
      </c>
      <c r="B1586" s="263" t="s">
        <v>3159</v>
      </c>
      <c r="C1586" s="264" t="s">
        <v>3</v>
      </c>
      <c r="D1586" s="278">
        <v>18.2</v>
      </c>
      <c r="E1586" s="257"/>
    </row>
    <row r="1587" spans="1:5" s="258" customFormat="1" ht="13.5">
      <c r="A1587" s="262">
        <v>100343</v>
      </c>
      <c r="B1587" s="263" t="s">
        <v>3160</v>
      </c>
      <c r="C1587" s="264" t="s">
        <v>3</v>
      </c>
      <c r="D1587" s="278">
        <v>17.43</v>
      </c>
      <c r="E1587" s="257"/>
    </row>
    <row r="1588" spans="1:5" s="258" customFormat="1" ht="13.5">
      <c r="A1588" s="262">
        <v>100344</v>
      </c>
      <c r="B1588" s="263" t="s">
        <v>3161</v>
      </c>
      <c r="C1588" s="264" t="s">
        <v>3</v>
      </c>
      <c r="D1588" s="278">
        <v>15.74</v>
      </c>
      <c r="E1588" s="257"/>
    </row>
    <row r="1589" spans="1:5" s="258" customFormat="1" ht="13.5">
      <c r="A1589" s="262">
        <v>100345</v>
      </c>
      <c r="B1589" s="263" t="s">
        <v>3162</v>
      </c>
      <c r="C1589" s="264" t="s">
        <v>3</v>
      </c>
      <c r="D1589" s="278">
        <v>13.4</v>
      </c>
      <c r="E1589" s="257"/>
    </row>
    <row r="1590" spans="1:5" s="258" customFormat="1" ht="13.5">
      <c r="A1590" s="262">
        <v>100346</v>
      </c>
      <c r="B1590" s="263" t="s">
        <v>3163</v>
      </c>
      <c r="C1590" s="264" t="s">
        <v>3</v>
      </c>
      <c r="D1590" s="278">
        <v>12.83</v>
      </c>
      <c r="E1590" s="257"/>
    </row>
    <row r="1591" spans="1:5" s="258" customFormat="1" ht="13.5">
      <c r="A1591" s="262">
        <v>100347</v>
      </c>
      <c r="B1591" s="263" t="s">
        <v>3164</v>
      </c>
      <c r="C1591" s="264" t="s">
        <v>3</v>
      </c>
      <c r="D1591" s="278">
        <v>14.5</v>
      </c>
      <c r="E1591" s="257"/>
    </row>
    <row r="1592" spans="1:5" s="258" customFormat="1" ht="13.5">
      <c r="A1592" s="262">
        <v>100348</v>
      </c>
      <c r="B1592" s="263" t="s">
        <v>3165</v>
      </c>
      <c r="C1592" s="264" t="s">
        <v>3</v>
      </c>
      <c r="D1592" s="278">
        <v>14.24</v>
      </c>
      <c r="E1592" s="257"/>
    </row>
    <row r="1593" spans="1:5" s="258" customFormat="1" ht="13.5">
      <c r="A1593" s="262">
        <v>100349</v>
      </c>
      <c r="B1593" s="263" t="s">
        <v>3166</v>
      </c>
      <c r="C1593" s="264" t="s">
        <v>7</v>
      </c>
      <c r="D1593" s="278">
        <v>663.25</v>
      </c>
      <c r="E1593" s="257"/>
    </row>
    <row r="1594" spans="1:5" s="258" customFormat="1" ht="13.5">
      <c r="A1594" s="262">
        <v>102989</v>
      </c>
      <c r="B1594" s="263" t="s">
        <v>6659</v>
      </c>
      <c r="C1594" s="264" t="s">
        <v>1</v>
      </c>
      <c r="D1594" s="278">
        <v>37.520000000000003</v>
      </c>
      <c r="E1594" s="257"/>
    </row>
    <row r="1595" spans="1:5" s="258" customFormat="1" ht="13.5">
      <c r="A1595" s="262">
        <v>102990</v>
      </c>
      <c r="B1595" s="263" t="s">
        <v>6660</v>
      </c>
      <c r="C1595" s="264" t="s">
        <v>1</v>
      </c>
      <c r="D1595" s="278">
        <v>45.57</v>
      </c>
      <c r="E1595" s="257"/>
    </row>
    <row r="1596" spans="1:5" s="258" customFormat="1" ht="13.5">
      <c r="A1596" s="262">
        <v>102991</v>
      </c>
      <c r="B1596" s="263" t="s">
        <v>6661</v>
      </c>
      <c r="C1596" s="264" t="s">
        <v>1</v>
      </c>
      <c r="D1596" s="278">
        <v>59.01</v>
      </c>
      <c r="E1596" s="257"/>
    </row>
    <row r="1597" spans="1:5" s="258" customFormat="1" ht="13.5">
      <c r="A1597" s="262">
        <v>102992</v>
      </c>
      <c r="B1597" s="263" t="s">
        <v>6662</v>
      </c>
      <c r="C1597" s="264" t="s">
        <v>1</v>
      </c>
      <c r="D1597" s="278">
        <v>86.58</v>
      </c>
      <c r="E1597" s="257"/>
    </row>
    <row r="1598" spans="1:5" s="258" customFormat="1" ht="13.5">
      <c r="A1598" s="262">
        <v>102993</v>
      </c>
      <c r="B1598" s="263" t="s">
        <v>6663</v>
      </c>
      <c r="C1598" s="264" t="s">
        <v>1</v>
      </c>
      <c r="D1598" s="278">
        <v>112.77</v>
      </c>
      <c r="E1598" s="257"/>
    </row>
    <row r="1599" spans="1:5" s="258" customFormat="1" ht="13.5">
      <c r="A1599" s="262">
        <v>102994</v>
      </c>
      <c r="B1599" s="263" t="s">
        <v>6664</v>
      </c>
      <c r="C1599" s="264" t="s">
        <v>1</v>
      </c>
      <c r="D1599" s="278">
        <v>191.75</v>
      </c>
      <c r="E1599" s="257"/>
    </row>
    <row r="1600" spans="1:5" s="258" customFormat="1" ht="27">
      <c r="A1600" s="262">
        <v>102995</v>
      </c>
      <c r="B1600" s="263" t="s">
        <v>6665</v>
      </c>
      <c r="C1600" s="264" t="s">
        <v>1</v>
      </c>
      <c r="D1600" s="278">
        <v>52.56</v>
      </c>
      <c r="E1600" s="257"/>
    </row>
    <row r="1601" spans="1:5" s="258" customFormat="1" ht="27">
      <c r="A1601" s="262">
        <v>102996</v>
      </c>
      <c r="B1601" s="263" t="s">
        <v>6666</v>
      </c>
      <c r="C1601" s="264" t="s">
        <v>1</v>
      </c>
      <c r="D1601" s="278">
        <v>74.33</v>
      </c>
      <c r="E1601" s="257"/>
    </row>
    <row r="1602" spans="1:5" s="258" customFormat="1" ht="27">
      <c r="A1602" s="262">
        <v>102997</v>
      </c>
      <c r="B1602" s="263" t="s">
        <v>6667</v>
      </c>
      <c r="C1602" s="264" t="s">
        <v>1</v>
      </c>
      <c r="D1602" s="278">
        <v>99.12</v>
      </c>
      <c r="E1602" s="257"/>
    </row>
    <row r="1603" spans="1:5" s="258" customFormat="1" ht="27">
      <c r="A1603" s="262">
        <v>102998</v>
      </c>
      <c r="B1603" s="263" t="s">
        <v>6668</v>
      </c>
      <c r="C1603" s="264" t="s">
        <v>1</v>
      </c>
      <c r="D1603" s="278">
        <v>94.72</v>
      </c>
      <c r="E1603" s="257"/>
    </row>
    <row r="1604" spans="1:5" s="258" customFormat="1" ht="27">
      <c r="A1604" s="262">
        <v>102999</v>
      </c>
      <c r="B1604" s="263" t="s">
        <v>6669</v>
      </c>
      <c r="C1604" s="264" t="s">
        <v>1</v>
      </c>
      <c r="D1604" s="278">
        <v>119.85</v>
      </c>
      <c r="E1604" s="257"/>
    </row>
    <row r="1605" spans="1:5" s="258" customFormat="1" ht="27">
      <c r="A1605" s="262">
        <v>103000</v>
      </c>
      <c r="B1605" s="263" t="s">
        <v>6670</v>
      </c>
      <c r="C1605" s="264" t="s">
        <v>1</v>
      </c>
      <c r="D1605" s="278">
        <v>120.36</v>
      </c>
      <c r="E1605" s="257"/>
    </row>
    <row r="1606" spans="1:5" s="258" customFormat="1" ht="27">
      <c r="A1606" s="262">
        <v>103001</v>
      </c>
      <c r="B1606" s="263" t="s">
        <v>6671</v>
      </c>
      <c r="C1606" s="264" t="s">
        <v>2</v>
      </c>
      <c r="D1606" s="278">
        <v>238.12</v>
      </c>
      <c r="E1606" s="257"/>
    </row>
    <row r="1607" spans="1:5" s="258" customFormat="1" ht="27">
      <c r="A1607" s="262">
        <v>103002</v>
      </c>
      <c r="B1607" s="263" t="s">
        <v>6672</v>
      </c>
      <c r="C1607" s="264" t="s">
        <v>2</v>
      </c>
      <c r="D1607" s="278">
        <v>296.77999999999997</v>
      </c>
      <c r="E1607" s="257"/>
    </row>
    <row r="1608" spans="1:5" s="258" customFormat="1" ht="27">
      <c r="A1608" s="262">
        <v>103003</v>
      </c>
      <c r="B1608" s="263" t="s">
        <v>6673</v>
      </c>
      <c r="C1608" s="264" t="s">
        <v>2</v>
      </c>
      <c r="D1608" s="278">
        <v>414.17</v>
      </c>
      <c r="E1608" s="257"/>
    </row>
    <row r="1609" spans="1:5" s="258" customFormat="1" ht="27">
      <c r="A1609" s="262">
        <v>103005</v>
      </c>
      <c r="B1609" s="263" t="s">
        <v>6674</v>
      </c>
      <c r="C1609" s="264" t="s">
        <v>2</v>
      </c>
      <c r="D1609" s="278">
        <v>591.95000000000005</v>
      </c>
      <c r="E1609" s="257"/>
    </row>
    <row r="1610" spans="1:5" s="258" customFormat="1" ht="27">
      <c r="A1610" s="262">
        <v>103006</v>
      </c>
      <c r="B1610" s="263" t="s">
        <v>6675</v>
      </c>
      <c r="C1610" s="264" t="s">
        <v>2</v>
      </c>
      <c r="D1610" s="278">
        <v>804.26</v>
      </c>
      <c r="E1610" s="257"/>
    </row>
    <row r="1611" spans="1:5" s="258" customFormat="1" ht="27">
      <c r="A1611" s="262">
        <v>103007</v>
      </c>
      <c r="B1611" s="263" t="s">
        <v>6676</v>
      </c>
      <c r="C1611" s="264" t="s">
        <v>2</v>
      </c>
      <c r="D1611" s="278">
        <v>1058.47</v>
      </c>
      <c r="E1611" s="257"/>
    </row>
    <row r="1612" spans="1:5" s="258" customFormat="1" ht="13.5">
      <c r="A1612" s="262">
        <v>97933</v>
      </c>
      <c r="B1612" s="263" t="s">
        <v>5933</v>
      </c>
      <c r="C1612" s="264" t="s">
        <v>2</v>
      </c>
      <c r="D1612" s="278">
        <v>996.68</v>
      </c>
      <c r="E1612" s="257"/>
    </row>
    <row r="1613" spans="1:5" s="258" customFormat="1" ht="13.5">
      <c r="A1613" s="262">
        <v>97934</v>
      </c>
      <c r="B1613" s="263" t="s">
        <v>7344</v>
      </c>
      <c r="C1613" s="264" t="s">
        <v>2</v>
      </c>
      <c r="D1613" s="278">
        <v>2354.23</v>
      </c>
      <c r="E1613" s="257"/>
    </row>
    <row r="1614" spans="1:5" s="258" customFormat="1" ht="13.5">
      <c r="A1614" s="262">
        <v>97935</v>
      </c>
      <c r="B1614" s="263" t="s">
        <v>5934</v>
      </c>
      <c r="C1614" s="264" t="s">
        <v>2</v>
      </c>
      <c r="D1614" s="278">
        <v>837.13</v>
      </c>
      <c r="E1614" s="257"/>
    </row>
    <row r="1615" spans="1:5" s="258" customFormat="1" ht="13.5">
      <c r="A1615" s="262">
        <v>97936</v>
      </c>
      <c r="B1615" s="263" t="s">
        <v>5935</v>
      </c>
      <c r="C1615" s="264" t="s">
        <v>2</v>
      </c>
      <c r="D1615" s="278">
        <v>2069.9899999999998</v>
      </c>
      <c r="E1615" s="257"/>
    </row>
    <row r="1616" spans="1:5" s="258" customFormat="1" ht="27">
      <c r="A1616" s="262">
        <v>97947</v>
      </c>
      <c r="B1616" s="263" t="s">
        <v>5936</v>
      </c>
      <c r="C1616" s="264" t="s">
        <v>2</v>
      </c>
      <c r="D1616" s="278">
        <v>1671.8</v>
      </c>
      <c r="E1616" s="257"/>
    </row>
    <row r="1617" spans="1:5" s="258" customFormat="1" ht="27">
      <c r="A1617" s="262">
        <v>97948</v>
      </c>
      <c r="B1617" s="263" t="s">
        <v>5937</v>
      </c>
      <c r="C1617" s="264" t="s">
        <v>2</v>
      </c>
      <c r="D1617" s="278">
        <v>3097.87</v>
      </c>
      <c r="E1617" s="257"/>
    </row>
    <row r="1618" spans="1:5" s="258" customFormat="1" ht="27">
      <c r="A1618" s="262">
        <v>97949</v>
      </c>
      <c r="B1618" s="263" t="s">
        <v>5938</v>
      </c>
      <c r="C1618" s="264" t="s">
        <v>2</v>
      </c>
      <c r="D1618" s="278">
        <v>1700.52</v>
      </c>
      <c r="E1618" s="257"/>
    </row>
    <row r="1619" spans="1:5" s="258" customFormat="1" ht="27">
      <c r="A1619" s="262">
        <v>97950</v>
      </c>
      <c r="B1619" s="263" t="s">
        <v>5939</v>
      </c>
      <c r="C1619" s="264" t="s">
        <v>2</v>
      </c>
      <c r="D1619" s="278">
        <v>3015.05</v>
      </c>
      <c r="E1619" s="257"/>
    </row>
    <row r="1620" spans="1:5" s="258" customFormat="1" ht="27">
      <c r="A1620" s="262">
        <v>97951</v>
      </c>
      <c r="B1620" s="263" t="s">
        <v>5940</v>
      </c>
      <c r="C1620" s="264" t="s">
        <v>2</v>
      </c>
      <c r="D1620" s="278">
        <v>2715.71</v>
      </c>
      <c r="E1620" s="257"/>
    </row>
    <row r="1621" spans="1:5" s="258" customFormat="1" ht="27">
      <c r="A1621" s="262">
        <v>97952</v>
      </c>
      <c r="B1621" s="263" t="s">
        <v>5941</v>
      </c>
      <c r="C1621" s="264" t="s">
        <v>2</v>
      </c>
      <c r="D1621" s="278">
        <v>4738.96</v>
      </c>
      <c r="E1621" s="257"/>
    </row>
    <row r="1622" spans="1:5" s="258" customFormat="1" ht="27">
      <c r="A1622" s="262">
        <v>97953</v>
      </c>
      <c r="B1622" s="263" t="s">
        <v>5942</v>
      </c>
      <c r="C1622" s="264" t="s">
        <v>2</v>
      </c>
      <c r="D1622" s="278">
        <v>1320.96</v>
      </c>
      <c r="E1622" s="257"/>
    </row>
    <row r="1623" spans="1:5" s="258" customFormat="1" ht="27">
      <c r="A1623" s="262">
        <v>97955</v>
      </c>
      <c r="B1623" s="263" t="s">
        <v>5943</v>
      </c>
      <c r="C1623" s="264" t="s">
        <v>2</v>
      </c>
      <c r="D1623" s="278">
        <v>2871.52</v>
      </c>
      <c r="E1623" s="257"/>
    </row>
    <row r="1624" spans="1:5" s="258" customFormat="1" ht="27">
      <c r="A1624" s="262">
        <v>97956</v>
      </c>
      <c r="B1624" s="263" t="s">
        <v>5944</v>
      </c>
      <c r="C1624" s="264" t="s">
        <v>2</v>
      </c>
      <c r="D1624" s="278">
        <v>1452.6</v>
      </c>
      <c r="E1624" s="257"/>
    </row>
    <row r="1625" spans="1:5" s="258" customFormat="1" ht="27">
      <c r="A1625" s="262">
        <v>97957</v>
      </c>
      <c r="B1625" s="263" t="s">
        <v>5945</v>
      </c>
      <c r="C1625" s="264" t="s">
        <v>2</v>
      </c>
      <c r="D1625" s="278">
        <v>2612.08</v>
      </c>
      <c r="E1625" s="257"/>
    </row>
    <row r="1626" spans="1:5" s="258" customFormat="1" ht="27">
      <c r="A1626" s="262">
        <v>97961</v>
      </c>
      <c r="B1626" s="263" t="s">
        <v>5946</v>
      </c>
      <c r="C1626" s="264" t="s">
        <v>2</v>
      </c>
      <c r="D1626" s="278">
        <v>2334.0100000000002</v>
      </c>
      <c r="E1626" s="257"/>
    </row>
    <row r="1627" spans="1:5" s="258" customFormat="1" ht="27">
      <c r="A1627" s="262">
        <v>97973</v>
      </c>
      <c r="B1627" s="263" t="s">
        <v>5947</v>
      </c>
      <c r="C1627" s="264" t="s">
        <v>2</v>
      </c>
      <c r="D1627" s="278">
        <v>4381.07</v>
      </c>
      <c r="E1627" s="257"/>
    </row>
    <row r="1628" spans="1:5" s="258" customFormat="1" ht="27">
      <c r="A1628" s="262">
        <v>97974</v>
      </c>
      <c r="B1628" s="263" t="s">
        <v>24583</v>
      </c>
      <c r="C1628" s="264" t="s">
        <v>2</v>
      </c>
      <c r="D1628" s="278">
        <v>502.46</v>
      </c>
      <c r="E1628" s="257"/>
    </row>
    <row r="1629" spans="1:5" s="258" customFormat="1" ht="27">
      <c r="A1629" s="262">
        <v>97975</v>
      </c>
      <c r="B1629" s="263" t="s">
        <v>24584</v>
      </c>
      <c r="C1629" s="264" t="s">
        <v>2</v>
      </c>
      <c r="D1629" s="278">
        <v>639.61</v>
      </c>
      <c r="E1629" s="257"/>
    </row>
    <row r="1630" spans="1:5" s="258" customFormat="1" ht="27">
      <c r="A1630" s="262">
        <v>97976</v>
      </c>
      <c r="B1630" s="263" t="s">
        <v>24585</v>
      </c>
      <c r="C1630" s="264" t="s">
        <v>2</v>
      </c>
      <c r="D1630" s="278">
        <v>1155.9100000000001</v>
      </c>
      <c r="E1630" s="257"/>
    </row>
    <row r="1631" spans="1:5" s="258" customFormat="1" ht="27">
      <c r="A1631" s="262">
        <v>97977</v>
      </c>
      <c r="B1631" s="263" t="s">
        <v>24586</v>
      </c>
      <c r="C1631" s="264" t="s">
        <v>2</v>
      </c>
      <c r="D1631" s="278">
        <v>1606.6</v>
      </c>
      <c r="E1631" s="257"/>
    </row>
    <row r="1632" spans="1:5" s="258" customFormat="1" ht="27">
      <c r="A1632" s="262">
        <v>97978</v>
      </c>
      <c r="B1632" s="263" t="s">
        <v>24587</v>
      </c>
      <c r="C1632" s="264" t="s">
        <v>2</v>
      </c>
      <c r="D1632" s="278">
        <v>984.75</v>
      </c>
      <c r="E1632" s="257"/>
    </row>
    <row r="1633" spans="1:5" s="258" customFormat="1" ht="27">
      <c r="A1633" s="262">
        <v>97980</v>
      </c>
      <c r="B1633" s="263" t="s">
        <v>24588</v>
      </c>
      <c r="C1633" s="264" t="s">
        <v>2</v>
      </c>
      <c r="D1633" s="278">
        <v>2099.23</v>
      </c>
      <c r="E1633" s="257"/>
    </row>
    <row r="1634" spans="1:5" s="258" customFormat="1" ht="27">
      <c r="A1634" s="262">
        <v>97981</v>
      </c>
      <c r="B1634" s="263" t="s">
        <v>5948</v>
      </c>
      <c r="C1634" s="264" t="s">
        <v>1</v>
      </c>
      <c r="D1634" s="278">
        <v>1120.55</v>
      </c>
      <c r="E1634" s="257"/>
    </row>
    <row r="1635" spans="1:5" s="258" customFormat="1" ht="13.5">
      <c r="A1635" s="262">
        <v>97983</v>
      </c>
      <c r="B1635" s="263" t="s">
        <v>5949</v>
      </c>
      <c r="C1635" s="264" t="s">
        <v>1</v>
      </c>
      <c r="D1635" s="278">
        <v>483.11</v>
      </c>
      <c r="E1635" s="257"/>
    </row>
    <row r="1636" spans="1:5" s="258" customFormat="1" ht="27">
      <c r="A1636" s="262">
        <v>97985</v>
      </c>
      <c r="B1636" s="263" t="s">
        <v>5950</v>
      </c>
      <c r="C1636" s="264" t="s">
        <v>1</v>
      </c>
      <c r="D1636" s="278">
        <v>1349.12</v>
      </c>
      <c r="E1636" s="257"/>
    </row>
    <row r="1637" spans="1:5" s="258" customFormat="1" ht="13.5">
      <c r="A1637" s="262">
        <v>97987</v>
      </c>
      <c r="B1637" s="263" t="s">
        <v>5951</v>
      </c>
      <c r="C1637" s="264" t="s">
        <v>1</v>
      </c>
      <c r="D1637" s="278">
        <v>641.91</v>
      </c>
      <c r="E1637" s="257"/>
    </row>
    <row r="1638" spans="1:5" s="258" customFormat="1" ht="27">
      <c r="A1638" s="262">
        <v>97988</v>
      </c>
      <c r="B1638" s="263" t="s">
        <v>24589</v>
      </c>
      <c r="C1638" s="264" t="s">
        <v>2</v>
      </c>
      <c r="D1638" s="278">
        <v>3078.16</v>
      </c>
      <c r="E1638" s="257"/>
    </row>
    <row r="1639" spans="1:5" s="258" customFormat="1" ht="27">
      <c r="A1639" s="262">
        <v>97989</v>
      </c>
      <c r="B1639" s="263" t="s">
        <v>5952</v>
      </c>
      <c r="C1639" s="264" t="s">
        <v>1</v>
      </c>
      <c r="D1639" s="278">
        <v>1577.63</v>
      </c>
      <c r="E1639" s="257"/>
    </row>
    <row r="1640" spans="1:5" s="258" customFormat="1" ht="13.5">
      <c r="A1640" s="262">
        <v>97991</v>
      </c>
      <c r="B1640" s="263" t="s">
        <v>5953</v>
      </c>
      <c r="C1640" s="264" t="s">
        <v>1</v>
      </c>
      <c r="D1640" s="278">
        <v>879.2</v>
      </c>
      <c r="E1640" s="257"/>
    </row>
    <row r="1641" spans="1:5" s="258" customFormat="1" ht="27">
      <c r="A1641" s="262">
        <v>97992</v>
      </c>
      <c r="B1641" s="263" t="s">
        <v>24590</v>
      </c>
      <c r="C1641" s="264" t="s">
        <v>2</v>
      </c>
      <c r="D1641" s="278">
        <v>3942.64</v>
      </c>
      <c r="E1641" s="257"/>
    </row>
    <row r="1642" spans="1:5" s="258" customFormat="1" ht="27">
      <c r="A1642" s="262">
        <v>97993</v>
      </c>
      <c r="B1642" s="263" t="s">
        <v>5954</v>
      </c>
      <c r="C1642" s="264" t="s">
        <v>1</v>
      </c>
      <c r="D1642" s="278">
        <v>1920.52</v>
      </c>
      <c r="E1642" s="257"/>
    </row>
    <row r="1643" spans="1:5" s="258" customFormat="1" ht="27">
      <c r="A1643" s="262">
        <v>97994</v>
      </c>
      <c r="B1643" s="263" t="s">
        <v>24591</v>
      </c>
      <c r="C1643" s="264" t="s">
        <v>2</v>
      </c>
      <c r="D1643" s="278">
        <v>2703.56</v>
      </c>
      <c r="E1643" s="257"/>
    </row>
    <row r="1644" spans="1:5" s="258" customFormat="1" ht="27">
      <c r="A1644" s="262">
        <v>97995</v>
      </c>
      <c r="B1644" s="263" t="s">
        <v>5955</v>
      </c>
      <c r="C1644" s="264" t="s">
        <v>1</v>
      </c>
      <c r="D1644" s="278">
        <v>1295.0999999999999</v>
      </c>
      <c r="E1644" s="257"/>
    </row>
    <row r="1645" spans="1:5" s="258" customFormat="1" ht="27">
      <c r="A1645" s="262">
        <v>97996</v>
      </c>
      <c r="B1645" s="263" t="s">
        <v>24592</v>
      </c>
      <c r="C1645" s="264" t="s">
        <v>2</v>
      </c>
      <c r="D1645" s="278">
        <v>3415.5</v>
      </c>
      <c r="E1645" s="257"/>
    </row>
    <row r="1646" spans="1:5" s="258" customFormat="1" ht="27">
      <c r="A1646" s="262">
        <v>97997</v>
      </c>
      <c r="B1646" s="263" t="s">
        <v>5956</v>
      </c>
      <c r="C1646" s="264" t="s">
        <v>1</v>
      </c>
      <c r="D1646" s="278">
        <v>1546.32</v>
      </c>
      <c r="E1646" s="257"/>
    </row>
    <row r="1647" spans="1:5" s="258" customFormat="1" ht="27">
      <c r="A1647" s="262">
        <v>97999</v>
      </c>
      <c r="B1647" s="263" t="s">
        <v>5957</v>
      </c>
      <c r="C1647" s="264" t="s">
        <v>1</v>
      </c>
      <c r="D1647" s="278">
        <v>1797.58</v>
      </c>
      <c r="E1647" s="257"/>
    </row>
    <row r="1648" spans="1:5" s="258" customFormat="1" ht="27">
      <c r="A1648" s="262">
        <v>98001</v>
      </c>
      <c r="B1648" s="263" t="s">
        <v>5958</v>
      </c>
      <c r="C1648" s="264" t="s">
        <v>1</v>
      </c>
      <c r="D1648" s="278">
        <v>2048.7800000000002</v>
      </c>
      <c r="E1648" s="257"/>
    </row>
    <row r="1649" spans="1:5" s="258" customFormat="1" ht="27">
      <c r="A1649" s="262">
        <v>98002</v>
      </c>
      <c r="B1649" s="263" t="s">
        <v>24593</v>
      </c>
      <c r="C1649" s="264" t="s">
        <v>2</v>
      </c>
      <c r="D1649" s="278">
        <v>5579.67</v>
      </c>
      <c r="E1649" s="257"/>
    </row>
    <row r="1650" spans="1:5" s="258" customFormat="1" ht="27">
      <c r="A1650" s="262">
        <v>98003</v>
      </c>
      <c r="B1650" s="263" t="s">
        <v>5959</v>
      </c>
      <c r="C1650" s="264" t="s">
        <v>1</v>
      </c>
      <c r="D1650" s="278">
        <v>2300.06</v>
      </c>
      <c r="E1650" s="257"/>
    </row>
    <row r="1651" spans="1:5" s="258" customFormat="1" ht="27">
      <c r="A1651" s="262">
        <v>98005</v>
      </c>
      <c r="B1651" s="263" t="s">
        <v>5960</v>
      </c>
      <c r="C1651" s="264" t="s">
        <v>1</v>
      </c>
      <c r="D1651" s="278">
        <v>2551.34</v>
      </c>
      <c r="E1651" s="257"/>
    </row>
    <row r="1652" spans="1:5" s="258" customFormat="1" ht="27">
      <c r="A1652" s="262">
        <v>98006</v>
      </c>
      <c r="B1652" s="263" t="s">
        <v>24594</v>
      </c>
      <c r="C1652" s="264" t="s">
        <v>2</v>
      </c>
      <c r="D1652" s="278">
        <v>7010.7</v>
      </c>
      <c r="E1652" s="257"/>
    </row>
    <row r="1653" spans="1:5" s="258" customFormat="1" ht="27">
      <c r="A1653" s="262">
        <v>98007</v>
      </c>
      <c r="B1653" s="263" t="s">
        <v>5961</v>
      </c>
      <c r="C1653" s="264" t="s">
        <v>1</v>
      </c>
      <c r="D1653" s="278">
        <v>2802.53</v>
      </c>
      <c r="E1653" s="257"/>
    </row>
    <row r="1654" spans="1:5" s="258" customFormat="1" ht="27">
      <c r="A1654" s="262">
        <v>98008</v>
      </c>
      <c r="B1654" s="263" t="s">
        <v>24595</v>
      </c>
      <c r="C1654" s="264" t="s">
        <v>2</v>
      </c>
      <c r="D1654" s="278">
        <v>4229.57</v>
      </c>
      <c r="E1654" s="257"/>
    </row>
    <row r="1655" spans="1:5" s="258" customFormat="1" ht="27">
      <c r="A1655" s="262">
        <v>98009</v>
      </c>
      <c r="B1655" s="263" t="s">
        <v>5962</v>
      </c>
      <c r="C1655" s="264" t="s">
        <v>1</v>
      </c>
      <c r="D1655" s="278">
        <v>1797.58</v>
      </c>
      <c r="E1655" s="257"/>
    </row>
    <row r="1656" spans="1:5" s="258" customFormat="1" ht="27">
      <c r="A1656" s="262">
        <v>98010</v>
      </c>
      <c r="B1656" s="263" t="s">
        <v>24596</v>
      </c>
      <c r="C1656" s="264" t="s">
        <v>2</v>
      </c>
      <c r="D1656" s="278">
        <v>5151.25</v>
      </c>
      <c r="E1656" s="257"/>
    </row>
    <row r="1657" spans="1:5" s="258" customFormat="1" ht="27">
      <c r="A1657" s="262">
        <v>98011</v>
      </c>
      <c r="B1657" s="263" t="s">
        <v>5963</v>
      </c>
      <c r="C1657" s="264" t="s">
        <v>1</v>
      </c>
      <c r="D1657" s="278">
        <v>2048.7800000000002</v>
      </c>
      <c r="E1657" s="257"/>
    </row>
    <row r="1658" spans="1:5" s="258" customFormat="1" ht="27">
      <c r="A1658" s="262">
        <v>98012</v>
      </c>
      <c r="B1658" s="263" t="s">
        <v>24597</v>
      </c>
      <c r="C1658" s="264" t="s">
        <v>2</v>
      </c>
      <c r="D1658" s="278">
        <v>6050.32</v>
      </c>
      <c r="E1658" s="257"/>
    </row>
    <row r="1659" spans="1:5" s="258" customFormat="1" ht="27">
      <c r="A1659" s="262">
        <v>98013</v>
      </c>
      <c r="B1659" s="263" t="s">
        <v>5964</v>
      </c>
      <c r="C1659" s="264" t="s">
        <v>1</v>
      </c>
      <c r="D1659" s="278">
        <v>2300.06</v>
      </c>
      <c r="E1659" s="257"/>
    </row>
    <row r="1660" spans="1:5" s="258" customFormat="1" ht="27">
      <c r="A1660" s="262">
        <v>98014</v>
      </c>
      <c r="B1660" s="263" t="s">
        <v>24598</v>
      </c>
      <c r="C1660" s="264" t="s">
        <v>2</v>
      </c>
      <c r="D1660" s="278">
        <v>6949.35</v>
      </c>
      <c r="E1660" s="257"/>
    </row>
    <row r="1661" spans="1:5" s="258" customFormat="1" ht="27">
      <c r="A1661" s="262">
        <v>98015</v>
      </c>
      <c r="B1661" s="263" t="s">
        <v>5965</v>
      </c>
      <c r="C1661" s="264" t="s">
        <v>1</v>
      </c>
      <c r="D1661" s="278">
        <v>2551.34</v>
      </c>
      <c r="E1661" s="257"/>
    </row>
    <row r="1662" spans="1:5" s="258" customFormat="1" ht="27">
      <c r="A1662" s="262">
        <v>98016</v>
      </c>
      <c r="B1662" s="263" t="s">
        <v>24599</v>
      </c>
      <c r="C1662" s="264" t="s">
        <v>2</v>
      </c>
      <c r="D1662" s="278">
        <v>7848.5</v>
      </c>
      <c r="E1662" s="257"/>
    </row>
    <row r="1663" spans="1:5" s="258" customFormat="1" ht="27">
      <c r="A1663" s="262">
        <v>98017</v>
      </c>
      <c r="B1663" s="263" t="s">
        <v>5966</v>
      </c>
      <c r="C1663" s="264" t="s">
        <v>1</v>
      </c>
      <c r="D1663" s="278">
        <v>2802.53</v>
      </c>
      <c r="E1663" s="257"/>
    </row>
    <row r="1664" spans="1:5" s="258" customFormat="1" ht="27">
      <c r="A1664" s="262">
        <v>98018</v>
      </c>
      <c r="B1664" s="263" t="s">
        <v>24600</v>
      </c>
      <c r="C1664" s="264" t="s">
        <v>2</v>
      </c>
      <c r="D1664" s="278">
        <v>8747.5499999999993</v>
      </c>
      <c r="E1664" s="257"/>
    </row>
    <row r="1665" spans="1:5" s="258" customFormat="1" ht="27">
      <c r="A1665" s="262">
        <v>98019</v>
      </c>
      <c r="B1665" s="263" t="s">
        <v>5967</v>
      </c>
      <c r="C1665" s="264" t="s">
        <v>1</v>
      </c>
      <c r="D1665" s="278">
        <v>3076.59</v>
      </c>
      <c r="E1665" s="257"/>
    </row>
    <row r="1666" spans="1:5" s="258" customFormat="1" ht="27">
      <c r="A1666" s="262">
        <v>98020</v>
      </c>
      <c r="B1666" s="263" t="s">
        <v>24601</v>
      </c>
      <c r="C1666" s="264" t="s">
        <v>2</v>
      </c>
      <c r="D1666" s="278">
        <v>6227.36</v>
      </c>
      <c r="E1666" s="257"/>
    </row>
    <row r="1667" spans="1:5" s="258" customFormat="1" ht="27">
      <c r="A1667" s="262">
        <v>98021</v>
      </c>
      <c r="B1667" s="263" t="s">
        <v>5968</v>
      </c>
      <c r="C1667" s="264" t="s">
        <v>1</v>
      </c>
      <c r="D1667" s="278">
        <v>2322.92</v>
      </c>
      <c r="E1667" s="257"/>
    </row>
    <row r="1668" spans="1:5" s="258" customFormat="1" ht="27">
      <c r="A1668" s="262">
        <v>98022</v>
      </c>
      <c r="B1668" s="263" t="s">
        <v>24602</v>
      </c>
      <c r="C1668" s="264" t="s">
        <v>2</v>
      </c>
      <c r="D1668" s="278">
        <v>7298.59</v>
      </c>
      <c r="E1668" s="257"/>
    </row>
    <row r="1669" spans="1:5" s="258" customFormat="1" ht="27">
      <c r="A1669" s="262">
        <v>98023</v>
      </c>
      <c r="B1669" s="263" t="s">
        <v>5969</v>
      </c>
      <c r="C1669" s="264" t="s">
        <v>1</v>
      </c>
      <c r="D1669" s="278">
        <v>2574.13</v>
      </c>
      <c r="E1669" s="257"/>
    </row>
    <row r="1670" spans="1:5" s="258" customFormat="1" ht="27">
      <c r="A1670" s="262">
        <v>98024</v>
      </c>
      <c r="B1670" s="263" t="s">
        <v>24603</v>
      </c>
      <c r="C1670" s="264" t="s">
        <v>2</v>
      </c>
      <c r="D1670" s="278">
        <v>8419.84</v>
      </c>
      <c r="E1670" s="257"/>
    </row>
    <row r="1671" spans="1:5" s="258" customFormat="1" ht="27">
      <c r="A1671" s="262">
        <v>98025</v>
      </c>
      <c r="B1671" s="263" t="s">
        <v>5970</v>
      </c>
      <c r="C1671" s="264" t="s">
        <v>1</v>
      </c>
      <c r="D1671" s="278">
        <v>2825.38</v>
      </c>
      <c r="E1671" s="257"/>
    </row>
    <row r="1672" spans="1:5" s="258" customFormat="1" ht="27">
      <c r="A1672" s="262">
        <v>98026</v>
      </c>
      <c r="B1672" s="263" t="s">
        <v>24604</v>
      </c>
      <c r="C1672" s="264" t="s">
        <v>2</v>
      </c>
      <c r="D1672" s="278">
        <v>9497.36</v>
      </c>
      <c r="E1672" s="257"/>
    </row>
    <row r="1673" spans="1:5" s="258" customFormat="1" ht="27">
      <c r="A1673" s="262">
        <v>98027</v>
      </c>
      <c r="B1673" s="263" t="s">
        <v>5971</v>
      </c>
      <c r="C1673" s="264" t="s">
        <v>1</v>
      </c>
      <c r="D1673" s="278">
        <v>3076.59</v>
      </c>
      <c r="E1673" s="257"/>
    </row>
    <row r="1674" spans="1:5" s="258" customFormat="1" ht="27">
      <c r="A1674" s="262">
        <v>98028</v>
      </c>
      <c r="B1674" s="263" t="s">
        <v>24605</v>
      </c>
      <c r="C1674" s="264" t="s">
        <v>2</v>
      </c>
      <c r="D1674" s="278">
        <v>10574.93</v>
      </c>
      <c r="E1674" s="257"/>
    </row>
    <row r="1675" spans="1:5" s="258" customFormat="1" ht="27">
      <c r="A1675" s="262">
        <v>98029</v>
      </c>
      <c r="B1675" s="263" t="s">
        <v>5972</v>
      </c>
      <c r="C1675" s="264" t="s">
        <v>1</v>
      </c>
      <c r="D1675" s="278">
        <v>3332.52</v>
      </c>
      <c r="E1675" s="257"/>
    </row>
    <row r="1676" spans="1:5" s="258" customFormat="1" ht="27">
      <c r="A1676" s="262">
        <v>98030</v>
      </c>
      <c r="B1676" s="263" t="s">
        <v>24606</v>
      </c>
      <c r="C1676" s="264" t="s">
        <v>2</v>
      </c>
      <c r="D1676" s="278">
        <v>8616.94</v>
      </c>
      <c r="E1676" s="257"/>
    </row>
    <row r="1677" spans="1:5" s="258" customFormat="1" ht="27">
      <c r="A1677" s="262">
        <v>98031</v>
      </c>
      <c r="B1677" s="263" t="s">
        <v>5973</v>
      </c>
      <c r="C1677" s="264" t="s">
        <v>1</v>
      </c>
      <c r="D1677" s="278">
        <v>2830.14</v>
      </c>
      <c r="E1677" s="257"/>
    </row>
    <row r="1678" spans="1:5" s="258" customFormat="1" ht="27">
      <c r="A1678" s="262">
        <v>98032</v>
      </c>
      <c r="B1678" s="263" t="s">
        <v>24607</v>
      </c>
      <c r="C1678" s="264" t="s">
        <v>2</v>
      </c>
      <c r="D1678" s="278">
        <v>9914.08</v>
      </c>
      <c r="E1678" s="257"/>
    </row>
    <row r="1679" spans="1:5" s="258" customFormat="1" ht="27">
      <c r="A1679" s="262">
        <v>98033</v>
      </c>
      <c r="B1679" s="263" t="s">
        <v>5974</v>
      </c>
      <c r="C1679" s="264" t="s">
        <v>1</v>
      </c>
      <c r="D1679" s="278">
        <v>3081.35</v>
      </c>
      <c r="E1679" s="257"/>
    </row>
    <row r="1680" spans="1:5" s="258" customFormat="1" ht="27">
      <c r="A1680" s="262">
        <v>98034</v>
      </c>
      <c r="B1680" s="263" t="s">
        <v>24608</v>
      </c>
      <c r="C1680" s="264" t="s">
        <v>2</v>
      </c>
      <c r="D1680" s="278">
        <v>11211.22</v>
      </c>
      <c r="E1680" s="257"/>
    </row>
    <row r="1681" spans="1:5" s="258" customFormat="1" ht="27">
      <c r="A1681" s="262">
        <v>98035</v>
      </c>
      <c r="B1681" s="263" t="s">
        <v>5975</v>
      </c>
      <c r="C1681" s="264" t="s">
        <v>1</v>
      </c>
      <c r="D1681" s="278">
        <v>3332.52</v>
      </c>
      <c r="E1681" s="257"/>
    </row>
    <row r="1682" spans="1:5" s="258" customFormat="1" ht="27">
      <c r="A1682" s="262">
        <v>98036</v>
      </c>
      <c r="B1682" s="263" t="s">
        <v>24609</v>
      </c>
      <c r="C1682" s="264" t="s">
        <v>2</v>
      </c>
      <c r="D1682" s="278">
        <v>12508.39</v>
      </c>
      <c r="E1682" s="257"/>
    </row>
    <row r="1683" spans="1:5" s="258" customFormat="1" ht="27">
      <c r="A1683" s="262">
        <v>98037</v>
      </c>
      <c r="B1683" s="263" t="s">
        <v>5976</v>
      </c>
      <c r="C1683" s="264" t="s">
        <v>1</v>
      </c>
      <c r="D1683" s="278">
        <v>3588.49</v>
      </c>
      <c r="E1683" s="257"/>
    </row>
    <row r="1684" spans="1:5" s="258" customFormat="1" ht="27">
      <c r="A1684" s="262">
        <v>98038</v>
      </c>
      <c r="B1684" s="263" t="s">
        <v>24610</v>
      </c>
      <c r="C1684" s="264" t="s">
        <v>2</v>
      </c>
      <c r="D1684" s="278">
        <v>11446.52</v>
      </c>
      <c r="E1684" s="257"/>
    </row>
    <row r="1685" spans="1:5" s="258" customFormat="1" ht="27">
      <c r="A1685" s="262">
        <v>98039</v>
      </c>
      <c r="B1685" s="263" t="s">
        <v>5977</v>
      </c>
      <c r="C1685" s="264" t="s">
        <v>1</v>
      </c>
      <c r="D1685" s="278">
        <v>3337.29</v>
      </c>
      <c r="E1685" s="257"/>
    </row>
    <row r="1686" spans="1:5" s="258" customFormat="1" ht="27">
      <c r="A1686" s="262">
        <v>98040</v>
      </c>
      <c r="B1686" s="263" t="s">
        <v>24611</v>
      </c>
      <c r="C1686" s="264" t="s">
        <v>2</v>
      </c>
      <c r="D1686" s="278">
        <v>12937.68</v>
      </c>
      <c r="E1686" s="257"/>
    </row>
    <row r="1687" spans="1:5" s="258" customFormat="1" ht="27">
      <c r="A1687" s="262">
        <v>98041</v>
      </c>
      <c r="B1687" s="263" t="s">
        <v>5978</v>
      </c>
      <c r="C1687" s="264" t="s">
        <v>1</v>
      </c>
      <c r="D1687" s="278">
        <v>3588.49</v>
      </c>
      <c r="E1687" s="257"/>
    </row>
    <row r="1688" spans="1:5" s="258" customFormat="1" ht="27">
      <c r="A1688" s="262">
        <v>98042</v>
      </c>
      <c r="B1688" s="263" t="s">
        <v>24612</v>
      </c>
      <c r="C1688" s="264" t="s">
        <v>2</v>
      </c>
      <c r="D1688" s="278">
        <v>14428.86</v>
      </c>
      <c r="E1688" s="257"/>
    </row>
    <row r="1689" spans="1:5" s="258" customFormat="1" ht="27">
      <c r="A1689" s="262">
        <v>98043</v>
      </c>
      <c r="B1689" s="263" t="s">
        <v>5979</v>
      </c>
      <c r="C1689" s="264" t="s">
        <v>1</v>
      </c>
      <c r="D1689" s="278">
        <v>3844.52</v>
      </c>
      <c r="E1689" s="257"/>
    </row>
    <row r="1690" spans="1:5" s="258" customFormat="1" ht="27">
      <c r="A1690" s="262">
        <v>98044</v>
      </c>
      <c r="B1690" s="263" t="s">
        <v>24613</v>
      </c>
      <c r="C1690" s="264" t="s">
        <v>2</v>
      </c>
      <c r="D1690" s="278">
        <v>14664.24</v>
      </c>
      <c r="E1690" s="257"/>
    </row>
    <row r="1691" spans="1:5" s="258" customFormat="1" ht="27">
      <c r="A1691" s="262">
        <v>98045</v>
      </c>
      <c r="B1691" s="263" t="s">
        <v>5980</v>
      </c>
      <c r="C1691" s="264" t="s">
        <v>1</v>
      </c>
      <c r="D1691" s="278">
        <v>3844.52</v>
      </c>
      <c r="E1691" s="257"/>
    </row>
    <row r="1692" spans="1:5" s="258" customFormat="1" ht="27">
      <c r="A1692" s="262">
        <v>98046</v>
      </c>
      <c r="B1692" s="263" t="s">
        <v>24614</v>
      </c>
      <c r="C1692" s="264" t="s">
        <v>2</v>
      </c>
      <c r="D1692" s="278">
        <v>16349.24</v>
      </c>
      <c r="E1692" s="257"/>
    </row>
    <row r="1693" spans="1:5" s="258" customFormat="1" ht="27">
      <c r="A1693" s="262">
        <v>98047</v>
      </c>
      <c r="B1693" s="263" t="s">
        <v>5981</v>
      </c>
      <c r="C1693" s="264" t="s">
        <v>1</v>
      </c>
      <c r="D1693" s="278">
        <v>4100.49</v>
      </c>
      <c r="E1693" s="257"/>
    </row>
    <row r="1694" spans="1:5" s="258" customFormat="1" ht="27">
      <c r="A1694" s="262">
        <v>98048</v>
      </c>
      <c r="B1694" s="263" t="s">
        <v>24615</v>
      </c>
      <c r="C1694" s="264" t="s">
        <v>2</v>
      </c>
      <c r="D1694" s="278">
        <v>18269.73</v>
      </c>
      <c r="E1694" s="257"/>
    </row>
    <row r="1695" spans="1:5" s="258" customFormat="1" ht="27">
      <c r="A1695" s="262">
        <v>98049</v>
      </c>
      <c r="B1695" s="263" t="s">
        <v>5982</v>
      </c>
      <c r="C1695" s="264" t="s">
        <v>1</v>
      </c>
      <c r="D1695" s="278">
        <v>4309.8999999999996</v>
      </c>
      <c r="E1695" s="257"/>
    </row>
    <row r="1696" spans="1:5" s="258" customFormat="1" ht="13.5">
      <c r="A1696" s="262">
        <v>98050</v>
      </c>
      <c r="B1696" s="263" t="s">
        <v>5983</v>
      </c>
      <c r="C1696" s="264" t="s">
        <v>1</v>
      </c>
      <c r="D1696" s="278">
        <v>266.98</v>
      </c>
      <c r="E1696" s="257"/>
    </row>
    <row r="1697" spans="1:5" s="258" customFormat="1" ht="27">
      <c r="A1697" s="262">
        <v>98051</v>
      </c>
      <c r="B1697" s="263" t="s">
        <v>5984</v>
      </c>
      <c r="C1697" s="264" t="s">
        <v>1</v>
      </c>
      <c r="D1697" s="278">
        <v>905.09</v>
      </c>
      <c r="E1697" s="257"/>
    </row>
    <row r="1698" spans="1:5" s="258" customFormat="1" ht="27">
      <c r="A1698" s="262">
        <v>98405</v>
      </c>
      <c r="B1698" s="263" t="s">
        <v>24616</v>
      </c>
      <c r="C1698" s="264" t="s">
        <v>2</v>
      </c>
      <c r="D1698" s="278">
        <v>2586.41</v>
      </c>
      <c r="E1698" s="257"/>
    </row>
    <row r="1699" spans="1:5" s="258" customFormat="1" ht="27">
      <c r="A1699" s="262">
        <v>98406</v>
      </c>
      <c r="B1699" s="263" t="s">
        <v>24617</v>
      </c>
      <c r="C1699" s="264" t="s">
        <v>2</v>
      </c>
      <c r="D1699" s="278">
        <v>6295.15</v>
      </c>
      <c r="E1699" s="257"/>
    </row>
    <row r="1700" spans="1:5" s="258" customFormat="1" ht="27">
      <c r="A1700" s="262">
        <v>98407</v>
      </c>
      <c r="B1700" s="263" t="s">
        <v>24618</v>
      </c>
      <c r="C1700" s="264" t="s">
        <v>2</v>
      </c>
      <c r="D1700" s="278">
        <v>4127.3599999999997</v>
      </c>
      <c r="E1700" s="257"/>
    </row>
    <row r="1701" spans="1:5" s="258" customFormat="1" ht="27">
      <c r="A1701" s="262">
        <v>98408</v>
      </c>
      <c r="B1701" s="263" t="s">
        <v>24619</v>
      </c>
      <c r="C1701" s="264" t="s">
        <v>2</v>
      </c>
      <c r="D1701" s="278">
        <v>4839.29</v>
      </c>
      <c r="E1701" s="257"/>
    </row>
    <row r="1702" spans="1:5" s="258" customFormat="1" ht="13.5">
      <c r="A1702" s="262">
        <v>98409</v>
      </c>
      <c r="B1702" s="263" t="s">
        <v>5985</v>
      </c>
      <c r="C1702" s="264" t="s">
        <v>1</v>
      </c>
      <c r="D1702" s="278">
        <v>366.49</v>
      </c>
      <c r="E1702" s="257"/>
    </row>
    <row r="1703" spans="1:5" s="258" customFormat="1" ht="27">
      <c r="A1703" s="262">
        <v>98410</v>
      </c>
      <c r="B1703" s="263" t="s">
        <v>24620</v>
      </c>
      <c r="C1703" s="264" t="s">
        <v>2</v>
      </c>
      <c r="D1703" s="278">
        <v>1251.47</v>
      </c>
      <c r="E1703" s="257"/>
    </row>
    <row r="1704" spans="1:5" s="258" customFormat="1" ht="27">
      <c r="A1704" s="262">
        <v>99240</v>
      </c>
      <c r="B1704" s="263" t="s">
        <v>5986</v>
      </c>
      <c r="C1704" s="264" t="s">
        <v>1</v>
      </c>
      <c r="D1704" s="278">
        <v>638.69000000000005</v>
      </c>
      <c r="E1704" s="257"/>
    </row>
    <row r="1705" spans="1:5" s="258" customFormat="1" ht="27">
      <c r="A1705" s="262">
        <v>99241</v>
      </c>
      <c r="B1705" s="263" t="s">
        <v>5987</v>
      </c>
      <c r="C1705" s="264" t="s">
        <v>1</v>
      </c>
      <c r="D1705" s="278">
        <v>1730.16</v>
      </c>
      <c r="E1705" s="257"/>
    </row>
    <row r="1706" spans="1:5" s="258" customFormat="1" ht="27">
      <c r="A1706" s="262">
        <v>99242</v>
      </c>
      <c r="B1706" s="263" t="s">
        <v>24621</v>
      </c>
      <c r="C1706" s="264" t="s">
        <v>2</v>
      </c>
      <c r="D1706" s="278">
        <v>2986.48</v>
      </c>
      <c r="E1706" s="257"/>
    </row>
    <row r="1707" spans="1:5" s="258" customFormat="1" ht="27">
      <c r="A1707" s="262">
        <v>99243</v>
      </c>
      <c r="B1707" s="263" t="s">
        <v>5988</v>
      </c>
      <c r="C1707" s="264" t="s">
        <v>1</v>
      </c>
      <c r="D1707" s="278">
        <v>1490.8</v>
      </c>
      <c r="E1707" s="257"/>
    </row>
    <row r="1708" spans="1:5" s="258" customFormat="1" ht="27">
      <c r="A1708" s="262">
        <v>99244</v>
      </c>
      <c r="B1708" s="263" t="s">
        <v>24622</v>
      </c>
      <c r="C1708" s="264" t="s">
        <v>2</v>
      </c>
      <c r="D1708" s="278">
        <v>5041.09</v>
      </c>
      <c r="E1708" s="257"/>
    </row>
    <row r="1709" spans="1:5" s="258" customFormat="1" ht="27">
      <c r="A1709" s="262">
        <v>99246</v>
      </c>
      <c r="B1709" s="263" t="s">
        <v>5989</v>
      </c>
      <c r="C1709" s="264" t="s">
        <v>1</v>
      </c>
      <c r="D1709" s="278">
        <v>874.81</v>
      </c>
      <c r="E1709" s="257"/>
    </row>
    <row r="1710" spans="1:5" s="258" customFormat="1" ht="27">
      <c r="A1710" s="262">
        <v>99247</v>
      </c>
      <c r="B1710" s="263" t="s">
        <v>5990</v>
      </c>
      <c r="C1710" s="264" t="s">
        <v>1</v>
      </c>
      <c r="D1710" s="278">
        <v>1971.45</v>
      </c>
      <c r="E1710" s="257"/>
    </row>
    <row r="1711" spans="1:5" s="258" customFormat="1" ht="27">
      <c r="A1711" s="262">
        <v>99248</v>
      </c>
      <c r="B1711" s="263" t="s">
        <v>24623</v>
      </c>
      <c r="C1711" s="264" t="s">
        <v>2</v>
      </c>
      <c r="D1711" s="278">
        <v>3831.99</v>
      </c>
      <c r="E1711" s="257"/>
    </row>
    <row r="1712" spans="1:5" s="258" customFormat="1" ht="27">
      <c r="A1712" s="262">
        <v>99249</v>
      </c>
      <c r="B1712" s="263" t="s">
        <v>5991</v>
      </c>
      <c r="C1712" s="264" t="s">
        <v>1</v>
      </c>
      <c r="D1712" s="278">
        <v>1820.18</v>
      </c>
      <c r="E1712" s="257"/>
    </row>
    <row r="1713" spans="1:5" s="258" customFormat="1" ht="27">
      <c r="A1713" s="262">
        <v>99252</v>
      </c>
      <c r="B1713" s="263" t="s">
        <v>24624</v>
      </c>
      <c r="C1713" s="264" t="s">
        <v>2</v>
      </c>
      <c r="D1713" s="278">
        <v>2646.14</v>
      </c>
      <c r="E1713" s="257"/>
    </row>
    <row r="1714" spans="1:5" s="258" customFormat="1" ht="27">
      <c r="A1714" s="262">
        <v>99254</v>
      </c>
      <c r="B1714" s="263" t="s">
        <v>5992</v>
      </c>
      <c r="C1714" s="264" t="s">
        <v>1</v>
      </c>
      <c r="D1714" s="278">
        <v>1247.51</v>
      </c>
      <c r="E1714" s="257"/>
    </row>
    <row r="1715" spans="1:5" s="258" customFormat="1" ht="27">
      <c r="A1715" s="262">
        <v>99256</v>
      </c>
      <c r="B1715" s="263" t="s">
        <v>24625</v>
      </c>
      <c r="C1715" s="264" t="s">
        <v>2</v>
      </c>
      <c r="D1715" s="278">
        <v>5920.31</v>
      </c>
      <c r="E1715" s="257"/>
    </row>
    <row r="1716" spans="1:5" s="258" customFormat="1" ht="27">
      <c r="A1716" s="262">
        <v>99259</v>
      </c>
      <c r="B1716" s="263" t="s">
        <v>24626</v>
      </c>
      <c r="C1716" s="264" t="s">
        <v>2</v>
      </c>
      <c r="D1716" s="278">
        <v>3342.23</v>
      </c>
      <c r="E1716" s="257"/>
    </row>
    <row r="1717" spans="1:5" s="258" customFormat="1" ht="27">
      <c r="A1717" s="262">
        <v>99261</v>
      </c>
      <c r="B1717" s="263" t="s">
        <v>5993</v>
      </c>
      <c r="C1717" s="264" t="s">
        <v>1</v>
      </c>
      <c r="D1717" s="278">
        <v>1488.82</v>
      </c>
      <c r="E1717" s="257"/>
    </row>
    <row r="1718" spans="1:5" s="258" customFormat="1" ht="27">
      <c r="A1718" s="262">
        <v>99263</v>
      </c>
      <c r="B1718" s="263" t="s">
        <v>5994</v>
      </c>
      <c r="C1718" s="264" t="s">
        <v>1</v>
      </c>
      <c r="D1718" s="278">
        <v>2212.81</v>
      </c>
      <c r="E1718" s="257"/>
    </row>
    <row r="1719" spans="1:5" s="258" customFormat="1" ht="27">
      <c r="A1719" s="262">
        <v>99265</v>
      </c>
      <c r="B1719" s="263" t="s">
        <v>24627</v>
      </c>
      <c r="C1719" s="264" t="s">
        <v>2</v>
      </c>
      <c r="D1719" s="278">
        <v>4038.26</v>
      </c>
      <c r="E1719" s="257"/>
    </row>
    <row r="1720" spans="1:5" s="258" customFormat="1" ht="27">
      <c r="A1720" s="262">
        <v>99266</v>
      </c>
      <c r="B1720" s="263" t="s">
        <v>5995</v>
      </c>
      <c r="C1720" s="264" t="s">
        <v>1</v>
      </c>
      <c r="D1720" s="278">
        <v>1730.16</v>
      </c>
      <c r="E1720" s="257"/>
    </row>
    <row r="1721" spans="1:5" s="258" customFormat="1" ht="27">
      <c r="A1721" s="262">
        <v>99267</v>
      </c>
      <c r="B1721" s="263" t="s">
        <v>24628</v>
      </c>
      <c r="C1721" s="264" t="s">
        <v>2</v>
      </c>
      <c r="D1721" s="278">
        <v>4734.33</v>
      </c>
      <c r="E1721" s="257"/>
    </row>
    <row r="1722" spans="1:5" s="258" customFormat="1" ht="27">
      <c r="A1722" s="262">
        <v>99268</v>
      </c>
      <c r="B1722" s="263" t="s">
        <v>24629</v>
      </c>
      <c r="C1722" s="264" t="s">
        <v>2</v>
      </c>
      <c r="D1722" s="278">
        <v>498.35</v>
      </c>
      <c r="E1722" s="257"/>
    </row>
    <row r="1723" spans="1:5" s="258" customFormat="1" ht="27">
      <c r="A1723" s="262">
        <v>99269</v>
      </c>
      <c r="B1723" s="263" t="s">
        <v>5996</v>
      </c>
      <c r="C1723" s="264" t="s">
        <v>1</v>
      </c>
      <c r="D1723" s="278">
        <v>1971.45</v>
      </c>
      <c r="E1723" s="257"/>
    </row>
    <row r="1724" spans="1:5" s="258" customFormat="1" ht="27">
      <c r="A1724" s="262">
        <v>99270</v>
      </c>
      <c r="B1724" s="263" t="s">
        <v>24630</v>
      </c>
      <c r="C1724" s="264" t="s">
        <v>2</v>
      </c>
      <c r="D1724" s="278">
        <v>634.80999999999995</v>
      </c>
      <c r="E1724" s="257"/>
    </row>
    <row r="1725" spans="1:5" s="258" customFormat="1" ht="27">
      <c r="A1725" s="262">
        <v>99271</v>
      </c>
      <c r="B1725" s="263" t="s">
        <v>24631</v>
      </c>
      <c r="C1725" s="264" t="s">
        <v>2</v>
      </c>
      <c r="D1725" s="278">
        <v>6799.47</v>
      </c>
      <c r="E1725" s="257"/>
    </row>
    <row r="1726" spans="1:5" s="258" customFormat="1" ht="27">
      <c r="A1726" s="262">
        <v>99272</v>
      </c>
      <c r="B1726" s="263" t="s">
        <v>24632</v>
      </c>
      <c r="C1726" s="264" t="s">
        <v>2</v>
      </c>
      <c r="D1726" s="278">
        <v>1114.6400000000001</v>
      </c>
      <c r="E1726" s="257"/>
    </row>
    <row r="1727" spans="1:5" s="258" customFormat="1" ht="27">
      <c r="A1727" s="262">
        <v>99273</v>
      </c>
      <c r="B1727" s="263" t="s">
        <v>24633</v>
      </c>
      <c r="C1727" s="264" t="s">
        <v>2</v>
      </c>
      <c r="D1727" s="278">
        <v>1533.44</v>
      </c>
      <c r="E1727" s="257"/>
    </row>
    <row r="1728" spans="1:5" s="258" customFormat="1" ht="27">
      <c r="A1728" s="262">
        <v>99274</v>
      </c>
      <c r="B1728" s="263" t="s">
        <v>24634</v>
      </c>
      <c r="C1728" s="264" t="s">
        <v>2</v>
      </c>
      <c r="D1728" s="278">
        <v>5458.88</v>
      </c>
      <c r="E1728" s="257"/>
    </row>
    <row r="1729" spans="1:5" s="258" customFormat="1" ht="27">
      <c r="A1729" s="262">
        <v>99275</v>
      </c>
      <c r="B1729" s="263" t="s">
        <v>24635</v>
      </c>
      <c r="C1729" s="264" t="s">
        <v>2</v>
      </c>
      <c r="D1729" s="278">
        <v>976.69</v>
      </c>
      <c r="E1729" s="257"/>
    </row>
    <row r="1730" spans="1:5" s="258" customFormat="1" ht="27">
      <c r="A1730" s="262">
        <v>99276</v>
      </c>
      <c r="B1730" s="263" t="s">
        <v>5997</v>
      </c>
      <c r="C1730" s="264" t="s">
        <v>1</v>
      </c>
      <c r="D1730" s="278">
        <v>2454.17</v>
      </c>
      <c r="E1730" s="257"/>
    </row>
    <row r="1731" spans="1:5" s="258" customFormat="1" ht="27">
      <c r="A1731" s="262">
        <v>99277</v>
      </c>
      <c r="B1731" s="263" t="s">
        <v>5998</v>
      </c>
      <c r="C1731" s="264" t="s">
        <v>1</v>
      </c>
      <c r="D1731" s="278">
        <v>2212.81</v>
      </c>
      <c r="E1731" s="257"/>
    </row>
    <row r="1732" spans="1:5" s="258" customFormat="1" ht="27">
      <c r="A1732" s="262">
        <v>99278</v>
      </c>
      <c r="B1732" s="263" t="s">
        <v>5999</v>
      </c>
      <c r="C1732" s="264" t="s">
        <v>1</v>
      </c>
      <c r="D1732" s="278">
        <v>364.54</v>
      </c>
      <c r="E1732" s="257"/>
    </row>
    <row r="1733" spans="1:5" s="258" customFormat="1" ht="27">
      <c r="A1733" s="262">
        <v>99279</v>
      </c>
      <c r="B1733" s="263" t="s">
        <v>24636</v>
      </c>
      <c r="C1733" s="264" t="s">
        <v>2</v>
      </c>
      <c r="D1733" s="278">
        <v>6158.51</v>
      </c>
      <c r="E1733" s="257"/>
    </row>
    <row r="1734" spans="1:5" s="258" customFormat="1" ht="27">
      <c r="A1734" s="262">
        <v>99280</v>
      </c>
      <c r="B1734" s="263" t="s">
        <v>24637</v>
      </c>
      <c r="C1734" s="264" t="s">
        <v>2</v>
      </c>
      <c r="D1734" s="278">
        <v>2026.93</v>
      </c>
      <c r="E1734" s="257"/>
    </row>
    <row r="1735" spans="1:5" s="258" customFormat="1" ht="27">
      <c r="A1735" s="262">
        <v>99281</v>
      </c>
      <c r="B1735" s="263" t="s">
        <v>6000</v>
      </c>
      <c r="C1735" s="264" t="s">
        <v>1</v>
      </c>
      <c r="D1735" s="278">
        <v>2454.17</v>
      </c>
      <c r="E1735" s="257"/>
    </row>
    <row r="1736" spans="1:5" s="258" customFormat="1" ht="27">
      <c r="A1736" s="262">
        <v>99282</v>
      </c>
      <c r="B1736" s="263" t="s">
        <v>6001</v>
      </c>
      <c r="C1736" s="264" t="s">
        <v>1</v>
      </c>
      <c r="D1736" s="278">
        <v>2719.45</v>
      </c>
      <c r="E1736" s="257"/>
    </row>
    <row r="1737" spans="1:5" s="258" customFormat="1" ht="27">
      <c r="A1737" s="262">
        <v>99283</v>
      </c>
      <c r="B1737" s="263" t="s">
        <v>6002</v>
      </c>
      <c r="C1737" s="264" t="s">
        <v>1</v>
      </c>
      <c r="D1737" s="278">
        <v>1051.73</v>
      </c>
      <c r="E1737" s="257"/>
    </row>
    <row r="1738" spans="1:5" s="258" customFormat="1" ht="27">
      <c r="A1738" s="262">
        <v>99284</v>
      </c>
      <c r="B1738" s="263" t="s">
        <v>24638</v>
      </c>
      <c r="C1738" s="264" t="s">
        <v>2</v>
      </c>
      <c r="D1738" s="278">
        <v>7678.75</v>
      </c>
      <c r="E1738" s="257"/>
    </row>
    <row r="1739" spans="1:5" s="258" customFormat="1" ht="27">
      <c r="A1739" s="262">
        <v>99285</v>
      </c>
      <c r="B1739" s="263" t="s">
        <v>24639</v>
      </c>
      <c r="C1739" s="264" t="s">
        <v>2</v>
      </c>
      <c r="D1739" s="278">
        <v>1284.9100000000001</v>
      </c>
      <c r="E1739" s="257"/>
    </row>
    <row r="1740" spans="1:5" s="258" customFormat="1" ht="27">
      <c r="A1740" s="262">
        <v>99286</v>
      </c>
      <c r="B1740" s="263" t="s">
        <v>24640</v>
      </c>
      <c r="C1740" s="264" t="s">
        <v>2</v>
      </c>
      <c r="D1740" s="278">
        <v>6858.21</v>
      </c>
      <c r="E1740" s="257"/>
    </row>
    <row r="1741" spans="1:5" s="258" customFormat="1" ht="27">
      <c r="A1741" s="262">
        <v>99287</v>
      </c>
      <c r="B1741" s="263" t="s">
        <v>24641</v>
      </c>
      <c r="C1741" s="264" t="s">
        <v>2</v>
      </c>
      <c r="D1741" s="278">
        <v>9698.0300000000007</v>
      </c>
      <c r="E1741" s="257"/>
    </row>
    <row r="1742" spans="1:5" s="258" customFormat="1" ht="13.5">
      <c r="A1742" s="262">
        <v>99288</v>
      </c>
      <c r="B1742" s="263" t="s">
        <v>6003</v>
      </c>
      <c r="C1742" s="264" t="s">
        <v>1</v>
      </c>
      <c r="D1742" s="278">
        <v>480.55</v>
      </c>
      <c r="E1742" s="257"/>
    </row>
    <row r="1743" spans="1:5" s="258" customFormat="1" ht="27">
      <c r="A1743" s="262">
        <v>99289</v>
      </c>
      <c r="B1743" s="263" t="s">
        <v>6004</v>
      </c>
      <c r="C1743" s="264" t="s">
        <v>1</v>
      </c>
      <c r="D1743" s="278">
        <v>2695.45</v>
      </c>
      <c r="E1743" s="257"/>
    </row>
    <row r="1744" spans="1:5" s="258" customFormat="1" ht="27">
      <c r="A1744" s="262">
        <v>99290</v>
      </c>
      <c r="B1744" s="263" t="s">
        <v>24642</v>
      </c>
      <c r="C1744" s="264" t="s">
        <v>2</v>
      </c>
      <c r="D1744" s="278">
        <v>4139.29</v>
      </c>
      <c r="E1744" s="257"/>
    </row>
    <row r="1745" spans="1:5" s="258" customFormat="1" ht="27">
      <c r="A1745" s="262">
        <v>99291</v>
      </c>
      <c r="B1745" s="263" t="s">
        <v>6005</v>
      </c>
      <c r="C1745" s="264" t="s">
        <v>1</v>
      </c>
      <c r="D1745" s="278">
        <v>2695.45</v>
      </c>
      <c r="E1745" s="257"/>
    </row>
    <row r="1746" spans="1:5" s="258" customFormat="1" ht="27">
      <c r="A1746" s="262">
        <v>99292</v>
      </c>
      <c r="B1746" s="263" t="s">
        <v>24643</v>
      </c>
      <c r="C1746" s="264" t="s">
        <v>2</v>
      </c>
      <c r="D1746" s="278">
        <v>2503.96</v>
      </c>
      <c r="E1746" s="257"/>
    </row>
    <row r="1747" spans="1:5" s="258" customFormat="1" ht="27">
      <c r="A1747" s="262">
        <v>99293</v>
      </c>
      <c r="B1747" s="263" t="s">
        <v>6006</v>
      </c>
      <c r="C1747" s="264" t="s">
        <v>1</v>
      </c>
      <c r="D1747" s="278">
        <v>1271.29</v>
      </c>
      <c r="E1747" s="257"/>
    </row>
    <row r="1748" spans="1:5" s="258" customFormat="1" ht="27">
      <c r="A1748" s="262">
        <v>99294</v>
      </c>
      <c r="B1748" s="263" t="s">
        <v>24644</v>
      </c>
      <c r="C1748" s="264" t="s">
        <v>2</v>
      </c>
      <c r="D1748" s="278">
        <v>8557.94</v>
      </c>
      <c r="E1748" s="257"/>
    </row>
    <row r="1749" spans="1:5" s="258" customFormat="1" ht="27">
      <c r="A1749" s="262">
        <v>99296</v>
      </c>
      <c r="B1749" s="263" t="s">
        <v>6007</v>
      </c>
      <c r="C1749" s="264" t="s">
        <v>1</v>
      </c>
      <c r="D1749" s="278">
        <v>2960.75</v>
      </c>
      <c r="E1749" s="257"/>
    </row>
    <row r="1750" spans="1:5" s="258" customFormat="1" ht="27">
      <c r="A1750" s="262">
        <v>99297</v>
      </c>
      <c r="B1750" s="263" t="s">
        <v>6008</v>
      </c>
      <c r="C1750" s="264" t="s">
        <v>1</v>
      </c>
      <c r="D1750" s="278">
        <v>2956.61</v>
      </c>
      <c r="E1750" s="257"/>
    </row>
    <row r="1751" spans="1:5" s="258" customFormat="1" ht="27">
      <c r="A1751" s="262">
        <v>99298</v>
      </c>
      <c r="B1751" s="263" t="s">
        <v>24645</v>
      </c>
      <c r="C1751" s="264" t="s">
        <v>2</v>
      </c>
      <c r="D1751" s="278">
        <v>10966.14</v>
      </c>
      <c r="E1751" s="257"/>
    </row>
    <row r="1752" spans="1:5" s="258" customFormat="1" ht="27">
      <c r="A1752" s="262">
        <v>99299</v>
      </c>
      <c r="B1752" s="263" t="s">
        <v>6009</v>
      </c>
      <c r="C1752" s="264" t="s">
        <v>1</v>
      </c>
      <c r="D1752" s="278">
        <v>3202</v>
      </c>
      <c r="E1752" s="257"/>
    </row>
    <row r="1753" spans="1:5" s="258" customFormat="1" ht="27">
      <c r="A1753" s="262">
        <v>99300</v>
      </c>
      <c r="B1753" s="263" t="s">
        <v>24646</v>
      </c>
      <c r="C1753" s="264" t="s">
        <v>2</v>
      </c>
      <c r="D1753" s="278">
        <v>12234.29</v>
      </c>
      <c r="E1753" s="257"/>
    </row>
    <row r="1754" spans="1:5" s="258" customFormat="1" ht="27">
      <c r="A1754" s="262">
        <v>99301</v>
      </c>
      <c r="B1754" s="263" t="s">
        <v>24647</v>
      </c>
      <c r="C1754" s="264" t="s">
        <v>2</v>
      </c>
      <c r="D1754" s="278">
        <v>6093.17</v>
      </c>
      <c r="E1754" s="257"/>
    </row>
    <row r="1755" spans="1:5" s="258" customFormat="1" ht="27">
      <c r="A1755" s="262">
        <v>99302</v>
      </c>
      <c r="B1755" s="263" t="s">
        <v>6010</v>
      </c>
      <c r="C1755" s="264" t="s">
        <v>1</v>
      </c>
      <c r="D1755" s="278">
        <v>3447.44</v>
      </c>
      <c r="E1755" s="257"/>
    </row>
    <row r="1756" spans="1:5" s="258" customFormat="1" ht="27">
      <c r="A1756" s="262">
        <v>99303</v>
      </c>
      <c r="B1756" s="263" t="s">
        <v>24648</v>
      </c>
      <c r="C1756" s="264" t="s">
        <v>2</v>
      </c>
      <c r="D1756" s="278">
        <v>11195.9</v>
      </c>
      <c r="E1756" s="257"/>
    </row>
    <row r="1757" spans="1:5" s="258" customFormat="1" ht="27">
      <c r="A1757" s="262">
        <v>99304</v>
      </c>
      <c r="B1757" s="263" t="s">
        <v>6011</v>
      </c>
      <c r="C1757" s="264" t="s">
        <v>1</v>
      </c>
      <c r="D1757" s="278">
        <v>3206.15</v>
      </c>
      <c r="E1757" s="257"/>
    </row>
    <row r="1758" spans="1:5" s="258" customFormat="1" ht="27">
      <c r="A1758" s="262">
        <v>99305</v>
      </c>
      <c r="B1758" s="263" t="s">
        <v>24649</v>
      </c>
      <c r="C1758" s="264" t="s">
        <v>2</v>
      </c>
      <c r="D1758" s="278">
        <v>12653.8</v>
      </c>
      <c r="E1758" s="257"/>
    </row>
    <row r="1759" spans="1:5" s="258" customFormat="1" ht="27">
      <c r="A1759" s="262">
        <v>99306</v>
      </c>
      <c r="B1759" s="263" t="s">
        <v>6012</v>
      </c>
      <c r="C1759" s="264" t="s">
        <v>1</v>
      </c>
      <c r="D1759" s="278">
        <v>3447.44</v>
      </c>
      <c r="E1759" s="257"/>
    </row>
    <row r="1760" spans="1:5" s="258" customFormat="1" ht="27">
      <c r="A1760" s="262">
        <v>99307</v>
      </c>
      <c r="B1760" s="263" t="s">
        <v>6013</v>
      </c>
      <c r="C1760" s="264" t="s">
        <v>1</v>
      </c>
      <c r="D1760" s="278">
        <v>2232.6799999999998</v>
      </c>
      <c r="E1760" s="257"/>
    </row>
    <row r="1761" spans="1:5" s="258" customFormat="1" ht="27">
      <c r="A1761" s="262">
        <v>99308</v>
      </c>
      <c r="B1761" s="263" t="s">
        <v>24650</v>
      </c>
      <c r="C1761" s="264" t="s">
        <v>2</v>
      </c>
      <c r="D1761" s="278">
        <v>14111.72</v>
      </c>
      <c r="E1761" s="257"/>
    </row>
    <row r="1762" spans="1:5" s="258" customFormat="1" ht="27">
      <c r="A1762" s="262">
        <v>99309</v>
      </c>
      <c r="B1762" s="263" t="s">
        <v>6014</v>
      </c>
      <c r="C1762" s="264" t="s">
        <v>1</v>
      </c>
      <c r="D1762" s="278">
        <v>3692.93</v>
      </c>
      <c r="E1762" s="257"/>
    </row>
    <row r="1763" spans="1:5" s="258" customFormat="1" ht="27">
      <c r="A1763" s="262">
        <v>99310</v>
      </c>
      <c r="B1763" s="263" t="s">
        <v>24651</v>
      </c>
      <c r="C1763" s="264" t="s">
        <v>2</v>
      </c>
      <c r="D1763" s="278">
        <v>14341.54</v>
      </c>
      <c r="E1763" s="257"/>
    </row>
    <row r="1764" spans="1:5" s="258" customFormat="1" ht="27">
      <c r="A1764" s="262">
        <v>99311</v>
      </c>
      <c r="B1764" s="263" t="s">
        <v>6015</v>
      </c>
      <c r="C1764" s="264" t="s">
        <v>1</v>
      </c>
      <c r="D1764" s="278">
        <v>3692.93</v>
      </c>
      <c r="E1764" s="257"/>
    </row>
    <row r="1765" spans="1:5" s="258" customFormat="1" ht="27">
      <c r="A1765" s="262">
        <v>99312</v>
      </c>
      <c r="B1765" s="263" t="s">
        <v>24652</v>
      </c>
      <c r="C1765" s="264" t="s">
        <v>2</v>
      </c>
      <c r="D1765" s="278">
        <v>7141.01</v>
      </c>
      <c r="E1765" s="257"/>
    </row>
    <row r="1766" spans="1:5" s="258" customFormat="1" ht="27">
      <c r="A1766" s="262">
        <v>99313</v>
      </c>
      <c r="B1766" s="263" t="s">
        <v>24653</v>
      </c>
      <c r="C1766" s="264" t="s">
        <v>2</v>
      </c>
      <c r="D1766" s="278">
        <v>15989.06</v>
      </c>
      <c r="E1766" s="257"/>
    </row>
    <row r="1767" spans="1:5" s="258" customFormat="1" ht="27">
      <c r="A1767" s="262">
        <v>99314</v>
      </c>
      <c r="B1767" s="263" t="s">
        <v>6016</v>
      </c>
      <c r="C1767" s="264" t="s">
        <v>1</v>
      </c>
      <c r="D1767" s="278">
        <v>3938.36</v>
      </c>
      <c r="E1767" s="257"/>
    </row>
    <row r="1768" spans="1:5" s="258" customFormat="1" ht="27">
      <c r="A1768" s="262">
        <v>99315</v>
      </c>
      <c r="B1768" s="263" t="s">
        <v>24654</v>
      </c>
      <c r="C1768" s="264" t="s">
        <v>2</v>
      </c>
      <c r="D1768" s="278">
        <v>17866.509999999998</v>
      </c>
      <c r="E1768" s="257"/>
    </row>
    <row r="1769" spans="1:5" s="258" customFormat="1" ht="27">
      <c r="A1769" s="262">
        <v>99317</v>
      </c>
      <c r="B1769" s="263" t="s">
        <v>6017</v>
      </c>
      <c r="C1769" s="264" t="s">
        <v>1</v>
      </c>
      <c r="D1769" s="278">
        <v>2473.98</v>
      </c>
      <c r="E1769" s="257"/>
    </row>
    <row r="1770" spans="1:5" s="258" customFormat="1" ht="13.5">
      <c r="A1770" s="262">
        <v>99318</v>
      </c>
      <c r="B1770" s="263" t="s">
        <v>6018</v>
      </c>
      <c r="C1770" s="264" t="s">
        <v>1</v>
      </c>
      <c r="D1770" s="278">
        <v>266.10000000000002</v>
      </c>
      <c r="E1770" s="257"/>
    </row>
    <row r="1771" spans="1:5" s="258" customFormat="1" ht="27">
      <c r="A1771" s="262">
        <v>99319</v>
      </c>
      <c r="B1771" s="263" t="s">
        <v>6019</v>
      </c>
      <c r="C1771" s="264" t="s">
        <v>1</v>
      </c>
      <c r="D1771" s="278">
        <v>847.51</v>
      </c>
      <c r="E1771" s="257"/>
    </row>
    <row r="1772" spans="1:5" s="258" customFormat="1" ht="27">
      <c r="A1772" s="262">
        <v>99320</v>
      </c>
      <c r="B1772" s="263" t="s">
        <v>24655</v>
      </c>
      <c r="C1772" s="264" t="s">
        <v>2</v>
      </c>
      <c r="D1772" s="278">
        <v>8238.85</v>
      </c>
      <c r="E1772" s="257"/>
    </row>
    <row r="1773" spans="1:5" s="258" customFormat="1" ht="27">
      <c r="A1773" s="262">
        <v>99321</v>
      </c>
      <c r="B1773" s="263" t="s">
        <v>6020</v>
      </c>
      <c r="C1773" s="264" t="s">
        <v>1</v>
      </c>
      <c r="D1773" s="278">
        <v>2715.32</v>
      </c>
      <c r="E1773" s="257"/>
    </row>
    <row r="1774" spans="1:5" s="258" customFormat="1" ht="27">
      <c r="A1774" s="262">
        <v>99322</v>
      </c>
      <c r="B1774" s="263" t="s">
        <v>24656</v>
      </c>
      <c r="C1774" s="264" t="s">
        <v>2</v>
      </c>
      <c r="D1774" s="278">
        <v>9292.98</v>
      </c>
      <c r="E1774" s="257"/>
    </row>
    <row r="1775" spans="1:5" s="258" customFormat="1" ht="27">
      <c r="A1775" s="262">
        <v>99323</v>
      </c>
      <c r="B1775" s="263" t="s">
        <v>6021</v>
      </c>
      <c r="C1775" s="264" t="s">
        <v>1</v>
      </c>
      <c r="D1775" s="278">
        <v>2956.61</v>
      </c>
      <c r="E1775" s="257"/>
    </row>
    <row r="1776" spans="1:5" s="258" customFormat="1" ht="27">
      <c r="A1776" s="262">
        <v>99324</v>
      </c>
      <c r="B1776" s="263" t="s">
        <v>24657</v>
      </c>
      <c r="C1776" s="264" t="s">
        <v>2</v>
      </c>
      <c r="D1776" s="278">
        <v>10347.14</v>
      </c>
      <c r="E1776" s="257"/>
    </row>
    <row r="1777" spans="1:5" s="258" customFormat="1" ht="27">
      <c r="A1777" s="262">
        <v>99325</v>
      </c>
      <c r="B1777" s="263" t="s">
        <v>6022</v>
      </c>
      <c r="C1777" s="264" t="s">
        <v>1</v>
      </c>
      <c r="D1777" s="278">
        <v>3202</v>
      </c>
      <c r="E1777" s="257"/>
    </row>
    <row r="1778" spans="1:5" s="258" customFormat="1" ht="27">
      <c r="A1778" s="262">
        <v>99326</v>
      </c>
      <c r="B1778" s="263" t="s">
        <v>24658</v>
      </c>
      <c r="C1778" s="264" t="s">
        <v>2</v>
      </c>
      <c r="D1778" s="278">
        <v>8429.92</v>
      </c>
      <c r="E1778" s="257"/>
    </row>
    <row r="1779" spans="1:5" s="258" customFormat="1" ht="27">
      <c r="A1779" s="262">
        <v>99327</v>
      </c>
      <c r="B1779" s="263" t="s">
        <v>6023</v>
      </c>
      <c r="C1779" s="264" t="s">
        <v>1</v>
      </c>
      <c r="D1779" s="278">
        <v>4143.32</v>
      </c>
      <c r="E1779" s="257"/>
    </row>
    <row r="1780" spans="1:5" s="258" customFormat="1" ht="27">
      <c r="A1780" s="262">
        <v>101800</v>
      </c>
      <c r="B1780" s="263" t="s">
        <v>6024</v>
      </c>
      <c r="C1780" s="264" t="s">
        <v>2</v>
      </c>
      <c r="D1780" s="278">
        <v>1430.83</v>
      </c>
      <c r="E1780" s="257"/>
    </row>
    <row r="1781" spans="1:5" s="258" customFormat="1" ht="27">
      <c r="A1781" s="262">
        <v>101801</v>
      </c>
      <c r="B1781" s="263" t="s">
        <v>6025</v>
      </c>
      <c r="C1781" s="264" t="s">
        <v>2</v>
      </c>
      <c r="D1781" s="278">
        <v>1067.4100000000001</v>
      </c>
      <c r="E1781" s="257"/>
    </row>
    <row r="1782" spans="1:5" s="258" customFormat="1" ht="27">
      <c r="A1782" s="262">
        <v>101806</v>
      </c>
      <c r="B1782" s="263" t="s">
        <v>8105</v>
      </c>
      <c r="C1782" s="264" t="s">
        <v>2</v>
      </c>
      <c r="D1782" s="278">
        <v>525.77</v>
      </c>
      <c r="E1782" s="257"/>
    </row>
    <row r="1783" spans="1:5" s="258" customFormat="1" ht="27">
      <c r="A1783" s="262">
        <v>101807</v>
      </c>
      <c r="B1783" s="263" t="s">
        <v>8106</v>
      </c>
      <c r="C1783" s="264" t="s">
        <v>2</v>
      </c>
      <c r="D1783" s="278">
        <v>493.6</v>
      </c>
      <c r="E1783" s="257"/>
    </row>
    <row r="1784" spans="1:5" s="258" customFormat="1" ht="27">
      <c r="A1784" s="262">
        <v>101808</v>
      </c>
      <c r="B1784" s="263" t="s">
        <v>8107</v>
      </c>
      <c r="C1784" s="264" t="s">
        <v>2</v>
      </c>
      <c r="D1784" s="278">
        <v>509.99</v>
      </c>
      <c r="E1784" s="257"/>
    </row>
    <row r="1785" spans="1:5" s="258" customFormat="1" ht="27">
      <c r="A1785" s="262">
        <v>101809</v>
      </c>
      <c r="B1785" s="263" t="s">
        <v>24659</v>
      </c>
      <c r="C1785" s="264" t="s">
        <v>2</v>
      </c>
      <c r="D1785" s="278">
        <v>3137.18</v>
      </c>
      <c r="E1785" s="257"/>
    </row>
    <row r="1786" spans="1:5" s="258" customFormat="1" ht="27">
      <c r="A1786" s="262">
        <v>102139</v>
      </c>
      <c r="B1786" s="263" t="s">
        <v>24660</v>
      </c>
      <c r="C1786" s="264" t="s">
        <v>2</v>
      </c>
      <c r="D1786" s="278">
        <v>1706.93</v>
      </c>
      <c r="E1786" s="257"/>
    </row>
    <row r="1787" spans="1:5" s="258" customFormat="1" ht="27">
      <c r="A1787" s="262">
        <v>102141</v>
      </c>
      <c r="B1787" s="263" t="s">
        <v>24661</v>
      </c>
      <c r="C1787" s="264" t="s">
        <v>2</v>
      </c>
      <c r="D1787" s="278">
        <v>2608.6</v>
      </c>
      <c r="E1787" s="257"/>
    </row>
    <row r="1788" spans="1:5" s="258" customFormat="1" ht="27">
      <c r="A1788" s="262">
        <v>102142</v>
      </c>
      <c r="B1788" s="263" t="s">
        <v>24662</v>
      </c>
      <c r="C1788" s="264" t="s">
        <v>2</v>
      </c>
      <c r="D1788" s="278">
        <v>2572.23</v>
      </c>
      <c r="E1788" s="257"/>
    </row>
    <row r="1789" spans="1:5" s="258" customFormat="1" ht="27">
      <c r="A1789" s="262">
        <v>102457</v>
      </c>
      <c r="B1789" s="263" t="s">
        <v>24663</v>
      </c>
      <c r="C1789" s="264" t="s">
        <v>2</v>
      </c>
      <c r="D1789" s="278">
        <v>1610.55</v>
      </c>
      <c r="E1789" s="257"/>
    </row>
    <row r="1790" spans="1:5" s="258" customFormat="1" ht="13.5">
      <c r="A1790" s="262">
        <v>94263</v>
      </c>
      <c r="B1790" s="263" t="s">
        <v>3167</v>
      </c>
      <c r="C1790" s="264" t="s">
        <v>1</v>
      </c>
      <c r="D1790" s="278">
        <v>34.76</v>
      </c>
      <c r="E1790" s="257"/>
    </row>
    <row r="1791" spans="1:5" s="258" customFormat="1" ht="13.5">
      <c r="A1791" s="262">
        <v>94264</v>
      </c>
      <c r="B1791" s="263" t="s">
        <v>3168</v>
      </c>
      <c r="C1791" s="264" t="s">
        <v>1</v>
      </c>
      <c r="D1791" s="278">
        <v>38.5</v>
      </c>
      <c r="E1791" s="257"/>
    </row>
    <row r="1792" spans="1:5" s="258" customFormat="1" ht="13.5">
      <c r="A1792" s="262">
        <v>94265</v>
      </c>
      <c r="B1792" s="263" t="s">
        <v>3169</v>
      </c>
      <c r="C1792" s="264" t="s">
        <v>1</v>
      </c>
      <c r="D1792" s="278">
        <v>46.03</v>
      </c>
      <c r="E1792" s="257"/>
    </row>
    <row r="1793" spans="1:5" s="258" customFormat="1" ht="13.5">
      <c r="A1793" s="262">
        <v>94266</v>
      </c>
      <c r="B1793" s="263" t="s">
        <v>3170</v>
      </c>
      <c r="C1793" s="264" t="s">
        <v>1</v>
      </c>
      <c r="D1793" s="278">
        <v>50.29</v>
      </c>
      <c r="E1793" s="257"/>
    </row>
    <row r="1794" spans="1:5" s="258" customFormat="1" ht="27">
      <c r="A1794" s="262">
        <v>94267</v>
      </c>
      <c r="B1794" s="263" t="s">
        <v>3171</v>
      </c>
      <c r="C1794" s="264" t="s">
        <v>1</v>
      </c>
      <c r="D1794" s="278">
        <v>54.73</v>
      </c>
      <c r="E1794" s="257"/>
    </row>
    <row r="1795" spans="1:5" s="258" customFormat="1" ht="27">
      <c r="A1795" s="262">
        <v>94268</v>
      </c>
      <c r="B1795" s="263" t="s">
        <v>3172</v>
      </c>
      <c r="C1795" s="264" t="s">
        <v>1</v>
      </c>
      <c r="D1795" s="278">
        <v>59.43</v>
      </c>
      <c r="E1795" s="257"/>
    </row>
    <row r="1796" spans="1:5" s="258" customFormat="1" ht="27">
      <c r="A1796" s="262">
        <v>94269</v>
      </c>
      <c r="B1796" s="263" t="s">
        <v>3173</v>
      </c>
      <c r="C1796" s="264" t="s">
        <v>1</v>
      </c>
      <c r="D1796" s="278">
        <v>78.48</v>
      </c>
      <c r="E1796" s="257"/>
    </row>
    <row r="1797" spans="1:5" s="258" customFormat="1" ht="27">
      <c r="A1797" s="262">
        <v>94270</v>
      </c>
      <c r="B1797" s="263" t="s">
        <v>3174</v>
      </c>
      <c r="C1797" s="264" t="s">
        <v>1</v>
      </c>
      <c r="D1797" s="278">
        <v>85.02</v>
      </c>
      <c r="E1797" s="257"/>
    </row>
    <row r="1798" spans="1:5" s="258" customFormat="1" ht="27">
      <c r="A1798" s="262">
        <v>94271</v>
      </c>
      <c r="B1798" s="263" t="s">
        <v>24664</v>
      </c>
      <c r="C1798" s="264" t="s">
        <v>1</v>
      </c>
      <c r="D1798" s="278">
        <v>95.73</v>
      </c>
      <c r="E1798" s="257"/>
    </row>
    <row r="1799" spans="1:5" s="258" customFormat="1" ht="27">
      <c r="A1799" s="262">
        <v>94272</v>
      </c>
      <c r="B1799" s="263" t="s">
        <v>3175</v>
      </c>
      <c r="C1799" s="264" t="s">
        <v>1</v>
      </c>
      <c r="D1799" s="278">
        <v>104.46</v>
      </c>
      <c r="E1799" s="257"/>
    </row>
    <row r="1800" spans="1:5" s="258" customFormat="1" ht="27">
      <c r="A1800" s="262">
        <v>94273</v>
      </c>
      <c r="B1800" s="263" t="s">
        <v>3176</v>
      </c>
      <c r="C1800" s="264" t="s">
        <v>1</v>
      </c>
      <c r="D1800" s="278">
        <v>60.15</v>
      </c>
      <c r="E1800" s="257"/>
    </row>
    <row r="1801" spans="1:5" s="258" customFormat="1" ht="27">
      <c r="A1801" s="262">
        <v>94274</v>
      </c>
      <c r="B1801" s="263" t="s">
        <v>3177</v>
      </c>
      <c r="C1801" s="264" t="s">
        <v>1</v>
      </c>
      <c r="D1801" s="278">
        <v>64.489999999999995</v>
      </c>
      <c r="E1801" s="257"/>
    </row>
    <row r="1802" spans="1:5" s="258" customFormat="1" ht="27">
      <c r="A1802" s="262">
        <v>94275</v>
      </c>
      <c r="B1802" s="263" t="s">
        <v>8108</v>
      </c>
      <c r="C1802" s="264" t="s">
        <v>1</v>
      </c>
      <c r="D1802" s="278">
        <v>54.16</v>
      </c>
      <c r="E1802" s="257"/>
    </row>
    <row r="1803" spans="1:5" s="258" customFormat="1" ht="27">
      <c r="A1803" s="262">
        <v>94276</v>
      </c>
      <c r="B1803" s="263" t="s">
        <v>8109</v>
      </c>
      <c r="C1803" s="264" t="s">
        <v>1</v>
      </c>
      <c r="D1803" s="278">
        <v>58.5</v>
      </c>
      <c r="E1803" s="257"/>
    </row>
    <row r="1804" spans="1:5" s="258" customFormat="1" ht="27">
      <c r="A1804" s="262">
        <v>94277</v>
      </c>
      <c r="B1804" s="263" t="s">
        <v>6677</v>
      </c>
      <c r="C1804" s="264" t="s">
        <v>1</v>
      </c>
      <c r="D1804" s="278">
        <v>47.66</v>
      </c>
      <c r="E1804" s="257"/>
    </row>
    <row r="1805" spans="1:5" s="258" customFormat="1" ht="27">
      <c r="A1805" s="262">
        <v>94278</v>
      </c>
      <c r="B1805" s="263" t="s">
        <v>6678</v>
      </c>
      <c r="C1805" s="264" t="s">
        <v>1</v>
      </c>
      <c r="D1805" s="278">
        <v>52</v>
      </c>
      <c r="E1805" s="257"/>
    </row>
    <row r="1806" spans="1:5" s="258" customFormat="1" ht="40.5">
      <c r="A1806" s="262">
        <v>94279</v>
      </c>
      <c r="B1806" s="263" t="s">
        <v>6679</v>
      </c>
      <c r="C1806" s="264" t="s">
        <v>1</v>
      </c>
      <c r="D1806" s="278">
        <v>55.79</v>
      </c>
      <c r="E1806" s="257"/>
    </row>
    <row r="1807" spans="1:5" s="258" customFormat="1" ht="40.5">
      <c r="A1807" s="262">
        <v>94280</v>
      </c>
      <c r="B1807" s="263" t="s">
        <v>6680</v>
      </c>
      <c r="C1807" s="264" t="s">
        <v>1</v>
      </c>
      <c r="D1807" s="278">
        <v>60.13</v>
      </c>
      <c r="E1807" s="257"/>
    </row>
    <row r="1808" spans="1:5" s="258" customFormat="1" ht="13.5">
      <c r="A1808" s="262">
        <v>94281</v>
      </c>
      <c r="B1808" s="263" t="s">
        <v>3178</v>
      </c>
      <c r="C1808" s="264" t="s">
        <v>1</v>
      </c>
      <c r="D1808" s="278">
        <v>57.53</v>
      </c>
      <c r="E1808" s="257"/>
    </row>
    <row r="1809" spans="1:5" s="258" customFormat="1" ht="13.5">
      <c r="A1809" s="262">
        <v>94282</v>
      </c>
      <c r="B1809" s="263" t="s">
        <v>3179</v>
      </c>
      <c r="C1809" s="264" t="s">
        <v>1</v>
      </c>
      <c r="D1809" s="278">
        <v>70.760000000000005</v>
      </c>
      <c r="E1809" s="257"/>
    </row>
    <row r="1810" spans="1:5" s="258" customFormat="1" ht="13.5">
      <c r="A1810" s="262">
        <v>94283</v>
      </c>
      <c r="B1810" s="263" t="s">
        <v>3180</v>
      </c>
      <c r="C1810" s="264" t="s">
        <v>1</v>
      </c>
      <c r="D1810" s="278">
        <v>74.14</v>
      </c>
      <c r="E1810" s="257"/>
    </row>
    <row r="1811" spans="1:5" s="258" customFormat="1" ht="13.5">
      <c r="A1811" s="262">
        <v>94284</v>
      </c>
      <c r="B1811" s="263" t="s">
        <v>3181</v>
      </c>
      <c r="C1811" s="264" t="s">
        <v>1</v>
      </c>
      <c r="D1811" s="278">
        <v>87.37</v>
      </c>
      <c r="E1811" s="257"/>
    </row>
    <row r="1812" spans="1:5" s="258" customFormat="1" ht="13.5">
      <c r="A1812" s="262">
        <v>94285</v>
      </c>
      <c r="B1812" s="263" t="s">
        <v>3182</v>
      </c>
      <c r="C1812" s="264" t="s">
        <v>1</v>
      </c>
      <c r="D1812" s="278">
        <v>90.1</v>
      </c>
      <c r="E1812" s="257"/>
    </row>
    <row r="1813" spans="1:5" s="258" customFormat="1" ht="13.5">
      <c r="A1813" s="262">
        <v>94286</v>
      </c>
      <c r="B1813" s="263" t="s">
        <v>3183</v>
      </c>
      <c r="C1813" s="264" t="s">
        <v>1</v>
      </c>
      <c r="D1813" s="278">
        <v>103.33</v>
      </c>
      <c r="E1813" s="257"/>
    </row>
    <row r="1814" spans="1:5" s="258" customFormat="1" ht="13.5">
      <c r="A1814" s="262">
        <v>94287</v>
      </c>
      <c r="B1814" s="263" t="s">
        <v>3184</v>
      </c>
      <c r="C1814" s="264" t="s">
        <v>1</v>
      </c>
      <c r="D1814" s="278">
        <v>44.57</v>
      </c>
      <c r="E1814" s="257"/>
    </row>
    <row r="1815" spans="1:5" s="258" customFormat="1" ht="13.5">
      <c r="A1815" s="262">
        <v>94288</v>
      </c>
      <c r="B1815" s="263" t="s">
        <v>3185</v>
      </c>
      <c r="C1815" s="264" t="s">
        <v>1</v>
      </c>
      <c r="D1815" s="278">
        <v>56.13</v>
      </c>
      <c r="E1815" s="257"/>
    </row>
    <row r="1816" spans="1:5" s="258" customFormat="1" ht="13.5">
      <c r="A1816" s="262">
        <v>94289</v>
      </c>
      <c r="B1816" s="263" t="s">
        <v>3186</v>
      </c>
      <c r="C1816" s="264" t="s">
        <v>1</v>
      </c>
      <c r="D1816" s="278">
        <v>56.43</v>
      </c>
      <c r="E1816" s="257"/>
    </row>
    <row r="1817" spans="1:5" s="258" customFormat="1" ht="13.5">
      <c r="A1817" s="262">
        <v>94290</v>
      </c>
      <c r="B1817" s="263" t="s">
        <v>3187</v>
      </c>
      <c r="C1817" s="264" t="s">
        <v>1</v>
      </c>
      <c r="D1817" s="278">
        <v>67.989999999999995</v>
      </c>
      <c r="E1817" s="257"/>
    </row>
    <row r="1818" spans="1:5" s="258" customFormat="1" ht="13.5">
      <c r="A1818" s="262">
        <v>94291</v>
      </c>
      <c r="B1818" s="263" t="s">
        <v>3188</v>
      </c>
      <c r="C1818" s="264" t="s">
        <v>1</v>
      </c>
      <c r="D1818" s="278">
        <v>67.69</v>
      </c>
      <c r="E1818" s="257"/>
    </row>
    <row r="1819" spans="1:5" s="258" customFormat="1" ht="13.5">
      <c r="A1819" s="262">
        <v>94292</v>
      </c>
      <c r="B1819" s="263" t="s">
        <v>3189</v>
      </c>
      <c r="C1819" s="264" t="s">
        <v>1</v>
      </c>
      <c r="D1819" s="278">
        <v>79.260000000000005</v>
      </c>
      <c r="E1819" s="257"/>
    </row>
    <row r="1820" spans="1:5" s="258" customFormat="1" ht="13.5">
      <c r="A1820" s="262">
        <v>94293</v>
      </c>
      <c r="B1820" s="263" t="s">
        <v>3190</v>
      </c>
      <c r="C1820" s="264" t="s">
        <v>1</v>
      </c>
      <c r="D1820" s="278">
        <v>180.04</v>
      </c>
      <c r="E1820" s="257"/>
    </row>
    <row r="1821" spans="1:5" s="258" customFormat="1" ht="13.5">
      <c r="A1821" s="262">
        <v>94294</v>
      </c>
      <c r="B1821" s="263" t="s">
        <v>3191</v>
      </c>
      <c r="C1821" s="264" t="s">
        <v>1</v>
      </c>
      <c r="D1821" s="278">
        <v>9.18</v>
      </c>
      <c r="E1821" s="257"/>
    </row>
    <row r="1822" spans="1:5" s="258" customFormat="1" ht="40.5">
      <c r="A1822" s="262">
        <v>104491</v>
      </c>
      <c r="B1822" s="263" t="s">
        <v>24665</v>
      </c>
      <c r="C1822" s="264" t="s">
        <v>1</v>
      </c>
      <c r="D1822" s="278">
        <v>3620.03</v>
      </c>
      <c r="E1822" s="257"/>
    </row>
    <row r="1823" spans="1:5" s="258" customFormat="1" ht="40.5">
      <c r="A1823" s="262">
        <v>104492</v>
      </c>
      <c r="B1823" s="263" t="s">
        <v>24666</v>
      </c>
      <c r="C1823" s="264" t="s">
        <v>1</v>
      </c>
      <c r="D1823" s="278">
        <v>4525.58</v>
      </c>
      <c r="E1823" s="257"/>
    </row>
    <row r="1824" spans="1:5" s="258" customFormat="1" ht="40.5">
      <c r="A1824" s="262">
        <v>104494</v>
      </c>
      <c r="B1824" s="263" t="s">
        <v>24667</v>
      </c>
      <c r="C1824" s="264" t="s">
        <v>1</v>
      </c>
      <c r="D1824" s="278">
        <v>6110.14</v>
      </c>
      <c r="E1824" s="257"/>
    </row>
    <row r="1825" spans="1:5" s="258" customFormat="1" ht="40.5">
      <c r="A1825" s="262">
        <v>104497</v>
      </c>
      <c r="B1825" s="263" t="s">
        <v>24668</v>
      </c>
      <c r="C1825" s="264" t="s">
        <v>1</v>
      </c>
      <c r="D1825" s="278">
        <v>7333.69</v>
      </c>
      <c r="E1825" s="257"/>
    </row>
    <row r="1826" spans="1:5" s="258" customFormat="1" ht="13.5">
      <c r="A1826" s="262">
        <v>104515</v>
      </c>
      <c r="B1826" s="263" t="s">
        <v>24669</v>
      </c>
      <c r="C1826" s="264" t="s">
        <v>4</v>
      </c>
      <c r="D1826" s="278">
        <v>26.29</v>
      </c>
      <c r="E1826" s="257"/>
    </row>
    <row r="1827" spans="1:5" s="258" customFormat="1" ht="27">
      <c r="A1827" s="262">
        <v>102727</v>
      </c>
      <c r="B1827" s="263" t="s">
        <v>6681</v>
      </c>
      <c r="C1827" s="264" t="s">
        <v>4</v>
      </c>
      <c r="D1827" s="278">
        <v>105.87</v>
      </c>
      <c r="E1827" s="257"/>
    </row>
    <row r="1828" spans="1:5" s="258" customFormat="1" ht="13.5">
      <c r="A1828" s="262">
        <v>102728</v>
      </c>
      <c r="B1828" s="263" t="s">
        <v>6682</v>
      </c>
      <c r="C1828" s="264" t="s">
        <v>3</v>
      </c>
      <c r="D1828" s="278">
        <v>18.559999999999999</v>
      </c>
      <c r="E1828" s="257"/>
    </row>
    <row r="1829" spans="1:5" s="258" customFormat="1" ht="13.5">
      <c r="A1829" s="262">
        <v>102729</v>
      </c>
      <c r="B1829" s="263" t="s">
        <v>6683</v>
      </c>
      <c r="C1829" s="264" t="s">
        <v>3</v>
      </c>
      <c r="D1829" s="278">
        <v>17.690000000000001</v>
      </c>
      <c r="E1829" s="257"/>
    </row>
    <row r="1830" spans="1:5" s="258" customFormat="1" ht="13.5">
      <c r="A1830" s="262">
        <v>102730</v>
      </c>
      <c r="B1830" s="263" t="s">
        <v>6684</v>
      </c>
      <c r="C1830" s="264" t="s">
        <v>3</v>
      </c>
      <c r="D1830" s="278">
        <v>15.94</v>
      </c>
      <c r="E1830" s="257"/>
    </row>
    <row r="1831" spans="1:5" s="258" customFormat="1" ht="13.5">
      <c r="A1831" s="262">
        <v>102731</v>
      </c>
      <c r="B1831" s="263" t="s">
        <v>6685</v>
      </c>
      <c r="C1831" s="264" t="s">
        <v>3</v>
      </c>
      <c r="D1831" s="278">
        <v>13.53</v>
      </c>
      <c r="E1831" s="257"/>
    </row>
    <row r="1832" spans="1:5" s="258" customFormat="1" ht="13.5">
      <c r="A1832" s="262">
        <v>102732</v>
      </c>
      <c r="B1832" s="263" t="s">
        <v>6686</v>
      </c>
      <c r="C1832" s="264" t="s">
        <v>3</v>
      </c>
      <c r="D1832" s="278">
        <v>12.92</v>
      </c>
      <c r="E1832" s="257"/>
    </row>
    <row r="1833" spans="1:5" s="258" customFormat="1" ht="13.5">
      <c r="A1833" s="262">
        <v>102733</v>
      </c>
      <c r="B1833" s="263" t="s">
        <v>6687</v>
      </c>
      <c r="C1833" s="264" t="s">
        <v>3</v>
      </c>
      <c r="D1833" s="278">
        <v>14.56</v>
      </c>
      <c r="E1833" s="257"/>
    </row>
    <row r="1834" spans="1:5" s="258" customFormat="1" ht="13.5">
      <c r="A1834" s="262">
        <v>102734</v>
      </c>
      <c r="B1834" s="263" t="s">
        <v>6688</v>
      </c>
      <c r="C1834" s="264" t="s">
        <v>3</v>
      </c>
      <c r="D1834" s="278">
        <v>17.649999999999999</v>
      </c>
      <c r="E1834" s="257"/>
    </row>
    <row r="1835" spans="1:5" s="258" customFormat="1" ht="13.5">
      <c r="A1835" s="262">
        <v>102735</v>
      </c>
      <c r="B1835" s="263" t="s">
        <v>6689</v>
      </c>
      <c r="C1835" s="264" t="s">
        <v>3</v>
      </c>
      <c r="D1835" s="278">
        <v>16.899999999999999</v>
      </c>
      <c r="E1835" s="257"/>
    </row>
    <row r="1836" spans="1:5" s="258" customFormat="1" ht="13.5">
      <c r="A1836" s="262">
        <v>102736</v>
      </c>
      <c r="B1836" s="263" t="s">
        <v>6690</v>
      </c>
      <c r="C1836" s="264" t="s">
        <v>7</v>
      </c>
      <c r="D1836" s="278">
        <v>641.12</v>
      </c>
      <c r="E1836" s="257"/>
    </row>
    <row r="1837" spans="1:5" s="258" customFormat="1" ht="27">
      <c r="A1837" s="262">
        <v>102737</v>
      </c>
      <c r="B1837" s="263" t="s">
        <v>6691</v>
      </c>
      <c r="C1837" s="264" t="s">
        <v>2</v>
      </c>
      <c r="D1837" s="278">
        <v>1216.54</v>
      </c>
      <c r="E1837" s="257"/>
    </row>
    <row r="1838" spans="1:5" s="258" customFormat="1" ht="27">
      <c r="A1838" s="262">
        <v>102738</v>
      </c>
      <c r="B1838" s="263" t="s">
        <v>6692</v>
      </c>
      <c r="C1838" s="264" t="s">
        <v>2</v>
      </c>
      <c r="D1838" s="278">
        <v>2501.1999999999998</v>
      </c>
      <c r="E1838" s="257"/>
    </row>
    <row r="1839" spans="1:5" s="258" customFormat="1" ht="27">
      <c r="A1839" s="262">
        <v>102739</v>
      </c>
      <c r="B1839" s="263" t="s">
        <v>6693</v>
      </c>
      <c r="C1839" s="264" t="s">
        <v>2</v>
      </c>
      <c r="D1839" s="278">
        <v>4201.63</v>
      </c>
      <c r="E1839" s="257"/>
    </row>
    <row r="1840" spans="1:5" s="258" customFormat="1" ht="27">
      <c r="A1840" s="262">
        <v>102740</v>
      </c>
      <c r="B1840" s="263" t="s">
        <v>6694</v>
      </c>
      <c r="C1840" s="264" t="s">
        <v>2</v>
      </c>
      <c r="D1840" s="278">
        <v>6313.18</v>
      </c>
      <c r="E1840" s="257"/>
    </row>
    <row r="1841" spans="1:5" s="258" customFormat="1" ht="27">
      <c r="A1841" s="262">
        <v>102741</v>
      </c>
      <c r="B1841" s="263" t="s">
        <v>6695</v>
      </c>
      <c r="C1841" s="264" t="s">
        <v>2</v>
      </c>
      <c r="D1841" s="278">
        <v>8879.68</v>
      </c>
      <c r="E1841" s="257"/>
    </row>
    <row r="1842" spans="1:5" s="258" customFormat="1" ht="27">
      <c r="A1842" s="262">
        <v>102742</v>
      </c>
      <c r="B1842" s="263" t="s">
        <v>6696</v>
      </c>
      <c r="C1842" s="264" t="s">
        <v>2</v>
      </c>
      <c r="D1842" s="278">
        <v>15405.84</v>
      </c>
      <c r="E1842" s="257"/>
    </row>
    <row r="1843" spans="1:5" s="258" customFormat="1" ht="27">
      <c r="A1843" s="262">
        <v>102743</v>
      </c>
      <c r="B1843" s="263" t="s">
        <v>6697</v>
      </c>
      <c r="C1843" s="264" t="s">
        <v>2</v>
      </c>
      <c r="D1843" s="278">
        <v>5080.5200000000004</v>
      </c>
      <c r="E1843" s="257"/>
    </row>
    <row r="1844" spans="1:5" s="258" customFormat="1" ht="27">
      <c r="A1844" s="262">
        <v>102744</v>
      </c>
      <c r="B1844" s="263" t="s">
        <v>6698</v>
      </c>
      <c r="C1844" s="264" t="s">
        <v>2</v>
      </c>
      <c r="D1844" s="278">
        <v>7631.52</v>
      </c>
      <c r="E1844" s="257"/>
    </row>
    <row r="1845" spans="1:5" s="258" customFormat="1" ht="27">
      <c r="A1845" s="262">
        <v>102745</v>
      </c>
      <c r="B1845" s="263" t="s">
        <v>6699</v>
      </c>
      <c r="C1845" s="264" t="s">
        <v>2</v>
      </c>
      <c r="D1845" s="278">
        <v>10751.05</v>
      </c>
      <c r="E1845" s="257"/>
    </row>
    <row r="1846" spans="1:5" s="258" customFormat="1" ht="27">
      <c r="A1846" s="262">
        <v>102746</v>
      </c>
      <c r="B1846" s="263" t="s">
        <v>6700</v>
      </c>
      <c r="C1846" s="264" t="s">
        <v>2</v>
      </c>
      <c r="D1846" s="278">
        <v>18677.23</v>
      </c>
      <c r="E1846" s="257"/>
    </row>
    <row r="1847" spans="1:5" s="258" customFormat="1" ht="27">
      <c r="A1847" s="262">
        <v>102747</v>
      </c>
      <c r="B1847" s="263" t="s">
        <v>6701</v>
      </c>
      <c r="C1847" s="264" t="s">
        <v>2</v>
      </c>
      <c r="D1847" s="278">
        <v>9473.8799999999992</v>
      </c>
      <c r="E1847" s="257"/>
    </row>
    <row r="1848" spans="1:5" s="258" customFormat="1" ht="27">
      <c r="A1848" s="262">
        <v>102748</v>
      </c>
      <c r="B1848" s="263" t="s">
        <v>6702</v>
      </c>
      <c r="C1848" s="264" t="s">
        <v>2</v>
      </c>
      <c r="D1848" s="278">
        <v>13287.85</v>
      </c>
      <c r="E1848" s="257"/>
    </row>
    <row r="1849" spans="1:5" s="258" customFormat="1" ht="27">
      <c r="A1849" s="262">
        <v>102749</v>
      </c>
      <c r="B1849" s="263" t="s">
        <v>6703</v>
      </c>
      <c r="C1849" s="264" t="s">
        <v>2</v>
      </c>
      <c r="D1849" s="278">
        <v>22859.85</v>
      </c>
      <c r="E1849" s="257"/>
    </row>
    <row r="1850" spans="1:5" s="258" customFormat="1" ht="27">
      <c r="A1850" s="262">
        <v>102750</v>
      </c>
      <c r="B1850" s="263" t="s">
        <v>6704</v>
      </c>
      <c r="C1850" s="264" t="s">
        <v>2</v>
      </c>
      <c r="D1850" s="278">
        <v>3054.75</v>
      </c>
      <c r="E1850" s="257"/>
    </row>
    <row r="1851" spans="1:5" s="258" customFormat="1" ht="27">
      <c r="A1851" s="262">
        <v>102751</v>
      </c>
      <c r="B1851" s="263" t="s">
        <v>6705</v>
      </c>
      <c r="C1851" s="264" t="s">
        <v>2</v>
      </c>
      <c r="D1851" s="278">
        <v>5334.31</v>
      </c>
      <c r="E1851" s="257"/>
    </row>
    <row r="1852" spans="1:5" s="258" customFormat="1" ht="27">
      <c r="A1852" s="262">
        <v>102752</v>
      </c>
      <c r="B1852" s="263" t="s">
        <v>6706</v>
      </c>
      <c r="C1852" s="264" t="s">
        <v>2</v>
      </c>
      <c r="D1852" s="278">
        <v>8529.2800000000007</v>
      </c>
      <c r="E1852" s="257"/>
    </row>
    <row r="1853" spans="1:5" s="258" customFormat="1" ht="27">
      <c r="A1853" s="262">
        <v>102753</v>
      </c>
      <c r="B1853" s="263" t="s">
        <v>6707</v>
      </c>
      <c r="C1853" s="264" t="s">
        <v>2</v>
      </c>
      <c r="D1853" s="278">
        <v>12666.1</v>
      </c>
      <c r="E1853" s="257"/>
    </row>
    <row r="1854" spans="1:5" s="258" customFormat="1" ht="27">
      <c r="A1854" s="262">
        <v>102754</v>
      </c>
      <c r="B1854" s="263" t="s">
        <v>6708</v>
      </c>
      <c r="C1854" s="264" t="s">
        <v>2</v>
      </c>
      <c r="D1854" s="278">
        <v>24127.3</v>
      </c>
      <c r="E1854" s="257"/>
    </row>
    <row r="1855" spans="1:5" s="258" customFormat="1" ht="27">
      <c r="A1855" s="262">
        <v>102755</v>
      </c>
      <c r="B1855" s="263" t="s">
        <v>6709</v>
      </c>
      <c r="C1855" s="264" t="s">
        <v>2</v>
      </c>
      <c r="D1855" s="278">
        <v>11926.7</v>
      </c>
      <c r="E1855" s="257"/>
    </row>
    <row r="1856" spans="1:5" s="258" customFormat="1" ht="27">
      <c r="A1856" s="262">
        <v>102756</v>
      </c>
      <c r="B1856" s="263" t="s">
        <v>6710</v>
      </c>
      <c r="C1856" s="264" t="s">
        <v>2</v>
      </c>
      <c r="D1856" s="278">
        <v>17769.52</v>
      </c>
      <c r="E1856" s="257"/>
    </row>
    <row r="1857" spans="1:5" s="258" customFormat="1" ht="27">
      <c r="A1857" s="262">
        <v>102757</v>
      </c>
      <c r="B1857" s="263" t="s">
        <v>6711</v>
      </c>
      <c r="C1857" s="264" t="s">
        <v>2</v>
      </c>
      <c r="D1857" s="278">
        <v>33122.339999999997</v>
      </c>
      <c r="E1857" s="257"/>
    </row>
    <row r="1858" spans="1:5" s="258" customFormat="1" ht="27">
      <c r="A1858" s="262">
        <v>102758</v>
      </c>
      <c r="B1858" s="263" t="s">
        <v>6712</v>
      </c>
      <c r="C1858" s="264" t="s">
        <v>2</v>
      </c>
      <c r="D1858" s="278">
        <v>15340.8</v>
      </c>
      <c r="E1858" s="257"/>
    </row>
    <row r="1859" spans="1:5" s="258" customFormat="1" ht="27">
      <c r="A1859" s="262">
        <v>102759</v>
      </c>
      <c r="B1859" s="263" t="s">
        <v>6713</v>
      </c>
      <c r="C1859" s="264" t="s">
        <v>2</v>
      </c>
      <c r="D1859" s="278">
        <v>22898.34</v>
      </c>
      <c r="E1859" s="257"/>
    </row>
    <row r="1860" spans="1:5" s="258" customFormat="1" ht="27">
      <c r="A1860" s="262">
        <v>102760</v>
      </c>
      <c r="B1860" s="263" t="s">
        <v>6714</v>
      </c>
      <c r="C1860" s="264" t="s">
        <v>2</v>
      </c>
      <c r="D1860" s="278">
        <v>42288.6</v>
      </c>
      <c r="E1860" s="257"/>
    </row>
    <row r="1861" spans="1:5" s="258" customFormat="1" ht="27">
      <c r="A1861" s="262">
        <v>102761</v>
      </c>
      <c r="B1861" s="263" t="s">
        <v>6715</v>
      </c>
      <c r="C1861" s="264" t="s">
        <v>2</v>
      </c>
      <c r="D1861" s="278">
        <v>14515.19</v>
      </c>
      <c r="E1861" s="257"/>
    </row>
    <row r="1862" spans="1:5" s="258" customFormat="1" ht="27">
      <c r="A1862" s="262">
        <v>102762</v>
      </c>
      <c r="B1862" s="263" t="s">
        <v>6716</v>
      </c>
      <c r="C1862" s="264" t="s">
        <v>2</v>
      </c>
      <c r="D1862" s="278">
        <v>22527.24</v>
      </c>
      <c r="E1862" s="257"/>
    </row>
    <row r="1863" spans="1:5" s="258" customFormat="1" ht="27">
      <c r="A1863" s="262">
        <v>102763</v>
      </c>
      <c r="B1863" s="263" t="s">
        <v>6717</v>
      </c>
      <c r="C1863" s="264" t="s">
        <v>2</v>
      </c>
      <c r="D1863" s="278">
        <v>31430.16</v>
      </c>
      <c r="E1863" s="257"/>
    </row>
    <row r="1864" spans="1:5" s="258" customFormat="1" ht="27">
      <c r="A1864" s="262">
        <v>102764</v>
      </c>
      <c r="B1864" s="263" t="s">
        <v>6718</v>
      </c>
      <c r="C1864" s="264" t="s">
        <v>2</v>
      </c>
      <c r="D1864" s="278">
        <v>44587.5</v>
      </c>
      <c r="E1864" s="257"/>
    </row>
    <row r="1865" spans="1:5" s="258" customFormat="1" ht="27">
      <c r="A1865" s="262">
        <v>102765</v>
      </c>
      <c r="B1865" s="263" t="s">
        <v>6719</v>
      </c>
      <c r="C1865" s="264" t="s">
        <v>2</v>
      </c>
      <c r="D1865" s="278">
        <v>18004.8</v>
      </c>
      <c r="E1865" s="257"/>
    </row>
    <row r="1866" spans="1:5" s="258" customFormat="1" ht="27">
      <c r="A1866" s="262">
        <v>102766</v>
      </c>
      <c r="B1866" s="263" t="s">
        <v>6720</v>
      </c>
      <c r="C1866" s="264" t="s">
        <v>2</v>
      </c>
      <c r="D1866" s="278">
        <v>27256.6</v>
      </c>
      <c r="E1866" s="257"/>
    </row>
    <row r="1867" spans="1:5" s="258" customFormat="1" ht="27">
      <c r="A1867" s="262">
        <v>102767</v>
      </c>
      <c r="B1867" s="263" t="s">
        <v>6721</v>
      </c>
      <c r="C1867" s="264" t="s">
        <v>2</v>
      </c>
      <c r="D1867" s="278">
        <v>38346.129999999997</v>
      </c>
      <c r="E1867" s="257"/>
    </row>
    <row r="1868" spans="1:5" s="258" customFormat="1" ht="27">
      <c r="A1868" s="262">
        <v>102768</v>
      </c>
      <c r="B1868" s="263" t="s">
        <v>6722</v>
      </c>
      <c r="C1868" s="264" t="s">
        <v>2</v>
      </c>
      <c r="D1868" s="278">
        <v>53942.2</v>
      </c>
      <c r="E1868" s="257"/>
    </row>
    <row r="1869" spans="1:5" s="258" customFormat="1" ht="27">
      <c r="A1869" s="262">
        <v>102769</v>
      </c>
      <c r="B1869" s="263" t="s">
        <v>6723</v>
      </c>
      <c r="C1869" s="264" t="s">
        <v>2</v>
      </c>
      <c r="D1869" s="278">
        <v>20791.52</v>
      </c>
      <c r="E1869" s="257"/>
    </row>
    <row r="1870" spans="1:5" s="258" customFormat="1" ht="27">
      <c r="A1870" s="262">
        <v>102770</v>
      </c>
      <c r="B1870" s="263" t="s">
        <v>6724</v>
      </c>
      <c r="C1870" s="264" t="s">
        <v>2</v>
      </c>
      <c r="D1870" s="278">
        <v>32057.29</v>
      </c>
      <c r="E1870" s="257"/>
    </row>
    <row r="1871" spans="1:5" s="258" customFormat="1" ht="27">
      <c r="A1871" s="262">
        <v>102771</v>
      </c>
      <c r="B1871" s="263" t="s">
        <v>6725</v>
      </c>
      <c r="C1871" s="264" t="s">
        <v>2</v>
      </c>
      <c r="D1871" s="278">
        <v>45071.78</v>
      </c>
      <c r="E1871" s="257"/>
    </row>
    <row r="1872" spans="1:5" s="258" customFormat="1" ht="27">
      <c r="A1872" s="262">
        <v>102772</v>
      </c>
      <c r="B1872" s="263" t="s">
        <v>6726</v>
      </c>
      <c r="C1872" s="264" t="s">
        <v>2</v>
      </c>
      <c r="D1872" s="278">
        <v>63990.54</v>
      </c>
      <c r="E1872" s="257"/>
    </row>
    <row r="1873" spans="1:5" s="258" customFormat="1" ht="27">
      <c r="A1873" s="262">
        <v>102773</v>
      </c>
      <c r="B1873" s="263" t="s">
        <v>6727</v>
      </c>
      <c r="C1873" s="264" t="s">
        <v>2</v>
      </c>
      <c r="D1873" s="278">
        <v>9531.92</v>
      </c>
      <c r="E1873" s="257"/>
    </row>
    <row r="1874" spans="1:5" s="258" customFormat="1" ht="27">
      <c r="A1874" s="262">
        <v>102774</v>
      </c>
      <c r="B1874" s="263" t="s">
        <v>6728</v>
      </c>
      <c r="C1874" s="264" t="s">
        <v>2</v>
      </c>
      <c r="D1874" s="278">
        <v>9531.92</v>
      </c>
      <c r="E1874" s="257"/>
    </row>
    <row r="1875" spans="1:5" s="258" customFormat="1" ht="27">
      <c r="A1875" s="262">
        <v>102775</v>
      </c>
      <c r="B1875" s="263" t="s">
        <v>6729</v>
      </c>
      <c r="C1875" s="264" t="s">
        <v>2</v>
      </c>
      <c r="D1875" s="278">
        <v>14259.56</v>
      </c>
      <c r="E1875" s="257"/>
    </row>
    <row r="1876" spans="1:5" s="258" customFormat="1" ht="27">
      <c r="A1876" s="262">
        <v>102776</v>
      </c>
      <c r="B1876" s="263" t="s">
        <v>6730</v>
      </c>
      <c r="C1876" s="264" t="s">
        <v>2</v>
      </c>
      <c r="D1876" s="278">
        <v>14259.56</v>
      </c>
      <c r="E1876" s="257"/>
    </row>
    <row r="1877" spans="1:5" s="258" customFormat="1" ht="27">
      <c r="A1877" s="262">
        <v>102777</v>
      </c>
      <c r="B1877" s="263" t="s">
        <v>6731</v>
      </c>
      <c r="C1877" s="264" t="s">
        <v>2</v>
      </c>
      <c r="D1877" s="278">
        <v>21602.73</v>
      </c>
      <c r="E1877" s="257"/>
    </row>
    <row r="1878" spans="1:5" s="258" customFormat="1" ht="27">
      <c r="A1878" s="262">
        <v>102778</v>
      </c>
      <c r="B1878" s="263" t="s">
        <v>6732</v>
      </c>
      <c r="C1878" s="264" t="s">
        <v>2</v>
      </c>
      <c r="D1878" s="278">
        <v>32981.46</v>
      </c>
      <c r="E1878" s="257"/>
    </row>
    <row r="1879" spans="1:5" s="258" customFormat="1" ht="27">
      <c r="A1879" s="262">
        <v>102779</v>
      </c>
      <c r="B1879" s="263" t="s">
        <v>6733</v>
      </c>
      <c r="C1879" s="264" t="s">
        <v>2</v>
      </c>
      <c r="D1879" s="278">
        <v>9531.92</v>
      </c>
      <c r="E1879" s="257"/>
    </row>
    <row r="1880" spans="1:5" s="258" customFormat="1" ht="27">
      <c r="A1880" s="262">
        <v>102780</v>
      </c>
      <c r="B1880" s="263" t="s">
        <v>6734</v>
      </c>
      <c r="C1880" s="264" t="s">
        <v>2</v>
      </c>
      <c r="D1880" s="278">
        <v>10965.54</v>
      </c>
      <c r="E1880" s="257"/>
    </row>
    <row r="1881" spans="1:5" s="258" customFormat="1" ht="27">
      <c r="A1881" s="262">
        <v>102781</v>
      </c>
      <c r="B1881" s="263" t="s">
        <v>6735</v>
      </c>
      <c r="C1881" s="264" t="s">
        <v>2</v>
      </c>
      <c r="D1881" s="278">
        <v>16284.13</v>
      </c>
      <c r="E1881" s="257"/>
    </row>
    <row r="1882" spans="1:5" s="258" customFormat="1" ht="27">
      <c r="A1882" s="262">
        <v>102782</v>
      </c>
      <c r="B1882" s="263" t="s">
        <v>6736</v>
      </c>
      <c r="C1882" s="264" t="s">
        <v>2</v>
      </c>
      <c r="D1882" s="278">
        <v>18248.75</v>
      </c>
      <c r="E1882" s="257"/>
    </row>
    <row r="1883" spans="1:5" s="258" customFormat="1" ht="27">
      <c r="A1883" s="262">
        <v>102783</v>
      </c>
      <c r="B1883" s="263" t="s">
        <v>6737</v>
      </c>
      <c r="C1883" s="264" t="s">
        <v>2</v>
      </c>
      <c r="D1883" s="278">
        <v>24158.3</v>
      </c>
      <c r="E1883" s="257"/>
    </row>
    <row r="1884" spans="1:5" s="258" customFormat="1" ht="27">
      <c r="A1884" s="262">
        <v>102784</v>
      </c>
      <c r="B1884" s="263" t="s">
        <v>6738</v>
      </c>
      <c r="C1884" s="264" t="s">
        <v>2</v>
      </c>
      <c r="D1884" s="278">
        <v>38670.82</v>
      </c>
      <c r="E1884" s="257"/>
    </row>
    <row r="1885" spans="1:5" s="258" customFormat="1" ht="27">
      <c r="A1885" s="262">
        <v>102785</v>
      </c>
      <c r="B1885" s="263" t="s">
        <v>6739</v>
      </c>
      <c r="C1885" s="264" t="s">
        <v>2</v>
      </c>
      <c r="D1885" s="278">
        <v>10965.54</v>
      </c>
      <c r="E1885" s="257"/>
    </row>
    <row r="1886" spans="1:5" s="258" customFormat="1" ht="27">
      <c r="A1886" s="262">
        <v>102786</v>
      </c>
      <c r="B1886" s="263" t="s">
        <v>6740</v>
      </c>
      <c r="C1886" s="264" t="s">
        <v>2</v>
      </c>
      <c r="D1886" s="278">
        <v>12339.2</v>
      </c>
      <c r="E1886" s="257"/>
    </row>
    <row r="1887" spans="1:5" s="258" customFormat="1" ht="27">
      <c r="A1887" s="262">
        <v>102787</v>
      </c>
      <c r="B1887" s="263" t="s">
        <v>6741</v>
      </c>
      <c r="C1887" s="264" t="s">
        <v>2</v>
      </c>
      <c r="D1887" s="278">
        <v>18248.75</v>
      </c>
      <c r="E1887" s="257"/>
    </row>
    <row r="1888" spans="1:5" s="258" customFormat="1" ht="27">
      <c r="A1888" s="262">
        <v>102788</v>
      </c>
      <c r="B1888" s="263" t="s">
        <v>6742</v>
      </c>
      <c r="C1888" s="264" t="s">
        <v>2</v>
      </c>
      <c r="D1888" s="278">
        <v>20202.12</v>
      </c>
      <c r="E1888" s="257"/>
    </row>
    <row r="1889" spans="1:5" s="258" customFormat="1" ht="27">
      <c r="A1889" s="262">
        <v>102789</v>
      </c>
      <c r="B1889" s="263" t="s">
        <v>6743</v>
      </c>
      <c r="C1889" s="264" t="s">
        <v>2</v>
      </c>
      <c r="D1889" s="278">
        <v>26646.41</v>
      </c>
      <c r="E1889" s="257"/>
    </row>
    <row r="1890" spans="1:5" s="258" customFormat="1" ht="27">
      <c r="A1890" s="262">
        <v>102790</v>
      </c>
      <c r="B1890" s="263" t="s">
        <v>6744</v>
      </c>
      <c r="C1890" s="264" t="s">
        <v>2</v>
      </c>
      <c r="D1890" s="278">
        <v>44547.56</v>
      </c>
      <c r="E1890" s="257"/>
    </row>
    <row r="1891" spans="1:5" s="258" customFormat="1" ht="27">
      <c r="A1891" s="262">
        <v>102791</v>
      </c>
      <c r="B1891" s="263" t="s">
        <v>6745</v>
      </c>
      <c r="C1891" s="264" t="s">
        <v>2</v>
      </c>
      <c r="D1891" s="278">
        <v>35176.160000000003</v>
      </c>
      <c r="E1891" s="257"/>
    </row>
    <row r="1892" spans="1:5" s="258" customFormat="1" ht="27">
      <c r="A1892" s="262">
        <v>102792</v>
      </c>
      <c r="B1892" s="263" t="s">
        <v>6746</v>
      </c>
      <c r="C1892" s="264" t="s">
        <v>2</v>
      </c>
      <c r="D1892" s="278">
        <v>57538.96</v>
      </c>
      <c r="E1892" s="257"/>
    </row>
    <row r="1893" spans="1:5" s="258" customFormat="1" ht="27">
      <c r="A1893" s="262">
        <v>102793</v>
      </c>
      <c r="B1893" s="263" t="s">
        <v>6747</v>
      </c>
      <c r="C1893" s="264" t="s">
        <v>2</v>
      </c>
      <c r="D1893" s="278">
        <v>77928.94</v>
      </c>
      <c r="E1893" s="257"/>
    </row>
    <row r="1894" spans="1:5" s="258" customFormat="1" ht="27">
      <c r="A1894" s="262">
        <v>102794</v>
      </c>
      <c r="B1894" s="263" t="s">
        <v>6748</v>
      </c>
      <c r="C1894" s="264" t="s">
        <v>2</v>
      </c>
      <c r="D1894" s="278">
        <v>111963.77</v>
      </c>
      <c r="E1894" s="257"/>
    </row>
    <row r="1895" spans="1:5" s="258" customFormat="1" ht="27">
      <c r="A1895" s="262">
        <v>102795</v>
      </c>
      <c r="B1895" s="263" t="s">
        <v>6749</v>
      </c>
      <c r="C1895" s="264" t="s">
        <v>2</v>
      </c>
      <c r="D1895" s="278">
        <v>37499.67</v>
      </c>
      <c r="E1895" s="257"/>
    </row>
    <row r="1896" spans="1:5" s="258" customFormat="1" ht="27">
      <c r="A1896" s="262">
        <v>102796</v>
      </c>
      <c r="B1896" s="263" t="s">
        <v>6750</v>
      </c>
      <c r="C1896" s="264" t="s">
        <v>2</v>
      </c>
      <c r="D1896" s="278">
        <v>60872.14</v>
      </c>
      <c r="E1896" s="257"/>
    </row>
    <row r="1897" spans="1:5" s="258" customFormat="1" ht="27">
      <c r="A1897" s="262">
        <v>102797</v>
      </c>
      <c r="B1897" s="263" t="s">
        <v>6751</v>
      </c>
      <c r="C1897" s="264" t="s">
        <v>2</v>
      </c>
      <c r="D1897" s="278">
        <v>86480.6</v>
      </c>
      <c r="E1897" s="257"/>
    </row>
    <row r="1898" spans="1:5" s="258" customFormat="1" ht="27">
      <c r="A1898" s="262">
        <v>102798</v>
      </c>
      <c r="B1898" s="263" t="s">
        <v>6752</v>
      </c>
      <c r="C1898" s="264" t="s">
        <v>2</v>
      </c>
      <c r="D1898" s="278">
        <v>106071.19</v>
      </c>
      <c r="E1898" s="257"/>
    </row>
    <row r="1899" spans="1:5" s="258" customFormat="1" ht="27">
      <c r="A1899" s="262">
        <v>102799</v>
      </c>
      <c r="B1899" s="263" t="s">
        <v>6753</v>
      </c>
      <c r="C1899" s="264" t="s">
        <v>2</v>
      </c>
      <c r="D1899" s="278">
        <v>38287.61</v>
      </c>
      <c r="E1899" s="257"/>
    </row>
    <row r="1900" spans="1:5" s="258" customFormat="1" ht="27">
      <c r="A1900" s="262">
        <v>102800</v>
      </c>
      <c r="B1900" s="263" t="s">
        <v>6754</v>
      </c>
      <c r="C1900" s="264" t="s">
        <v>2</v>
      </c>
      <c r="D1900" s="278">
        <v>66773.63</v>
      </c>
      <c r="E1900" s="257"/>
    </row>
    <row r="1901" spans="1:5" s="258" customFormat="1" ht="27">
      <c r="A1901" s="262">
        <v>102801</v>
      </c>
      <c r="B1901" s="263" t="s">
        <v>6755</v>
      </c>
      <c r="C1901" s="264" t="s">
        <v>2</v>
      </c>
      <c r="D1901" s="278">
        <v>93770.74</v>
      </c>
      <c r="E1901" s="257"/>
    </row>
    <row r="1902" spans="1:5" s="258" customFormat="1" ht="27">
      <c r="A1902" s="262">
        <v>102802</v>
      </c>
      <c r="B1902" s="263" t="s">
        <v>6756</v>
      </c>
      <c r="C1902" s="264" t="s">
        <v>2</v>
      </c>
      <c r="D1902" s="278">
        <v>112570.56</v>
      </c>
      <c r="E1902" s="257"/>
    </row>
    <row r="1903" spans="1:5" s="258" customFormat="1" ht="13.5">
      <c r="A1903" s="262">
        <v>101570</v>
      </c>
      <c r="B1903" s="263" t="s">
        <v>5268</v>
      </c>
      <c r="C1903" s="264" t="s">
        <v>4</v>
      </c>
      <c r="D1903" s="278">
        <v>25.19</v>
      </c>
      <c r="E1903" s="257"/>
    </row>
    <row r="1904" spans="1:5" s="258" customFormat="1" ht="27">
      <c r="A1904" s="262">
        <v>101571</v>
      </c>
      <c r="B1904" s="263" t="s">
        <v>5269</v>
      </c>
      <c r="C1904" s="264" t="s">
        <v>4</v>
      </c>
      <c r="D1904" s="278">
        <v>34.18</v>
      </c>
      <c r="E1904" s="257"/>
    </row>
    <row r="1905" spans="1:5" s="258" customFormat="1" ht="13.5">
      <c r="A1905" s="262">
        <v>101572</v>
      </c>
      <c r="B1905" s="263" t="s">
        <v>5270</v>
      </c>
      <c r="C1905" s="264" t="s">
        <v>4</v>
      </c>
      <c r="D1905" s="278">
        <v>19.77</v>
      </c>
      <c r="E1905" s="257"/>
    </row>
    <row r="1906" spans="1:5" s="258" customFormat="1" ht="27">
      <c r="A1906" s="262">
        <v>101573</v>
      </c>
      <c r="B1906" s="263" t="s">
        <v>5271</v>
      </c>
      <c r="C1906" s="264" t="s">
        <v>4</v>
      </c>
      <c r="D1906" s="278">
        <v>28.77</v>
      </c>
      <c r="E1906" s="257"/>
    </row>
    <row r="1907" spans="1:5" s="258" customFormat="1" ht="13.5">
      <c r="A1907" s="262">
        <v>101574</v>
      </c>
      <c r="B1907" s="263" t="s">
        <v>5272</v>
      </c>
      <c r="C1907" s="264" t="s">
        <v>4</v>
      </c>
      <c r="D1907" s="278">
        <v>15.15</v>
      </c>
      <c r="E1907" s="257"/>
    </row>
    <row r="1908" spans="1:5" s="258" customFormat="1" ht="27">
      <c r="A1908" s="262">
        <v>101575</v>
      </c>
      <c r="B1908" s="263" t="s">
        <v>5273</v>
      </c>
      <c r="C1908" s="264" t="s">
        <v>4</v>
      </c>
      <c r="D1908" s="278">
        <v>24.31</v>
      </c>
      <c r="E1908" s="257"/>
    </row>
    <row r="1909" spans="1:5" s="258" customFormat="1" ht="13.5">
      <c r="A1909" s="262">
        <v>101576</v>
      </c>
      <c r="B1909" s="263" t="s">
        <v>5274</v>
      </c>
      <c r="C1909" s="264" t="s">
        <v>4</v>
      </c>
      <c r="D1909" s="278">
        <v>45.15</v>
      </c>
      <c r="E1909" s="257"/>
    </row>
    <row r="1910" spans="1:5" s="258" customFormat="1" ht="27">
      <c r="A1910" s="262">
        <v>101577</v>
      </c>
      <c r="B1910" s="263" t="s">
        <v>5275</v>
      </c>
      <c r="C1910" s="264" t="s">
        <v>4</v>
      </c>
      <c r="D1910" s="278">
        <v>56.68</v>
      </c>
      <c r="E1910" s="257"/>
    </row>
    <row r="1911" spans="1:5" s="258" customFormat="1" ht="13.5">
      <c r="A1911" s="262">
        <v>101578</v>
      </c>
      <c r="B1911" s="263" t="s">
        <v>5276</v>
      </c>
      <c r="C1911" s="264" t="s">
        <v>4</v>
      </c>
      <c r="D1911" s="278">
        <v>37.31</v>
      </c>
      <c r="E1911" s="257"/>
    </row>
    <row r="1912" spans="1:5" s="258" customFormat="1" ht="27">
      <c r="A1912" s="262">
        <v>101579</v>
      </c>
      <c r="B1912" s="263" t="s">
        <v>5277</v>
      </c>
      <c r="C1912" s="264" t="s">
        <v>4</v>
      </c>
      <c r="D1912" s="278">
        <v>48.84</v>
      </c>
      <c r="E1912" s="257"/>
    </row>
    <row r="1913" spans="1:5" s="258" customFormat="1" ht="13.5">
      <c r="A1913" s="262">
        <v>101580</v>
      </c>
      <c r="B1913" s="263" t="s">
        <v>5278</v>
      </c>
      <c r="C1913" s="264" t="s">
        <v>4</v>
      </c>
      <c r="D1913" s="278">
        <v>33.04</v>
      </c>
      <c r="E1913" s="257"/>
    </row>
    <row r="1914" spans="1:5" s="258" customFormat="1" ht="27">
      <c r="A1914" s="262">
        <v>101581</v>
      </c>
      <c r="B1914" s="263" t="s">
        <v>5279</v>
      </c>
      <c r="C1914" s="264" t="s">
        <v>4</v>
      </c>
      <c r="D1914" s="278">
        <v>44.74</v>
      </c>
      <c r="E1914" s="257"/>
    </row>
    <row r="1915" spans="1:5" s="258" customFormat="1" ht="13.5">
      <c r="A1915" s="262">
        <v>101582</v>
      </c>
      <c r="B1915" s="263" t="s">
        <v>5280</v>
      </c>
      <c r="C1915" s="264" t="s">
        <v>4</v>
      </c>
      <c r="D1915" s="278">
        <v>74.16</v>
      </c>
      <c r="E1915" s="257"/>
    </row>
    <row r="1916" spans="1:5" s="258" customFormat="1" ht="27">
      <c r="A1916" s="262">
        <v>101583</v>
      </c>
      <c r="B1916" s="263" t="s">
        <v>5281</v>
      </c>
      <c r="C1916" s="264" t="s">
        <v>4</v>
      </c>
      <c r="D1916" s="278">
        <v>92.15</v>
      </c>
      <c r="E1916" s="257"/>
    </row>
    <row r="1917" spans="1:5" s="258" customFormat="1" ht="13.5">
      <c r="A1917" s="262">
        <v>101584</v>
      </c>
      <c r="B1917" s="263" t="s">
        <v>5282</v>
      </c>
      <c r="C1917" s="264" t="s">
        <v>4</v>
      </c>
      <c r="D1917" s="278">
        <v>60.97</v>
      </c>
      <c r="E1917" s="257"/>
    </row>
    <row r="1918" spans="1:5" s="258" customFormat="1" ht="27">
      <c r="A1918" s="262">
        <v>101585</v>
      </c>
      <c r="B1918" s="263" t="s">
        <v>5283</v>
      </c>
      <c r="C1918" s="264" t="s">
        <v>4</v>
      </c>
      <c r="D1918" s="278">
        <v>78.95</v>
      </c>
      <c r="E1918" s="257"/>
    </row>
    <row r="1919" spans="1:5" s="258" customFormat="1" ht="13.5">
      <c r="A1919" s="262">
        <v>101586</v>
      </c>
      <c r="B1919" s="263" t="s">
        <v>5284</v>
      </c>
      <c r="C1919" s="264" t="s">
        <v>4</v>
      </c>
      <c r="D1919" s="278">
        <v>52.71</v>
      </c>
      <c r="E1919" s="257"/>
    </row>
    <row r="1920" spans="1:5" s="258" customFormat="1" ht="27">
      <c r="A1920" s="262">
        <v>101587</v>
      </c>
      <c r="B1920" s="263" t="s">
        <v>5285</v>
      </c>
      <c r="C1920" s="264" t="s">
        <v>4</v>
      </c>
      <c r="D1920" s="278">
        <v>70.87</v>
      </c>
      <c r="E1920" s="257"/>
    </row>
    <row r="1921" spans="1:5" s="258" customFormat="1" ht="27">
      <c r="A1921" s="262">
        <v>101588</v>
      </c>
      <c r="B1921" s="263" t="s">
        <v>5286</v>
      </c>
      <c r="C1921" s="264" t="s">
        <v>4</v>
      </c>
      <c r="D1921" s="278">
        <v>89.92</v>
      </c>
      <c r="E1921" s="257"/>
    </row>
    <row r="1922" spans="1:5" s="258" customFormat="1" ht="27">
      <c r="A1922" s="262">
        <v>101589</v>
      </c>
      <c r="B1922" s="263" t="s">
        <v>5287</v>
      </c>
      <c r="C1922" s="264" t="s">
        <v>4</v>
      </c>
      <c r="D1922" s="278">
        <v>130.69</v>
      </c>
      <c r="E1922" s="257"/>
    </row>
    <row r="1923" spans="1:5" s="258" customFormat="1" ht="27">
      <c r="A1923" s="262">
        <v>101590</v>
      </c>
      <c r="B1923" s="263" t="s">
        <v>5288</v>
      </c>
      <c r="C1923" s="264" t="s">
        <v>4</v>
      </c>
      <c r="D1923" s="278">
        <v>68.25</v>
      </c>
      <c r="E1923" s="257"/>
    </row>
    <row r="1924" spans="1:5" s="258" customFormat="1" ht="27">
      <c r="A1924" s="262">
        <v>101591</v>
      </c>
      <c r="B1924" s="263" t="s">
        <v>5289</v>
      </c>
      <c r="C1924" s="264" t="s">
        <v>4</v>
      </c>
      <c r="D1924" s="278">
        <v>109.01</v>
      </c>
      <c r="E1924" s="257"/>
    </row>
    <row r="1925" spans="1:5" s="258" customFormat="1" ht="27">
      <c r="A1925" s="262">
        <v>101592</v>
      </c>
      <c r="B1925" s="263" t="s">
        <v>5290</v>
      </c>
      <c r="C1925" s="264" t="s">
        <v>4</v>
      </c>
      <c r="D1925" s="278">
        <v>48.39</v>
      </c>
      <c r="E1925" s="257"/>
    </row>
    <row r="1926" spans="1:5" s="258" customFormat="1" ht="27">
      <c r="A1926" s="262">
        <v>101593</v>
      </c>
      <c r="B1926" s="263" t="s">
        <v>5291</v>
      </c>
      <c r="C1926" s="264" t="s">
        <v>4</v>
      </c>
      <c r="D1926" s="278">
        <v>89.29</v>
      </c>
      <c r="E1926" s="257"/>
    </row>
    <row r="1927" spans="1:5" s="258" customFormat="1" ht="27">
      <c r="A1927" s="262">
        <v>101600</v>
      </c>
      <c r="B1927" s="263" t="s">
        <v>5292</v>
      </c>
      <c r="C1927" s="264" t="s">
        <v>4</v>
      </c>
      <c r="D1927" s="278">
        <v>16.71</v>
      </c>
      <c r="E1927" s="257"/>
    </row>
    <row r="1928" spans="1:5" s="258" customFormat="1" ht="27">
      <c r="A1928" s="262">
        <v>101601</v>
      </c>
      <c r="B1928" s="263" t="s">
        <v>5293</v>
      </c>
      <c r="C1928" s="264" t="s">
        <v>4</v>
      </c>
      <c r="D1928" s="278">
        <v>24.72</v>
      </c>
      <c r="E1928" s="257"/>
    </row>
    <row r="1929" spans="1:5" s="258" customFormat="1" ht="27">
      <c r="A1929" s="262">
        <v>101602</v>
      </c>
      <c r="B1929" s="263" t="s">
        <v>5294</v>
      </c>
      <c r="C1929" s="264" t="s">
        <v>4</v>
      </c>
      <c r="D1929" s="278">
        <v>12.38</v>
      </c>
      <c r="E1929" s="257"/>
    </row>
    <row r="1930" spans="1:5" s="258" customFormat="1" ht="27">
      <c r="A1930" s="262">
        <v>101603</v>
      </c>
      <c r="B1930" s="263" t="s">
        <v>5295</v>
      </c>
      <c r="C1930" s="264" t="s">
        <v>4</v>
      </c>
      <c r="D1930" s="278">
        <v>20.41</v>
      </c>
      <c r="E1930" s="257"/>
    </row>
    <row r="1931" spans="1:5" s="258" customFormat="1" ht="27">
      <c r="A1931" s="262">
        <v>101604</v>
      </c>
      <c r="B1931" s="263" t="s">
        <v>5296</v>
      </c>
      <c r="C1931" s="264" t="s">
        <v>4</v>
      </c>
      <c r="D1931" s="278">
        <v>8.11</v>
      </c>
      <c r="E1931" s="257"/>
    </row>
    <row r="1932" spans="1:5" s="258" customFormat="1" ht="27">
      <c r="A1932" s="262">
        <v>101605</v>
      </c>
      <c r="B1932" s="263" t="s">
        <v>5297</v>
      </c>
      <c r="C1932" s="264" t="s">
        <v>4</v>
      </c>
      <c r="D1932" s="278">
        <v>16.13</v>
      </c>
      <c r="E1932" s="257"/>
    </row>
    <row r="1933" spans="1:5" s="258" customFormat="1" ht="27">
      <c r="A1933" s="262">
        <v>90788</v>
      </c>
      <c r="B1933" s="263" t="s">
        <v>3192</v>
      </c>
      <c r="C1933" s="264" t="s">
        <v>2</v>
      </c>
      <c r="D1933" s="278">
        <v>725.77</v>
      </c>
      <c r="E1933" s="257"/>
    </row>
    <row r="1934" spans="1:5" s="258" customFormat="1" ht="27">
      <c r="A1934" s="262">
        <v>90789</v>
      </c>
      <c r="B1934" s="263" t="s">
        <v>3193</v>
      </c>
      <c r="C1934" s="264" t="s">
        <v>2</v>
      </c>
      <c r="D1934" s="278">
        <v>727.71</v>
      </c>
      <c r="E1934" s="257"/>
    </row>
    <row r="1935" spans="1:5" s="258" customFormat="1" ht="27">
      <c r="A1935" s="262">
        <v>90790</v>
      </c>
      <c r="B1935" s="263" t="s">
        <v>3194</v>
      </c>
      <c r="C1935" s="264" t="s">
        <v>2</v>
      </c>
      <c r="D1935" s="278">
        <v>750.77</v>
      </c>
      <c r="E1935" s="257"/>
    </row>
    <row r="1936" spans="1:5" s="258" customFormat="1" ht="27">
      <c r="A1936" s="262">
        <v>90791</v>
      </c>
      <c r="B1936" s="263" t="s">
        <v>5298</v>
      </c>
      <c r="C1936" s="264" t="s">
        <v>2</v>
      </c>
      <c r="D1936" s="278">
        <v>880.43</v>
      </c>
      <c r="E1936" s="257"/>
    </row>
    <row r="1937" spans="1:5" s="258" customFormat="1" ht="27">
      <c r="A1937" s="262">
        <v>90793</v>
      </c>
      <c r="B1937" s="263" t="s">
        <v>5299</v>
      </c>
      <c r="C1937" s="264" t="s">
        <v>2</v>
      </c>
      <c r="D1937" s="278">
        <v>937.05</v>
      </c>
      <c r="E1937" s="257"/>
    </row>
    <row r="1938" spans="1:5" s="258" customFormat="1" ht="27">
      <c r="A1938" s="262">
        <v>90794</v>
      </c>
      <c r="B1938" s="263" t="s">
        <v>5300</v>
      </c>
      <c r="C1938" s="264" t="s">
        <v>2</v>
      </c>
      <c r="D1938" s="278">
        <v>633.96</v>
      </c>
      <c r="E1938" s="257"/>
    </row>
    <row r="1939" spans="1:5" s="258" customFormat="1" ht="27">
      <c r="A1939" s="262">
        <v>90795</v>
      </c>
      <c r="B1939" s="263" t="s">
        <v>5301</v>
      </c>
      <c r="C1939" s="264" t="s">
        <v>2</v>
      </c>
      <c r="D1939" s="278">
        <v>641.55999999999995</v>
      </c>
      <c r="E1939" s="257"/>
    </row>
    <row r="1940" spans="1:5" s="258" customFormat="1" ht="27">
      <c r="A1940" s="262">
        <v>90796</v>
      </c>
      <c r="B1940" s="263" t="s">
        <v>5302</v>
      </c>
      <c r="C1940" s="264" t="s">
        <v>2</v>
      </c>
      <c r="D1940" s="278">
        <v>649.19000000000005</v>
      </c>
      <c r="E1940" s="257"/>
    </row>
    <row r="1941" spans="1:5" s="258" customFormat="1" ht="27">
      <c r="A1941" s="262">
        <v>90797</v>
      </c>
      <c r="B1941" s="263" t="s">
        <v>5303</v>
      </c>
      <c r="C1941" s="264" t="s">
        <v>2</v>
      </c>
      <c r="D1941" s="278">
        <v>656.8</v>
      </c>
      <c r="E1941" s="257"/>
    </row>
    <row r="1942" spans="1:5" s="258" customFormat="1" ht="27">
      <c r="A1942" s="262">
        <v>90798</v>
      </c>
      <c r="B1942" s="263" t="s">
        <v>5304</v>
      </c>
      <c r="C1942" s="264" t="s">
        <v>2</v>
      </c>
      <c r="D1942" s="278">
        <v>945.3</v>
      </c>
      <c r="E1942" s="257"/>
    </row>
    <row r="1943" spans="1:5" s="258" customFormat="1" ht="27">
      <c r="A1943" s="262">
        <v>90799</v>
      </c>
      <c r="B1943" s="263" t="s">
        <v>5305</v>
      </c>
      <c r="C1943" s="264" t="s">
        <v>2</v>
      </c>
      <c r="D1943" s="278">
        <v>976.54</v>
      </c>
      <c r="E1943" s="257"/>
    </row>
    <row r="1944" spans="1:5" s="258" customFormat="1" ht="13.5">
      <c r="A1944" s="262">
        <v>90801</v>
      </c>
      <c r="B1944" s="263" t="s">
        <v>3195</v>
      </c>
      <c r="C1944" s="264" t="s">
        <v>2</v>
      </c>
      <c r="D1944" s="278">
        <v>305.94</v>
      </c>
      <c r="E1944" s="257"/>
    </row>
    <row r="1945" spans="1:5" s="258" customFormat="1" ht="13.5">
      <c r="A1945" s="262">
        <v>90806</v>
      </c>
      <c r="B1945" s="263" t="s">
        <v>7345</v>
      </c>
      <c r="C1945" s="264" t="s">
        <v>2</v>
      </c>
      <c r="D1945" s="278">
        <v>400.05</v>
      </c>
      <c r="E1945" s="257"/>
    </row>
    <row r="1946" spans="1:5" s="258" customFormat="1" ht="27">
      <c r="A1946" s="262">
        <v>90820</v>
      </c>
      <c r="B1946" s="263" t="s">
        <v>3196</v>
      </c>
      <c r="C1946" s="264" t="s">
        <v>2</v>
      </c>
      <c r="D1946" s="278">
        <v>283.95999999999998</v>
      </c>
      <c r="E1946" s="257"/>
    </row>
    <row r="1947" spans="1:5" s="258" customFormat="1" ht="27">
      <c r="A1947" s="262">
        <v>90821</v>
      </c>
      <c r="B1947" s="263" t="s">
        <v>3197</v>
      </c>
      <c r="C1947" s="264" t="s">
        <v>2</v>
      </c>
      <c r="D1947" s="278">
        <v>290.86</v>
      </c>
      <c r="E1947" s="257"/>
    </row>
    <row r="1948" spans="1:5" s="258" customFormat="1" ht="27">
      <c r="A1948" s="262">
        <v>90822</v>
      </c>
      <c r="B1948" s="263" t="s">
        <v>3198</v>
      </c>
      <c r="C1948" s="264" t="s">
        <v>2</v>
      </c>
      <c r="D1948" s="278">
        <v>312.64</v>
      </c>
      <c r="E1948" s="257"/>
    </row>
    <row r="1949" spans="1:5" s="258" customFormat="1" ht="27">
      <c r="A1949" s="262">
        <v>90823</v>
      </c>
      <c r="B1949" s="263" t="s">
        <v>3199</v>
      </c>
      <c r="C1949" s="264" t="s">
        <v>2</v>
      </c>
      <c r="D1949" s="278">
        <v>383.34</v>
      </c>
      <c r="E1949" s="257"/>
    </row>
    <row r="1950" spans="1:5" s="258" customFormat="1" ht="27">
      <c r="A1950" s="262">
        <v>90824</v>
      </c>
      <c r="B1950" s="263" t="s">
        <v>3200</v>
      </c>
      <c r="C1950" s="264" t="s">
        <v>2</v>
      </c>
      <c r="D1950" s="278">
        <v>547.95000000000005</v>
      </c>
      <c r="E1950" s="257"/>
    </row>
    <row r="1951" spans="1:5" s="258" customFormat="1" ht="27">
      <c r="A1951" s="262">
        <v>90825</v>
      </c>
      <c r="B1951" s="263" t="s">
        <v>3201</v>
      </c>
      <c r="C1951" s="264" t="s">
        <v>2</v>
      </c>
      <c r="D1951" s="278">
        <v>610.26</v>
      </c>
      <c r="E1951" s="257"/>
    </row>
    <row r="1952" spans="1:5" s="258" customFormat="1" ht="27">
      <c r="A1952" s="262">
        <v>90830</v>
      </c>
      <c r="B1952" s="263" t="s">
        <v>3202</v>
      </c>
      <c r="C1952" s="264" t="s">
        <v>2</v>
      </c>
      <c r="D1952" s="278">
        <v>154.22</v>
      </c>
      <c r="E1952" s="257"/>
    </row>
    <row r="1953" spans="1:5" s="258" customFormat="1" ht="27">
      <c r="A1953" s="262">
        <v>90831</v>
      </c>
      <c r="B1953" s="263" t="s">
        <v>3203</v>
      </c>
      <c r="C1953" s="264" t="s">
        <v>2</v>
      </c>
      <c r="D1953" s="278">
        <v>134.08000000000001</v>
      </c>
      <c r="E1953" s="257"/>
    </row>
    <row r="1954" spans="1:5" s="258" customFormat="1" ht="40.5">
      <c r="A1954" s="262">
        <v>90841</v>
      </c>
      <c r="B1954" s="263" t="s">
        <v>3204</v>
      </c>
      <c r="C1954" s="264" t="s">
        <v>2</v>
      </c>
      <c r="D1954" s="278">
        <v>924.74</v>
      </c>
      <c r="E1954" s="257"/>
    </row>
    <row r="1955" spans="1:5" s="258" customFormat="1" ht="40.5">
      <c r="A1955" s="262">
        <v>90842</v>
      </c>
      <c r="B1955" s="263" t="s">
        <v>3205</v>
      </c>
      <c r="C1955" s="264" t="s">
        <v>2</v>
      </c>
      <c r="D1955" s="278">
        <v>933.86</v>
      </c>
      <c r="E1955" s="257"/>
    </row>
    <row r="1956" spans="1:5" s="258" customFormat="1" ht="40.5">
      <c r="A1956" s="262">
        <v>90843</v>
      </c>
      <c r="B1956" s="263" t="s">
        <v>3206</v>
      </c>
      <c r="C1956" s="264" t="s">
        <v>2</v>
      </c>
      <c r="D1956" s="278">
        <v>978.01</v>
      </c>
      <c r="E1956" s="257"/>
    </row>
    <row r="1957" spans="1:5" s="258" customFormat="1" ht="40.5">
      <c r="A1957" s="262">
        <v>90844</v>
      </c>
      <c r="B1957" s="263" t="s">
        <v>3207</v>
      </c>
      <c r="C1957" s="264" t="s">
        <v>2</v>
      </c>
      <c r="D1957" s="278">
        <v>1050.93</v>
      </c>
      <c r="E1957" s="257"/>
    </row>
    <row r="1958" spans="1:5" s="258" customFormat="1" ht="40.5">
      <c r="A1958" s="262">
        <v>90845</v>
      </c>
      <c r="B1958" s="263" t="s">
        <v>5036</v>
      </c>
      <c r="C1958" s="264" t="s">
        <v>2</v>
      </c>
      <c r="D1958" s="278">
        <v>1213.32</v>
      </c>
      <c r="E1958" s="257"/>
    </row>
    <row r="1959" spans="1:5" s="258" customFormat="1" ht="40.5">
      <c r="A1959" s="262">
        <v>90846</v>
      </c>
      <c r="B1959" s="263" t="s">
        <v>5037</v>
      </c>
      <c r="C1959" s="264" t="s">
        <v>2</v>
      </c>
      <c r="D1959" s="278">
        <v>1277.8499999999999</v>
      </c>
      <c r="E1959" s="257"/>
    </row>
    <row r="1960" spans="1:5" s="258" customFormat="1" ht="27">
      <c r="A1960" s="262">
        <v>90847</v>
      </c>
      <c r="B1960" s="263" t="s">
        <v>3208</v>
      </c>
      <c r="C1960" s="264" t="s">
        <v>2</v>
      </c>
      <c r="D1960" s="278">
        <v>790.66</v>
      </c>
      <c r="E1960" s="257"/>
    </row>
    <row r="1961" spans="1:5" s="258" customFormat="1" ht="27">
      <c r="A1961" s="262">
        <v>90848</v>
      </c>
      <c r="B1961" s="263" t="s">
        <v>3209</v>
      </c>
      <c r="C1961" s="264" t="s">
        <v>2</v>
      </c>
      <c r="D1961" s="278">
        <v>799.78</v>
      </c>
      <c r="E1961" s="257"/>
    </row>
    <row r="1962" spans="1:5" s="258" customFormat="1" ht="27">
      <c r="A1962" s="262">
        <v>90849</v>
      </c>
      <c r="B1962" s="263" t="s">
        <v>3210</v>
      </c>
      <c r="C1962" s="264" t="s">
        <v>2</v>
      </c>
      <c r="D1962" s="278">
        <v>823.79</v>
      </c>
      <c r="E1962" s="257"/>
    </row>
    <row r="1963" spans="1:5" s="258" customFormat="1" ht="27">
      <c r="A1963" s="262">
        <v>90850</v>
      </c>
      <c r="B1963" s="263" t="s">
        <v>3211</v>
      </c>
      <c r="C1963" s="264" t="s">
        <v>2</v>
      </c>
      <c r="D1963" s="278">
        <v>896.71</v>
      </c>
      <c r="E1963" s="257"/>
    </row>
    <row r="1964" spans="1:5" s="258" customFormat="1" ht="40.5">
      <c r="A1964" s="262">
        <v>90851</v>
      </c>
      <c r="B1964" s="263" t="s">
        <v>5038</v>
      </c>
      <c r="C1964" s="264" t="s">
        <v>2</v>
      </c>
      <c r="D1964" s="278">
        <v>1059.0999999999999</v>
      </c>
      <c r="E1964" s="257"/>
    </row>
    <row r="1965" spans="1:5" s="258" customFormat="1" ht="40.5">
      <c r="A1965" s="262">
        <v>90852</v>
      </c>
      <c r="B1965" s="263" t="s">
        <v>5039</v>
      </c>
      <c r="C1965" s="264" t="s">
        <v>2</v>
      </c>
      <c r="D1965" s="278">
        <v>1123.6300000000001</v>
      </c>
      <c r="E1965" s="257"/>
    </row>
    <row r="1966" spans="1:5" s="258" customFormat="1" ht="27">
      <c r="A1966" s="262">
        <v>91009</v>
      </c>
      <c r="B1966" s="263" t="s">
        <v>3212</v>
      </c>
      <c r="C1966" s="264" t="s">
        <v>2</v>
      </c>
      <c r="D1966" s="278">
        <v>293.75</v>
      </c>
      <c r="E1966" s="257"/>
    </row>
    <row r="1967" spans="1:5" s="258" customFormat="1" ht="27">
      <c r="A1967" s="262">
        <v>91010</v>
      </c>
      <c r="B1967" s="263" t="s">
        <v>3213</v>
      </c>
      <c r="C1967" s="264" t="s">
        <v>2</v>
      </c>
      <c r="D1967" s="278">
        <v>301.12</v>
      </c>
      <c r="E1967" s="257"/>
    </row>
    <row r="1968" spans="1:5" s="258" customFormat="1" ht="27">
      <c r="A1968" s="262">
        <v>91011</v>
      </c>
      <c r="B1968" s="263" t="s">
        <v>3214</v>
      </c>
      <c r="C1968" s="264" t="s">
        <v>2</v>
      </c>
      <c r="D1968" s="278">
        <v>352.39</v>
      </c>
      <c r="E1968" s="257"/>
    </row>
    <row r="1969" spans="1:5" s="258" customFormat="1" ht="27">
      <c r="A1969" s="262">
        <v>91012</v>
      </c>
      <c r="B1969" s="263" t="s">
        <v>3215</v>
      </c>
      <c r="C1969" s="264" t="s">
        <v>2</v>
      </c>
      <c r="D1969" s="278">
        <v>392.02</v>
      </c>
      <c r="E1969" s="257"/>
    </row>
    <row r="1970" spans="1:5" s="258" customFormat="1" ht="27">
      <c r="A1970" s="262">
        <v>91013</v>
      </c>
      <c r="B1970" s="263" t="s">
        <v>3216</v>
      </c>
      <c r="C1970" s="264" t="s">
        <v>2</v>
      </c>
      <c r="D1970" s="278">
        <v>800.45</v>
      </c>
      <c r="E1970" s="257"/>
    </row>
    <row r="1971" spans="1:5" s="258" customFormat="1" ht="27">
      <c r="A1971" s="262">
        <v>91014</v>
      </c>
      <c r="B1971" s="263" t="s">
        <v>3217</v>
      </c>
      <c r="C1971" s="264" t="s">
        <v>2</v>
      </c>
      <c r="D1971" s="278">
        <v>810.04</v>
      </c>
      <c r="E1971" s="257"/>
    </row>
    <row r="1972" spans="1:5" s="258" customFormat="1" ht="27">
      <c r="A1972" s="262">
        <v>91015</v>
      </c>
      <c r="B1972" s="263" t="s">
        <v>3218</v>
      </c>
      <c r="C1972" s="264" t="s">
        <v>2</v>
      </c>
      <c r="D1972" s="278">
        <v>863.54</v>
      </c>
      <c r="E1972" s="257"/>
    </row>
    <row r="1973" spans="1:5" s="258" customFormat="1" ht="27">
      <c r="A1973" s="262">
        <v>91016</v>
      </c>
      <c r="B1973" s="263" t="s">
        <v>3219</v>
      </c>
      <c r="C1973" s="264" t="s">
        <v>2</v>
      </c>
      <c r="D1973" s="278">
        <v>905.39</v>
      </c>
      <c r="E1973" s="257"/>
    </row>
    <row r="1974" spans="1:5" s="258" customFormat="1" ht="13.5">
      <c r="A1974" s="262">
        <v>91287</v>
      </c>
      <c r="B1974" s="263" t="s">
        <v>3220</v>
      </c>
      <c r="C1974" s="264" t="s">
        <v>2</v>
      </c>
      <c r="D1974" s="278">
        <v>232.1</v>
      </c>
      <c r="E1974" s="257"/>
    </row>
    <row r="1975" spans="1:5" s="258" customFormat="1" ht="13.5">
      <c r="A1975" s="262">
        <v>91292</v>
      </c>
      <c r="B1975" s="263" t="s">
        <v>7346</v>
      </c>
      <c r="C1975" s="264" t="s">
        <v>2</v>
      </c>
      <c r="D1975" s="278">
        <v>326.20999999999998</v>
      </c>
      <c r="E1975" s="257"/>
    </row>
    <row r="1976" spans="1:5" s="258" customFormat="1" ht="27">
      <c r="A1976" s="262">
        <v>91295</v>
      </c>
      <c r="B1976" s="263" t="s">
        <v>3221</v>
      </c>
      <c r="C1976" s="264" t="s">
        <v>2</v>
      </c>
      <c r="D1976" s="278">
        <v>302.22000000000003</v>
      </c>
      <c r="E1976" s="257"/>
    </row>
    <row r="1977" spans="1:5" s="258" customFormat="1" ht="27">
      <c r="A1977" s="262">
        <v>91296</v>
      </c>
      <c r="B1977" s="263" t="s">
        <v>3222</v>
      </c>
      <c r="C1977" s="264" t="s">
        <v>2</v>
      </c>
      <c r="D1977" s="278">
        <v>324.8</v>
      </c>
      <c r="E1977" s="257"/>
    </row>
    <row r="1978" spans="1:5" s="258" customFormat="1" ht="27">
      <c r="A1978" s="262">
        <v>91297</v>
      </c>
      <c r="B1978" s="263" t="s">
        <v>3223</v>
      </c>
      <c r="C1978" s="264" t="s">
        <v>2</v>
      </c>
      <c r="D1978" s="278">
        <v>358.04</v>
      </c>
      <c r="E1978" s="257"/>
    </row>
    <row r="1979" spans="1:5" s="258" customFormat="1" ht="27">
      <c r="A1979" s="262">
        <v>91298</v>
      </c>
      <c r="B1979" s="263" t="s">
        <v>3224</v>
      </c>
      <c r="C1979" s="264" t="s">
        <v>2</v>
      </c>
      <c r="D1979" s="278">
        <v>880.04</v>
      </c>
      <c r="E1979" s="257"/>
    </row>
    <row r="1980" spans="1:5" s="258" customFormat="1" ht="27">
      <c r="A1980" s="262">
        <v>91299</v>
      </c>
      <c r="B1980" s="263" t="s">
        <v>3225</v>
      </c>
      <c r="C1980" s="264" t="s">
        <v>2</v>
      </c>
      <c r="D1980" s="278">
        <v>1238.71</v>
      </c>
      <c r="E1980" s="257"/>
    </row>
    <row r="1981" spans="1:5" s="258" customFormat="1" ht="27">
      <c r="A1981" s="262">
        <v>91304</v>
      </c>
      <c r="B1981" s="263" t="s">
        <v>3226</v>
      </c>
      <c r="C1981" s="264" t="s">
        <v>2</v>
      </c>
      <c r="D1981" s="278">
        <v>97.91</v>
      </c>
      <c r="E1981" s="257"/>
    </row>
    <row r="1982" spans="1:5" s="258" customFormat="1" ht="27">
      <c r="A1982" s="262">
        <v>91305</v>
      </c>
      <c r="B1982" s="263" t="s">
        <v>3227</v>
      </c>
      <c r="C1982" s="264" t="s">
        <v>2</v>
      </c>
      <c r="D1982" s="278">
        <v>95.34</v>
      </c>
      <c r="E1982" s="257"/>
    </row>
    <row r="1983" spans="1:5" s="258" customFormat="1" ht="27">
      <c r="A1983" s="262">
        <v>91306</v>
      </c>
      <c r="B1983" s="263" t="s">
        <v>3228</v>
      </c>
      <c r="C1983" s="264" t="s">
        <v>2</v>
      </c>
      <c r="D1983" s="278">
        <v>134.08000000000001</v>
      </c>
      <c r="E1983" s="257"/>
    </row>
    <row r="1984" spans="1:5" s="258" customFormat="1" ht="27">
      <c r="A1984" s="262">
        <v>91307</v>
      </c>
      <c r="B1984" s="263" t="s">
        <v>3229</v>
      </c>
      <c r="C1984" s="264" t="s">
        <v>2</v>
      </c>
      <c r="D1984" s="278">
        <v>82.27</v>
      </c>
      <c r="E1984" s="257"/>
    </row>
    <row r="1985" spans="1:5" s="258" customFormat="1" ht="40.5">
      <c r="A1985" s="262">
        <v>91312</v>
      </c>
      <c r="B1985" s="263" t="s">
        <v>3230</v>
      </c>
      <c r="C1985" s="264" t="s">
        <v>2</v>
      </c>
      <c r="D1985" s="278">
        <v>780.19</v>
      </c>
      <c r="E1985" s="257"/>
    </row>
    <row r="1986" spans="1:5" s="258" customFormat="1" ht="40.5">
      <c r="A1986" s="262">
        <v>91313</v>
      </c>
      <c r="B1986" s="263" t="s">
        <v>3231</v>
      </c>
      <c r="C1986" s="264" t="s">
        <v>2</v>
      </c>
      <c r="D1986" s="278">
        <v>775.58</v>
      </c>
      <c r="E1986" s="257"/>
    </row>
    <row r="1987" spans="1:5" s="258" customFormat="1" ht="40.5">
      <c r="A1987" s="262">
        <v>91314</v>
      </c>
      <c r="B1987" s="263" t="s">
        <v>3232</v>
      </c>
      <c r="C1987" s="264" t="s">
        <v>2</v>
      </c>
      <c r="D1987" s="278">
        <v>814.56</v>
      </c>
      <c r="E1987" s="257"/>
    </row>
    <row r="1988" spans="1:5" s="258" customFormat="1" ht="40.5">
      <c r="A1988" s="262">
        <v>91315</v>
      </c>
      <c r="B1988" s="263" t="s">
        <v>3233</v>
      </c>
      <c r="C1988" s="264" t="s">
        <v>2</v>
      </c>
      <c r="D1988" s="278">
        <v>886.81</v>
      </c>
      <c r="E1988" s="257"/>
    </row>
    <row r="1989" spans="1:5" s="258" customFormat="1" ht="40.5">
      <c r="A1989" s="262">
        <v>91316</v>
      </c>
      <c r="B1989" s="263" t="s">
        <v>5040</v>
      </c>
      <c r="C1989" s="264" t="s">
        <v>2</v>
      </c>
      <c r="D1989" s="278">
        <v>1049.8699999999999</v>
      </c>
      <c r="E1989" s="257"/>
    </row>
    <row r="1990" spans="1:5" s="258" customFormat="1" ht="40.5">
      <c r="A1990" s="262">
        <v>91317</v>
      </c>
      <c r="B1990" s="263" t="s">
        <v>5041</v>
      </c>
      <c r="C1990" s="264" t="s">
        <v>2</v>
      </c>
      <c r="D1990" s="278">
        <v>1113.73</v>
      </c>
      <c r="E1990" s="257"/>
    </row>
    <row r="1991" spans="1:5" s="258" customFormat="1" ht="40.5">
      <c r="A1991" s="262">
        <v>91318</v>
      </c>
      <c r="B1991" s="263" t="s">
        <v>3234</v>
      </c>
      <c r="C1991" s="264" t="s">
        <v>2</v>
      </c>
      <c r="D1991" s="278">
        <v>684.85</v>
      </c>
      <c r="E1991" s="257"/>
    </row>
    <row r="1992" spans="1:5" s="258" customFormat="1" ht="40.5">
      <c r="A1992" s="262">
        <v>91319</v>
      </c>
      <c r="B1992" s="263" t="s">
        <v>3235</v>
      </c>
      <c r="C1992" s="264" t="s">
        <v>2</v>
      </c>
      <c r="D1992" s="278">
        <v>693.31</v>
      </c>
      <c r="E1992" s="257"/>
    </row>
    <row r="1993" spans="1:5" s="258" customFormat="1" ht="40.5">
      <c r="A1993" s="262">
        <v>91320</v>
      </c>
      <c r="B1993" s="263" t="s">
        <v>3236</v>
      </c>
      <c r="C1993" s="264" t="s">
        <v>2</v>
      </c>
      <c r="D1993" s="278">
        <v>716.65</v>
      </c>
      <c r="E1993" s="257"/>
    </row>
    <row r="1994" spans="1:5" s="258" customFormat="1" ht="40.5">
      <c r="A1994" s="262">
        <v>91321</v>
      </c>
      <c r="B1994" s="263" t="s">
        <v>3237</v>
      </c>
      <c r="C1994" s="264" t="s">
        <v>2</v>
      </c>
      <c r="D1994" s="278">
        <v>788.9</v>
      </c>
      <c r="E1994" s="257"/>
    </row>
    <row r="1995" spans="1:5" s="258" customFormat="1" ht="40.5">
      <c r="A1995" s="262">
        <v>91322</v>
      </c>
      <c r="B1995" s="263" t="s">
        <v>5042</v>
      </c>
      <c r="C1995" s="264" t="s">
        <v>2</v>
      </c>
      <c r="D1995" s="278">
        <v>951.96</v>
      </c>
      <c r="E1995" s="257"/>
    </row>
    <row r="1996" spans="1:5" s="258" customFormat="1" ht="40.5">
      <c r="A1996" s="262">
        <v>91323</v>
      </c>
      <c r="B1996" s="263" t="s">
        <v>5043</v>
      </c>
      <c r="C1996" s="264" t="s">
        <v>2</v>
      </c>
      <c r="D1996" s="278">
        <v>1015.82</v>
      </c>
      <c r="E1996" s="257"/>
    </row>
    <row r="1997" spans="1:5" s="258" customFormat="1" ht="27">
      <c r="A1997" s="262">
        <v>91324</v>
      </c>
      <c r="B1997" s="263" t="s">
        <v>3238</v>
      </c>
      <c r="C1997" s="264" t="s">
        <v>2</v>
      </c>
      <c r="D1997" s="278">
        <v>694.64</v>
      </c>
      <c r="E1997" s="257"/>
    </row>
    <row r="1998" spans="1:5" s="258" customFormat="1" ht="27">
      <c r="A1998" s="262">
        <v>91325</v>
      </c>
      <c r="B1998" s="263" t="s">
        <v>3239</v>
      </c>
      <c r="C1998" s="264" t="s">
        <v>2</v>
      </c>
      <c r="D1998" s="278">
        <v>703.57</v>
      </c>
      <c r="E1998" s="257"/>
    </row>
    <row r="1999" spans="1:5" s="258" customFormat="1" ht="27">
      <c r="A1999" s="262">
        <v>91326</v>
      </c>
      <c r="B1999" s="263" t="s">
        <v>3240</v>
      </c>
      <c r="C1999" s="264" t="s">
        <v>2</v>
      </c>
      <c r="D1999" s="278">
        <v>756.4</v>
      </c>
      <c r="E1999" s="257"/>
    </row>
    <row r="2000" spans="1:5" s="258" customFormat="1" ht="27">
      <c r="A2000" s="262">
        <v>91327</v>
      </c>
      <c r="B2000" s="263" t="s">
        <v>3241</v>
      </c>
      <c r="C2000" s="264" t="s">
        <v>2</v>
      </c>
      <c r="D2000" s="278">
        <v>797.58</v>
      </c>
      <c r="E2000" s="257"/>
    </row>
    <row r="2001" spans="1:5" s="258" customFormat="1" ht="27">
      <c r="A2001" s="262">
        <v>91328</v>
      </c>
      <c r="B2001" s="263" t="s">
        <v>3242</v>
      </c>
      <c r="C2001" s="264" t="s">
        <v>2</v>
      </c>
      <c r="D2001" s="278">
        <v>808.92</v>
      </c>
      <c r="E2001" s="257"/>
    </row>
    <row r="2002" spans="1:5" s="258" customFormat="1" ht="27">
      <c r="A2002" s="262">
        <v>91329</v>
      </c>
      <c r="B2002" s="263" t="s">
        <v>3243</v>
      </c>
      <c r="C2002" s="264" t="s">
        <v>2</v>
      </c>
      <c r="D2002" s="278">
        <v>703.11</v>
      </c>
      <c r="E2002" s="257"/>
    </row>
    <row r="2003" spans="1:5" s="258" customFormat="1" ht="27">
      <c r="A2003" s="262">
        <v>91330</v>
      </c>
      <c r="B2003" s="263" t="s">
        <v>3244</v>
      </c>
      <c r="C2003" s="264" t="s">
        <v>2</v>
      </c>
      <c r="D2003" s="278">
        <v>833.72</v>
      </c>
      <c r="E2003" s="257"/>
    </row>
    <row r="2004" spans="1:5" s="258" customFormat="1" ht="27">
      <c r="A2004" s="262">
        <v>91331</v>
      </c>
      <c r="B2004" s="263" t="s">
        <v>3245</v>
      </c>
      <c r="C2004" s="264" t="s">
        <v>2</v>
      </c>
      <c r="D2004" s="278">
        <v>727.25</v>
      </c>
      <c r="E2004" s="257"/>
    </row>
    <row r="2005" spans="1:5" s="258" customFormat="1" ht="27">
      <c r="A2005" s="262">
        <v>91332</v>
      </c>
      <c r="B2005" s="263" t="s">
        <v>3246</v>
      </c>
      <c r="C2005" s="264" t="s">
        <v>2</v>
      </c>
      <c r="D2005" s="278">
        <v>869.19</v>
      </c>
      <c r="E2005" s="257"/>
    </row>
    <row r="2006" spans="1:5" s="258" customFormat="1" ht="27">
      <c r="A2006" s="262">
        <v>91333</v>
      </c>
      <c r="B2006" s="263" t="s">
        <v>3247</v>
      </c>
      <c r="C2006" s="264" t="s">
        <v>2</v>
      </c>
      <c r="D2006" s="278">
        <v>762.05</v>
      </c>
      <c r="E2006" s="257"/>
    </row>
    <row r="2007" spans="1:5" s="258" customFormat="1" ht="27">
      <c r="A2007" s="262">
        <v>91334</v>
      </c>
      <c r="B2007" s="263" t="s">
        <v>3248</v>
      </c>
      <c r="C2007" s="264" t="s">
        <v>2</v>
      </c>
      <c r="D2007" s="278">
        <v>1391.19</v>
      </c>
      <c r="E2007" s="257"/>
    </row>
    <row r="2008" spans="1:5" s="258" customFormat="1" ht="27">
      <c r="A2008" s="262">
        <v>91335</v>
      </c>
      <c r="B2008" s="263" t="s">
        <v>3249</v>
      </c>
      <c r="C2008" s="264" t="s">
        <v>2</v>
      </c>
      <c r="D2008" s="278">
        <v>1284.05</v>
      </c>
      <c r="E2008" s="257"/>
    </row>
    <row r="2009" spans="1:5" s="258" customFormat="1" ht="40.5">
      <c r="A2009" s="262">
        <v>91336</v>
      </c>
      <c r="B2009" s="263" t="s">
        <v>3250</v>
      </c>
      <c r="C2009" s="264" t="s">
        <v>2</v>
      </c>
      <c r="D2009" s="278">
        <v>1749.86</v>
      </c>
      <c r="E2009" s="257"/>
    </row>
    <row r="2010" spans="1:5" s="258" customFormat="1" ht="40.5">
      <c r="A2010" s="262">
        <v>91337</v>
      </c>
      <c r="B2010" s="263" t="s">
        <v>3251</v>
      </c>
      <c r="C2010" s="264" t="s">
        <v>2</v>
      </c>
      <c r="D2010" s="278">
        <v>1642.72</v>
      </c>
      <c r="E2010" s="257"/>
    </row>
    <row r="2011" spans="1:5" s="258" customFormat="1" ht="13.5">
      <c r="A2011" s="262">
        <v>100659</v>
      </c>
      <c r="B2011" s="263" t="s">
        <v>3252</v>
      </c>
      <c r="C2011" s="264" t="s">
        <v>1</v>
      </c>
      <c r="D2011" s="278">
        <v>11.11</v>
      </c>
      <c r="E2011" s="257"/>
    </row>
    <row r="2012" spans="1:5" s="258" customFormat="1" ht="13.5">
      <c r="A2012" s="262">
        <v>100660</v>
      </c>
      <c r="B2012" s="263" t="s">
        <v>3253</v>
      </c>
      <c r="C2012" s="264" t="s">
        <v>1</v>
      </c>
      <c r="D2012" s="278">
        <v>7.78</v>
      </c>
      <c r="E2012" s="257"/>
    </row>
    <row r="2013" spans="1:5" s="258" customFormat="1" ht="27">
      <c r="A2013" s="262">
        <v>100675</v>
      </c>
      <c r="B2013" s="263" t="s">
        <v>3254</v>
      </c>
      <c r="C2013" s="264" t="s">
        <v>2</v>
      </c>
      <c r="D2013" s="278">
        <v>834.55</v>
      </c>
      <c r="E2013" s="257"/>
    </row>
    <row r="2014" spans="1:5" s="258" customFormat="1" ht="13.5">
      <c r="A2014" s="262">
        <v>100676</v>
      </c>
      <c r="B2014" s="263" t="s">
        <v>3255</v>
      </c>
      <c r="C2014" s="264" t="s">
        <v>2</v>
      </c>
      <c r="D2014" s="278">
        <v>192.58</v>
      </c>
      <c r="E2014" s="257"/>
    </row>
    <row r="2015" spans="1:5" s="258" customFormat="1" ht="40.5">
      <c r="A2015" s="262">
        <v>100678</v>
      </c>
      <c r="B2015" s="263" t="s">
        <v>3256</v>
      </c>
      <c r="C2015" s="264" t="s">
        <v>2</v>
      </c>
      <c r="D2015" s="278">
        <v>934.53</v>
      </c>
      <c r="E2015" s="257"/>
    </row>
    <row r="2016" spans="1:5" s="258" customFormat="1" ht="40.5">
      <c r="A2016" s="262">
        <v>100679</v>
      </c>
      <c r="B2016" s="263" t="s">
        <v>3257</v>
      </c>
      <c r="C2016" s="264" t="s">
        <v>2</v>
      </c>
      <c r="D2016" s="278">
        <v>789.98</v>
      </c>
      <c r="E2016" s="257"/>
    </row>
    <row r="2017" spans="1:5" s="258" customFormat="1" ht="40.5">
      <c r="A2017" s="262">
        <v>100680</v>
      </c>
      <c r="B2017" s="263" t="s">
        <v>3258</v>
      </c>
      <c r="C2017" s="264" t="s">
        <v>2</v>
      </c>
      <c r="D2017" s="278">
        <v>944.12</v>
      </c>
      <c r="E2017" s="257"/>
    </row>
    <row r="2018" spans="1:5" s="258" customFormat="1" ht="40.5">
      <c r="A2018" s="262">
        <v>100681</v>
      </c>
      <c r="B2018" s="263" t="s">
        <v>3259</v>
      </c>
      <c r="C2018" s="264" t="s">
        <v>2</v>
      </c>
      <c r="D2018" s="278">
        <v>967.8</v>
      </c>
      <c r="E2018" s="257"/>
    </row>
    <row r="2019" spans="1:5" s="258" customFormat="1" ht="40.5">
      <c r="A2019" s="262">
        <v>100682</v>
      </c>
      <c r="B2019" s="263" t="s">
        <v>3260</v>
      </c>
      <c r="C2019" s="264" t="s">
        <v>2</v>
      </c>
      <c r="D2019" s="278">
        <v>809.52</v>
      </c>
      <c r="E2019" s="257"/>
    </row>
    <row r="2020" spans="1:5" s="258" customFormat="1" ht="40.5">
      <c r="A2020" s="262">
        <v>100683</v>
      </c>
      <c r="B2020" s="263" t="s">
        <v>3261</v>
      </c>
      <c r="C2020" s="264" t="s">
        <v>2</v>
      </c>
      <c r="D2020" s="278">
        <v>1017.76</v>
      </c>
      <c r="E2020" s="257"/>
    </row>
    <row r="2021" spans="1:5" s="258" customFormat="1" ht="40.5">
      <c r="A2021" s="262">
        <v>100684</v>
      </c>
      <c r="B2021" s="263" t="s">
        <v>3262</v>
      </c>
      <c r="C2021" s="264" t="s">
        <v>2</v>
      </c>
      <c r="D2021" s="278">
        <v>854.31</v>
      </c>
      <c r="E2021" s="257"/>
    </row>
    <row r="2022" spans="1:5" s="258" customFormat="1" ht="40.5">
      <c r="A2022" s="262">
        <v>100685</v>
      </c>
      <c r="B2022" s="263" t="s">
        <v>3263</v>
      </c>
      <c r="C2022" s="264" t="s">
        <v>2</v>
      </c>
      <c r="D2022" s="278">
        <v>1059.6099999999999</v>
      </c>
      <c r="E2022" s="257"/>
    </row>
    <row r="2023" spans="1:5" s="258" customFormat="1" ht="40.5">
      <c r="A2023" s="262">
        <v>100686</v>
      </c>
      <c r="B2023" s="263" t="s">
        <v>3264</v>
      </c>
      <c r="C2023" s="264" t="s">
        <v>2</v>
      </c>
      <c r="D2023" s="278">
        <v>895.49</v>
      </c>
      <c r="E2023" s="257"/>
    </row>
    <row r="2024" spans="1:5" s="258" customFormat="1" ht="40.5">
      <c r="A2024" s="262">
        <v>100687</v>
      </c>
      <c r="B2024" s="263" t="s">
        <v>3265</v>
      </c>
      <c r="C2024" s="264" t="s">
        <v>2</v>
      </c>
      <c r="D2024" s="278">
        <v>943</v>
      </c>
      <c r="E2024" s="257"/>
    </row>
    <row r="2025" spans="1:5" s="258" customFormat="1" ht="40.5">
      <c r="A2025" s="262">
        <v>100688</v>
      </c>
      <c r="B2025" s="263" t="s">
        <v>3266</v>
      </c>
      <c r="C2025" s="264" t="s">
        <v>2</v>
      </c>
      <c r="D2025" s="278">
        <v>798.45</v>
      </c>
      <c r="E2025" s="257"/>
    </row>
    <row r="2026" spans="1:5" s="258" customFormat="1" ht="40.5">
      <c r="A2026" s="262">
        <v>100689</v>
      </c>
      <c r="B2026" s="263" t="s">
        <v>3267</v>
      </c>
      <c r="C2026" s="264" t="s">
        <v>2</v>
      </c>
      <c r="D2026" s="278">
        <v>1023.41</v>
      </c>
      <c r="E2026" s="257"/>
    </row>
    <row r="2027" spans="1:5" s="258" customFormat="1" ht="40.5">
      <c r="A2027" s="262">
        <v>100690</v>
      </c>
      <c r="B2027" s="263" t="s">
        <v>3268</v>
      </c>
      <c r="C2027" s="264" t="s">
        <v>2</v>
      </c>
      <c r="D2027" s="278">
        <v>859.96</v>
      </c>
      <c r="E2027" s="257"/>
    </row>
    <row r="2028" spans="1:5" s="258" customFormat="1" ht="27">
      <c r="A2028" s="262">
        <v>100691</v>
      </c>
      <c r="B2028" s="263" t="s">
        <v>3269</v>
      </c>
      <c r="C2028" s="264" t="s">
        <v>2</v>
      </c>
      <c r="D2028" s="278">
        <v>1545.41</v>
      </c>
      <c r="E2028" s="257"/>
    </row>
    <row r="2029" spans="1:5" s="258" customFormat="1" ht="27">
      <c r="A2029" s="262">
        <v>100692</v>
      </c>
      <c r="B2029" s="263" t="s">
        <v>3270</v>
      </c>
      <c r="C2029" s="264" t="s">
        <v>2</v>
      </c>
      <c r="D2029" s="278">
        <v>1381.96</v>
      </c>
      <c r="E2029" s="257"/>
    </row>
    <row r="2030" spans="1:5" s="258" customFormat="1" ht="40.5">
      <c r="A2030" s="262">
        <v>100693</v>
      </c>
      <c r="B2030" s="263" t="s">
        <v>3271</v>
      </c>
      <c r="C2030" s="264" t="s">
        <v>2</v>
      </c>
      <c r="D2030" s="278">
        <v>1904.08</v>
      </c>
      <c r="E2030" s="257"/>
    </row>
    <row r="2031" spans="1:5" s="258" customFormat="1" ht="40.5">
      <c r="A2031" s="262">
        <v>100694</v>
      </c>
      <c r="B2031" s="263" t="s">
        <v>3272</v>
      </c>
      <c r="C2031" s="264" t="s">
        <v>2</v>
      </c>
      <c r="D2031" s="278">
        <v>1740.63</v>
      </c>
      <c r="E2031" s="257"/>
    </row>
    <row r="2032" spans="1:5" s="258" customFormat="1" ht="27">
      <c r="A2032" s="262">
        <v>100695</v>
      </c>
      <c r="B2032" s="263" t="s">
        <v>3273</v>
      </c>
      <c r="C2032" s="264" t="s">
        <v>2</v>
      </c>
      <c r="D2032" s="278">
        <v>64.900000000000006</v>
      </c>
      <c r="E2032" s="257"/>
    </row>
    <row r="2033" spans="1:5" s="258" customFormat="1" ht="27">
      <c r="A2033" s="262">
        <v>100696</v>
      </c>
      <c r="B2033" s="263" t="s">
        <v>3274</v>
      </c>
      <c r="C2033" s="264" t="s">
        <v>2</v>
      </c>
      <c r="D2033" s="278">
        <v>72.12</v>
      </c>
      <c r="E2033" s="257"/>
    </row>
    <row r="2034" spans="1:5" s="258" customFormat="1" ht="27">
      <c r="A2034" s="262">
        <v>100697</v>
      </c>
      <c r="B2034" s="263" t="s">
        <v>3275</v>
      </c>
      <c r="C2034" s="264" t="s">
        <v>2</v>
      </c>
      <c r="D2034" s="278">
        <v>79.37</v>
      </c>
      <c r="E2034" s="257"/>
    </row>
    <row r="2035" spans="1:5" s="258" customFormat="1" ht="27">
      <c r="A2035" s="262">
        <v>100698</v>
      </c>
      <c r="B2035" s="263" t="s">
        <v>3276</v>
      </c>
      <c r="C2035" s="264" t="s">
        <v>2</v>
      </c>
      <c r="D2035" s="278">
        <v>86.61</v>
      </c>
      <c r="E2035" s="257"/>
    </row>
    <row r="2036" spans="1:5" s="258" customFormat="1" ht="27">
      <c r="A2036" s="262">
        <v>100699</v>
      </c>
      <c r="B2036" s="263" t="s">
        <v>3277</v>
      </c>
      <c r="C2036" s="264" t="s">
        <v>2</v>
      </c>
      <c r="D2036" s="278">
        <v>103.49</v>
      </c>
      <c r="E2036" s="257"/>
    </row>
    <row r="2037" spans="1:5" s="258" customFormat="1" ht="27">
      <c r="A2037" s="262">
        <v>100700</v>
      </c>
      <c r="B2037" s="263" t="s">
        <v>3278</v>
      </c>
      <c r="C2037" s="264" t="s">
        <v>2</v>
      </c>
      <c r="D2037" s="278">
        <v>776.64</v>
      </c>
      <c r="E2037" s="257"/>
    </row>
    <row r="2038" spans="1:5" s="258" customFormat="1" ht="40.5">
      <c r="A2038" s="262">
        <v>100712</v>
      </c>
      <c r="B2038" s="263" t="s">
        <v>3279</v>
      </c>
      <c r="C2038" s="264" t="s">
        <v>2</v>
      </c>
      <c r="D2038" s="278">
        <v>785.84</v>
      </c>
      <c r="E2038" s="257"/>
    </row>
    <row r="2039" spans="1:5" s="258" customFormat="1" ht="40.5">
      <c r="A2039" s="262">
        <v>100665</v>
      </c>
      <c r="B2039" s="263" t="s">
        <v>3280</v>
      </c>
      <c r="C2039" s="264" t="s">
        <v>4</v>
      </c>
      <c r="D2039" s="278">
        <v>1200.1300000000001</v>
      </c>
      <c r="E2039" s="257"/>
    </row>
    <row r="2040" spans="1:5" s="258" customFormat="1" ht="27">
      <c r="A2040" s="262">
        <v>100666</v>
      </c>
      <c r="B2040" s="263" t="s">
        <v>3281</v>
      </c>
      <c r="C2040" s="264" t="s">
        <v>4</v>
      </c>
      <c r="D2040" s="278">
        <v>944.9</v>
      </c>
      <c r="E2040" s="257"/>
    </row>
    <row r="2041" spans="1:5" s="258" customFormat="1" ht="27">
      <c r="A2041" s="262">
        <v>100667</v>
      </c>
      <c r="B2041" s="263" t="s">
        <v>3282</v>
      </c>
      <c r="C2041" s="264" t="s">
        <v>4</v>
      </c>
      <c r="D2041" s="278">
        <v>1560.95</v>
      </c>
      <c r="E2041" s="257"/>
    </row>
    <row r="2042" spans="1:5" s="258" customFormat="1" ht="27">
      <c r="A2042" s="262">
        <v>100668</v>
      </c>
      <c r="B2042" s="263" t="s">
        <v>3283</v>
      </c>
      <c r="C2042" s="264" t="s">
        <v>4</v>
      </c>
      <c r="D2042" s="278">
        <v>1845.49</v>
      </c>
      <c r="E2042" s="257"/>
    </row>
    <row r="2043" spans="1:5" s="258" customFormat="1" ht="27">
      <c r="A2043" s="262">
        <v>100669</v>
      </c>
      <c r="B2043" s="263" t="s">
        <v>3284</v>
      </c>
      <c r="C2043" s="264" t="s">
        <v>4</v>
      </c>
      <c r="D2043" s="278">
        <v>1114.3900000000001</v>
      </c>
      <c r="E2043" s="257"/>
    </row>
    <row r="2044" spans="1:5" s="258" customFormat="1" ht="40.5">
      <c r="A2044" s="262">
        <v>100670</v>
      </c>
      <c r="B2044" s="263" t="s">
        <v>3285</v>
      </c>
      <c r="C2044" s="264" t="s">
        <v>4</v>
      </c>
      <c r="D2044" s="278">
        <v>1502.16</v>
      </c>
      <c r="E2044" s="257"/>
    </row>
    <row r="2045" spans="1:5" s="258" customFormat="1" ht="40.5">
      <c r="A2045" s="262">
        <v>100671</v>
      </c>
      <c r="B2045" s="263" t="s">
        <v>3286</v>
      </c>
      <c r="C2045" s="264" t="s">
        <v>4</v>
      </c>
      <c r="D2045" s="278">
        <v>1868.94</v>
      </c>
      <c r="E2045" s="257"/>
    </row>
    <row r="2046" spans="1:5" s="258" customFormat="1" ht="40.5">
      <c r="A2046" s="262">
        <v>100672</v>
      </c>
      <c r="B2046" s="263" t="s">
        <v>3287</v>
      </c>
      <c r="C2046" s="264" t="s">
        <v>4</v>
      </c>
      <c r="D2046" s="278">
        <v>1199.76</v>
      </c>
      <c r="E2046" s="257"/>
    </row>
    <row r="2047" spans="1:5" s="258" customFormat="1" ht="13.5">
      <c r="A2047" s="262">
        <v>100701</v>
      </c>
      <c r="B2047" s="263" t="s">
        <v>3288</v>
      </c>
      <c r="C2047" s="264" t="s">
        <v>4</v>
      </c>
      <c r="D2047" s="278">
        <v>664.12</v>
      </c>
      <c r="E2047" s="257"/>
    </row>
    <row r="2048" spans="1:5" s="258" customFormat="1" ht="27">
      <c r="A2048" s="262">
        <v>94559</v>
      </c>
      <c r="B2048" s="263" t="s">
        <v>3289</v>
      </c>
      <c r="C2048" s="264" t="s">
        <v>4</v>
      </c>
      <c r="D2048" s="278">
        <v>682.8</v>
      </c>
      <c r="E2048" s="257"/>
    </row>
    <row r="2049" spans="1:5" s="258" customFormat="1" ht="27">
      <c r="A2049" s="262">
        <v>94562</v>
      </c>
      <c r="B2049" s="263" t="s">
        <v>3290</v>
      </c>
      <c r="C2049" s="264" t="s">
        <v>4</v>
      </c>
      <c r="D2049" s="278">
        <v>631.86</v>
      </c>
      <c r="E2049" s="257"/>
    </row>
    <row r="2050" spans="1:5" s="258" customFormat="1" ht="13.5">
      <c r="A2050" s="262">
        <v>94587</v>
      </c>
      <c r="B2050" s="263" t="s">
        <v>3291</v>
      </c>
      <c r="C2050" s="264" t="s">
        <v>1</v>
      </c>
      <c r="D2050" s="278">
        <v>74.06</v>
      </c>
      <c r="E2050" s="257"/>
    </row>
    <row r="2051" spans="1:5" s="258" customFormat="1" ht="13.5">
      <c r="A2051" s="262">
        <v>94588</v>
      </c>
      <c r="B2051" s="263" t="s">
        <v>3292</v>
      </c>
      <c r="C2051" s="264" t="s">
        <v>1</v>
      </c>
      <c r="D2051" s="278">
        <v>65.680000000000007</v>
      </c>
      <c r="E2051" s="257"/>
    </row>
    <row r="2052" spans="1:5" s="258" customFormat="1" ht="27">
      <c r="A2052" s="262">
        <v>99837</v>
      </c>
      <c r="B2052" s="263" t="s">
        <v>24670</v>
      </c>
      <c r="C2052" s="264" t="s">
        <v>1</v>
      </c>
      <c r="D2052" s="278">
        <v>881.66</v>
      </c>
      <c r="E2052" s="257"/>
    </row>
    <row r="2053" spans="1:5" s="258" customFormat="1" ht="40.5">
      <c r="A2053" s="262">
        <v>99839</v>
      </c>
      <c r="B2053" s="263" t="s">
        <v>24671</v>
      </c>
      <c r="C2053" s="264" t="s">
        <v>1</v>
      </c>
      <c r="D2053" s="278">
        <v>662.42</v>
      </c>
      <c r="E2053" s="257"/>
    </row>
    <row r="2054" spans="1:5" s="258" customFormat="1" ht="13.5">
      <c r="A2054" s="262">
        <v>99841</v>
      </c>
      <c r="B2054" s="263" t="s">
        <v>24672</v>
      </c>
      <c r="C2054" s="264" t="s">
        <v>1</v>
      </c>
      <c r="D2054" s="278">
        <v>1096.4100000000001</v>
      </c>
      <c r="E2054" s="257"/>
    </row>
    <row r="2055" spans="1:5" s="258" customFormat="1" ht="13.5">
      <c r="A2055" s="262">
        <v>99855</v>
      </c>
      <c r="B2055" s="263" t="s">
        <v>24673</v>
      </c>
      <c r="C2055" s="264" t="s">
        <v>1</v>
      </c>
      <c r="D2055" s="278">
        <v>159.4</v>
      </c>
      <c r="E2055" s="257"/>
    </row>
    <row r="2056" spans="1:5" s="258" customFormat="1" ht="13.5">
      <c r="A2056" s="262">
        <v>99857</v>
      </c>
      <c r="B2056" s="263" t="s">
        <v>24674</v>
      </c>
      <c r="C2056" s="264" t="s">
        <v>1</v>
      </c>
      <c r="D2056" s="278">
        <v>96.67</v>
      </c>
      <c r="E2056" s="257"/>
    </row>
    <row r="2057" spans="1:5" s="258" customFormat="1" ht="13.5">
      <c r="A2057" s="262">
        <v>99861</v>
      </c>
      <c r="B2057" s="263" t="s">
        <v>3293</v>
      </c>
      <c r="C2057" s="264" t="s">
        <v>4</v>
      </c>
      <c r="D2057" s="278">
        <v>743.2</v>
      </c>
      <c r="E2057" s="257"/>
    </row>
    <row r="2058" spans="1:5" s="258" customFormat="1" ht="13.5">
      <c r="A2058" s="262">
        <v>99862</v>
      </c>
      <c r="B2058" s="263" t="s">
        <v>3294</v>
      </c>
      <c r="C2058" s="264" t="s">
        <v>4</v>
      </c>
      <c r="D2058" s="278">
        <v>618.07000000000005</v>
      </c>
      <c r="E2058" s="257"/>
    </row>
    <row r="2059" spans="1:5" s="258" customFormat="1" ht="13.5">
      <c r="A2059" s="262">
        <v>90838</v>
      </c>
      <c r="B2059" s="263" t="s">
        <v>3295</v>
      </c>
      <c r="C2059" s="264" t="s">
        <v>2</v>
      </c>
      <c r="D2059" s="278">
        <v>1668.02</v>
      </c>
      <c r="E2059" s="257"/>
    </row>
    <row r="2060" spans="1:5" s="258" customFormat="1" ht="27">
      <c r="A2060" s="262">
        <v>91338</v>
      </c>
      <c r="B2060" s="263" t="s">
        <v>3296</v>
      </c>
      <c r="C2060" s="264" t="s">
        <v>4</v>
      </c>
      <c r="D2060" s="278">
        <v>823.8</v>
      </c>
      <c r="E2060" s="257"/>
    </row>
    <row r="2061" spans="1:5" s="258" customFormat="1" ht="27">
      <c r="A2061" s="262">
        <v>91341</v>
      </c>
      <c r="B2061" s="263" t="s">
        <v>3297</v>
      </c>
      <c r="C2061" s="264" t="s">
        <v>4</v>
      </c>
      <c r="D2061" s="278">
        <v>636.30999999999995</v>
      </c>
      <c r="E2061" s="257"/>
    </row>
    <row r="2062" spans="1:5" s="258" customFormat="1" ht="27">
      <c r="A2062" s="262">
        <v>94805</v>
      </c>
      <c r="B2062" s="263" t="s">
        <v>3298</v>
      </c>
      <c r="C2062" s="264" t="s">
        <v>2</v>
      </c>
      <c r="D2062" s="278">
        <v>837.24</v>
      </c>
      <c r="E2062" s="257"/>
    </row>
    <row r="2063" spans="1:5" s="258" customFormat="1" ht="27">
      <c r="A2063" s="262">
        <v>94806</v>
      </c>
      <c r="B2063" s="263" t="s">
        <v>3299</v>
      </c>
      <c r="C2063" s="264" t="s">
        <v>2</v>
      </c>
      <c r="D2063" s="278">
        <v>772.19</v>
      </c>
      <c r="E2063" s="257"/>
    </row>
    <row r="2064" spans="1:5" s="258" customFormat="1" ht="27">
      <c r="A2064" s="262">
        <v>94807</v>
      </c>
      <c r="B2064" s="263" t="s">
        <v>3300</v>
      </c>
      <c r="C2064" s="264" t="s">
        <v>2</v>
      </c>
      <c r="D2064" s="278">
        <v>703.16</v>
      </c>
      <c r="E2064" s="257"/>
    </row>
    <row r="2065" spans="1:5" s="258" customFormat="1" ht="27">
      <c r="A2065" s="262">
        <v>100702</v>
      </c>
      <c r="B2065" s="263" t="s">
        <v>3301</v>
      </c>
      <c r="C2065" s="264" t="s">
        <v>4</v>
      </c>
      <c r="D2065" s="278">
        <v>461.43</v>
      </c>
      <c r="E2065" s="257"/>
    </row>
    <row r="2066" spans="1:5" s="258" customFormat="1" ht="13.5">
      <c r="A2066" s="262">
        <v>102188</v>
      </c>
      <c r="B2066" s="263" t="s">
        <v>6026</v>
      </c>
      <c r="C2066" s="264" t="s">
        <v>2</v>
      </c>
      <c r="D2066" s="278">
        <v>795.91</v>
      </c>
      <c r="E2066" s="257"/>
    </row>
    <row r="2067" spans="1:5" s="258" customFormat="1" ht="27">
      <c r="A2067" s="262">
        <v>102189</v>
      </c>
      <c r="B2067" s="263" t="s">
        <v>6027</v>
      </c>
      <c r="C2067" s="264" t="s">
        <v>2</v>
      </c>
      <c r="D2067" s="278">
        <v>222.79</v>
      </c>
      <c r="E2067" s="257"/>
    </row>
    <row r="2068" spans="1:5" s="258" customFormat="1" ht="13.5">
      <c r="A2068" s="262">
        <v>100703</v>
      </c>
      <c r="B2068" s="263" t="s">
        <v>3302</v>
      </c>
      <c r="C2068" s="264" t="s">
        <v>2</v>
      </c>
      <c r="D2068" s="278">
        <v>33.130000000000003</v>
      </c>
      <c r="E2068" s="257"/>
    </row>
    <row r="2069" spans="1:5" s="258" customFormat="1" ht="13.5">
      <c r="A2069" s="262">
        <v>100704</v>
      </c>
      <c r="B2069" s="263" t="s">
        <v>3303</v>
      </c>
      <c r="C2069" s="264" t="s">
        <v>2</v>
      </c>
      <c r="D2069" s="278">
        <v>69.319999999999993</v>
      </c>
      <c r="E2069" s="257"/>
    </row>
    <row r="2070" spans="1:5" s="258" customFormat="1" ht="13.5">
      <c r="A2070" s="262">
        <v>100705</v>
      </c>
      <c r="B2070" s="263" t="s">
        <v>3304</v>
      </c>
      <c r="C2070" s="264" t="s">
        <v>2</v>
      </c>
      <c r="D2070" s="278">
        <v>81.42</v>
      </c>
      <c r="E2070" s="257"/>
    </row>
    <row r="2071" spans="1:5" s="258" customFormat="1" ht="13.5">
      <c r="A2071" s="262">
        <v>100706</v>
      </c>
      <c r="B2071" s="263" t="s">
        <v>3305</v>
      </c>
      <c r="C2071" s="264" t="s">
        <v>2</v>
      </c>
      <c r="D2071" s="278">
        <v>74.55</v>
      </c>
      <c r="E2071" s="257"/>
    </row>
    <row r="2072" spans="1:5" s="258" customFormat="1" ht="13.5">
      <c r="A2072" s="262">
        <v>100707</v>
      </c>
      <c r="B2072" s="263" t="s">
        <v>3306</v>
      </c>
      <c r="C2072" s="264" t="s">
        <v>2</v>
      </c>
      <c r="D2072" s="278">
        <v>146.66999999999999</v>
      </c>
      <c r="E2072" s="257"/>
    </row>
    <row r="2073" spans="1:5" s="258" customFormat="1" ht="13.5">
      <c r="A2073" s="262">
        <v>100708</v>
      </c>
      <c r="B2073" s="263" t="s">
        <v>3307</v>
      </c>
      <c r="C2073" s="264" t="s">
        <v>2</v>
      </c>
      <c r="D2073" s="278">
        <v>182.8</v>
      </c>
      <c r="E2073" s="257"/>
    </row>
    <row r="2074" spans="1:5" s="258" customFormat="1" ht="27">
      <c r="A2074" s="262">
        <v>100709</v>
      </c>
      <c r="B2074" s="263" t="s">
        <v>3308</v>
      </c>
      <c r="C2074" s="264" t="s">
        <v>2</v>
      </c>
      <c r="D2074" s="278">
        <v>46.63</v>
      </c>
      <c r="E2074" s="257"/>
    </row>
    <row r="2075" spans="1:5" s="258" customFormat="1" ht="13.5">
      <c r="A2075" s="262">
        <v>100710</v>
      </c>
      <c r="B2075" s="263" t="s">
        <v>3309</v>
      </c>
      <c r="C2075" s="264" t="s">
        <v>2</v>
      </c>
      <c r="D2075" s="278">
        <v>100.86</v>
      </c>
      <c r="E2075" s="257"/>
    </row>
    <row r="2076" spans="1:5" s="258" customFormat="1" ht="13.5">
      <c r="A2076" s="262">
        <v>102151</v>
      </c>
      <c r="B2076" s="263" t="s">
        <v>6028</v>
      </c>
      <c r="C2076" s="264" t="s">
        <v>4</v>
      </c>
      <c r="D2076" s="278">
        <v>171.98</v>
      </c>
      <c r="E2076" s="257"/>
    </row>
    <row r="2077" spans="1:5" s="258" customFormat="1" ht="13.5">
      <c r="A2077" s="262">
        <v>102152</v>
      </c>
      <c r="B2077" s="263" t="s">
        <v>6029</v>
      </c>
      <c r="C2077" s="264" t="s">
        <v>4</v>
      </c>
      <c r="D2077" s="278">
        <v>190.61</v>
      </c>
      <c r="E2077" s="257"/>
    </row>
    <row r="2078" spans="1:5" s="258" customFormat="1" ht="13.5">
      <c r="A2078" s="262">
        <v>102153</v>
      </c>
      <c r="B2078" s="263" t="s">
        <v>6030</v>
      </c>
      <c r="C2078" s="264" t="s">
        <v>4</v>
      </c>
      <c r="D2078" s="278">
        <v>240.27</v>
      </c>
      <c r="E2078" s="257"/>
    </row>
    <row r="2079" spans="1:5" s="258" customFormat="1" ht="13.5">
      <c r="A2079" s="262">
        <v>102154</v>
      </c>
      <c r="B2079" s="263" t="s">
        <v>6031</v>
      </c>
      <c r="C2079" s="264" t="s">
        <v>4</v>
      </c>
      <c r="D2079" s="278">
        <v>207.29</v>
      </c>
      <c r="E2079" s="257"/>
    </row>
    <row r="2080" spans="1:5" s="258" customFormat="1" ht="13.5">
      <c r="A2080" s="262">
        <v>102155</v>
      </c>
      <c r="B2080" s="263" t="s">
        <v>6032</v>
      </c>
      <c r="C2080" s="264" t="s">
        <v>4</v>
      </c>
      <c r="D2080" s="278">
        <v>247.92</v>
      </c>
      <c r="E2080" s="257"/>
    </row>
    <row r="2081" spans="1:5" s="258" customFormat="1" ht="13.5">
      <c r="A2081" s="262">
        <v>102156</v>
      </c>
      <c r="B2081" s="263" t="s">
        <v>6033</v>
      </c>
      <c r="C2081" s="264" t="s">
        <v>4</v>
      </c>
      <c r="D2081" s="278">
        <v>236.74</v>
      </c>
      <c r="E2081" s="257"/>
    </row>
    <row r="2082" spans="1:5" s="258" customFormat="1" ht="13.5">
      <c r="A2082" s="262">
        <v>102157</v>
      </c>
      <c r="B2082" s="263" t="s">
        <v>6034</v>
      </c>
      <c r="C2082" s="264" t="s">
        <v>4</v>
      </c>
      <c r="D2082" s="278">
        <v>323.66000000000003</v>
      </c>
      <c r="E2082" s="257"/>
    </row>
    <row r="2083" spans="1:5" s="258" customFormat="1" ht="13.5">
      <c r="A2083" s="262">
        <v>102158</v>
      </c>
      <c r="B2083" s="263" t="s">
        <v>6035</v>
      </c>
      <c r="C2083" s="264" t="s">
        <v>4</v>
      </c>
      <c r="D2083" s="278">
        <v>326.98</v>
      </c>
      <c r="E2083" s="257"/>
    </row>
    <row r="2084" spans="1:5" s="258" customFormat="1" ht="13.5">
      <c r="A2084" s="262">
        <v>102159</v>
      </c>
      <c r="B2084" s="263" t="s">
        <v>6036</v>
      </c>
      <c r="C2084" s="264" t="s">
        <v>4</v>
      </c>
      <c r="D2084" s="278">
        <v>389.17</v>
      </c>
      <c r="E2084" s="257"/>
    </row>
    <row r="2085" spans="1:5" s="258" customFormat="1" ht="13.5">
      <c r="A2085" s="262">
        <v>102160</v>
      </c>
      <c r="B2085" s="263" t="s">
        <v>6037</v>
      </c>
      <c r="C2085" s="264" t="s">
        <v>4</v>
      </c>
      <c r="D2085" s="278">
        <v>165.77</v>
      </c>
      <c r="E2085" s="257"/>
    </row>
    <row r="2086" spans="1:5" s="258" customFormat="1" ht="13.5">
      <c r="A2086" s="262">
        <v>102161</v>
      </c>
      <c r="B2086" s="263" t="s">
        <v>8110</v>
      </c>
      <c r="C2086" s="264" t="s">
        <v>4</v>
      </c>
      <c r="D2086" s="278">
        <v>277.64999999999998</v>
      </c>
      <c r="E2086" s="257"/>
    </row>
    <row r="2087" spans="1:5" s="258" customFormat="1" ht="13.5">
      <c r="A2087" s="262">
        <v>102162</v>
      </c>
      <c r="B2087" s="263" t="s">
        <v>8111</v>
      </c>
      <c r="C2087" s="264" t="s">
        <v>4</v>
      </c>
      <c r="D2087" s="278">
        <v>296.27999999999997</v>
      </c>
      <c r="E2087" s="257"/>
    </row>
    <row r="2088" spans="1:5" s="258" customFormat="1" ht="13.5">
      <c r="A2088" s="262">
        <v>102163</v>
      </c>
      <c r="B2088" s="263" t="s">
        <v>8112</v>
      </c>
      <c r="C2088" s="264" t="s">
        <v>4</v>
      </c>
      <c r="D2088" s="278">
        <v>345.94</v>
      </c>
      <c r="E2088" s="257"/>
    </row>
    <row r="2089" spans="1:5" s="258" customFormat="1" ht="13.5">
      <c r="A2089" s="262">
        <v>102164</v>
      </c>
      <c r="B2089" s="263" t="s">
        <v>8113</v>
      </c>
      <c r="C2089" s="264" t="s">
        <v>4</v>
      </c>
      <c r="D2089" s="278">
        <v>293.52</v>
      </c>
      <c r="E2089" s="257"/>
    </row>
    <row r="2090" spans="1:5" s="258" customFormat="1" ht="13.5">
      <c r="A2090" s="262">
        <v>102165</v>
      </c>
      <c r="B2090" s="263" t="s">
        <v>8114</v>
      </c>
      <c r="C2090" s="264" t="s">
        <v>4</v>
      </c>
      <c r="D2090" s="278">
        <v>334.15</v>
      </c>
      <c r="E2090" s="257"/>
    </row>
    <row r="2091" spans="1:5" s="258" customFormat="1" ht="13.5">
      <c r="A2091" s="262">
        <v>102166</v>
      </c>
      <c r="B2091" s="263" t="s">
        <v>8115</v>
      </c>
      <c r="C2091" s="264" t="s">
        <v>4</v>
      </c>
      <c r="D2091" s="278">
        <v>303.51</v>
      </c>
      <c r="E2091" s="257"/>
    </row>
    <row r="2092" spans="1:5" s="258" customFormat="1" ht="13.5">
      <c r="A2092" s="262">
        <v>102167</v>
      </c>
      <c r="B2092" s="263" t="s">
        <v>8116</v>
      </c>
      <c r="C2092" s="264" t="s">
        <v>4</v>
      </c>
      <c r="D2092" s="278">
        <v>390.43</v>
      </c>
      <c r="E2092" s="257"/>
    </row>
    <row r="2093" spans="1:5" s="258" customFormat="1" ht="13.5">
      <c r="A2093" s="262">
        <v>102168</v>
      </c>
      <c r="B2093" s="263" t="s">
        <v>8117</v>
      </c>
      <c r="C2093" s="264" t="s">
        <v>4</v>
      </c>
      <c r="D2093" s="278">
        <v>376.47</v>
      </c>
      <c r="E2093" s="257"/>
    </row>
    <row r="2094" spans="1:5" s="258" customFormat="1" ht="13.5">
      <c r="A2094" s="262">
        <v>102169</v>
      </c>
      <c r="B2094" s="263" t="s">
        <v>8118</v>
      </c>
      <c r="C2094" s="264" t="s">
        <v>4</v>
      </c>
      <c r="D2094" s="278">
        <v>432.27</v>
      </c>
      <c r="E2094" s="257"/>
    </row>
    <row r="2095" spans="1:5" s="258" customFormat="1" ht="13.5">
      <c r="A2095" s="262">
        <v>102170</v>
      </c>
      <c r="B2095" s="263" t="s">
        <v>8119</v>
      </c>
      <c r="C2095" s="264" t="s">
        <v>4</v>
      </c>
      <c r="D2095" s="278">
        <v>271.44</v>
      </c>
      <c r="E2095" s="257"/>
    </row>
    <row r="2096" spans="1:5" s="258" customFormat="1" ht="13.5">
      <c r="A2096" s="262">
        <v>102171</v>
      </c>
      <c r="B2096" s="263" t="s">
        <v>8120</v>
      </c>
      <c r="C2096" s="264" t="s">
        <v>4</v>
      </c>
      <c r="D2096" s="278">
        <v>492.19</v>
      </c>
      <c r="E2096" s="257"/>
    </row>
    <row r="2097" spans="1:5" s="258" customFormat="1" ht="13.5">
      <c r="A2097" s="262">
        <v>102172</v>
      </c>
      <c r="B2097" s="263" t="s">
        <v>8121</v>
      </c>
      <c r="C2097" s="264" t="s">
        <v>4</v>
      </c>
      <c r="D2097" s="278">
        <v>477.34</v>
      </c>
      <c r="E2097" s="257"/>
    </row>
    <row r="2098" spans="1:5" s="258" customFormat="1" ht="13.5">
      <c r="A2098" s="262">
        <v>102176</v>
      </c>
      <c r="B2098" s="263" t="s">
        <v>8122</v>
      </c>
      <c r="C2098" s="264" t="s">
        <v>4</v>
      </c>
      <c r="D2098" s="278">
        <v>877.04</v>
      </c>
      <c r="E2098" s="257"/>
    </row>
    <row r="2099" spans="1:5" s="258" customFormat="1" ht="13.5">
      <c r="A2099" s="262">
        <v>102177</v>
      </c>
      <c r="B2099" s="263" t="s">
        <v>8123</v>
      </c>
      <c r="C2099" s="264" t="s">
        <v>4</v>
      </c>
      <c r="D2099" s="278">
        <v>1759.58</v>
      </c>
      <c r="E2099" s="257"/>
    </row>
    <row r="2100" spans="1:5" s="258" customFormat="1" ht="13.5">
      <c r="A2100" s="262">
        <v>102178</v>
      </c>
      <c r="B2100" s="263" t="s">
        <v>8124</v>
      </c>
      <c r="C2100" s="264" t="s">
        <v>4</v>
      </c>
      <c r="D2100" s="278">
        <v>2018.63</v>
      </c>
      <c r="E2100" s="257"/>
    </row>
    <row r="2101" spans="1:5" s="258" customFormat="1" ht="13.5">
      <c r="A2101" s="262">
        <v>102179</v>
      </c>
      <c r="B2101" s="263" t="s">
        <v>8125</v>
      </c>
      <c r="C2101" s="264" t="s">
        <v>4</v>
      </c>
      <c r="D2101" s="278">
        <v>373.58</v>
      </c>
      <c r="E2101" s="257"/>
    </row>
    <row r="2102" spans="1:5" s="258" customFormat="1" ht="13.5">
      <c r="A2102" s="262">
        <v>102180</v>
      </c>
      <c r="B2102" s="263" t="s">
        <v>8126</v>
      </c>
      <c r="C2102" s="264" t="s">
        <v>4</v>
      </c>
      <c r="D2102" s="278">
        <v>439.34</v>
      </c>
      <c r="E2102" s="257"/>
    </row>
    <row r="2103" spans="1:5" s="258" customFormat="1" ht="13.5">
      <c r="A2103" s="262">
        <v>102181</v>
      </c>
      <c r="B2103" s="263" t="s">
        <v>8127</v>
      </c>
      <c r="C2103" s="264" t="s">
        <v>4</v>
      </c>
      <c r="D2103" s="278">
        <v>527.04</v>
      </c>
      <c r="E2103" s="257"/>
    </row>
    <row r="2104" spans="1:5" s="258" customFormat="1" ht="13.5">
      <c r="A2104" s="262">
        <v>102182</v>
      </c>
      <c r="B2104" s="263" t="s">
        <v>6038</v>
      </c>
      <c r="C2104" s="264" t="s">
        <v>2</v>
      </c>
      <c r="D2104" s="278">
        <v>1081.06</v>
      </c>
      <c r="E2104" s="257"/>
    </row>
    <row r="2105" spans="1:5" s="258" customFormat="1" ht="13.5">
      <c r="A2105" s="262">
        <v>102183</v>
      </c>
      <c r="B2105" s="263" t="s">
        <v>6039</v>
      </c>
      <c r="C2105" s="264" t="s">
        <v>2</v>
      </c>
      <c r="D2105" s="278">
        <v>2173.7800000000002</v>
      </c>
      <c r="E2105" s="257"/>
    </row>
    <row r="2106" spans="1:5" s="258" customFormat="1" ht="27">
      <c r="A2106" s="262">
        <v>102184</v>
      </c>
      <c r="B2106" s="263" t="s">
        <v>6040</v>
      </c>
      <c r="C2106" s="264" t="s">
        <v>2</v>
      </c>
      <c r="D2106" s="278">
        <v>1855.34</v>
      </c>
      <c r="E2106" s="257"/>
    </row>
    <row r="2107" spans="1:5" s="258" customFormat="1" ht="27">
      <c r="A2107" s="262">
        <v>102185</v>
      </c>
      <c r="B2107" s="263" t="s">
        <v>6041</v>
      </c>
      <c r="C2107" s="264" t="s">
        <v>2</v>
      </c>
      <c r="D2107" s="278">
        <v>3722</v>
      </c>
      <c r="E2107" s="257"/>
    </row>
    <row r="2108" spans="1:5" s="258" customFormat="1" ht="13.5">
      <c r="A2108" s="262">
        <v>102190</v>
      </c>
      <c r="B2108" s="263" t="s">
        <v>6042</v>
      </c>
      <c r="C2108" s="264" t="s">
        <v>4</v>
      </c>
      <c r="D2108" s="278">
        <v>17.88</v>
      </c>
      <c r="E2108" s="257"/>
    </row>
    <row r="2109" spans="1:5" s="258" customFormat="1" ht="13.5">
      <c r="A2109" s="262">
        <v>102191</v>
      </c>
      <c r="B2109" s="263" t="s">
        <v>6043</v>
      </c>
      <c r="C2109" s="264" t="s">
        <v>4</v>
      </c>
      <c r="D2109" s="278">
        <v>21.72</v>
      </c>
      <c r="E2109" s="257"/>
    </row>
    <row r="2110" spans="1:5" s="258" customFormat="1" ht="13.5">
      <c r="A2110" s="262">
        <v>102192</v>
      </c>
      <c r="B2110" s="263" t="s">
        <v>6044</v>
      </c>
      <c r="C2110" s="264" t="s">
        <v>4</v>
      </c>
      <c r="D2110" s="278">
        <v>15.51</v>
      </c>
      <c r="E2110" s="257"/>
    </row>
    <row r="2111" spans="1:5" s="258" customFormat="1" ht="27">
      <c r="A2111" s="262">
        <v>94569</v>
      </c>
      <c r="B2111" s="263" t="s">
        <v>3310</v>
      </c>
      <c r="C2111" s="264" t="s">
        <v>4</v>
      </c>
      <c r="D2111" s="278">
        <v>605.64</v>
      </c>
      <c r="E2111" s="257"/>
    </row>
    <row r="2112" spans="1:5" s="258" customFormat="1" ht="27">
      <c r="A2112" s="262">
        <v>94570</v>
      </c>
      <c r="B2112" s="263" t="s">
        <v>3311</v>
      </c>
      <c r="C2112" s="264" t="s">
        <v>4</v>
      </c>
      <c r="D2112" s="278">
        <v>311.38</v>
      </c>
      <c r="E2112" s="257"/>
    </row>
    <row r="2113" spans="1:5" s="258" customFormat="1" ht="27">
      <c r="A2113" s="262">
        <v>94572</v>
      </c>
      <c r="B2113" s="263" t="s">
        <v>3312</v>
      </c>
      <c r="C2113" s="264" t="s">
        <v>4</v>
      </c>
      <c r="D2113" s="278">
        <v>442.9</v>
      </c>
      <c r="E2113" s="257"/>
    </row>
    <row r="2114" spans="1:5" s="258" customFormat="1" ht="27">
      <c r="A2114" s="262">
        <v>94573</v>
      </c>
      <c r="B2114" s="263" t="s">
        <v>3313</v>
      </c>
      <c r="C2114" s="264" t="s">
        <v>4</v>
      </c>
      <c r="D2114" s="278">
        <v>362.5</v>
      </c>
      <c r="E2114" s="257"/>
    </row>
    <row r="2115" spans="1:5" s="258" customFormat="1" ht="40.5">
      <c r="A2115" s="262">
        <v>94580</v>
      </c>
      <c r="B2115" s="263" t="s">
        <v>3314</v>
      </c>
      <c r="C2115" s="264" t="s">
        <v>4</v>
      </c>
      <c r="D2115" s="278">
        <v>495.2</v>
      </c>
      <c r="E2115" s="257"/>
    </row>
    <row r="2116" spans="1:5" s="258" customFormat="1" ht="13.5">
      <c r="A2116" s="262">
        <v>94589</v>
      </c>
      <c r="B2116" s="263" t="s">
        <v>6757</v>
      </c>
      <c r="C2116" s="264" t="s">
        <v>1</v>
      </c>
      <c r="D2116" s="278">
        <v>20.87</v>
      </c>
      <c r="E2116" s="257"/>
    </row>
    <row r="2117" spans="1:5" s="258" customFormat="1" ht="13.5">
      <c r="A2117" s="262">
        <v>94590</v>
      </c>
      <c r="B2117" s="263" t="s">
        <v>6758</v>
      </c>
      <c r="C2117" s="264" t="s">
        <v>1</v>
      </c>
      <c r="D2117" s="278">
        <v>16.95</v>
      </c>
      <c r="E2117" s="257"/>
    </row>
    <row r="2118" spans="1:5" s="258" customFormat="1" ht="27">
      <c r="A2118" s="262">
        <v>100674</v>
      </c>
      <c r="B2118" s="263" t="s">
        <v>3315</v>
      </c>
      <c r="C2118" s="264" t="s">
        <v>4</v>
      </c>
      <c r="D2118" s="278">
        <v>645.07000000000005</v>
      </c>
      <c r="E2118" s="257"/>
    </row>
    <row r="2119" spans="1:5" s="258" customFormat="1" ht="27">
      <c r="A2119" s="262">
        <v>101096</v>
      </c>
      <c r="B2119" s="263" t="s">
        <v>24675</v>
      </c>
      <c r="C2119" s="264" t="s">
        <v>7</v>
      </c>
      <c r="D2119" s="278">
        <v>1356.02</v>
      </c>
      <c r="E2119" s="257"/>
    </row>
    <row r="2120" spans="1:5" s="258" customFormat="1" ht="27">
      <c r="A2120" s="262">
        <v>101097</v>
      </c>
      <c r="B2120" s="263" t="s">
        <v>24676</v>
      </c>
      <c r="C2120" s="264" t="s">
        <v>7</v>
      </c>
      <c r="D2120" s="278">
        <v>1284.68</v>
      </c>
      <c r="E2120" s="257"/>
    </row>
    <row r="2121" spans="1:5" s="258" customFormat="1" ht="27">
      <c r="A2121" s="262">
        <v>101098</v>
      </c>
      <c r="B2121" s="263" t="s">
        <v>24677</v>
      </c>
      <c r="C2121" s="264" t="s">
        <v>7</v>
      </c>
      <c r="D2121" s="278">
        <v>1196.94</v>
      </c>
      <c r="E2121" s="257"/>
    </row>
    <row r="2122" spans="1:5" s="258" customFormat="1" ht="27">
      <c r="A2122" s="262">
        <v>101099</v>
      </c>
      <c r="B2122" s="263" t="s">
        <v>24678</v>
      </c>
      <c r="C2122" s="264" t="s">
        <v>7</v>
      </c>
      <c r="D2122" s="278">
        <v>1093.17</v>
      </c>
      <c r="E2122" s="257"/>
    </row>
    <row r="2123" spans="1:5" s="258" customFormat="1" ht="27">
      <c r="A2123" s="262">
        <v>101100</v>
      </c>
      <c r="B2123" s="263" t="s">
        <v>24679</v>
      </c>
      <c r="C2123" s="264" t="s">
        <v>7</v>
      </c>
      <c r="D2123" s="278">
        <v>985.4</v>
      </c>
      <c r="E2123" s="257"/>
    </row>
    <row r="2124" spans="1:5" s="258" customFormat="1" ht="27">
      <c r="A2124" s="262">
        <v>101101</v>
      </c>
      <c r="B2124" s="263" t="s">
        <v>24680</v>
      </c>
      <c r="C2124" s="264" t="s">
        <v>7</v>
      </c>
      <c r="D2124" s="278">
        <v>964.95</v>
      </c>
      <c r="E2124" s="257"/>
    </row>
    <row r="2125" spans="1:5" s="258" customFormat="1" ht="27">
      <c r="A2125" s="262">
        <v>101102</v>
      </c>
      <c r="B2125" s="263" t="s">
        <v>24681</v>
      </c>
      <c r="C2125" s="264" t="s">
        <v>7</v>
      </c>
      <c r="D2125" s="278">
        <v>947.32</v>
      </c>
      <c r="E2125" s="257"/>
    </row>
    <row r="2126" spans="1:5" s="258" customFormat="1" ht="27">
      <c r="A2126" s="262">
        <v>101103</v>
      </c>
      <c r="B2126" s="263" t="s">
        <v>24682</v>
      </c>
      <c r="C2126" s="264" t="s">
        <v>7</v>
      </c>
      <c r="D2126" s="278">
        <v>889.09</v>
      </c>
      <c r="E2126" s="257"/>
    </row>
    <row r="2127" spans="1:5" s="258" customFormat="1" ht="27">
      <c r="A2127" s="262">
        <v>101104</v>
      </c>
      <c r="B2127" s="263" t="s">
        <v>24683</v>
      </c>
      <c r="C2127" s="264" t="s">
        <v>7</v>
      </c>
      <c r="D2127" s="278">
        <v>1379.24</v>
      </c>
      <c r="E2127" s="257"/>
    </row>
    <row r="2128" spans="1:5" s="258" customFormat="1" ht="27">
      <c r="A2128" s="262">
        <v>101105</v>
      </c>
      <c r="B2128" s="263" t="s">
        <v>24684</v>
      </c>
      <c r="C2128" s="264" t="s">
        <v>7</v>
      </c>
      <c r="D2128" s="278">
        <v>1307.72</v>
      </c>
      <c r="E2128" s="257"/>
    </row>
    <row r="2129" spans="1:5" s="258" customFormat="1" ht="27">
      <c r="A2129" s="262">
        <v>101106</v>
      </c>
      <c r="B2129" s="263" t="s">
        <v>24685</v>
      </c>
      <c r="C2129" s="264" t="s">
        <v>7</v>
      </c>
      <c r="D2129" s="278">
        <v>1220.1500000000001</v>
      </c>
      <c r="E2129" s="257"/>
    </row>
    <row r="2130" spans="1:5" s="258" customFormat="1" ht="27">
      <c r="A2130" s="262">
        <v>101107</v>
      </c>
      <c r="B2130" s="263" t="s">
        <v>24686</v>
      </c>
      <c r="C2130" s="264" t="s">
        <v>7</v>
      </c>
      <c r="D2130" s="278">
        <v>1116.03</v>
      </c>
      <c r="E2130" s="257"/>
    </row>
    <row r="2131" spans="1:5" s="258" customFormat="1" ht="27">
      <c r="A2131" s="262">
        <v>101108</v>
      </c>
      <c r="B2131" s="263" t="s">
        <v>24687</v>
      </c>
      <c r="C2131" s="264" t="s">
        <v>7</v>
      </c>
      <c r="D2131" s="278">
        <v>1002.42</v>
      </c>
      <c r="E2131" s="257"/>
    </row>
    <row r="2132" spans="1:5" s="258" customFormat="1" ht="27">
      <c r="A2132" s="262">
        <v>101109</v>
      </c>
      <c r="B2132" s="263" t="s">
        <v>24688</v>
      </c>
      <c r="C2132" s="264" t="s">
        <v>7</v>
      </c>
      <c r="D2132" s="278">
        <v>982.13</v>
      </c>
      <c r="E2132" s="257"/>
    </row>
    <row r="2133" spans="1:5" s="258" customFormat="1" ht="27">
      <c r="A2133" s="262">
        <v>101110</v>
      </c>
      <c r="B2133" s="263" t="s">
        <v>24689</v>
      </c>
      <c r="C2133" s="264" t="s">
        <v>7</v>
      </c>
      <c r="D2133" s="278">
        <v>965.38</v>
      </c>
      <c r="E2133" s="257"/>
    </row>
    <row r="2134" spans="1:5" s="258" customFormat="1" ht="27">
      <c r="A2134" s="262">
        <v>101111</v>
      </c>
      <c r="B2134" s="263" t="s">
        <v>24690</v>
      </c>
      <c r="C2134" s="264" t="s">
        <v>7</v>
      </c>
      <c r="D2134" s="278">
        <v>907.5</v>
      </c>
      <c r="E2134" s="257"/>
    </row>
    <row r="2135" spans="1:5" s="258" customFormat="1" ht="27">
      <c r="A2135" s="262">
        <v>101112</v>
      </c>
      <c r="B2135" s="263" t="s">
        <v>4839</v>
      </c>
      <c r="C2135" s="264" t="s">
        <v>7</v>
      </c>
      <c r="D2135" s="278">
        <v>927.54</v>
      </c>
      <c r="E2135" s="257"/>
    </row>
    <row r="2136" spans="1:5" s="258" customFormat="1" ht="27">
      <c r="A2136" s="262">
        <v>101113</v>
      </c>
      <c r="B2136" s="263" t="s">
        <v>24691</v>
      </c>
      <c r="C2136" s="264" t="s">
        <v>7</v>
      </c>
      <c r="D2136" s="278">
        <v>955.7</v>
      </c>
      <c r="E2136" s="257"/>
    </row>
    <row r="2137" spans="1:5" s="258" customFormat="1" ht="13.5">
      <c r="A2137" s="262">
        <v>95601</v>
      </c>
      <c r="B2137" s="263" t="s">
        <v>6759</v>
      </c>
      <c r="C2137" s="264" t="s">
        <v>2</v>
      </c>
      <c r="D2137" s="278">
        <v>14.87</v>
      </c>
      <c r="E2137" s="257"/>
    </row>
    <row r="2138" spans="1:5" s="258" customFormat="1" ht="13.5">
      <c r="A2138" s="262">
        <v>95602</v>
      </c>
      <c r="B2138" s="263" t="s">
        <v>6760</v>
      </c>
      <c r="C2138" s="264" t="s">
        <v>2</v>
      </c>
      <c r="D2138" s="278">
        <v>23.79</v>
      </c>
      <c r="E2138" s="257"/>
    </row>
    <row r="2139" spans="1:5" s="258" customFormat="1" ht="13.5">
      <c r="A2139" s="262">
        <v>95603</v>
      </c>
      <c r="B2139" s="263" t="s">
        <v>6761</v>
      </c>
      <c r="C2139" s="264" t="s">
        <v>2</v>
      </c>
      <c r="D2139" s="278">
        <v>40.6</v>
      </c>
      <c r="E2139" s="257"/>
    </row>
    <row r="2140" spans="1:5" s="258" customFormat="1" ht="13.5">
      <c r="A2140" s="262">
        <v>95604</v>
      </c>
      <c r="B2140" s="263" t="s">
        <v>6762</v>
      </c>
      <c r="C2140" s="264" t="s">
        <v>2</v>
      </c>
      <c r="D2140" s="278">
        <v>63.01</v>
      </c>
      <c r="E2140" s="257"/>
    </row>
    <row r="2141" spans="1:5" s="258" customFormat="1" ht="13.5">
      <c r="A2141" s="262">
        <v>95605</v>
      </c>
      <c r="B2141" s="263" t="s">
        <v>6763</v>
      </c>
      <c r="C2141" s="264" t="s">
        <v>2</v>
      </c>
      <c r="D2141" s="278">
        <v>115.7</v>
      </c>
      <c r="E2141" s="257"/>
    </row>
    <row r="2142" spans="1:5" s="258" customFormat="1" ht="13.5">
      <c r="A2142" s="262">
        <v>95607</v>
      </c>
      <c r="B2142" s="263" t="s">
        <v>6764</v>
      </c>
      <c r="C2142" s="264" t="s">
        <v>2</v>
      </c>
      <c r="D2142" s="278">
        <v>23.36</v>
      </c>
      <c r="E2142" s="257"/>
    </row>
    <row r="2143" spans="1:5" s="258" customFormat="1" ht="13.5">
      <c r="A2143" s="262">
        <v>95608</v>
      </c>
      <c r="B2143" s="263" t="s">
        <v>6765</v>
      </c>
      <c r="C2143" s="264" t="s">
        <v>2</v>
      </c>
      <c r="D2143" s="278">
        <v>33.880000000000003</v>
      </c>
      <c r="E2143" s="257"/>
    </row>
    <row r="2144" spans="1:5" s="258" customFormat="1" ht="13.5">
      <c r="A2144" s="262">
        <v>95609</v>
      </c>
      <c r="B2144" s="263" t="s">
        <v>6766</v>
      </c>
      <c r="C2144" s="264" t="s">
        <v>2</v>
      </c>
      <c r="D2144" s="278">
        <v>42.96</v>
      </c>
      <c r="E2144" s="257"/>
    </row>
    <row r="2145" spans="1:5" s="258" customFormat="1" ht="27">
      <c r="A2145" s="262">
        <v>100651</v>
      </c>
      <c r="B2145" s="263" t="s">
        <v>24692</v>
      </c>
      <c r="C2145" s="264" t="s">
        <v>1</v>
      </c>
      <c r="D2145" s="278">
        <v>144.94</v>
      </c>
      <c r="E2145" s="257"/>
    </row>
    <row r="2146" spans="1:5" s="258" customFormat="1" ht="27">
      <c r="A2146" s="262">
        <v>100652</v>
      </c>
      <c r="B2146" s="263" t="s">
        <v>24693</v>
      </c>
      <c r="C2146" s="264" t="s">
        <v>1</v>
      </c>
      <c r="D2146" s="278">
        <v>276.37</v>
      </c>
      <c r="E2146" s="257"/>
    </row>
    <row r="2147" spans="1:5" s="258" customFormat="1" ht="27">
      <c r="A2147" s="262">
        <v>100653</v>
      </c>
      <c r="B2147" s="263" t="s">
        <v>24694</v>
      </c>
      <c r="C2147" s="264" t="s">
        <v>1</v>
      </c>
      <c r="D2147" s="278">
        <v>461.14</v>
      </c>
      <c r="E2147" s="257"/>
    </row>
    <row r="2148" spans="1:5" s="258" customFormat="1" ht="27">
      <c r="A2148" s="262">
        <v>100654</v>
      </c>
      <c r="B2148" s="263" t="s">
        <v>24695</v>
      </c>
      <c r="C2148" s="264" t="s">
        <v>1</v>
      </c>
      <c r="D2148" s="278">
        <v>632.53</v>
      </c>
      <c r="E2148" s="257"/>
    </row>
    <row r="2149" spans="1:5" s="258" customFormat="1" ht="27">
      <c r="A2149" s="262">
        <v>100655</v>
      </c>
      <c r="B2149" s="263" t="s">
        <v>24696</v>
      </c>
      <c r="C2149" s="264" t="s">
        <v>1</v>
      </c>
      <c r="D2149" s="278">
        <v>728.76</v>
      </c>
      <c r="E2149" s="257"/>
    </row>
    <row r="2150" spans="1:5" s="258" customFormat="1" ht="27">
      <c r="A2150" s="262">
        <v>100656</v>
      </c>
      <c r="B2150" s="263" t="s">
        <v>3316</v>
      </c>
      <c r="C2150" s="264" t="s">
        <v>1</v>
      </c>
      <c r="D2150" s="278">
        <v>117.73</v>
      </c>
      <c r="E2150" s="257"/>
    </row>
    <row r="2151" spans="1:5" s="258" customFormat="1" ht="27">
      <c r="A2151" s="262">
        <v>100657</v>
      </c>
      <c r="B2151" s="263" t="s">
        <v>3317</v>
      </c>
      <c r="C2151" s="264" t="s">
        <v>1</v>
      </c>
      <c r="D2151" s="278">
        <v>152.07</v>
      </c>
      <c r="E2151" s="257"/>
    </row>
    <row r="2152" spans="1:5" s="258" customFormat="1" ht="27">
      <c r="A2152" s="262">
        <v>100658</v>
      </c>
      <c r="B2152" s="263" t="s">
        <v>3318</v>
      </c>
      <c r="C2152" s="264" t="s">
        <v>1</v>
      </c>
      <c r="D2152" s="278">
        <v>351.78</v>
      </c>
      <c r="E2152" s="257"/>
    </row>
    <row r="2153" spans="1:5" s="258" customFormat="1" ht="27">
      <c r="A2153" s="262">
        <v>100889</v>
      </c>
      <c r="B2153" s="263" t="s">
        <v>3319</v>
      </c>
      <c r="C2153" s="264" t="s">
        <v>3</v>
      </c>
      <c r="D2153" s="278">
        <v>16.63</v>
      </c>
      <c r="E2153" s="257"/>
    </row>
    <row r="2154" spans="1:5" s="258" customFormat="1" ht="27">
      <c r="A2154" s="262">
        <v>100890</v>
      </c>
      <c r="B2154" s="263" t="s">
        <v>3320</v>
      </c>
      <c r="C2154" s="264" t="s">
        <v>3</v>
      </c>
      <c r="D2154" s="278">
        <v>16.45</v>
      </c>
      <c r="E2154" s="257"/>
    </row>
    <row r="2155" spans="1:5" s="258" customFormat="1" ht="27">
      <c r="A2155" s="262">
        <v>100892</v>
      </c>
      <c r="B2155" s="263" t="s">
        <v>3321</v>
      </c>
      <c r="C2155" s="264" t="s">
        <v>3</v>
      </c>
      <c r="D2155" s="278">
        <v>15.77</v>
      </c>
      <c r="E2155" s="257"/>
    </row>
    <row r="2156" spans="1:5" s="258" customFormat="1" ht="27">
      <c r="A2156" s="262">
        <v>100893</v>
      </c>
      <c r="B2156" s="263" t="s">
        <v>3322</v>
      </c>
      <c r="C2156" s="264" t="s">
        <v>3</v>
      </c>
      <c r="D2156" s="278">
        <v>15.59</v>
      </c>
      <c r="E2156" s="257"/>
    </row>
    <row r="2157" spans="1:5" s="258" customFormat="1" ht="27">
      <c r="A2157" s="262">
        <v>100894</v>
      </c>
      <c r="B2157" s="263" t="s">
        <v>3323</v>
      </c>
      <c r="C2157" s="264" t="s">
        <v>3</v>
      </c>
      <c r="D2157" s="278">
        <v>15.46</v>
      </c>
      <c r="E2157" s="257"/>
    </row>
    <row r="2158" spans="1:5" s="258" customFormat="1" ht="27">
      <c r="A2158" s="262">
        <v>100896</v>
      </c>
      <c r="B2158" s="263" t="s">
        <v>24697</v>
      </c>
      <c r="C2158" s="264" t="s">
        <v>1</v>
      </c>
      <c r="D2158" s="278">
        <v>63.86</v>
      </c>
      <c r="E2158" s="257"/>
    </row>
    <row r="2159" spans="1:5" s="258" customFormat="1" ht="27">
      <c r="A2159" s="262">
        <v>100897</v>
      </c>
      <c r="B2159" s="263" t="s">
        <v>24698</v>
      </c>
      <c r="C2159" s="264" t="s">
        <v>1</v>
      </c>
      <c r="D2159" s="278">
        <v>124.42</v>
      </c>
      <c r="E2159" s="257"/>
    </row>
    <row r="2160" spans="1:5" s="258" customFormat="1" ht="27">
      <c r="A2160" s="262">
        <v>100898</v>
      </c>
      <c r="B2160" s="263" t="s">
        <v>24699</v>
      </c>
      <c r="C2160" s="264" t="s">
        <v>1</v>
      </c>
      <c r="D2160" s="278">
        <v>240.7</v>
      </c>
      <c r="E2160" s="257"/>
    </row>
    <row r="2161" spans="1:5" s="258" customFormat="1" ht="27">
      <c r="A2161" s="262">
        <v>100899</v>
      </c>
      <c r="B2161" s="263" t="s">
        <v>24700</v>
      </c>
      <c r="C2161" s="264" t="s">
        <v>1</v>
      </c>
      <c r="D2161" s="278">
        <v>87.93</v>
      </c>
      <c r="E2161" s="257"/>
    </row>
    <row r="2162" spans="1:5" s="258" customFormat="1" ht="27">
      <c r="A2162" s="262">
        <v>100900</v>
      </c>
      <c r="B2162" s="263" t="s">
        <v>24701</v>
      </c>
      <c r="C2162" s="264" t="s">
        <v>1</v>
      </c>
      <c r="D2162" s="278">
        <v>275.64999999999998</v>
      </c>
      <c r="E2162" s="257"/>
    </row>
    <row r="2163" spans="1:5" s="258" customFormat="1" ht="27">
      <c r="A2163" s="262">
        <v>101173</v>
      </c>
      <c r="B2163" s="263" t="s">
        <v>4840</v>
      </c>
      <c r="C2163" s="264" t="s">
        <v>1</v>
      </c>
      <c r="D2163" s="278">
        <v>65.13</v>
      </c>
      <c r="E2163" s="257"/>
    </row>
    <row r="2164" spans="1:5" s="258" customFormat="1" ht="27">
      <c r="A2164" s="262">
        <v>101174</v>
      </c>
      <c r="B2164" s="263" t="s">
        <v>4841</v>
      </c>
      <c r="C2164" s="264" t="s">
        <v>1</v>
      </c>
      <c r="D2164" s="278">
        <v>89.51</v>
      </c>
      <c r="E2164" s="257"/>
    </row>
    <row r="2165" spans="1:5" s="258" customFormat="1" ht="27">
      <c r="A2165" s="262">
        <v>101175</v>
      </c>
      <c r="B2165" s="263" t="s">
        <v>4842</v>
      </c>
      <c r="C2165" s="264" t="s">
        <v>1</v>
      </c>
      <c r="D2165" s="278">
        <v>122.22</v>
      </c>
      <c r="E2165" s="257"/>
    </row>
    <row r="2166" spans="1:5" s="258" customFormat="1" ht="13.5">
      <c r="A2166" s="262">
        <v>101176</v>
      </c>
      <c r="B2166" s="263" t="s">
        <v>24702</v>
      </c>
      <c r="C2166" s="264" t="s">
        <v>1</v>
      </c>
      <c r="D2166" s="278">
        <v>158.5</v>
      </c>
      <c r="E2166" s="257"/>
    </row>
    <row r="2167" spans="1:5" s="258" customFormat="1" ht="13.5">
      <c r="A2167" s="262">
        <v>102521</v>
      </c>
      <c r="B2167" s="263" t="s">
        <v>6767</v>
      </c>
      <c r="C2167" s="264" t="s">
        <v>2</v>
      </c>
      <c r="D2167" s="278">
        <v>95.44</v>
      </c>
      <c r="E2167" s="257"/>
    </row>
    <row r="2168" spans="1:5" s="258" customFormat="1" ht="13.5">
      <c r="A2168" s="262">
        <v>102522</v>
      </c>
      <c r="B2168" s="263" t="s">
        <v>6768</v>
      </c>
      <c r="C2168" s="264" t="s">
        <v>2</v>
      </c>
      <c r="D2168" s="278">
        <v>140.02000000000001</v>
      </c>
      <c r="E2168" s="257"/>
    </row>
    <row r="2169" spans="1:5" s="258" customFormat="1" ht="13.5">
      <c r="A2169" s="262">
        <v>102523</v>
      </c>
      <c r="B2169" s="263" t="s">
        <v>6769</v>
      </c>
      <c r="C2169" s="264" t="s">
        <v>2</v>
      </c>
      <c r="D2169" s="278">
        <v>184.6</v>
      </c>
      <c r="E2169" s="257"/>
    </row>
    <row r="2170" spans="1:5" s="258" customFormat="1" ht="13.5">
      <c r="A2170" s="262">
        <v>95240</v>
      </c>
      <c r="B2170" s="263" t="s">
        <v>6045</v>
      </c>
      <c r="C2170" s="264" t="s">
        <v>4</v>
      </c>
      <c r="D2170" s="278">
        <v>18.579999999999998</v>
      </c>
      <c r="E2170" s="257"/>
    </row>
    <row r="2171" spans="1:5" s="258" customFormat="1" ht="13.5">
      <c r="A2171" s="262">
        <v>95241</v>
      </c>
      <c r="B2171" s="263" t="s">
        <v>6046</v>
      </c>
      <c r="C2171" s="264" t="s">
        <v>4</v>
      </c>
      <c r="D2171" s="278">
        <v>30.98</v>
      </c>
      <c r="E2171" s="257"/>
    </row>
    <row r="2172" spans="1:5" s="258" customFormat="1" ht="13.5">
      <c r="A2172" s="262">
        <v>96616</v>
      </c>
      <c r="B2172" s="263" t="s">
        <v>3324</v>
      </c>
      <c r="C2172" s="264" t="s">
        <v>7</v>
      </c>
      <c r="D2172" s="278">
        <v>645.79999999999995</v>
      </c>
      <c r="E2172" s="257"/>
    </row>
    <row r="2173" spans="1:5" s="258" customFormat="1" ht="13.5">
      <c r="A2173" s="262">
        <v>96617</v>
      </c>
      <c r="B2173" s="263" t="s">
        <v>3325</v>
      </c>
      <c r="C2173" s="264" t="s">
        <v>4</v>
      </c>
      <c r="D2173" s="278">
        <v>19.36</v>
      </c>
      <c r="E2173" s="257"/>
    </row>
    <row r="2174" spans="1:5" s="258" customFormat="1" ht="13.5">
      <c r="A2174" s="262">
        <v>96619</v>
      </c>
      <c r="B2174" s="263" t="s">
        <v>3326</v>
      </c>
      <c r="C2174" s="264" t="s">
        <v>4</v>
      </c>
      <c r="D2174" s="278">
        <v>32.28</v>
      </c>
      <c r="E2174" s="257"/>
    </row>
    <row r="2175" spans="1:5" s="258" customFormat="1" ht="13.5">
      <c r="A2175" s="262">
        <v>96620</v>
      </c>
      <c r="B2175" s="263" t="s">
        <v>6047</v>
      </c>
      <c r="C2175" s="264" t="s">
        <v>7</v>
      </c>
      <c r="D2175" s="278">
        <v>619.98</v>
      </c>
      <c r="E2175" s="257"/>
    </row>
    <row r="2176" spans="1:5" s="258" customFormat="1" ht="13.5">
      <c r="A2176" s="262">
        <v>96621</v>
      </c>
      <c r="B2176" s="263" t="s">
        <v>3327</v>
      </c>
      <c r="C2176" s="264" t="s">
        <v>7</v>
      </c>
      <c r="D2176" s="278">
        <v>276.27</v>
      </c>
      <c r="E2176" s="257"/>
    </row>
    <row r="2177" spans="1:5" s="258" customFormat="1" ht="13.5">
      <c r="A2177" s="262">
        <v>96622</v>
      </c>
      <c r="B2177" s="263" t="s">
        <v>6048</v>
      </c>
      <c r="C2177" s="264" t="s">
        <v>7</v>
      </c>
      <c r="D2177" s="278">
        <v>200.4</v>
      </c>
      <c r="E2177" s="257"/>
    </row>
    <row r="2178" spans="1:5" s="258" customFormat="1" ht="13.5">
      <c r="A2178" s="262">
        <v>96623</v>
      </c>
      <c r="B2178" s="263" t="s">
        <v>3328</v>
      </c>
      <c r="C2178" s="264" t="s">
        <v>7</v>
      </c>
      <c r="D2178" s="278">
        <v>258.58999999999997</v>
      </c>
      <c r="E2178" s="257"/>
    </row>
    <row r="2179" spans="1:5" s="258" customFormat="1" ht="27">
      <c r="A2179" s="262">
        <v>96624</v>
      </c>
      <c r="B2179" s="263" t="s">
        <v>6049</v>
      </c>
      <c r="C2179" s="264" t="s">
        <v>7</v>
      </c>
      <c r="D2179" s="278">
        <v>194.16</v>
      </c>
      <c r="E2179" s="257"/>
    </row>
    <row r="2180" spans="1:5" s="258" customFormat="1" ht="13.5">
      <c r="A2180" s="262">
        <v>97082</v>
      </c>
      <c r="B2180" s="263" t="s">
        <v>6770</v>
      </c>
      <c r="C2180" s="264" t="s">
        <v>7</v>
      </c>
      <c r="D2180" s="278">
        <v>61.79</v>
      </c>
      <c r="E2180" s="257"/>
    </row>
    <row r="2181" spans="1:5" s="258" customFormat="1" ht="27">
      <c r="A2181" s="262">
        <v>97083</v>
      </c>
      <c r="B2181" s="263" t="s">
        <v>6771</v>
      </c>
      <c r="C2181" s="264" t="s">
        <v>4</v>
      </c>
      <c r="D2181" s="278">
        <v>3.28</v>
      </c>
      <c r="E2181" s="257"/>
    </row>
    <row r="2182" spans="1:5" s="258" customFormat="1" ht="27">
      <c r="A2182" s="262">
        <v>97084</v>
      </c>
      <c r="B2182" s="263" t="s">
        <v>6772</v>
      </c>
      <c r="C2182" s="264" t="s">
        <v>4</v>
      </c>
      <c r="D2182" s="278">
        <v>0.68</v>
      </c>
      <c r="E2182" s="257"/>
    </row>
    <row r="2183" spans="1:5" s="258" customFormat="1" ht="27">
      <c r="A2183" s="262">
        <v>97086</v>
      </c>
      <c r="B2183" s="263" t="s">
        <v>6773</v>
      </c>
      <c r="C2183" s="264" t="s">
        <v>4</v>
      </c>
      <c r="D2183" s="278">
        <v>143.05000000000001</v>
      </c>
      <c r="E2183" s="257"/>
    </row>
    <row r="2184" spans="1:5" s="258" customFormat="1" ht="13.5">
      <c r="A2184" s="262">
        <v>97087</v>
      </c>
      <c r="B2184" s="263" t="s">
        <v>6774</v>
      </c>
      <c r="C2184" s="264" t="s">
        <v>4</v>
      </c>
      <c r="D2184" s="278">
        <v>2.15</v>
      </c>
      <c r="E2184" s="257"/>
    </row>
    <row r="2185" spans="1:5" s="258" customFormat="1" ht="13.5">
      <c r="A2185" s="262">
        <v>97088</v>
      </c>
      <c r="B2185" s="263" t="s">
        <v>6775</v>
      </c>
      <c r="C2185" s="264" t="s">
        <v>3</v>
      </c>
      <c r="D2185" s="278">
        <v>24.88</v>
      </c>
      <c r="E2185" s="257"/>
    </row>
    <row r="2186" spans="1:5" s="258" customFormat="1" ht="13.5">
      <c r="A2186" s="262">
        <v>97089</v>
      </c>
      <c r="B2186" s="263" t="s">
        <v>6776</v>
      </c>
      <c r="C2186" s="264" t="s">
        <v>3</v>
      </c>
      <c r="D2186" s="278">
        <v>22.77</v>
      </c>
      <c r="E2186" s="257"/>
    </row>
    <row r="2187" spans="1:5" s="258" customFormat="1" ht="13.5">
      <c r="A2187" s="262">
        <v>97090</v>
      </c>
      <c r="B2187" s="263" t="s">
        <v>6777</v>
      </c>
      <c r="C2187" s="264" t="s">
        <v>3</v>
      </c>
      <c r="D2187" s="278">
        <v>22.4</v>
      </c>
      <c r="E2187" s="257"/>
    </row>
    <row r="2188" spans="1:5" s="258" customFormat="1" ht="13.5">
      <c r="A2188" s="262">
        <v>97091</v>
      </c>
      <c r="B2188" s="263" t="s">
        <v>6778</v>
      </c>
      <c r="C2188" s="264" t="s">
        <v>3</v>
      </c>
      <c r="D2188" s="278">
        <v>21.74</v>
      </c>
      <c r="E2188" s="257"/>
    </row>
    <row r="2189" spans="1:5" s="258" customFormat="1" ht="13.5">
      <c r="A2189" s="262">
        <v>97092</v>
      </c>
      <c r="B2189" s="263" t="s">
        <v>6779</v>
      </c>
      <c r="C2189" s="264" t="s">
        <v>3</v>
      </c>
      <c r="D2189" s="278">
        <v>21.07</v>
      </c>
      <c r="E2189" s="257"/>
    </row>
    <row r="2190" spans="1:5" s="258" customFormat="1" ht="13.5">
      <c r="A2190" s="262">
        <v>97093</v>
      </c>
      <c r="B2190" s="263" t="s">
        <v>6780</v>
      </c>
      <c r="C2190" s="264" t="s">
        <v>3</v>
      </c>
      <c r="D2190" s="278">
        <v>19.809999999999999</v>
      </c>
      <c r="E2190" s="257"/>
    </row>
    <row r="2191" spans="1:5" s="258" customFormat="1" ht="27">
      <c r="A2191" s="262">
        <v>97096</v>
      </c>
      <c r="B2191" s="263" t="s">
        <v>6781</v>
      </c>
      <c r="C2191" s="264" t="s">
        <v>7</v>
      </c>
      <c r="D2191" s="278">
        <v>628.64</v>
      </c>
      <c r="E2191" s="257"/>
    </row>
    <row r="2192" spans="1:5" s="258" customFormat="1" ht="13.5">
      <c r="A2192" s="262">
        <v>97097</v>
      </c>
      <c r="B2192" s="263" t="s">
        <v>6782</v>
      </c>
      <c r="C2192" s="264" t="s">
        <v>4</v>
      </c>
      <c r="D2192" s="278">
        <v>35.56</v>
      </c>
      <c r="E2192" s="257"/>
    </row>
    <row r="2193" spans="1:5" s="258" customFormat="1" ht="13.5">
      <c r="A2193" s="262">
        <v>97101</v>
      </c>
      <c r="B2193" s="263" t="s">
        <v>6783</v>
      </c>
      <c r="C2193" s="264" t="s">
        <v>4</v>
      </c>
      <c r="D2193" s="278">
        <v>205.78</v>
      </c>
      <c r="E2193" s="257"/>
    </row>
    <row r="2194" spans="1:5" s="258" customFormat="1" ht="13.5">
      <c r="A2194" s="262">
        <v>97102</v>
      </c>
      <c r="B2194" s="263" t="s">
        <v>6784</v>
      </c>
      <c r="C2194" s="264" t="s">
        <v>4</v>
      </c>
      <c r="D2194" s="278">
        <v>256.66000000000003</v>
      </c>
      <c r="E2194" s="257"/>
    </row>
    <row r="2195" spans="1:5" s="258" customFormat="1" ht="13.5">
      <c r="A2195" s="262">
        <v>97103</v>
      </c>
      <c r="B2195" s="263" t="s">
        <v>6785</v>
      </c>
      <c r="C2195" s="264" t="s">
        <v>4</v>
      </c>
      <c r="D2195" s="278">
        <v>301.95999999999998</v>
      </c>
      <c r="E2195" s="257"/>
    </row>
    <row r="2196" spans="1:5" s="258" customFormat="1" ht="27">
      <c r="A2196" s="262">
        <v>100322</v>
      </c>
      <c r="B2196" s="263" t="s">
        <v>6050</v>
      </c>
      <c r="C2196" s="264" t="s">
        <v>7</v>
      </c>
      <c r="D2196" s="278">
        <v>184.61</v>
      </c>
      <c r="E2196" s="257"/>
    </row>
    <row r="2197" spans="1:5" s="258" customFormat="1" ht="27">
      <c r="A2197" s="262">
        <v>100323</v>
      </c>
      <c r="B2197" s="263" t="s">
        <v>6051</v>
      </c>
      <c r="C2197" s="264" t="s">
        <v>7</v>
      </c>
      <c r="D2197" s="278">
        <v>127.26</v>
      </c>
      <c r="E2197" s="257"/>
    </row>
    <row r="2198" spans="1:5" s="258" customFormat="1" ht="27">
      <c r="A2198" s="262">
        <v>100324</v>
      </c>
      <c r="B2198" s="263" t="s">
        <v>6052</v>
      </c>
      <c r="C2198" s="264" t="s">
        <v>7</v>
      </c>
      <c r="D2198" s="278">
        <v>193.74</v>
      </c>
      <c r="E2198" s="257"/>
    </row>
    <row r="2199" spans="1:5" s="258" customFormat="1" ht="13.5">
      <c r="A2199" s="262">
        <v>103072</v>
      </c>
      <c r="B2199" s="263" t="s">
        <v>6786</v>
      </c>
      <c r="C2199" s="264" t="s">
        <v>4</v>
      </c>
      <c r="D2199" s="278">
        <v>357.74</v>
      </c>
      <c r="E2199" s="257"/>
    </row>
    <row r="2200" spans="1:5" s="258" customFormat="1" ht="13.5">
      <c r="A2200" s="262">
        <v>103073</v>
      </c>
      <c r="B2200" s="263" t="s">
        <v>6787</v>
      </c>
      <c r="C2200" s="264" t="s">
        <v>4</v>
      </c>
      <c r="D2200" s="278">
        <v>438.47</v>
      </c>
      <c r="E2200" s="257"/>
    </row>
    <row r="2201" spans="1:5" s="258" customFormat="1" ht="27">
      <c r="A2201" s="262">
        <v>103074</v>
      </c>
      <c r="B2201" s="263" t="s">
        <v>6788</v>
      </c>
      <c r="C2201" s="264" t="s">
        <v>4</v>
      </c>
      <c r="D2201" s="278">
        <v>198.95</v>
      </c>
      <c r="E2201" s="257"/>
    </row>
    <row r="2202" spans="1:5" s="258" customFormat="1" ht="27">
      <c r="A2202" s="262">
        <v>103075</v>
      </c>
      <c r="B2202" s="263" t="s">
        <v>6789</v>
      </c>
      <c r="C2202" s="264" t="s">
        <v>4</v>
      </c>
      <c r="D2202" s="278">
        <v>234.51</v>
      </c>
      <c r="E2202" s="257"/>
    </row>
    <row r="2203" spans="1:5" s="258" customFormat="1" ht="13.5">
      <c r="A2203" s="262">
        <v>103076</v>
      </c>
      <c r="B2203" s="263" t="s">
        <v>6790</v>
      </c>
      <c r="C2203" s="264" t="s">
        <v>4</v>
      </c>
      <c r="D2203" s="278">
        <v>181.11</v>
      </c>
      <c r="E2203" s="257"/>
    </row>
    <row r="2204" spans="1:5" s="258" customFormat="1" ht="13.5">
      <c r="A2204" s="262">
        <v>103077</v>
      </c>
      <c r="B2204" s="263" t="s">
        <v>6791</v>
      </c>
      <c r="C2204" s="264" t="s">
        <v>4</v>
      </c>
      <c r="D2204" s="278">
        <v>231.99</v>
      </c>
      <c r="E2204" s="257"/>
    </row>
    <row r="2205" spans="1:5" s="258" customFormat="1" ht="13.5">
      <c r="A2205" s="262">
        <v>103078</v>
      </c>
      <c r="B2205" s="263" t="s">
        <v>6792</v>
      </c>
      <c r="C2205" s="264" t="s">
        <v>4</v>
      </c>
      <c r="D2205" s="278">
        <v>277.27999999999997</v>
      </c>
      <c r="E2205" s="257"/>
    </row>
    <row r="2206" spans="1:5" s="258" customFormat="1" ht="13.5">
      <c r="A2206" s="262">
        <v>103079</v>
      </c>
      <c r="B2206" s="263" t="s">
        <v>6793</v>
      </c>
      <c r="C2206" s="264" t="s">
        <v>4</v>
      </c>
      <c r="D2206" s="278">
        <v>333.07</v>
      </c>
      <c r="E2206" s="257"/>
    </row>
    <row r="2207" spans="1:5" s="258" customFormat="1" ht="13.5">
      <c r="A2207" s="262">
        <v>103080</v>
      </c>
      <c r="B2207" s="263" t="s">
        <v>6794</v>
      </c>
      <c r="C2207" s="264" t="s">
        <v>4</v>
      </c>
      <c r="D2207" s="278">
        <v>413.8</v>
      </c>
      <c r="E2207" s="257"/>
    </row>
    <row r="2208" spans="1:5" s="258" customFormat="1" ht="27">
      <c r="A2208" s="262">
        <v>92263</v>
      </c>
      <c r="B2208" s="263" t="s">
        <v>5306</v>
      </c>
      <c r="C2208" s="264" t="s">
        <v>4</v>
      </c>
      <c r="D2208" s="278">
        <v>183.22</v>
      </c>
      <c r="E2208" s="257"/>
    </row>
    <row r="2209" spans="1:5" s="258" customFormat="1" ht="27">
      <c r="A2209" s="262">
        <v>92264</v>
      </c>
      <c r="B2209" s="263" t="s">
        <v>5307</v>
      </c>
      <c r="C2209" s="264" t="s">
        <v>4</v>
      </c>
      <c r="D2209" s="278">
        <v>241.56</v>
      </c>
      <c r="E2209" s="257"/>
    </row>
    <row r="2210" spans="1:5" s="258" customFormat="1" ht="13.5">
      <c r="A2210" s="262">
        <v>92265</v>
      </c>
      <c r="B2210" s="263" t="s">
        <v>5308</v>
      </c>
      <c r="C2210" s="264" t="s">
        <v>4</v>
      </c>
      <c r="D2210" s="278">
        <v>136.99</v>
      </c>
      <c r="E2210" s="257"/>
    </row>
    <row r="2211" spans="1:5" s="258" customFormat="1" ht="13.5">
      <c r="A2211" s="262">
        <v>92266</v>
      </c>
      <c r="B2211" s="263" t="s">
        <v>5309</v>
      </c>
      <c r="C2211" s="264" t="s">
        <v>4</v>
      </c>
      <c r="D2211" s="278">
        <v>187.03</v>
      </c>
      <c r="E2211" s="257"/>
    </row>
    <row r="2212" spans="1:5" s="258" customFormat="1" ht="13.5">
      <c r="A2212" s="262">
        <v>92267</v>
      </c>
      <c r="B2212" s="263" t="s">
        <v>5310</v>
      </c>
      <c r="C2212" s="264" t="s">
        <v>4</v>
      </c>
      <c r="D2212" s="278">
        <v>67.209999999999994</v>
      </c>
      <c r="E2212" s="257"/>
    </row>
    <row r="2213" spans="1:5" s="258" customFormat="1" ht="13.5">
      <c r="A2213" s="262">
        <v>92268</v>
      </c>
      <c r="B2213" s="263" t="s">
        <v>5311</v>
      </c>
      <c r="C2213" s="264" t="s">
        <v>4</v>
      </c>
      <c r="D2213" s="278">
        <v>113.07</v>
      </c>
      <c r="E2213" s="257"/>
    </row>
    <row r="2214" spans="1:5" s="258" customFormat="1" ht="13.5">
      <c r="A2214" s="262">
        <v>92269</v>
      </c>
      <c r="B2214" s="263" t="s">
        <v>5312</v>
      </c>
      <c r="C2214" s="264" t="s">
        <v>4</v>
      </c>
      <c r="D2214" s="278">
        <v>247.19</v>
      </c>
      <c r="E2214" s="257"/>
    </row>
    <row r="2215" spans="1:5" s="258" customFormat="1" ht="13.5">
      <c r="A2215" s="262">
        <v>92270</v>
      </c>
      <c r="B2215" s="263" t="s">
        <v>5313</v>
      </c>
      <c r="C2215" s="264" t="s">
        <v>4</v>
      </c>
      <c r="D2215" s="278">
        <v>189.87</v>
      </c>
      <c r="E2215" s="257"/>
    </row>
    <row r="2216" spans="1:5" s="258" customFormat="1" ht="13.5">
      <c r="A2216" s="262">
        <v>92271</v>
      </c>
      <c r="B2216" s="263" t="s">
        <v>5314</v>
      </c>
      <c r="C2216" s="264" t="s">
        <v>4</v>
      </c>
      <c r="D2216" s="278">
        <v>120.83</v>
      </c>
      <c r="E2216" s="257"/>
    </row>
    <row r="2217" spans="1:5" s="258" customFormat="1" ht="13.5">
      <c r="A2217" s="262">
        <v>92272</v>
      </c>
      <c r="B2217" s="263" t="s">
        <v>5315</v>
      </c>
      <c r="C2217" s="264" t="s">
        <v>1</v>
      </c>
      <c r="D2217" s="278">
        <v>39.83</v>
      </c>
      <c r="E2217" s="257"/>
    </row>
    <row r="2218" spans="1:5" s="258" customFormat="1" ht="13.5">
      <c r="A2218" s="262">
        <v>92273</v>
      </c>
      <c r="B2218" s="263" t="s">
        <v>5316</v>
      </c>
      <c r="C2218" s="264" t="s">
        <v>1</v>
      </c>
      <c r="D2218" s="278">
        <v>15.13</v>
      </c>
      <c r="E2218" s="257"/>
    </row>
    <row r="2219" spans="1:5" s="258" customFormat="1" ht="27">
      <c r="A2219" s="262">
        <v>92409</v>
      </c>
      <c r="B2219" s="263" t="s">
        <v>5317</v>
      </c>
      <c r="C2219" s="264" t="s">
        <v>4</v>
      </c>
      <c r="D2219" s="278">
        <v>356.79</v>
      </c>
      <c r="E2219" s="257"/>
    </row>
    <row r="2220" spans="1:5" s="258" customFormat="1" ht="27">
      <c r="A2220" s="262">
        <v>92411</v>
      </c>
      <c r="B2220" s="263" t="s">
        <v>5318</v>
      </c>
      <c r="C2220" s="264" t="s">
        <v>4</v>
      </c>
      <c r="D2220" s="278">
        <v>223.46</v>
      </c>
      <c r="E2220" s="257"/>
    </row>
    <row r="2221" spans="1:5" s="258" customFormat="1" ht="27">
      <c r="A2221" s="262">
        <v>92413</v>
      </c>
      <c r="B2221" s="263" t="s">
        <v>5319</v>
      </c>
      <c r="C2221" s="264" t="s">
        <v>4</v>
      </c>
      <c r="D2221" s="278">
        <v>139.26</v>
      </c>
      <c r="E2221" s="257"/>
    </row>
    <row r="2222" spans="1:5" s="258" customFormat="1" ht="27">
      <c r="A2222" s="262">
        <v>92415</v>
      </c>
      <c r="B2222" s="263" t="s">
        <v>5320</v>
      </c>
      <c r="C2222" s="264" t="s">
        <v>4</v>
      </c>
      <c r="D2222" s="278">
        <v>151.02000000000001</v>
      </c>
      <c r="E2222" s="257"/>
    </row>
    <row r="2223" spans="1:5" s="258" customFormat="1" ht="27">
      <c r="A2223" s="262">
        <v>92417</v>
      </c>
      <c r="B2223" s="263" t="s">
        <v>5321</v>
      </c>
      <c r="C2223" s="264" t="s">
        <v>4</v>
      </c>
      <c r="D2223" s="278">
        <v>176.02</v>
      </c>
      <c r="E2223" s="257"/>
    </row>
    <row r="2224" spans="1:5" s="258" customFormat="1" ht="27">
      <c r="A2224" s="262">
        <v>92419</v>
      </c>
      <c r="B2224" s="263" t="s">
        <v>5322</v>
      </c>
      <c r="C2224" s="264" t="s">
        <v>4</v>
      </c>
      <c r="D2224" s="278">
        <v>94.12</v>
      </c>
      <c r="E2224" s="257"/>
    </row>
    <row r="2225" spans="1:5" s="258" customFormat="1" ht="27">
      <c r="A2225" s="262">
        <v>92421</v>
      </c>
      <c r="B2225" s="263" t="s">
        <v>5323</v>
      </c>
      <c r="C2225" s="264" t="s">
        <v>4</v>
      </c>
      <c r="D2225" s="278">
        <v>113.29</v>
      </c>
      <c r="E2225" s="257"/>
    </row>
    <row r="2226" spans="1:5" s="258" customFormat="1" ht="27">
      <c r="A2226" s="262">
        <v>92423</v>
      </c>
      <c r="B2226" s="263" t="s">
        <v>5324</v>
      </c>
      <c r="C2226" s="264" t="s">
        <v>4</v>
      </c>
      <c r="D2226" s="278">
        <v>76.459999999999994</v>
      </c>
      <c r="E2226" s="257"/>
    </row>
    <row r="2227" spans="1:5" s="258" customFormat="1" ht="27">
      <c r="A2227" s="262">
        <v>92425</v>
      </c>
      <c r="B2227" s="263" t="s">
        <v>5325</v>
      </c>
      <c r="C2227" s="264" t="s">
        <v>4</v>
      </c>
      <c r="D2227" s="278">
        <v>93.13</v>
      </c>
      <c r="E2227" s="257"/>
    </row>
    <row r="2228" spans="1:5" s="258" customFormat="1" ht="27">
      <c r="A2228" s="262">
        <v>92427</v>
      </c>
      <c r="B2228" s="263" t="s">
        <v>5326</v>
      </c>
      <c r="C2228" s="264" t="s">
        <v>4</v>
      </c>
      <c r="D2228" s="278">
        <v>67.53</v>
      </c>
      <c r="E2228" s="257"/>
    </row>
    <row r="2229" spans="1:5" s="258" customFormat="1" ht="27">
      <c r="A2229" s="262">
        <v>92429</v>
      </c>
      <c r="B2229" s="263" t="s">
        <v>5327</v>
      </c>
      <c r="C2229" s="264" t="s">
        <v>4</v>
      </c>
      <c r="D2229" s="278">
        <v>82.97</v>
      </c>
      <c r="E2229" s="257"/>
    </row>
    <row r="2230" spans="1:5" s="258" customFormat="1" ht="27">
      <c r="A2230" s="262">
        <v>92431</v>
      </c>
      <c r="B2230" s="263" t="s">
        <v>5328</v>
      </c>
      <c r="C2230" s="264" t="s">
        <v>4</v>
      </c>
      <c r="D2230" s="278">
        <v>64.209999999999994</v>
      </c>
      <c r="E2230" s="257"/>
    </row>
    <row r="2231" spans="1:5" s="258" customFormat="1" ht="27">
      <c r="A2231" s="262">
        <v>92433</v>
      </c>
      <c r="B2231" s="263" t="s">
        <v>5329</v>
      </c>
      <c r="C2231" s="264" t="s">
        <v>4</v>
      </c>
      <c r="D2231" s="278">
        <v>78.87</v>
      </c>
      <c r="E2231" s="257"/>
    </row>
    <row r="2232" spans="1:5" s="258" customFormat="1" ht="27">
      <c r="A2232" s="262">
        <v>92435</v>
      </c>
      <c r="B2232" s="263" t="s">
        <v>5330</v>
      </c>
      <c r="C2232" s="264" t="s">
        <v>4</v>
      </c>
      <c r="D2232" s="278">
        <v>60.77</v>
      </c>
      <c r="E2232" s="257"/>
    </row>
    <row r="2233" spans="1:5" s="258" customFormat="1" ht="27">
      <c r="A2233" s="262">
        <v>92437</v>
      </c>
      <c r="B2233" s="263" t="s">
        <v>5331</v>
      </c>
      <c r="C2233" s="264" t="s">
        <v>4</v>
      </c>
      <c r="D2233" s="278">
        <v>74.930000000000007</v>
      </c>
      <c r="E2233" s="257"/>
    </row>
    <row r="2234" spans="1:5" s="258" customFormat="1" ht="27">
      <c r="A2234" s="262">
        <v>92439</v>
      </c>
      <c r="B2234" s="263" t="s">
        <v>5332</v>
      </c>
      <c r="C2234" s="264" t="s">
        <v>4</v>
      </c>
      <c r="D2234" s="278">
        <v>58.28</v>
      </c>
      <c r="E2234" s="257"/>
    </row>
    <row r="2235" spans="1:5" s="258" customFormat="1" ht="27">
      <c r="A2235" s="262">
        <v>92441</v>
      </c>
      <c r="B2235" s="263" t="s">
        <v>5333</v>
      </c>
      <c r="C2235" s="264" t="s">
        <v>4</v>
      </c>
      <c r="D2235" s="278">
        <v>72.099999999999994</v>
      </c>
      <c r="E2235" s="257"/>
    </row>
    <row r="2236" spans="1:5" s="258" customFormat="1" ht="27">
      <c r="A2236" s="262">
        <v>92443</v>
      </c>
      <c r="B2236" s="263" t="s">
        <v>5334</v>
      </c>
      <c r="C2236" s="264" t="s">
        <v>4</v>
      </c>
      <c r="D2236" s="278">
        <v>52.93</v>
      </c>
      <c r="E2236" s="257"/>
    </row>
    <row r="2237" spans="1:5" s="258" customFormat="1" ht="27">
      <c r="A2237" s="262">
        <v>92445</v>
      </c>
      <c r="B2237" s="263" t="s">
        <v>5335</v>
      </c>
      <c r="C2237" s="264" t="s">
        <v>4</v>
      </c>
      <c r="D2237" s="278">
        <v>66.260000000000005</v>
      </c>
      <c r="E2237" s="257"/>
    </row>
    <row r="2238" spans="1:5" s="258" customFormat="1" ht="27">
      <c r="A2238" s="262">
        <v>92446</v>
      </c>
      <c r="B2238" s="263" t="s">
        <v>5336</v>
      </c>
      <c r="C2238" s="264" t="s">
        <v>4</v>
      </c>
      <c r="D2238" s="278">
        <v>325.66000000000003</v>
      </c>
      <c r="E2238" s="257"/>
    </row>
    <row r="2239" spans="1:5" s="258" customFormat="1" ht="27">
      <c r="A2239" s="262">
        <v>92447</v>
      </c>
      <c r="B2239" s="263" t="s">
        <v>5337</v>
      </c>
      <c r="C2239" s="264" t="s">
        <v>4</v>
      </c>
      <c r="D2239" s="278">
        <v>225.33</v>
      </c>
      <c r="E2239" s="257"/>
    </row>
    <row r="2240" spans="1:5" s="258" customFormat="1" ht="27">
      <c r="A2240" s="262">
        <v>92448</v>
      </c>
      <c r="B2240" s="263" t="s">
        <v>5338</v>
      </c>
      <c r="C2240" s="264" t="s">
        <v>4</v>
      </c>
      <c r="D2240" s="278">
        <v>174.71</v>
      </c>
      <c r="E2240" s="257"/>
    </row>
    <row r="2241" spans="1:5" s="258" customFormat="1" ht="27">
      <c r="A2241" s="262">
        <v>92449</v>
      </c>
      <c r="B2241" s="263" t="s">
        <v>5339</v>
      </c>
      <c r="C2241" s="264" t="s">
        <v>4</v>
      </c>
      <c r="D2241" s="278">
        <v>302.89999999999998</v>
      </c>
      <c r="E2241" s="257"/>
    </row>
    <row r="2242" spans="1:5" s="258" customFormat="1" ht="27">
      <c r="A2242" s="262">
        <v>92450</v>
      </c>
      <c r="B2242" s="263" t="s">
        <v>5340</v>
      </c>
      <c r="C2242" s="264" t="s">
        <v>4</v>
      </c>
      <c r="D2242" s="278">
        <v>312.77</v>
      </c>
      <c r="E2242" s="257"/>
    </row>
    <row r="2243" spans="1:5" s="258" customFormat="1" ht="27">
      <c r="A2243" s="262">
        <v>92451</v>
      </c>
      <c r="B2243" s="263" t="s">
        <v>5341</v>
      </c>
      <c r="C2243" s="264" t="s">
        <v>4</v>
      </c>
      <c r="D2243" s="278">
        <v>207.32</v>
      </c>
      <c r="E2243" s="257"/>
    </row>
    <row r="2244" spans="1:5" s="258" customFormat="1" ht="27">
      <c r="A2244" s="262">
        <v>92452</v>
      </c>
      <c r="B2244" s="263" t="s">
        <v>5342</v>
      </c>
      <c r="C2244" s="264" t="s">
        <v>4</v>
      </c>
      <c r="D2244" s="278">
        <v>192.8</v>
      </c>
      <c r="E2244" s="257"/>
    </row>
    <row r="2245" spans="1:5" s="258" customFormat="1" ht="27">
      <c r="A2245" s="262">
        <v>92453</v>
      </c>
      <c r="B2245" s="263" t="s">
        <v>5343</v>
      </c>
      <c r="C2245" s="264" t="s">
        <v>4</v>
      </c>
      <c r="D2245" s="278">
        <v>258.73</v>
      </c>
      <c r="E2245" s="257"/>
    </row>
    <row r="2246" spans="1:5" s="258" customFormat="1" ht="27">
      <c r="A2246" s="262">
        <v>92454</v>
      </c>
      <c r="B2246" s="263" t="s">
        <v>5344</v>
      </c>
      <c r="C2246" s="264" t="s">
        <v>4</v>
      </c>
      <c r="D2246" s="278">
        <v>278.3</v>
      </c>
      <c r="E2246" s="257"/>
    </row>
    <row r="2247" spans="1:5" s="258" customFormat="1" ht="27">
      <c r="A2247" s="262">
        <v>92455</v>
      </c>
      <c r="B2247" s="263" t="s">
        <v>5345</v>
      </c>
      <c r="C2247" s="264" t="s">
        <v>4</v>
      </c>
      <c r="D2247" s="278">
        <v>169.47</v>
      </c>
      <c r="E2247" s="257"/>
    </row>
    <row r="2248" spans="1:5" s="258" customFormat="1" ht="27">
      <c r="A2248" s="262">
        <v>92456</v>
      </c>
      <c r="B2248" s="263" t="s">
        <v>5346</v>
      </c>
      <c r="C2248" s="264" t="s">
        <v>4</v>
      </c>
      <c r="D2248" s="278">
        <v>158.22999999999999</v>
      </c>
      <c r="E2248" s="257"/>
    </row>
    <row r="2249" spans="1:5" s="258" customFormat="1" ht="27">
      <c r="A2249" s="262">
        <v>92457</v>
      </c>
      <c r="B2249" s="263" t="s">
        <v>5347</v>
      </c>
      <c r="C2249" s="264" t="s">
        <v>4</v>
      </c>
      <c r="D2249" s="278">
        <v>224.52</v>
      </c>
      <c r="E2249" s="257"/>
    </row>
    <row r="2250" spans="1:5" s="258" customFormat="1" ht="27">
      <c r="A2250" s="262">
        <v>92458</v>
      </c>
      <c r="B2250" s="263" t="s">
        <v>3329</v>
      </c>
      <c r="C2250" s="264" t="s">
        <v>4</v>
      </c>
      <c r="D2250" s="278">
        <v>256.58</v>
      </c>
      <c r="E2250" s="257"/>
    </row>
    <row r="2251" spans="1:5" s="258" customFormat="1" ht="27">
      <c r="A2251" s="262">
        <v>92459</v>
      </c>
      <c r="B2251" s="263" t="s">
        <v>5348</v>
      </c>
      <c r="C2251" s="264" t="s">
        <v>4</v>
      </c>
      <c r="D2251" s="278">
        <v>143.65</v>
      </c>
      <c r="E2251" s="257"/>
    </row>
    <row r="2252" spans="1:5" s="258" customFormat="1" ht="27">
      <c r="A2252" s="262">
        <v>92460</v>
      </c>
      <c r="B2252" s="263" t="s">
        <v>5349</v>
      </c>
      <c r="C2252" s="264" t="s">
        <v>4</v>
      </c>
      <c r="D2252" s="278">
        <v>132</v>
      </c>
      <c r="E2252" s="257"/>
    </row>
    <row r="2253" spans="1:5" s="258" customFormat="1" ht="27">
      <c r="A2253" s="262">
        <v>92461</v>
      </c>
      <c r="B2253" s="263" t="s">
        <v>5350</v>
      </c>
      <c r="C2253" s="264" t="s">
        <v>4</v>
      </c>
      <c r="D2253" s="278">
        <v>207</v>
      </c>
      <c r="E2253" s="257"/>
    </row>
    <row r="2254" spans="1:5" s="258" customFormat="1" ht="27">
      <c r="A2254" s="262">
        <v>92462</v>
      </c>
      <c r="B2254" s="263" t="s">
        <v>5351</v>
      </c>
      <c r="C2254" s="264" t="s">
        <v>4</v>
      </c>
      <c r="D2254" s="278">
        <v>242.96</v>
      </c>
      <c r="E2254" s="257"/>
    </row>
    <row r="2255" spans="1:5" s="258" customFormat="1" ht="27">
      <c r="A2255" s="262">
        <v>92463</v>
      </c>
      <c r="B2255" s="263" t="s">
        <v>5352</v>
      </c>
      <c r="C2255" s="264" t="s">
        <v>4</v>
      </c>
      <c r="D2255" s="278">
        <v>130.04</v>
      </c>
      <c r="E2255" s="257"/>
    </row>
    <row r="2256" spans="1:5" s="258" customFormat="1" ht="27">
      <c r="A2256" s="262">
        <v>92464</v>
      </c>
      <c r="B2256" s="263" t="s">
        <v>5353</v>
      </c>
      <c r="C2256" s="264" t="s">
        <v>4</v>
      </c>
      <c r="D2256" s="278">
        <v>123.91</v>
      </c>
      <c r="E2256" s="257"/>
    </row>
    <row r="2257" spans="1:5" s="258" customFormat="1" ht="27">
      <c r="A2257" s="262">
        <v>92465</v>
      </c>
      <c r="B2257" s="263" t="s">
        <v>5354</v>
      </c>
      <c r="C2257" s="264" t="s">
        <v>4</v>
      </c>
      <c r="D2257" s="278">
        <v>166.68</v>
      </c>
      <c r="E2257" s="257"/>
    </row>
    <row r="2258" spans="1:5" s="258" customFormat="1" ht="27">
      <c r="A2258" s="262">
        <v>92466</v>
      </c>
      <c r="B2258" s="263" t="s">
        <v>5355</v>
      </c>
      <c r="C2258" s="264" t="s">
        <v>4</v>
      </c>
      <c r="D2258" s="278">
        <v>236.63</v>
      </c>
      <c r="E2258" s="257"/>
    </row>
    <row r="2259" spans="1:5" s="258" customFormat="1" ht="27">
      <c r="A2259" s="262">
        <v>92467</v>
      </c>
      <c r="B2259" s="263" t="s">
        <v>5356</v>
      </c>
      <c r="C2259" s="264" t="s">
        <v>4</v>
      </c>
      <c r="D2259" s="278">
        <v>108.56</v>
      </c>
      <c r="E2259" s="257"/>
    </row>
    <row r="2260" spans="1:5" s="258" customFormat="1" ht="27">
      <c r="A2260" s="262">
        <v>92468</v>
      </c>
      <c r="B2260" s="263" t="s">
        <v>5357</v>
      </c>
      <c r="C2260" s="264" t="s">
        <v>4</v>
      </c>
      <c r="D2260" s="278">
        <v>118.07</v>
      </c>
      <c r="E2260" s="257"/>
    </row>
    <row r="2261" spans="1:5" s="258" customFormat="1" ht="27">
      <c r="A2261" s="262">
        <v>92469</v>
      </c>
      <c r="B2261" s="263" t="s">
        <v>5358</v>
      </c>
      <c r="C2261" s="264" t="s">
        <v>4</v>
      </c>
      <c r="D2261" s="278">
        <v>151.83000000000001</v>
      </c>
      <c r="E2261" s="257"/>
    </row>
    <row r="2262" spans="1:5" s="258" customFormat="1" ht="27">
      <c r="A2262" s="262">
        <v>92470</v>
      </c>
      <c r="B2262" s="263" t="s">
        <v>5359</v>
      </c>
      <c r="C2262" s="264" t="s">
        <v>4</v>
      </c>
      <c r="D2262" s="278">
        <v>229</v>
      </c>
      <c r="E2262" s="257"/>
    </row>
    <row r="2263" spans="1:5" s="258" customFormat="1" ht="27">
      <c r="A2263" s="262">
        <v>92471</v>
      </c>
      <c r="B2263" s="263" t="s">
        <v>5360</v>
      </c>
      <c r="C2263" s="264" t="s">
        <v>4</v>
      </c>
      <c r="D2263" s="278">
        <v>99.01</v>
      </c>
      <c r="E2263" s="257"/>
    </row>
    <row r="2264" spans="1:5" s="258" customFormat="1" ht="27">
      <c r="A2264" s="262">
        <v>92472</v>
      </c>
      <c r="B2264" s="263" t="s">
        <v>5361</v>
      </c>
      <c r="C2264" s="264" t="s">
        <v>4</v>
      </c>
      <c r="D2264" s="278">
        <v>111.35</v>
      </c>
      <c r="E2264" s="257"/>
    </row>
    <row r="2265" spans="1:5" s="258" customFormat="1" ht="27">
      <c r="A2265" s="262">
        <v>92473</v>
      </c>
      <c r="B2265" s="263" t="s">
        <v>5362</v>
      </c>
      <c r="C2265" s="264" t="s">
        <v>4</v>
      </c>
      <c r="D2265" s="278">
        <v>139.80000000000001</v>
      </c>
      <c r="E2265" s="257"/>
    </row>
    <row r="2266" spans="1:5" s="258" customFormat="1" ht="27">
      <c r="A2266" s="262">
        <v>92474</v>
      </c>
      <c r="B2266" s="263" t="s">
        <v>5363</v>
      </c>
      <c r="C2266" s="264" t="s">
        <v>4</v>
      </c>
      <c r="D2266" s="278">
        <v>222.43</v>
      </c>
      <c r="E2266" s="257"/>
    </row>
    <row r="2267" spans="1:5" s="258" customFormat="1" ht="27">
      <c r="A2267" s="262">
        <v>92475</v>
      </c>
      <c r="B2267" s="263" t="s">
        <v>5364</v>
      </c>
      <c r="C2267" s="264" t="s">
        <v>4</v>
      </c>
      <c r="D2267" s="278">
        <v>91.24</v>
      </c>
      <c r="E2267" s="257"/>
    </row>
    <row r="2268" spans="1:5" s="258" customFormat="1" ht="27">
      <c r="A2268" s="262">
        <v>92476</v>
      </c>
      <c r="B2268" s="263" t="s">
        <v>5365</v>
      </c>
      <c r="C2268" s="264" t="s">
        <v>4</v>
      </c>
      <c r="D2268" s="278">
        <v>105.68</v>
      </c>
      <c r="E2268" s="257"/>
    </row>
    <row r="2269" spans="1:5" s="258" customFormat="1" ht="27">
      <c r="A2269" s="262">
        <v>92477</v>
      </c>
      <c r="B2269" s="263" t="s">
        <v>5366</v>
      </c>
      <c r="C2269" s="264" t="s">
        <v>4</v>
      </c>
      <c r="D2269" s="278">
        <v>114.07</v>
      </c>
      <c r="E2269" s="257"/>
    </row>
    <row r="2270" spans="1:5" s="258" customFormat="1" ht="27">
      <c r="A2270" s="262">
        <v>92478</v>
      </c>
      <c r="B2270" s="263" t="s">
        <v>5367</v>
      </c>
      <c r="C2270" s="264" t="s">
        <v>4</v>
      </c>
      <c r="D2270" s="278">
        <v>209.42</v>
      </c>
      <c r="E2270" s="257"/>
    </row>
    <row r="2271" spans="1:5" s="258" customFormat="1" ht="27">
      <c r="A2271" s="262">
        <v>92479</v>
      </c>
      <c r="B2271" s="263" t="s">
        <v>5368</v>
      </c>
      <c r="C2271" s="264" t="s">
        <v>4</v>
      </c>
      <c r="D2271" s="278">
        <v>74.63</v>
      </c>
      <c r="E2271" s="257"/>
    </row>
    <row r="2272" spans="1:5" s="258" customFormat="1" ht="27">
      <c r="A2272" s="262">
        <v>92480</v>
      </c>
      <c r="B2272" s="263" t="s">
        <v>5369</v>
      </c>
      <c r="C2272" s="264" t="s">
        <v>4</v>
      </c>
      <c r="D2272" s="278">
        <v>94.27</v>
      </c>
      <c r="E2272" s="257"/>
    </row>
    <row r="2273" spans="1:5" s="258" customFormat="1" ht="13.5">
      <c r="A2273" s="262">
        <v>92482</v>
      </c>
      <c r="B2273" s="263" t="s">
        <v>5370</v>
      </c>
      <c r="C2273" s="264" t="s">
        <v>4</v>
      </c>
      <c r="D2273" s="278">
        <v>364.34</v>
      </c>
      <c r="E2273" s="257"/>
    </row>
    <row r="2274" spans="1:5" s="258" customFormat="1" ht="13.5">
      <c r="A2274" s="262">
        <v>92484</v>
      </c>
      <c r="B2274" s="263" t="s">
        <v>5371</v>
      </c>
      <c r="C2274" s="264" t="s">
        <v>4</v>
      </c>
      <c r="D2274" s="278">
        <v>250.56</v>
      </c>
      <c r="E2274" s="257"/>
    </row>
    <row r="2275" spans="1:5" s="258" customFormat="1" ht="13.5">
      <c r="A2275" s="262">
        <v>92486</v>
      </c>
      <c r="B2275" s="263" t="s">
        <v>5372</v>
      </c>
      <c r="C2275" s="264" t="s">
        <v>4</v>
      </c>
      <c r="D2275" s="278">
        <v>178.18</v>
      </c>
      <c r="E2275" s="257"/>
    </row>
    <row r="2276" spans="1:5" s="258" customFormat="1" ht="27">
      <c r="A2276" s="262">
        <v>92488</v>
      </c>
      <c r="B2276" s="263" t="s">
        <v>5373</v>
      </c>
      <c r="C2276" s="264" t="s">
        <v>4</v>
      </c>
      <c r="D2276" s="278">
        <v>116.53</v>
      </c>
      <c r="E2276" s="257"/>
    </row>
    <row r="2277" spans="1:5" s="258" customFormat="1" ht="27">
      <c r="A2277" s="262">
        <v>92490</v>
      </c>
      <c r="B2277" s="263" t="s">
        <v>5374</v>
      </c>
      <c r="C2277" s="264" t="s">
        <v>4</v>
      </c>
      <c r="D2277" s="278">
        <v>81.17</v>
      </c>
      <c r="E2277" s="257"/>
    </row>
    <row r="2278" spans="1:5" s="258" customFormat="1" ht="27">
      <c r="A2278" s="262">
        <v>92492</v>
      </c>
      <c r="B2278" s="263" t="s">
        <v>5375</v>
      </c>
      <c r="C2278" s="264" t="s">
        <v>4</v>
      </c>
      <c r="D2278" s="278">
        <v>110.08</v>
      </c>
      <c r="E2278" s="257"/>
    </row>
    <row r="2279" spans="1:5" s="258" customFormat="1" ht="27">
      <c r="A2279" s="262">
        <v>92494</v>
      </c>
      <c r="B2279" s="263" t="s">
        <v>5376</v>
      </c>
      <c r="C2279" s="264" t="s">
        <v>4</v>
      </c>
      <c r="D2279" s="278">
        <v>75.91</v>
      </c>
      <c r="E2279" s="257"/>
    </row>
    <row r="2280" spans="1:5" s="258" customFormat="1" ht="27">
      <c r="A2280" s="262">
        <v>92496</v>
      </c>
      <c r="B2280" s="263" t="s">
        <v>5377</v>
      </c>
      <c r="C2280" s="264" t="s">
        <v>4</v>
      </c>
      <c r="D2280" s="278">
        <v>104.73</v>
      </c>
      <c r="E2280" s="257"/>
    </row>
    <row r="2281" spans="1:5" s="258" customFormat="1" ht="27">
      <c r="A2281" s="262">
        <v>92498</v>
      </c>
      <c r="B2281" s="263" t="s">
        <v>5378</v>
      </c>
      <c r="C2281" s="264" t="s">
        <v>4</v>
      </c>
      <c r="D2281" s="278">
        <v>71.59</v>
      </c>
      <c r="E2281" s="257"/>
    </row>
    <row r="2282" spans="1:5" s="258" customFormat="1" ht="27">
      <c r="A2282" s="262">
        <v>92500</v>
      </c>
      <c r="B2282" s="263" t="s">
        <v>5379</v>
      </c>
      <c r="C2282" s="264" t="s">
        <v>4</v>
      </c>
      <c r="D2282" s="278">
        <v>100.55</v>
      </c>
      <c r="E2282" s="257"/>
    </row>
    <row r="2283" spans="1:5" s="258" customFormat="1" ht="27">
      <c r="A2283" s="262">
        <v>92502</v>
      </c>
      <c r="B2283" s="263" t="s">
        <v>5380</v>
      </c>
      <c r="C2283" s="264" t="s">
        <v>4</v>
      </c>
      <c r="D2283" s="278">
        <v>68.39</v>
      </c>
      <c r="E2283" s="257"/>
    </row>
    <row r="2284" spans="1:5" s="258" customFormat="1" ht="27">
      <c r="A2284" s="262">
        <v>92504</v>
      </c>
      <c r="B2284" s="263" t="s">
        <v>5381</v>
      </c>
      <c r="C2284" s="264" t="s">
        <v>4</v>
      </c>
      <c r="D2284" s="278">
        <v>67.55</v>
      </c>
      <c r="E2284" s="257"/>
    </row>
    <row r="2285" spans="1:5" s="258" customFormat="1" ht="27">
      <c r="A2285" s="262">
        <v>92506</v>
      </c>
      <c r="B2285" s="263" t="s">
        <v>5382</v>
      </c>
      <c r="C2285" s="264" t="s">
        <v>4</v>
      </c>
      <c r="D2285" s="278">
        <v>62.41</v>
      </c>
      <c r="E2285" s="257"/>
    </row>
    <row r="2286" spans="1:5" s="258" customFormat="1" ht="27">
      <c r="A2286" s="262">
        <v>92508</v>
      </c>
      <c r="B2286" s="263" t="s">
        <v>5383</v>
      </c>
      <c r="C2286" s="264" t="s">
        <v>4</v>
      </c>
      <c r="D2286" s="278">
        <v>119.75</v>
      </c>
      <c r="E2286" s="257"/>
    </row>
    <row r="2287" spans="1:5" s="258" customFormat="1" ht="27">
      <c r="A2287" s="262">
        <v>92510</v>
      </c>
      <c r="B2287" s="263" t="s">
        <v>5384</v>
      </c>
      <c r="C2287" s="264" t="s">
        <v>4</v>
      </c>
      <c r="D2287" s="278">
        <v>82.33</v>
      </c>
      <c r="E2287" s="257"/>
    </row>
    <row r="2288" spans="1:5" s="258" customFormat="1" ht="27">
      <c r="A2288" s="262">
        <v>92512</v>
      </c>
      <c r="B2288" s="263" t="s">
        <v>5385</v>
      </c>
      <c r="C2288" s="264" t="s">
        <v>4</v>
      </c>
      <c r="D2288" s="278">
        <v>100.8</v>
      </c>
      <c r="E2288" s="257"/>
    </row>
    <row r="2289" spans="1:5" s="258" customFormat="1" ht="27">
      <c r="A2289" s="262">
        <v>92514</v>
      </c>
      <c r="B2289" s="263" t="s">
        <v>5386</v>
      </c>
      <c r="C2289" s="264" t="s">
        <v>4</v>
      </c>
      <c r="D2289" s="278">
        <v>64.66</v>
      </c>
      <c r="E2289" s="257"/>
    </row>
    <row r="2290" spans="1:5" s="258" customFormat="1" ht="27">
      <c r="A2290" s="262">
        <v>92515</v>
      </c>
      <c r="B2290" s="263" t="s">
        <v>5387</v>
      </c>
      <c r="C2290" s="264" t="s">
        <v>4</v>
      </c>
      <c r="D2290" s="278">
        <v>91.5</v>
      </c>
      <c r="E2290" s="257"/>
    </row>
    <row r="2291" spans="1:5" s="258" customFormat="1" ht="27">
      <c r="A2291" s="262">
        <v>92518</v>
      </c>
      <c r="B2291" s="263" t="s">
        <v>5388</v>
      </c>
      <c r="C2291" s="264" t="s">
        <v>4</v>
      </c>
      <c r="D2291" s="278">
        <v>56.58</v>
      </c>
      <c r="E2291" s="257"/>
    </row>
    <row r="2292" spans="1:5" s="258" customFormat="1" ht="27">
      <c r="A2292" s="262">
        <v>92520</v>
      </c>
      <c r="B2292" s="263" t="s">
        <v>5389</v>
      </c>
      <c r="C2292" s="264" t="s">
        <v>4</v>
      </c>
      <c r="D2292" s="278">
        <v>85.5</v>
      </c>
      <c r="E2292" s="257"/>
    </row>
    <row r="2293" spans="1:5" s="258" customFormat="1" ht="27">
      <c r="A2293" s="262">
        <v>92522</v>
      </c>
      <c r="B2293" s="263" t="s">
        <v>5390</v>
      </c>
      <c r="C2293" s="264" t="s">
        <v>4</v>
      </c>
      <c r="D2293" s="278">
        <v>51.69</v>
      </c>
      <c r="E2293" s="257"/>
    </row>
    <row r="2294" spans="1:5" s="258" customFormat="1" ht="27">
      <c r="A2294" s="262">
        <v>92524</v>
      </c>
      <c r="B2294" s="263" t="s">
        <v>6795</v>
      </c>
      <c r="C2294" s="264" t="s">
        <v>4</v>
      </c>
      <c r="D2294" s="278">
        <v>85.29</v>
      </c>
      <c r="E2294" s="257"/>
    </row>
    <row r="2295" spans="1:5" s="258" customFormat="1" ht="27">
      <c r="A2295" s="262">
        <v>92526</v>
      </c>
      <c r="B2295" s="263" t="s">
        <v>5391</v>
      </c>
      <c r="C2295" s="264" t="s">
        <v>4</v>
      </c>
      <c r="D2295" s="278">
        <v>52.51</v>
      </c>
      <c r="E2295" s="257"/>
    </row>
    <row r="2296" spans="1:5" s="258" customFormat="1" ht="27">
      <c r="A2296" s="262">
        <v>92528</v>
      </c>
      <c r="B2296" s="263" t="s">
        <v>5392</v>
      </c>
      <c r="C2296" s="264" t="s">
        <v>4</v>
      </c>
      <c r="D2296" s="278">
        <v>81.45</v>
      </c>
      <c r="E2296" s="257"/>
    </row>
    <row r="2297" spans="1:5" s="258" customFormat="1" ht="27">
      <c r="A2297" s="262">
        <v>92530</v>
      </c>
      <c r="B2297" s="263" t="s">
        <v>5393</v>
      </c>
      <c r="C2297" s="264" t="s">
        <v>4</v>
      </c>
      <c r="D2297" s="278">
        <v>49.63</v>
      </c>
      <c r="E2297" s="257"/>
    </row>
    <row r="2298" spans="1:5" s="258" customFormat="1" ht="27">
      <c r="A2298" s="262">
        <v>92532</v>
      </c>
      <c r="B2298" s="263" t="s">
        <v>5394</v>
      </c>
      <c r="C2298" s="264" t="s">
        <v>4</v>
      </c>
      <c r="D2298" s="278">
        <v>78.14</v>
      </c>
      <c r="E2298" s="257"/>
    </row>
    <row r="2299" spans="1:5" s="258" customFormat="1" ht="27">
      <c r="A2299" s="262">
        <v>92534</v>
      </c>
      <c r="B2299" s="263" t="s">
        <v>5395</v>
      </c>
      <c r="C2299" s="264" t="s">
        <v>4</v>
      </c>
      <c r="D2299" s="278">
        <v>47.19</v>
      </c>
      <c r="E2299" s="257"/>
    </row>
    <row r="2300" spans="1:5" s="258" customFormat="1" ht="27">
      <c r="A2300" s="262">
        <v>92536</v>
      </c>
      <c r="B2300" s="263" t="s">
        <v>5396</v>
      </c>
      <c r="C2300" s="264" t="s">
        <v>4</v>
      </c>
      <c r="D2300" s="278">
        <v>71.709999999999994</v>
      </c>
      <c r="E2300" s="257"/>
    </row>
    <row r="2301" spans="1:5" s="258" customFormat="1" ht="27">
      <c r="A2301" s="262">
        <v>92538</v>
      </c>
      <c r="B2301" s="263" t="s">
        <v>5397</v>
      </c>
      <c r="C2301" s="264" t="s">
        <v>4</v>
      </c>
      <c r="D2301" s="278">
        <v>42.3</v>
      </c>
      <c r="E2301" s="257"/>
    </row>
    <row r="2302" spans="1:5" s="258" customFormat="1" ht="13.5">
      <c r="A2302" s="262">
        <v>96252</v>
      </c>
      <c r="B2302" s="263" t="s">
        <v>3330</v>
      </c>
      <c r="C2302" s="264" t="s">
        <v>4</v>
      </c>
      <c r="D2302" s="278">
        <v>273.45</v>
      </c>
      <c r="E2302" s="257"/>
    </row>
    <row r="2303" spans="1:5" s="258" customFormat="1" ht="27">
      <c r="A2303" s="262">
        <v>96257</v>
      </c>
      <c r="B2303" s="263" t="s">
        <v>3331</v>
      </c>
      <c r="C2303" s="264" t="s">
        <v>4</v>
      </c>
      <c r="D2303" s="278">
        <v>223.66</v>
      </c>
      <c r="E2303" s="257"/>
    </row>
    <row r="2304" spans="1:5" s="258" customFormat="1" ht="27">
      <c r="A2304" s="262">
        <v>96258</v>
      </c>
      <c r="B2304" s="263" t="s">
        <v>3332</v>
      </c>
      <c r="C2304" s="264" t="s">
        <v>4</v>
      </c>
      <c r="D2304" s="278">
        <v>209.78</v>
      </c>
      <c r="E2304" s="257"/>
    </row>
    <row r="2305" spans="1:5" s="258" customFormat="1" ht="27">
      <c r="A2305" s="262">
        <v>96259</v>
      </c>
      <c r="B2305" s="263" t="s">
        <v>3333</v>
      </c>
      <c r="C2305" s="264" t="s">
        <v>4</v>
      </c>
      <c r="D2305" s="278">
        <v>249.73</v>
      </c>
      <c r="E2305" s="257"/>
    </row>
    <row r="2306" spans="1:5" s="258" customFormat="1" ht="13.5">
      <c r="A2306" s="262">
        <v>96529</v>
      </c>
      <c r="B2306" s="263" t="s">
        <v>3334</v>
      </c>
      <c r="C2306" s="264" t="s">
        <v>4</v>
      </c>
      <c r="D2306" s="278">
        <v>380.21</v>
      </c>
      <c r="E2306" s="257"/>
    </row>
    <row r="2307" spans="1:5" s="258" customFormat="1" ht="27">
      <c r="A2307" s="262">
        <v>96530</v>
      </c>
      <c r="B2307" s="263" t="s">
        <v>3335</v>
      </c>
      <c r="C2307" s="264" t="s">
        <v>4</v>
      </c>
      <c r="D2307" s="278">
        <v>207.46</v>
      </c>
      <c r="E2307" s="257"/>
    </row>
    <row r="2308" spans="1:5" s="258" customFormat="1" ht="27">
      <c r="A2308" s="262">
        <v>96531</v>
      </c>
      <c r="B2308" s="263" t="s">
        <v>3336</v>
      </c>
      <c r="C2308" s="264" t="s">
        <v>4</v>
      </c>
      <c r="D2308" s="278">
        <v>144.08000000000001</v>
      </c>
      <c r="E2308" s="257"/>
    </row>
    <row r="2309" spans="1:5" s="258" customFormat="1" ht="13.5">
      <c r="A2309" s="262">
        <v>96532</v>
      </c>
      <c r="B2309" s="263" t="s">
        <v>3337</v>
      </c>
      <c r="C2309" s="264" t="s">
        <v>4</v>
      </c>
      <c r="D2309" s="278">
        <v>240.79</v>
      </c>
      <c r="E2309" s="257"/>
    </row>
    <row r="2310" spans="1:5" s="258" customFormat="1" ht="27">
      <c r="A2310" s="262">
        <v>96533</v>
      </c>
      <c r="B2310" s="263" t="s">
        <v>3338</v>
      </c>
      <c r="C2310" s="264" t="s">
        <v>4</v>
      </c>
      <c r="D2310" s="278">
        <v>127.82</v>
      </c>
      <c r="E2310" s="257"/>
    </row>
    <row r="2311" spans="1:5" s="258" customFormat="1" ht="27">
      <c r="A2311" s="262">
        <v>96534</v>
      </c>
      <c r="B2311" s="263" t="s">
        <v>3339</v>
      </c>
      <c r="C2311" s="264" t="s">
        <v>4</v>
      </c>
      <c r="D2311" s="278">
        <v>100.11</v>
      </c>
      <c r="E2311" s="257"/>
    </row>
    <row r="2312" spans="1:5" s="258" customFormat="1" ht="13.5">
      <c r="A2312" s="262">
        <v>96535</v>
      </c>
      <c r="B2312" s="263" t="s">
        <v>3340</v>
      </c>
      <c r="C2312" s="264" t="s">
        <v>4</v>
      </c>
      <c r="D2312" s="278">
        <v>168.19</v>
      </c>
      <c r="E2312" s="257"/>
    </row>
    <row r="2313" spans="1:5" s="258" customFormat="1" ht="27">
      <c r="A2313" s="262">
        <v>96536</v>
      </c>
      <c r="B2313" s="263" t="s">
        <v>3341</v>
      </c>
      <c r="C2313" s="264" t="s">
        <v>4</v>
      </c>
      <c r="D2313" s="278">
        <v>86.36</v>
      </c>
      <c r="E2313" s="257"/>
    </row>
    <row r="2314" spans="1:5" s="258" customFormat="1" ht="27">
      <c r="A2314" s="262">
        <v>96537</v>
      </c>
      <c r="B2314" s="263" t="s">
        <v>3342</v>
      </c>
      <c r="C2314" s="264" t="s">
        <v>4</v>
      </c>
      <c r="D2314" s="278">
        <v>215.23</v>
      </c>
      <c r="E2314" s="257"/>
    </row>
    <row r="2315" spans="1:5" s="258" customFormat="1" ht="27">
      <c r="A2315" s="262">
        <v>96538</v>
      </c>
      <c r="B2315" s="263" t="s">
        <v>3343</v>
      </c>
      <c r="C2315" s="264" t="s">
        <v>4</v>
      </c>
      <c r="D2315" s="278">
        <v>301.85000000000002</v>
      </c>
      <c r="E2315" s="257"/>
    </row>
    <row r="2316" spans="1:5" s="258" customFormat="1" ht="27">
      <c r="A2316" s="262">
        <v>96539</v>
      </c>
      <c r="B2316" s="263" t="s">
        <v>3344</v>
      </c>
      <c r="C2316" s="264" t="s">
        <v>4</v>
      </c>
      <c r="D2316" s="278">
        <v>140</v>
      </c>
      <c r="E2316" s="257"/>
    </row>
    <row r="2317" spans="1:5" s="258" customFormat="1" ht="27">
      <c r="A2317" s="262">
        <v>96540</v>
      </c>
      <c r="B2317" s="263" t="s">
        <v>3345</v>
      </c>
      <c r="C2317" s="264" t="s">
        <v>4</v>
      </c>
      <c r="D2317" s="278">
        <v>149.26</v>
      </c>
      <c r="E2317" s="257"/>
    </row>
    <row r="2318" spans="1:5" s="258" customFormat="1" ht="27">
      <c r="A2318" s="262">
        <v>96541</v>
      </c>
      <c r="B2318" s="263" t="s">
        <v>3346</v>
      </c>
      <c r="C2318" s="264" t="s">
        <v>4</v>
      </c>
      <c r="D2318" s="278">
        <v>213.15</v>
      </c>
      <c r="E2318" s="257"/>
    </row>
    <row r="2319" spans="1:5" s="258" customFormat="1" ht="27">
      <c r="A2319" s="262">
        <v>96542</v>
      </c>
      <c r="B2319" s="263" t="s">
        <v>3347</v>
      </c>
      <c r="C2319" s="264" t="s">
        <v>4</v>
      </c>
      <c r="D2319" s="278">
        <v>104.12</v>
      </c>
      <c r="E2319" s="257"/>
    </row>
    <row r="2320" spans="1:5" s="258" customFormat="1" ht="13.5">
      <c r="A2320" s="262">
        <v>96543</v>
      </c>
      <c r="B2320" s="263" t="s">
        <v>3348</v>
      </c>
      <c r="C2320" s="264" t="s">
        <v>3</v>
      </c>
      <c r="D2320" s="278">
        <v>21.15</v>
      </c>
      <c r="E2320" s="257"/>
    </row>
    <row r="2321" spans="1:5" s="258" customFormat="1" ht="27">
      <c r="A2321" s="262">
        <v>97747</v>
      </c>
      <c r="B2321" s="263" t="s">
        <v>3349</v>
      </c>
      <c r="C2321" s="264" t="s">
        <v>4</v>
      </c>
      <c r="D2321" s="278">
        <v>232.33</v>
      </c>
      <c r="E2321" s="257"/>
    </row>
    <row r="2322" spans="1:5" s="258" customFormat="1" ht="13.5">
      <c r="A2322" s="262">
        <v>101791</v>
      </c>
      <c r="B2322" s="263" t="s">
        <v>5398</v>
      </c>
      <c r="C2322" s="264" t="s">
        <v>1</v>
      </c>
      <c r="D2322" s="278">
        <v>25.13</v>
      </c>
      <c r="E2322" s="257"/>
    </row>
    <row r="2323" spans="1:5" s="258" customFormat="1" ht="27">
      <c r="A2323" s="262">
        <v>101792</v>
      </c>
      <c r="B2323" s="263" t="s">
        <v>5399</v>
      </c>
      <c r="C2323" s="264" t="s">
        <v>7</v>
      </c>
      <c r="D2323" s="278">
        <v>17.66</v>
      </c>
      <c r="E2323" s="257"/>
    </row>
    <row r="2324" spans="1:5" s="258" customFormat="1" ht="27">
      <c r="A2324" s="262">
        <v>101793</v>
      </c>
      <c r="B2324" s="263" t="s">
        <v>5400</v>
      </c>
      <c r="C2324" s="264" t="s">
        <v>7</v>
      </c>
      <c r="D2324" s="278">
        <v>26.4</v>
      </c>
      <c r="E2324" s="257"/>
    </row>
    <row r="2325" spans="1:5" s="258" customFormat="1" ht="27">
      <c r="A2325" s="262">
        <v>101969</v>
      </c>
      <c r="B2325" s="263" t="s">
        <v>6053</v>
      </c>
      <c r="C2325" s="264" t="s">
        <v>4</v>
      </c>
      <c r="D2325" s="278">
        <v>217.1</v>
      </c>
      <c r="E2325" s="257"/>
    </row>
    <row r="2326" spans="1:5" s="258" customFormat="1" ht="27">
      <c r="A2326" s="262">
        <v>101971</v>
      </c>
      <c r="B2326" s="263" t="s">
        <v>6054</v>
      </c>
      <c r="C2326" s="264" t="s">
        <v>4</v>
      </c>
      <c r="D2326" s="278">
        <v>164.78</v>
      </c>
      <c r="E2326" s="257"/>
    </row>
    <row r="2327" spans="1:5" s="258" customFormat="1" ht="13.5">
      <c r="A2327" s="262">
        <v>101973</v>
      </c>
      <c r="B2327" s="263" t="s">
        <v>6055</v>
      </c>
      <c r="C2327" s="264" t="s">
        <v>4</v>
      </c>
      <c r="D2327" s="278">
        <v>230.73</v>
      </c>
      <c r="E2327" s="257"/>
    </row>
    <row r="2328" spans="1:5" s="258" customFormat="1" ht="27">
      <c r="A2328" s="262">
        <v>101974</v>
      </c>
      <c r="B2328" s="263" t="s">
        <v>6056</v>
      </c>
      <c r="C2328" s="264" t="s">
        <v>4</v>
      </c>
      <c r="D2328" s="278">
        <v>524.54999999999995</v>
      </c>
      <c r="E2328" s="257"/>
    </row>
    <row r="2329" spans="1:5" s="258" customFormat="1" ht="27">
      <c r="A2329" s="262">
        <v>101975</v>
      </c>
      <c r="B2329" s="263" t="s">
        <v>6057</v>
      </c>
      <c r="C2329" s="264" t="s">
        <v>4</v>
      </c>
      <c r="D2329" s="278">
        <v>445.42</v>
      </c>
      <c r="E2329" s="257"/>
    </row>
    <row r="2330" spans="1:5" s="258" customFormat="1" ht="27">
      <c r="A2330" s="262">
        <v>101977</v>
      </c>
      <c r="B2330" s="263" t="s">
        <v>6058</v>
      </c>
      <c r="C2330" s="264" t="s">
        <v>4</v>
      </c>
      <c r="D2330" s="278">
        <v>331.93</v>
      </c>
      <c r="E2330" s="257"/>
    </row>
    <row r="2331" spans="1:5" s="258" customFormat="1" ht="27">
      <c r="A2331" s="262">
        <v>101980</v>
      </c>
      <c r="B2331" s="263" t="s">
        <v>6059</v>
      </c>
      <c r="C2331" s="264" t="s">
        <v>4</v>
      </c>
      <c r="D2331" s="278">
        <v>305.68</v>
      </c>
      <c r="E2331" s="257"/>
    </row>
    <row r="2332" spans="1:5" s="258" customFormat="1" ht="27">
      <c r="A2332" s="262">
        <v>101981</v>
      </c>
      <c r="B2332" s="263" t="s">
        <v>6060</v>
      </c>
      <c r="C2332" s="264" t="s">
        <v>4</v>
      </c>
      <c r="D2332" s="278">
        <v>266.99</v>
      </c>
      <c r="E2332" s="257"/>
    </row>
    <row r="2333" spans="1:5" s="258" customFormat="1" ht="27">
      <c r="A2333" s="262">
        <v>101982</v>
      </c>
      <c r="B2333" s="263" t="s">
        <v>6061</v>
      </c>
      <c r="C2333" s="264" t="s">
        <v>4</v>
      </c>
      <c r="D2333" s="278">
        <v>237.15</v>
      </c>
      <c r="E2333" s="257"/>
    </row>
    <row r="2334" spans="1:5" s="258" customFormat="1" ht="27">
      <c r="A2334" s="262">
        <v>101983</v>
      </c>
      <c r="B2334" s="263" t="s">
        <v>6062</v>
      </c>
      <c r="C2334" s="264" t="s">
        <v>4</v>
      </c>
      <c r="D2334" s="278">
        <v>218.37</v>
      </c>
      <c r="E2334" s="257"/>
    </row>
    <row r="2335" spans="1:5" s="258" customFormat="1" ht="27">
      <c r="A2335" s="262">
        <v>101985</v>
      </c>
      <c r="B2335" s="263" t="s">
        <v>6063</v>
      </c>
      <c r="C2335" s="264" t="s">
        <v>4</v>
      </c>
      <c r="D2335" s="278">
        <v>234.26</v>
      </c>
      <c r="E2335" s="257"/>
    </row>
    <row r="2336" spans="1:5" s="258" customFormat="1" ht="27">
      <c r="A2336" s="262">
        <v>101986</v>
      </c>
      <c r="B2336" s="263" t="s">
        <v>6064</v>
      </c>
      <c r="C2336" s="264" t="s">
        <v>4</v>
      </c>
      <c r="D2336" s="278">
        <v>167.75</v>
      </c>
      <c r="E2336" s="257"/>
    </row>
    <row r="2337" spans="1:5" s="258" customFormat="1" ht="13.5">
      <c r="A2337" s="262">
        <v>101987</v>
      </c>
      <c r="B2337" s="263" t="s">
        <v>6065</v>
      </c>
      <c r="C2337" s="264" t="s">
        <v>4</v>
      </c>
      <c r="D2337" s="278">
        <v>272.64999999999998</v>
      </c>
      <c r="E2337" s="257"/>
    </row>
    <row r="2338" spans="1:5" s="258" customFormat="1" ht="27">
      <c r="A2338" s="262">
        <v>101988</v>
      </c>
      <c r="B2338" s="263" t="s">
        <v>6066</v>
      </c>
      <c r="C2338" s="264" t="s">
        <v>4</v>
      </c>
      <c r="D2338" s="278">
        <v>224.73</v>
      </c>
      <c r="E2338" s="257"/>
    </row>
    <row r="2339" spans="1:5" s="258" customFormat="1" ht="27">
      <c r="A2339" s="262">
        <v>101989</v>
      </c>
      <c r="B2339" s="263" t="s">
        <v>6067</v>
      </c>
      <c r="C2339" s="264" t="s">
        <v>4</v>
      </c>
      <c r="D2339" s="278">
        <v>173.07</v>
      </c>
      <c r="E2339" s="257"/>
    </row>
    <row r="2340" spans="1:5" s="258" customFormat="1" ht="13.5">
      <c r="A2340" s="262">
        <v>101990</v>
      </c>
      <c r="B2340" s="263" t="s">
        <v>6068</v>
      </c>
      <c r="C2340" s="264" t="s">
        <v>4</v>
      </c>
      <c r="D2340" s="278">
        <v>248.38</v>
      </c>
      <c r="E2340" s="257"/>
    </row>
    <row r="2341" spans="1:5" s="258" customFormat="1" ht="27">
      <c r="A2341" s="262">
        <v>101991</v>
      </c>
      <c r="B2341" s="263" t="s">
        <v>6069</v>
      </c>
      <c r="C2341" s="264" t="s">
        <v>4</v>
      </c>
      <c r="D2341" s="278">
        <v>233.63</v>
      </c>
      <c r="E2341" s="257"/>
    </row>
    <row r="2342" spans="1:5" s="258" customFormat="1" ht="27">
      <c r="A2342" s="262">
        <v>101992</v>
      </c>
      <c r="B2342" s="263" t="s">
        <v>6070</v>
      </c>
      <c r="C2342" s="264" t="s">
        <v>4</v>
      </c>
      <c r="D2342" s="278">
        <v>170.04</v>
      </c>
      <c r="E2342" s="257"/>
    </row>
    <row r="2343" spans="1:5" s="258" customFormat="1" ht="13.5">
      <c r="A2343" s="262">
        <v>101993</v>
      </c>
      <c r="B2343" s="263" t="s">
        <v>6071</v>
      </c>
      <c r="C2343" s="264" t="s">
        <v>4</v>
      </c>
      <c r="D2343" s="278">
        <v>320.31</v>
      </c>
      <c r="E2343" s="257"/>
    </row>
    <row r="2344" spans="1:5" s="258" customFormat="1" ht="27">
      <c r="A2344" s="262">
        <v>101994</v>
      </c>
      <c r="B2344" s="263" t="s">
        <v>6072</v>
      </c>
      <c r="C2344" s="264" t="s">
        <v>4</v>
      </c>
      <c r="D2344" s="278">
        <v>239.56</v>
      </c>
      <c r="E2344" s="257"/>
    </row>
    <row r="2345" spans="1:5" s="258" customFormat="1" ht="27">
      <c r="A2345" s="262">
        <v>101995</v>
      </c>
      <c r="B2345" s="263" t="s">
        <v>6073</v>
      </c>
      <c r="C2345" s="264" t="s">
        <v>4</v>
      </c>
      <c r="D2345" s="278">
        <v>181.57</v>
      </c>
      <c r="E2345" s="257"/>
    </row>
    <row r="2346" spans="1:5" s="258" customFormat="1" ht="13.5">
      <c r="A2346" s="262">
        <v>101996</v>
      </c>
      <c r="B2346" s="263" t="s">
        <v>6074</v>
      </c>
      <c r="C2346" s="264" t="s">
        <v>4</v>
      </c>
      <c r="D2346" s="278">
        <v>267.04000000000002</v>
      </c>
      <c r="E2346" s="257"/>
    </row>
    <row r="2347" spans="1:5" s="258" customFormat="1" ht="27">
      <c r="A2347" s="262">
        <v>101997</v>
      </c>
      <c r="B2347" s="263" t="s">
        <v>6075</v>
      </c>
      <c r="C2347" s="264" t="s">
        <v>4</v>
      </c>
      <c r="D2347" s="278">
        <v>234.17</v>
      </c>
      <c r="E2347" s="257"/>
    </row>
    <row r="2348" spans="1:5" s="258" customFormat="1" ht="27">
      <c r="A2348" s="262">
        <v>101998</v>
      </c>
      <c r="B2348" s="263" t="s">
        <v>6076</v>
      </c>
      <c r="C2348" s="264" t="s">
        <v>4</v>
      </c>
      <c r="D2348" s="278">
        <v>169.14</v>
      </c>
      <c r="E2348" s="257"/>
    </row>
    <row r="2349" spans="1:5" s="258" customFormat="1" ht="13.5">
      <c r="A2349" s="262">
        <v>101999</v>
      </c>
      <c r="B2349" s="263" t="s">
        <v>6077</v>
      </c>
      <c r="C2349" s="264" t="s">
        <v>4</v>
      </c>
      <c r="D2349" s="278">
        <v>343.3</v>
      </c>
      <c r="E2349" s="257"/>
    </row>
    <row r="2350" spans="1:5" s="258" customFormat="1" ht="27">
      <c r="A2350" s="262">
        <v>102000</v>
      </c>
      <c r="B2350" s="263" t="s">
        <v>6078</v>
      </c>
      <c r="C2350" s="264" t="s">
        <v>4</v>
      </c>
      <c r="D2350" s="278">
        <v>540.87</v>
      </c>
      <c r="E2350" s="257"/>
    </row>
    <row r="2351" spans="1:5" s="258" customFormat="1" ht="27">
      <c r="A2351" s="262">
        <v>102001</v>
      </c>
      <c r="B2351" s="263" t="s">
        <v>6079</v>
      </c>
      <c r="C2351" s="264" t="s">
        <v>4</v>
      </c>
      <c r="D2351" s="278">
        <v>465.44</v>
      </c>
      <c r="E2351" s="257"/>
    </row>
    <row r="2352" spans="1:5" s="258" customFormat="1" ht="27">
      <c r="A2352" s="262">
        <v>102002</v>
      </c>
      <c r="B2352" s="263" t="s">
        <v>6080</v>
      </c>
      <c r="C2352" s="264" t="s">
        <v>4</v>
      </c>
      <c r="D2352" s="278">
        <v>329.47</v>
      </c>
      <c r="E2352" s="257"/>
    </row>
    <row r="2353" spans="1:5" s="258" customFormat="1" ht="27">
      <c r="A2353" s="262">
        <v>102003</v>
      </c>
      <c r="B2353" s="263" t="s">
        <v>6081</v>
      </c>
      <c r="C2353" s="264" t="s">
        <v>4</v>
      </c>
      <c r="D2353" s="278">
        <v>302.75</v>
      </c>
      <c r="E2353" s="257"/>
    </row>
    <row r="2354" spans="1:5" s="258" customFormat="1" ht="27">
      <c r="A2354" s="262">
        <v>102004</v>
      </c>
      <c r="B2354" s="263" t="s">
        <v>6082</v>
      </c>
      <c r="C2354" s="264" t="s">
        <v>4</v>
      </c>
      <c r="D2354" s="278">
        <v>268.98</v>
      </c>
      <c r="E2354" s="257"/>
    </row>
    <row r="2355" spans="1:5" s="258" customFormat="1" ht="27">
      <c r="A2355" s="262">
        <v>102005</v>
      </c>
      <c r="B2355" s="263" t="s">
        <v>6083</v>
      </c>
      <c r="C2355" s="264" t="s">
        <v>4</v>
      </c>
      <c r="D2355" s="278">
        <v>237.25</v>
      </c>
      <c r="E2355" s="257"/>
    </row>
    <row r="2356" spans="1:5" s="258" customFormat="1" ht="27">
      <c r="A2356" s="262">
        <v>102006</v>
      </c>
      <c r="B2356" s="263" t="s">
        <v>6084</v>
      </c>
      <c r="C2356" s="264" t="s">
        <v>4</v>
      </c>
      <c r="D2356" s="278">
        <v>217.27</v>
      </c>
      <c r="E2356" s="257"/>
    </row>
    <row r="2357" spans="1:5" s="258" customFormat="1" ht="27">
      <c r="A2357" s="262">
        <v>102007</v>
      </c>
      <c r="B2357" s="263" t="s">
        <v>6085</v>
      </c>
      <c r="C2357" s="264" t="s">
        <v>4</v>
      </c>
      <c r="D2357" s="278">
        <v>519.82000000000005</v>
      </c>
      <c r="E2357" s="257"/>
    </row>
    <row r="2358" spans="1:5" s="258" customFormat="1" ht="27">
      <c r="A2358" s="262">
        <v>102008</v>
      </c>
      <c r="B2358" s="263" t="s">
        <v>6086</v>
      </c>
      <c r="C2358" s="264" t="s">
        <v>4</v>
      </c>
      <c r="D2358" s="278">
        <v>433.58</v>
      </c>
      <c r="E2358" s="257"/>
    </row>
    <row r="2359" spans="1:5" s="258" customFormat="1" ht="27">
      <c r="A2359" s="262">
        <v>102009</v>
      </c>
      <c r="B2359" s="263" t="s">
        <v>6087</v>
      </c>
      <c r="C2359" s="264" t="s">
        <v>4</v>
      </c>
      <c r="D2359" s="278">
        <v>333.58</v>
      </c>
      <c r="E2359" s="257"/>
    </row>
    <row r="2360" spans="1:5" s="258" customFormat="1" ht="27">
      <c r="A2360" s="262">
        <v>102010</v>
      </c>
      <c r="B2360" s="263" t="s">
        <v>6088</v>
      </c>
      <c r="C2360" s="264" t="s">
        <v>4</v>
      </c>
      <c r="D2360" s="278">
        <v>304.35000000000002</v>
      </c>
      <c r="E2360" s="257"/>
    </row>
    <row r="2361" spans="1:5" s="258" customFormat="1" ht="27">
      <c r="A2361" s="262">
        <v>102011</v>
      </c>
      <c r="B2361" s="263" t="s">
        <v>6089</v>
      </c>
      <c r="C2361" s="264" t="s">
        <v>4</v>
      </c>
      <c r="D2361" s="278">
        <v>263.17</v>
      </c>
      <c r="E2361" s="257"/>
    </row>
    <row r="2362" spans="1:5" s="258" customFormat="1" ht="27">
      <c r="A2362" s="262">
        <v>102012</v>
      </c>
      <c r="B2362" s="263" t="s">
        <v>6090</v>
      </c>
      <c r="C2362" s="264" t="s">
        <v>4</v>
      </c>
      <c r="D2362" s="278">
        <v>232.49</v>
      </c>
      <c r="E2362" s="257"/>
    </row>
    <row r="2363" spans="1:5" s="258" customFormat="1" ht="27">
      <c r="A2363" s="262">
        <v>102013</v>
      </c>
      <c r="B2363" s="263" t="s">
        <v>6091</v>
      </c>
      <c r="C2363" s="264" t="s">
        <v>4</v>
      </c>
      <c r="D2363" s="278">
        <v>215.43</v>
      </c>
      <c r="E2363" s="257"/>
    </row>
    <row r="2364" spans="1:5" s="258" customFormat="1" ht="27">
      <c r="A2364" s="262">
        <v>102014</v>
      </c>
      <c r="B2364" s="263" t="s">
        <v>6092</v>
      </c>
      <c r="C2364" s="264" t="s">
        <v>4</v>
      </c>
      <c r="D2364" s="278">
        <v>588.66</v>
      </c>
      <c r="E2364" s="257"/>
    </row>
    <row r="2365" spans="1:5" s="258" customFormat="1" ht="27">
      <c r="A2365" s="262">
        <v>102015</v>
      </c>
      <c r="B2365" s="263" t="s">
        <v>6093</v>
      </c>
      <c r="C2365" s="264" t="s">
        <v>4</v>
      </c>
      <c r="D2365" s="278">
        <v>492.73</v>
      </c>
      <c r="E2365" s="257"/>
    </row>
    <row r="2366" spans="1:5" s="258" customFormat="1" ht="27">
      <c r="A2366" s="262">
        <v>102016</v>
      </c>
      <c r="B2366" s="263" t="s">
        <v>6094</v>
      </c>
      <c r="C2366" s="264" t="s">
        <v>4</v>
      </c>
      <c r="D2366" s="278">
        <v>326.92</v>
      </c>
      <c r="E2366" s="257"/>
    </row>
    <row r="2367" spans="1:5" s="258" customFormat="1" ht="27">
      <c r="A2367" s="262">
        <v>102017</v>
      </c>
      <c r="B2367" s="263" t="s">
        <v>6095</v>
      </c>
      <c r="C2367" s="264" t="s">
        <v>4</v>
      </c>
      <c r="D2367" s="278">
        <v>297.88</v>
      </c>
      <c r="E2367" s="257"/>
    </row>
    <row r="2368" spans="1:5" s="258" customFormat="1" ht="27">
      <c r="A2368" s="262">
        <v>102036</v>
      </c>
      <c r="B2368" s="263" t="s">
        <v>6096</v>
      </c>
      <c r="C2368" s="264" t="s">
        <v>4</v>
      </c>
      <c r="D2368" s="278">
        <v>262.02</v>
      </c>
      <c r="E2368" s="257"/>
    </row>
    <row r="2369" spans="1:5" s="258" customFormat="1" ht="27">
      <c r="A2369" s="262">
        <v>102037</v>
      </c>
      <c r="B2369" s="263" t="s">
        <v>6097</v>
      </c>
      <c r="C2369" s="264" t="s">
        <v>4</v>
      </c>
      <c r="D2369" s="278">
        <v>230.36</v>
      </c>
      <c r="E2369" s="257"/>
    </row>
    <row r="2370" spans="1:5" s="258" customFormat="1" ht="27">
      <c r="A2370" s="262">
        <v>102038</v>
      </c>
      <c r="B2370" s="263" t="s">
        <v>6098</v>
      </c>
      <c r="C2370" s="264" t="s">
        <v>4</v>
      </c>
      <c r="D2370" s="278">
        <v>212.76</v>
      </c>
      <c r="E2370" s="257"/>
    </row>
    <row r="2371" spans="1:5" s="258" customFormat="1" ht="27">
      <c r="A2371" s="262">
        <v>102039</v>
      </c>
      <c r="B2371" s="263" t="s">
        <v>6099</v>
      </c>
      <c r="C2371" s="264" t="s">
        <v>4</v>
      </c>
      <c r="D2371" s="278">
        <v>544.61</v>
      </c>
      <c r="E2371" s="257"/>
    </row>
    <row r="2372" spans="1:5" s="258" customFormat="1" ht="27">
      <c r="A2372" s="262">
        <v>102040</v>
      </c>
      <c r="B2372" s="263" t="s">
        <v>6100</v>
      </c>
      <c r="C2372" s="264" t="s">
        <v>4</v>
      </c>
      <c r="D2372" s="278">
        <v>452.96</v>
      </c>
      <c r="E2372" s="257"/>
    </row>
    <row r="2373" spans="1:5" s="258" customFormat="1" ht="27">
      <c r="A2373" s="262">
        <v>102041</v>
      </c>
      <c r="B2373" s="263" t="s">
        <v>6101</v>
      </c>
      <c r="C2373" s="264" t="s">
        <v>4</v>
      </c>
      <c r="D2373" s="278">
        <v>335.18</v>
      </c>
      <c r="E2373" s="257"/>
    </row>
    <row r="2374" spans="1:5" s="258" customFormat="1" ht="27">
      <c r="A2374" s="262">
        <v>102042</v>
      </c>
      <c r="B2374" s="263" t="s">
        <v>6102</v>
      </c>
      <c r="C2374" s="264" t="s">
        <v>4</v>
      </c>
      <c r="D2374" s="278">
        <v>302.85000000000002</v>
      </c>
      <c r="E2374" s="257"/>
    </row>
    <row r="2375" spans="1:5" s="258" customFormat="1" ht="27">
      <c r="A2375" s="262">
        <v>102043</v>
      </c>
      <c r="B2375" s="263" t="s">
        <v>6103</v>
      </c>
      <c r="C2375" s="264" t="s">
        <v>4</v>
      </c>
      <c r="D2375" s="278">
        <v>262.95</v>
      </c>
      <c r="E2375" s="257"/>
    </row>
    <row r="2376" spans="1:5" s="258" customFormat="1" ht="27">
      <c r="A2376" s="262">
        <v>102044</v>
      </c>
      <c r="B2376" s="263" t="s">
        <v>6104</v>
      </c>
      <c r="C2376" s="264" t="s">
        <v>4</v>
      </c>
      <c r="D2376" s="278">
        <v>233.03</v>
      </c>
      <c r="E2376" s="257"/>
    </row>
    <row r="2377" spans="1:5" s="258" customFormat="1" ht="27">
      <c r="A2377" s="262">
        <v>102045</v>
      </c>
      <c r="B2377" s="263" t="s">
        <v>6105</v>
      </c>
      <c r="C2377" s="264" t="s">
        <v>4</v>
      </c>
      <c r="D2377" s="278">
        <v>215.08</v>
      </c>
      <c r="E2377" s="257"/>
    </row>
    <row r="2378" spans="1:5" s="258" customFormat="1" ht="27">
      <c r="A2378" s="262">
        <v>102046</v>
      </c>
      <c r="B2378" s="263" t="s">
        <v>6106</v>
      </c>
      <c r="C2378" s="264" t="s">
        <v>4</v>
      </c>
      <c r="D2378" s="278">
        <v>601.24</v>
      </c>
      <c r="E2378" s="257"/>
    </row>
    <row r="2379" spans="1:5" s="258" customFormat="1" ht="27">
      <c r="A2379" s="262">
        <v>102047</v>
      </c>
      <c r="B2379" s="263" t="s">
        <v>6107</v>
      </c>
      <c r="C2379" s="264" t="s">
        <v>4</v>
      </c>
      <c r="D2379" s="278">
        <v>512.21</v>
      </c>
      <c r="E2379" s="257"/>
    </row>
    <row r="2380" spans="1:5" s="258" customFormat="1" ht="27">
      <c r="A2380" s="262">
        <v>102048</v>
      </c>
      <c r="B2380" s="263" t="s">
        <v>6108</v>
      </c>
      <c r="C2380" s="264" t="s">
        <v>4</v>
      </c>
      <c r="D2380" s="278">
        <v>319.69</v>
      </c>
      <c r="E2380" s="257"/>
    </row>
    <row r="2381" spans="1:5" s="258" customFormat="1" ht="27">
      <c r="A2381" s="262">
        <v>102049</v>
      </c>
      <c r="B2381" s="263" t="s">
        <v>6109</v>
      </c>
      <c r="C2381" s="264" t="s">
        <v>4</v>
      </c>
      <c r="D2381" s="278">
        <v>286.8</v>
      </c>
      <c r="E2381" s="257"/>
    </row>
    <row r="2382" spans="1:5" s="258" customFormat="1" ht="27">
      <c r="A2382" s="262">
        <v>102050</v>
      </c>
      <c r="B2382" s="263" t="s">
        <v>6110</v>
      </c>
      <c r="C2382" s="264" t="s">
        <v>4</v>
      </c>
      <c r="D2382" s="278">
        <v>253.1</v>
      </c>
      <c r="E2382" s="257"/>
    </row>
    <row r="2383" spans="1:5" s="258" customFormat="1" ht="27">
      <c r="A2383" s="262">
        <v>102051</v>
      </c>
      <c r="B2383" s="263" t="s">
        <v>6111</v>
      </c>
      <c r="C2383" s="264" t="s">
        <v>4</v>
      </c>
      <c r="D2383" s="278">
        <v>221.38</v>
      </c>
      <c r="E2383" s="257"/>
    </row>
    <row r="2384" spans="1:5" s="258" customFormat="1" ht="27">
      <c r="A2384" s="262">
        <v>102052</v>
      </c>
      <c r="B2384" s="263" t="s">
        <v>6112</v>
      </c>
      <c r="C2384" s="264" t="s">
        <v>4</v>
      </c>
      <c r="D2384" s="278">
        <v>203.75</v>
      </c>
      <c r="E2384" s="257"/>
    </row>
    <row r="2385" spans="1:5" s="258" customFormat="1" ht="27">
      <c r="A2385" s="262">
        <v>102059</v>
      </c>
      <c r="B2385" s="263" t="s">
        <v>6113</v>
      </c>
      <c r="C2385" s="264" t="s">
        <v>4</v>
      </c>
      <c r="D2385" s="278">
        <v>505.67</v>
      </c>
      <c r="E2385" s="257"/>
    </row>
    <row r="2386" spans="1:5" s="258" customFormat="1" ht="27">
      <c r="A2386" s="262">
        <v>102060</v>
      </c>
      <c r="B2386" s="263" t="s">
        <v>6114</v>
      </c>
      <c r="C2386" s="264" t="s">
        <v>4</v>
      </c>
      <c r="D2386" s="278">
        <v>424.21</v>
      </c>
      <c r="E2386" s="257"/>
    </row>
    <row r="2387" spans="1:5" s="258" customFormat="1" ht="27">
      <c r="A2387" s="262">
        <v>102061</v>
      </c>
      <c r="B2387" s="263" t="s">
        <v>6115</v>
      </c>
      <c r="C2387" s="264" t="s">
        <v>4</v>
      </c>
      <c r="D2387" s="278">
        <v>310.24</v>
      </c>
      <c r="E2387" s="257"/>
    </row>
    <row r="2388" spans="1:5" s="258" customFormat="1" ht="27">
      <c r="A2388" s="262">
        <v>102062</v>
      </c>
      <c r="B2388" s="263" t="s">
        <v>6116</v>
      </c>
      <c r="C2388" s="264" t="s">
        <v>4</v>
      </c>
      <c r="D2388" s="278">
        <v>286.8</v>
      </c>
      <c r="E2388" s="257"/>
    </row>
    <row r="2389" spans="1:5" s="258" customFormat="1" ht="27">
      <c r="A2389" s="262">
        <v>102063</v>
      </c>
      <c r="B2389" s="263" t="s">
        <v>6117</v>
      </c>
      <c r="C2389" s="264" t="s">
        <v>4</v>
      </c>
      <c r="D2389" s="278">
        <v>248.34</v>
      </c>
      <c r="E2389" s="257"/>
    </row>
    <row r="2390" spans="1:5" s="258" customFormat="1" ht="27">
      <c r="A2390" s="262">
        <v>102064</v>
      </c>
      <c r="B2390" s="263" t="s">
        <v>6118</v>
      </c>
      <c r="C2390" s="264" t="s">
        <v>4</v>
      </c>
      <c r="D2390" s="278">
        <v>218.13</v>
      </c>
      <c r="E2390" s="257"/>
    </row>
    <row r="2391" spans="1:5" s="258" customFormat="1" ht="27">
      <c r="A2391" s="262">
        <v>102065</v>
      </c>
      <c r="B2391" s="263" t="s">
        <v>6119</v>
      </c>
      <c r="C2391" s="264" t="s">
        <v>4</v>
      </c>
      <c r="D2391" s="278">
        <v>201.39</v>
      </c>
      <c r="E2391" s="257"/>
    </row>
    <row r="2392" spans="1:5" s="258" customFormat="1" ht="27">
      <c r="A2392" s="262">
        <v>102066</v>
      </c>
      <c r="B2392" s="263" t="s">
        <v>6120</v>
      </c>
      <c r="C2392" s="264" t="s">
        <v>4</v>
      </c>
      <c r="D2392" s="278">
        <v>532.92999999999995</v>
      </c>
      <c r="E2392" s="257"/>
    </row>
    <row r="2393" spans="1:5" s="258" customFormat="1" ht="27">
      <c r="A2393" s="262">
        <v>102067</v>
      </c>
      <c r="B2393" s="263" t="s">
        <v>6121</v>
      </c>
      <c r="C2393" s="264" t="s">
        <v>4</v>
      </c>
      <c r="D2393" s="278">
        <v>456.17</v>
      </c>
      <c r="E2393" s="257"/>
    </row>
    <row r="2394" spans="1:5" s="258" customFormat="1" ht="27">
      <c r="A2394" s="262">
        <v>102068</v>
      </c>
      <c r="B2394" s="263" t="s">
        <v>6122</v>
      </c>
      <c r="C2394" s="264" t="s">
        <v>4</v>
      </c>
      <c r="D2394" s="278">
        <v>293.19</v>
      </c>
      <c r="E2394" s="257"/>
    </row>
    <row r="2395" spans="1:5" s="258" customFormat="1" ht="27">
      <c r="A2395" s="262">
        <v>102069</v>
      </c>
      <c r="B2395" s="263" t="s">
        <v>6123</v>
      </c>
      <c r="C2395" s="264" t="s">
        <v>4</v>
      </c>
      <c r="D2395" s="278">
        <v>269.97000000000003</v>
      </c>
      <c r="E2395" s="257"/>
    </row>
    <row r="2396" spans="1:5" s="258" customFormat="1" ht="27">
      <c r="A2396" s="262">
        <v>102070</v>
      </c>
      <c r="B2396" s="263" t="s">
        <v>6124</v>
      </c>
      <c r="C2396" s="264" t="s">
        <v>4</v>
      </c>
      <c r="D2396" s="278">
        <v>238.25</v>
      </c>
      <c r="E2396" s="257"/>
    </row>
    <row r="2397" spans="1:5" s="258" customFormat="1" ht="27">
      <c r="A2397" s="262">
        <v>102071</v>
      </c>
      <c r="B2397" s="263" t="s">
        <v>6125</v>
      </c>
      <c r="C2397" s="264" t="s">
        <v>4</v>
      </c>
      <c r="D2397" s="278">
        <v>208.83</v>
      </c>
      <c r="E2397" s="257"/>
    </row>
    <row r="2398" spans="1:5" s="258" customFormat="1" ht="27">
      <c r="A2398" s="262">
        <v>102072</v>
      </c>
      <c r="B2398" s="263" t="s">
        <v>6126</v>
      </c>
      <c r="C2398" s="264" t="s">
        <v>4</v>
      </c>
      <c r="D2398" s="278">
        <v>195.04</v>
      </c>
      <c r="E2398" s="257"/>
    </row>
    <row r="2399" spans="1:5" s="258" customFormat="1" ht="27">
      <c r="A2399" s="262">
        <v>102073</v>
      </c>
      <c r="B2399" s="263" t="s">
        <v>24703</v>
      </c>
      <c r="C2399" s="264" t="s">
        <v>7</v>
      </c>
      <c r="D2399" s="278">
        <v>4089.67</v>
      </c>
      <c r="E2399" s="257"/>
    </row>
    <row r="2400" spans="1:5" s="258" customFormat="1" ht="27">
      <c r="A2400" s="262">
        <v>102074</v>
      </c>
      <c r="B2400" s="263" t="s">
        <v>24704</v>
      </c>
      <c r="C2400" s="264" t="s">
        <v>7</v>
      </c>
      <c r="D2400" s="278">
        <v>4998.6400000000003</v>
      </c>
      <c r="E2400" s="257"/>
    </row>
    <row r="2401" spans="1:5" s="258" customFormat="1" ht="27">
      <c r="A2401" s="262">
        <v>102075</v>
      </c>
      <c r="B2401" s="263" t="s">
        <v>24705</v>
      </c>
      <c r="C2401" s="264" t="s">
        <v>7</v>
      </c>
      <c r="D2401" s="278">
        <v>5238.28</v>
      </c>
      <c r="E2401" s="257"/>
    </row>
    <row r="2402" spans="1:5" s="258" customFormat="1" ht="27">
      <c r="A2402" s="262">
        <v>102076</v>
      </c>
      <c r="B2402" s="263" t="s">
        <v>24706</v>
      </c>
      <c r="C2402" s="264" t="s">
        <v>7</v>
      </c>
      <c r="D2402" s="278">
        <v>5372.16</v>
      </c>
      <c r="E2402" s="257"/>
    </row>
    <row r="2403" spans="1:5" s="258" customFormat="1" ht="27">
      <c r="A2403" s="262">
        <v>102077</v>
      </c>
      <c r="B2403" s="263" t="s">
        <v>24707</v>
      </c>
      <c r="C2403" s="264" t="s">
        <v>7</v>
      </c>
      <c r="D2403" s="278">
        <v>5867.88</v>
      </c>
      <c r="E2403" s="257"/>
    </row>
    <row r="2404" spans="1:5" s="258" customFormat="1" ht="27">
      <c r="A2404" s="262">
        <v>102078</v>
      </c>
      <c r="B2404" s="263" t="s">
        <v>24708</v>
      </c>
      <c r="C2404" s="264" t="s">
        <v>7</v>
      </c>
      <c r="D2404" s="278">
        <v>5977.12</v>
      </c>
      <c r="E2404" s="257"/>
    </row>
    <row r="2405" spans="1:5" s="258" customFormat="1" ht="27">
      <c r="A2405" s="262">
        <v>102079</v>
      </c>
      <c r="B2405" s="263" t="s">
        <v>24709</v>
      </c>
      <c r="C2405" s="264" t="s">
        <v>7</v>
      </c>
      <c r="D2405" s="278">
        <v>5759.95</v>
      </c>
      <c r="E2405" s="257"/>
    </row>
    <row r="2406" spans="1:5" s="258" customFormat="1" ht="27">
      <c r="A2406" s="262">
        <v>102080</v>
      </c>
      <c r="B2406" s="263" t="s">
        <v>24710</v>
      </c>
      <c r="C2406" s="264" t="s">
        <v>7</v>
      </c>
      <c r="D2406" s="278">
        <v>5081.09</v>
      </c>
      <c r="E2406" s="257"/>
    </row>
    <row r="2407" spans="1:5" s="258" customFormat="1" ht="27">
      <c r="A2407" s="262">
        <v>102086</v>
      </c>
      <c r="B2407" s="263" t="s">
        <v>6127</v>
      </c>
      <c r="C2407" s="264" t="s">
        <v>4</v>
      </c>
      <c r="D2407" s="278">
        <v>229.16</v>
      </c>
      <c r="E2407" s="257"/>
    </row>
    <row r="2408" spans="1:5" s="258" customFormat="1" ht="27">
      <c r="A2408" s="262">
        <v>102087</v>
      </c>
      <c r="B2408" s="263" t="s">
        <v>6128</v>
      </c>
      <c r="C2408" s="264" t="s">
        <v>4</v>
      </c>
      <c r="D2408" s="278">
        <v>174.92</v>
      </c>
      <c r="E2408" s="257"/>
    </row>
    <row r="2409" spans="1:5" s="258" customFormat="1" ht="13.5">
      <c r="A2409" s="262">
        <v>102088</v>
      </c>
      <c r="B2409" s="263" t="s">
        <v>6129</v>
      </c>
      <c r="C2409" s="264" t="s">
        <v>4</v>
      </c>
      <c r="D2409" s="278">
        <v>248.51</v>
      </c>
      <c r="E2409" s="257"/>
    </row>
    <row r="2410" spans="1:5" s="258" customFormat="1" ht="27">
      <c r="A2410" s="262">
        <v>102089</v>
      </c>
      <c r="B2410" s="263" t="s">
        <v>6130</v>
      </c>
      <c r="C2410" s="264" t="s">
        <v>4</v>
      </c>
      <c r="D2410" s="278">
        <v>221.97</v>
      </c>
      <c r="E2410" s="257"/>
    </row>
    <row r="2411" spans="1:5" s="258" customFormat="1" ht="27">
      <c r="A2411" s="262">
        <v>102090</v>
      </c>
      <c r="B2411" s="263" t="s">
        <v>6131</v>
      </c>
      <c r="C2411" s="264" t="s">
        <v>4</v>
      </c>
      <c r="D2411" s="278">
        <v>160.44</v>
      </c>
      <c r="E2411" s="257"/>
    </row>
    <row r="2412" spans="1:5" s="258" customFormat="1" ht="13.5">
      <c r="A2412" s="262">
        <v>102091</v>
      </c>
      <c r="B2412" s="263" t="s">
        <v>6132</v>
      </c>
      <c r="C2412" s="264" t="s">
        <v>4</v>
      </c>
      <c r="D2412" s="278">
        <v>290.27999999999997</v>
      </c>
      <c r="E2412" s="257"/>
    </row>
    <row r="2413" spans="1:5" s="258" customFormat="1" ht="27">
      <c r="A2413" s="262">
        <v>103760</v>
      </c>
      <c r="B2413" s="263" t="s">
        <v>7347</v>
      </c>
      <c r="C2413" s="264" t="s">
        <v>4</v>
      </c>
      <c r="D2413" s="278">
        <v>132.37</v>
      </c>
      <c r="E2413" s="257"/>
    </row>
    <row r="2414" spans="1:5" s="258" customFormat="1" ht="27">
      <c r="A2414" s="262">
        <v>103761</v>
      </c>
      <c r="B2414" s="263" t="s">
        <v>7348</v>
      </c>
      <c r="C2414" s="264" t="s">
        <v>4</v>
      </c>
      <c r="D2414" s="278">
        <v>88.84</v>
      </c>
      <c r="E2414" s="257"/>
    </row>
    <row r="2415" spans="1:5" s="258" customFormat="1" ht="27">
      <c r="A2415" s="262">
        <v>103762</v>
      </c>
      <c r="B2415" s="263" t="s">
        <v>7349</v>
      </c>
      <c r="C2415" s="264" t="s">
        <v>4</v>
      </c>
      <c r="D2415" s="278">
        <v>75.39</v>
      </c>
      <c r="E2415" s="257"/>
    </row>
    <row r="2416" spans="1:5" s="258" customFormat="1" ht="27">
      <c r="A2416" s="262">
        <v>103763</v>
      </c>
      <c r="B2416" s="263" t="s">
        <v>7350</v>
      </c>
      <c r="C2416" s="264" t="s">
        <v>4</v>
      </c>
      <c r="D2416" s="278">
        <v>66.14</v>
      </c>
      <c r="E2416" s="257"/>
    </row>
    <row r="2417" spans="1:5" s="258" customFormat="1" ht="13.5">
      <c r="A2417" s="262">
        <v>89996</v>
      </c>
      <c r="B2417" s="263" t="s">
        <v>6796</v>
      </c>
      <c r="C2417" s="264" t="s">
        <v>3</v>
      </c>
      <c r="D2417" s="278">
        <v>13.97</v>
      </c>
      <c r="E2417" s="257"/>
    </row>
    <row r="2418" spans="1:5" s="258" customFormat="1" ht="13.5">
      <c r="A2418" s="262">
        <v>89997</v>
      </c>
      <c r="B2418" s="263" t="s">
        <v>6797</v>
      </c>
      <c r="C2418" s="264" t="s">
        <v>3</v>
      </c>
      <c r="D2418" s="278">
        <v>11.53</v>
      </c>
      <c r="E2418" s="257"/>
    </row>
    <row r="2419" spans="1:5" s="258" customFormat="1" ht="13.5">
      <c r="A2419" s="262">
        <v>89998</v>
      </c>
      <c r="B2419" s="263" t="s">
        <v>6798</v>
      </c>
      <c r="C2419" s="264" t="s">
        <v>3</v>
      </c>
      <c r="D2419" s="278">
        <v>13.45</v>
      </c>
      <c r="E2419" s="257"/>
    </row>
    <row r="2420" spans="1:5" s="258" customFormat="1" ht="13.5">
      <c r="A2420" s="262">
        <v>89999</v>
      </c>
      <c r="B2420" s="263" t="s">
        <v>6799</v>
      </c>
      <c r="C2420" s="264" t="s">
        <v>3</v>
      </c>
      <c r="D2420" s="278">
        <v>19.420000000000002</v>
      </c>
      <c r="E2420" s="257"/>
    </row>
    <row r="2421" spans="1:5" s="258" customFormat="1" ht="13.5">
      <c r="A2421" s="262">
        <v>90000</v>
      </c>
      <c r="B2421" s="263" t="s">
        <v>6800</v>
      </c>
      <c r="C2421" s="264" t="s">
        <v>3</v>
      </c>
      <c r="D2421" s="278">
        <v>16.12</v>
      </c>
      <c r="E2421" s="257"/>
    </row>
    <row r="2422" spans="1:5" s="258" customFormat="1" ht="27">
      <c r="A2422" s="262">
        <v>91593</v>
      </c>
      <c r="B2422" s="263" t="s">
        <v>3350</v>
      </c>
      <c r="C2422" s="264" t="s">
        <v>3</v>
      </c>
      <c r="D2422" s="278">
        <v>15.62</v>
      </c>
      <c r="E2422" s="257"/>
    </row>
    <row r="2423" spans="1:5" s="258" customFormat="1" ht="27">
      <c r="A2423" s="262">
        <v>91594</v>
      </c>
      <c r="B2423" s="263" t="s">
        <v>3351</v>
      </c>
      <c r="C2423" s="264" t="s">
        <v>3</v>
      </c>
      <c r="D2423" s="278">
        <v>16.05</v>
      </c>
      <c r="E2423" s="257"/>
    </row>
    <row r="2424" spans="1:5" s="258" customFormat="1" ht="13.5">
      <c r="A2424" s="262">
        <v>91595</v>
      </c>
      <c r="B2424" s="263" t="s">
        <v>3352</v>
      </c>
      <c r="C2424" s="264" t="s">
        <v>3</v>
      </c>
      <c r="D2424" s="278">
        <v>16.71</v>
      </c>
      <c r="E2424" s="257"/>
    </row>
    <row r="2425" spans="1:5" s="258" customFormat="1" ht="13.5">
      <c r="A2425" s="262">
        <v>91596</v>
      </c>
      <c r="B2425" s="263" t="s">
        <v>3353</v>
      </c>
      <c r="C2425" s="264" t="s">
        <v>3</v>
      </c>
      <c r="D2425" s="278">
        <v>15.95</v>
      </c>
      <c r="E2425" s="257"/>
    </row>
    <row r="2426" spans="1:5" s="258" customFormat="1" ht="13.5">
      <c r="A2426" s="262">
        <v>91597</v>
      </c>
      <c r="B2426" s="263" t="s">
        <v>3354</v>
      </c>
      <c r="C2426" s="264" t="s">
        <v>3</v>
      </c>
      <c r="D2426" s="278">
        <v>11.2</v>
      </c>
      <c r="E2426" s="257"/>
    </row>
    <row r="2427" spans="1:5" s="258" customFormat="1" ht="13.5">
      <c r="A2427" s="262">
        <v>91598</v>
      </c>
      <c r="B2427" s="263" t="s">
        <v>3355</v>
      </c>
      <c r="C2427" s="264" t="s">
        <v>3</v>
      </c>
      <c r="D2427" s="278">
        <v>15.53</v>
      </c>
      <c r="E2427" s="257"/>
    </row>
    <row r="2428" spans="1:5" s="258" customFormat="1" ht="13.5">
      <c r="A2428" s="262">
        <v>91599</v>
      </c>
      <c r="B2428" s="263" t="s">
        <v>3356</v>
      </c>
      <c r="C2428" s="264" t="s">
        <v>3</v>
      </c>
      <c r="D2428" s="278">
        <v>11.62</v>
      </c>
      <c r="E2428" s="257"/>
    </row>
    <row r="2429" spans="1:5" s="258" customFormat="1" ht="13.5">
      <c r="A2429" s="262">
        <v>91600</v>
      </c>
      <c r="B2429" s="263" t="s">
        <v>3357</v>
      </c>
      <c r="C2429" s="264" t="s">
        <v>3</v>
      </c>
      <c r="D2429" s="278">
        <v>18.54</v>
      </c>
      <c r="E2429" s="257"/>
    </row>
    <row r="2430" spans="1:5" s="258" customFormat="1" ht="13.5">
      <c r="A2430" s="262">
        <v>91601</v>
      </c>
      <c r="B2430" s="263" t="s">
        <v>3358</v>
      </c>
      <c r="C2430" s="264" t="s">
        <v>3</v>
      </c>
      <c r="D2430" s="278">
        <v>16.399999999999999</v>
      </c>
      <c r="E2430" s="257"/>
    </row>
    <row r="2431" spans="1:5" s="258" customFormat="1" ht="13.5">
      <c r="A2431" s="262">
        <v>91602</v>
      </c>
      <c r="B2431" s="263" t="s">
        <v>3359</v>
      </c>
      <c r="C2431" s="264" t="s">
        <v>3</v>
      </c>
      <c r="D2431" s="278">
        <v>15.44</v>
      </c>
      <c r="E2431" s="257"/>
    </row>
    <row r="2432" spans="1:5" s="258" customFormat="1" ht="13.5">
      <c r="A2432" s="262">
        <v>91603</v>
      </c>
      <c r="B2432" s="263" t="s">
        <v>3360</v>
      </c>
      <c r="C2432" s="264" t="s">
        <v>3</v>
      </c>
      <c r="D2432" s="278">
        <v>14.57</v>
      </c>
      <c r="E2432" s="257"/>
    </row>
    <row r="2433" spans="1:5" s="258" customFormat="1" ht="27">
      <c r="A2433" s="262">
        <v>92759</v>
      </c>
      <c r="B2433" s="263" t="s">
        <v>8128</v>
      </c>
      <c r="C2433" s="264" t="s">
        <v>3</v>
      </c>
      <c r="D2433" s="278">
        <v>17.690000000000001</v>
      </c>
      <c r="E2433" s="257"/>
    </row>
    <row r="2434" spans="1:5" s="258" customFormat="1" ht="27">
      <c r="A2434" s="262">
        <v>92760</v>
      </c>
      <c r="B2434" s="263" t="s">
        <v>8129</v>
      </c>
      <c r="C2434" s="264" t="s">
        <v>3</v>
      </c>
      <c r="D2434" s="278">
        <v>17.29</v>
      </c>
      <c r="E2434" s="257"/>
    </row>
    <row r="2435" spans="1:5" s="258" customFormat="1" ht="27">
      <c r="A2435" s="262">
        <v>92761</v>
      </c>
      <c r="B2435" s="263" t="s">
        <v>8130</v>
      </c>
      <c r="C2435" s="264" t="s">
        <v>3</v>
      </c>
      <c r="D2435" s="278">
        <v>16.670000000000002</v>
      </c>
      <c r="E2435" s="257"/>
    </row>
    <row r="2436" spans="1:5" s="258" customFormat="1" ht="27">
      <c r="A2436" s="262">
        <v>92762</v>
      </c>
      <c r="B2436" s="263" t="s">
        <v>8131</v>
      </c>
      <c r="C2436" s="264" t="s">
        <v>3</v>
      </c>
      <c r="D2436" s="278">
        <v>15.09</v>
      </c>
      <c r="E2436" s="257"/>
    </row>
    <row r="2437" spans="1:5" s="258" customFormat="1" ht="27">
      <c r="A2437" s="262">
        <v>92763</v>
      </c>
      <c r="B2437" s="263" t="s">
        <v>8132</v>
      </c>
      <c r="C2437" s="264" t="s">
        <v>3</v>
      </c>
      <c r="D2437" s="278">
        <v>12.82</v>
      </c>
      <c r="E2437" s="257"/>
    </row>
    <row r="2438" spans="1:5" s="258" customFormat="1" ht="27">
      <c r="A2438" s="262">
        <v>92764</v>
      </c>
      <c r="B2438" s="263" t="s">
        <v>8133</v>
      </c>
      <c r="C2438" s="264" t="s">
        <v>3</v>
      </c>
      <c r="D2438" s="278">
        <v>12.51</v>
      </c>
      <c r="E2438" s="257"/>
    </row>
    <row r="2439" spans="1:5" s="258" customFormat="1" ht="27">
      <c r="A2439" s="262">
        <v>92765</v>
      </c>
      <c r="B2439" s="263" t="s">
        <v>8134</v>
      </c>
      <c r="C2439" s="264" t="s">
        <v>3</v>
      </c>
      <c r="D2439" s="278">
        <v>14.35</v>
      </c>
      <c r="E2439" s="257"/>
    </row>
    <row r="2440" spans="1:5" s="258" customFormat="1" ht="27">
      <c r="A2440" s="262">
        <v>92766</v>
      </c>
      <c r="B2440" s="263" t="s">
        <v>8135</v>
      </c>
      <c r="C2440" s="264" t="s">
        <v>3</v>
      </c>
      <c r="D2440" s="278">
        <v>14.24</v>
      </c>
      <c r="E2440" s="257"/>
    </row>
    <row r="2441" spans="1:5" s="258" customFormat="1" ht="13.5">
      <c r="A2441" s="262">
        <v>92767</v>
      </c>
      <c r="B2441" s="263" t="s">
        <v>8136</v>
      </c>
      <c r="C2441" s="264" t="s">
        <v>3</v>
      </c>
      <c r="D2441" s="278">
        <v>19.059999999999999</v>
      </c>
      <c r="E2441" s="257"/>
    </row>
    <row r="2442" spans="1:5" s="258" customFormat="1" ht="13.5">
      <c r="A2442" s="262">
        <v>92768</v>
      </c>
      <c r="B2442" s="263" t="s">
        <v>8137</v>
      </c>
      <c r="C2442" s="264" t="s">
        <v>3</v>
      </c>
      <c r="D2442" s="278">
        <v>17.170000000000002</v>
      </c>
      <c r="E2442" s="257"/>
    </row>
    <row r="2443" spans="1:5" s="258" customFormat="1" ht="13.5">
      <c r="A2443" s="262">
        <v>92769</v>
      </c>
      <c r="B2443" s="263" t="s">
        <v>8138</v>
      </c>
      <c r="C2443" s="264" t="s">
        <v>3</v>
      </c>
      <c r="D2443" s="278">
        <v>16.79</v>
      </c>
      <c r="E2443" s="257"/>
    </row>
    <row r="2444" spans="1:5" s="258" customFormat="1" ht="13.5">
      <c r="A2444" s="262">
        <v>92770</v>
      </c>
      <c r="B2444" s="263" t="s">
        <v>8139</v>
      </c>
      <c r="C2444" s="264" t="s">
        <v>3</v>
      </c>
      <c r="D2444" s="278">
        <v>16.18</v>
      </c>
      <c r="E2444" s="257"/>
    </row>
    <row r="2445" spans="1:5" s="258" customFormat="1" ht="27">
      <c r="A2445" s="262">
        <v>92771</v>
      </c>
      <c r="B2445" s="263" t="s">
        <v>8140</v>
      </c>
      <c r="C2445" s="264" t="s">
        <v>3</v>
      </c>
      <c r="D2445" s="278">
        <v>14.64</v>
      </c>
      <c r="E2445" s="257"/>
    </row>
    <row r="2446" spans="1:5" s="258" customFormat="1" ht="27">
      <c r="A2446" s="262">
        <v>92772</v>
      </c>
      <c r="B2446" s="263" t="s">
        <v>8141</v>
      </c>
      <c r="C2446" s="264" t="s">
        <v>3</v>
      </c>
      <c r="D2446" s="278">
        <v>12.42</v>
      </c>
      <c r="E2446" s="257"/>
    </row>
    <row r="2447" spans="1:5" s="258" customFormat="1" ht="27">
      <c r="A2447" s="262">
        <v>92773</v>
      </c>
      <c r="B2447" s="263" t="s">
        <v>8142</v>
      </c>
      <c r="C2447" s="264" t="s">
        <v>3</v>
      </c>
      <c r="D2447" s="278">
        <v>12.24</v>
      </c>
      <c r="E2447" s="257"/>
    </row>
    <row r="2448" spans="1:5" s="258" customFormat="1" ht="27">
      <c r="A2448" s="262">
        <v>92774</v>
      </c>
      <c r="B2448" s="263" t="s">
        <v>8143</v>
      </c>
      <c r="C2448" s="264" t="s">
        <v>3</v>
      </c>
      <c r="D2448" s="278">
        <v>14.2</v>
      </c>
      <c r="E2448" s="257"/>
    </row>
    <row r="2449" spans="1:5" s="258" customFormat="1" ht="13.5">
      <c r="A2449" s="262">
        <v>92798</v>
      </c>
      <c r="B2449" s="263" t="s">
        <v>8144</v>
      </c>
      <c r="C2449" s="264" t="s">
        <v>3</v>
      </c>
      <c r="D2449" s="278">
        <v>13.1</v>
      </c>
      <c r="E2449" s="257"/>
    </row>
    <row r="2450" spans="1:5" s="258" customFormat="1" ht="13.5">
      <c r="A2450" s="262">
        <v>92799</v>
      </c>
      <c r="B2450" s="263" t="s">
        <v>8145</v>
      </c>
      <c r="C2450" s="264" t="s">
        <v>3</v>
      </c>
      <c r="D2450" s="278">
        <v>14.46</v>
      </c>
      <c r="E2450" s="257"/>
    </row>
    <row r="2451" spans="1:5" s="258" customFormat="1" ht="13.5">
      <c r="A2451" s="262">
        <v>92800</v>
      </c>
      <c r="B2451" s="263" t="s">
        <v>8146</v>
      </c>
      <c r="C2451" s="264" t="s">
        <v>3</v>
      </c>
      <c r="D2451" s="278">
        <v>13.39</v>
      </c>
      <c r="E2451" s="257"/>
    </row>
    <row r="2452" spans="1:5" s="258" customFormat="1" ht="13.5">
      <c r="A2452" s="262">
        <v>92801</v>
      </c>
      <c r="B2452" s="263" t="s">
        <v>8147</v>
      </c>
      <c r="C2452" s="264" t="s">
        <v>3</v>
      </c>
      <c r="D2452" s="278">
        <v>13.9</v>
      </c>
      <c r="E2452" s="257"/>
    </row>
    <row r="2453" spans="1:5" s="258" customFormat="1" ht="13.5">
      <c r="A2453" s="262">
        <v>92802</v>
      </c>
      <c r="B2453" s="263" t="s">
        <v>8148</v>
      </c>
      <c r="C2453" s="264" t="s">
        <v>3</v>
      </c>
      <c r="D2453" s="278">
        <v>14.02</v>
      </c>
      <c r="E2453" s="257"/>
    </row>
    <row r="2454" spans="1:5" s="258" customFormat="1" ht="13.5">
      <c r="A2454" s="262">
        <v>92803</v>
      </c>
      <c r="B2454" s="263" t="s">
        <v>8149</v>
      </c>
      <c r="C2454" s="264" t="s">
        <v>3</v>
      </c>
      <c r="D2454" s="278">
        <v>13.01</v>
      </c>
      <c r="E2454" s="257"/>
    </row>
    <row r="2455" spans="1:5" s="258" customFormat="1" ht="13.5">
      <c r="A2455" s="262">
        <v>92804</v>
      </c>
      <c r="B2455" s="263" t="s">
        <v>8150</v>
      </c>
      <c r="C2455" s="264" t="s">
        <v>3</v>
      </c>
      <c r="D2455" s="278">
        <v>11.18</v>
      </c>
      <c r="E2455" s="257"/>
    </row>
    <row r="2456" spans="1:5" s="258" customFormat="1" ht="13.5">
      <c r="A2456" s="262">
        <v>92805</v>
      </c>
      <c r="B2456" s="263" t="s">
        <v>8151</v>
      </c>
      <c r="C2456" s="264" t="s">
        <v>3</v>
      </c>
      <c r="D2456" s="278">
        <v>11.1</v>
      </c>
      <c r="E2456" s="257"/>
    </row>
    <row r="2457" spans="1:5" s="258" customFormat="1" ht="13.5">
      <c r="A2457" s="262">
        <v>92806</v>
      </c>
      <c r="B2457" s="263" t="s">
        <v>8152</v>
      </c>
      <c r="C2457" s="264" t="s">
        <v>3</v>
      </c>
      <c r="D2457" s="278">
        <v>13.1</v>
      </c>
      <c r="E2457" s="257"/>
    </row>
    <row r="2458" spans="1:5" s="258" customFormat="1" ht="13.5">
      <c r="A2458" s="262">
        <v>92875</v>
      </c>
      <c r="B2458" s="263" t="s">
        <v>8153</v>
      </c>
      <c r="C2458" s="264" t="s">
        <v>3</v>
      </c>
      <c r="D2458" s="278">
        <v>13.04</v>
      </c>
      <c r="E2458" s="257"/>
    </row>
    <row r="2459" spans="1:5" s="258" customFormat="1" ht="13.5">
      <c r="A2459" s="262">
        <v>92876</v>
      </c>
      <c r="B2459" s="263" t="s">
        <v>8154</v>
      </c>
      <c r="C2459" s="264" t="s">
        <v>3</v>
      </c>
      <c r="D2459" s="278">
        <v>12.9</v>
      </c>
      <c r="E2459" s="257"/>
    </row>
    <row r="2460" spans="1:5" s="258" customFormat="1" ht="13.5">
      <c r="A2460" s="262">
        <v>92877</v>
      </c>
      <c r="B2460" s="263" t="s">
        <v>8155</v>
      </c>
      <c r="C2460" s="264" t="s">
        <v>3</v>
      </c>
      <c r="D2460" s="278">
        <v>14.06</v>
      </c>
      <c r="E2460" s="257"/>
    </row>
    <row r="2461" spans="1:5" s="258" customFormat="1" ht="13.5">
      <c r="A2461" s="262">
        <v>92878</v>
      </c>
      <c r="B2461" s="263" t="s">
        <v>8156</v>
      </c>
      <c r="C2461" s="264" t="s">
        <v>3</v>
      </c>
      <c r="D2461" s="278">
        <v>13.89</v>
      </c>
      <c r="E2461" s="257"/>
    </row>
    <row r="2462" spans="1:5" s="258" customFormat="1" ht="13.5">
      <c r="A2462" s="262">
        <v>92879</v>
      </c>
      <c r="B2462" s="263" t="s">
        <v>8157</v>
      </c>
      <c r="C2462" s="264" t="s">
        <v>3</v>
      </c>
      <c r="D2462" s="278">
        <v>13.79</v>
      </c>
      <c r="E2462" s="257"/>
    </row>
    <row r="2463" spans="1:5" s="258" customFormat="1" ht="13.5">
      <c r="A2463" s="262">
        <v>92880</v>
      </c>
      <c r="B2463" s="263" t="s">
        <v>8158</v>
      </c>
      <c r="C2463" s="264" t="s">
        <v>3</v>
      </c>
      <c r="D2463" s="278">
        <v>14.11</v>
      </c>
      <c r="E2463" s="257"/>
    </row>
    <row r="2464" spans="1:5" s="258" customFormat="1" ht="13.5">
      <c r="A2464" s="262">
        <v>92881</v>
      </c>
      <c r="B2464" s="263" t="s">
        <v>8159</v>
      </c>
      <c r="C2464" s="264" t="s">
        <v>3</v>
      </c>
      <c r="D2464" s="278">
        <v>14.09</v>
      </c>
      <c r="E2464" s="257"/>
    </row>
    <row r="2465" spans="1:5" s="258" customFormat="1" ht="13.5">
      <c r="A2465" s="262">
        <v>92882</v>
      </c>
      <c r="B2465" s="263" t="s">
        <v>8160</v>
      </c>
      <c r="C2465" s="264" t="s">
        <v>3</v>
      </c>
      <c r="D2465" s="278">
        <v>16.91</v>
      </c>
      <c r="E2465" s="257"/>
    </row>
    <row r="2466" spans="1:5" s="258" customFormat="1" ht="13.5">
      <c r="A2466" s="262">
        <v>92883</v>
      </c>
      <c r="B2466" s="263" t="s">
        <v>8161</v>
      </c>
      <c r="C2466" s="264" t="s">
        <v>3</v>
      </c>
      <c r="D2466" s="278">
        <v>15.99</v>
      </c>
      <c r="E2466" s="257"/>
    </row>
    <row r="2467" spans="1:5" s="258" customFormat="1" ht="13.5">
      <c r="A2467" s="262">
        <v>92884</v>
      </c>
      <c r="B2467" s="263" t="s">
        <v>8162</v>
      </c>
      <c r="C2467" s="264" t="s">
        <v>3</v>
      </c>
      <c r="D2467" s="278">
        <v>16.55</v>
      </c>
      <c r="E2467" s="257"/>
    </row>
    <row r="2468" spans="1:5" s="258" customFormat="1" ht="13.5">
      <c r="A2468" s="262">
        <v>92885</v>
      </c>
      <c r="B2468" s="263" t="s">
        <v>8163</v>
      </c>
      <c r="C2468" s="264" t="s">
        <v>3</v>
      </c>
      <c r="D2468" s="278">
        <v>15.92</v>
      </c>
      <c r="E2468" s="257"/>
    </row>
    <row r="2469" spans="1:5" s="258" customFormat="1" ht="13.5">
      <c r="A2469" s="262">
        <v>92886</v>
      </c>
      <c r="B2469" s="263" t="s">
        <v>8164</v>
      </c>
      <c r="C2469" s="264" t="s">
        <v>3</v>
      </c>
      <c r="D2469" s="278">
        <v>15.4</v>
      </c>
      <c r="E2469" s="257"/>
    </row>
    <row r="2470" spans="1:5" s="258" customFormat="1" ht="13.5">
      <c r="A2470" s="262">
        <v>92887</v>
      </c>
      <c r="B2470" s="263" t="s">
        <v>8165</v>
      </c>
      <c r="C2470" s="264" t="s">
        <v>3</v>
      </c>
      <c r="D2470" s="278">
        <v>15.42</v>
      </c>
      <c r="E2470" s="257"/>
    </row>
    <row r="2471" spans="1:5" s="258" customFormat="1" ht="13.5">
      <c r="A2471" s="262">
        <v>92888</v>
      </c>
      <c r="B2471" s="263" t="s">
        <v>8166</v>
      </c>
      <c r="C2471" s="264" t="s">
        <v>3</v>
      </c>
      <c r="D2471" s="278">
        <v>15.17</v>
      </c>
      <c r="E2471" s="257"/>
    </row>
    <row r="2472" spans="1:5" s="258" customFormat="1" ht="27">
      <c r="A2472" s="262">
        <v>92915</v>
      </c>
      <c r="B2472" s="263" t="s">
        <v>8167</v>
      </c>
      <c r="C2472" s="264" t="s">
        <v>3</v>
      </c>
      <c r="D2472" s="278">
        <v>20.329999999999998</v>
      </c>
      <c r="E2472" s="257"/>
    </row>
    <row r="2473" spans="1:5" s="258" customFormat="1" ht="27">
      <c r="A2473" s="262">
        <v>92916</v>
      </c>
      <c r="B2473" s="263" t="s">
        <v>8168</v>
      </c>
      <c r="C2473" s="264" t="s">
        <v>3</v>
      </c>
      <c r="D2473" s="278">
        <v>19.239999999999998</v>
      </c>
      <c r="E2473" s="257"/>
    </row>
    <row r="2474" spans="1:5" s="258" customFormat="1" ht="27">
      <c r="A2474" s="262">
        <v>92917</v>
      </c>
      <c r="B2474" s="263" t="s">
        <v>8169</v>
      </c>
      <c r="C2474" s="264" t="s">
        <v>3</v>
      </c>
      <c r="D2474" s="278">
        <v>18.05</v>
      </c>
      <c r="E2474" s="257"/>
    </row>
    <row r="2475" spans="1:5" s="258" customFormat="1" ht="27">
      <c r="A2475" s="262">
        <v>92919</v>
      </c>
      <c r="B2475" s="263" t="s">
        <v>8170</v>
      </c>
      <c r="C2475" s="264" t="s">
        <v>3</v>
      </c>
      <c r="D2475" s="278">
        <v>16.05</v>
      </c>
      <c r="E2475" s="257"/>
    </row>
    <row r="2476" spans="1:5" s="258" customFormat="1" ht="27">
      <c r="A2476" s="262">
        <v>92921</v>
      </c>
      <c r="B2476" s="263" t="s">
        <v>8171</v>
      </c>
      <c r="C2476" s="264" t="s">
        <v>3</v>
      </c>
      <c r="D2476" s="278">
        <v>13.44</v>
      </c>
      <c r="E2476" s="257"/>
    </row>
    <row r="2477" spans="1:5" s="258" customFormat="1" ht="27">
      <c r="A2477" s="262">
        <v>92922</v>
      </c>
      <c r="B2477" s="263" t="s">
        <v>8172</v>
      </c>
      <c r="C2477" s="264" t="s">
        <v>3</v>
      </c>
      <c r="D2477" s="278">
        <v>12.98</v>
      </c>
      <c r="E2477" s="257"/>
    </row>
    <row r="2478" spans="1:5" s="258" customFormat="1" ht="27">
      <c r="A2478" s="262">
        <v>92923</v>
      </c>
      <c r="B2478" s="263" t="s">
        <v>8173</v>
      </c>
      <c r="C2478" s="264" t="s">
        <v>3</v>
      </c>
      <c r="D2478" s="278">
        <v>14.73</v>
      </c>
      <c r="E2478" s="257"/>
    </row>
    <row r="2479" spans="1:5" s="258" customFormat="1" ht="27">
      <c r="A2479" s="262">
        <v>92924</v>
      </c>
      <c r="B2479" s="263" t="s">
        <v>8174</v>
      </c>
      <c r="C2479" s="264" t="s">
        <v>3</v>
      </c>
      <c r="D2479" s="278">
        <v>14.54</v>
      </c>
      <c r="E2479" s="257"/>
    </row>
    <row r="2480" spans="1:5" s="258" customFormat="1" ht="13.5">
      <c r="A2480" s="262">
        <v>95448</v>
      </c>
      <c r="B2480" s="263" t="s">
        <v>8175</v>
      </c>
      <c r="C2480" s="264" t="s">
        <v>3</v>
      </c>
      <c r="D2480" s="278">
        <v>14.38</v>
      </c>
      <c r="E2480" s="257"/>
    </row>
    <row r="2481" spans="1:5" s="258" customFormat="1" ht="13.5">
      <c r="A2481" s="262">
        <v>95576</v>
      </c>
      <c r="B2481" s="263" t="s">
        <v>8176</v>
      </c>
      <c r="C2481" s="264" t="s">
        <v>3</v>
      </c>
      <c r="D2481" s="278">
        <v>16.809999999999999</v>
      </c>
      <c r="E2481" s="257"/>
    </row>
    <row r="2482" spans="1:5" s="258" customFormat="1" ht="13.5">
      <c r="A2482" s="262">
        <v>95577</v>
      </c>
      <c r="B2482" s="263" t="s">
        <v>8177</v>
      </c>
      <c r="C2482" s="264" t="s">
        <v>3</v>
      </c>
      <c r="D2482" s="278">
        <v>14.68</v>
      </c>
      <c r="E2482" s="257"/>
    </row>
    <row r="2483" spans="1:5" s="258" customFormat="1" ht="13.5">
      <c r="A2483" s="262">
        <v>95578</v>
      </c>
      <c r="B2483" s="263" t="s">
        <v>8178</v>
      </c>
      <c r="C2483" s="264" t="s">
        <v>3</v>
      </c>
      <c r="D2483" s="278">
        <v>12.39</v>
      </c>
      <c r="E2483" s="257"/>
    </row>
    <row r="2484" spans="1:5" s="258" customFormat="1" ht="13.5">
      <c r="A2484" s="262">
        <v>95579</v>
      </c>
      <c r="B2484" s="263" t="s">
        <v>8179</v>
      </c>
      <c r="C2484" s="264" t="s">
        <v>3</v>
      </c>
      <c r="D2484" s="278">
        <v>12.08</v>
      </c>
      <c r="E2484" s="257"/>
    </row>
    <row r="2485" spans="1:5" s="258" customFormat="1" ht="13.5">
      <c r="A2485" s="262">
        <v>95580</v>
      </c>
      <c r="B2485" s="263" t="s">
        <v>8180</v>
      </c>
      <c r="C2485" s="264" t="s">
        <v>3</v>
      </c>
      <c r="D2485" s="278">
        <v>14</v>
      </c>
      <c r="E2485" s="257"/>
    </row>
    <row r="2486" spans="1:5" s="258" customFormat="1" ht="13.5">
      <c r="A2486" s="262">
        <v>95581</v>
      </c>
      <c r="B2486" s="263" t="s">
        <v>8181</v>
      </c>
      <c r="C2486" s="264" t="s">
        <v>3</v>
      </c>
      <c r="D2486" s="278">
        <v>13.96</v>
      </c>
      <c r="E2486" s="257"/>
    </row>
    <row r="2487" spans="1:5" s="258" customFormat="1" ht="13.5">
      <c r="A2487" s="262">
        <v>95582</v>
      </c>
      <c r="B2487" s="263" t="s">
        <v>8182</v>
      </c>
      <c r="C2487" s="264" t="s">
        <v>3</v>
      </c>
      <c r="D2487" s="278">
        <v>15.21</v>
      </c>
      <c r="E2487" s="257"/>
    </row>
    <row r="2488" spans="1:5" s="258" customFormat="1" ht="13.5">
      <c r="A2488" s="262">
        <v>95583</v>
      </c>
      <c r="B2488" s="263" t="s">
        <v>8183</v>
      </c>
      <c r="C2488" s="264" t="s">
        <v>3</v>
      </c>
      <c r="D2488" s="278">
        <v>19.420000000000002</v>
      </c>
      <c r="E2488" s="257"/>
    </row>
    <row r="2489" spans="1:5" s="258" customFormat="1" ht="13.5">
      <c r="A2489" s="262">
        <v>95584</v>
      </c>
      <c r="B2489" s="263" t="s">
        <v>8184</v>
      </c>
      <c r="C2489" s="264" t="s">
        <v>3</v>
      </c>
      <c r="D2489" s="278">
        <v>17.97</v>
      </c>
      <c r="E2489" s="257"/>
    </row>
    <row r="2490" spans="1:5" s="258" customFormat="1" ht="13.5">
      <c r="A2490" s="262">
        <v>95592</v>
      </c>
      <c r="B2490" s="263" t="s">
        <v>8185</v>
      </c>
      <c r="C2490" s="264" t="s">
        <v>3</v>
      </c>
      <c r="D2490" s="278">
        <v>19.420000000000002</v>
      </c>
      <c r="E2490" s="257"/>
    </row>
    <row r="2491" spans="1:5" s="258" customFormat="1" ht="13.5">
      <c r="A2491" s="262">
        <v>95593</v>
      </c>
      <c r="B2491" s="263" t="s">
        <v>8186</v>
      </c>
      <c r="C2491" s="264" t="s">
        <v>3</v>
      </c>
      <c r="D2491" s="278">
        <v>17.97</v>
      </c>
      <c r="E2491" s="257"/>
    </row>
    <row r="2492" spans="1:5" s="258" customFormat="1" ht="27">
      <c r="A2492" s="262">
        <v>95943</v>
      </c>
      <c r="B2492" s="263" t="s">
        <v>6133</v>
      </c>
      <c r="C2492" s="264" t="s">
        <v>3</v>
      </c>
      <c r="D2492" s="278">
        <v>25.51</v>
      </c>
      <c r="E2492" s="257"/>
    </row>
    <row r="2493" spans="1:5" s="258" customFormat="1" ht="27">
      <c r="A2493" s="262">
        <v>95944</v>
      </c>
      <c r="B2493" s="263" t="s">
        <v>6134</v>
      </c>
      <c r="C2493" s="264" t="s">
        <v>3</v>
      </c>
      <c r="D2493" s="278">
        <v>23.89</v>
      </c>
      <c r="E2493" s="257"/>
    </row>
    <row r="2494" spans="1:5" s="258" customFormat="1" ht="27">
      <c r="A2494" s="262">
        <v>95945</v>
      </c>
      <c r="B2494" s="263" t="s">
        <v>6135</v>
      </c>
      <c r="C2494" s="264" t="s">
        <v>3</v>
      </c>
      <c r="D2494" s="278">
        <v>20.25</v>
      </c>
      <c r="E2494" s="257"/>
    </row>
    <row r="2495" spans="1:5" s="258" customFormat="1" ht="27">
      <c r="A2495" s="262">
        <v>95946</v>
      </c>
      <c r="B2495" s="263" t="s">
        <v>6136</v>
      </c>
      <c r="C2495" s="264" t="s">
        <v>3</v>
      </c>
      <c r="D2495" s="278">
        <v>16.73</v>
      </c>
      <c r="E2495" s="257"/>
    </row>
    <row r="2496" spans="1:5" s="258" customFormat="1" ht="27">
      <c r="A2496" s="262">
        <v>95947</v>
      </c>
      <c r="B2496" s="263" t="s">
        <v>6137</v>
      </c>
      <c r="C2496" s="264" t="s">
        <v>3</v>
      </c>
      <c r="D2496" s="278">
        <v>13.29</v>
      </c>
      <c r="E2496" s="257"/>
    </row>
    <row r="2497" spans="1:5" s="258" customFormat="1" ht="27">
      <c r="A2497" s="262">
        <v>95948</v>
      </c>
      <c r="B2497" s="263" t="s">
        <v>6138</v>
      </c>
      <c r="C2497" s="264" t="s">
        <v>3</v>
      </c>
      <c r="D2497" s="278">
        <v>12.11</v>
      </c>
      <c r="E2497" s="257"/>
    </row>
    <row r="2498" spans="1:5" s="258" customFormat="1" ht="13.5">
      <c r="A2498" s="262">
        <v>96544</v>
      </c>
      <c r="B2498" s="263" t="s">
        <v>3361</v>
      </c>
      <c r="C2498" s="264" t="s">
        <v>3</v>
      </c>
      <c r="D2498" s="278">
        <v>20.02</v>
      </c>
      <c r="E2498" s="257"/>
    </row>
    <row r="2499" spans="1:5" s="258" customFormat="1" ht="13.5">
      <c r="A2499" s="262">
        <v>96545</v>
      </c>
      <c r="B2499" s="263" t="s">
        <v>3362</v>
      </c>
      <c r="C2499" s="264" t="s">
        <v>3</v>
      </c>
      <c r="D2499" s="278">
        <v>18.829999999999998</v>
      </c>
      <c r="E2499" s="257"/>
    </row>
    <row r="2500" spans="1:5" s="258" customFormat="1" ht="13.5">
      <c r="A2500" s="262">
        <v>96546</v>
      </c>
      <c r="B2500" s="263" t="s">
        <v>3363</v>
      </c>
      <c r="C2500" s="264" t="s">
        <v>3</v>
      </c>
      <c r="D2500" s="278">
        <v>16.88</v>
      </c>
      <c r="E2500" s="257"/>
    </row>
    <row r="2501" spans="1:5" s="258" customFormat="1" ht="13.5">
      <c r="A2501" s="262">
        <v>96547</v>
      </c>
      <c r="B2501" s="263" t="s">
        <v>3364</v>
      </c>
      <c r="C2501" s="264" t="s">
        <v>3</v>
      </c>
      <c r="D2501" s="278">
        <v>14.3</v>
      </c>
      <c r="E2501" s="257"/>
    </row>
    <row r="2502" spans="1:5" s="258" customFormat="1" ht="13.5">
      <c r="A2502" s="262">
        <v>96548</v>
      </c>
      <c r="B2502" s="263" t="s">
        <v>3365</v>
      </c>
      <c r="C2502" s="264" t="s">
        <v>3</v>
      </c>
      <c r="D2502" s="278">
        <v>13.58</v>
      </c>
      <c r="E2502" s="257"/>
    </row>
    <row r="2503" spans="1:5" s="258" customFormat="1" ht="13.5">
      <c r="A2503" s="262">
        <v>96549</v>
      </c>
      <c r="B2503" s="263" t="s">
        <v>3366</v>
      </c>
      <c r="C2503" s="264" t="s">
        <v>3</v>
      </c>
      <c r="D2503" s="278">
        <v>15.12</v>
      </c>
      <c r="E2503" s="257"/>
    </row>
    <row r="2504" spans="1:5" s="258" customFormat="1" ht="13.5">
      <c r="A2504" s="262">
        <v>96550</v>
      </c>
      <c r="B2504" s="263" t="s">
        <v>3367</v>
      </c>
      <c r="C2504" s="264" t="s">
        <v>3</v>
      </c>
      <c r="D2504" s="278">
        <v>14.77</v>
      </c>
      <c r="E2504" s="257"/>
    </row>
    <row r="2505" spans="1:5" s="258" customFormat="1" ht="13.5">
      <c r="A2505" s="262">
        <v>100064</v>
      </c>
      <c r="B2505" s="263" t="s">
        <v>6801</v>
      </c>
      <c r="C2505" s="264" t="s">
        <v>3</v>
      </c>
      <c r="D2505" s="278">
        <v>15.91</v>
      </c>
      <c r="E2505" s="257"/>
    </row>
    <row r="2506" spans="1:5" s="258" customFormat="1" ht="13.5">
      <c r="A2506" s="262">
        <v>100066</v>
      </c>
      <c r="B2506" s="263" t="s">
        <v>3368</v>
      </c>
      <c r="C2506" s="264" t="s">
        <v>3</v>
      </c>
      <c r="D2506" s="278">
        <v>15.88</v>
      </c>
      <c r="E2506" s="257"/>
    </row>
    <row r="2507" spans="1:5" s="258" customFormat="1" ht="13.5">
      <c r="A2507" s="262">
        <v>100067</v>
      </c>
      <c r="B2507" s="263" t="s">
        <v>3369</v>
      </c>
      <c r="C2507" s="264" t="s">
        <v>3</v>
      </c>
      <c r="D2507" s="278">
        <v>15.68</v>
      </c>
      <c r="E2507" s="257"/>
    </row>
    <row r="2508" spans="1:5" s="258" customFormat="1" ht="13.5">
      <c r="A2508" s="262">
        <v>100068</v>
      </c>
      <c r="B2508" s="263" t="s">
        <v>3370</v>
      </c>
      <c r="C2508" s="264" t="s">
        <v>3</v>
      </c>
      <c r="D2508" s="278">
        <v>12.52</v>
      </c>
      <c r="E2508" s="257"/>
    </row>
    <row r="2509" spans="1:5" s="258" customFormat="1" ht="13.5">
      <c r="A2509" s="262">
        <v>102920</v>
      </c>
      <c r="B2509" s="263" t="s">
        <v>6802</v>
      </c>
      <c r="C2509" s="264" t="s">
        <v>3</v>
      </c>
      <c r="D2509" s="278">
        <v>11.21</v>
      </c>
      <c r="E2509" s="257"/>
    </row>
    <row r="2510" spans="1:5" s="258" customFormat="1" ht="13.5">
      <c r="A2510" s="262">
        <v>102921</v>
      </c>
      <c r="B2510" s="263" t="s">
        <v>6803</v>
      </c>
      <c r="C2510" s="264" t="s">
        <v>3</v>
      </c>
      <c r="D2510" s="278">
        <v>10.91</v>
      </c>
      <c r="E2510" s="257"/>
    </row>
    <row r="2511" spans="1:5" s="258" customFormat="1" ht="13.5">
      <c r="A2511" s="262">
        <v>102922</v>
      </c>
      <c r="B2511" s="263" t="s">
        <v>6804</v>
      </c>
      <c r="C2511" s="264" t="s">
        <v>3</v>
      </c>
      <c r="D2511" s="278">
        <v>11.75</v>
      </c>
      <c r="E2511" s="257"/>
    </row>
    <row r="2512" spans="1:5" s="258" customFormat="1" ht="13.5">
      <c r="A2512" s="262">
        <v>102923</v>
      </c>
      <c r="B2512" s="263" t="s">
        <v>6805</v>
      </c>
      <c r="C2512" s="264" t="s">
        <v>3</v>
      </c>
      <c r="D2512" s="278">
        <v>10.71</v>
      </c>
      <c r="E2512" s="257"/>
    </row>
    <row r="2513" spans="1:5" s="258" customFormat="1" ht="13.5">
      <c r="A2513" s="262">
        <v>103088</v>
      </c>
      <c r="B2513" s="263" t="s">
        <v>6806</v>
      </c>
      <c r="C2513" s="264" t="s">
        <v>3</v>
      </c>
      <c r="D2513" s="278">
        <v>12.91</v>
      </c>
      <c r="E2513" s="257"/>
    </row>
    <row r="2514" spans="1:5" s="258" customFormat="1" ht="27">
      <c r="A2514" s="262">
        <v>104104</v>
      </c>
      <c r="B2514" s="263" t="s">
        <v>8187</v>
      </c>
      <c r="C2514" s="264" t="s">
        <v>3</v>
      </c>
      <c r="D2514" s="278">
        <v>15.42</v>
      </c>
      <c r="E2514" s="257"/>
    </row>
    <row r="2515" spans="1:5" s="258" customFormat="1" ht="13.5">
      <c r="A2515" s="262">
        <v>104105</v>
      </c>
      <c r="B2515" s="263" t="s">
        <v>8188</v>
      </c>
      <c r="C2515" s="264" t="s">
        <v>3</v>
      </c>
      <c r="D2515" s="278">
        <v>15.43</v>
      </c>
      <c r="E2515" s="257"/>
    </row>
    <row r="2516" spans="1:5" s="258" customFormat="1" ht="27">
      <c r="A2516" s="262">
        <v>104106</v>
      </c>
      <c r="B2516" s="263" t="s">
        <v>8189</v>
      </c>
      <c r="C2516" s="264" t="s">
        <v>3</v>
      </c>
      <c r="D2516" s="278">
        <v>13.63</v>
      </c>
      <c r="E2516" s="257"/>
    </row>
    <row r="2517" spans="1:5" s="258" customFormat="1" ht="27">
      <c r="A2517" s="262">
        <v>104107</v>
      </c>
      <c r="B2517" s="263" t="s">
        <v>8190</v>
      </c>
      <c r="C2517" s="264" t="s">
        <v>3</v>
      </c>
      <c r="D2517" s="278">
        <v>14.29</v>
      </c>
      <c r="E2517" s="257"/>
    </row>
    <row r="2518" spans="1:5" s="258" customFormat="1" ht="27">
      <c r="A2518" s="262">
        <v>104108</v>
      </c>
      <c r="B2518" s="263" t="s">
        <v>8191</v>
      </c>
      <c r="C2518" s="264" t="s">
        <v>3</v>
      </c>
      <c r="D2518" s="278">
        <v>16.809999999999999</v>
      </c>
      <c r="E2518" s="257"/>
    </row>
    <row r="2519" spans="1:5" s="258" customFormat="1" ht="27">
      <c r="A2519" s="262">
        <v>104109</v>
      </c>
      <c r="B2519" s="263" t="s">
        <v>8192</v>
      </c>
      <c r="C2519" s="264" t="s">
        <v>3</v>
      </c>
      <c r="D2519" s="278">
        <v>19.91</v>
      </c>
      <c r="E2519" s="257"/>
    </row>
    <row r="2520" spans="1:5" s="258" customFormat="1" ht="27">
      <c r="A2520" s="262">
        <v>104110</v>
      </c>
      <c r="B2520" s="263" t="s">
        <v>8193</v>
      </c>
      <c r="C2520" s="264" t="s">
        <v>3</v>
      </c>
      <c r="D2520" s="278">
        <v>21.86</v>
      </c>
      <c r="E2520" s="257"/>
    </row>
    <row r="2521" spans="1:5" s="258" customFormat="1" ht="27">
      <c r="A2521" s="262">
        <v>104111</v>
      </c>
      <c r="B2521" s="263" t="s">
        <v>8194</v>
      </c>
      <c r="C2521" s="264" t="s">
        <v>3</v>
      </c>
      <c r="D2521" s="278">
        <v>23.87</v>
      </c>
      <c r="E2521" s="257"/>
    </row>
    <row r="2522" spans="1:5" s="258" customFormat="1" ht="13.5">
      <c r="A2522" s="262">
        <v>89993</v>
      </c>
      <c r="B2522" s="263" t="s">
        <v>6807</v>
      </c>
      <c r="C2522" s="264" t="s">
        <v>7</v>
      </c>
      <c r="D2522" s="278">
        <v>1031.3800000000001</v>
      </c>
      <c r="E2522" s="257"/>
    </row>
    <row r="2523" spans="1:5" s="258" customFormat="1" ht="13.5">
      <c r="A2523" s="262">
        <v>89994</v>
      </c>
      <c r="B2523" s="263" t="s">
        <v>6808</v>
      </c>
      <c r="C2523" s="264" t="s">
        <v>7</v>
      </c>
      <c r="D2523" s="278">
        <v>887.47</v>
      </c>
      <c r="E2523" s="257"/>
    </row>
    <row r="2524" spans="1:5" s="258" customFormat="1" ht="13.5">
      <c r="A2524" s="262">
        <v>89995</v>
      </c>
      <c r="B2524" s="263" t="s">
        <v>6809</v>
      </c>
      <c r="C2524" s="264" t="s">
        <v>7</v>
      </c>
      <c r="D2524" s="278">
        <v>994.57</v>
      </c>
      <c r="E2524" s="257"/>
    </row>
    <row r="2525" spans="1:5" s="258" customFormat="1" ht="27">
      <c r="A2525" s="262">
        <v>90278</v>
      </c>
      <c r="B2525" s="263" t="s">
        <v>6810</v>
      </c>
      <c r="C2525" s="264" t="s">
        <v>7</v>
      </c>
      <c r="D2525" s="278">
        <v>516.97</v>
      </c>
      <c r="E2525" s="257"/>
    </row>
    <row r="2526" spans="1:5" s="258" customFormat="1" ht="27">
      <c r="A2526" s="262">
        <v>90279</v>
      </c>
      <c r="B2526" s="263" t="s">
        <v>6811</v>
      </c>
      <c r="C2526" s="264" t="s">
        <v>7</v>
      </c>
      <c r="D2526" s="278">
        <v>569.69000000000005</v>
      </c>
      <c r="E2526" s="257"/>
    </row>
    <row r="2527" spans="1:5" s="258" customFormat="1" ht="27">
      <c r="A2527" s="262">
        <v>90280</v>
      </c>
      <c r="B2527" s="263" t="s">
        <v>6812</v>
      </c>
      <c r="C2527" s="264" t="s">
        <v>7</v>
      </c>
      <c r="D2527" s="278">
        <v>629.66</v>
      </c>
      <c r="E2527" s="257"/>
    </row>
    <row r="2528" spans="1:5" s="258" customFormat="1" ht="27">
      <c r="A2528" s="262">
        <v>90281</v>
      </c>
      <c r="B2528" s="263" t="s">
        <v>6813</v>
      </c>
      <c r="C2528" s="264" t="s">
        <v>7</v>
      </c>
      <c r="D2528" s="278">
        <v>729.48</v>
      </c>
      <c r="E2528" s="257"/>
    </row>
    <row r="2529" spans="1:5" s="258" customFormat="1" ht="27">
      <c r="A2529" s="262">
        <v>90282</v>
      </c>
      <c r="B2529" s="263" t="s">
        <v>6814</v>
      </c>
      <c r="C2529" s="264" t="s">
        <v>7</v>
      </c>
      <c r="D2529" s="278">
        <v>505.59</v>
      </c>
      <c r="E2529" s="257"/>
    </row>
    <row r="2530" spans="1:5" s="258" customFormat="1" ht="27">
      <c r="A2530" s="262">
        <v>90283</v>
      </c>
      <c r="B2530" s="263" t="s">
        <v>6815</v>
      </c>
      <c r="C2530" s="264" t="s">
        <v>7</v>
      </c>
      <c r="D2530" s="278">
        <v>558.16999999999996</v>
      </c>
      <c r="E2530" s="257"/>
    </row>
    <row r="2531" spans="1:5" s="258" customFormat="1" ht="27">
      <c r="A2531" s="262">
        <v>90284</v>
      </c>
      <c r="B2531" s="263" t="s">
        <v>6816</v>
      </c>
      <c r="C2531" s="264" t="s">
        <v>7</v>
      </c>
      <c r="D2531" s="278">
        <v>622.24</v>
      </c>
      <c r="E2531" s="257"/>
    </row>
    <row r="2532" spans="1:5" s="258" customFormat="1" ht="27">
      <c r="A2532" s="262">
        <v>90285</v>
      </c>
      <c r="B2532" s="263" t="s">
        <v>6817</v>
      </c>
      <c r="C2532" s="264" t="s">
        <v>7</v>
      </c>
      <c r="D2532" s="278">
        <v>727.48</v>
      </c>
      <c r="E2532" s="257"/>
    </row>
    <row r="2533" spans="1:5" s="258" customFormat="1" ht="27">
      <c r="A2533" s="262">
        <v>94962</v>
      </c>
      <c r="B2533" s="263" t="s">
        <v>6818</v>
      </c>
      <c r="C2533" s="264" t="s">
        <v>7</v>
      </c>
      <c r="D2533" s="278">
        <v>392.34</v>
      </c>
      <c r="E2533" s="257"/>
    </row>
    <row r="2534" spans="1:5" s="258" customFormat="1" ht="27">
      <c r="A2534" s="262">
        <v>94963</v>
      </c>
      <c r="B2534" s="263" t="s">
        <v>6819</v>
      </c>
      <c r="C2534" s="264" t="s">
        <v>7</v>
      </c>
      <c r="D2534" s="278">
        <v>435.2</v>
      </c>
      <c r="E2534" s="257"/>
    </row>
    <row r="2535" spans="1:5" s="258" customFormat="1" ht="27">
      <c r="A2535" s="262">
        <v>94964</v>
      </c>
      <c r="B2535" s="263" t="s">
        <v>6820</v>
      </c>
      <c r="C2535" s="264" t="s">
        <v>7</v>
      </c>
      <c r="D2535" s="278">
        <v>477.16</v>
      </c>
      <c r="E2535" s="257"/>
    </row>
    <row r="2536" spans="1:5" s="258" customFormat="1" ht="27">
      <c r="A2536" s="262">
        <v>94965</v>
      </c>
      <c r="B2536" s="263" t="s">
        <v>6821</v>
      </c>
      <c r="C2536" s="264" t="s">
        <v>7</v>
      </c>
      <c r="D2536" s="278">
        <v>496.39</v>
      </c>
      <c r="E2536" s="257"/>
    </row>
    <row r="2537" spans="1:5" s="258" customFormat="1" ht="27">
      <c r="A2537" s="262">
        <v>94966</v>
      </c>
      <c r="B2537" s="263" t="s">
        <v>6822</v>
      </c>
      <c r="C2537" s="264" t="s">
        <v>7</v>
      </c>
      <c r="D2537" s="278">
        <v>513.27</v>
      </c>
      <c r="E2537" s="257"/>
    </row>
    <row r="2538" spans="1:5" s="258" customFormat="1" ht="27">
      <c r="A2538" s="262">
        <v>94967</v>
      </c>
      <c r="B2538" s="263" t="s">
        <v>6823</v>
      </c>
      <c r="C2538" s="264" t="s">
        <v>7</v>
      </c>
      <c r="D2538" s="278">
        <v>584.55999999999995</v>
      </c>
      <c r="E2538" s="257"/>
    </row>
    <row r="2539" spans="1:5" s="258" customFormat="1" ht="27">
      <c r="A2539" s="262">
        <v>94968</v>
      </c>
      <c r="B2539" s="263" t="s">
        <v>6824</v>
      </c>
      <c r="C2539" s="264" t="s">
        <v>7</v>
      </c>
      <c r="D2539" s="278">
        <v>388.33</v>
      </c>
      <c r="E2539" s="257"/>
    </row>
    <row r="2540" spans="1:5" s="258" customFormat="1" ht="27">
      <c r="A2540" s="262">
        <v>94969</v>
      </c>
      <c r="B2540" s="263" t="s">
        <v>6825</v>
      </c>
      <c r="C2540" s="264" t="s">
        <v>7</v>
      </c>
      <c r="D2540" s="278">
        <v>427.99</v>
      </c>
      <c r="E2540" s="257"/>
    </row>
    <row r="2541" spans="1:5" s="258" customFormat="1" ht="27">
      <c r="A2541" s="262">
        <v>94970</v>
      </c>
      <c r="B2541" s="263" t="s">
        <v>6826</v>
      </c>
      <c r="C2541" s="264" t="s">
        <v>7</v>
      </c>
      <c r="D2541" s="278">
        <v>463.26</v>
      </c>
      <c r="E2541" s="257"/>
    </row>
    <row r="2542" spans="1:5" s="258" customFormat="1" ht="27">
      <c r="A2542" s="262">
        <v>94971</v>
      </c>
      <c r="B2542" s="263" t="s">
        <v>6827</v>
      </c>
      <c r="C2542" s="264" t="s">
        <v>7</v>
      </c>
      <c r="D2542" s="278">
        <v>489.07</v>
      </c>
      <c r="E2542" s="257"/>
    </row>
    <row r="2543" spans="1:5" s="258" customFormat="1" ht="27">
      <c r="A2543" s="262">
        <v>94972</v>
      </c>
      <c r="B2543" s="263" t="s">
        <v>6828</v>
      </c>
      <c r="C2543" s="264" t="s">
        <v>7</v>
      </c>
      <c r="D2543" s="278">
        <v>505.96</v>
      </c>
      <c r="E2543" s="257"/>
    </row>
    <row r="2544" spans="1:5" s="258" customFormat="1" ht="27">
      <c r="A2544" s="262">
        <v>94973</v>
      </c>
      <c r="B2544" s="263" t="s">
        <v>6829</v>
      </c>
      <c r="C2544" s="264" t="s">
        <v>7</v>
      </c>
      <c r="D2544" s="278">
        <v>575.28</v>
      </c>
      <c r="E2544" s="257"/>
    </row>
    <row r="2545" spans="1:5" s="258" customFormat="1" ht="27">
      <c r="A2545" s="262">
        <v>94974</v>
      </c>
      <c r="B2545" s="263" t="s">
        <v>6830</v>
      </c>
      <c r="C2545" s="264" t="s">
        <v>7</v>
      </c>
      <c r="D2545" s="278">
        <v>447.95</v>
      </c>
      <c r="E2545" s="257"/>
    </row>
    <row r="2546" spans="1:5" s="258" customFormat="1" ht="27">
      <c r="A2546" s="262">
        <v>94975</v>
      </c>
      <c r="B2546" s="263" t="s">
        <v>6831</v>
      </c>
      <c r="C2546" s="264" t="s">
        <v>7</v>
      </c>
      <c r="D2546" s="278">
        <v>485.95</v>
      </c>
      <c r="E2546" s="257"/>
    </row>
    <row r="2547" spans="1:5" s="258" customFormat="1" ht="27">
      <c r="A2547" s="262">
        <v>96555</v>
      </c>
      <c r="B2547" s="263" t="s">
        <v>3371</v>
      </c>
      <c r="C2547" s="264" t="s">
        <v>7</v>
      </c>
      <c r="D2547" s="278">
        <v>700.48</v>
      </c>
      <c r="E2547" s="257"/>
    </row>
    <row r="2548" spans="1:5" s="258" customFormat="1" ht="13.5">
      <c r="A2548" s="262">
        <v>96556</v>
      </c>
      <c r="B2548" s="263" t="s">
        <v>3372</v>
      </c>
      <c r="C2548" s="264" t="s">
        <v>7</v>
      </c>
      <c r="D2548" s="278">
        <v>788.13</v>
      </c>
      <c r="E2548" s="257"/>
    </row>
    <row r="2549" spans="1:5" s="258" customFormat="1" ht="27">
      <c r="A2549" s="262">
        <v>96557</v>
      </c>
      <c r="B2549" s="263" t="s">
        <v>3373</v>
      </c>
      <c r="C2549" s="264" t="s">
        <v>7</v>
      </c>
      <c r="D2549" s="278">
        <v>681.88</v>
      </c>
      <c r="E2549" s="257"/>
    </row>
    <row r="2550" spans="1:5" s="258" customFormat="1" ht="13.5">
      <c r="A2550" s="262">
        <v>96558</v>
      </c>
      <c r="B2550" s="263" t="s">
        <v>3374</v>
      </c>
      <c r="C2550" s="264" t="s">
        <v>7</v>
      </c>
      <c r="D2550" s="278">
        <v>689.69</v>
      </c>
      <c r="E2550" s="257"/>
    </row>
    <row r="2551" spans="1:5" s="258" customFormat="1" ht="27">
      <c r="A2551" s="262">
        <v>99235</v>
      </c>
      <c r="B2551" s="263" t="s">
        <v>6832</v>
      </c>
      <c r="C2551" s="264" t="s">
        <v>7</v>
      </c>
      <c r="D2551" s="278">
        <v>661.42</v>
      </c>
      <c r="E2551" s="257"/>
    </row>
    <row r="2552" spans="1:5" s="258" customFormat="1" ht="27">
      <c r="A2552" s="262">
        <v>99431</v>
      </c>
      <c r="B2552" s="263" t="s">
        <v>6833</v>
      </c>
      <c r="C2552" s="264" t="s">
        <v>7</v>
      </c>
      <c r="D2552" s="278">
        <v>684.52</v>
      </c>
      <c r="E2552" s="257"/>
    </row>
    <row r="2553" spans="1:5" s="258" customFormat="1" ht="27">
      <c r="A2553" s="262">
        <v>99432</v>
      </c>
      <c r="B2553" s="263" t="s">
        <v>6834</v>
      </c>
      <c r="C2553" s="264" t="s">
        <v>7</v>
      </c>
      <c r="D2553" s="278">
        <v>664.71</v>
      </c>
      <c r="E2553" s="257"/>
    </row>
    <row r="2554" spans="1:5" s="258" customFormat="1" ht="27">
      <c r="A2554" s="262">
        <v>99433</v>
      </c>
      <c r="B2554" s="263" t="s">
        <v>6835</v>
      </c>
      <c r="C2554" s="264" t="s">
        <v>7</v>
      </c>
      <c r="D2554" s="278">
        <v>721.05</v>
      </c>
      <c r="E2554" s="257"/>
    </row>
    <row r="2555" spans="1:5" s="258" customFormat="1" ht="27">
      <c r="A2555" s="262">
        <v>99434</v>
      </c>
      <c r="B2555" s="263" t="s">
        <v>6836</v>
      </c>
      <c r="C2555" s="264" t="s">
        <v>7</v>
      </c>
      <c r="D2555" s="278">
        <v>688.79</v>
      </c>
      <c r="E2555" s="257"/>
    </row>
    <row r="2556" spans="1:5" s="258" customFormat="1" ht="27">
      <c r="A2556" s="262">
        <v>99435</v>
      </c>
      <c r="B2556" s="263" t="s">
        <v>6837</v>
      </c>
      <c r="C2556" s="264" t="s">
        <v>7</v>
      </c>
      <c r="D2556" s="278">
        <v>667.62</v>
      </c>
      <c r="E2556" s="257"/>
    </row>
    <row r="2557" spans="1:5" s="258" customFormat="1" ht="27">
      <c r="A2557" s="262">
        <v>99436</v>
      </c>
      <c r="B2557" s="263" t="s">
        <v>6838</v>
      </c>
      <c r="C2557" s="264" t="s">
        <v>7</v>
      </c>
      <c r="D2557" s="278">
        <v>743.23</v>
      </c>
      <c r="E2557" s="257"/>
    </row>
    <row r="2558" spans="1:5" s="258" customFormat="1" ht="27">
      <c r="A2558" s="262">
        <v>99437</v>
      </c>
      <c r="B2558" s="263" t="s">
        <v>6839</v>
      </c>
      <c r="C2558" s="264" t="s">
        <v>7</v>
      </c>
      <c r="D2558" s="278">
        <v>701.43</v>
      </c>
      <c r="E2558" s="257"/>
    </row>
    <row r="2559" spans="1:5" s="258" customFormat="1" ht="27">
      <c r="A2559" s="262">
        <v>99438</v>
      </c>
      <c r="B2559" s="263" t="s">
        <v>6840</v>
      </c>
      <c r="C2559" s="264" t="s">
        <v>7</v>
      </c>
      <c r="D2559" s="278">
        <v>707.58</v>
      </c>
      <c r="E2559" s="257"/>
    </row>
    <row r="2560" spans="1:5" s="258" customFormat="1" ht="27">
      <c r="A2560" s="262">
        <v>99439</v>
      </c>
      <c r="B2560" s="263" t="s">
        <v>6841</v>
      </c>
      <c r="C2560" s="264" t="s">
        <v>7</v>
      </c>
      <c r="D2560" s="278">
        <v>673.92</v>
      </c>
      <c r="E2560" s="257"/>
    </row>
    <row r="2561" spans="1:5" s="258" customFormat="1" ht="27">
      <c r="A2561" s="262">
        <v>102473</v>
      </c>
      <c r="B2561" s="263" t="s">
        <v>6842</v>
      </c>
      <c r="C2561" s="264" t="s">
        <v>7</v>
      </c>
      <c r="D2561" s="278">
        <v>591.76</v>
      </c>
      <c r="E2561" s="257"/>
    </row>
    <row r="2562" spans="1:5" s="258" customFormat="1" ht="27">
      <c r="A2562" s="262">
        <v>102474</v>
      </c>
      <c r="B2562" s="263" t="s">
        <v>6843</v>
      </c>
      <c r="C2562" s="264" t="s">
        <v>7</v>
      </c>
      <c r="D2562" s="278">
        <v>629.48</v>
      </c>
      <c r="E2562" s="257"/>
    </row>
    <row r="2563" spans="1:5" s="258" customFormat="1" ht="27">
      <c r="A2563" s="262">
        <v>102475</v>
      </c>
      <c r="B2563" s="263" t="s">
        <v>6844</v>
      </c>
      <c r="C2563" s="264" t="s">
        <v>7</v>
      </c>
      <c r="D2563" s="278">
        <v>678.22</v>
      </c>
      <c r="E2563" s="257"/>
    </row>
    <row r="2564" spans="1:5" s="258" customFormat="1" ht="27">
      <c r="A2564" s="262">
        <v>102476</v>
      </c>
      <c r="B2564" s="263" t="s">
        <v>6845</v>
      </c>
      <c r="C2564" s="264" t="s">
        <v>7</v>
      </c>
      <c r="D2564" s="278">
        <v>695.5</v>
      </c>
      <c r="E2564" s="257"/>
    </row>
    <row r="2565" spans="1:5" s="258" customFormat="1" ht="27">
      <c r="A2565" s="262">
        <v>102477</v>
      </c>
      <c r="B2565" s="263" t="s">
        <v>6846</v>
      </c>
      <c r="C2565" s="264" t="s">
        <v>7</v>
      </c>
      <c r="D2565" s="278">
        <v>733.12</v>
      </c>
      <c r="E2565" s="257"/>
    </row>
    <row r="2566" spans="1:5" s="258" customFormat="1" ht="27">
      <c r="A2566" s="262">
        <v>102478</v>
      </c>
      <c r="B2566" s="263" t="s">
        <v>6847</v>
      </c>
      <c r="C2566" s="264" t="s">
        <v>7</v>
      </c>
      <c r="D2566" s="278">
        <v>783.45</v>
      </c>
      <c r="E2566" s="257"/>
    </row>
    <row r="2567" spans="1:5" s="258" customFormat="1" ht="27">
      <c r="A2567" s="262">
        <v>102479</v>
      </c>
      <c r="B2567" s="263" t="s">
        <v>6848</v>
      </c>
      <c r="C2567" s="264" t="s">
        <v>7</v>
      </c>
      <c r="D2567" s="278">
        <v>588.71</v>
      </c>
      <c r="E2567" s="257"/>
    </row>
    <row r="2568" spans="1:5" s="258" customFormat="1" ht="27">
      <c r="A2568" s="262">
        <v>102480</v>
      </c>
      <c r="B2568" s="263" t="s">
        <v>6849</v>
      </c>
      <c r="C2568" s="264" t="s">
        <v>7</v>
      </c>
      <c r="D2568" s="278">
        <v>622.97</v>
      </c>
      <c r="E2568" s="257"/>
    </row>
    <row r="2569" spans="1:5" s="258" customFormat="1" ht="27">
      <c r="A2569" s="262">
        <v>102481</v>
      </c>
      <c r="B2569" s="263" t="s">
        <v>6850</v>
      </c>
      <c r="C2569" s="264" t="s">
        <v>7</v>
      </c>
      <c r="D2569" s="278">
        <v>665.14</v>
      </c>
      <c r="E2569" s="257"/>
    </row>
    <row r="2570" spans="1:5" s="258" customFormat="1" ht="27">
      <c r="A2570" s="262">
        <v>102482</v>
      </c>
      <c r="B2570" s="263" t="s">
        <v>6851</v>
      </c>
      <c r="C2570" s="264" t="s">
        <v>7</v>
      </c>
      <c r="D2570" s="278">
        <v>692.7</v>
      </c>
      <c r="E2570" s="257"/>
    </row>
    <row r="2571" spans="1:5" s="258" customFormat="1" ht="27">
      <c r="A2571" s="262">
        <v>102483</v>
      </c>
      <c r="B2571" s="263" t="s">
        <v>6852</v>
      </c>
      <c r="C2571" s="264" t="s">
        <v>7</v>
      </c>
      <c r="D2571" s="278">
        <v>726</v>
      </c>
      <c r="E2571" s="257"/>
    </row>
    <row r="2572" spans="1:5" s="258" customFormat="1" ht="27">
      <c r="A2572" s="262">
        <v>102484</v>
      </c>
      <c r="B2572" s="263" t="s">
        <v>6853</v>
      </c>
      <c r="C2572" s="264" t="s">
        <v>7</v>
      </c>
      <c r="D2572" s="278">
        <v>782.47</v>
      </c>
      <c r="E2572" s="257"/>
    </row>
    <row r="2573" spans="1:5" s="258" customFormat="1" ht="27">
      <c r="A2573" s="262">
        <v>102485</v>
      </c>
      <c r="B2573" s="263" t="s">
        <v>6854</v>
      </c>
      <c r="C2573" s="264" t="s">
        <v>7</v>
      </c>
      <c r="D2573" s="278">
        <v>652.12</v>
      </c>
      <c r="E2573" s="257"/>
    </row>
    <row r="2574" spans="1:5" s="258" customFormat="1" ht="27">
      <c r="A2574" s="262">
        <v>102486</v>
      </c>
      <c r="B2574" s="263" t="s">
        <v>6855</v>
      </c>
      <c r="C2574" s="264" t="s">
        <v>7</v>
      </c>
      <c r="D2574" s="278">
        <v>682.16</v>
      </c>
      <c r="E2574" s="257"/>
    </row>
    <row r="2575" spans="1:5" s="258" customFormat="1" ht="13.5">
      <c r="A2575" s="262">
        <v>102487</v>
      </c>
      <c r="B2575" s="263" t="s">
        <v>6856</v>
      </c>
      <c r="C2575" s="264" t="s">
        <v>7</v>
      </c>
      <c r="D2575" s="278">
        <v>594</v>
      </c>
      <c r="E2575" s="257"/>
    </row>
    <row r="2576" spans="1:5" s="258" customFormat="1" ht="27">
      <c r="A2576" s="262">
        <v>103183</v>
      </c>
      <c r="B2576" s="263" t="s">
        <v>6857</v>
      </c>
      <c r="C2576" s="264" t="s">
        <v>7</v>
      </c>
      <c r="D2576" s="278">
        <v>715.84</v>
      </c>
      <c r="E2576" s="257"/>
    </row>
    <row r="2577" spans="1:5" s="258" customFormat="1" ht="27">
      <c r="A2577" s="262">
        <v>103184</v>
      </c>
      <c r="B2577" s="263" t="s">
        <v>6858</v>
      </c>
      <c r="C2577" s="264" t="s">
        <v>7</v>
      </c>
      <c r="D2577" s="278">
        <v>673.8</v>
      </c>
      <c r="E2577" s="257"/>
    </row>
    <row r="2578" spans="1:5" s="258" customFormat="1" ht="13.5">
      <c r="A2578" s="262">
        <v>103669</v>
      </c>
      <c r="B2578" s="263" t="s">
        <v>7351</v>
      </c>
      <c r="C2578" s="264" t="s">
        <v>7</v>
      </c>
      <c r="D2578" s="278">
        <v>951.22</v>
      </c>
      <c r="E2578" s="257"/>
    </row>
    <row r="2579" spans="1:5" s="258" customFormat="1" ht="13.5">
      <c r="A2579" s="262">
        <v>103670</v>
      </c>
      <c r="B2579" s="263" t="s">
        <v>7352</v>
      </c>
      <c r="C2579" s="264" t="s">
        <v>7</v>
      </c>
      <c r="D2579" s="278">
        <v>299.41000000000003</v>
      </c>
      <c r="E2579" s="257"/>
    </row>
    <row r="2580" spans="1:5" s="258" customFormat="1" ht="13.5">
      <c r="A2580" s="262">
        <v>103671</v>
      </c>
      <c r="B2580" s="263" t="s">
        <v>7353</v>
      </c>
      <c r="C2580" s="264" t="s">
        <v>7</v>
      </c>
      <c r="D2580" s="278">
        <v>700.36</v>
      </c>
      <c r="E2580" s="257"/>
    </row>
    <row r="2581" spans="1:5" s="258" customFormat="1" ht="13.5">
      <c r="A2581" s="262">
        <v>103672</v>
      </c>
      <c r="B2581" s="263" t="s">
        <v>24711</v>
      </c>
      <c r="C2581" s="264" t="s">
        <v>7</v>
      </c>
      <c r="D2581" s="278">
        <v>655.87</v>
      </c>
      <c r="E2581" s="257"/>
    </row>
    <row r="2582" spans="1:5" s="258" customFormat="1" ht="13.5">
      <c r="A2582" s="262">
        <v>103673</v>
      </c>
      <c r="B2582" s="263" t="s">
        <v>7354</v>
      </c>
      <c r="C2582" s="264" t="s">
        <v>7</v>
      </c>
      <c r="D2582" s="278">
        <v>41.58</v>
      </c>
      <c r="E2582" s="257"/>
    </row>
    <row r="2583" spans="1:5" s="258" customFormat="1" ht="27">
      <c r="A2583" s="262">
        <v>103674</v>
      </c>
      <c r="B2583" s="263" t="s">
        <v>24712</v>
      </c>
      <c r="C2583" s="264" t="s">
        <v>7</v>
      </c>
      <c r="D2583" s="278">
        <v>676.27</v>
      </c>
      <c r="E2583" s="257"/>
    </row>
    <row r="2584" spans="1:5" s="258" customFormat="1" ht="27">
      <c r="A2584" s="262">
        <v>103675</v>
      </c>
      <c r="B2584" s="263" t="s">
        <v>24713</v>
      </c>
      <c r="C2584" s="264" t="s">
        <v>7</v>
      </c>
      <c r="D2584" s="278">
        <v>656.48</v>
      </c>
      <c r="E2584" s="257"/>
    </row>
    <row r="2585" spans="1:5" s="258" customFormat="1" ht="27">
      <c r="A2585" s="262">
        <v>103676</v>
      </c>
      <c r="B2585" s="263" t="s">
        <v>7355</v>
      </c>
      <c r="C2585" s="264" t="s">
        <v>7</v>
      </c>
      <c r="D2585" s="278">
        <v>1002.85</v>
      </c>
      <c r="E2585" s="257"/>
    </row>
    <row r="2586" spans="1:5" s="258" customFormat="1" ht="27">
      <c r="A2586" s="262">
        <v>103677</v>
      </c>
      <c r="B2586" s="263" t="s">
        <v>7356</v>
      </c>
      <c r="C2586" s="264" t="s">
        <v>7</v>
      </c>
      <c r="D2586" s="278">
        <v>833.77</v>
      </c>
      <c r="E2586" s="257"/>
    </row>
    <row r="2587" spans="1:5" s="258" customFormat="1" ht="27">
      <c r="A2587" s="262">
        <v>103678</v>
      </c>
      <c r="B2587" s="263" t="s">
        <v>7357</v>
      </c>
      <c r="C2587" s="264" t="s">
        <v>7</v>
      </c>
      <c r="D2587" s="278">
        <v>907.5</v>
      </c>
      <c r="E2587" s="257"/>
    </row>
    <row r="2588" spans="1:5" s="258" customFormat="1" ht="27">
      <c r="A2588" s="262">
        <v>103679</v>
      </c>
      <c r="B2588" s="263" t="s">
        <v>7358</v>
      </c>
      <c r="C2588" s="264" t="s">
        <v>7</v>
      </c>
      <c r="D2588" s="278">
        <v>791.36</v>
      </c>
      <c r="E2588" s="257"/>
    </row>
    <row r="2589" spans="1:5" s="258" customFormat="1" ht="27">
      <c r="A2589" s="262">
        <v>103680</v>
      </c>
      <c r="B2589" s="263" t="s">
        <v>7359</v>
      </c>
      <c r="C2589" s="264" t="s">
        <v>7</v>
      </c>
      <c r="D2589" s="278">
        <v>841.21</v>
      </c>
      <c r="E2589" s="257"/>
    </row>
    <row r="2590" spans="1:5" s="258" customFormat="1" ht="27">
      <c r="A2590" s="262">
        <v>103681</v>
      </c>
      <c r="B2590" s="263" t="s">
        <v>7360</v>
      </c>
      <c r="C2590" s="264" t="s">
        <v>7</v>
      </c>
      <c r="D2590" s="278">
        <v>726.34</v>
      </c>
      <c r="E2590" s="257"/>
    </row>
    <row r="2591" spans="1:5" s="258" customFormat="1" ht="27">
      <c r="A2591" s="262">
        <v>103682</v>
      </c>
      <c r="B2591" s="263" t="s">
        <v>7361</v>
      </c>
      <c r="C2591" s="264" t="s">
        <v>7</v>
      </c>
      <c r="D2591" s="278">
        <v>965.51</v>
      </c>
      <c r="E2591" s="257"/>
    </row>
    <row r="2592" spans="1:5" s="258" customFormat="1" ht="27">
      <c r="A2592" s="262">
        <v>103683</v>
      </c>
      <c r="B2592" s="263" t="s">
        <v>7362</v>
      </c>
      <c r="C2592" s="264" t="s">
        <v>7</v>
      </c>
      <c r="D2592" s="278">
        <v>1252.72</v>
      </c>
      <c r="E2592" s="257"/>
    </row>
    <row r="2593" spans="1:5" s="258" customFormat="1" ht="13.5">
      <c r="A2593" s="262">
        <v>103684</v>
      </c>
      <c r="B2593" s="263" t="s">
        <v>24714</v>
      </c>
      <c r="C2593" s="264" t="s">
        <v>7</v>
      </c>
      <c r="D2593" s="278">
        <v>673.55</v>
      </c>
      <c r="E2593" s="257"/>
    </row>
    <row r="2594" spans="1:5" s="258" customFormat="1" ht="13.5">
      <c r="A2594" s="262">
        <v>103685</v>
      </c>
      <c r="B2594" s="263" t="s">
        <v>24715</v>
      </c>
      <c r="C2594" s="264" t="s">
        <v>7</v>
      </c>
      <c r="D2594" s="278">
        <v>661.21</v>
      </c>
      <c r="E2594" s="257"/>
    </row>
    <row r="2595" spans="1:5" s="258" customFormat="1" ht="13.5">
      <c r="A2595" s="262">
        <v>103686</v>
      </c>
      <c r="B2595" s="263" t="s">
        <v>24716</v>
      </c>
      <c r="C2595" s="264" t="s">
        <v>7</v>
      </c>
      <c r="D2595" s="278">
        <v>722.66</v>
      </c>
      <c r="E2595" s="257"/>
    </row>
    <row r="2596" spans="1:5" s="258" customFormat="1" ht="27">
      <c r="A2596" s="262">
        <v>103687</v>
      </c>
      <c r="B2596" s="263" t="s">
        <v>7363</v>
      </c>
      <c r="C2596" s="264" t="s">
        <v>7</v>
      </c>
      <c r="D2596" s="278">
        <v>1070.74</v>
      </c>
      <c r="E2596" s="257"/>
    </row>
    <row r="2597" spans="1:5" s="258" customFormat="1" ht="27">
      <c r="A2597" s="262">
        <v>103688</v>
      </c>
      <c r="B2597" s="263" t="s">
        <v>7364</v>
      </c>
      <c r="C2597" s="264" t="s">
        <v>7</v>
      </c>
      <c r="D2597" s="278">
        <v>828.06</v>
      </c>
      <c r="E2597" s="257"/>
    </row>
    <row r="2598" spans="1:5" s="258" customFormat="1" ht="27">
      <c r="A2598" s="262">
        <v>101963</v>
      </c>
      <c r="B2598" s="263" t="s">
        <v>24717</v>
      </c>
      <c r="C2598" s="264" t="s">
        <v>4</v>
      </c>
      <c r="D2598" s="278">
        <v>184.35</v>
      </c>
      <c r="E2598" s="257"/>
    </row>
    <row r="2599" spans="1:5" s="258" customFormat="1" ht="27">
      <c r="A2599" s="262">
        <v>101964</v>
      </c>
      <c r="B2599" s="263" t="s">
        <v>24718</v>
      </c>
      <c r="C2599" s="264" t="s">
        <v>4</v>
      </c>
      <c r="D2599" s="278">
        <v>171.65</v>
      </c>
      <c r="E2599" s="257"/>
    </row>
    <row r="2600" spans="1:5" s="258" customFormat="1" ht="27">
      <c r="A2600" s="262">
        <v>101165</v>
      </c>
      <c r="B2600" s="263" t="s">
        <v>4843</v>
      </c>
      <c r="C2600" s="264" t="s">
        <v>7</v>
      </c>
      <c r="D2600" s="278">
        <v>924.36</v>
      </c>
      <c r="E2600" s="257"/>
    </row>
    <row r="2601" spans="1:5" s="258" customFormat="1" ht="27">
      <c r="A2601" s="262">
        <v>101166</v>
      </c>
      <c r="B2601" s="263" t="s">
        <v>4844</v>
      </c>
      <c r="C2601" s="264" t="s">
        <v>7</v>
      </c>
      <c r="D2601" s="278">
        <v>580.91</v>
      </c>
      <c r="E2601" s="257"/>
    </row>
    <row r="2602" spans="1:5" s="258" customFormat="1" ht="27">
      <c r="A2602" s="262">
        <v>98575</v>
      </c>
      <c r="B2602" s="263" t="s">
        <v>6859</v>
      </c>
      <c r="C2602" s="264" t="s">
        <v>1</v>
      </c>
      <c r="D2602" s="278">
        <v>105.04</v>
      </c>
      <c r="E2602" s="257"/>
    </row>
    <row r="2603" spans="1:5" s="258" customFormat="1" ht="13.5">
      <c r="A2603" s="262">
        <v>98576</v>
      </c>
      <c r="B2603" s="263" t="s">
        <v>3375</v>
      </c>
      <c r="C2603" s="264" t="s">
        <v>1</v>
      </c>
      <c r="D2603" s="278">
        <v>23.69</v>
      </c>
      <c r="E2603" s="257"/>
    </row>
    <row r="2604" spans="1:5" s="258" customFormat="1" ht="13.5">
      <c r="A2604" s="262">
        <v>98577</v>
      </c>
      <c r="B2604" s="263" t="s">
        <v>6860</v>
      </c>
      <c r="C2604" s="264" t="s">
        <v>1</v>
      </c>
      <c r="D2604" s="278">
        <v>47.27</v>
      </c>
      <c r="E2604" s="257"/>
    </row>
    <row r="2605" spans="1:5" s="258" customFormat="1" ht="13.5">
      <c r="A2605" s="262">
        <v>93182</v>
      </c>
      <c r="B2605" s="263" t="s">
        <v>3376</v>
      </c>
      <c r="C2605" s="264" t="s">
        <v>1</v>
      </c>
      <c r="D2605" s="278">
        <v>54.21</v>
      </c>
      <c r="E2605" s="257"/>
    </row>
    <row r="2606" spans="1:5" s="258" customFormat="1" ht="13.5">
      <c r="A2606" s="262">
        <v>93183</v>
      </c>
      <c r="B2606" s="263" t="s">
        <v>3377</v>
      </c>
      <c r="C2606" s="264" t="s">
        <v>1</v>
      </c>
      <c r="D2606" s="278">
        <v>69.58</v>
      </c>
      <c r="E2606" s="257"/>
    </row>
    <row r="2607" spans="1:5" s="258" customFormat="1" ht="13.5">
      <c r="A2607" s="262">
        <v>93184</v>
      </c>
      <c r="B2607" s="263" t="s">
        <v>3378</v>
      </c>
      <c r="C2607" s="264" t="s">
        <v>1</v>
      </c>
      <c r="D2607" s="278">
        <v>40</v>
      </c>
      <c r="E2607" s="257"/>
    </row>
    <row r="2608" spans="1:5" s="258" customFormat="1" ht="13.5">
      <c r="A2608" s="262">
        <v>93185</v>
      </c>
      <c r="B2608" s="263" t="s">
        <v>3379</v>
      </c>
      <c r="C2608" s="264" t="s">
        <v>1</v>
      </c>
      <c r="D2608" s="278">
        <v>68.56</v>
      </c>
      <c r="E2608" s="257"/>
    </row>
    <row r="2609" spans="1:5" s="258" customFormat="1" ht="13.5">
      <c r="A2609" s="262">
        <v>93186</v>
      </c>
      <c r="B2609" s="263" t="s">
        <v>3380</v>
      </c>
      <c r="C2609" s="264" t="s">
        <v>1</v>
      </c>
      <c r="D2609" s="278">
        <v>100.03</v>
      </c>
      <c r="E2609" s="257"/>
    </row>
    <row r="2610" spans="1:5" s="258" customFormat="1" ht="13.5">
      <c r="A2610" s="262">
        <v>93187</v>
      </c>
      <c r="B2610" s="263" t="s">
        <v>3381</v>
      </c>
      <c r="C2610" s="264" t="s">
        <v>1</v>
      </c>
      <c r="D2610" s="278">
        <v>114.93</v>
      </c>
      <c r="E2610" s="257"/>
    </row>
    <row r="2611" spans="1:5" s="258" customFormat="1" ht="13.5">
      <c r="A2611" s="262">
        <v>93188</v>
      </c>
      <c r="B2611" s="263" t="s">
        <v>3382</v>
      </c>
      <c r="C2611" s="264" t="s">
        <v>1</v>
      </c>
      <c r="D2611" s="278">
        <v>92.28</v>
      </c>
      <c r="E2611" s="257"/>
    </row>
    <row r="2612" spans="1:5" s="258" customFormat="1" ht="13.5">
      <c r="A2612" s="262">
        <v>93189</v>
      </c>
      <c r="B2612" s="263" t="s">
        <v>3383</v>
      </c>
      <c r="C2612" s="264" t="s">
        <v>1</v>
      </c>
      <c r="D2612" s="278">
        <v>115.8</v>
      </c>
      <c r="E2612" s="257"/>
    </row>
    <row r="2613" spans="1:5" s="258" customFormat="1" ht="13.5">
      <c r="A2613" s="262">
        <v>93190</v>
      </c>
      <c r="B2613" s="263" t="s">
        <v>3384</v>
      </c>
      <c r="C2613" s="264" t="s">
        <v>1</v>
      </c>
      <c r="D2613" s="278">
        <v>49.01</v>
      </c>
      <c r="E2613" s="257"/>
    </row>
    <row r="2614" spans="1:5" s="258" customFormat="1" ht="13.5">
      <c r="A2614" s="262">
        <v>93191</v>
      </c>
      <c r="B2614" s="263" t="s">
        <v>3385</v>
      </c>
      <c r="C2614" s="264" t="s">
        <v>1</v>
      </c>
      <c r="D2614" s="278">
        <v>51.78</v>
      </c>
      <c r="E2614" s="257"/>
    </row>
    <row r="2615" spans="1:5" s="258" customFormat="1" ht="13.5">
      <c r="A2615" s="262">
        <v>93192</v>
      </c>
      <c r="B2615" s="263" t="s">
        <v>3386</v>
      </c>
      <c r="C2615" s="264" t="s">
        <v>1</v>
      </c>
      <c r="D2615" s="278">
        <v>53.41</v>
      </c>
      <c r="E2615" s="257"/>
    </row>
    <row r="2616" spans="1:5" s="258" customFormat="1" ht="13.5">
      <c r="A2616" s="262">
        <v>93193</v>
      </c>
      <c r="B2616" s="263" t="s">
        <v>3387</v>
      </c>
      <c r="C2616" s="264" t="s">
        <v>1</v>
      </c>
      <c r="D2616" s="278">
        <v>52.79</v>
      </c>
      <c r="E2616" s="257"/>
    </row>
    <row r="2617" spans="1:5" s="258" customFormat="1" ht="13.5">
      <c r="A2617" s="262">
        <v>93194</v>
      </c>
      <c r="B2617" s="263" t="s">
        <v>3388</v>
      </c>
      <c r="C2617" s="264" t="s">
        <v>1</v>
      </c>
      <c r="D2617" s="278">
        <v>53.07</v>
      </c>
      <c r="E2617" s="257"/>
    </row>
    <row r="2618" spans="1:5" s="258" customFormat="1" ht="13.5">
      <c r="A2618" s="262">
        <v>93195</v>
      </c>
      <c r="B2618" s="263" t="s">
        <v>3389</v>
      </c>
      <c r="C2618" s="264" t="s">
        <v>1</v>
      </c>
      <c r="D2618" s="278">
        <v>64.56</v>
      </c>
      <c r="E2618" s="257"/>
    </row>
    <row r="2619" spans="1:5" s="258" customFormat="1" ht="13.5">
      <c r="A2619" s="262">
        <v>93196</v>
      </c>
      <c r="B2619" s="263" t="s">
        <v>3390</v>
      </c>
      <c r="C2619" s="264" t="s">
        <v>1</v>
      </c>
      <c r="D2619" s="278">
        <v>97.28</v>
      </c>
      <c r="E2619" s="257"/>
    </row>
    <row r="2620" spans="1:5" s="258" customFormat="1" ht="13.5">
      <c r="A2620" s="262">
        <v>93197</v>
      </c>
      <c r="B2620" s="263" t="s">
        <v>3391</v>
      </c>
      <c r="C2620" s="264" t="s">
        <v>1</v>
      </c>
      <c r="D2620" s="278">
        <v>108.95</v>
      </c>
      <c r="E2620" s="257"/>
    </row>
    <row r="2621" spans="1:5" s="258" customFormat="1" ht="13.5">
      <c r="A2621" s="262">
        <v>93198</v>
      </c>
      <c r="B2621" s="263" t="s">
        <v>3392</v>
      </c>
      <c r="C2621" s="264" t="s">
        <v>1</v>
      </c>
      <c r="D2621" s="278">
        <v>42.5</v>
      </c>
      <c r="E2621" s="257"/>
    </row>
    <row r="2622" spans="1:5" s="258" customFormat="1" ht="27">
      <c r="A2622" s="262">
        <v>93199</v>
      </c>
      <c r="B2622" s="263" t="s">
        <v>3393</v>
      </c>
      <c r="C2622" s="264" t="s">
        <v>1</v>
      </c>
      <c r="D2622" s="278">
        <v>41.89</v>
      </c>
      <c r="E2622" s="257"/>
    </row>
    <row r="2623" spans="1:5" s="258" customFormat="1" ht="13.5">
      <c r="A2623" s="262">
        <v>93200</v>
      </c>
      <c r="B2623" s="263" t="s">
        <v>3394</v>
      </c>
      <c r="C2623" s="264" t="s">
        <v>1</v>
      </c>
      <c r="D2623" s="278">
        <v>3.16</v>
      </c>
      <c r="E2623" s="257"/>
    </row>
    <row r="2624" spans="1:5" s="258" customFormat="1" ht="13.5">
      <c r="A2624" s="262">
        <v>93201</v>
      </c>
      <c r="B2624" s="263" t="s">
        <v>3395</v>
      </c>
      <c r="C2624" s="264" t="s">
        <v>1</v>
      </c>
      <c r="D2624" s="278">
        <v>6.54</v>
      </c>
      <c r="E2624" s="257"/>
    </row>
    <row r="2625" spans="1:5" s="258" customFormat="1" ht="13.5">
      <c r="A2625" s="262">
        <v>93202</v>
      </c>
      <c r="B2625" s="263" t="s">
        <v>3396</v>
      </c>
      <c r="C2625" s="264" t="s">
        <v>1</v>
      </c>
      <c r="D2625" s="278">
        <v>24.83</v>
      </c>
      <c r="E2625" s="257"/>
    </row>
    <row r="2626" spans="1:5" s="258" customFormat="1" ht="13.5">
      <c r="A2626" s="262">
        <v>93203</v>
      </c>
      <c r="B2626" s="263" t="s">
        <v>3397</v>
      </c>
      <c r="C2626" s="264" t="s">
        <v>1</v>
      </c>
      <c r="D2626" s="278">
        <v>16.63</v>
      </c>
      <c r="E2626" s="257"/>
    </row>
    <row r="2627" spans="1:5" s="258" customFormat="1" ht="13.5">
      <c r="A2627" s="262">
        <v>93204</v>
      </c>
      <c r="B2627" s="263" t="s">
        <v>3398</v>
      </c>
      <c r="C2627" s="264" t="s">
        <v>1</v>
      </c>
      <c r="D2627" s="278">
        <v>71.239999999999995</v>
      </c>
      <c r="E2627" s="257"/>
    </row>
    <row r="2628" spans="1:5" s="258" customFormat="1" ht="13.5">
      <c r="A2628" s="262">
        <v>93205</v>
      </c>
      <c r="B2628" s="263" t="s">
        <v>3399</v>
      </c>
      <c r="C2628" s="264" t="s">
        <v>1</v>
      </c>
      <c r="D2628" s="278">
        <v>41.68</v>
      </c>
      <c r="E2628" s="257"/>
    </row>
    <row r="2629" spans="1:5" s="258" customFormat="1" ht="13.5">
      <c r="A2629" s="262">
        <v>97733</v>
      </c>
      <c r="B2629" s="263" t="s">
        <v>3400</v>
      </c>
      <c r="C2629" s="264" t="s">
        <v>7</v>
      </c>
      <c r="D2629" s="278">
        <v>3564.97</v>
      </c>
      <c r="E2629" s="257"/>
    </row>
    <row r="2630" spans="1:5" s="258" customFormat="1" ht="13.5">
      <c r="A2630" s="262">
        <v>97734</v>
      </c>
      <c r="B2630" s="263" t="s">
        <v>3401</v>
      </c>
      <c r="C2630" s="264" t="s">
        <v>7</v>
      </c>
      <c r="D2630" s="278">
        <v>3069.22</v>
      </c>
      <c r="E2630" s="257"/>
    </row>
    <row r="2631" spans="1:5" s="258" customFormat="1" ht="13.5">
      <c r="A2631" s="262">
        <v>97735</v>
      </c>
      <c r="B2631" s="263" t="s">
        <v>3402</v>
      </c>
      <c r="C2631" s="264" t="s">
        <v>7</v>
      </c>
      <c r="D2631" s="278">
        <v>2540.86</v>
      </c>
      <c r="E2631" s="257"/>
    </row>
    <row r="2632" spans="1:5" s="258" customFormat="1" ht="13.5">
      <c r="A2632" s="262">
        <v>97736</v>
      </c>
      <c r="B2632" s="263" t="s">
        <v>3403</v>
      </c>
      <c r="C2632" s="264" t="s">
        <v>7</v>
      </c>
      <c r="D2632" s="278">
        <v>1594.07</v>
      </c>
      <c r="E2632" s="257"/>
    </row>
    <row r="2633" spans="1:5" s="258" customFormat="1" ht="13.5">
      <c r="A2633" s="262">
        <v>97737</v>
      </c>
      <c r="B2633" s="263" t="s">
        <v>3404</v>
      </c>
      <c r="C2633" s="264" t="s">
        <v>7</v>
      </c>
      <c r="D2633" s="278">
        <v>3480.94</v>
      </c>
      <c r="E2633" s="257"/>
    </row>
    <row r="2634" spans="1:5" s="258" customFormat="1" ht="27">
      <c r="A2634" s="262">
        <v>97738</v>
      </c>
      <c r="B2634" s="263" t="s">
        <v>24719</v>
      </c>
      <c r="C2634" s="264" t="s">
        <v>7</v>
      </c>
      <c r="D2634" s="278">
        <v>5665.02</v>
      </c>
      <c r="E2634" s="257"/>
    </row>
    <row r="2635" spans="1:5" s="258" customFormat="1" ht="13.5">
      <c r="A2635" s="262">
        <v>97739</v>
      </c>
      <c r="B2635" s="263" t="s">
        <v>3405</v>
      </c>
      <c r="C2635" s="264" t="s">
        <v>7</v>
      </c>
      <c r="D2635" s="278">
        <v>3083.66</v>
      </c>
      <c r="E2635" s="257"/>
    </row>
    <row r="2636" spans="1:5" s="258" customFormat="1" ht="13.5">
      <c r="A2636" s="262">
        <v>97740</v>
      </c>
      <c r="B2636" s="263" t="s">
        <v>3406</v>
      </c>
      <c r="C2636" s="264" t="s">
        <v>7</v>
      </c>
      <c r="D2636" s="278">
        <v>2249.4299999999998</v>
      </c>
      <c r="E2636" s="257"/>
    </row>
    <row r="2637" spans="1:5" s="258" customFormat="1" ht="13.5">
      <c r="A2637" s="262">
        <v>98615</v>
      </c>
      <c r="B2637" s="263" t="s">
        <v>3407</v>
      </c>
      <c r="C2637" s="264" t="s">
        <v>4</v>
      </c>
      <c r="D2637" s="278">
        <v>145.83000000000001</v>
      </c>
      <c r="E2637" s="257"/>
    </row>
    <row r="2638" spans="1:5" s="258" customFormat="1" ht="27">
      <c r="A2638" s="262">
        <v>98616</v>
      </c>
      <c r="B2638" s="263" t="s">
        <v>3408</v>
      </c>
      <c r="C2638" s="264" t="s">
        <v>4</v>
      </c>
      <c r="D2638" s="278">
        <v>115.6</v>
      </c>
      <c r="E2638" s="257"/>
    </row>
    <row r="2639" spans="1:5" s="258" customFormat="1" ht="13.5">
      <c r="A2639" s="262">
        <v>98617</v>
      </c>
      <c r="B2639" s="263" t="s">
        <v>3409</v>
      </c>
      <c r="C2639" s="264" t="s">
        <v>4</v>
      </c>
      <c r="D2639" s="278">
        <v>107.11</v>
      </c>
      <c r="E2639" s="257"/>
    </row>
    <row r="2640" spans="1:5" s="258" customFormat="1" ht="13.5">
      <c r="A2640" s="262">
        <v>98618</v>
      </c>
      <c r="B2640" s="263" t="s">
        <v>3410</v>
      </c>
      <c r="C2640" s="264" t="s">
        <v>4</v>
      </c>
      <c r="D2640" s="278">
        <v>146.94</v>
      </c>
      <c r="E2640" s="257"/>
    </row>
    <row r="2641" spans="1:5" s="258" customFormat="1" ht="27">
      <c r="A2641" s="262">
        <v>98619</v>
      </c>
      <c r="B2641" s="263" t="s">
        <v>3411</v>
      </c>
      <c r="C2641" s="264" t="s">
        <v>4</v>
      </c>
      <c r="D2641" s="278">
        <v>134.06</v>
      </c>
      <c r="E2641" s="257"/>
    </row>
    <row r="2642" spans="1:5" s="258" customFormat="1" ht="13.5">
      <c r="A2642" s="262">
        <v>98620</v>
      </c>
      <c r="B2642" s="263" t="s">
        <v>3412</v>
      </c>
      <c r="C2642" s="264" t="s">
        <v>4</v>
      </c>
      <c r="D2642" s="278">
        <v>127.56</v>
      </c>
      <c r="E2642" s="257"/>
    </row>
    <row r="2643" spans="1:5" s="258" customFormat="1" ht="13.5">
      <c r="A2643" s="262">
        <v>98621</v>
      </c>
      <c r="B2643" s="263" t="s">
        <v>3413</v>
      </c>
      <c r="C2643" s="264" t="s">
        <v>4</v>
      </c>
      <c r="D2643" s="278">
        <v>166.94</v>
      </c>
      <c r="E2643" s="257"/>
    </row>
    <row r="2644" spans="1:5" s="258" customFormat="1" ht="27">
      <c r="A2644" s="262">
        <v>98622</v>
      </c>
      <c r="B2644" s="263" t="s">
        <v>3414</v>
      </c>
      <c r="C2644" s="264" t="s">
        <v>4</v>
      </c>
      <c r="D2644" s="278">
        <v>156.57</v>
      </c>
      <c r="E2644" s="257"/>
    </row>
    <row r="2645" spans="1:5" s="258" customFormat="1" ht="13.5">
      <c r="A2645" s="262">
        <v>98623</v>
      </c>
      <c r="B2645" s="263" t="s">
        <v>3415</v>
      </c>
      <c r="C2645" s="264" t="s">
        <v>4</v>
      </c>
      <c r="D2645" s="278">
        <v>151.28</v>
      </c>
      <c r="E2645" s="257"/>
    </row>
    <row r="2646" spans="1:5" s="258" customFormat="1" ht="13.5">
      <c r="A2646" s="262">
        <v>98624</v>
      </c>
      <c r="B2646" s="263" t="s">
        <v>3416</v>
      </c>
      <c r="C2646" s="264" t="s">
        <v>4</v>
      </c>
      <c r="D2646" s="278">
        <v>188.72</v>
      </c>
      <c r="E2646" s="257"/>
    </row>
    <row r="2647" spans="1:5" s="258" customFormat="1" ht="27">
      <c r="A2647" s="262">
        <v>98625</v>
      </c>
      <c r="B2647" s="263" t="s">
        <v>3417</v>
      </c>
      <c r="C2647" s="264" t="s">
        <v>4</v>
      </c>
      <c r="D2647" s="278">
        <v>179.96</v>
      </c>
      <c r="E2647" s="257"/>
    </row>
    <row r="2648" spans="1:5" s="258" customFormat="1" ht="13.5">
      <c r="A2648" s="262">
        <v>98626</v>
      </c>
      <c r="B2648" s="263" t="s">
        <v>3418</v>
      </c>
      <c r="C2648" s="264" t="s">
        <v>4</v>
      </c>
      <c r="D2648" s="278">
        <v>175.43</v>
      </c>
      <c r="E2648" s="257"/>
    </row>
    <row r="2649" spans="1:5" s="258" customFormat="1" ht="13.5">
      <c r="A2649" s="262">
        <v>98655</v>
      </c>
      <c r="B2649" s="263" t="s">
        <v>3419</v>
      </c>
      <c r="C2649" s="264" t="s">
        <v>1</v>
      </c>
      <c r="D2649" s="278">
        <v>721.35</v>
      </c>
      <c r="E2649" s="257"/>
    </row>
    <row r="2650" spans="1:5" s="258" customFormat="1" ht="13.5">
      <c r="A2650" s="262">
        <v>98656</v>
      </c>
      <c r="B2650" s="263" t="s">
        <v>3420</v>
      </c>
      <c r="C2650" s="264" t="s">
        <v>1</v>
      </c>
      <c r="D2650" s="278">
        <v>732.52</v>
      </c>
      <c r="E2650" s="257"/>
    </row>
    <row r="2651" spans="1:5" s="258" customFormat="1" ht="13.5">
      <c r="A2651" s="262">
        <v>98657</v>
      </c>
      <c r="B2651" s="263" t="s">
        <v>3421</v>
      </c>
      <c r="C2651" s="264" t="s">
        <v>1</v>
      </c>
      <c r="D2651" s="278">
        <v>743.7</v>
      </c>
      <c r="E2651" s="257"/>
    </row>
    <row r="2652" spans="1:5" s="258" customFormat="1" ht="13.5">
      <c r="A2652" s="262">
        <v>98658</v>
      </c>
      <c r="B2652" s="263" t="s">
        <v>3422</v>
      </c>
      <c r="C2652" s="264" t="s">
        <v>1</v>
      </c>
      <c r="D2652" s="278">
        <v>754.87</v>
      </c>
      <c r="E2652" s="257"/>
    </row>
    <row r="2653" spans="1:5" s="258" customFormat="1" ht="13.5">
      <c r="A2653" s="262">
        <v>98659</v>
      </c>
      <c r="B2653" s="263" t="s">
        <v>3423</v>
      </c>
      <c r="C2653" s="264" t="s">
        <v>1</v>
      </c>
      <c r="D2653" s="278">
        <v>777.23</v>
      </c>
      <c r="E2653" s="257"/>
    </row>
    <row r="2654" spans="1:5" s="258" customFormat="1" ht="13.5">
      <c r="A2654" s="262">
        <v>98746</v>
      </c>
      <c r="B2654" s="263" t="s">
        <v>3424</v>
      </c>
      <c r="C2654" s="264" t="s">
        <v>1</v>
      </c>
      <c r="D2654" s="278">
        <v>66.540000000000006</v>
      </c>
      <c r="E2654" s="257"/>
    </row>
    <row r="2655" spans="1:5" s="258" customFormat="1" ht="13.5">
      <c r="A2655" s="262">
        <v>98749</v>
      </c>
      <c r="B2655" s="263" t="s">
        <v>3425</v>
      </c>
      <c r="C2655" s="264" t="s">
        <v>1</v>
      </c>
      <c r="D2655" s="278">
        <v>77.97</v>
      </c>
      <c r="E2655" s="257"/>
    </row>
    <row r="2656" spans="1:5" s="258" customFormat="1" ht="13.5">
      <c r="A2656" s="262">
        <v>98750</v>
      </c>
      <c r="B2656" s="263" t="s">
        <v>3426</v>
      </c>
      <c r="C2656" s="264" t="s">
        <v>1</v>
      </c>
      <c r="D2656" s="278">
        <v>91.65</v>
      </c>
      <c r="E2656" s="257"/>
    </row>
    <row r="2657" spans="1:5" s="258" customFormat="1" ht="13.5">
      <c r="A2657" s="262">
        <v>98751</v>
      </c>
      <c r="B2657" s="263" t="s">
        <v>3427</v>
      </c>
      <c r="C2657" s="264" t="s">
        <v>1</v>
      </c>
      <c r="D2657" s="278">
        <v>127.29</v>
      </c>
      <c r="E2657" s="257"/>
    </row>
    <row r="2658" spans="1:5" s="258" customFormat="1" ht="13.5">
      <c r="A2658" s="262">
        <v>98752</v>
      </c>
      <c r="B2658" s="263" t="s">
        <v>3428</v>
      </c>
      <c r="C2658" s="264" t="s">
        <v>1</v>
      </c>
      <c r="D2658" s="278">
        <v>169.97</v>
      </c>
      <c r="E2658" s="257"/>
    </row>
    <row r="2659" spans="1:5" s="258" customFormat="1" ht="13.5">
      <c r="A2659" s="262">
        <v>98753</v>
      </c>
      <c r="B2659" s="263" t="s">
        <v>3429</v>
      </c>
      <c r="C2659" s="264" t="s">
        <v>1</v>
      </c>
      <c r="D2659" s="278">
        <v>222.88</v>
      </c>
      <c r="E2659" s="257"/>
    </row>
    <row r="2660" spans="1:5" s="258" customFormat="1" ht="27">
      <c r="A2660" s="262">
        <v>100763</v>
      </c>
      <c r="B2660" s="263" t="s">
        <v>24720</v>
      </c>
      <c r="C2660" s="264" t="s">
        <v>3</v>
      </c>
      <c r="D2660" s="278">
        <v>19.25</v>
      </c>
      <c r="E2660" s="257"/>
    </row>
    <row r="2661" spans="1:5" s="258" customFormat="1" ht="27">
      <c r="A2661" s="262">
        <v>100764</v>
      </c>
      <c r="B2661" s="263" t="s">
        <v>24721</v>
      </c>
      <c r="C2661" s="264" t="s">
        <v>3</v>
      </c>
      <c r="D2661" s="278">
        <v>18.97</v>
      </c>
      <c r="E2661" s="257"/>
    </row>
    <row r="2662" spans="1:5" s="258" customFormat="1" ht="27">
      <c r="A2662" s="262">
        <v>100765</v>
      </c>
      <c r="B2662" s="263" t="s">
        <v>24722</v>
      </c>
      <c r="C2662" s="264" t="s">
        <v>3</v>
      </c>
      <c r="D2662" s="278">
        <v>18.649999999999999</v>
      </c>
      <c r="E2662" s="257"/>
    </row>
    <row r="2663" spans="1:5" s="258" customFormat="1" ht="27">
      <c r="A2663" s="262">
        <v>100766</v>
      </c>
      <c r="B2663" s="263" t="s">
        <v>24723</v>
      </c>
      <c r="C2663" s="264" t="s">
        <v>3</v>
      </c>
      <c r="D2663" s="278">
        <v>18.829999999999998</v>
      </c>
      <c r="E2663" s="257"/>
    </row>
    <row r="2664" spans="1:5" s="258" customFormat="1" ht="27">
      <c r="A2664" s="262">
        <v>100767</v>
      </c>
      <c r="B2664" s="263" t="s">
        <v>24724</v>
      </c>
      <c r="C2664" s="264" t="s">
        <v>3</v>
      </c>
      <c r="D2664" s="278">
        <v>19.809999999999999</v>
      </c>
      <c r="E2664" s="257"/>
    </row>
    <row r="2665" spans="1:5" s="258" customFormat="1" ht="27">
      <c r="A2665" s="262">
        <v>100768</v>
      </c>
      <c r="B2665" s="263" t="s">
        <v>24725</v>
      </c>
      <c r="C2665" s="264" t="s">
        <v>3</v>
      </c>
      <c r="D2665" s="278">
        <v>18.82</v>
      </c>
      <c r="E2665" s="257"/>
    </row>
    <row r="2666" spans="1:5" s="258" customFormat="1" ht="27">
      <c r="A2666" s="262">
        <v>100769</v>
      </c>
      <c r="B2666" s="263" t="s">
        <v>24726</v>
      </c>
      <c r="C2666" s="264" t="s">
        <v>3</v>
      </c>
      <c r="D2666" s="278">
        <v>25.4</v>
      </c>
      <c r="E2666" s="257"/>
    </row>
    <row r="2667" spans="1:5" s="258" customFormat="1" ht="27">
      <c r="A2667" s="262">
        <v>100770</v>
      </c>
      <c r="B2667" s="263" t="s">
        <v>24727</v>
      </c>
      <c r="C2667" s="264" t="s">
        <v>3</v>
      </c>
      <c r="D2667" s="278">
        <v>24.23</v>
      </c>
      <c r="E2667" s="257"/>
    </row>
    <row r="2668" spans="1:5" s="258" customFormat="1" ht="27">
      <c r="A2668" s="262">
        <v>100771</v>
      </c>
      <c r="B2668" s="263" t="s">
        <v>24728</v>
      </c>
      <c r="C2668" s="264" t="s">
        <v>3</v>
      </c>
      <c r="D2668" s="278">
        <v>19.989999999999998</v>
      </c>
      <c r="E2668" s="257"/>
    </row>
    <row r="2669" spans="1:5" s="258" customFormat="1" ht="27">
      <c r="A2669" s="262">
        <v>100772</v>
      </c>
      <c r="B2669" s="263" t="s">
        <v>24729</v>
      </c>
      <c r="C2669" s="264" t="s">
        <v>3</v>
      </c>
      <c r="D2669" s="278">
        <v>18.91</v>
      </c>
      <c r="E2669" s="257"/>
    </row>
    <row r="2670" spans="1:5" s="258" customFormat="1" ht="27">
      <c r="A2670" s="262">
        <v>100773</v>
      </c>
      <c r="B2670" s="263" t="s">
        <v>24730</v>
      </c>
      <c r="C2670" s="264" t="s">
        <v>3</v>
      </c>
      <c r="D2670" s="278">
        <v>22.45</v>
      </c>
      <c r="E2670" s="257"/>
    </row>
    <row r="2671" spans="1:5" s="258" customFormat="1" ht="27">
      <c r="A2671" s="262">
        <v>100774</v>
      </c>
      <c r="B2671" s="263" t="s">
        <v>24731</v>
      </c>
      <c r="C2671" s="264" t="s">
        <v>3</v>
      </c>
      <c r="D2671" s="278">
        <v>14.3</v>
      </c>
      <c r="E2671" s="257"/>
    </row>
    <row r="2672" spans="1:5" s="258" customFormat="1" ht="27">
      <c r="A2672" s="262">
        <v>100775</v>
      </c>
      <c r="B2672" s="263" t="s">
        <v>24732</v>
      </c>
      <c r="C2672" s="264" t="s">
        <v>3</v>
      </c>
      <c r="D2672" s="278">
        <v>16.47</v>
      </c>
      <c r="E2672" s="257"/>
    </row>
    <row r="2673" spans="1:5" s="258" customFormat="1" ht="27">
      <c r="A2673" s="262">
        <v>100776</v>
      </c>
      <c r="B2673" s="263" t="s">
        <v>24733</v>
      </c>
      <c r="C2673" s="264" t="s">
        <v>3</v>
      </c>
      <c r="D2673" s="278">
        <v>22.64</v>
      </c>
      <c r="E2673" s="257"/>
    </row>
    <row r="2674" spans="1:5" s="258" customFormat="1" ht="27">
      <c r="A2674" s="262">
        <v>100777</v>
      </c>
      <c r="B2674" s="263" t="s">
        <v>24734</v>
      </c>
      <c r="C2674" s="264" t="s">
        <v>3</v>
      </c>
      <c r="D2674" s="278">
        <v>16.87</v>
      </c>
      <c r="E2674" s="257"/>
    </row>
    <row r="2675" spans="1:5" s="258" customFormat="1" ht="27">
      <c r="A2675" s="262">
        <v>100778</v>
      </c>
      <c r="B2675" s="263" t="s">
        <v>24735</v>
      </c>
      <c r="C2675" s="264" t="s">
        <v>3</v>
      </c>
      <c r="D2675" s="278">
        <v>12.99</v>
      </c>
      <c r="E2675" s="257"/>
    </row>
    <row r="2676" spans="1:5" s="258" customFormat="1" ht="27">
      <c r="A2676" s="262">
        <v>103795</v>
      </c>
      <c r="B2676" s="263" t="s">
        <v>8195</v>
      </c>
      <c r="C2676" s="264" t="s">
        <v>4</v>
      </c>
      <c r="D2676" s="278">
        <v>92.2</v>
      </c>
      <c r="E2676" s="257"/>
    </row>
    <row r="2677" spans="1:5" s="258" customFormat="1" ht="27">
      <c r="A2677" s="262">
        <v>103796</v>
      </c>
      <c r="B2677" s="263" t="s">
        <v>8196</v>
      </c>
      <c r="C2677" s="264" t="s">
        <v>4</v>
      </c>
      <c r="D2677" s="278">
        <v>57.75</v>
      </c>
      <c r="E2677" s="257"/>
    </row>
    <row r="2678" spans="1:5" s="258" customFormat="1" ht="13.5">
      <c r="A2678" s="262">
        <v>103797</v>
      </c>
      <c r="B2678" s="263" t="s">
        <v>8197</v>
      </c>
      <c r="C2678" s="264" t="s">
        <v>3</v>
      </c>
      <c r="D2678" s="278">
        <v>19.59</v>
      </c>
      <c r="E2678" s="257"/>
    </row>
    <row r="2679" spans="1:5" s="258" customFormat="1" ht="27">
      <c r="A2679" s="262">
        <v>103798</v>
      </c>
      <c r="B2679" s="263" t="s">
        <v>8198</v>
      </c>
      <c r="C2679" s="264" t="s">
        <v>7</v>
      </c>
      <c r="D2679" s="278">
        <v>658.15</v>
      </c>
      <c r="E2679" s="257"/>
    </row>
    <row r="2680" spans="1:5" s="258" customFormat="1" ht="40.5">
      <c r="A2680" s="262">
        <v>103799</v>
      </c>
      <c r="B2680" s="263" t="s">
        <v>8199</v>
      </c>
      <c r="C2680" s="264" t="s">
        <v>7</v>
      </c>
      <c r="D2680" s="278">
        <v>450.34</v>
      </c>
      <c r="E2680" s="257"/>
    </row>
    <row r="2681" spans="1:5" s="258" customFormat="1" ht="27">
      <c r="A2681" s="262">
        <v>103800</v>
      </c>
      <c r="B2681" s="263" t="s">
        <v>8200</v>
      </c>
      <c r="C2681" s="264" t="s">
        <v>7</v>
      </c>
      <c r="D2681" s="278">
        <v>522.24</v>
      </c>
      <c r="E2681" s="257"/>
    </row>
    <row r="2682" spans="1:5" s="258" customFormat="1" ht="27">
      <c r="A2682" s="262">
        <v>103801</v>
      </c>
      <c r="B2682" s="263" t="s">
        <v>8201</v>
      </c>
      <c r="C2682" s="264" t="s">
        <v>7</v>
      </c>
      <c r="D2682" s="278">
        <v>641</v>
      </c>
      <c r="E2682" s="257"/>
    </row>
    <row r="2683" spans="1:5" s="258" customFormat="1" ht="40.5">
      <c r="A2683" s="262">
        <v>103925</v>
      </c>
      <c r="B2683" s="263" t="s">
        <v>8202</v>
      </c>
      <c r="C2683" s="264" t="s">
        <v>7</v>
      </c>
      <c r="D2683" s="278">
        <v>1836.91</v>
      </c>
      <c r="E2683" s="257"/>
    </row>
    <row r="2684" spans="1:5" s="258" customFormat="1" ht="40.5">
      <c r="A2684" s="262">
        <v>103926</v>
      </c>
      <c r="B2684" s="263" t="s">
        <v>8203</v>
      </c>
      <c r="C2684" s="264" t="s">
        <v>7</v>
      </c>
      <c r="D2684" s="278">
        <v>1470.26</v>
      </c>
      <c r="E2684" s="257"/>
    </row>
    <row r="2685" spans="1:5" s="258" customFormat="1" ht="27">
      <c r="A2685" s="262">
        <v>103928</v>
      </c>
      <c r="B2685" s="263" t="s">
        <v>8204</v>
      </c>
      <c r="C2685" s="264" t="s">
        <v>7</v>
      </c>
      <c r="D2685" s="278">
        <v>522.24</v>
      </c>
      <c r="E2685" s="257"/>
    </row>
    <row r="2686" spans="1:5" s="258" customFormat="1" ht="27">
      <c r="A2686" s="262">
        <v>103929</v>
      </c>
      <c r="B2686" s="263" t="s">
        <v>8205</v>
      </c>
      <c r="C2686" s="264" t="s">
        <v>7</v>
      </c>
      <c r="D2686" s="278">
        <v>1218.56</v>
      </c>
      <c r="E2686" s="257"/>
    </row>
    <row r="2687" spans="1:5" s="258" customFormat="1" ht="27">
      <c r="A2687" s="262">
        <v>103930</v>
      </c>
      <c r="B2687" s="263" t="s">
        <v>8206</v>
      </c>
      <c r="C2687" s="264" t="s">
        <v>7</v>
      </c>
      <c r="D2687" s="278">
        <v>776.41</v>
      </c>
      <c r="E2687" s="257"/>
    </row>
    <row r="2688" spans="1:5" s="258" customFormat="1" ht="27">
      <c r="A2688" s="262">
        <v>103931</v>
      </c>
      <c r="B2688" s="263" t="s">
        <v>8207</v>
      </c>
      <c r="C2688" s="264" t="s">
        <v>7</v>
      </c>
      <c r="D2688" s="278">
        <v>583.25</v>
      </c>
      <c r="E2688" s="257"/>
    </row>
    <row r="2689" spans="1:5" s="258" customFormat="1" ht="40.5">
      <c r="A2689" s="262">
        <v>103932</v>
      </c>
      <c r="B2689" s="263" t="s">
        <v>8208</v>
      </c>
      <c r="C2689" s="264" t="s">
        <v>7</v>
      </c>
      <c r="D2689" s="278">
        <v>554.95000000000005</v>
      </c>
      <c r="E2689" s="257"/>
    </row>
    <row r="2690" spans="1:5" s="258" customFormat="1" ht="27">
      <c r="A2690" s="262">
        <v>103933</v>
      </c>
      <c r="B2690" s="263" t="s">
        <v>8209</v>
      </c>
      <c r="C2690" s="264" t="s">
        <v>7</v>
      </c>
      <c r="D2690" s="278">
        <v>1620.23</v>
      </c>
      <c r="E2690" s="257"/>
    </row>
    <row r="2691" spans="1:5" s="258" customFormat="1" ht="27">
      <c r="A2691" s="262">
        <v>104466</v>
      </c>
      <c r="B2691" s="263" t="s">
        <v>24736</v>
      </c>
      <c r="C2691" s="264" t="s">
        <v>3</v>
      </c>
      <c r="D2691" s="278">
        <v>33.1</v>
      </c>
      <c r="E2691" s="257"/>
    </row>
    <row r="2692" spans="1:5" s="258" customFormat="1" ht="27">
      <c r="A2692" s="262">
        <v>104467</v>
      </c>
      <c r="B2692" s="263" t="s">
        <v>24737</v>
      </c>
      <c r="C2692" s="264" t="s">
        <v>3</v>
      </c>
      <c r="D2692" s="278">
        <v>43.64</v>
      </c>
      <c r="E2692" s="257"/>
    </row>
    <row r="2693" spans="1:5" s="258" customFormat="1" ht="27">
      <c r="A2693" s="262">
        <v>104468</v>
      </c>
      <c r="B2693" s="263" t="s">
        <v>24738</v>
      </c>
      <c r="C2693" s="264" t="s">
        <v>3</v>
      </c>
      <c r="D2693" s="278">
        <v>58.03</v>
      </c>
      <c r="E2693" s="257"/>
    </row>
    <row r="2694" spans="1:5" s="258" customFormat="1" ht="27">
      <c r="A2694" s="262">
        <v>104469</v>
      </c>
      <c r="B2694" s="263" t="s">
        <v>24739</v>
      </c>
      <c r="C2694" s="264" t="s">
        <v>3</v>
      </c>
      <c r="D2694" s="278">
        <v>61.09</v>
      </c>
      <c r="E2694" s="257"/>
    </row>
    <row r="2695" spans="1:5" s="258" customFormat="1" ht="27">
      <c r="A2695" s="262">
        <v>104470</v>
      </c>
      <c r="B2695" s="263" t="s">
        <v>24740</v>
      </c>
      <c r="C2695" s="264" t="s">
        <v>3</v>
      </c>
      <c r="D2695" s="278">
        <v>34.369999999999997</v>
      </c>
      <c r="E2695" s="257"/>
    </row>
    <row r="2696" spans="1:5" s="258" customFormat="1" ht="27">
      <c r="A2696" s="262">
        <v>104471</v>
      </c>
      <c r="B2696" s="263" t="s">
        <v>24741</v>
      </c>
      <c r="C2696" s="264" t="s">
        <v>3</v>
      </c>
      <c r="D2696" s="278">
        <v>30.08</v>
      </c>
      <c r="E2696" s="257"/>
    </row>
    <row r="2697" spans="1:5" s="258" customFormat="1" ht="27">
      <c r="A2697" s="262">
        <v>104472</v>
      </c>
      <c r="B2697" s="263" t="s">
        <v>24742</v>
      </c>
      <c r="C2697" s="264" t="s">
        <v>3</v>
      </c>
      <c r="D2697" s="278">
        <v>44.75</v>
      </c>
      <c r="E2697" s="257"/>
    </row>
    <row r="2698" spans="1:5" s="258" customFormat="1" ht="27">
      <c r="A2698" s="262">
        <v>104483</v>
      </c>
      <c r="B2698" s="263" t="s">
        <v>24743</v>
      </c>
      <c r="C2698" s="264" t="s">
        <v>7</v>
      </c>
      <c r="D2698" s="278">
        <v>2592.81</v>
      </c>
      <c r="E2698" s="257"/>
    </row>
    <row r="2699" spans="1:5" s="258" customFormat="1" ht="27">
      <c r="A2699" s="262">
        <v>104484</v>
      </c>
      <c r="B2699" s="263" t="s">
        <v>24744</v>
      </c>
      <c r="C2699" s="264" t="s">
        <v>7</v>
      </c>
      <c r="D2699" s="278">
        <v>4278.07</v>
      </c>
      <c r="E2699" s="257"/>
    </row>
    <row r="2700" spans="1:5" s="258" customFormat="1" ht="27">
      <c r="A2700" s="262">
        <v>104485</v>
      </c>
      <c r="B2700" s="263" t="s">
        <v>24745</v>
      </c>
      <c r="C2700" s="264" t="s">
        <v>7</v>
      </c>
      <c r="D2700" s="278">
        <v>3409.68</v>
      </c>
      <c r="E2700" s="257"/>
    </row>
    <row r="2701" spans="1:5" s="258" customFormat="1" ht="27">
      <c r="A2701" s="262">
        <v>104486</v>
      </c>
      <c r="B2701" s="263" t="s">
        <v>24746</v>
      </c>
      <c r="C2701" s="264" t="s">
        <v>7</v>
      </c>
      <c r="D2701" s="278">
        <v>3646.04</v>
      </c>
      <c r="E2701" s="257"/>
    </row>
    <row r="2702" spans="1:5" s="258" customFormat="1" ht="27">
      <c r="A2702" s="262">
        <v>104487</v>
      </c>
      <c r="B2702" s="263" t="s">
        <v>24747</v>
      </c>
      <c r="C2702" s="264" t="s">
        <v>7</v>
      </c>
      <c r="D2702" s="278">
        <v>2982.94</v>
      </c>
      <c r="E2702" s="257"/>
    </row>
    <row r="2703" spans="1:5" s="258" customFormat="1" ht="27">
      <c r="A2703" s="262">
        <v>104488</v>
      </c>
      <c r="B2703" s="263" t="s">
        <v>24748</v>
      </c>
      <c r="C2703" s="264" t="s">
        <v>7</v>
      </c>
      <c r="D2703" s="278">
        <v>2916.17</v>
      </c>
      <c r="E2703" s="257"/>
    </row>
    <row r="2704" spans="1:5" s="258" customFormat="1" ht="13.5">
      <c r="A2704" s="262">
        <v>104489</v>
      </c>
      <c r="B2704" s="263" t="s">
        <v>24749</v>
      </c>
      <c r="C2704" s="264" t="s">
        <v>7</v>
      </c>
      <c r="D2704" s="278">
        <v>4433.93</v>
      </c>
      <c r="E2704" s="257"/>
    </row>
    <row r="2705" spans="1:5" s="258" customFormat="1" ht="27">
      <c r="A2705" s="262">
        <v>104490</v>
      </c>
      <c r="B2705" s="263" t="s">
        <v>24750</v>
      </c>
      <c r="C2705" s="264" t="s">
        <v>7</v>
      </c>
      <c r="D2705" s="278">
        <v>2841.44</v>
      </c>
      <c r="E2705" s="257"/>
    </row>
    <row r="2706" spans="1:5" s="258" customFormat="1" ht="13.5">
      <c r="A2706" s="262">
        <v>98560</v>
      </c>
      <c r="B2706" s="263" t="s">
        <v>3430</v>
      </c>
      <c r="C2706" s="264" t="s">
        <v>4</v>
      </c>
      <c r="D2706" s="278">
        <v>48.88</v>
      </c>
      <c r="E2706" s="257"/>
    </row>
    <row r="2707" spans="1:5" s="258" customFormat="1" ht="13.5">
      <c r="A2707" s="262">
        <v>98561</v>
      </c>
      <c r="B2707" s="263" t="s">
        <v>3431</v>
      </c>
      <c r="C2707" s="264" t="s">
        <v>4</v>
      </c>
      <c r="D2707" s="278">
        <v>43.9</v>
      </c>
      <c r="E2707" s="257"/>
    </row>
    <row r="2708" spans="1:5" s="258" customFormat="1" ht="27">
      <c r="A2708" s="262">
        <v>98562</v>
      </c>
      <c r="B2708" s="263" t="s">
        <v>3432</v>
      </c>
      <c r="C2708" s="264" t="s">
        <v>4</v>
      </c>
      <c r="D2708" s="278">
        <v>42.95</v>
      </c>
      <c r="E2708" s="257"/>
    </row>
    <row r="2709" spans="1:5" s="258" customFormat="1" ht="13.5">
      <c r="A2709" s="262">
        <v>98555</v>
      </c>
      <c r="B2709" s="263" t="s">
        <v>3433</v>
      </c>
      <c r="C2709" s="264" t="s">
        <v>4</v>
      </c>
      <c r="D2709" s="278">
        <v>26.09</v>
      </c>
      <c r="E2709" s="257"/>
    </row>
    <row r="2710" spans="1:5" s="258" customFormat="1" ht="27">
      <c r="A2710" s="262">
        <v>98556</v>
      </c>
      <c r="B2710" s="263" t="s">
        <v>3434</v>
      </c>
      <c r="C2710" s="264" t="s">
        <v>4</v>
      </c>
      <c r="D2710" s="278">
        <v>50.11</v>
      </c>
      <c r="E2710" s="257"/>
    </row>
    <row r="2711" spans="1:5" s="258" customFormat="1" ht="27">
      <c r="A2711" s="262">
        <v>98558</v>
      </c>
      <c r="B2711" s="263" t="s">
        <v>3435</v>
      </c>
      <c r="C2711" s="264" t="s">
        <v>2</v>
      </c>
      <c r="D2711" s="278">
        <v>7.71</v>
      </c>
      <c r="E2711" s="257"/>
    </row>
    <row r="2712" spans="1:5" s="258" customFormat="1" ht="13.5">
      <c r="A2712" s="262">
        <v>98559</v>
      </c>
      <c r="B2712" s="263" t="s">
        <v>3436</v>
      </c>
      <c r="C2712" s="264" t="s">
        <v>1</v>
      </c>
      <c r="D2712" s="278">
        <v>4.83</v>
      </c>
      <c r="E2712" s="257"/>
    </row>
    <row r="2713" spans="1:5" s="258" customFormat="1" ht="27">
      <c r="A2713" s="262">
        <v>98546</v>
      </c>
      <c r="B2713" s="263" t="s">
        <v>3437</v>
      </c>
      <c r="C2713" s="264" t="s">
        <v>4</v>
      </c>
      <c r="D2713" s="278">
        <v>109.09</v>
      </c>
      <c r="E2713" s="257"/>
    </row>
    <row r="2714" spans="1:5" s="258" customFormat="1" ht="27">
      <c r="A2714" s="262">
        <v>98547</v>
      </c>
      <c r="B2714" s="263" t="s">
        <v>3438</v>
      </c>
      <c r="C2714" s="264" t="s">
        <v>4</v>
      </c>
      <c r="D2714" s="278">
        <v>204.55</v>
      </c>
      <c r="E2714" s="257"/>
    </row>
    <row r="2715" spans="1:5" s="258" customFormat="1" ht="13.5">
      <c r="A2715" s="262">
        <v>98553</v>
      </c>
      <c r="B2715" s="263" t="s">
        <v>4845</v>
      </c>
      <c r="C2715" s="264" t="s">
        <v>4</v>
      </c>
      <c r="D2715" s="278">
        <v>126.29</v>
      </c>
      <c r="E2715" s="257"/>
    </row>
    <row r="2716" spans="1:5" s="258" customFormat="1" ht="13.5">
      <c r="A2716" s="262">
        <v>98554</v>
      </c>
      <c r="B2716" s="263" t="s">
        <v>4846</v>
      </c>
      <c r="C2716" s="264" t="s">
        <v>4</v>
      </c>
      <c r="D2716" s="278">
        <v>43.61</v>
      </c>
      <c r="E2716" s="257"/>
    </row>
    <row r="2717" spans="1:5" s="258" customFormat="1" ht="13.5">
      <c r="A2717" s="262">
        <v>98557</v>
      </c>
      <c r="B2717" s="263" t="s">
        <v>3439</v>
      </c>
      <c r="C2717" s="264" t="s">
        <v>4</v>
      </c>
      <c r="D2717" s="278">
        <v>37.64</v>
      </c>
      <c r="E2717" s="257"/>
    </row>
    <row r="2718" spans="1:5" s="258" customFormat="1" ht="13.5">
      <c r="A2718" s="262">
        <v>98563</v>
      </c>
      <c r="B2718" s="263" t="s">
        <v>3440</v>
      </c>
      <c r="C2718" s="264" t="s">
        <v>4</v>
      </c>
      <c r="D2718" s="278">
        <v>34.83</v>
      </c>
      <c r="E2718" s="257"/>
    </row>
    <row r="2719" spans="1:5" s="258" customFormat="1" ht="13.5">
      <c r="A2719" s="262">
        <v>98564</v>
      </c>
      <c r="B2719" s="263" t="s">
        <v>3441</v>
      </c>
      <c r="C2719" s="264" t="s">
        <v>4</v>
      </c>
      <c r="D2719" s="278">
        <v>49.24</v>
      </c>
      <c r="E2719" s="257"/>
    </row>
    <row r="2720" spans="1:5" s="258" customFormat="1" ht="13.5">
      <c r="A2720" s="262">
        <v>98565</v>
      </c>
      <c r="B2720" s="263" t="s">
        <v>3442</v>
      </c>
      <c r="C2720" s="264" t="s">
        <v>4</v>
      </c>
      <c r="D2720" s="278">
        <v>50.12</v>
      </c>
      <c r="E2720" s="257"/>
    </row>
    <row r="2721" spans="1:5" s="258" customFormat="1" ht="13.5">
      <c r="A2721" s="262">
        <v>98566</v>
      </c>
      <c r="B2721" s="263" t="s">
        <v>3443</v>
      </c>
      <c r="C2721" s="264" t="s">
        <v>4</v>
      </c>
      <c r="D2721" s="278">
        <v>64.510000000000005</v>
      </c>
      <c r="E2721" s="257"/>
    </row>
    <row r="2722" spans="1:5" s="258" customFormat="1" ht="13.5">
      <c r="A2722" s="262">
        <v>98567</v>
      </c>
      <c r="B2722" s="263" t="s">
        <v>3444</v>
      </c>
      <c r="C2722" s="264" t="s">
        <v>4</v>
      </c>
      <c r="D2722" s="278">
        <v>64.66</v>
      </c>
      <c r="E2722" s="257"/>
    </row>
    <row r="2723" spans="1:5" s="258" customFormat="1" ht="13.5">
      <c r="A2723" s="262">
        <v>98568</v>
      </c>
      <c r="B2723" s="263" t="s">
        <v>3445</v>
      </c>
      <c r="C2723" s="264" t="s">
        <v>4</v>
      </c>
      <c r="D2723" s="278">
        <v>79.03</v>
      </c>
      <c r="E2723" s="257"/>
    </row>
    <row r="2724" spans="1:5" s="258" customFormat="1" ht="13.5">
      <c r="A2724" s="262">
        <v>98569</v>
      </c>
      <c r="B2724" s="263" t="s">
        <v>3446</v>
      </c>
      <c r="C2724" s="264" t="s">
        <v>4</v>
      </c>
      <c r="D2724" s="278">
        <v>79.91</v>
      </c>
      <c r="E2724" s="257"/>
    </row>
    <row r="2725" spans="1:5" s="258" customFormat="1" ht="13.5">
      <c r="A2725" s="262">
        <v>98570</v>
      </c>
      <c r="B2725" s="263" t="s">
        <v>3447</v>
      </c>
      <c r="C2725" s="264" t="s">
        <v>4</v>
      </c>
      <c r="D2725" s="278">
        <v>94.33</v>
      </c>
      <c r="E2725" s="257"/>
    </row>
    <row r="2726" spans="1:5" s="258" customFormat="1" ht="13.5">
      <c r="A2726" s="262">
        <v>98571</v>
      </c>
      <c r="B2726" s="263" t="s">
        <v>3448</v>
      </c>
      <c r="C2726" s="264" t="s">
        <v>4</v>
      </c>
      <c r="D2726" s="278">
        <v>43.73</v>
      </c>
      <c r="E2726" s="257"/>
    </row>
    <row r="2727" spans="1:5" s="258" customFormat="1" ht="13.5">
      <c r="A2727" s="262">
        <v>98572</v>
      </c>
      <c r="B2727" s="263" t="s">
        <v>3449</v>
      </c>
      <c r="C2727" s="264" t="s">
        <v>4</v>
      </c>
      <c r="D2727" s="278">
        <v>53.87</v>
      </c>
      <c r="E2727" s="257"/>
    </row>
    <row r="2728" spans="1:5" s="258" customFormat="1" ht="13.5">
      <c r="A2728" s="262">
        <v>98573</v>
      </c>
      <c r="B2728" s="263" t="s">
        <v>3450</v>
      </c>
      <c r="C2728" s="264" t="s">
        <v>4</v>
      </c>
      <c r="D2728" s="278">
        <v>67.84</v>
      </c>
      <c r="E2728" s="257"/>
    </row>
    <row r="2729" spans="1:5" s="258" customFormat="1" ht="27">
      <c r="A2729" s="262">
        <v>91831</v>
      </c>
      <c r="B2729" s="263" t="s">
        <v>24751</v>
      </c>
      <c r="C2729" s="264" t="s">
        <v>1</v>
      </c>
      <c r="D2729" s="278">
        <v>10.07</v>
      </c>
      <c r="E2729" s="257"/>
    </row>
    <row r="2730" spans="1:5" s="258" customFormat="1" ht="27">
      <c r="A2730" s="262">
        <v>91833</v>
      </c>
      <c r="B2730" s="263" t="s">
        <v>24752</v>
      </c>
      <c r="C2730" s="264" t="s">
        <v>1</v>
      </c>
      <c r="D2730" s="278">
        <v>10.56</v>
      </c>
      <c r="E2730" s="257"/>
    </row>
    <row r="2731" spans="1:5" s="258" customFormat="1" ht="27">
      <c r="A2731" s="262">
        <v>91834</v>
      </c>
      <c r="B2731" s="263" t="s">
        <v>24753</v>
      </c>
      <c r="C2731" s="264" t="s">
        <v>1</v>
      </c>
      <c r="D2731" s="278">
        <v>10.91</v>
      </c>
      <c r="E2731" s="257"/>
    </row>
    <row r="2732" spans="1:5" s="258" customFormat="1" ht="27">
      <c r="A2732" s="262">
        <v>91835</v>
      </c>
      <c r="B2732" s="263" t="s">
        <v>24754</v>
      </c>
      <c r="C2732" s="264" t="s">
        <v>1</v>
      </c>
      <c r="D2732" s="278">
        <v>12.18</v>
      </c>
      <c r="E2732" s="257"/>
    </row>
    <row r="2733" spans="1:5" s="258" customFormat="1" ht="27">
      <c r="A2733" s="262">
        <v>91836</v>
      </c>
      <c r="B2733" s="263" t="s">
        <v>24755</v>
      </c>
      <c r="C2733" s="264" t="s">
        <v>1</v>
      </c>
      <c r="D2733" s="278">
        <v>13.44</v>
      </c>
      <c r="E2733" s="257"/>
    </row>
    <row r="2734" spans="1:5" s="258" customFormat="1" ht="27">
      <c r="A2734" s="262">
        <v>91837</v>
      </c>
      <c r="B2734" s="263" t="s">
        <v>24756</v>
      </c>
      <c r="C2734" s="264" t="s">
        <v>1</v>
      </c>
      <c r="D2734" s="278">
        <v>16.420000000000002</v>
      </c>
      <c r="E2734" s="257"/>
    </row>
    <row r="2735" spans="1:5" s="258" customFormat="1" ht="27">
      <c r="A2735" s="262">
        <v>91839</v>
      </c>
      <c r="B2735" s="263" t="s">
        <v>24757</v>
      </c>
      <c r="C2735" s="264" t="s">
        <v>1</v>
      </c>
      <c r="D2735" s="278">
        <v>12.63</v>
      </c>
      <c r="E2735" s="257"/>
    </row>
    <row r="2736" spans="1:5" s="258" customFormat="1" ht="27">
      <c r="A2736" s="262">
        <v>91840</v>
      </c>
      <c r="B2736" s="263" t="s">
        <v>24758</v>
      </c>
      <c r="C2736" s="264" t="s">
        <v>1</v>
      </c>
      <c r="D2736" s="278">
        <v>15.41</v>
      </c>
      <c r="E2736" s="257"/>
    </row>
    <row r="2737" spans="1:5" s="258" customFormat="1" ht="27">
      <c r="A2737" s="262">
        <v>91841</v>
      </c>
      <c r="B2737" s="263" t="s">
        <v>24759</v>
      </c>
      <c r="C2737" s="264" t="s">
        <v>1</v>
      </c>
      <c r="D2737" s="278">
        <v>14.64</v>
      </c>
      <c r="E2737" s="257"/>
    </row>
    <row r="2738" spans="1:5" s="258" customFormat="1" ht="27">
      <c r="A2738" s="262">
        <v>91842</v>
      </c>
      <c r="B2738" s="263" t="s">
        <v>24760</v>
      </c>
      <c r="C2738" s="264" t="s">
        <v>1</v>
      </c>
      <c r="D2738" s="278">
        <v>5.86</v>
      </c>
      <c r="E2738" s="257"/>
    </row>
    <row r="2739" spans="1:5" s="258" customFormat="1" ht="27">
      <c r="A2739" s="262">
        <v>91843</v>
      </c>
      <c r="B2739" s="263" t="s">
        <v>24761</v>
      </c>
      <c r="C2739" s="264" t="s">
        <v>1</v>
      </c>
      <c r="D2739" s="278">
        <v>6.35</v>
      </c>
      <c r="E2739" s="257"/>
    </row>
    <row r="2740" spans="1:5" s="258" customFormat="1" ht="27">
      <c r="A2740" s="262">
        <v>91844</v>
      </c>
      <c r="B2740" s="263" t="s">
        <v>24762</v>
      </c>
      <c r="C2740" s="264" t="s">
        <v>1</v>
      </c>
      <c r="D2740" s="278">
        <v>6.63</v>
      </c>
      <c r="E2740" s="257"/>
    </row>
    <row r="2741" spans="1:5" s="258" customFormat="1" ht="27">
      <c r="A2741" s="262">
        <v>91845</v>
      </c>
      <c r="B2741" s="263" t="s">
        <v>24763</v>
      </c>
      <c r="C2741" s="264" t="s">
        <v>1</v>
      </c>
      <c r="D2741" s="278">
        <v>7.9</v>
      </c>
      <c r="E2741" s="257"/>
    </row>
    <row r="2742" spans="1:5" s="258" customFormat="1" ht="27">
      <c r="A2742" s="262">
        <v>91846</v>
      </c>
      <c r="B2742" s="263" t="s">
        <v>24764</v>
      </c>
      <c r="C2742" s="264" t="s">
        <v>1</v>
      </c>
      <c r="D2742" s="278">
        <v>9.24</v>
      </c>
      <c r="E2742" s="257"/>
    </row>
    <row r="2743" spans="1:5" s="258" customFormat="1" ht="27">
      <c r="A2743" s="262">
        <v>91847</v>
      </c>
      <c r="B2743" s="263" t="s">
        <v>24765</v>
      </c>
      <c r="C2743" s="264" t="s">
        <v>1</v>
      </c>
      <c r="D2743" s="278">
        <v>12.22</v>
      </c>
      <c r="E2743" s="257"/>
    </row>
    <row r="2744" spans="1:5" s="258" customFormat="1" ht="27">
      <c r="A2744" s="262">
        <v>91849</v>
      </c>
      <c r="B2744" s="263" t="s">
        <v>24766</v>
      </c>
      <c r="C2744" s="264" t="s">
        <v>1</v>
      </c>
      <c r="D2744" s="278">
        <v>8.43</v>
      </c>
      <c r="E2744" s="257"/>
    </row>
    <row r="2745" spans="1:5" s="258" customFormat="1" ht="27">
      <c r="A2745" s="262">
        <v>91850</v>
      </c>
      <c r="B2745" s="263" t="s">
        <v>24767</v>
      </c>
      <c r="C2745" s="264" t="s">
        <v>1</v>
      </c>
      <c r="D2745" s="278">
        <v>11.16</v>
      </c>
      <c r="E2745" s="257"/>
    </row>
    <row r="2746" spans="1:5" s="258" customFormat="1" ht="27">
      <c r="A2746" s="262">
        <v>91851</v>
      </c>
      <c r="B2746" s="263" t="s">
        <v>24768</v>
      </c>
      <c r="C2746" s="264" t="s">
        <v>1</v>
      </c>
      <c r="D2746" s="278">
        <v>10.39</v>
      </c>
      <c r="E2746" s="257"/>
    </row>
    <row r="2747" spans="1:5" s="258" customFormat="1" ht="27">
      <c r="A2747" s="262">
        <v>91852</v>
      </c>
      <c r="B2747" s="263" t="s">
        <v>24769</v>
      </c>
      <c r="C2747" s="264" t="s">
        <v>1</v>
      </c>
      <c r="D2747" s="278">
        <v>9.33</v>
      </c>
      <c r="E2747" s="257"/>
    </row>
    <row r="2748" spans="1:5" s="258" customFormat="1" ht="27">
      <c r="A2748" s="262">
        <v>91853</v>
      </c>
      <c r="B2748" s="263" t="s">
        <v>24770</v>
      </c>
      <c r="C2748" s="264" t="s">
        <v>1</v>
      </c>
      <c r="D2748" s="278">
        <v>9.7899999999999991</v>
      </c>
      <c r="E2748" s="257"/>
    </row>
    <row r="2749" spans="1:5" s="258" customFormat="1" ht="27">
      <c r="A2749" s="262">
        <v>91854</v>
      </c>
      <c r="B2749" s="263" t="s">
        <v>24771</v>
      </c>
      <c r="C2749" s="264" t="s">
        <v>1</v>
      </c>
      <c r="D2749" s="278">
        <v>10.09</v>
      </c>
      <c r="E2749" s="257"/>
    </row>
    <row r="2750" spans="1:5" s="258" customFormat="1" ht="27">
      <c r="A2750" s="262">
        <v>91855</v>
      </c>
      <c r="B2750" s="263" t="s">
        <v>24772</v>
      </c>
      <c r="C2750" s="264" t="s">
        <v>1</v>
      </c>
      <c r="D2750" s="278">
        <v>11.27</v>
      </c>
      <c r="E2750" s="257"/>
    </row>
    <row r="2751" spans="1:5" s="258" customFormat="1" ht="27">
      <c r="A2751" s="262">
        <v>91856</v>
      </c>
      <c r="B2751" s="263" t="s">
        <v>24773</v>
      </c>
      <c r="C2751" s="264" t="s">
        <v>1</v>
      </c>
      <c r="D2751" s="278">
        <v>12.57</v>
      </c>
      <c r="E2751" s="257"/>
    </row>
    <row r="2752" spans="1:5" s="258" customFormat="1" ht="27">
      <c r="A2752" s="262">
        <v>91857</v>
      </c>
      <c r="B2752" s="263" t="s">
        <v>24774</v>
      </c>
      <c r="C2752" s="264" t="s">
        <v>1</v>
      </c>
      <c r="D2752" s="278">
        <v>15.33</v>
      </c>
      <c r="E2752" s="257"/>
    </row>
    <row r="2753" spans="1:5" s="258" customFormat="1" ht="27">
      <c r="A2753" s="262">
        <v>91859</v>
      </c>
      <c r="B2753" s="263" t="s">
        <v>24775</v>
      </c>
      <c r="C2753" s="264" t="s">
        <v>1</v>
      </c>
      <c r="D2753" s="278">
        <v>11.82</v>
      </c>
      <c r="E2753" s="257"/>
    </row>
    <row r="2754" spans="1:5" s="258" customFormat="1" ht="27">
      <c r="A2754" s="262">
        <v>91860</v>
      </c>
      <c r="B2754" s="263" t="s">
        <v>24776</v>
      </c>
      <c r="C2754" s="264" t="s">
        <v>1</v>
      </c>
      <c r="D2754" s="278">
        <v>14.4</v>
      </c>
      <c r="E2754" s="257"/>
    </row>
    <row r="2755" spans="1:5" s="258" customFormat="1" ht="27">
      <c r="A2755" s="262">
        <v>91861</v>
      </c>
      <c r="B2755" s="263" t="s">
        <v>24777</v>
      </c>
      <c r="C2755" s="264" t="s">
        <v>1</v>
      </c>
      <c r="D2755" s="278">
        <v>13.69</v>
      </c>
      <c r="E2755" s="257"/>
    </row>
    <row r="2756" spans="1:5" s="258" customFormat="1" ht="27">
      <c r="A2756" s="262">
        <v>91862</v>
      </c>
      <c r="B2756" s="263" t="s">
        <v>24778</v>
      </c>
      <c r="C2756" s="264" t="s">
        <v>1</v>
      </c>
      <c r="D2756" s="278">
        <v>9.57</v>
      </c>
      <c r="E2756" s="257"/>
    </row>
    <row r="2757" spans="1:5" s="258" customFormat="1" ht="27">
      <c r="A2757" s="262">
        <v>91863</v>
      </c>
      <c r="B2757" s="263" t="s">
        <v>24779</v>
      </c>
      <c r="C2757" s="264" t="s">
        <v>1</v>
      </c>
      <c r="D2757" s="278">
        <v>11.25</v>
      </c>
      <c r="E2757" s="257"/>
    </row>
    <row r="2758" spans="1:5" s="258" customFormat="1" ht="27">
      <c r="A2758" s="262">
        <v>91864</v>
      </c>
      <c r="B2758" s="263" t="s">
        <v>24780</v>
      </c>
      <c r="C2758" s="264" t="s">
        <v>1</v>
      </c>
      <c r="D2758" s="278">
        <v>14.81</v>
      </c>
      <c r="E2758" s="257"/>
    </row>
    <row r="2759" spans="1:5" s="258" customFormat="1" ht="27">
      <c r="A2759" s="262">
        <v>91865</v>
      </c>
      <c r="B2759" s="263" t="s">
        <v>24781</v>
      </c>
      <c r="C2759" s="264" t="s">
        <v>1</v>
      </c>
      <c r="D2759" s="278">
        <v>18.38</v>
      </c>
      <c r="E2759" s="257"/>
    </row>
    <row r="2760" spans="1:5" s="258" customFormat="1" ht="27">
      <c r="A2760" s="262">
        <v>91866</v>
      </c>
      <c r="B2760" s="263" t="s">
        <v>24782</v>
      </c>
      <c r="C2760" s="264" t="s">
        <v>1</v>
      </c>
      <c r="D2760" s="278">
        <v>8.16</v>
      </c>
      <c r="E2760" s="257"/>
    </row>
    <row r="2761" spans="1:5" s="258" customFormat="1" ht="27">
      <c r="A2761" s="262">
        <v>91867</v>
      </c>
      <c r="B2761" s="263" t="s">
        <v>24783</v>
      </c>
      <c r="C2761" s="264" t="s">
        <v>1</v>
      </c>
      <c r="D2761" s="278">
        <v>9.83</v>
      </c>
      <c r="E2761" s="257"/>
    </row>
    <row r="2762" spans="1:5" s="258" customFormat="1" ht="27">
      <c r="A2762" s="262">
        <v>91868</v>
      </c>
      <c r="B2762" s="263" t="s">
        <v>24784</v>
      </c>
      <c r="C2762" s="264" t="s">
        <v>1</v>
      </c>
      <c r="D2762" s="278">
        <v>13.41</v>
      </c>
      <c r="E2762" s="257"/>
    </row>
    <row r="2763" spans="1:5" s="258" customFormat="1" ht="27">
      <c r="A2763" s="262">
        <v>91869</v>
      </c>
      <c r="B2763" s="263" t="s">
        <v>24785</v>
      </c>
      <c r="C2763" s="264" t="s">
        <v>1</v>
      </c>
      <c r="D2763" s="278">
        <v>16.920000000000002</v>
      </c>
      <c r="E2763" s="257"/>
    </row>
    <row r="2764" spans="1:5" s="258" customFormat="1" ht="27">
      <c r="A2764" s="262">
        <v>91870</v>
      </c>
      <c r="B2764" s="263" t="s">
        <v>24786</v>
      </c>
      <c r="C2764" s="264" t="s">
        <v>1</v>
      </c>
      <c r="D2764" s="278">
        <v>12.97</v>
      </c>
      <c r="E2764" s="257"/>
    </row>
    <row r="2765" spans="1:5" s="258" customFormat="1" ht="27">
      <c r="A2765" s="262">
        <v>91871</v>
      </c>
      <c r="B2765" s="263" t="s">
        <v>24787</v>
      </c>
      <c r="C2765" s="264" t="s">
        <v>1</v>
      </c>
      <c r="D2765" s="278">
        <v>14.65</v>
      </c>
      <c r="E2765" s="257"/>
    </row>
    <row r="2766" spans="1:5" s="258" customFormat="1" ht="27">
      <c r="A2766" s="262">
        <v>91872</v>
      </c>
      <c r="B2766" s="263" t="s">
        <v>24788</v>
      </c>
      <c r="C2766" s="264" t="s">
        <v>1</v>
      </c>
      <c r="D2766" s="278">
        <v>18.21</v>
      </c>
      <c r="E2766" s="257"/>
    </row>
    <row r="2767" spans="1:5" s="258" customFormat="1" ht="27">
      <c r="A2767" s="262">
        <v>91873</v>
      </c>
      <c r="B2767" s="263" t="s">
        <v>24789</v>
      </c>
      <c r="C2767" s="264" t="s">
        <v>1</v>
      </c>
      <c r="D2767" s="278">
        <v>21.72</v>
      </c>
      <c r="E2767" s="257"/>
    </row>
    <row r="2768" spans="1:5" s="258" customFormat="1" ht="27">
      <c r="A2768" s="262">
        <v>93008</v>
      </c>
      <c r="B2768" s="263" t="s">
        <v>6861</v>
      </c>
      <c r="C2768" s="264" t="s">
        <v>1</v>
      </c>
      <c r="D2768" s="278">
        <v>17.149999999999999</v>
      </c>
      <c r="E2768" s="257"/>
    </row>
    <row r="2769" spans="1:5" s="258" customFormat="1" ht="27">
      <c r="A2769" s="262">
        <v>93009</v>
      </c>
      <c r="B2769" s="263" t="s">
        <v>6862</v>
      </c>
      <c r="C2769" s="264" t="s">
        <v>1</v>
      </c>
      <c r="D2769" s="278">
        <v>24.85</v>
      </c>
      <c r="E2769" s="257"/>
    </row>
    <row r="2770" spans="1:5" s="258" customFormat="1" ht="27">
      <c r="A2770" s="262">
        <v>93010</v>
      </c>
      <c r="B2770" s="263" t="s">
        <v>6863</v>
      </c>
      <c r="C2770" s="264" t="s">
        <v>1</v>
      </c>
      <c r="D2770" s="278">
        <v>34.26</v>
      </c>
      <c r="E2770" s="257"/>
    </row>
    <row r="2771" spans="1:5" s="258" customFormat="1" ht="27">
      <c r="A2771" s="262">
        <v>93011</v>
      </c>
      <c r="B2771" s="263" t="s">
        <v>6864</v>
      </c>
      <c r="C2771" s="264" t="s">
        <v>1</v>
      </c>
      <c r="D2771" s="278">
        <v>41.65</v>
      </c>
      <c r="E2771" s="257"/>
    </row>
    <row r="2772" spans="1:5" s="258" customFormat="1" ht="27">
      <c r="A2772" s="262">
        <v>93012</v>
      </c>
      <c r="B2772" s="263" t="s">
        <v>6865</v>
      </c>
      <c r="C2772" s="264" t="s">
        <v>1</v>
      </c>
      <c r="D2772" s="278">
        <v>62.34</v>
      </c>
      <c r="E2772" s="257"/>
    </row>
    <row r="2773" spans="1:5" s="258" customFormat="1" ht="13.5">
      <c r="A2773" s="262">
        <v>95726</v>
      </c>
      <c r="B2773" s="263" t="s">
        <v>24790</v>
      </c>
      <c r="C2773" s="264" t="s">
        <v>1</v>
      </c>
      <c r="D2773" s="278">
        <v>8.9499999999999993</v>
      </c>
      <c r="E2773" s="257"/>
    </row>
    <row r="2774" spans="1:5" s="258" customFormat="1" ht="13.5">
      <c r="A2774" s="262">
        <v>95727</v>
      </c>
      <c r="B2774" s="263" t="s">
        <v>24791</v>
      </c>
      <c r="C2774" s="264" t="s">
        <v>1</v>
      </c>
      <c r="D2774" s="278">
        <v>12.88</v>
      </c>
      <c r="E2774" s="257"/>
    </row>
    <row r="2775" spans="1:5" s="258" customFormat="1" ht="13.5">
      <c r="A2775" s="262">
        <v>95728</v>
      </c>
      <c r="B2775" s="263" t="s">
        <v>24792</v>
      </c>
      <c r="C2775" s="264" t="s">
        <v>1</v>
      </c>
      <c r="D2775" s="278">
        <v>19.03</v>
      </c>
      <c r="E2775" s="257"/>
    </row>
    <row r="2776" spans="1:5" s="258" customFormat="1" ht="27">
      <c r="A2776" s="262">
        <v>97667</v>
      </c>
      <c r="B2776" s="263" t="s">
        <v>6866</v>
      </c>
      <c r="C2776" s="264" t="s">
        <v>1</v>
      </c>
      <c r="D2776" s="278">
        <v>9.73</v>
      </c>
      <c r="E2776" s="257"/>
    </row>
    <row r="2777" spans="1:5" s="258" customFormat="1" ht="27">
      <c r="A2777" s="262">
        <v>97668</v>
      </c>
      <c r="B2777" s="263" t="s">
        <v>6867</v>
      </c>
      <c r="C2777" s="264" t="s">
        <v>1</v>
      </c>
      <c r="D2777" s="278">
        <v>13.86</v>
      </c>
      <c r="E2777" s="257"/>
    </row>
    <row r="2778" spans="1:5" s="258" customFormat="1" ht="27">
      <c r="A2778" s="262">
        <v>97669</v>
      </c>
      <c r="B2778" s="263" t="s">
        <v>6868</v>
      </c>
      <c r="C2778" s="264" t="s">
        <v>1</v>
      </c>
      <c r="D2778" s="278">
        <v>20.53</v>
      </c>
      <c r="E2778" s="257"/>
    </row>
    <row r="2779" spans="1:5" s="258" customFormat="1" ht="27">
      <c r="A2779" s="262">
        <v>97670</v>
      </c>
      <c r="B2779" s="263" t="s">
        <v>6869</v>
      </c>
      <c r="C2779" s="264" t="s">
        <v>1</v>
      </c>
      <c r="D2779" s="278">
        <v>26.36</v>
      </c>
      <c r="E2779" s="257"/>
    </row>
    <row r="2780" spans="1:5" s="258" customFormat="1" ht="27">
      <c r="A2780" s="262">
        <v>91874</v>
      </c>
      <c r="B2780" s="263" t="s">
        <v>24793</v>
      </c>
      <c r="C2780" s="264" t="s">
        <v>2</v>
      </c>
      <c r="D2780" s="278">
        <v>7.93</v>
      </c>
      <c r="E2780" s="257"/>
    </row>
    <row r="2781" spans="1:5" s="258" customFormat="1" ht="27">
      <c r="A2781" s="262">
        <v>91875</v>
      </c>
      <c r="B2781" s="263" t="s">
        <v>24794</v>
      </c>
      <c r="C2781" s="264" t="s">
        <v>2</v>
      </c>
      <c r="D2781" s="278">
        <v>9.2799999999999994</v>
      </c>
      <c r="E2781" s="257"/>
    </row>
    <row r="2782" spans="1:5" s="258" customFormat="1" ht="27">
      <c r="A2782" s="262">
        <v>91876</v>
      </c>
      <c r="B2782" s="263" t="s">
        <v>24795</v>
      </c>
      <c r="C2782" s="264" t="s">
        <v>2</v>
      </c>
      <c r="D2782" s="278">
        <v>11.13</v>
      </c>
      <c r="E2782" s="257"/>
    </row>
    <row r="2783" spans="1:5" s="258" customFormat="1" ht="27">
      <c r="A2783" s="262">
        <v>91877</v>
      </c>
      <c r="B2783" s="263" t="s">
        <v>24796</v>
      </c>
      <c r="C2783" s="264" t="s">
        <v>2</v>
      </c>
      <c r="D2783" s="278">
        <v>13.63</v>
      </c>
      <c r="E2783" s="257"/>
    </row>
    <row r="2784" spans="1:5" s="258" customFormat="1" ht="27">
      <c r="A2784" s="262">
        <v>91878</v>
      </c>
      <c r="B2784" s="263" t="s">
        <v>24797</v>
      </c>
      <c r="C2784" s="264" t="s">
        <v>2</v>
      </c>
      <c r="D2784" s="278">
        <v>6.24</v>
      </c>
      <c r="E2784" s="257"/>
    </row>
    <row r="2785" spans="1:5" s="258" customFormat="1" ht="27">
      <c r="A2785" s="262">
        <v>91879</v>
      </c>
      <c r="B2785" s="263" t="s">
        <v>24798</v>
      </c>
      <c r="C2785" s="264" t="s">
        <v>2</v>
      </c>
      <c r="D2785" s="278">
        <v>7.59</v>
      </c>
      <c r="E2785" s="257"/>
    </row>
    <row r="2786" spans="1:5" s="258" customFormat="1" ht="27">
      <c r="A2786" s="262">
        <v>91880</v>
      </c>
      <c r="B2786" s="263" t="s">
        <v>24799</v>
      </c>
      <c r="C2786" s="264" t="s">
        <v>2</v>
      </c>
      <c r="D2786" s="278">
        <v>9.43</v>
      </c>
      <c r="E2786" s="257"/>
    </row>
    <row r="2787" spans="1:5" s="258" customFormat="1" ht="27">
      <c r="A2787" s="262">
        <v>91881</v>
      </c>
      <c r="B2787" s="263" t="s">
        <v>24800</v>
      </c>
      <c r="C2787" s="264" t="s">
        <v>2</v>
      </c>
      <c r="D2787" s="278">
        <v>11.93</v>
      </c>
      <c r="E2787" s="257"/>
    </row>
    <row r="2788" spans="1:5" s="258" customFormat="1" ht="27">
      <c r="A2788" s="262">
        <v>91882</v>
      </c>
      <c r="B2788" s="263" t="s">
        <v>24801</v>
      </c>
      <c r="C2788" s="264" t="s">
        <v>2</v>
      </c>
      <c r="D2788" s="278">
        <v>11.45</v>
      </c>
      <c r="E2788" s="257"/>
    </row>
    <row r="2789" spans="1:5" s="258" customFormat="1" ht="27">
      <c r="A2789" s="262">
        <v>91884</v>
      </c>
      <c r="B2789" s="263" t="s">
        <v>24802</v>
      </c>
      <c r="C2789" s="264" t="s">
        <v>2</v>
      </c>
      <c r="D2789" s="278">
        <v>12.79</v>
      </c>
      <c r="E2789" s="257"/>
    </row>
    <row r="2790" spans="1:5" s="258" customFormat="1" ht="27">
      <c r="A2790" s="262">
        <v>91885</v>
      </c>
      <c r="B2790" s="263" t="s">
        <v>24803</v>
      </c>
      <c r="C2790" s="264" t="s">
        <v>2</v>
      </c>
      <c r="D2790" s="278">
        <v>14.59</v>
      </c>
      <c r="E2790" s="257"/>
    </row>
    <row r="2791" spans="1:5" s="258" customFormat="1" ht="27">
      <c r="A2791" s="262">
        <v>91886</v>
      </c>
      <c r="B2791" s="263" t="s">
        <v>24804</v>
      </c>
      <c r="C2791" s="264" t="s">
        <v>2</v>
      </c>
      <c r="D2791" s="278">
        <v>17.03</v>
      </c>
      <c r="E2791" s="257"/>
    </row>
    <row r="2792" spans="1:5" s="258" customFormat="1" ht="27">
      <c r="A2792" s="262">
        <v>91887</v>
      </c>
      <c r="B2792" s="263" t="s">
        <v>24805</v>
      </c>
      <c r="C2792" s="264" t="s">
        <v>2</v>
      </c>
      <c r="D2792" s="278">
        <v>13.54</v>
      </c>
      <c r="E2792" s="257"/>
    </row>
    <row r="2793" spans="1:5" s="258" customFormat="1" ht="27">
      <c r="A2793" s="262">
        <v>91889</v>
      </c>
      <c r="B2793" s="263" t="s">
        <v>24806</v>
      </c>
      <c r="C2793" s="264" t="s">
        <v>2</v>
      </c>
      <c r="D2793" s="278">
        <v>13.23</v>
      </c>
      <c r="E2793" s="257"/>
    </row>
    <row r="2794" spans="1:5" s="258" customFormat="1" ht="27">
      <c r="A2794" s="262">
        <v>91890</v>
      </c>
      <c r="B2794" s="263" t="s">
        <v>24807</v>
      </c>
      <c r="C2794" s="264" t="s">
        <v>2</v>
      </c>
      <c r="D2794" s="278">
        <v>14.98</v>
      </c>
      <c r="E2794" s="257"/>
    </row>
    <row r="2795" spans="1:5" s="258" customFormat="1" ht="27">
      <c r="A2795" s="262">
        <v>91892</v>
      </c>
      <c r="B2795" s="263" t="s">
        <v>24808</v>
      </c>
      <c r="C2795" s="264" t="s">
        <v>2</v>
      </c>
      <c r="D2795" s="278">
        <v>17.059999999999999</v>
      </c>
      <c r="E2795" s="257"/>
    </row>
    <row r="2796" spans="1:5" s="258" customFormat="1" ht="27">
      <c r="A2796" s="262">
        <v>91893</v>
      </c>
      <c r="B2796" s="263" t="s">
        <v>24809</v>
      </c>
      <c r="C2796" s="264" t="s">
        <v>2</v>
      </c>
      <c r="D2796" s="278">
        <v>18.48</v>
      </c>
      <c r="E2796" s="257"/>
    </row>
    <row r="2797" spans="1:5" s="258" customFormat="1" ht="27">
      <c r="A2797" s="262">
        <v>91895</v>
      </c>
      <c r="B2797" s="263" t="s">
        <v>24810</v>
      </c>
      <c r="C2797" s="264" t="s">
        <v>2</v>
      </c>
      <c r="D2797" s="278">
        <v>20.6</v>
      </c>
      <c r="E2797" s="257"/>
    </row>
    <row r="2798" spans="1:5" s="258" customFormat="1" ht="27">
      <c r="A2798" s="262">
        <v>91896</v>
      </c>
      <c r="B2798" s="263" t="s">
        <v>24811</v>
      </c>
      <c r="C2798" s="264" t="s">
        <v>2</v>
      </c>
      <c r="D2798" s="278">
        <v>21.27</v>
      </c>
      <c r="E2798" s="257"/>
    </row>
    <row r="2799" spans="1:5" s="258" customFormat="1" ht="27">
      <c r="A2799" s="262">
        <v>91898</v>
      </c>
      <c r="B2799" s="263" t="s">
        <v>24812</v>
      </c>
      <c r="C2799" s="264" t="s">
        <v>2</v>
      </c>
      <c r="D2799" s="278">
        <v>23.54</v>
      </c>
      <c r="E2799" s="257"/>
    </row>
    <row r="2800" spans="1:5" s="258" customFormat="1" ht="27">
      <c r="A2800" s="262">
        <v>91899</v>
      </c>
      <c r="B2800" s="263" t="s">
        <v>24813</v>
      </c>
      <c r="C2800" s="264" t="s">
        <v>2</v>
      </c>
      <c r="D2800" s="278">
        <v>10.96</v>
      </c>
      <c r="E2800" s="257"/>
    </row>
    <row r="2801" spans="1:5" s="258" customFormat="1" ht="27">
      <c r="A2801" s="262">
        <v>91901</v>
      </c>
      <c r="B2801" s="263" t="s">
        <v>24814</v>
      </c>
      <c r="C2801" s="264" t="s">
        <v>2</v>
      </c>
      <c r="D2801" s="278">
        <v>10.65</v>
      </c>
      <c r="E2801" s="257"/>
    </row>
    <row r="2802" spans="1:5" s="258" customFormat="1" ht="27">
      <c r="A2802" s="262">
        <v>91902</v>
      </c>
      <c r="B2802" s="263" t="s">
        <v>24815</v>
      </c>
      <c r="C2802" s="264" t="s">
        <v>2</v>
      </c>
      <c r="D2802" s="278">
        <v>12.41</v>
      </c>
      <c r="E2802" s="257"/>
    </row>
    <row r="2803" spans="1:5" s="258" customFormat="1" ht="27">
      <c r="A2803" s="262">
        <v>91904</v>
      </c>
      <c r="B2803" s="263" t="s">
        <v>24816</v>
      </c>
      <c r="C2803" s="264" t="s">
        <v>2</v>
      </c>
      <c r="D2803" s="278">
        <v>14.49</v>
      </c>
      <c r="E2803" s="257"/>
    </row>
    <row r="2804" spans="1:5" s="258" customFormat="1" ht="27">
      <c r="A2804" s="262">
        <v>91905</v>
      </c>
      <c r="B2804" s="263" t="s">
        <v>24817</v>
      </c>
      <c r="C2804" s="264" t="s">
        <v>2</v>
      </c>
      <c r="D2804" s="278">
        <v>15.9</v>
      </c>
      <c r="E2804" s="257"/>
    </row>
    <row r="2805" spans="1:5" s="258" customFormat="1" ht="27">
      <c r="A2805" s="262">
        <v>91907</v>
      </c>
      <c r="B2805" s="263" t="s">
        <v>24818</v>
      </c>
      <c r="C2805" s="264" t="s">
        <v>2</v>
      </c>
      <c r="D2805" s="278">
        <v>18.02</v>
      </c>
      <c r="E2805" s="257"/>
    </row>
    <row r="2806" spans="1:5" s="258" customFormat="1" ht="27">
      <c r="A2806" s="262">
        <v>91908</v>
      </c>
      <c r="B2806" s="263" t="s">
        <v>24819</v>
      </c>
      <c r="C2806" s="264" t="s">
        <v>2</v>
      </c>
      <c r="D2806" s="278">
        <v>18.760000000000002</v>
      </c>
      <c r="E2806" s="257"/>
    </row>
    <row r="2807" spans="1:5" s="258" customFormat="1" ht="27">
      <c r="A2807" s="262">
        <v>91910</v>
      </c>
      <c r="B2807" s="263" t="s">
        <v>24820</v>
      </c>
      <c r="C2807" s="264" t="s">
        <v>2</v>
      </c>
      <c r="D2807" s="278">
        <v>21.03</v>
      </c>
      <c r="E2807" s="257"/>
    </row>
    <row r="2808" spans="1:5" s="258" customFormat="1" ht="27">
      <c r="A2808" s="262">
        <v>91911</v>
      </c>
      <c r="B2808" s="263" t="s">
        <v>24821</v>
      </c>
      <c r="C2808" s="264" t="s">
        <v>2</v>
      </c>
      <c r="D2808" s="278">
        <v>18.809999999999999</v>
      </c>
      <c r="E2808" s="257"/>
    </row>
    <row r="2809" spans="1:5" s="258" customFormat="1" ht="27">
      <c r="A2809" s="262">
        <v>91913</v>
      </c>
      <c r="B2809" s="263" t="s">
        <v>24822</v>
      </c>
      <c r="C2809" s="264" t="s">
        <v>2</v>
      </c>
      <c r="D2809" s="278">
        <v>18.5</v>
      </c>
      <c r="E2809" s="257"/>
    </row>
    <row r="2810" spans="1:5" s="258" customFormat="1" ht="27">
      <c r="A2810" s="262">
        <v>91914</v>
      </c>
      <c r="B2810" s="263" t="s">
        <v>24823</v>
      </c>
      <c r="C2810" s="264" t="s">
        <v>2</v>
      </c>
      <c r="D2810" s="278">
        <v>20.2</v>
      </c>
      <c r="E2810" s="257"/>
    </row>
    <row r="2811" spans="1:5" s="258" customFormat="1" ht="27">
      <c r="A2811" s="262">
        <v>91916</v>
      </c>
      <c r="B2811" s="263" t="s">
        <v>24824</v>
      </c>
      <c r="C2811" s="264" t="s">
        <v>2</v>
      </c>
      <c r="D2811" s="278">
        <v>22.28</v>
      </c>
      <c r="E2811" s="257"/>
    </row>
    <row r="2812" spans="1:5" s="258" customFormat="1" ht="27">
      <c r="A2812" s="262">
        <v>91917</v>
      </c>
      <c r="B2812" s="263" t="s">
        <v>24825</v>
      </c>
      <c r="C2812" s="264" t="s">
        <v>2</v>
      </c>
      <c r="D2812" s="278">
        <v>23.64</v>
      </c>
      <c r="E2812" s="257"/>
    </row>
    <row r="2813" spans="1:5" s="258" customFormat="1" ht="27">
      <c r="A2813" s="262">
        <v>91919</v>
      </c>
      <c r="B2813" s="263" t="s">
        <v>24826</v>
      </c>
      <c r="C2813" s="264" t="s">
        <v>2</v>
      </c>
      <c r="D2813" s="278">
        <v>25.76</v>
      </c>
      <c r="E2813" s="257"/>
    </row>
    <row r="2814" spans="1:5" s="258" customFormat="1" ht="27">
      <c r="A2814" s="262">
        <v>91920</v>
      </c>
      <c r="B2814" s="263" t="s">
        <v>24827</v>
      </c>
      <c r="C2814" s="264" t="s">
        <v>2</v>
      </c>
      <c r="D2814" s="278">
        <v>26.38</v>
      </c>
      <c r="E2814" s="257"/>
    </row>
    <row r="2815" spans="1:5" s="258" customFormat="1" ht="27">
      <c r="A2815" s="262">
        <v>91922</v>
      </c>
      <c r="B2815" s="263" t="s">
        <v>24828</v>
      </c>
      <c r="C2815" s="264" t="s">
        <v>2</v>
      </c>
      <c r="D2815" s="278">
        <v>28.65</v>
      </c>
      <c r="E2815" s="257"/>
    </row>
    <row r="2816" spans="1:5" s="258" customFormat="1" ht="27">
      <c r="A2816" s="262">
        <v>93013</v>
      </c>
      <c r="B2816" s="263" t="s">
        <v>6870</v>
      </c>
      <c r="C2816" s="264" t="s">
        <v>2</v>
      </c>
      <c r="D2816" s="278">
        <v>16.91</v>
      </c>
      <c r="E2816" s="257"/>
    </row>
    <row r="2817" spans="1:5" s="258" customFormat="1" ht="27">
      <c r="A2817" s="262">
        <v>93014</v>
      </c>
      <c r="B2817" s="263" t="s">
        <v>6871</v>
      </c>
      <c r="C2817" s="264" t="s">
        <v>2</v>
      </c>
      <c r="D2817" s="278">
        <v>20.55</v>
      </c>
      <c r="E2817" s="257"/>
    </row>
    <row r="2818" spans="1:5" s="258" customFormat="1" ht="27">
      <c r="A2818" s="262">
        <v>93015</v>
      </c>
      <c r="B2818" s="263" t="s">
        <v>6872</v>
      </c>
      <c r="C2818" s="264" t="s">
        <v>2</v>
      </c>
      <c r="D2818" s="278">
        <v>30.2</v>
      </c>
      <c r="E2818" s="257"/>
    </row>
    <row r="2819" spans="1:5" s="258" customFormat="1" ht="27">
      <c r="A2819" s="262">
        <v>93016</v>
      </c>
      <c r="B2819" s="263" t="s">
        <v>6873</v>
      </c>
      <c r="C2819" s="264" t="s">
        <v>2</v>
      </c>
      <c r="D2819" s="278">
        <v>36.33</v>
      </c>
      <c r="E2819" s="257"/>
    </row>
    <row r="2820" spans="1:5" s="258" customFormat="1" ht="27">
      <c r="A2820" s="262">
        <v>93017</v>
      </c>
      <c r="B2820" s="263" t="s">
        <v>6874</v>
      </c>
      <c r="C2820" s="264" t="s">
        <v>2</v>
      </c>
      <c r="D2820" s="278">
        <v>53.59</v>
      </c>
      <c r="E2820" s="257"/>
    </row>
    <row r="2821" spans="1:5" s="258" customFormat="1" ht="27">
      <c r="A2821" s="262">
        <v>93018</v>
      </c>
      <c r="B2821" s="263" t="s">
        <v>6875</v>
      </c>
      <c r="C2821" s="264" t="s">
        <v>2</v>
      </c>
      <c r="D2821" s="278">
        <v>25.76</v>
      </c>
      <c r="E2821" s="257"/>
    </row>
    <row r="2822" spans="1:5" s="258" customFormat="1" ht="27">
      <c r="A2822" s="262">
        <v>93020</v>
      </c>
      <c r="B2822" s="263" t="s">
        <v>6876</v>
      </c>
      <c r="C2822" s="264" t="s">
        <v>2</v>
      </c>
      <c r="D2822" s="278">
        <v>32.479999999999997</v>
      </c>
      <c r="E2822" s="257"/>
    </row>
    <row r="2823" spans="1:5" s="258" customFormat="1" ht="27">
      <c r="A2823" s="262">
        <v>93022</v>
      </c>
      <c r="B2823" s="263" t="s">
        <v>6877</v>
      </c>
      <c r="C2823" s="264" t="s">
        <v>2</v>
      </c>
      <c r="D2823" s="278">
        <v>52.14</v>
      </c>
      <c r="E2823" s="257"/>
    </row>
    <row r="2824" spans="1:5" s="258" customFormat="1" ht="27">
      <c r="A2824" s="262">
        <v>93024</v>
      </c>
      <c r="B2824" s="263" t="s">
        <v>6878</v>
      </c>
      <c r="C2824" s="264" t="s">
        <v>2</v>
      </c>
      <c r="D2824" s="278">
        <v>55.14</v>
      </c>
      <c r="E2824" s="257"/>
    </row>
    <row r="2825" spans="1:5" s="258" customFormat="1" ht="27">
      <c r="A2825" s="262">
        <v>93026</v>
      </c>
      <c r="B2825" s="263" t="s">
        <v>6879</v>
      </c>
      <c r="C2825" s="264" t="s">
        <v>2</v>
      </c>
      <c r="D2825" s="278">
        <v>87.82</v>
      </c>
      <c r="E2825" s="257"/>
    </row>
    <row r="2826" spans="1:5" s="258" customFormat="1" ht="27">
      <c r="A2826" s="262">
        <v>97559</v>
      </c>
      <c r="B2826" s="263" t="s">
        <v>24829</v>
      </c>
      <c r="C2826" s="264" t="s">
        <v>2</v>
      </c>
      <c r="D2826" s="278">
        <v>14.74</v>
      </c>
      <c r="E2826" s="257"/>
    </row>
    <row r="2827" spans="1:5" s="258" customFormat="1" ht="27">
      <c r="A2827" s="262">
        <v>97562</v>
      </c>
      <c r="B2827" s="263" t="s">
        <v>24830</v>
      </c>
      <c r="C2827" s="264" t="s">
        <v>2</v>
      </c>
      <c r="D2827" s="278">
        <v>12.17</v>
      </c>
      <c r="E2827" s="257"/>
    </row>
    <row r="2828" spans="1:5" s="258" customFormat="1" ht="27">
      <c r="A2828" s="262">
        <v>97564</v>
      </c>
      <c r="B2828" s="263" t="s">
        <v>24831</v>
      </c>
      <c r="C2828" s="264" t="s">
        <v>2</v>
      </c>
      <c r="D2828" s="278">
        <v>19.96</v>
      </c>
      <c r="E2828" s="257"/>
    </row>
    <row r="2829" spans="1:5" s="258" customFormat="1" ht="27">
      <c r="A2829" s="262">
        <v>104395</v>
      </c>
      <c r="B2829" s="263" t="s">
        <v>24832</v>
      </c>
      <c r="C2829" s="264" t="s">
        <v>2</v>
      </c>
      <c r="D2829" s="278">
        <v>23.08</v>
      </c>
      <c r="E2829" s="257"/>
    </row>
    <row r="2830" spans="1:5" s="258" customFormat="1" ht="27">
      <c r="A2830" s="262">
        <v>91924</v>
      </c>
      <c r="B2830" s="263" t="s">
        <v>24833</v>
      </c>
      <c r="C2830" s="264" t="s">
        <v>1</v>
      </c>
      <c r="D2830" s="278">
        <v>2.92</v>
      </c>
      <c r="E2830" s="257"/>
    </row>
    <row r="2831" spans="1:5" s="258" customFormat="1" ht="27">
      <c r="A2831" s="262">
        <v>91925</v>
      </c>
      <c r="B2831" s="263" t="s">
        <v>24834</v>
      </c>
      <c r="C2831" s="264" t="s">
        <v>1</v>
      </c>
      <c r="D2831" s="278">
        <v>3.47</v>
      </c>
      <c r="E2831" s="257"/>
    </row>
    <row r="2832" spans="1:5" s="258" customFormat="1" ht="27">
      <c r="A2832" s="262">
        <v>91926</v>
      </c>
      <c r="B2832" s="263" t="s">
        <v>24835</v>
      </c>
      <c r="C2832" s="264" t="s">
        <v>1</v>
      </c>
      <c r="D2832" s="278">
        <v>4.1900000000000004</v>
      </c>
      <c r="E2832" s="257"/>
    </row>
    <row r="2833" spans="1:5" s="258" customFormat="1" ht="27">
      <c r="A2833" s="262">
        <v>91927</v>
      </c>
      <c r="B2833" s="263" t="s">
        <v>24836</v>
      </c>
      <c r="C2833" s="264" t="s">
        <v>1</v>
      </c>
      <c r="D2833" s="278">
        <v>4.6500000000000004</v>
      </c>
      <c r="E2833" s="257"/>
    </row>
    <row r="2834" spans="1:5" s="258" customFormat="1" ht="27">
      <c r="A2834" s="262">
        <v>91928</v>
      </c>
      <c r="B2834" s="263" t="s">
        <v>24837</v>
      </c>
      <c r="C2834" s="264" t="s">
        <v>1</v>
      </c>
      <c r="D2834" s="278">
        <v>6.4</v>
      </c>
      <c r="E2834" s="257"/>
    </row>
    <row r="2835" spans="1:5" s="258" customFormat="1" ht="27">
      <c r="A2835" s="262">
        <v>91929</v>
      </c>
      <c r="B2835" s="263" t="s">
        <v>24838</v>
      </c>
      <c r="C2835" s="264" t="s">
        <v>1</v>
      </c>
      <c r="D2835" s="278">
        <v>6.8</v>
      </c>
      <c r="E2835" s="257"/>
    </row>
    <row r="2836" spans="1:5" s="258" customFormat="1" ht="27">
      <c r="A2836" s="262">
        <v>91930</v>
      </c>
      <c r="B2836" s="263" t="s">
        <v>24839</v>
      </c>
      <c r="C2836" s="264" t="s">
        <v>1</v>
      </c>
      <c r="D2836" s="278">
        <v>8.9</v>
      </c>
      <c r="E2836" s="257"/>
    </row>
    <row r="2837" spans="1:5" s="258" customFormat="1" ht="27">
      <c r="A2837" s="262">
        <v>91931</v>
      </c>
      <c r="B2837" s="263" t="s">
        <v>24840</v>
      </c>
      <c r="C2837" s="264" t="s">
        <v>1</v>
      </c>
      <c r="D2837" s="278">
        <v>9.56</v>
      </c>
      <c r="E2837" s="257"/>
    </row>
    <row r="2838" spans="1:5" s="258" customFormat="1" ht="27">
      <c r="A2838" s="262">
        <v>91932</v>
      </c>
      <c r="B2838" s="263" t="s">
        <v>24841</v>
      </c>
      <c r="C2838" s="264" t="s">
        <v>1</v>
      </c>
      <c r="D2838" s="278">
        <v>15.74</v>
      </c>
      <c r="E2838" s="257"/>
    </row>
    <row r="2839" spans="1:5" s="258" customFormat="1" ht="27">
      <c r="A2839" s="262">
        <v>91933</v>
      </c>
      <c r="B2839" s="263" t="s">
        <v>24842</v>
      </c>
      <c r="C2839" s="264" t="s">
        <v>1</v>
      </c>
      <c r="D2839" s="278">
        <v>15.22</v>
      </c>
      <c r="E2839" s="257"/>
    </row>
    <row r="2840" spans="1:5" s="258" customFormat="1" ht="27">
      <c r="A2840" s="262">
        <v>91934</v>
      </c>
      <c r="B2840" s="263" t="s">
        <v>24843</v>
      </c>
      <c r="C2840" s="264" t="s">
        <v>1</v>
      </c>
      <c r="D2840" s="278">
        <v>22.8</v>
      </c>
      <c r="E2840" s="257"/>
    </row>
    <row r="2841" spans="1:5" s="258" customFormat="1" ht="27">
      <c r="A2841" s="262">
        <v>91935</v>
      </c>
      <c r="B2841" s="263" t="s">
        <v>24844</v>
      </c>
      <c r="C2841" s="264" t="s">
        <v>1</v>
      </c>
      <c r="D2841" s="278">
        <v>23.8</v>
      </c>
      <c r="E2841" s="257"/>
    </row>
    <row r="2842" spans="1:5" s="258" customFormat="1" ht="27">
      <c r="A2842" s="262">
        <v>92979</v>
      </c>
      <c r="B2842" s="263" t="s">
        <v>3451</v>
      </c>
      <c r="C2842" s="264" t="s">
        <v>1</v>
      </c>
      <c r="D2842" s="278">
        <v>9.86</v>
      </c>
      <c r="E2842" s="257"/>
    </row>
    <row r="2843" spans="1:5" s="258" customFormat="1" ht="27">
      <c r="A2843" s="262">
        <v>92980</v>
      </c>
      <c r="B2843" s="263" t="s">
        <v>3452</v>
      </c>
      <c r="C2843" s="264" t="s">
        <v>1</v>
      </c>
      <c r="D2843" s="278">
        <v>9.43</v>
      </c>
      <c r="E2843" s="257"/>
    </row>
    <row r="2844" spans="1:5" s="258" customFormat="1" ht="27">
      <c r="A2844" s="262">
        <v>92981</v>
      </c>
      <c r="B2844" s="263" t="s">
        <v>3453</v>
      </c>
      <c r="C2844" s="264" t="s">
        <v>1</v>
      </c>
      <c r="D2844" s="278">
        <v>14.08</v>
      </c>
      <c r="E2844" s="257"/>
    </row>
    <row r="2845" spans="1:5" s="258" customFormat="1" ht="27">
      <c r="A2845" s="262">
        <v>92982</v>
      </c>
      <c r="B2845" s="263" t="s">
        <v>3454</v>
      </c>
      <c r="C2845" s="264" t="s">
        <v>1</v>
      </c>
      <c r="D2845" s="278">
        <v>14.92</v>
      </c>
      <c r="E2845" s="257"/>
    </row>
    <row r="2846" spans="1:5" s="258" customFormat="1" ht="27">
      <c r="A2846" s="262">
        <v>92984</v>
      </c>
      <c r="B2846" s="263" t="s">
        <v>6880</v>
      </c>
      <c r="C2846" s="264" t="s">
        <v>1</v>
      </c>
      <c r="D2846" s="278">
        <v>25.24</v>
      </c>
      <c r="E2846" s="257"/>
    </row>
    <row r="2847" spans="1:5" s="258" customFormat="1" ht="27">
      <c r="A2847" s="262">
        <v>92986</v>
      </c>
      <c r="B2847" s="263" t="s">
        <v>6881</v>
      </c>
      <c r="C2847" s="264" t="s">
        <v>1</v>
      </c>
      <c r="D2847" s="278">
        <v>34.72</v>
      </c>
      <c r="E2847" s="257"/>
    </row>
    <row r="2848" spans="1:5" s="258" customFormat="1" ht="27">
      <c r="A2848" s="262">
        <v>92988</v>
      </c>
      <c r="B2848" s="263" t="s">
        <v>6882</v>
      </c>
      <c r="C2848" s="264" t="s">
        <v>1</v>
      </c>
      <c r="D2848" s="278">
        <v>50.15</v>
      </c>
      <c r="E2848" s="257"/>
    </row>
    <row r="2849" spans="1:5" s="258" customFormat="1" ht="27">
      <c r="A2849" s="262">
        <v>92990</v>
      </c>
      <c r="B2849" s="263" t="s">
        <v>6883</v>
      </c>
      <c r="C2849" s="264" t="s">
        <v>1</v>
      </c>
      <c r="D2849" s="278">
        <v>69.25</v>
      </c>
      <c r="E2849" s="257"/>
    </row>
    <row r="2850" spans="1:5" s="258" customFormat="1" ht="27">
      <c r="A2850" s="262">
        <v>92992</v>
      </c>
      <c r="B2850" s="263" t="s">
        <v>6884</v>
      </c>
      <c r="C2850" s="264" t="s">
        <v>1</v>
      </c>
      <c r="D2850" s="278">
        <v>89.44</v>
      </c>
      <c r="E2850" s="257"/>
    </row>
    <row r="2851" spans="1:5" s="258" customFormat="1" ht="27">
      <c r="A2851" s="262">
        <v>92994</v>
      </c>
      <c r="B2851" s="263" t="s">
        <v>6885</v>
      </c>
      <c r="C2851" s="264" t="s">
        <v>1</v>
      </c>
      <c r="D2851" s="278">
        <v>116.04</v>
      </c>
      <c r="E2851" s="257"/>
    </row>
    <row r="2852" spans="1:5" s="258" customFormat="1" ht="27">
      <c r="A2852" s="262">
        <v>92996</v>
      </c>
      <c r="B2852" s="263" t="s">
        <v>6886</v>
      </c>
      <c r="C2852" s="264" t="s">
        <v>1</v>
      </c>
      <c r="D2852" s="278">
        <v>140.35</v>
      </c>
      <c r="E2852" s="257"/>
    </row>
    <row r="2853" spans="1:5" s="258" customFormat="1" ht="27">
      <c r="A2853" s="262">
        <v>92998</v>
      </c>
      <c r="B2853" s="263" t="s">
        <v>6887</v>
      </c>
      <c r="C2853" s="264" t="s">
        <v>1</v>
      </c>
      <c r="D2853" s="278">
        <v>171.91</v>
      </c>
      <c r="E2853" s="257"/>
    </row>
    <row r="2854" spans="1:5" s="258" customFormat="1" ht="27">
      <c r="A2854" s="262">
        <v>93000</v>
      </c>
      <c r="B2854" s="263" t="s">
        <v>6888</v>
      </c>
      <c r="C2854" s="264" t="s">
        <v>1</v>
      </c>
      <c r="D2854" s="278">
        <v>227.38</v>
      </c>
      <c r="E2854" s="257"/>
    </row>
    <row r="2855" spans="1:5" s="258" customFormat="1" ht="27">
      <c r="A2855" s="262">
        <v>93002</v>
      </c>
      <c r="B2855" s="263" t="s">
        <v>6889</v>
      </c>
      <c r="C2855" s="264" t="s">
        <v>1</v>
      </c>
      <c r="D2855" s="278">
        <v>293.76</v>
      </c>
      <c r="E2855" s="257"/>
    </row>
    <row r="2856" spans="1:5" s="258" customFormat="1" ht="27">
      <c r="A2856" s="262">
        <v>101884</v>
      </c>
      <c r="B2856" s="263" t="s">
        <v>5401</v>
      </c>
      <c r="C2856" s="264" t="s">
        <v>1</v>
      </c>
      <c r="D2856" s="278">
        <v>9.5500000000000007</v>
      </c>
      <c r="E2856" s="257"/>
    </row>
    <row r="2857" spans="1:5" s="258" customFormat="1" ht="27">
      <c r="A2857" s="262">
        <v>101885</v>
      </c>
      <c r="B2857" s="263" t="s">
        <v>5402</v>
      </c>
      <c r="C2857" s="264" t="s">
        <v>1</v>
      </c>
      <c r="D2857" s="278">
        <v>9.1199999999999992</v>
      </c>
      <c r="E2857" s="257"/>
    </row>
    <row r="2858" spans="1:5" s="258" customFormat="1" ht="27">
      <c r="A2858" s="262">
        <v>101886</v>
      </c>
      <c r="B2858" s="263" t="s">
        <v>5403</v>
      </c>
      <c r="C2858" s="264" t="s">
        <v>1</v>
      </c>
      <c r="D2858" s="278">
        <v>13.74</v>
      </c>
      <c r="E2858" s="257"/>
    </row>
    <row r="2859" spans="1:5" s="258" customFormat="1" ht="27">
      <c r="A2859" s="262">
        <v>101887</v>
      </c>
      <c r="B2859" s="263" t="s">
        <v>5404</v>
      </c>
      <c r="C2859" s="264" t="s">
        <v>1</v>
      </c>
      <c r="D2859" s="278">
        <v>14.58</v>
      </c>
      <c r="E2859" s="257"/>
    </row>
    <row r="2860" spans="1:5" s="258" customFormat="1" ht="27">
      <c r="A2860" s="262">
        <v>101888</v>
      </c>
      <c r="B2860" s="263" t="s">
        <v>5405</v>
      </c>
      <c r="C2860" s="264" t="s">
        <v>1</v>
      </c>
      <c r="D2860" s="278">
        <v>21.55</v>
      </c>
      <c r="E2860" s="257"/>
    </row>
    <row r="2861" spans="1:5" s="258" customFormat="1" ht="27">
      <c r="A2861" s="262">
        <v>101889</v>
      </c>
      <c r="B2861" s="263" t="s">
        <v>5406</v>
      </c>
      <c r="C2861" s="264" t="s">
        <v>1</v>
      </c>
      <c r="D2861" s="278">
        <v>22.64</v>
      </c>
      <c r="E2861" s="257"/>
    </row>
    <row r="2862" spans="1:5" s="258" customFormat="1" ht="13.5">
      <c r="A2862" s="262">
        <v>91936</v>
      </c>
      <c r="B2862" s="263" t="s">
        <v>24845</v>
      </c>
      <c r="C2862" s="264" t="s">
        <v>2</v>
      </c>
      <c r="D2862" s="278">
        <v>19.510000000000002</v>
      </c>
      <c r="E2862" s="257"/>
    </row>
    <row r="2863" spans="1:5" s="258" customFormat="1" ht="13.5">
      <c r="A2863" s="262">
        <v>91937</v>
      </c>
      <c r="B2863" s="263" t="s">
        <v>24846</v>
      </c>
      <c r="C2863" s="264" t="s">
        <v>2</v>
      </c>
      <c r="D2863" s="278">
        <v>17.5</v>
      </c>
      <c r="E2863" s="257"/>
    </row>
    <row r="2864" spans="1:5" s="258" customFormat="1" ht="13.5">
      <c r="A2864" s="262">
        <v>91939</v>
      </c>
      <c r="B2864" s="263" t="s">
        <v>24847</v>
      </c>
      <c r="C2864" s="264" t="s">
        <v>2</v>
      </c>
      <c r="D2864" s="278">
        <v>35.31</v>
      </c>
      <c r="E2864" s="257"/>
    </row>
    <row r="2865" spans="1:5" s="258" customFormat="1" ht="13.5">
      <c r="A2865" s="262">
        <v>91940</v>
      </c>
      <c r="B2865" s="263" t="s">
        <v>24848</v>
      </c>
      <c r="C2865" s="264" t="s">
        <v>2</v>
      </c>
      <c r="D2865" s="278">
        <v>20.13</v>
      </c>
      <c r="E2865" s="257"/>
    </row>
    <row r="2866" spans="1:5" s="258" customFormat="1" ht="13.5">
      <c r="A2866" s="262">
        <v>91941</v>
      </c>
      <c r="B2866" s="263" t="s">
        <v>24849</v>
      </c>
      <c r="C2866" s="264" t="s">
        <v>2</v>
      </c>
      <c r="D2866" s="278">
        <v>12.68</v>
      </c>
      <c r="E2866" s="257"/>
    </row>
    <row r="2867" spans="1:5" s="258" customFormat="1" ht="13.5">
      <c r="A2867" s="262">
        <v>91942</v>
      </c>
      <c r="B2867" s="263" t="s">
        <v>24850</v>
      </c>
      <c r="C2867" s="264" t="s">
        <v>2</v>
      </c>
      <c r="D2867" s="278">
        <v>39.090000000000003</v>
      </c>
      <c r="E2867" s="257"/>
    </row>
    <row r="2868" spans="1:5" s="258" customFormat="1" ht="13.5">
      <c r="A2868" s="262">
        <v>91943</v>
      </c>
      <c r="B2868" s="263" t="s">
        <v>24851</v>
      </c>
      <c r="C2868" s="264" t="s">
        <v>2</v>
      </c>
      <c r="D2868" s="278">
        <v>23.39</v>
      </c>
      <c r="E2868" s="257"/>
    </row>
    <row r="2869" spans="1:5" s="258" customFormat="1" ht="13.5">
      <c r="A2869" s="262">
        <v>91944</v>
      </c>
      <c r="B2869" s="263" t="s">
        <v>24852</v>
      </c>
      <c r="C2869" s="264" t="s">
        <v>2</v>
      </c>
      <c r="D2869" s="278">
        <v>15.65</v>
      </c>
      <c r="E2869" s="257"/>
    </row>
    <row r="2870" spans="1:5" s="258" customFormat="1" ht="13.5">
      <c r="A2870" s="262">
        <v>92865</v>
      </c>
      <c r="B2870" s="263" t="s">
        <v>24853</v>
      </c>
      <c r="C2870" s="264" t="s">
        <v>2</v>
      </c>
      <c r="D2870" s="278">
        <v>16.91</v>
      </c>
      <c r="E2870" s="257"/>
    </row>
    <row r="2871" spans="1:5" s="258" customFormat="1" ht="13.5">
      <c r="A2871" s="262">
        <v>92866</v>
      </c>
      <c r="B2871" s="263" t="s">
        <v>24854</v>
      </c>
      <c r="C2871" s="264" t="s">
        <v>2</v>
      </c>
      <c r="D2871" s="278">
        <v>14.79</v>
      </c>
      <c r="E2871" s="257"/>
    </row>
    <row r="2872" spans="1:5" s="258" customFormat="1" ht="27">
      <c r="A2872" s="262">
        <v>92867</v>
      </c>
      <c r="B2872" s="263" t="s">
        <v>24855</v>
      </c>
      <c r="C2872" s="264" t="s">
        <v>2</v>
      </c>
      <c r="D2872" s="278">
        <v>34.64</v>
      </c>
      <c r="E2872" s="257"/>
    </row>
    <row r="2873" spans="1:5" s="258" customFormat="1" ht="27">
      <c r="A2873" s="262">
        <v>92868</v>
      </c>
      <c r="B2873" s="263" t="s">
        <v>24856</v>
      </c>
      <c r="C2873" s="264" t="s">
        <v>2</v>
      </c>
      <c r="D2873" s="278">
        <v>19.46</v>
      </c>
      <c r="E2873" s="257"/>
    </row>
    <row r="2874" spans="1:5" s="258" customFormat="1" ht="27">
      <c r="A2874" s="262">
        <v>92869</v>
      </c>
      <c r="B2874" s="263" t="s">
        <v>24857</v>
      </c>
      <c r="C2874" s="264" t="s">
        <v>2</v>
      </c>
      <c r="D2874" s="278">
        <v>12.01</v>
      </c>
      <c r="E2874" s="257"/>
    </row>
    <row r="2875" spans="1:5" s="258" customFormat="1" ht="27">
      <c r="A2875" s="262">
        <v>92870</v>
      </c>
      <c r="B2875" s="263" t="s">
        <v>24858</v>
      </c>
      <c r="C2875" s="264" t="s">
        <v>2</v>
      </c>
      <c r="D2875" s="278">
        <v>38</v>
      </c>
      <c r="E2875" s="257"/>
    </row>
    <row r="2876" spans="1:5" s="258" customFormat="1" ht="27">
      <c r="A2876" s="262">
        <v>92871</v>
      </c>
      <c r="B2876" s="263" t="s">
        <v>24859</v>
      </c>
      <c r="C2876" s="264" t="s">
        <v>2</v>
      </c>
      <c r="D2876" s="278">
        <v>22.3</v>
      </c>
      <c r="E2876" s="257"/>
    </row>
    <row r="2877" spans="1:5" s="258" customFormat="1" ht="27">
      <c r="A2877" s="262">
        <v>92872</v>
      </c>
      <c r="B2877" s="263" t="s">
        <v>24860</v>
      </c>
      <c r="C2877" s="264" t="s">
        <v>2</v>
      </c>
      <c r="D2877" s="278">
        <v>14.56</v>
      </c>
      <c r="E2877" s="257"/>
    </row>
    <row r="2878" spans="1:5" s="258" customFormat="1" ht="27">
      <c r="A2878" s="262">
        <v>95777</v>
      </c>
      <c r="B2878" s="263" t="s">
        <v>24861</v>
      </c>
      <c r="C2878" s="264" t="s">
        <v>2</v>
      </c>
      <c r="D2878" s="278">
        <v>26.67</v>
      </c>
      <c r="E2878" s="257"/>
    </row>
    <row r="2879" spans="1:5" s="258" customFormat="1" ht="27">
      <c r="A2879" s="262">
        <v>95778</v>
      </c>
      <c r="B2879" s="263" t="s">
        <v>24862</v>
      </c>
      <c r="C2879" s="264" t="s">
        <v>2</v>
      </c>
      <c r="D2879" s="278">
        <v>29.94</v>
      </c>
      <c r="E2879" s="257"/>
    </row>
    <row r="2880" spans="1:5" s="258" customFormat="1" ht="27">
      <c r="A2880" s="262">
        <v>95779</v>
      </c>
      <c r="B2880" s="263" t="s">
        <v>24863</v>
      </c>
      <c r="C2880" s="264" t="s">
        <v>2</v>
      </c>
      <c r="D2880" s="278">
        <v>24.86</v>
      </c>
      <c r="E2880" s="257"/>
    </row>
    <row r="2881" spans="1:5" s="258" customFormat="1" ht="27">
      <c r="A2881" s="262">
        <v>95780</v>
      </c>
      <c r="B2881" s="263" t="s">
        <v>24864</v>
      </c>
      <c r="C2881" s="264" t="s">
        <v>2</v>
      </c>
      <c r="D2881" s="278">
        <v>31.71</v>
      </c>
      <c r="E2881" s="257"/>
    </row>
    <row r="2882" spans="1:5" s="258" customFormat="1" ht="27">
      <c r="A2882" s="262">
        <v>95781</v>
      </c>
      <c r="B2882" s="263" t="s">
        <v>24865</v>
      </c>
      <c r="C2882" s="264" t="s">
        <v>2</v>
      </c>
      <c r="D2882" s="278">
        <v>36.25</v>
      </c>
      <c r="E2882" s="257"/>
    </row>
    <row r="2883" spans="1:5" s="258" customFormat="1" ht="27">
      <c r="A2883" s="262">
        <v>95782</v>
      </c>
      <c r="B2883" s="263" t="s">
        <v>24866</v>
      </c>
      <c r="C2883" s="264" t="s">
        <v>2</v>
      </c>
      <c r="D2883" s="278">
        <v>33.78</v>
      </c>
      <c r="E2883" s="257"/>
    </row>
    <row r="2884" spans="1:5" s="258" customFormat="1" ht="27">
      <c r="A2884" s="262">
        <v>95785</v>
      </c>
      <c r="B2884" s="263" t="s">
        <v>24867</v>
      </c>
      <c r="C2884" s="264" t="s">
        <v>2</v>
      </c>
      <c r="D2884" s="278">
        <v>40</v>
      </c>
      <c r="E2884" s="257"/>
    </row>
    <row r="2885" spans="1:5" s="258" customFormat="1" ht="27">
      <c r="A2885" s="262">
        <v>95787</v>
      </c>
      <c r="B2885" s="263" t="s">
        <v>24868</v>
      </c>
      <c r="C2885" s="264" t="s">
        <v>2</v>
      </c>
      <c r="D2885" s="278">
        <v>30.23</v>
      </c>
      <c r="E2885" s="257"/>
    </row>
    <row r="2886" spans="1:5" s="258" customFormat="1" ht="27">
      <c r="A2886" s="262">
        <v>95789</v>
      </c>
      <c r="B2886" s="263" t="s">
        <v>24869</v>
      </c>
      <c r="C2886" s="264" t="s">
        <v>2</v>
      </c>
      <c r="D2886" s="278">
        <v>41.1</v>
      </c>
      <c r="E2886" s="257"/>
    </row>
    <row r="2887" spans="1:5" s="258" customFormat="1" ht="27">
      <c r="A2887" s="262">
        <v>95791</v>
      </c>
      <c r="B2887" s="263" t="s">
        <v>24870</v>
      </c>
      <c r="C2887" s="264" t="s">
        <v>2</v>
      </c>
      <c r="D2887" s="278">
        <v>57.02</v>
      </c>
      <c r="E2887" s="257"/>
    </row>
    <row r="2888" spans="1:5" s="258" customFormat="1" ht="27">
      <c r="A2888" s="262">
        <v>95795</v>
      </c>
      <c r="B2888" s="263" t="s">
        <v>24871</v>
      </c>
      <c r="C2888" s="264" t="s">
        <v>2</v>
      </c>
      <c r="D2888" s="278">
        <v>34.47</v>
      </c>
      <c r="E2888" s="257"/>
    </row>
    <row r="2889" spans="1:5" s="258" customFormat="1" ht="27">
      <c r="A2889" s="262">
        <v>95796</v>
      </c>
      <c r="B2889" s="263" t="s">
        <v>24872</v>
      </c>
      <c r="C2889" s="264" t="s">
        <v>2</v>
      </c>
      <c r="D2889" s="278">
        <v>48.3</v>
      </c>
      <c r="E2889" s="257"/>
    </row>
    <row r="2890" spans="1:5" s="258" customFormat="1" ht="27">
      <c r="A2890" s="262">
        <v>95797</v>
      </c>
      <c r="B2890" s="263" t="s">
        <v>24873</v>
      </c>
      <c r="C2890" s="264" t="s">
        <v>2</v>
      </c>
      <c r="D2890" s="278">
        <v>66.72</v>
      </c>
      <c r="E2890" s="257"/>
    </row>
    <row r="2891" spans="1:5" s="258" customFormat="1" ht="27">
      <c r="A2891" s="262">
        <v>95801</v>
      </c>
      <c r="B2891" s="263" t="s">
        <v>24874</v>
      </c>
      <c r="C2891" s="264" t="s">
        <v>2</v>
      </c>
      <c r="D2891" s="278">
        <v>41.16</v>
      </c>
      <c r="E2891" s="257"/>
    </row>
    <row r="2892" spans="1:5" s="258" customFormat="1" ht="27">
      <c r="A2892" s="262">
        <v>95802</v>
      </c>
      <c r="B2892" s="263" t="s">
        <v>24875</v>
      </c>
      <c r="C2892" s="264" t="s">
        <v>2</v>
      </c>
      <c r="D2892" s="278">
        <v>51.36</v>
      </c>
      <c r="E2892" s="257"/>
    </row>
    <row r="2893" spans="1:5" s="258" customFormat="1" ht="27">
      <c r="A2893" s="262">
        <v>95803</v>
      </c>
      <c r="B2893" s="263" t="s">
        <v>24876</v>
      </c>
      <c r="C2893" s="264" t="s">
        <v>2</v>
      </c>
      <c r="D2893" s="278">
        <v>74.53</v>
      </c>
      <c r="E2893" s="257"/>
    </row>
    <row r="2894" spans="1:5" s="258" customFormat="1" ht="27">
      <c r="A2894" s="262">
        <v>95804</v>
      </c>
      <c r="B2894" s="263" t="s">
        <v>24877</v>
      </c>
      <c r="C2894" s="264" t="s">
        <v>2</v>
      </c>
      <c r="D2894" s="278">
        <v>23.56</v>
      </c>
      <c r="E2894" s="257"/>
    </row>
    <row r="2895" spans="1:5" s="258" customFormat="1" ht="27">
      <c r="A2895" s="262">
        <v>95805</v>
      </c>
      <c r="B2895" s="263" t="s">
        <v>24878</v>
      </c>
      <c r="C2895" s="264" t="s">
        <v>2</v>
      </c>
      <c r="D2895" s="278">
        <v>25.03</v>
      </c>
      <c r="E2895" s="257"/>
    </row>
    <row r="2896" spans="1:5" s="258" customFormat="1" ht="27">
      <c r="A2896" s="262">
        <v>95806</v>
      </c>
      <c r="B2896" s="263" t="s">
        <v>24879</v>
      </c>
      <c r="C2896" s="264" t="s">
        <v>2</v>
      </c>
      <c r="D2896" s="278">
        <v>27.55</v>
      </c>
      <c r="E2896" s="257"/>
    </row>
    <row r="2897" spans="1:5" s="258" customFormat="1" ht="27">
      <c r="A2897" s="262">
        <v>95807</v>
      </c>
      <c r="B2897" s="263" t="s">
        <v>24880</v>
      </c>
      <c r="C2897" s="264" t="s">
        <v>2</v>
      </c>
      <c r="D2897" s="278">
        <v>27.85</v>
      </c>
      <c r="E2897" s="257"/>
    </row>
    <row r="2898" spans="1:5" s="258" customFormat="1" ht="27">
      <c r="A2898" s="262">
        <v>95808</v>
      </c>
      <c r="B2898" s="263" t="s">
        <v>24881</v>
      </c>
      <c r="C2898" s="264" t="s">
        <v>2</v>
      </c>
      <c r="D2898" s="278">
        <v>32.229999999999997</v>
      </c>
      <c r="E2898" s="257"/>
    </row>
    <row r="2899" spans="1:5" s="258" customFormat="1" ht="27">
      <c r="A2899" s="262">
        <v>95809</v>
      </c>
      <c r="B2899" s="263" t="s">
        <v>24882</v>
      </c>
      <c r="C2899" s="264" t="s">
        <v>2</v>
      </c>
      <c r="D2899" s="278">
        <v>40.28</v>
      </c>
      <c r="E2899" s="257"/>
    </row>
    <row r="2900" spans="1:5" s="258" customFormat="1" ht="27">
      <c r="A2900" s="262">
        <v>95810</v>
      </c>
      <c r="B2900" s="263" t="s">
        <v>24883</v>
      </c>
      <c r="C2900" s="264" t="s">
        <v>2</v>
      </c>
      <c r="D2900" s="278">
        <v>16.47</v>
      </c>
      <c r="E2900" s="257"/>
    </row>
    <row r="2901" spans="1:5" s="258" customFormat="1" ht="27">
      <c r="A2901" s="262">
        <v>95811</v>
      </c>
      <c r="B2901" s="263" t="s">
        <v>24884</v>
      </c>
      <c r="C2901" s="264" t="s">
        <v>2</v>
      </c>
      <c r="D2901" s="278">
        <v>20.85</v>
      </c>
      <c r="E2901" s="257"/>
    </row>
    <row r="2902" spans="1:5" s="258" customFormat="1" ht="27">
      <c r="A2902" s="262">
        <v>95812</v>
      </c>
      <c r="B2902" s="263" t="s">
        <v>24885</v>
      </c>
      <c r="C2902" s="264" t="s">
        <v>2</v>
      </c>
      <c r="D2902" s="278">
        <v>28.9</v>
      </c>
      <c r="E2902" s="257"/>
    </row>
    <row r="2903" spans="1:5" s="258" customFormat="1" ht="27">
      <c r="A2903" s="262">
        <v>95813</v>
      </c>
      <c r="B2903" s="263" t="s">
        <v>24886</v>
      </c>
      <c r="C2903" s="264" t="s">
        <v>2</v>
      </c>
      <c r="D2903" s="278">
        <v>19.28</v>
      </c>
      <c r="E2903" s="257"/>
    </row>
    <row r="2904" spans="1:5" s="258" customFormat="1" ht="27">
      <c r="A2904" s="262">
        <v>95814</v>
      </c>
      <c r="B2904" s="263" t="s">
        <v>24887</v>
      </c>
      <c r="C2904" s="264" t="s">
        <v>2</v>
      </c>
      <c r="D2904" s="278">
        <v>25.12</v>
      </c>
      <c r="E2904" s="257"/>
    </row>
    <row r="2905" spans="1:5" s="258" customFormat="1" ht="27">
      <c r="A2905" s="262">
        <v>95815</v>
      </c>
      <c r="B2905" s="263" t="s">
        <v>24888</v>
      </c>
      <c r="C2905" s="264" t="s">
        <v>2</v>
      </c>
      <c r="D2905" s="278">
        <v>37.4</v>
      </c>
      <c r="E2905" s="257"/>
    </row>
    <row r="2906" spans="1:5" s="258" customFormat="1" ht="27">
      <c r="A2906" s="262">
        <v>95816</v>
      </c>
      <c r="B2906" s="263" t="s">
        <v>24889</v>
      </c>
      <c r="C2906" s="264" t="s">
        <v>2</v>
      </c>
      <c r="D2906" s="278">
        <v>33.729999999999997</v>
      </c>
      <c r="E2906" s="257"/>
    </row>
    <row r="2907" spans="1:5" s="258" customFormat="1" ht="27">
      <c r="A2907" s="262">
        <v>95817</v>
      </c>
      <c r="B2907" s="263" t="s">
        <v>24890</v>
      </c>
      <c r="C2907" s="264" t="s">
        <v>2</v>
      </c>
      <c r="D2907" s="278">
        <v>40.549999999999997</v>
      </c>
      <c r="E2907" s="257"/>
    </row>
    <row r="2908" spans="1:5" s="258" customFormat="1" ht="27">
      <c r="A2908" s="262">
        <v>95818</v>
      </c>
      <c r="B2908" s="263" t="s">
        <v>24891</v>
      </c>
      <c r="C2908" s="264" t="s">
        <v>2</v>
      </c>
      <c r="D2908" s="278">
        <v>56.31</v>
      </c>
      <c r="E2908" s="257"/>
    </row>
    <row r="2909" spans="1:5" s="258" customFormat="1" ht="27">
      <c r="A2909" s="262">
        <v>97881</v>
      </c>
      <c r="B2909" s="263" t="s">
        <v>6139</v>
      </c>
      <c r="C2909" s="264" t="s">
        <v>2</v>
      </c>
      <c r="D2909" s="278">
        <v>129.97999999999999</v>
      </c>
      <c r="E2909" s="257"/>
    </row>
    <row r="2910" spans="1:5" s="258" customFormat="1" ht="27">
      <c r="A2910" s="262">
        <v>97882</v>
      </c>
      <c r="B2910" s="263" t="s">
        <v>6140</v>
      </c>
      <c r="C2910" s="264" t="s">
        <v>2</v>
      </c>
      <c r="D2910" s="278">
        <v>203.47</v>
      </c>
      <c r="E2910" s="257"/>
    </row>
    <row r="2911" spans="1:5" s="258" customFormat="1" ht="27">
      <c r="A2911" s="262">
        <v>97883</v>
      </c>
      <c r="B2911" s="263" t="s">
        <v>6141</v>
      </c>
      <c r="C2911" s="264" t="s">
        <v>2</v>
      </c>
      <c r="D2911" s="278">
        <v>393.24</v>
      </c>
      <c r="E2911" s="257"/>
    </row>
    <row r="2912" spans="1:5" s="258" customFormat="1" ht="27">
      <c r="A2912" s="262">
        <v>97884</v>
      </c>
      <c r="B2912" s="263" t="s">
        <v>6142</v>
      </c>
      <c r="C2912" s="264" t="s">
        <v>2</v>
      </c>
      <c r="D2912" s="278">
        <v>766.87</v>
      </c>
      <c r="E2912" s="257"/>
    </row>
    <row r="2913" spans="1:5" s="258" customFormat="1" ht="27">
      <c r="A2913" s="262">
        <v>97885</v>
      </c>
      <c r="B2913" s="263" t="s">
        <v>6143</v>
      </c>
      <c r="C2913" s="264" t="s">
        <v>2</v>
      </c>
      <c r="D2913" s="278">
        <v>1178.69</v>
      </c>
      <c r="E2913" s="257"/>
    </row>
    <row r="2914" spans="1:5" s="258" customFormat="1" ht="27">
      <c r="A2914" s="262">
        <v>97886</v>
      </c>
      <c r="B2914" s="263" t="s">
        <v>6144</v>
      </c>
      <c r="C2914" s="264" t="s">
        <v>2</v>
      </c>
      <c r="D2914" s="278">
        <v>160.72999999999999</v>
      </c>
      <c r="E2914" s="257"/>
    </row>
    <row r="2915" spans="1:5" s="258" customFormat="1" ht="27">
      <c r="A2915" s="262">
        <v>97887</v>
      </c>
      <c r="B2915" s="263" t="s">
        <v>6145</v>
      </c>
      <c r="C2915" s="264" t="s">
        <v>2</v>
      </c>
      <c r="D2915" s="278">
        <v>251.98</v>
      </c>
      <c r="E2915" s="257"/>
    </row>
    <row r="2916" spans="1:5" s="258" customFormat="1" ht="27">
      <c r="A2916" s="262">
        <v>97888</v>
      </c>
      <c r="B2916" s="263" t="s">
        <v>6146</v>
      </c>
      <c r="C2916" s="264" t="s">
        <v>2</v>
      </c>
      <c r="D2916" s="278">
        <v>482.75</v>
      </c>
      <c r="E2916" s="257"/>
    </row>
    <row r="2917" spans="1:5" s="258" customFormat="1" ht="27">
      <c r="A2917" s="262">
        <v>97889</v>
      </c>
      <c r="B2917" s="263" t="s">
        <v>6147</v>
      </c>
      <c r="C2917" s="264" t="s">
        <v>2</v>
      </c>
      <c r="D2917" s="278">
        <v>658.35</v>
      </c>
      <c r="E2917" s="257"/>
    </row>
    <row r="2918" spans="1:5" s="258" customFormat="1" ht="27">
      <c r="A2918" s="262">
        <v>97890</v>
      </c>
      <c r="B2918" s="263" t="s">
        <v>6148</v>
      </c>
      <c r="C2918" s="264" t="s">
        <v>2</v>
      </c>
      <c r="D2918" s="278">
        <v>748.52</v>
      </c>
      <c r="E2918" s="257"/>
    </row>
    <row r="2919" spans="1:5" s="258" customFormat="1" ht="27">
      <c r="A2919" s="262">
        <v>97891</v>
      </c>
      <c r="B2919" s="263" t="s">
        <v>6149</v>
      </c>
      <c r="C2919" s="264" t="s">
        <v>2</v>
      </c>
      <c r="D2919" s="278">
        <v>202.84</v>
      </c>
      <c r="E2919" s="257"/>
    </row>
    <row r="2920" spans="1:5" s="258" customFormat="1" ht="27">
      <c r="A2920" s="262">
        <v>97892</v>
      </c>
      <c r="B2920" s="263" t="s">
        <v>6150</v>
      </c>
      <c r="C2920" s="264" t="s">
        <v>2</v>
      </c>
      <c r="D2920" s="278">
        <v>378.86</v>
      </c>
      <c r="E2920" s="257"/>
    </row>
    <row r="2921" spans="1:5" s="258" customFormat="1" ht="27">
      <c r="A2921" s="262">
        <v>97893</v>
      </c>
      <c r="B2921" s="263" t="s">
        <v>6151</v>
      </c>
      <c r="C2921" s="264" t="s">
        <v>2</v>
      </c>
      <c r="D2921" s="278">
        <v>525.84</v>
      </c>
      <c r="E2921" s="257"/>
    </row>
    <row r="2922" spans="1:5" s="258" customFormat="1" ht="27">
      <c r="A2922" s="262">
        <v>97894</v>
      </c>
      <c r="B2922" s="263" t="s">
        <v>6152</v>
      </c>
      <c r="C2922" s="264" t="s">
        <v>2</v>
      </c>
      <c r="D2922" s="278">
        <v>587.94000000000005</v>
      </c>
      <c r="E2922" s="257"/>
    </row>
    <row r="2923" spans="1:5" s="258" customFormat="1" ht="27">
      <c r="A2923" s="262">
        <v>104396</v>
      </c>
      <c r="B2923" s="263" t="s">
        <v>24892</v>
      </c>
      <c r="C2923" s="264" t="s">
        <v>2</v>
      </c>
      <c r="D2923" s="278">
        <v>23.74</v>
      </c>
      <c r="E2923" s="257"/>
    </row>
    <row r="2924" spans="1:5" s="258" customFormat="1" ht="27">
      <c r="A2924" s="262">
        <v>104397</v>
      </c>
      <c r="B2924" s="263" t="s">
        <v>24893</v>
      </c>
      <c r="C2924" s="264" t="s">
        <v>2</v>
      </c>
      <c r="D2924" s="278">
        <v>28.17</v>
      </c>
      <c r="E2924" s="257"/>
    </row>
    <row r="2925" spans="1:5" s="258" customFormat="1" ht="27">
      <c r="A2925" s="262">
        <v>104398</v>
      </c>
      <c r="B2925" s="263" t="s">
        <v>24894</v>
      </c>
      <c r="C2925" s="264" t="s">
        <v>2</v>
      </c>
      <c r="D2925" s="278">
        <v>27.83</v>
      </c>
      <c r="E2925" s="257"/>
    </row>
    <row r="2926" spans="1:5" s="258" customFormat="1" ht="27">
      <c r="A2926" s="262">
        <v>104399</v>
      </c>
      <c r="B2926" s="263" t="s">
        <v>24895</v>
      </c>
      <c r="C2926" s="264" t="s">
        <v>2</v>
      </c>
      <c r="D2926" s="278">
        <v>30.92</v>
      </c>
      <c r="E2926" s="257"/>
    </row>
    <row r="2927" spans="1:5" s="258" customFormat="1" ht="27">
      <c r="A2927" s="262">
        <v>104400</v>
      </c>
      <c r="B2927" s="263" t="s">
        <v>24896</v>
      </c>
      <c r="C2927" s="264" t="s">
        <v>2</v>
      </c>
      <c r="D2927" s="278">
        <v>39.72</v>
      </c>
      <c r="E2927" s="257"/>
    </row>
    <row r="2928" spans="1:5" s="258" customFormat="1" ht="27">
      <c r="A2928" s="262">
        <v>104401</v>
      </c>
      <c r="B2928" s="263" t="s">
        <v>24897</v>
      </c>
      <c r="C2928" s="264" t="s">
        <v>2</v>
      </c>
      <c r="D2928" s="278">
        <v>26.22</v>
      </c>
      <c r="E2928" s="257"/>
    </row>
    <row r="2929" spans="1:5" s="258" customFormat="1" ht="27">
      <c r="A2929" s="262">
        <v>104402</v>
      </c>
      <c r="B2929" s="263" t="s">
        <v>24898</v>
      </c>
      <c r="C2929" s="264" t="s">
        <v>2</v>
      </c>
      <c r="D2929" s="278">
        <v>27.86</v>
      </c>
      <c r="E2929" s="257"/>
    </row>
    <row r="2930" spans="1:5" s="258" customFormat="1" ht="27">
      <c r="A2930" s="262">
        <v>104403</v>
      </c>
      <c r="B2930" s="263" t="s">
        <v>24899</v>
      </c>
      <c r="C2930" s="264" t="s">
        <v>2</v>
      </c>
      <c r="D2930" s="278">
        <v>34.61</v>
      </c>
      <c r="E2930" s="257"/>
    </row>
    <row r="2931" spans="1:5" s="258" customFormat="1" ht="27">
      <c r="A2931" s="262">
        <v>104404</v>
      </c>
      <c r="B2931" s="263" t="s">
        <v>24900</v>
      </c>
      <c r="C2931" s="264" t="s">
        <v>2</v>
      </c>
      <c r="D2931" s="278">
        <v>36.1</v>
      </c>
      <c r="E2931" s="257"/>
    </row>
    <row r="2932" spans="1:5" s="258" customFormat="1" ht="27">
      <c r="A2932" s="262">
        <v>104405</v>
      </c>
      <c r="B2932" s="263" t="s">
        <v>24901</v>
      </c>
      <c r="C2932" s="264" t="s">
        <v>2</v>
      </c>
      <c r="D2932" s="278">
        <v>48.78</v>
      </c>
      <c r="E2932" s="257"/>
    </row>
    <row r="2933" spans="1:5" s="258" customFormat="1" ht="13.5">
      <c r="A2933" s="262">
        <v>93653</v>
      </c>
      <c r="B2933" s="263" t="s">
        <v>5407</v>
      </c>
      <c r="C2933" s="264" t="s">
        <v>2</v>
      </c>
      <c r="D2933" s="278">
        <v>10.8</v>
      </c>
      <c r="E2933" s="257"/>
    </row>
    <row r="2934" spans="1:5" s="258" customFormat="1" ht="13.5">
      <c r="A2934" s="262">
        <v>93654</v>
      </c>
      <c r="B2934" s="263" t="s">
        <v>5408</v>
      </c>
      <c r="C2934" s="264" t="s">
        <v>2</v>
      </c>
      <c r="D2934" s="278">
        <v>11.53</v>
      </c>
      <c r="E2934" s="257"/>
    </row>
    <row r="2935" spans="1:5" s="258" customFormat="1" ht="13.5">
      <c r="A2935" s="262">
        <v>93655</v>
      </c>
      <c r="B2935" s="263" t="s">
        <v>5409</v>
      </c>
      <c r="C2935" s="264" t="s">
        <v>2</v>
      </c>
      <c r="D2935" s="278">
        <v>12.92</v>
      </c>
      <c r="E2935" s="257"/>
    </row>
    <row r="2936" spans="1:5" s="258" customFormat="1" ht="13.5">
      <c r="A2936" s="262">
        <v>93656</v>
      </c>
      <c r="B2936" s="263" t="s">
        <v>5410</v>
      </c>
      <c r="C2936" s="264" t="s">
        <v>2</v>
      </c>
      <c r="D2936" s="278">
        <v>12.92</v>
      </c>
      <c r="E2936" s="257"/>
    </row>
    <row r="2937" spans="1:5" s="258" customFormat="1" ht="13.5">
      <c r="A2937" s="262">
        <v>93657</v>
      </c>
      <c r="B2937" s="263" t="s">
        <v>5411</v>
      </c>
      <c r="C2937" s="264" t="s">
        <v>2</v>
      </c>
      <c r="D2937" s="278">
        <v>14.64</v>
      </c>
      <c r="E2937" s="257"/>
    </row>
    <row r="2938" spans="1:5" s="258" customFormat="1" ht="13.5">
      <c r="A2938" s="262">
        <v>93658</v>
      </c>
      <c r="B2938" s="263" t="s">
        <v>5412</v>
      </c>
      <c r="C2938" s="264" t="s">
        <v>2</v>
      </c>
      <c r="D2938" s="278">
        <v>21.08</v>
      </c>
      <c r="E2938" s="257"/>
    </row>
    <row r="2939" spans="1:5" s="258" customFormat="1" ht="13.5">
      <c r="A2939" s="262">
        <v>93659</v>
      </c>
      <c r="B2939" s="263" t="s">
        <v>5413</v>
      </c>
      <c r="C2939" s="264" t="s">
        <v>2</v>
      </c>
      <c r="D2939" s="278">
        <v>24.57</v>
      </c>
      <c r="E2939" s="257"/>
    </row>
    <row r="2940" spans="1:5" s="258" customFormat="1" ht="13.5">
      <c r="A2940" s="262">
        <v>93660</v>
      </c>
      <c r="B2940" s="263" t="s">
        <v>5414</v>
      </c>
      <c r="C2940" s="264" t="s">
        <v>2</v>
      </c>
      <c r="D2940" s="278">
        <v>50.43</v>
      </c>
      <c r="E2940" s="257"/>
    </row>
    <row r="2941" spans="1:5" s="258" customFormat="1" ht="13.5">
      <c r="A2941" s="262">
        <v>93661</v>
      </c>
      <c r="B2941" s="263" t="s">
        <v>5415</v>
      </c>
      <c r="C2941" s="264" t="s">
        <v>2</v>
      </c>
      <c r="D2941" s="278">
        <v>51.89</v>
      </c>
      <c r="E2941" s="257"/>
    </row>
    <row r="2942" spans="1:5" s="258" customFormat="1" ht="13.5">
      <c r="A2942" s="262">
        <v>93662</v>
      </c>
      <c r="B2942" s="263" t="s">
        <v>5416</v>
      </c>
      <c r="C2942" s="264" t="s">
        <v>2</v>
      </c>
      <c r="D2942" s="278">
        <v>54.68</v>
      </c>
      <c r="E2942" s="257"/>
    </row>
    <row r="2943" spans="1:5" s="258" customFormat="1" ht="13.5">
      <c r="A2943" s="262">
        <v>93663</v>
      </c>
      <c r="B2943" s="263" t="s">
        <v>5417</v>
      </c>
      <c r="C2943" s="264" t="s">
        <v>2</v>
      </c>
      <c r="D2943" s="278">
        <v>54.68</v>
      </c>
      <c r="E2943" s="257"/>
    </row>
    <row r="2944" spans="1:5" s="258" customFormat="1" ht="13.5">
      <c r="A2944" s="262">
        <v>93664</v>
      </c>
      <c r="B2944" s="263" t="s">
        <v>5418</v>
      </c>
      <c r="C2944" s="264" t="s">
        <v>2</v>
      </c>
      <c r="D2944" s="278">
        <v>58.11</v>
      </c>
      <c r="E2944" s="257"/>
    </row>
    <row r="2945" spans="1:5" s="258" customFormat="1" ht="13.5">
      <c r="A2945" s="262">
        <v>93665</v>
      </c>
      <c r="B2945" s="263" t="s">
        <v>5419</v>
      </c>
      <c r="C2945" s="264" t="s">
        <v>2</v>
      </c>
      <c r="D2945" s="278">
        <v>62.87</v>
      </c>
      <c r="E2945" s="257"/>
    </row>
    <row r="2946" spans="1:5" s="258" customFormat="1" ht="13.5">
      <c r="A2946" s="262">
        <v>93666</v>
      </c>
      <c r="B2946" s="263" t="s">
        <v>5420</v>
      </c>
      <c r="C2946" s="264" t="s">
        <v>2</v>
      </c>
      <c r="D2946" s="278">
        <v>69.83</v>
      </c>
      <c r="E2946" s="257"/>
    </row>
    <row r="2947" spans="1:5" s="258" customFormat="1" ht="13.5">
      <c r="A2947" s="262">
        <v>93667</v>
      </c>
      <c r="B2947" s="263" t="s">
        <v>5421</v>
      </c>
      <c r="C2947" s="264" t="s">
        <v>2</v>
      </c>
      <c r="D2947" s="278">
        <v>63.49</v>
      </c>
      <c r="E2947" s="257"/>
    </row>
    <row r="2948" spans="1:5" s="258" customFormat="1" ht="13.5">
      <c r="A2948" s="262">
        <v>93668</v>
      </c>
      <c r="B2948" s="263" t="s">
        <v>5422</v>
      </c>
      <c r="C2948" s="264" t="s">
        <v>2</v>
      </c>
      <c r="D2948" s="278">
        <v>65.67</v>
      </c>
      <c r="E2948" s="257"/>
    </row>
    <row r="2949" spans="1:5" s="258" customFormat="1" ht="13.5">
      <c r="A2949" s="262">
        <v>93669</v>
      </c>
      <c r="B2949" s="263" t="s">
        <v>5423</v>
      </c>
      <c r="C2949" s="264" t="s">
        <v>2</v>
      </c>
      <c r="D2949" s="278">
        <v>69.849999999999994</v>
      </c>
      <c r="E2949" s="257"/>
    </row>
    <row r="2950" spans="1:5" s="258" customFormat="1" ht="13.5">
      <c r="A2950" s="262">
        <v>93670</v>
      </c>
      <c r="B2950" s="263" t="s">
        <v>5424</v>
      </c>
      <c r="C2950" s="264" t="s">
        <v>2</v>
      </c>
      <c r="D2950" s="278">
        <v>69.849999999999994</v>
      </c>
      <c r="E2950" s="257"/>
    </row>
    <row r="2951" spans="1:5" s="258" customFormat="1" ht="13.5">
      <c r="A2951" s="262">
        <v>93671</v>
      </c>
      <c r="B2951" s="263" t="s">
        <v>5425</v>
      </c>
      <c r="C2951" s="264" t="s">
        <v>2</v>
      </c>
      <c r="D2951" s="278">
        <v>75.010000000000005</v>
      </c>
      <c r="E2951" s="257"/>
    </row>
    <row r="2952" spans="1:5" s="258" customFormat="1" ht="13.5">
      <c r="A2952" s="262">
        <v>93672</v>
      </c>
      <c r="B2952" s="263" t="s">
        <v>5426</v>
      </c>
      <c r="C2952" s="264" t="s">
        <v>2</v>
      </c>
      <c r="D2952" s="278">
        <v>83.16</v>
      </c>
      <c r="E2952" s="257"/>
    </row>
    <row r="2953" spans="1:5" s="258" customFormat="1" ht="13.5">
      <c r="A2953" s="262">
        <v>93673</v>
      </c>
      <c r="B2953" s="263" t="s">
        <v>5427</v>
      </c>
      <c r="C2953" s="264" t="s">
        <v>2</v>
      </c>
      <c r="D2953" s="278">
        <v>93.61</v>
      </c>
      <c r="E2953" s="257"/>
    </row>
    <row r="2954" spans="1:5" s="258" customFormat="1" ht="13.5">
      <c r="A2954" s="262">
        <v>97359</v>
      </c>
      <c r="B2954" s="263" t="s">
        <v>5428</v>
      </c>
      <c r="C2954" s="264" t="s">
        <v>2</v>
      </c>
      <c r="D2954" s="278">
        <v>2987.66</v>
      </c>
      <c r="E2954" s="257"/>
    </row>
    <row r="2955" spans="1:5" s="258" customFormat="1" ht="13.5">
      <c r="A2955" s="262">
        <v>97360</v>
      </c>
      <c r="B2955" s="263" t="s">
        <v>5429</v>
      </c>
      <c r="C2955" s="264" t="s">
        <v>2</v>
      </c>
      <c r="D2955" s="278">
        <v>5729.41</v>
      </c>
      <c r="E2955" s="257"/>
    </row>
    <row r="2956" spans="1:5" s="258" customFormat="1" ht="13.5">
      <c r="A2956" s="262">
        <v>97361</v>
      </c>
      <c r="B2956" s="263" t="s">
        <v>5430</v>
      </c>
      <c r="C2956" s="264" t="s">
        <v>2</v>
      </c>
      <c r="D2956" s="278">
        <v>7639.21</v>
      </c>
      <c r="E2956" s="257"/>
    </row>
    <row r="2957" spans="1:5" s="258" customFormat="1" ht="27">
      <c r="A2957" s="262">
        <v>97362</v>
      </c>
      <c r="B2957" s="263" t="s">
        <v>5431</v>
      </c>
      <c r="C2957" s="264" t="s">
        <v>2</v>
      </c>
      <c r="D2957" s="278">
        <v>2116.06</v>
      </c>
      <c r="E2957" s="257"/>
    </row>
    <row r="2958" spans="1:5" s="258" customFormat="1" ht="27">
      <c r="A2958" s="262">
        <v>101875</v>
      </c>
      <c r="B2958" s="263" t="s">
        <v>5432</v>
      </c>
      <c r="C2958" s="264" t="s">
        <v>2</v>
      </c>
      <c r="D2958" s="278">
        <v>454.48</v>
      </c>
      <c r="E2958" s="257"/>
    </row>
    <row r="2959" spans="1:5" s="258" customFormat="1" ht="27">
      <c r="A2959" s="262">
        <v>101876</v>
      </c>
      <c r="B2959" s="263" t="s">
        <v>5433</v>
      </c>
      <c r="C2959" s="264" t="s">
        <v>2</v>
      </c>
      <c r="D2959" s="278">
        <v>72.14</v>
      </c>
      <c r="E2959" s="257"/>
    </row>
    <row r="2960" spans="1:5" s="258" customFormat="1" ht="27">
      <c r="A2960" s="262">
        <v>101877</v>
      </c>
      <c r="B2960" s="263" t="s">
        <v>5434</v>
      </c>
      <c r="C2960" s="264" t="s">
        <v>2</v>
      </c>
      <c r="D2960" s="278">
        <v>51.05</v>
      </c>
      <c r="E2960" s="257"/>
    </row>
    <row r="2961" spans="1:5" s="258" customFormat="1" ht="27">
      <c r="A2961" s="262">
        <v>101878</v>
      </c>
      <c r="B2961" s="263" t="s">
        <v>5435</v>
      </c>
      <c r="C2961" s="264" t="s">
        <v>2</v>
      </c>
      <c r="D2961" s="278">
        <v>632.28</v>
      </c>
      <c r="E2961" s="257"/>
    </row>
    <row r="2962" spans="1:5" s="258" customFormat="1" ht="27">
      <c r="A2962" s="262">
        <v>101879</v>
      </c>
      <c r="B2962" s="263" t="s">
        <v>5436</v>
      </c>
      <c r="C2962" s="264" t="s">
        <v>2</v>
      </c>
      <c r="D2962" s="278">
        <v>657.28</v>
      </c>
      <c r="E2962" s="257"/>
    </row>
    <row r="2963" spans="1:5" s="258" customFormat="1" ht="27">
      <c r="A2963" s="262">
        <v>101880</v>
      </c>
      <c r="B2963" s="263" t="s">
        <v>5437</v>
      </c>
      <c r="C2963" s="264" t="s">
        <v>2</v>
      </c>
      <c r="D2963" s="278">
        <v>756.73</v>
      </c>
      <c r="E2963" s="257"/>
    </row>
    <row r="2964" spans="1:5" s="258" customFormat="1" ht="27">
      <c r="A2964" s="262">
        <v>101881</v>
      </c>
      <c r="B2964" s="263" t="s">
        <v>5438</v>
      </c>
      <c r="C2964" s="264" t="s">
        <v>2</v>
      </c>
      <c r="D2964" s="278">
        <v>1087.25</v>
      </c>
      <c r="E2964" s="257"/>
    </row>
    <row r="2965" spans="1:5" s="258" customFormat="1" ht="27">
      <c r="A2965" s="262">
        <v>101882</v>
      </c>
      <c r="B2965" s="263" t="s">
        <v>5439</v>
      </c>
      <c r="C2965" s="264" t="s">
        <v>2</v>
      </c>
      <c r="D2965" s="278">
        <v>1542.69</v>
      </c>
      <c r="E2965" s="257"/>
    </row>
    <row r="2966" spans="1:5" s="258" customFormat="1" ht="27">
      <c r="A2966" s="262">
        <v>101883</v>
      </c>
      <c r="B2966" s="263" t="s">
        <v>5440</v>
      </c>
      <c r="C2966" s="264" t="s">
        <v>2</v>
      </c>
      <c r="D2966" s="278">
        <v>626.71</v>
      </c>
      <c r="E2966" s="257"/>
    </row>
    <row r="2967" spans="1:5" s="258" customFormat="1" ht="13.5">
      <c r="A2967" s="262">
        <v>101890</v>
      </c>
      <c r="B2967" s="263" t="s">
        <v>5441</v>
      </c>
      <c r="C2967" s="264" t="s">
        <v>2</v>
      </c>
      <c r="D2967" s="278">
        <v>15.2</v>
      </c>
      <c r="E2967" s="257"/>
    </row>
    <row r="2968" spans="1:5" s="258" customFormat="1" ht="13.5">
      <c r="A2968" s="262">
        <v>101891</v>
      </c>
      <c r="B2968" s="263" t="s">
        <v>5442</v>
      </c>
      <c r="C2968" s="264" t="s">
        <v>2</v>
      </c>
      <c r="D2968" s="278">
        <v>26.4</v>
      </c>
      <c r="E2968" s="257"/>
    </row>
    <row r="2969" spans="1:5" s="258" customFormat="1" ht="13.5">
      <c r="A2969" s="262">
        <v>101892</v>
      </c>
      <c r="B2969" s="263" t="s">
        <v>5443</v>
      </c>
      <c r="C2969" s="264" t="s">
        <v>2</v>
      </c>
      <c r="D2969" s="278">
        <v>64.239999999999995</v>
      </c>
      <c r="E2969" s="257"/>
    </row>
    <row r="2970" spans="1:5" s="258" customFormat="1" ht="13.5">
      <c r="A2970" s="262">
        <v>101893</v>
      </c>
      <c r="B2970" s="263" t="s">
        <v>5444</v>
      </c>
      <c r="C2970" s="264" t="s">
        <v>2</v>
      </c>
      <c r="D2970" s="278">
        <v>82.76</v>
      </c>
      <c r="E2970" s="257"/>
    </row>
    <row r="2971" spans="1:5" s="258" customFormat="1" ht="13.5">
      <c r="A2971" s="262">
        <v>101894</v>
      </c>
      <c r="B2971" s="263" t="s">
        <v>5445</v>
      </c>
      <c r="C2971" s="264" t="s">
        <v>2</v>
      </c>
      <c r="D2971" s="278">
        <v>148.96</v>
      </c>
      <c r="E2971" s="257"/>
    </row>
    <row r="2972" spans="1:5" s="258" customFormat="1" ht="13.5">
      <c r="A2972" s="262">
        <v>101895</v>
      </c>
      <c r="B2972" s="263" t="s">
        <v>5446</v>
      </c>
      <c r="C2972" s="264" t="s">
        <v>2</v>
      </c>
      <c r="D2972" s="278">
        <v>389.91</v>
      </c>
      <c r="E2972" s="257"/>
    </row>
    <row r="2973" spans="1:5" s="258" customFormat="1" ht="13.5">
      <c r="A2973" s="262">
        <v>101896</v>
      </c>
      <c r="B2973" s="263" t="s">
        <v>5447</v>
      </c>
      <c r="C2973" s="264" t="s">
        <v>2</v>
      </c>
      <c r="D2973" s="278">
        <v>573.96</v>
      </c>
      <c r="E2973" s="257"/>
    </row>
    <row r="2974" spans="1:5" s="258" customFormat="1" ht="13.5">
      <c r="A2974" s="262">
        <v>101897</v>
      </c>
      <c r="B2974" s="263" t="s">
        <v>5448</v>
      </c>
      <c r="C2974" s="264" t="s">
        <v>2</v>
      </c>
      <c r="D2974" s="278">
        <v>902</v>
      </c>
      <c r="E2974" s="257"/>
    </row>
    <row r="2975" spans="1:5" s="258" customFormat="1" ht="13.5">
      <c r="A2975" s="262">
        <v>101898</v>
      </c>
      <c r="B2975" s="263" t="s">
        <v>5449</v>
      </c>
      <c r="C2975" s="264" t="s">
        <v>2</v>
      </c>
      <c r="D2975" s="278">
        <v>1196.6400000000001</v>
      </c>
      <c r="E2975" s="257"/>
    </row>
    <row r="2976" spans="1:5" s="258" customFormat="1" ht="13.5">
      <c r="A2976" s="262">
        <v>101899</v>
      </c>
      <c r="B2976" s="263" t="s">
        <v>5450</v>
      </c>
      <c r="C2976" s="264" t="s">
        <v>2</v>
      </c>
      <c r="D2976" s="278">
        <v>1897.5</v>
      </c>
      <c r="E2976" s="257"/>
    </row>
    <row r="2977" spans="1:5" s="258" customFormat="1" ht="13.5">
      <c r="A2977" s="262">
        <v>101900</v>
      </c>
      <c r="B2977" s="263" t="s">
        <v>5451</v>
      </c>
      <c r="C2977" s="264" t="s">
        <v>2</v>
      </c>
      <c r="D2977" s="278">
        <v>3927.48</v>
      </c>
      <c r="E2977" s="257"/>
    </row>
    <row r="2978" spans="1:5" s="258" customFormat="1" ht="13.5">
      <c r="A2978" s="262">
        <v>101901</v>
      </c>
      <c r="B2978" s="263" t="s">
        <v>5452</v>
      </c>
      <c r="C2978" s="264" t="s">
        <v>2</v>
      </c>
      <c r="D2978" s="278">
        <v>127.33</v>
      </c>
      <c r="E2978" s="257"/>
    </row>
    <row r="2979" spans="1:5" s="258" customFormat="1" ht="13.5">
      <c r="A2979" s="262">
        <v>101902</v>
      </c>
      <c r="B2979" s="263" t="s">
        <v>5453</v>
      </c>
      <c r="C2979" s="264" t="s">
        <v>2</v>
      </c>
      <c r="D2979" s="278">
        <v>157.72</v>
      </c>
      <c r="E2979" s="257"/>
    </row>
    <row r="2980" spans="1:5" s="258" customFormat="1" ht="13.5">
      <c r="A2980" s="262">
        <v>101903</v>
      </c>
      <c r="B2980" s="263" t="s">
        <v>5454</v>
      </c>
      <c r="C2980" s="264" t="s">
        <v>2</v>
      </c>
      <c r="D2980" s="278">
        <v>328.26</v>
      </c>
      <c r="E2980" s="257"/>
    </row>
    <row r="2981" spans="1:5" s="258" customFormat="1" ht="13.5">
      <c r="A2981" s="262">
        <v>101904</v>
      </c>
      <c r="B2981" s="263" t="s">
        <v>5455</v>
      </c>
      <c r="C2981" s="264" t="s">
        <v>2</v>
      </c>
      <c r="D2981" s="278">
        <v>1192.95</v>
      </c>
      <c r="E2981" s="257"/>
    </row>
    <row r="2982" spans="1:5" s="258" customFormat="1" ht="13.5">
      <c r="A2982" s="262">
        <v>101938</v>
      </c>
      <c r="B2982" s="263" t="s">
        <v>6153</v>
      </c>
      <c r="C2982" s="264" t="s">
        <v>2</v>
      </c>
      <c r="D2982" s="278">
        <v>96.32</v>
      </c>
      <c r="E2982" s="257"/>
    </row>
    <row r="2983" spans="1:5" s="258" customFormat="1" ht="13.5">
      <c r="A2983" s="262">
        <v>101946</v>
      </c>
      <c r="B2983" s="263" t="s">
        <v>6154</v>
      </c>
      <c r="C2983" s="264" t="s">
        <v>2</v>
      </c>
      <c r="D2983" s="278">
        <v>157.68</v>
      </c>
      <c r="E2983" s="257"/>
    </row>
    <row r="2984" spans="1:5" s="258" customFormat="1" ht="27">
      <c r="A2984" s="262">
        <v>91945</v>
      </c>
      <c r="B2984" s="263" t="s">
        <v>24902</v>
      </c>
      <c r="C2984" s="264" t="s">
        <v>2</v>
      </c>
      <c r="D2984" s="278">
        <v>15.99</v>
      </c>
      <c r="E2984" s="257"/>
    </row>
    <row r="2985" spans="1:5" s="258" customFormat="1" ht="27">
      <c r="A2985" s="262">
        <v>91946</v>
      </c>
      <c r="B2985" s="263" t="s">
        <v>24903</v>
      </c>
      <c r="C2985" s="264" t="s">
        <v>2</v>
      </c>
      <c r="D2985" s="278">
        <v>12.53</v>
      </c>
      <c r="E2985" s="257"/>
    </row>
    <row r="2986" spans="1:5" s="258" customFormat="1" ht="27">
      <c r="A2986" s="262">
        <v>91947</v>
      </c>
      <c r="B2986" s="263" t="s">
        <v>24904</v>
      </c>
      <c r="C2986" s="264" t="s">
        <v>2</v>
      </c>
      <c r="D2986" s="278">
        <v>10.37</v>
      </c>
      <c r="E2986" s="257"/>
    </row>
    <row r="2987" spans="1:5" s="258" customFormat="1" ht="27">
      <c r="A2987" s="262">
        <v>91949</v>
      </c>
      <c r="B2987" s="263" t="s">
        <v>24905</v>
      </c>
      <c r="C2987" s="264" t="s">
        <v>2</v>
      </c>
      <c r="D2987" s="278">
        <v>22.56</v>
      </c>
      <c r="E2987" s="257"/>
    </row>
    <row r="2988" spans="1:5" s="258" customFormat="1" ht="27">
      <c r="A2988" s="262">
        <v>91950</v>
      </c>
      <c r="B2988" s="263" t="s">
        <v>24906</v>
      </c>
      <c r="C2988" s="264" t="s">
        <v>2</v>
      </c>
      <c r="D2988" s="278">
        <v>18.350000000000001</v>
      </c>
      <c r="E2988" s="257"/>
    </row>
    <row r="2989" spans="1:5" s="258" customFormat="1" ht="27">
      <c r="A2989" s="262">
        <v>91951</v>
      </c>
      <c r="B2989" s="263" t="s">
        <v>24907</v>
      </c>
      <c r="C2989" s="264" t="s">
        <v>2</v>
      </c>
      <c r="D2989" s="278">
        <v>15.82</v>
      </c>
      <c r="E2989" s="257"/>
    </row>
    <row r="2990" spans="1:5" s="258" customFormat="1" ht="13.5">
      <c r="A2990" s="262">
        <v>91952</v>
      </c>
      <c r="B2990" s="263" t="s">
        <v>24908</v>
      </c>
      <c r="C2990" s="264" t="s">
        <v>2</v>
      </c>
      <c r="D2990" s="278">
        <v>21.42</v>
      </c>
      <c r="E2990" s="257"/>
    </row>
    <row r="2991" spans="1:5" s="258" customFormat="1" ht="13.5">
      <c r="A2991" s="262">
        <v>91953</v>
      </c>
      <c r="B2991" s="263" t="s">
        <v>24909</v>
      </c>
      <c r="C2991" s="264" t="s">
        <v>2</v>
      </c>
      <c r="D2991" s="278">
        <v>33.950000000000003</v>
      </c>
      <c r="E2991" s="257"/>
    </row>
    <row r="2992" spans="1:5" s="258" customFormat="1" ht="13.5">
      <c r="A2992" s="262">
        <v>91954</v>
      </c>
      <c r="B2992" s="263" t="s">
        <v>24910</v>
      </c>
      <c r="C2992" s="264" t="s">
        <v>2</v>
      </c>
      <c r="D2992" s="278">
        <v>28.77</v>
      </c>
      <c r="E2992" s="257"/>
    </row>
    <row r="2993" spans="1:5" s="258" customFormat="1" ht="13.5">
      <c r="A2993" s="262">
        <v>91955</v>
      </c>
      <c r="B2993" s="263" t="s">
        <v>24911</v>
      </c>
      <c r="C2993" s="264" t="s">
        <v>2</v>
      </c>
      <c r="D2993" s="278">
        <v>41.3</v>
      </c>
      <c r="E2993" s="257"/>
    </row>
    <row r="2994" spans="1:5" s="258" customFormat="1" ht="27">
      <c r="A2994" s="262">
        <v>91956</v>
      </c>
      <c r="B2994" s="263" t="s">
        <v>24912</v>
      </c>
      <c r="C2994" s="264" t="s">
        <v>2</v>
      </c>
      <c r="D2994" s="278">
        <v>46.51</v>
      </c>
      <c r="E2994" s="257"/>
    </row>
    <row r="2995" spans="1:5" s="258" customFormat="1" ht="27">
      <c r="A2995" s="262">
        <v>91957</v>
      </c>
      <c r="B2995" s="263" t="s">
        <v>24913</v>
      </c>
      <c r="C2995" s="264" t="s">
        <v>2</v>
      </c>
      <c r="D2995" s="278">
        <v>59.04</v>
      </c>
      <c r="E2995" s="257"/>
    </row>
    <row r="2996" spans="1:5" s="258" customFormat="1" ht="13.5">
      <c r="A2996" s="262">
        <v>91958</v>
      </c>
      <c r="B2996" s="263" t="s">
        <v>24914</v>
      </c>
      <c r="C2996" s="264" t="s">
        <v>2</v>
      </c>
      <c r="D2996" s="278">
        <v>39.21</v>
      </c>
      <c r="E2996" s="257"/>
    </row>
    <row r="2997" spans="1:5" s="258" customFormat="1" ht="13.5">
      <c r="A2997" s="262">
        <v>91959</v>
      </c>
      <c r="B2997" s="263" t="s">
        <v>24915</v>
      </c>
      <c r="C2997" s="264" t="s">
        <v>2</v>
      </c>
      <c r="D2997" s="278">
        <v>51.74</v>
      </c>
      <c r="E2997" s="257"/>
    </row>
    <row r="2998" spans="1:5" s="258" customFormat="1" ht="13.5">
      <c r="A2998" s="262">
        <v>91960</v>
      </c>
      <c r="B2998" s="263" t="s">
        <v>24916</v>
      </c>
      <c r="C2998" s="264" t="s">
        <v>2</v>
      </c>
      <c r="D2998" s="278">
        <v>53.92</v>
      </c>
      <c r="E2998" s="257"/>
    </row>
    <row r="2999" spans="1:5" s="258" customFormat="1" ht="13.5">
      <c r="A2999" s="262">
        <v>91961</v>
      </c>
      <c r="B2999" s="263" t="s">
        <v>24917</v>
      </c>
      <c r="C2999" s="264" t="s">
        <v>2</v>
      </c>
      <c r="D2999" s="278">
        <v>66.45</v>
      </c>
      <c r="E2999" s="257"/>
    </row>
    <row r="3000" spans="1:5" s="258" customFormat="1" ht="27">
      <c r="A3000" s="262">
        <v>91962</v>
      </c>
      <c r="B3000" s="263" t="s">
        <v>24918</v>
      </c>
      <c r="C3000" s="264" t="s">
        <v>2</v>
      </c>
      <c r="D3000" s="278">
        <v>71.66</v>
      </c>
      <c r="E3000" s="257"/>
    </row>
    <row r="3001" spans="1:5" s="258" customFormat="1" ht="27">
      <c r="A3001" s="262">
        <v>91963</v>
      </c>
      <c r="B3001" s="263" t="s">
        <v>24919</v>
      </c>
      <c r="C3001" s="264" t="s">
        <v>2</v>
      </c>
      <c r="D3001" s="278">
        <v>84.19</v>
      </c>
      <c r="E3001" s="257"/>
    </row>
    <row r="3002" spans="1:5" s="258" customFormat="1" ht="27">
      <c r="A3002" s="262">
        <v>91964</v>
      </c>
      <c r="B3002" s="263" t="s">
        <v>24920</v>
      </c>
      <c r="C3002" s="264" t="s">
        <v>2</v>
      </c>
      <c r="D3002" s="278">
        <v>64.31</v>
      </c>
      <c r="E3002" s="257"/>
    </row>
    <row r="3003" spans="1:5" s="258" customFormat="1" ht="27">
      <c r="A3003" s="262">
        <v>91965</v>
      </c>
      <c r="B3003" s="263" t="s">
        <v>24921</v>
      </c>
      <c r="C3003" s="264" t="s">
        <v>2</v>
      </c>
      <c r="D3003" s="278">
        <v>76.84</v>
      </c>
      <c r="E3003" s="257"/>
    </row>
    <row r="3004" spans="1:5" s="258" customFormat="1" ht="13.5">
      <c r="A3004" s="262">
        <v>91966</v>
      </c>
      <c r="B3004" s="263" t="s">
        <v>24922</v>
      </c>
      <c r="C3004" s="264" t="s">
        <v>2</v>
      </c>
      <c r="D3004" s="278">
        <v>57.01</v>
      </c>
      <c r="E3004" s="257"/>
    </row>
    <row r="3005" spans="1:5" s="258" customFormat="1" ht="13.5">
      <c r="A3005" s="262">
        <v>91967</v>
      </c>
      <c r="B3005" s="263" t="s">
        <v>24923</v>
      </c>
      <c r="C3005" s="264" t="s">
        <v>2</v>
      </c>
      <c r="D3005" s="278">
        <v>69.540000000000006</v>
      </c>
      <c r="E3005" s="257"/>
    </row>
    <row r="3006" spans="1:5" s="258" customFormat="1" ht="13.5">
      <c r="A3006" s="262">
        <v>91968</v>
      </c>
      <c r="B3006" s="263" t="s">
        <v>24924</v>
      </c>
      <c r="C3006" s="264" t="s">
        <v>2</v>
      </c>
      <c r="D3006" s="278">
        <v>79.010000000000005</v>
      </c>
      <c r="E3006" s="257"/>
    </row>
    <row r="3007" spans="1:5" s="258" customFormat="1" ht="13.5">
      <c r="A3007" s="262">
        <v>91969</v>
      </c>
      <c r="B3007" s="263" t="s">
        <v>24925</v>
      </c>
      <c r="C3007" s="264" t="s">
        <v>2</v>
      </c>
      <c r="D3007" s="278">
        <v>91.54</v>
      </c>
      <c r="E3007" s="257"/>
    </row>
    <row r="3008" spans="1:5" s="258" customFormat="1" ht="27">
      <c r="A3008" s="262">
        <v>91970</v>
      </c>
      <c r="B3008" s="263" t="s">
        <v>24926</v>
      </c>
      <c r="C3008" s="264" t="s">
        <v>2</v>
      </c>
      <c r="D3008" s="278">
        <v>82.51</v>
      </c>
      <c r="E3008" s="257"/>
    </row>
    <row r="3009" spans="1:5" s="258" customFormat="1" ht="27">
      <c r="A3009" s="262">
        <v>91971</v>
      </c>
      <c r="B3009" s="263" t="s">
        <v>24927</v>
      </c>
      <c r="C3009" s="264" t="s">
        <v>2</v>
      </c>
      <c r="D3009" s="278">
        <v>100.86</v>
      </c>
      <c r="E3009" s="257"/>
    </row>
    <row r="3010" spans="1:5" s="258" customFormat="1" ht="27">
      <c r="A3010" s="262">
        <v>91972</v>
      </c>
      <c r="B3010" s="263" t="s">
        <v>24928</v>
      </c>
      <c r="C3010" s="264" t="s">
        <v>2</v>
      </c>
      <c r="D3010" s="278">
        <v>89.92</v>
      </c>
      <c r="E3010" s="257"/>
    </row>
    <row r="3011" spans="1:5" s="258" customFormat="1" ht="27">
      <c r="A3011" s="262">
        <v>91973</v>
      </c>
      <c r="B3011" s="263" t="s">
        <v>24929</v>
      </c>
      <c r="C3011" s="264" t="s">
        <v>2</v>
      </c>
      <c r="D3011" s="278">
        <v>108.27</v>
      </c>
      <c r="E3011" s="257"/>
    </row>
    <row r="3012" spans="1:5" s="258" customFormat="1" ht="13.5">
      <c r="A3012" s="262">
        <v>91974</v>
      </c>
      <c r="B3012" s="263" t="s">
        <v>24930</v>
      </c>
      <c r="C3012" s="264" t="s">
        <v>2</v>
      </c>
      <c r="D3012" s="278">
        <v>75.16</v>
      </c>
      <c r="E3012" s="257"/>
    </row>
    <row r="3013" spans="1:5" s="258" customFormat="1" ht="13.5">
      <c r="A3013" s="262">
        <v>91975</v>
      </c>
      <c r="B3013" s="263" t="s">
        <v>24931</v>
      </c>
      <c r="C3013" s="264" t="s">
        <v>2</v>
      </c>
      <c r="D3013" s="278">
        <v>93.51</v>
      </c>
      <c r="E3013" s="257"/>
    </row>
    <row r="3014" spans="1:5" s="258" customFormat="1" ht="13.5">
      <c r="A3014" s="262">
        <v>91976</v>
      </c>
      <c r="B3014" s="263" t="s">
        <v>24932</v>
      </c>
      <c r="C3014" s="264" t="s">
        <v>2</v>
      </c>
      <c r="D3014" s="278">
        <v>110.8</v>
      </c>
      <c r="E3014" s="257"/>
    </row>
    <row r="3015" spans="1:5" s="258" customFormat="1" ht="13.5">
      <c r="A3015" s="262">
        <v>91977</v>
      </c>
      <c r="B3015" s="263" t="s">
        <v>24933</v>
      </c>
      <c r="C3015" s="264" t="s">
        <v>2</v>
      </c>
      <c r="D3015" s="278">
        <v>129.15</v>
      </c>
      <c r="E3015" s="257"/>
    </row>
    <row r="3016" spans="1:5" s="258" customFormat="1" ht="13.5">
      <c r="A3016" s="262">
        <v>91978</v>
      </c>
      <c r="B3016" s="263" t="s">
        <v>24934</v>
      </c>
      <c r="C3016" s="264" t="s">
        <v>2</v>
      </c>
      <c r="D3016" s="278">
        <v>45.21</v>
      </c>
      <c r="E3016" s="257"/>
    </row>
    <row r="3017" spans="1:5" s="258" customFormat="1" ht="13.5">
      <c r="A3017" s="262">
        <v>91979</v>
      </c>
      <c r="B3017" s="263" t="s">
        <v>24935</v>
      </c>
      <c r="C3017" s="264" t="s">
        <v>2</v>
      </c>
      <c r="D3017" s="278">
        <v>57.74</v>
      </c>
      <c r="E3017" s="257"/>
    </row>
    <row r="3018" spans="1:5" s="258" customFormat="1" ht="13.5">
      <c r="A3018" s="262">
        <v>91980</v>
      </c>
      <c r="B3018" s="263" t="s">
        <v>24936</v>
      </c>
      <c r="C3018" s="264" t="s">
        <v>2</v>
      </c>
      <c r="D3018" s="278">
        <v>43.84</v>
      </c>
      <c r="E3018" s="257"/>
    </row>
    <row r="3019" spans="1:5" s="258" customFormat="1" ht="13.5">
      <c r="A3019" s="262">
        <v>91981</v>
      </c>
      <c r="B3019" s="263" t="s">
        <v>24937</v>
      </c>
      <c r="C3019" s="264" t="s">
        <v>2</v>
      </c>
      <c r="D3019" s="278">
        <v>56.37</v>
      </c>
      <c r="E3019" s="257"/>
    </row>
    <row r="3020" spans="1:5" s="258" customFormat="1" ht="13.5">
      <c r="A3020" s="262">
        <v>91982</v>
      </c>
      <c r="B3020" s="263" t="s">
        <v>24938</v>
      </c>
      <c r="C3020" s="264" t="s">
        <v>2</v>
      </c>
      <c r="D3020" s="278">
        <v>100.74</v>
      </c>
      <c r="E3020" s="257"/>
    </row>
    <row r="3021" spans="1:5" s="258" customFormat="1" ht="13.5">
      <c r="A3021" s="262">
        <v>91983</v>
      </c>
      <c r="B3021" s="263" t="s">
        <v>24939</v>
      </c>
      <c r="C3021" s="264" t="s">
        <v>2</v>
      </c>
      <c r="D3021" s="278">
        <v>113.27</v>
      </c>
      <c r="E3021" s="257"/>
    </row>
    <row r="3022" spans="1:5" s="258" customFormat="1" ht="27">
      <c r="A3022" s="262">
        <v>91984</v>
      </c>
      <c r="B3022" s="263" t="s">
        <v>24940</v>
      </c>
      <c r="C3022" s="264" t="s">
        <v>2</v>
      </c>
      <c r="D3022" s="278">
        <v>20.149999999999999</v>
      </c>
      <c r="E3022" s="257"/>
    </row>
    <row r="3023" spans="1:5" s="258" customFormat="1" ht="27">
      <c r="A3023" s="262">
        <v>91985</v>
      </c>
      <c r="B3023" s="263" t="s">
        <v>24941</v>
      </c>
      <c r="C3023" s="264" t="s">
        <v>2</v>
      </c>
      <c r="D3023" s="278">
        <v>32.68</v>
      </c>
      <c r="E3023" s="257"/>
    </row>
    <row r="3024" spans="1:5" s="258" customFormat="1" ht="13.5">
      <c r="A3024" s="262">
        <v>91986</v>
      </c>
      <c r="B3024" s="263" t="s">
        <v>24942</v>
      </c>
      <c r="C3024" s="264" t="s">
        <v>2</v>
      </c>
      <c r="D3024" s="278">
        <v>42.13</v>
      </c>
      <c r="E3024" s="257"/>
    </row>
    <row r="3025" spans="1:5" s="258" customFormat="1" ht="13.5">
      <c r="A3025" s="262">
        <v>91987</v>
      </c>
      <c r="B3025" s="263" t="s">
        <v>24943</v>
      </c>
      <c r="C3025" s="264" t="s">
        <v>2</v>
      </c>
      <c r="D3025" s="278">
        <v>54.66</v>
      </c>
      <c r="E3025" s="257"/>
    </row>
    <row r="3026" spans="1:5" s="258" customFormat="1" ht="27">
      <c r="A3026" s="262">
        <v>91988</v>
      </c>
      <c r="B3026" s="263" t="s">
        <v>24944</v>
      </c>
      <c r="C3026" s="264" t="s">
        <v>2</v>
      </c>
      <c r="D3026" s="278">
        <v>24.76</v>
      </c>
      <c r="E3026" s="257"/>
    </row>
    <row r="3027" spans="1:5" s="258" customFormat="1" ht="27">
      <c r="A3027" s="262">
        <v>91989</v>
      </c>
      <c r="B3027" s="263" t="s">
        <v>24945</v>
      </c>
      <c r="C3027" s="264" t="s">
        <v>2</v>
      </c>
      <c r="D3027" s="278">
        <v>37.29</v>
      </c>
      <c r="E3027" s="257"/>
    </row>
    <row r="3028" spans="1:5" s="258" customFormat="1" ht="13.5">
      <c r="A3028" s="262">
        <v>91990</v>
      </c>
      <c r="B3028" s="263" t="s">
        <v>24946</v>
      </c>
      <c r="C3028" s="264" t="s">
        <v>2</v>
      </c>
      <c r="D3028" s="278">
        <v>38.85</v>
      </c>
      <c r="E3028" s="257"/>
    </row>
    <row r="3029" spans="1:5" s="258" customFormat="1" ht="13.5">
      <c r="A3029" s="262">
        <v>91991</v>
      </c>
      <c r="B3029" s="263" t="s">
        <v>24947</v>
      </c>
      <c r="C3029" s="264" t="s">
        <v>2</v>
      </c>
      <c r="D3029" s="278">
        <v>41.34</v>
      </c>
      <c r="E3029" s="257"/>
    </row>
    <row r="3030" spans="1:5" s="258" customFormat="1" ht="13.5">
      <c r="A3030" s="262">
        <v>91992</v>
      </c>
      <c r="B3030" s="263" t="s">
        <v>24948</v>
      </c>
      <c r="C3030" s="264" t="s">
        <v>2</v>
      </c>
      <c r="D3030" s="278">
        <v>51.38</v>
      </c>
      <c r="E3030" s="257"/>
    </row>
    <row r="3031" spans="1:5" s="258" customFormat="1" ht="13.5">
      <c r="A3031" s="262">
        <v>91993</v>
      </c>
      <c r="B3031" s="263" t="s">
        <v>24949</v>
      </c>
      <c r="C3031" s="264" t="s">
        <v>2</v>
      </c>
      <c r="D3031" s="278">
        <v>53.87</v>
      </c>
      <c r="E3031" s="257"/>
    </row>
    <row r="3032" spans="1:5" s="258" customFormat="1" ht="13.5">
      <c r="A3032" s="262">
        <v>91994</v>
      </c>
      <c r="B3032" s="263" t="s">
        <v>24950</v>
      </c>
      <c r="C3032" s="264" t="s">
        <v>2</v>
      </c>
      <c r="D3032" s="278">
        <v>27.48</v>
      </c>
      <c r="E3032" s="257"/>
    </row>
    <row r="3033" spans="1:5" s="258" customFormat="1" ht="13.5">
      <c r="A3033" s="262">
        <v>91995</v>
      </c>
      <c r="B3033" s="263" t="s">
        <v>24951</v>
      </c>
      <c r="C3033" s="264" t="s">
        <v>2</v>
      </c>
      <c r="D3033" s="278">
        <v>29.97</v>
      </c>
      <c r="E3033" s="257"/>
    </row>
    <row r="3034" spans="1:5" s="258" customFormat="1" ht="13.5">
      <c r="A3034" s="262">
        <v>91996</v>
      </c>
      <c r="B3034" s="263" t="s">
        <v>24952</v>
      </c>
      <c r="C3034" s="264" t="s">
        <v>2</v>
      </c>
      <c r="D3034" s="278">
        <v>40.01</v>
      </c>
      <c r="E3034" s="257"/>
    </row>
    <row r="3035" spans="1:5" s="258" customFormat="1" ht="13.5">
      <c r="A3035" s="262">
        <v>91997</v>
      </c>
      <c r="B3035" s="263" t="s">
        <v>24953</v>
      </c>
      <c r="C3035" s="264" t="s">
        <v>2</v>
      </c>
      <c r="D3035" s="278">
        <v>42.5</v>
      </c>
      <c r="E3035" s="257"/>
    </row>
    <row r="3036" spans="1:5" s="258" customFormat="1" ht="13.5">
      <c r="A3036" s="262">
        <v>91998</v>
      </c>
      <c r="B3036" s="263" t="s">
        <v>24954</v>
      </c>
      <c r="C3036" s="264" t="s">
        <v>2</v>
      </c>
      <c r="D3036" s="278">
        <v>23.09</v>
      </c>
      <c r="E3036" s="257"/>
    </row>
    <row r="3037" spans="1:5" s="258" customFormat="1" ht="13.5">
      <c r="A3037" s="262">
        <v>91999</v>
      </c>
      <c r="B3037" s="263" t="s">
        <v>24955</v>
      </c>
      <c r="C3037" s="264" t="s">
        <v>2</v>
      </c>
      <c r="D3037" s="278">
        <v>25.58</v>
      </c>
      <c r="E3037" s="257"/>
    </row>
    <row r="3038" spans="1:5" s="258" customFormat="1" ht="13.5">
      <c r="A3038" s="262">
        <v>92000</v>
      </c>
      <c r="B3038" s="263" t="s">
        <v>24956</v>
      </c>
      <c r="C3038" s="264" t="s">
        <v>2</v>
      </c>
      <c r="D3038" s="278">
        <v>35.619999999999997</v>
      </c>
      <c r="E3038" s="257"/>
    </row>
    <row r="3039" spans="1:5" s="258" customFormat="1" ht="13.5">
      <c r="A3039" s="262">
        <v>92001</v>
      </c>
      <c r="B3039" s="263" t="s">
        <v>24957</v>
      </c>
      <c r="C3039" s="264" t="s">
        <v>2</v>
      </c>
      <c r="D3039" s="278">
        <v>38.11</v>
      </c>
      <c r="E3039" s="257"/>
    </row>
    <row r="3040" spans="1:5" s="258" customFormat="1" ht="13.5">
      <c r="A3040" s="262">
        <v>92002</v>
      </c>
      <c r="B3040" s="263" t="s">
        <v>24958</v>
      </c>
      <c r="C3040" s="264" t="s">
        <v>2</v>
      </c>
      <c r="D3040" s="278">
        <v>51.34</v>
      </c>
      <c r="E3040" s="257"/>
    </row>
    <row r="3041" spans="1:5" s="258" customFormat="1" ht="13.5">
      <c r="A3041" s="262">
        <v>92003</v>
      </c>
      <c r="B3041" s="263" t="s">
        <v>24959</v>
      </c>
      <c r="C3041" s="264" t="s">
        <v>2</v>
      </c>
      <c r="D3041" s="278">
        <v>56.32</v>
      </c>
      <c r="E3041" s="257"/>
    </row>
    <row r="3042" spans="1:5" s="258" customFormat="1" ht="13.5">
      <c r="A3042" s="262">
        <v>92004</v>
      </c>
      <c r="B3042" s="263" t="s">
        <v>24960</v>
      </c>
      <c r="C3042" s="264" t="s">
        <v>2</v>
      </c>
      <c r="D3042" s="278">
        <v>63.87</v>
      </c>
      <c r="E3042" s="257"/>
    </row>
    <row r="3043" spans="1:5" s="258" customFormat="1" ht="13.5">
      <c r="A3043" s="262">
        <v>92005</v>
      </c>
      <c r="B3043" s="263" t="s">
        <v>24961</v>
      </c>
      <c r="C3043" s="264" t="s">
        <v>2</v>
      </c>
      <c r="D3043" s="278">
        <v>68.849999999999994</v>
      </c>
      <c r="E3043" s="257"/>
    </row>
    <row r="3044" spans="1:5" s="258" customFormat="1" ht="13.5">
      <c r="A3044" s="262">
        <v>92006</v>
      </c>
      <c r="B3044" s="263" t="s">
        <v>24962</v>
      </c>
      <c r="C3044" s="264" t="s">
        <v>2</v>
      </c>
      <c r="D3044" s="278">
        <v>42.48</v>
      </c>
      <c r="E3044" s="257"/>
    </row>
    <row r="3045" spans="1:5" s="258" customFormat="1" ht="13.5">
      <c r="A3045" s="262">
        <v>92007</v>
      </c>
      <c r="B3045" s="263" t="s">
        <v>24963</v>
      </c>
      <c r="C3045" s="264" t="s">
        <v>2</v>
      </c>
      <c r="D3045" s="278">
        <v>47.46</v>
      </c>
      <c r="E3045" s="257"/>
    </row>
    <row r="3046" spans="1:5" s="258" customFormat="1" ht="13.5">
      <c r="A3046" s="262">
        <v>92008</v>
      </c>
      <c r="B3046" s="263" t="s">
        <v>24964</v>
      </c>
      <c r="C3046" s="264" t="s">
        <v>2</v>
      </c>
      <c r="D3046" s="278">
        <v>55.01</v>
      </c>
      <c r="E3046" s="257"/>
    </row>
    <row r="3047" spans="1:5" s="258" customFormat="1" ht="13.5">
      <c r="A3047" s="262">
        <v>92009</v>
      </c>
      <c r="B3047" s="263" t="s">
        <v>24965</v>
      </c>
      <c r="C3047" s="264" t="s">
        <v>2</v>
      </c>
      <c r="D3047" s="278">
        <v>59.99</v>
      </c>
      <c r="E3047" s="257"/>
    </row>
    <row r="3048" spans="1:5" s="258" customFormat="1" ht="13.5">
      <c r="A3048" s="262">
        <v>92010</v>
      </c>
      <c r="B3048" s="263" t="s">
        <v>24966</v>
      </c>
      <c r="C3048" s="264" t="s">
        <v>2</v>
      </c>
      <c r="D3048" s="278">
        <v>75.14</v>
      </c>
      <c r="E3048" s="257"/>
    </row>
    <row r="3049" spans="1:5" s="258" customFormat="1" ht="13.5">
      <c r="A3049" s="262">
        <v>92011</v>
      </c>
      <c r="B3049" s="263" t="s">
        <v>24967</v>
      </c>
      <c r="C3049" s="264" t="s">
        <v>2</v>
      </c>
      <c r="D3049" s="278">
        <v>82.61</v>
      </c>
      <c r="E3049" s="257"/>
    </row>
    <row r="3050" spans="1:5" s="258" customFormat="1" ht="13.5">
      <c r="A3050" s="262">
        <v>92012</v>
      </c>
      <c r="B3050" s="263" t="s">
        <v>24968</v>
      </c>
      <c r="C3050" s="264" t="s">
        <v>2</v>
      </c>
      <c r="D3050" s="278">
        <v>87.67</v>
      </c>
      <c r="E3050" s="257"/>
    </row>
    <row r="3051" spans="1:5" s="258" customFormat="1" ht="13.5">
      <c r="A3051" s="262">
        <v>92013</v>
      </c>
      <c r="B3051" s="263" t="s">
        <v>24969</v>
      </c>
      <c r="C3051" s="264" t="s">
        <v>2</v>
      </c>
      <c r="D3051" s="278">
        <v>95.14</v>
      </c>
      <c r="E3051" s="257"/>
    </row>
    <row r="3052" spans="1:5" s="258" customFormat="1" ht="13.5">
      <c r="A3052" s="262">
        <v>92014</v>
      </c>
      <c r="B3052" s="263" t="s">
        <v>24970</v>
      </c>
      <c r="C3052" s="264" t="s">
        <v>2</v>
      </c>
      <c r="D3052" s="278">
        <v>61.89</v>
      </c>
      <c r="E3052" s="257"/>
    </row>
    <row r="3053" spans="1:5" s="258" customFormat="1" ht="13.5">
      <c r="A3053" s="262">
        <v>92015</v>
      </c>
      <c r="B3053" s="263" t="s">
        <v>24971</v>
      </c>
      <c r="C3053" s="264" t="s">
        <v>2</v>
      </c>
      <c r="D3053" s="278">
        <v>69.36</v>
      </c>
      <c r="E3053" s="257"/>
    </row>
    <row r="3054" spans="1:5" s="258" customFormat="1" ht="13.5">
      <c r="A3054" s="262">
        <v>92016</v>
      </c>
      <c r="B3054" s="263" t="s">
        <v>24972</v>
      </c>
      <c r="C3054" s="264" t="s">
        <v>2</v>
      </c>
      <c r="D3054" s="278">
        <v>74.42</v>
      </c>
      <c r="E3054" s="257"/>
    </row>
    <row r="3055" spans="1:5" s="258" customFormat="1" ht="13.5">
      <c r="A3055" s="262">
        <v>92017</v>
      </c>
      <c r="B3055" s="263" t="s">
        <v>24973</v>
      </c>
      <c r="C3055" s="264" t="s">
        <v>2</v>
      </c>
      <c r="D3055" s="278">
        <v>81.89</v>
      </c>
      <c r="E3055" s="257"/>
    </row>
    <row r="3056" spans="1:5" s="258" customFormat="1" ht="13.5">
      <c r="A3056" s="262">
        <v>92018</v>
      </c>
      <c r="B3056" s="263" t="s">
        <v>24974</v>
      </c>
      <c r="C3056" s="264" t="s">
        <v>2</v>
      </c>
      <c r="D3056" s="278">
        <v>81.94</v>
      </c>
      <c r="E3056" s="257"/>
    </row>
    <row r="3057" spans="1:5" s="258" customFormat="1" ht="13.5">
      <c r="A3057" s="262">
        <v>92019</v>
      </c>
      <c r="B3057" s="263" t="s">
        <v>24975</v>
      </c>
      <c r="C3057" s="264" t="s">
        <v>2</v>
      </c>
      <c r="D3057" s="278">
        <v>100.29</v>
      </c>
      <c r="E3057" s="257"/>
    </row>
    <row r="3058" spans="1:5" s="258" customFormat="1" ht="13.5">
      <c r="A3058" s="262">
        <v>92020</v>
      </c>
      <c r="B3058" s="263" t="s">
        <v>24976</v>
      </c>
      <c r="C3058" s="264" t="s">
        <v>2</v>
      </c>
      <c r="D3058" s="278">
        <v>121.04</v>
      </c>
      <c r="E3058" s="257"/>
    </row>
    <row r="3059" spans="1:5" s="258" customFormat="1" ht="13.5">
      <c r="A3059" s="262">
        <v>92021</v>
      </c>
      <c r="B3059" s="263" t="s">
        <v>24977</v>
      </c>
      <c r="C3059" s="264" t="s">
        <v>2</v>
      </c>
      <c r="D3059" s="278">
        <v>139.38999999999999</v>
      </c>
      <c r="E3059" s="257"/>
    </row>
    <row r="3060" spans="1:5" s="258" customFormat="1" ht="27">
      <c r="A3060" s="262">
        <v>92022</v>
      </c>
      <c r="B3060" s="263" t="s">
        <v>24978</v>
      </c>
      <c r="C3060" s="264" t="s">
        <v>2</v>
      </c>
      <c r="D3060" s="278">
        <v>45.22</v>
      </c>
      <c r="E3060" s="257"/>
    </row>
    <row r="3061" spans="1:5" s="258" customFormat="1" ht="27">
      <c r="A3061" s="262">
        <v>92023</v>
      </c>
      <c r="B3061" s="263" t="s">
        <v>24979</v>
      </c>
      <c r="C3061" s="264" t="s">
        <v>2</v>
      </c>
      <c r="D3061" s="278">
        <v>57.75</v>
      </c>
      <c r="E3061" s="257"/>
    </row>
    <row r="3062" spans="1:5" s="258" customFormat="1" ht="27">
      <c r="A3062" s="262">
        <v>92024</v>
      </c>
      <c r="B3062" s="263" t="s">
        <v>24980</v>
      </c>
      <c r="C3062" s="264" t="s">
        <v>2</v>
      </c>
      <c r="D3062" s="278">
        <v>69.08</v>
      </c>
      <c r="E3062" s="257"/>
    </row>
    <row r="3063" spans="1:5" s="258" customFormat="1" ht="27">
      <c r="A3063" s="262">
        <v>92025</v>
      </c>
      <c r="B3063" s="263" t="s">
        <v>24981</v>
      </c>
      <c r="C3063" s="264" t="s">
        <v>2</v>
      </c>
      <c r="D3063" s="278">
        <v>81.61</v>
      </c>
      <c r="E3063" s="257"/>
    </row>
    <row r="3064" spans="1:5" s="258" customFormat="1" ht="27">
      <c r="A3064" s="262">
        <v>92026</v>
      </c>
      <c r="B3064" s="263" t="s">
        <v>24982</v>
      </c>
      <c r="C3064" s="264" t="s">
        <v>2</v>
      </c>
      <c r="D3064" s="278">
        <v>63.02</v>
      </c>
      <c r="E3064" s="257"/>
    </row>
    <row r="3065" spans="1:5" s="258" customFormat="1" ht="27">
      <c r="A3065" s="262">
        <v>92027</v>
      </c>
      <c r="B3065" s="263" t="s">
        <v>24983</v>
      </c>
      <c r="C3065" s="264" t="s">
        <v>2</v>
      </c>
      <c r="D3065" s="278">
        <v>75.55</v>
      </c>
      <c r="E3065" s="257"/>
    </row>
    <row r="3066" spans="1:5" s="258" customFormat="1" ht="27">
      <c r="A3066" s="262">
        <v>92028</v>
      </c>
      <c r="B3066" s="263" t="s">
        <v>24984</v>
      </c>
      <c r="C3066" s="264" t="s">
        <v>2</v>
      </c>
      <c r="D3066" s="278">
        <v>52.63</v>
      </c>
      <c r="E3066" s="257"/>
    </row>
    <row r="3067" spans="1:5" s="258" customFormat="1" ht="27">
      <c r="A3067" s="262">
        <v>92029</v>
      </c>
      <c r="B3067" s="263" t="s">
        <v>24985</v>
      </c>
      <c r="C3067" s="264" t="s">
        <v>2</v>
      </c>
      <c r="D3067" s="278">
        <v>65.16</v>
      </c>
      <c r="E3067" s="257"/>
    </row>
    <row r="3068" spans="1:5" s="258" customFormat="1" ht="27">
      <c r="A3068" s="262">
        <v>92030</v>
      </c>
      <c r="B3068" s="263" t="s">
        <v>24986</v>
      </c>
      <c r="C3068" s="264" t="s">
        <v>2</v>
      </c>
      <c r="D3068" s="278">
        <v>76.430000000000007</v>
      </c>
      <c r="E3068" s="257"/>
    </row>
    <row r="3069" spans="1:5" s="258" customFormat="1" ht="27">
      <c r="A3069" s="262">
        <v>92031</v>
      </c>
      <c r="B3069" s="263" t="s">
        <v>24987</v>
      </c>
      <c r="C3069" s="264" t="s">
        <v>2</v>
      </c>
      <c r="D3069" s="278">
        <v>88.96</v>
      </c>
      <c r="E3069" s="257"/>
    </row>
    <row r="3070" spans="1:5" s="258" customFormat="1" ht="27">
      <c r="A3070" s="262">
        <v>92032</v>
      </c>
      <c r="B3070" s="263" t="s">
        <v>24988</v>
      </c>
      <c r="C3070" s="264" t="s">
        <v>2</v>
      </c>
      <c r="D3070" s="278">
        <v>77.72</v>
      </c>
      <c r="E3070" s="257"/>
    </row>
    <row r="3071" spans="1:5" s="258" customFormat="1" ht="27">
      <c r="A3071" s="262">
        <v>92033</v>
      </c>
      <c r="B3071" s="263" t="s">
        <v>24989</v>
      </c>
      <c r="C3071" s="264" t="s">
        <v>2</v>
      </c>
      <c r="D3071" s="278">
        <v>90.25</v>
      </c>
      <c r="E3071" s="257"/>
    </row>
    <row r="3072" spans="1:5" s="258" customFormat="1" ht="27">
      <c r="A3072" s="262">
        <v>92034</v>
      </c>
      <c r="B3072" s="263" t="s">
        <v>24990</v>
      </c>
      <c r="C3072" s="264" t="s">
        <v>2</v>
      </c>
      <c r="D3072" s="278">
        <v>70.37</v>
      </c>
      <c r="E3072" s="257"/>
    </row>
    <row r="3073" spans="1:5" s="258" customFormat="1" ht="27">
      <c r="A3073" s="262">
        <v>92035</v>
      </c>
      <c r="B3073" s="263" t="s">
        <v>24991</v>
      </c>
      <c r="C3073" s="264" t="s">
        <v>2</v>
      </c>
      <c r="D3073" s="278">
        <v>82.9</v>
      </c>
      <c r="E3073" s="257"/>
    </row>
    <row r="3074" spans="1:5" s="258" customFormat="1" ht="27">
      <c r="A3074" s="262">
        <v>97583</v>
      </c>
      <c r="B3074" s="263" t="s">
        <v>4790</v>
      </c>
      <c r="C3074" s="264" t="s">
        <v>2</v>
      </c>
      <c r="D3074" s="278">
        <v>82.97</v>
      </c>
      <c r="E3074" s="257"/>
    </row>
    <row r="3075" spans="1:5" s="258" customFormat="1" ht="27">
      <c r="A3075" s="262">
        <v>97584</v>
      </c>
      <c r="B3075" s="263" t="s">
        <v>4791</v>
      </c>
      <c r="C3075" s="264" t="s">
        <v>2</v>
      </c>
      <c r="D3075" s="278">
        <v>115.03</v>
      </c>
      <c r="E3075" s="257"/>
    </row>
    <row r="3076" spans="1:5" s="258" customFormat="1" ht="27">
      <c r="A3076" s="262">
        <v>97585</v>
      </c>
      <c r="B3076" s="263" t="s">
        <v>4792</v>
      </c>
      <c r="C3076" s="264" t="s">
        <v>2</v>
      </c>
      <c r="D3076" s="278">
        <v>111.12</v>
      </c>
      <c r="E3076" s="257"/>
    </row>
    <row r="3077" spans="1:5" s="258" customFormat="1" ht="27">
      <c r="A3077" s="262">
        <v>97586</v>
      </c>
      <c r="B3077" s="263" t="s">
        <v>4793</v>
      </c>
      <c r="C3077" s="264" t="s">
        <v>2</v>
      </c>
      <c r="D3077" s="278">
        <v>149.84</v>
      </c>
      <c r="E3077" s="257"/>
    </row>
    <row r="3078" spans="1:5" s="258" customFormat="1" ht="27">
      <c r="A3078" s="262">
        <v>97587</v>
      </c>
      <c r="B3078" s="263" t="s">
        <v>4794</v>
      </c>
      <c r="C3078" s="264" t="s">
        <v>2</v>
      </c>
      <c r="D3078" s="278">
        <v>270.55</v>
      </c>
      <c r="E3078" s="257"/>
    </row>
    <row r="3079" spans="1:5" s="258" customFormat="1" ht="27">
      <c r="A3079" s="262">
        <v>97589</v>
      </c>
      <c r="B3079" s="263" t="s">
        <v>4795</v>
      </c>
      <c r="C3079" s="264" t="s">
        <v>2</v>
      </c>
      <c r="D3079" s="278">
        <v>40.82</v>
      </c>
      <c r="E3079" s="257"/>
    </row>
    <row r="3080" spans="1:5" s="258" customFormat="1" ht="27">
      <c r="A3080" s="262">
        <v>97590</v>
      </c>
      <c r="B3080" s="263" t="s">
        <v>4796</v>
      </c>
      <c r="C3080" s="264" t="s">
        <v>2</v>
      </c>
      <c r="D3080" s="278">
        <v>94.32</v>
      </c>
      <c r="E3080" s="257"/>
    </row>
    <row r="3081" spans="1:5" s="258" customFormat="1" ht="27">
      <c r="A3081" s="262">
        <v>97591</v>
      </c>
      <c r="B3081" s="263" t="s">
        <v>4797</v>
      </c>
      <c r="C3081" s="264" t="s">
        <v>2</v>
      </c>
      <c r="D3081" s="278">
        <v>122.1</v>
      </c>
      <c r="E3081" s="257"/>
    </row>
    <row r="3082" spans="1:5" s="258" customFormat="1" ht="27">
      <c r="A3082" s="262">
        <v>97593</v>
      </c>
      <c r="B3082" s="263" t="s">
        <v>4798</v>
      </c>
      <c r="C3082" s="264" t="s">
        <v>2</v>
      </c>
      <c r="D3082" s="278">
        <v>134.71</v>
      </c>
      <c r="E3082" s="257"/>
    </row>
    <row r="3083" spans="1:5" s="258" customFormat="1" ht="27">
      <c r="A3083" s="262">
        <v>97594</v>
      </c>
      <c r="B3083" s="263" t="s">
        <v>4799</v>
      </c>
      <c r="C3083" s="264" t="s">
        <v>2</v>
      </c>
      <c r="D3083" s="278">
        <v>121.88</v>
      </c>
      <c r="E3083" s="257"/>
    </row>
    <row r="3084" spans="1:5" s="258" customFormat="1" ht="13.5">
      <c r="A3084" s="262">
        <v>97595</v>
      </c>
      <c r="B3084" s="263" t="s">
        <v>4800</v>
      </c>
      <c r="C3084" s="264" t="s">
        <v>2</v>
      </c>
      <c r="D3084" s="278">
        <v>99.79</v>
      </c>
      <c r="E3084" s="257"/>
    </row>
    <row r="3085" spans="1:5" s="258" customFormat="1" ht="13.5">
      <c r="A3085" s="262">
        <v>97596</v>
      </c>
      <c r="B3085" s="263" t="s">
        <v>4801</v>
      </c>
      <c r="C3085" s="264" t="s">
        <v>2</v>
      </c>
      <c r="D3085" s="278">
        <v>70.89</v>
      </c>
      <c r="E3085" s="257"/>
    </row>
    <row r="3086" spans="1:5" s="258" customFormat="1" ht="13.5">
      <c r="A3086" s="262">
        <v>97597</v>
      </c>
      <c r="B3086" s="263" t="s">
        <v>4802</v>
      </c>
      <c r="C3086" s="264" t="s">
        <v>2</v>
      </c>
      <c r="D3086" s="278">
        <v>68.73</v>
      </c>
      <c r="E3086" s="257"/>
    </row>
    <row r="3087" spans="1:5" s="258" customFormat="1" ht="13.5">
      <c r="A3087" s="262">
        <v>97598</v>
      </c>
      <c r="B3087" s="263" t="s">
        <v>4803</v>
      </c>
      <c r="C3087" s="264" t="s">
        <v>2</v>
      </c>
      <c r="D3087" s="278">
        <v>65.040000000000006</v>
      </c>
      <c r="E3087" s="257"/>
    </row>
    <row r="3088" spans="1:5" s="258" customFormat="1" ht="13.5">
      <c r="A3088" s="262">
        <v>97599</v>
      </c>
      <c r="B3088" s="263" t="s">
        <v>4804</v>
      </c>
      <c r="C3088" s="264" t="s">
        <v>2</v>
      </c>
      <c r="D3088" s="278">
        <v>27.75</v>
      </c>
      <c r="E3088" s="257"/>
    </row>
    <row r="3089" spans="1:5" s="258" customFormat="1" ht="13.5">
      <c r="A3089" s="262">
        <v>97609</v>
      </c>
      <c r="B3089" s="263" t="s">
        <v>4805</v>
      </c>
      <c r="C3089" s="264" t="s">
        <v>2</v>
      </c>
      <c r="D3089" s="278">
        <v>16.989999999999998</v>
      </c>
      <c r="E3089" s="257"/>
    </row>
    <row r="3090" spans="1:5" s="258" customFormat="1" ht="13.5">
      <c r="A3090" s="262">
        <v>97610</v>
      </c>
      <c r="B3090" s="263" t="s">
        <v>4806</v>
      </c>
      <c r="C3090" s="264" t="s">
        <v>2</v>
      </c>
      <c r="D3090" s="278">
        <v>18.04</v>
      </c>
      <c r="E3090" s="257"/>
    </row>
    <row r="3091" spans="1:5" s="258" customFormat="1" ht="13.5">
      <c r="A3091" s="262">
        <v>97611</v>
      </c>
      <c r="B3091" s="263" t="s">
        <v>4807</v>
      </c>
      <c r="C3091" s="264" t="s">
        <v>2</v>
      </c>
      <c r="D3091" s="278">
        <v>21.7</v>
      </c>
      <c r="E3091" s="257"/>
    </row>
    <row r="3092" spans="1:5" s="258" customFormat="1" ht="13.5">
      <c r="A3092" s="262">
        <v>97612</v>
      </c>
      <c r="B3092" s="263" t="s">
        <v>4808</v>
      </c>
      <c r="C3092" s="264" t="s">
        <v>2</v>
      </c>
      <c r="D3092" s="278">
        <v>23.34</v>
      </c>
      <c r="E3092" s="257"/>
    </row>
    <row r="3093" spans="1:5" s="258" customFormat="1" ht="13.5">
      <c r="A3093" s="262">
        <v>97613</v>
      </c>
      <c r="B3093" s="263" t="s">
        <v>4809</v>
      </c>
      <c r="C3093" s="264" t="s">
        <v>2</v>
      </c>
      <c r="D3093" s="278">
        <v>28.8</v>
      </c>
      <c r="E3093" s="257"/>
    </row>
    <row r="3094" spans="1:5" s="258" customFormat="1" ht="13.5">
      <c r="A3094" s="262">
        <v>97614</v>
      </c>
      <c r="B3094" s="263" t="s">
        <v>4810</v>
      </c>
      <c r="C3094" s="264" t="s">
        <v>2</v>
      </c>
      <c r="D3094" s="278">
        <v>48.51</v>
      </c>
      <c r="E3094" s="257"/>
    </row>
    <row r="3095" spans="1:5" s="258" customFormat="1" ht="13.5">
      <c r="A3095" s="262">
        <v>97615</v>
      </c>
      <c r="B3095" s="263" t="s">
        <v>8210</v>
      </c>
      <c r="C3095" s="264" t="s">
        <v>2</v>
      </c>
      <c r="D3095" s="278">
        <v>51.23</v>
      </c>
      <c r="E3095" s="257"/>
    </row>
    <row r="3096" spans="1:5" s="258" customFormat="1" ht="13.5">
      <c r="A3096" s="262">
        <v>97616</v>
      </c>
      <c r="B3096" s="263" t="s">
        <v>8211</v>
      </c>
      <c r="C3096" s="264" t="s">
        <v>2</v>
      </c>
      <c r="D3096" s="278">
        <v>58.56</v>
      </c>
      <c r="E3096" s="257"/>
    </row>
    <row r="3097" spans="1:5" s="258" customFormat="1" ht="13.5">
      <c r="A3097" s="262">
        <v>97617</v>
      </c>
      <c r="B3097" s="263" t="s">
        <v>8212</v>
      </c>
      <c r="C3097" s="264" t="s">
        <v>2</v>
      </c>
      <c r="D3097" s="278">
        <v>58.3</v>
      </c>
      <c r="E3097" s="257"/>
    </row>
    <row r="3098" spans="1:5" s="258" customFormat="1" ht="13.5">
      <c r="A3098" s="262">
        <v>97618</v>
      </c>
      <c r="B3098" s="263" t="s">
        <v>8213</v>
      </c>
      <c r="C3098" s="264" t="s">
        <v>2</v>
      </c>
      <c r="D3098" s="278">
        <v>53.54</v>
      </c>
      <c r="E3098" s="257"/>
    </row>
    <row r="3099" spans="1:5" s="258" customFormat="1" ht="13.5">
      <c r="A3099" s="262">
        <v>100902</v>
      </c>
      <c r="B3099" s="263" t="s">
        <v>8214</v>
      </c>
      <c r="C3099" s="264" t="s">
        <v>2</v>
      </c>
      <c r="D3099" s="278">
        <v>27.23</v>
      </c>
      <c r="E3099" s="257"/>
    </row>
    <row r="3100" spans="1:5" s="258" customFormat="1" ht="13.5">
      <c r="A3100" s="262">
        <v>100903</v>
      </c>
      <c r="B3100" s="263" t="s">
        <v>8215</v>
      </c>
      <c r="C3100" s="264" t="s">
        <v>2</v>
      </c>
      <c r="D3100" s="278">
        <v>31.88</v>
      </c>
      <c r="E3100" s="257"/>
    </row>
    <row r="3101" spans="1:5" s="258" customFormat="1" ht="27">
      <c r="A3101" s="262">
        <v>100904</v>
      </c>
      <c r="B3101" s="263" t="s">
        <v>4811</v>
      </c>
      <c r="C3101" s="264" t="s">
        <v>2</v>
      </c>
      <c r="D3101" s="278">
        <v>82.97</v>
      </c>
      <c r="E3101" s="257"/>
    </row>
    <row r="3102" spans="1:5" s="258" customFormat="1" ht="27">
      <c r="A3102" s="262">
        <v>100905</v>
      </c>
      <c r="B3102" s="263" t="s">
        <v>4812</v>
      </c>
      <c r="C3102" s="264" t="s">
        <v>2</v>
      </c>
      <c r="D3102" s="278">
        <v>222.24</v>
      </c>
      <c r="E3102" s="257"/>
    </row>
    <row r="3103" spans="1:5" s="258" customFormat="1" ht="27">
      <c r="A3103" s="262">
        <v>100906</v>
      </c>
      <c r="B3103" s="263" t="s">
        <v>4813</v>
      </c>
      <c r="C3103" s="264" t="s">
        <v>2</v>
      </c>
      <c r="D3103" s="278">
        <v>299.68</v>
      </c>
      <c r="E3103" s="257"/>
    </row>
    <row r="3104" spans="1:5" s="258" customFormat="1" ht="13.5">
      <c r="A3104" s="262">
        <v>100919</v>
      </c>
      <c r="B3104" s="263" t="s">
        <v>4814</v>
      </c>
      <c r="C3104" s="264" t="s">
        <v>2</v>
      </c>
      <c r="D3104" s="278">
        <v>54.95</v>
      </c>
      <c r="E3104" s="257"/>
    </row>
    <row r="3105" spans="1:5" s="258" customFormat="1" ht="13.5">
      <c r="A3105" s="262">
        <v>100920</v>
      </c>
      <c r="B3105" s="263" t="s">
        <v>4815</v>
      </c>
      <c r="C3105" s="264" t="s">
        <v>2</v>
      </c>
      <c r="D3105" s="278">
        <v>91.3</v>
      </c>
      <c r="E3105" s="257"/>
    </row>
    <row r="3106" spans="1:5" s="258" customFormat="1" ht="13.5">
      <c r="A3106" s="262">
        <v>100921</v>
      </c>
      <c r="B3106" s="263" t="s">
        <v>4816</v>
      </c>
      <c r="C3106" s="264" t="s">
        <v>2</v>
      </c>
      <c r="D3106" s="278">
        <v>67.010000000000005</v>
      </c>
      <c r="E3106" s="257"/>
    </row>
    <row r="3107" spans="1:5" s="258" customFormat="1" ht="13.5">
      <c r="A3107" s="262">
        <v>100922</v>
      </c>
      <c r="B3107" s="263" t="s">
        <v>4817</v>
      </c>
      <c r="C3107" s="264" t="s">
        <v>2</v>
      </c>
      <c r="D3107" s="278">
        <v>47.95</v>
      </c>
      <c r="E3107" s="257"/>
    </row>
    <row r="3108" spans="1:5" s="258" customFormat="1" ht="13.5">
      <c r="A3108" s="262">
        <v>100923</v>
      </c>
      <c r="B3108" s="263" t="s">
        <v>4818</v>
      </c>
      <c r="C3108" s="264" t="s">
        <v>2</v>
      </c>
      <c r="D3108" s="278">
        <v>54.86</v>
      </c>
      <c r="E3108" s="257"/>
    </row>
    <row r="3109" spans="1:5" s="258" customFormat="1" ht="13.5">
      <c r="A3109" s="262">
        <v>103782</v>
      </c>
      <c r="B3109" s="263" t="s">
        <v>7365</v>
      </c>
      <c r="C3109" s="264" t="s">
        <v>2</v>
      </c>
      <c r="D3109" s="278">
        <v>40.06</v>
      </c>
      <c r="E3109" s="257"/>
    </row>
    <row r="3110" spans="1:5" s="258" customFormat="1" ht="27">
      <c r="A3110" s="262">
        <v>101489</v>
      </c>
      <c r="B3110" s="263" t="s">
        <v>8216</v>
      </c>
      <c r="C3110" s="264" t="s">
        <v>2</v>
      </c>
      <c r="D3110" s="278">
        <v>1422.62</v>
      </c>
      <c r="E3110" s="257"/>
    </row>
    <row r="3111" spans="1:5" s="258" customFormat="1" ht="27">
      <c r="A3111" s="262">
        <v>101490</v>
      </c>
      <c r="B3111" s="263" t="s">
        <v>8217</v>
      </c>
      <c r="C3111" s="264" t="s">
        <v>2</v>
      </c>
      <c r="D3111" s="278">
        <v>1517</v>
      </c>
      <c r="E3111" s="257"/>
    </row>
    <row r="3112" spans="1:5" s="258" customFormat="1" ht="27">
      <c r="A3112" s="262">
        <v>101491</v>
      </c>
      <c r="B3112" s="263" t="s">
        <v>8218</v>
      </c>
      <c r="C3112" s="264" t="s">
        <v>2</v>
      </c>
      <c r="D3112" s="278">
        <v>1532.84</v>
      </c>
      <c r="E3112" s="257"/>
    </row>
    <row r="3113" spans="1:5" s="258" customFormat="1" ht="27">
      <c r="A3113" s="262">
        <v>101492</v>
      </c>
      <c r="B3113" s="263" t="s">
        <v>8219</v>
      </c>
      <c r="C3113" s="264" t="s">
        <v>2</v>
      </c>
      <c r="D3113" s="278">
        <v>1666.42</v>
      </c>
      <c r="E3113" s="257"/>
    </row>
    <row r="3114" spans="1:5" s="258" customFormat="1" ht="27">
      <c r="A3114" s="262">
        <v>101493</v>
      </c>
      <c r="B3114" s="263" t="s">
        <v>8220</v>
      </c>
      <c r="C3114" s="264" t="s">
        <v>2</v>
      </c>
      <c r="D3114" s="278">
        <v>1404.38</v>
      </c>
      <c r="E3114" s="257"/>
    </row>
    <row r="3115" spans="1:5" s="258" customFormat="1" ht="27">
      <c r="A3115" s="262">
        <v>101494</v>
      </c>
      <c r="B3115" s="263" t="s">
        <v>8221</v>
      </c>
      <c r="C3115" s="264" t="s">
        <v>2</v>
      </c>
      <c r="D3115" s="278">
        <v>1498.76</v>
      </c>
      <c r="E3115" s="257"/>
    </row>
    <row r="3116" spans="1:5" s="258" customFormat="1" ht="27">
      <c r="A3116" s="262">
        <v>101495</v>
      </c>
      <c r="B3116" s="263" t="s">
        <v>8222</v>
      </c>
      <c r="C3116" s="264" t="s">
        <v>2</v>
      </c>
      <c r="D3116" s="278">
        <v>1514.6</v>
      </c>
      <c r="E3116" s="257"/>
    </row>
    <row r="3117" spans="1:5" s="258" customFormat="1" ht="27">
      <c r="A3117" s="262">
        <v>101496</v>
      </c>
      <c r="B3117" s="263" t="s">
        <v>8223</v>
      </c>
      <c r="C3117" s="264" t="s">
        <v>2</v>
      </c>
      <c r="D3117" s="278">
        <v>1648.18</v>
      </c>
      <c r="E3117" s="257"/>
    </row>
    <row r="3118" spans="1:5" s="258" customFormat="1" ht="27">
      <c r="A3118" s="262">
        <v>101497</v>
      </c>
      <c r="B3118" s="263" t="s">
        <v>8224</v>
      </c>
      <c r="C3118" s="264" t="s">
        <v>2</v>
      </c>
      <c r="D3118" s="278">
        <v>1646.6</v>
      </c>
      <c r="E3118" s="257"/>
    </row>
    <row r="3119" spans="1:5" s="258" customFormat="1" ht="27">
      <c r="A3119" s="262">
        <v>101498</v>
      </c>
      <c r="B3119" s="263" t="s">
        <v>8225</v>
      </c>
      <c r="C3119" s="264" t="s">
        <v>2</v>
      </c>
      <c r="D3119" s="278">
        <v>1789.46</v>
      </c>
      <c r="E3119" s="257"/>
    </row>
    <row r="3120" spans="1:5" s="258" customFormat="1" ht="27">
      <c r="A3120" s="262">
        <v>101499</v>
      </c>
      <c r="B3120" s="263" t="s">
        <v>8226</v>
      </c>
      <c r="C3120" s="264" t="s">
        <v>2</v>
      </c>
      <c r="D3120" s="278">
        <v>1813.43</v>
      </c>
      <c r="E3120" s="257"/>
    </row>
    <row r="3121" spans="1:5" s="258" customFormat="1" ht="27">
      <c r="A3121" s="262">
        <v>101500</v>
      </c>
      <c r="B3121" s="263" t="s">
        <v>8227</v>
      </c>
      <c r="C3121" s="264" t="s">
        <v>2</v>
      </c>
      <c r="D3121" s="278">
        <v>2000.57</v>
      </c>
      <c r="E3121" s="257"/>
    </row>
    <row r="3122" spans="1:5" s="258" customFormat="1" ht="27">
      <c r="A3122" s="262">
        <v>101501</v>
      </c>
      <c r="B3122" s="263" t="s">
        <v>8228</v>
      </c>
      <c r="C3122" s="264" t="s">
        <v>2</v>
      </c>
      <c r="D3122" s="278">
        <v>1636.17</v>
      </c>
      <c r="E3122" s="257"/>
    </row>
    <row r="3123" spans="1:5" s="258" customFormat="1" ht="27">
      <c r="A3123" s="262">
        <v>101502</v>
      </c>
      <c r="B3123" s="263" t="s">
        <v>8229</v>
      </c>
      <c r="C3123" s="264" t="s">
        <v>2</v>
      </c>
      <c r="D3123" s="278">
        <v>1779.03</v>
      </c>
      <c r="E3123" s="257"/>
    </row>
    <row r="3124" spans="1:5" s="258" customFormat="1" ht="27">
      <c r="A3124" s="262">
        <v>101503</v>
      </c>
      <c r="B3124" s="263" t="s">
        <v>8230</v>
      </c>
      <c r="C3124" s="264" t="s">
        <v>2</v>
      </c>
      <c r="D3124" s="278">
        <v>1803</v>
      </c>
      <c r="E3124" s="257"/>
    </row>
    <row r="3125" spans="1:5" s="258" customFormat="1" ht="27">
      <c r="A3125" s="262">
        <v>101504</v>
      </c>
      <c r="B3125" s="263" t="s">
        <v>8231</v>
      </c>
      <c r="C3125" s="264" t="s">
        <v>2</v>
      </c>
      <c r="D3125" s="278">
        <v>1990.14</v>
      </c>
      <c r="E3125" s="257"/>
    </row>
    <row r="3126" spans="1:5" s="258" customFormat="1" ht="27">
      <c r="A3126" s="262">
        <v>101505</v>
      </c>
      <c r="B3126" s="263" t="s">
        <v>8232</v>
      </c>
      <c r="C3126" s="264" t="s">
        <v>2</v>
      </c>
      <c r="D3126" s="278">
        <v>1754.85</v>
      </c>
      <c r="E3126" s="257"/>
    </row>
    <row r="3127" spans="1:5" s="258" customFormat="1" ht="27">
      <c r="A3127" s="262">
        <v>101506</v>
      </c>
      <c r="B3127" s="263" t="s">
        <v>8233</v>
      </c>
      <c r="C3127" s="264" t="s">
        <v>2</v>
      </c>
      <c r="D3127" s="278">
        <v>1945.33</v>
      </c>
      <c r="E3127" s="257"/>
    </row>
    <row r="3128" spans="1:5" s="258" customFormat="1" ht="27">
      <c r="A3128" s="262">
        <v>101507</v>
      </c>
      <c r="B3128" s="263" t="s">
        <v>8234</v>
      </c>
      <c r="C3128" s="264" t="s">
        <v>2</v>
      </c>
      <c r="D3128" s="278">
        <v>1977.29</v>
      </c>
      <c r="E3128" s="257"/>
    </row>
    <row r="3129" spans="1:5" s="258" customFormat="1" ht="27">
      <c r="A3129" s="262">
        <v>101508</v>
      </c>
      <c r="B3129" s="263" t="s">
        <v>8235</v>
      </c>
      <c r="C3129" s="264" t="s">
        <v>2</v>
      </c>
      <c r="D3129" s="278">
        <v>2217.0500000000002</v>
      </c>
      <c r="E3129" s="257"/>
    </row>
    <row r="3130" spans="1:5" s="258" customFormat="1" ht="27">
      <c r="A3130" s="262">
        <v>101509</v>
      </c>
      <c r="B3130" s="263" t="s">
        <v>24992</v>
      </c>
      <c r="C3130" s="264" t="s">
        <v>2</v>
      </c>
      <c r="D3130" s="278">
        <v>1899.2</v>
      </c>
      <c r="E3130" s="257"/>
    </row>
    <row r="3131" spans="1:5" s="258" customFormat="1" ht="27">
      <c r="A3131" s="262">
        <v>101510</v>
      </c>
      <c r="B3131" s="263" t="s">
        <v>24993</v>
      </c>
      <c r="C3131" s="264" t="s">
        <v>2</v>
      </c>
      <c r="D3131" s="278">
        <v>2089.6799999999998</v>
      </c>
      <c r="E3131" s="257"/>
    </row>
    <row r="3132" spans="1:5" s="258" customFormat="1" ht="27">
      <c r="A3132" s="262">
        <v>101511</v>
      </c>
      <c r="B3132" s="263" t="s">
        <v>24994</v>
      </c>
      <c r="C3132" s="264" t="s">
        <v>2</v>
      </c>
      <c r="D3132" s="278">
        <v>2121.64</v>
      </c>
      <c r="E3132" s="257"/>
    </row>
    <row r="3133" spans="1:5" s="258" customFormat="1" ht="27">
      <c r="A3133" s="262">
        <v>101512</v>
      </c>
      <c r="B3133" s="263" t="s">
        <v>24995</v>
      </c>
      <c r="C3133" s="264" t="s">
        <v>2</v>
      </c>
      <c r="D3133" s="278">
        <v>2361.4</v>
      </c>
      <c r="E3133" s="257"/>
    </row>
    <row r="3134" spans="1:5" s="258" customFormat="1" ht="27">
      <c r="A3134" s="262">
        <v>101513</v>
      </c>
      <c r="B3134" s="263" t="s">
        <v>8236</v>
      </c>
      <c r="C3134" s="264" t="s">
        <v>2</v>
      </c>
      <c r="D3134" s="278">
        <v>787.08</v>
      </c>
      <c r="E3134" s="257"/>
    </row>
    <row r="3135" spans="1:5" s="258" customFormat="1" ht="27">
      <c r="A3135" s="262">
        <v>101514</v>
      </c>
      <c r="B3135" s="263" t="s">
        <v>8237</v>
      </c>
      <c r="C3135" s="264" t="s">
        <v>2</v>
      </c>
      <c r="D3135" s="278">
        <v>900.34</v>
      </c>
      <c r="E3135" s="257"/>
    </row>
    <row r="3136" spans="1:5" s="258" customFormat="1" ht="27">
      <c r="A3136" s="262">
        <v>101515</v>
      </c>
      <c r="B3136" s="263" t="s">
        <v>8238</v>
      </c>
      <c r="C3136" s="264" t="s">
        <v>2</v>
      </c>
      <c r="D3136" s="278">
        <v>919.34</v>
      </c>
      <c r="E3136" s="257"/>
    </row>
    <row r="3137" spans="1:5" s="258" customFormat="1" ht="27">
      <c r="A3137" s="262">
        <v>101516</v>
      </c>
      <c r="B3137" s="263" t="s">
        <v>8239</v>
      </c>
      <c r="C3137" s="264" t="s">
        <v>2</v>
      </c>
      <c r="D3137" s="278">
        <v>1044.48</v>
      </c>
      <c r="E3137" s="257"/>
    </row>
    <row r="3138" spans="1:5" s="258" customFormat="1" ht="27">
      <c r="A3138" s="262">
        <v>101517</v>
      </c>
      <c r="B3138" s="263" t="s">
        <v>8240</v>
      </c>
      <c r="C3138" s="264" t="s">
        <v>2</v>
      </c>
      <c r="D3138" s="278">
        <v>768.83</v>
      </c>
      <c r="E3138" s="257"/>
    </row>
    <row r="3139" spans="1:5" s="258" customFormat="1" ht="27">
      <c r="A3139" s="262">
        <v>101518</v>
      </c>
      <c r="B3139" s="263" t="s">
        <v>8241</v>
      </c>
      <c r="C3139" s="264" t="s">
        <v>2</v>
      </c>
      <c r="D3139" s="278">
        <v>882.09</v>
      </c>
      <c r="E3139" s="257"/>
    </row>
    <row r="3140" spans="1:5" s="258" customFormat="1" ht="27">
      <c r="A3140" s="262">
        <v>101519</v>
      </c>
      <c r="B3140" s="263" t="s">
        <v>8242</v>
      </c>
      <c r="C3140" s="264" t="s">
        <v>2</v>
      </c>
      <c r="D3140" s="278">
        <v>901.09</v>
      </c>
      <c r="E3140" s="257"/>
    </row>
    <row r="3141" spans="1:5" s="258" customFormat="1" ht="27">
      <c r="A3141" s="262">
        <v>101520</v>
      </c>
      <c r="B3141" s="263" t="s">
        <v>8243</v>
      </c>
      <c r="C3141" s="264" t="s">
        <v>2</v>
      </c>
      <c r="D3141" s="278">
        <v>1026.23</v>
      </c>
      <c r="E3141" s="257"/>
    </row>
    <row r="3142" spans="1:5" s="258" customFormat="1" ht="27">
      <c r="A3142" s="262">
        <v>101521</v>
      </c>
      <c r="B3142" s="263" t="s">
        <v>8244</v>
      </c>
      <c r="C3142" s="264" t="s">
        <v>2</v>
      </c>
      <c r="D3142" s="278">
        <v>1025.52</v>
      </c>
      <c r="E3142" s="257"/>
    </row>
    <row r="3143" spans="1:5" s="258" customFormat="1" ht="27">
      <c r="A3143" s="262">
        <v>101522</v>
      </c>
      <c r="B3143" s="263" t="s">
        <v>8245</v>
      </c>
      <c r="C3143" s="264" t="s">
        <v>2</v>
      </c>
      <c r="D3143" s="278">
        <v>1195.4100000000001</v>
      </c>
      <c r="E3143" s="257"/>
    </row>
    <row r="3144" spans="1:5" s="258" customFormat="1" ht="27">
      <c r="A3144" s="262">
        <v>101523</v>
      </c>
      <c r="B3144" s="263" t="s">
        <v>8246</v>
      </c>
      <c r="C3144" s="264" t="s">
        <v>2</v>
      </c>
      <c r="D3144" s="278">
        <v>1223.92</v>
      </c>
      <c r="E3144" s="257"/>
    </row>
    <row r="3145" spans="1:5" s="258" customFormat="1" ht="27">
      <c r="A3145" s="262">
        <v>101524</v>
      </c>
      <c r="B3145" s="263" t="s">
        <v>8247</v>
      </c>
      <c r="C3145" s="264" t="s">
        <v>2</v>
      </c>
      <c r="D3145" s="278">
        <v>1411.62</v>
      </c>
      <c r="E3145" s="257"/>
    </row>
    <row r="3146" spans="1:5" s="258" customFormat="1" ht="27">
      <c r="A3146" s="262">
        <v>101525</v>
      </c>
      <c r="B3146" s="263" t="s">
        <v>8248</v>
      </c>
      <c r="C3146" s="264" t="s">
        <v>2</v>
      </c>
      <c r="D3146" s="278">
        <v>1015.09</v>
      </c>
      <c r="E3146" s="257"/>
    </row>
    <row r="3147" spans="1:5" s="258" customFormat="1" ht="27">
      <c r="A3147" s="262">
        <v>101526</v>
      </c>
      <c r="B3147" s="263" t="s">
        <v>8249</v>
      </c>
      <c r="C3147" s="264" t="s">
        <v>2</v>
      </c>
      <c r="D3147" s="278">
        <v>1184.98</v>
      </c>
      <c r="E3147" s="257"/>
    </row>
    <row r="3148" spans="1:5" s="258" customFormat="1" ht="27">
      <c r="A3148" s="262">
        <v>101527</v>
      </c>
      <c r="B3148" s="263" t="s">
        <v>8250</v>
      </c>
      <c r="C3148" s="264" t="s">
        <v>2</v>
      </c>
      <c r="D3148" s="278">
        <v>1213.49</v>
      </c>
      <c r="E3148" s="257"/>
    </row>
    <row r="3149" spans="1:5" s="258" customFormat="1" ht="27">
      <c r="A3149" s="262">
        <v>101528</v>
      </c>
      <c r="B3149" s="263" t="s">
        <v>8251</v>
      </c>
      <c r="C3149" s="264" t="s">
        <v>2</v>
      </c>
      <c r="D3149" s="278">
        <v>1401.19</v>
      </c>
      <c r="E3149" s="257"/>
    </row>
    <row r="3150" spans="1:5" s="258" customFormat="1" ht="27">
      <c r="A3150" s="262">
        <v>101529</v>
      </c>
      <c r="B3150" s="263" t="s">
        <v>8252</v>
      </c>
      <c r="C3150" s="264" t="s">
        <v>2</v>
      </c>
      <c r="D3150" s="278">
        <v>1149.75</v>
      </c>
      <c r="E3150" s="257"/>
    </row>
    <row r="3151" spans="1:5" s="258" customFormat="1" ht="27">
      <c r="A3151" s="262">
        <v>101530</v>
      </c>
      <c r="B3151" s="263" t="s">
        <v>8253</v>
      </c>
      <c r="C3151" s="264" t="s">
        <v>2</v>
      </c>
      <c r="D3151" s="278">
        <v>1376.27</v>
      </c>
      <c r="E3151" s="257"/>
    </row>
    <row r="3152" spans="1:5" s="258" customFormat="1" ht="27">
      <c r="A3152" s="262">
        <v>101531</v>
      </c>
      <c r="B3152" s="263" t="s">
        <v>8254</v>
      </c>
      <c r="C3152" s="264" t="s">
        <v>2</v>
      </c>
      <c r="D3152" s="278">
        <v>1414.28</v>
      </c>
      <c r="E3152" s="257"/>
    </row>
    <row r="3153" spans="1:5" s="258" customFormat="1" ht="27">
      <c r="A3153" s="262">
        <v>101532</v>
      </c>
      <c r="B3153" s="263" t="s">
        <v>8255</v>
      </c>
      <c r="C3153" s="264" t="s">
        <v>2</v>
      </c>
      <c r="D3153" s="278">
        <v>1664.55</v>
      </c>
      <c r="E3153" s="257"/>
    </row>
    <row r="3154" spans="1:5" s="258" customFormat="1" ht="27">
      <c r="A3154" s="262">
        <v>101533</v>
      </c>
      <c r="B3154" s="263" t="s">
        <v>24996</v>
      </c>
      <c r="C3154" s="264" t="s">
        <v>2</v>
      </c>
      <c r="D3154" s="278">
        <v>1294.0999999999999</v>
      </c>
      <c r="E3154" s="257"/>
    </row>
    <row r="3155" spans="1:5" s="258" customFormat="1" ht="27">
      <c r="A3155" s="262">
        <v>101534</v>
      </c>
      <c r="B3155" s="263" t="s">
        <v>24997</v>
      </c>
      <c r="C3155" s="264" t="s">
        <v>2</v>
      </c>
      <c r="D3155" s="278">
        <v>1520.62</v>
      </c>
      <c r="E3155" s="257"/>
    </row>
    <row r="3156" spans="1:5" s="258" customFormat="1" ht="27">
      <c r="A3156" s="262">
        <v>101535</v>
      </c>
      <c r="B3156" s="263" t="s">
        <v>24998</v>
      </c>
      <c r="C3156" s="264" t="s">
        <v>2</v>
      </c>
      <c r="D3156" s="278">
        <v>1558.63</v>
      </c>
      <c r="E3156" s="257"/>
    </row>
    <row r="3157" spans="1:5" s="258" customFormat="1" ht="27">
      <c r="A3157" s="262">
        <v>101536</v>
      </c>
      <c r="B3157" s="263" t="s">
        <v>24999</v>
      </c>
      <c r="C3157" s="264" t="s">
        <v>2</v>
      </c>
      <c r="D3157" s="278">
        <v>1808.9</v>
      </c>
      <c r="E3157" s="257"/>
    </row>
    <row r="3158" spans="1:5" s="258" customFormat="1" ht="13.5">
      <c r="A3158" s="262">
        <v>101537</v>
      </c>
      <c r="B3158" s="263" t="s">
        <v>5044</v>
      </c>
      <c r="C3158" s="264" t="s">
        <v>2</v>
      </c>
      <c r="D3158" s="278">
        <v>134.06</v>
      </c>
      <c r="E3158" s="257"/>
    </row>
    <row r="3159" spans="1:5" s="258" customFormat="1" ht="13.5">
      <c r="A3159" s="262">
        <v>101538</v>
      </c>
      <c r="B3159" s="263" t="s">
        <v>5045</v>
      </c>
      <c r="C3159" s="264" t="s">
        <v>2</v>
      </c>
      <c r="D3159" s="278">
        <v>57.99</v>
      </c>
      <c r="E3159" s="257"/>
    </row>
    <row r="3160" spans="1:5" s="258" customFormat="1" ht="13.5">
      <c r="A3160" s="262">
        <v>101539</v>
      </c>
      <c r="B3160" s="263" t="s">
        <v>5046</v>
      </c>
      <c r="C3160" s="264" t="s">
        <v>2</v>
      </c>
      <c r="D3160" s="278">
        <v>95.02</v>
      </c>
      <c r="E3160" s="257"/>
    </row>
    <row r="3161" spans="1:5" s="258" customFormat="1" ht="13.5">
      <c r="A3161" s="262">
        <v>101540</v>
      </c>
      <c r="B3161" s="263" t="s">
        <v>5047</v>
      </c>
      <c r="C3161" s="264" t="s">
        <v>2</v>
      </c>
      <c r="D3161" s="278">
        <v>161.19999999999999</v>
      </c>
      <c r="E3161" s="257"/>
    </row>
    <row r="3162" spans="1:5" s="258" customFormat="1" ht="13.5">
      <c r="A3162" s="262">
        <v>101541</v>
      </c>
      <c r="B3162" s="263" t="s">
        <v>5048</v>
      </c>
      <c r="C3162" s="264" t="s">
        <v>2</v>
      </c>
      <c r="D3162" s="278">
        <v>210.01</v>
      </c>
      <c r="E3162" s="257"/>
    </row>
    <row r="3163" spans="1:5" s="258" customFormat="1" ht="13.5">
      <c r="A3163" s="262">
        <v>101542</v>
      </c>
      <c r="B3163" s="263" t="s">
        <v>5049</v>
      </c>
      <c r="C3163" s="264" t="s">
        <v>2</v>
      </c>
      <c r="D3163" s="278">
        <v>43.59</v>
      </c>
      <c r="E3163" s="257"/>
    </row>
    <row r="3164" spans="1:5" s="258" customFormat="1" ht="13.5">
      <c r="A3164" s="262">
        <v>101543</v>
      </c>
      <c r="B3164" s="263" t="s">
        <v>5050</v>
      </c>
      <c r="C3164" s="264" t="s">
        <v>2</v>
      </c>
      <c r="D3164" s="278">
        <v>77.040000000000006</v>
      </c>
      <c r="E3164" s="257"/>
    </row>
    <row r="3165" spans="1:5" s="258" customFormat="1" ht="13.5">
      <c r="A3165" s="262">
        <v>101544</v>
      </c>
      <c r="B3165" s="263" t="s">
        <v>5051</v>
      </c>
      <c r="C3165" s="264" t="s">
        <v>2</v>
      </c>
      <c r="D3165" s="278">
        <v>123.66</v>
      </c>
      <c r="E3165" s="257"/>
    </row>
    <row r="3166" spans="1:5" s="258" customFormat="1" ht="13.5">
      <c r="A3166" s="262">
        <v>101545</v>
      </c>
      <c r="B3166" s="263" t="s">
        <v>5052</v>
      </c>
      <c r="C3166" s="264" t="s">
        <v>2</v>
      </c>
      <c r="D3166" s="278">
        <v>180.16</v>
      </c>
      <c r="E3166" s="257"/>
    </row>
    <row r="3167" spans="1:5" s="258" customFormat="1" ht="13.5">
      <c r="A3167" s="262">
        <v>101546</v>
      </c>
      <c r="B3167" s="263" t="s">
        <v>5053</v>
      </c>
      <c r="C3167" s="264" t="s">
        <v>2</v>
      </c>
      <c r="D3167" s="278">
        <v>40.26</v>
      </c>
      <c r="E3167" s="257"/>
    </row>
    <row r="3168" spans="1:5" s="258" customFormat="1" ht="13.5">
      <c r="A3168" s="262">
        <v>101547</v>
      </c>
      <c r="B3168" s="263" t="s">
        <v>5054</v>
      </c>
      <c r="C3168" s="264" t="s">
        <v>2</v>
      </c>
      <c r="D3168" s="278">
        <v>126.74</v>
      </c>
      <c r="E3168" s="257"/>
    </row>
    <row r="3169" spans="1:5" s="258" customFormat="1" ht="13.5">
      <c r="A3169" s="262">
        <v>101548</v>
      </c>
      <c r="B3169" s="263" t="s">
        <v>5055</v>
      </c>
      <c r="C3169" s="264" t="s">
        <v>2</v>
      </c>
      <c r="D3169" s="278">
        <v>9.76</v>
      </c>
      <c r="E3169" s="257"/>
    </row>
    <row r="3170" spans="1:5" s="258" customFormat="1" ht="27">
      <c r="A3170" s="262">
        <v>101549</v>
      </c>
      <c r="B3170" s="263" t="s">
        <v>5056</v>
      </c>
      <c r="C3170" s="264" t="s">
        <v>2</v>
      </c>
      <c r="D3170" s="278">
        <v>21.16</v>
      </c>
      <c r="E3170" s="257"/>
    </row>
    <row r="3171" spans="1:5" s="258" customFormat="1" ht="13.5">
      <c r="A3171" s="262">
        <v>101553</v>
      </c>
      <c r="B3171" s="263" t="s">
        <v>5057</v>
      </c>
      <c r="C3171" s="264" t="s">
        <v>2</v>
      </c>
      <c r="D3171" s="278">
        <v>20.36</v>
      </c>
      <c r="E3171" s="257"/>
    </row>
    <row r="3172" spans="1:5" s="258" customFormat="1" ht="13.5">
      <c r="A3172" s="262">
        <v>101554</v>
      </c>
      <c r="B3172" s="263" t="s">
        <v>5058</v>
      </c>
      <c r="C3172" s="264" t="s">
        <v>2</v>
      </c>
      <c r="D3172" s="278">
        <v>14.42</v>
      </c>
      <c r="E3172" s="257"/>
    </row>
    <row r="3173" spans="1:5" s="258" customFormat="1" ht="13.5">
      <c r="A3173" s="262">
        <v>101555</v>
      </c>
      <c r="B3173" s="263" t="s">
        <v>5059</v>
      </c>
      <c r="C3173" s="264" t="s">
        <v>2</v>
      </c>
      <c r="D3173" s="278">
        <v>8.99</v>
      </c>
      <c r="E3173" s="257"/>
    </row>
    <row r="3174" spans="1:5" s="258" customFormat="1" ht="13.5">
      <c r="A3174" s="262">
        <v>101556</v>
      </c>
      <c r="B3174" s="263" t="s">
        <v>5060</v>
      </c>
      <c r="C3174" s="264" t="s">
        <v>2</v>
      </c>
      <c r="D3174" s="278">
        <v>8.1300000000000008</v>
      </c>
      <c r="E3174" s="257"/>
    </row>
    <row r="3175" spans="1:5" s="258" customFormat="1" ht="27">
      <c r="A3175" s="262">
        <v>101560</v>
      </c>
      <c r="B3175" s="263" t="s">
        <v>5061</v>
      </c>
      <c r="C3175" s="264" t="s">
        <v>1</v>
      </c>
      <c r="D3175" s="278">
        <v>9.07</v>
      </c>
      <c r="E3175" s="257"/>
    </row>
    <row r="3176" spans="1:5" s="258" customFormat="1" ht="27">
      <c r="A3176" s="262">
        <v>101561</v>
      </c>
      <c r="B3176" s="263" t="s">
        <v>5062</v>
      </c>
      <c r="C3176" s="264" t="s">
        <v>1</v>
      </c>
      <c r="D3176" s="278">
        <v>14.4</v>
      </c>
      <c r="E3176" s="257"/>
    </row>
    <row r="3177" spans="1:5" s="258" customFormat="1" ht="27">
      <c r="A3177" s="262">
        <v>101562</v>
      </c>
      <c r="B3177" s="263" t="s">
        <v>5063</v>
      </c>
      <c r="C3177" s="264" t="s">
        <v>1</v>
      </c>
      <c r="D3177" s="278">
        <v>22.28</v>
      </c>
      <c r="E3177" s="257"/>
    </row>
    <row r="3178" spans="1:5" s="258" customFormat="1" ht="27">
      <c r="A3178" s="262">
        <v>101563</v>
      </c>
      <c r="B3178" s="263" t="s">
        <v>5064</v>
      </c>
      <c r="C3178" s="264" t="s">
        <v>1</v>
      </c>
      <c r="D3178" s="278">
        <v>31.45</v>
      </c>
      <c r="E3178" s="257"/>
    </row>
    <row r="3179" spans="1:5" s="258" customFormat="1" ht="27">
      <c r="A3179" s="262">
        <v>101564</v>
      </c>
      <c r="B3179" s="263" t="s">
        <v>5065</v>
      </c>
      <c r="C3179" s="264" t="s">
        <v>1</v>
      </c>
      <c r="D3179" s="278">
        <v>46.47</v>
      </c>
      <c r="E3179" s="257"/>
    </row>
    <row r="3180" spans="1:5" s="258" customFormat="1" ht="27">
      <c r="A3180" s="262">
        <v>101565</v>
      </c>
      <c r="B3180" s="263" t="s">
        <v>5066</v>
      </c>
      <c r="C3180" s="264" t="s">
        <v>1</v>
      </c>
      <c r="D3180" s="278">
        <v>64.98</v>
      </c>
      <c r="E3180" s="257"/>
    </row>
    <row r="3181" spans="1:5" s="258" customFormat="1" ht="27">
      <c r="A3181" s="262">
        <v>101567</v>
      </c>
      <c r="B3181" s="263" t="s">
        <v>5067</v>
      </c>
      <c r="C3181" s="264" t="s">
        <v>1</v>
      </c>
      <c r="D3181" s="278">
        <v>84.34</v>
      </c>
      <c r="E3181" s="257"/>
    </row>
    <row r="3182" spans="1:5" s="258" customFormat="1" ht="27">
      <c r="A3182" s="262">
        <v>101568</v>
      </c>
      <c r="B3182" s="263" t="s">
        <v>5068</v>
      </c>
      <c r="C3182" s="264" t="s">
        <v>1</v>
      </c>
      <c r="D3182" s="278">
        <v>110.28</v>
      </c>
      <c r="E3182" s="257"/>
    </row>
    <row r="3183" spans="1:5" s="258" customFormat="1" ht="13.5">
      <c r="A3183" s="262">
        <v>101626</v>
      </c>
      <c r="B3183" s="263" t="s">
        <v>5456</v>
      </c>
      <c r="C3183" s="264" t="s">
        <v>2</v>
      </c>
      <c r="D3183" s="278">
        <v>160.53</v>
      </c>
      <c r="E3183" s="257"/>
    </row>
    <row r="3184" spans="1:5" s="258" customFormat="1" ht="13.5">
      <c r="A3184" s="262">
        <v>101627</v>
      </c>
      <c r="B3184" s="263" t="s">
        <v>5457</v>
      </c>
      <c r="C3184" s="264" t="s">
        <v>2</v>
      </c>
      <c r="D3184" s="278">
        <v>248.2</v>
      </c>
      <c r="E3184" s="257"/>
    </row>
    <row r="3185" spans="1:5" s="258" customFormat="1" ht="13.5">
      <c r="A3185" s="262">
        <v>101628</v>
      </c>
      <c r="B3185" s="263" t="s">
        <v>5458</v>
      </c>
      <c r="C3185" s="264" t="s">
        <v>2</v>
      </c>
      <c r="D3185" s="278">
        <v>119.98</v>
      </c>
      <c r="E3185" s="257"/>
    </row>
    <row r="3186" spans="1:5" s="258" customFormat="1" ht="13.5">
      <c r="A3186" s="262">
        <v>101629</v>
      </c>
      <c r="B3186" s="263" t="s">
        <v>5459</v>
      </c>
      <c r="C3186" s="264" t="s">
        <v>2</v>
      </c>
      <c r="D3186" s="278">
        <v>140.86000000000001</v>
      </c>
      <c r="E3186" s="257"/>
    </row>
    <row r="3187" spans="1:5" s="258" customFormat="1" ht="13.5">
      <c r="A3187" s="262">
        <v>101630</v>
      </c>
      <c r="B3187" s="263" t="s">
        <v>5460</v>
      </c>
      <c r="C3187" s="264" t="s">
        <v>2</v>
      </c>
      <c r="D3187" s="278">
        <v>74.959999999999994</v>
      </c>
      <c r="E3187" s="257"/>
    </row>
    <row r="3188" spans="1:5" s="258" customFormat="1" ht="13.5">
      <c r="A3188" s="262">
        <v>101631</v>
      </c>
      <c r="B3188" s="263" t="s">
        <v>5461</v>
      </c>
      <c r="C3188" s="264" t="s">
        <v>2</v>
      </c>
      <c r="D3188" s="278">
        <v>40.46</v>
      </c>
      <c r="E3188" s="257"/>
    </row>
    <row r="3189" spans="1:5" s="258" customFormat="1" ht="13.5">
      <c r="A3189" s="262">
        <v>101632</v>
      </c>
      <c r="B3189" s="263" t="s">
        <v>5462</v>
      </c>
      <c r="C3189" s="264" t="s">
        <v>2</v>
      </c>
      <c r="D3189" s="278">
        <v>35.35</v>
      </c>
      <c r="E3189" s="257"/>
    </row>
    <row r="3190" spans="1:5" s="258" customFormat="1" ht="27">
      <c r="A3190" s="262">
        <v>101633</v>
      </c>
      <c r="B3190" s="263" t="s">
        <v>5463</v>
      </c>
      <c r="C3190" s="264" t="s">
        <v>2</v>
      </c>
      <c r="D3190" s="278">
        <v>95.02</v>
      </c>
      <c r="E3190" s="257"/>
    </row>
    <row r="3191" spans="1:5" s="258" customFormat="1" ht="27">
      <c r="A3191" s="262">
        <v>101636</v>
      </c>
      <c r="B3191" s="263" t="s">
        <v>5464</v>
      </c>
      <c r="C3191" s="264" t="s">
        <v>2</v>
      </c>
      <c r="D3191" s="278">
        <v>147.65</v>
      </c>
      <c r="E3191" s="257"/>
    </row>
    <row r="3192" spans="1:5" s="258" customFormat="1" ht="27">
      <c r="A3192" s="262">
        <v>101637</v>
      </c>
      <c r="B3192" s="263" t="s">
        <v>5465</v>
      </c>
      <c r="C3192" s="264" t="s">
        <v>2</v>
      </c>
      <c r="D3192" s="278">
        <v>142.93</v>
      </c>
      <c r="E3192" s="257"/>
    </row>
    <row r="3193" spans="1:5" s="258" customFormat="1" ht="13.5">
      <c r="A3193" s="262">
        <v>101640</v>
      </c>
      <c r="B3193" s="263" t="s">
        <v>5466</v>
      </c>
      <c r="C3193" s="264" t="s">
        <v>2</v>
      </c>
      <c r="D3193" s="278">
        <v>76.88</v>
      </c>
      <c r="E3193" s="257"/>
    </row>
    <row r="3194" spans="1:5" s="258" customFormat="1" ht="13.5">
      <c r="A3194" s="262">
        <v>101641</v>
      </c>
      <c r="B3194" s="263" t="s">
        <v>5467</v>
      </c>
      <c r="C3194" s="264" t="s">
        <v>2</v>
      </c>
      <c r="D3194" s="278">
        <v>40.07</v>
      </c>
      <c r="E3194" s="257"/>
    </row>
    <row r="3195" spans="1:5" s="258" customFormat="1" ht="13.5">
      <c r="A3195" s="262">
        <v>101642</v>
      </c>
      <c r="B3195" s="263" t="s">
        <v>5468</v>
      </c>
      <c r="C3195" s="264" t="s">
        <v>2</v>
      </c>
      <c r="D3195" s="278">
        <v>20.36</v>
      </c>
      <c r="E3195" s="257"/>
    </row>
    <row r="3196" spans="1:5" s="258" customFormat="1" ht="13.5">
      <c r="A3196" s="262">
        <v>101643</v>
      </c>
      <c r="B3196" s="263" t="s">
        <v>5469</v>
      </c>
      <c r="C3196" s="264" t="s">
        <v>2</v>
      </c>
      <c r="D3196" s="278">
        <v>35.04</v>
      </c>
      <c r="E3196" s="257"/>
    </row>
    <row r="3197" spans="1:5" s="258" customFormat="1" ht="13.5">
      <c r="A3197" s="262">
        <v>101644</v>
      </c>
      <c r="B3197" s="263" t="s">
        <v>5470</v>
      </c>
      <c r="C3197" s="264" t="s">
        <v>2</v>
      </c>
      <c r="D3197" s="278">
        <v>47.23</v>
      </c>
      <c r="E3197" s="257"/>
    </row>
    <row r="3198" spans="1:5" s="258" customFormat="1" ht="13.5">
      <c r="A3198" s="262">
        <v>101645</v>
      </c>
      <c r="B3198" s="263" t="s">
        <v>5471</v>
      </c>
      <c r="C3198" s="264" t="s">
        <v>2</v>
      </c>
      <c r="D3198" s="278">
        <v>22.64</v>
      </c>
      <c r="E3198" s="257"/>
    </row>
    <row r="3199" spans="1:5" s="258" customFormat="1" ht="13.5">
      <c r="A3199" s="262">
        <v>101646</v>
      </c>
      <c r="B3199" s="263" t="s">
        <v>5472</v>
      </c>
      <c r="C3199" s="264" t="s">
        <v>2</v>
      </c>
      <c r="D3199" s="278">
        <v>29.89</v>
      </c>
      <c r="E3199" s="257"/>
    </row>
    <row r="3200" spans="1:5" s="258" customFormat="1" ht="13.5">
      <c r="A3200" s="262">
        <v>101647</v>
      </c>
      <c r="B3200" s="263" t="s">
        <v>5473</v>
      </c>
      <c r="C3200" s="264" t="s">
        <v>2</v>
      </c>
      <c r="D3200" s="278">
        <v>54.46</v>
      </c>
      <c r="E3200" s="257"/>
    </row>
    <row r="3201" spans="1:5" s="258" customFormat="1" ht="13.5">
      <c r="A3201" s="262">
        <v>101648</v>
      </c>
      <c r="B3201" s="263" t="s">
        <v>5474</v>
      </c>
      <c r="C3201" s="264" t="s">
        <v>2</v>
      </c>
      <c r="D3201" s="278">
        <v>42.24</v>
      </c>
      <c r="E3201" s="257"/>
    </row>
    <row r="3202" spans="1:5" s="258" customFormat="1" ht="13.5">
      <c r="A3202" s="262">
        <v>101649</v>
      </c>
      <c r="B3202" s="263" t="s">
        <v>5475</v>
      </c>
      <c r="C3202" s="264" t="s">
        <v>2</v>
      </c>
      <c r="D3202" s="278">
        <v>48.59</v>
      </c>
      <c r="E3202" s="257"/>
    </row>
    <row r="3203" spans="1:5" s="258" customFormat="1" ht="13.5">
      <c r="A3203" s="262">
        <v>101650</v>
      </c>
      <c r="B3203" s="263" t="s">
        <v>5476</v>
      </c>
      <c r="C3203" s="264" t="s">
        <v>2</v>
      </c>
      <c r="D3203" s="278">
        <v>56.39</v>
      </c>
      <c r="E3203" s="257"/>
    </row>
    <row r="3204" spans="1:5" s="258" customFormat="1" ht="13.5">
      <c r="A3204" s="262">
        <v>101651</v>
      </c>
      <c r="B3204" s="263" t="s">
        <v>5477</v>
      </c>
      <c r="C3204" s="264" t="s">
        <v>2</v>
      </c>
      <c r="D3204" s="278">
        <v>62.12</v>
      </c>
      <c r="E3204" s="257"/>
    </row>
    <row r="3205" spans="1:5" s="258" customFormat="1" ht="27">
      <c r="A3205" s="262">
        <v>101652</v>
      </c>
      <c r="B3205" s="263" t="s">
        <v>5478</v>
      </c>
      <c r="C3205" s="264" t="s">
        <v>2</v>
      </c>
      <c r="D3205" s="278">
        <v>483.36</v>
      </c>
      <c r="E3205" s="257"/>
    </row>
    <row r="3206" spans="1:5" s="258" customFormat="1" ht="40.5">
      <c r="A3206" s="262">
        <v>101653</v>
      </c>
      <c r="B3206" s="263" t="s">
        <v>5479</v>
      </c>
      <c r="C3206" s="264" t="s">
        <v>2</v>
      </c>
      <c r="D3206" s="278">
        <v>276.02999999999997</v>
      </c>
      <c r="E3206" s="257"/>
    </row>
    <row r="3207" spans="1:5" s="258" customFormat="1" ht="13.5">
      <c r="A3207" s="262">
        <v>101654</v>
      </c>
      <c r="B3207" s="263" t="s">
        <v>5480</v>
      </c>
      <c r="C3207" s="264" t="s">
        <v>2</v>
      </c>
      <c r="D3207" s="278">
        <v>278.85000000000002</v>
      </c>
      <c r="E3207" s="257"/>
    </row>
    <row r="3208" spans="1:5" s="258" customFormat="1" ht="13.5">
      <c r="A3208" s="262">
        <v>101655</v>
      </c>
      <c r="B3208" s="263" t="s">
        <v>5481</v>
      </c>
      <c r="C3208" s="264" t="s">
        <v>2</v>
      </c>
      <c r="D3208" s="278">
        <v>453.12</v>
      </c>
      <c r="E3208" s="257"/>
    </row>
    <row r="3209" spans="1:5" s="258" customFormat="1" ht="13.5">
      <c r="A3209" s="262">
        <v>101656</v>
      </c>
      <c r="B3209" s="263" t="s">
        <v>5482</v>
      </c>
      <c r="C3209" s="264" t="s">
        <v>2</v>
      </c>
      <c r="D3209" s="278">
        <v>493.8</v>
      </c>
      <c r="E3209" s="257"/>
    </row>
    <row r="3210" spans="1:5" s="258" customFormat="1" ht="13.5">
      <c r="A3210" s="262">
        <v>101657</v>
      </c>
      <c r="B3210" s="263" t="s">
        <v>5483</v>
      </c>
      <c r="C3210" s="264" t="s">
        <v>2</v>
      </c>
      <c r="D3210" s="278">
        <v>580.47</v>
      </c>
      <c r="E3210" s="257"/>
    </row>
    <row r="3211" spans="1:5" s="258" customFormat="1" ht="13.5">
      <c r="A3211" s="262">
        <v>101658</v>
      </c>
      <c r="B3211" s="263" t="s">
        <v>5484</v>
      </c>
      <c r="C3211" s="264" t="s">
        <v>2</v>
      </c>
      <c r="D3211" s="278">
        <v>758.69</v>
      </c>
      <c r="E3211" s="257"/>
    </row>
    <row r="3212" spans="1:5" s="258" customFormat="1" ht="13.5">
      <c r="A3212" s="262">
        <v>101659</v>
      </c>
      <c r="B3212" s="263" t="s">
        <v>5485</v>
      </c>
      <c r="C3212" s="264" t="s">
        <v>2</v>
      </c>
      <c r="D3212" s="278">
        <v>869.53</v>
      </c>
      <c r="E3212" s="257"/>
    </row>
    <row r="3213" spans="1:5" s="258" customFormat="1" ht="13.5">
      <c r="A3213" s="262">
        <v>101660</v>
      </c>
      <c r="B3213" s="263" t="s">
        <v>5486</v>
      </c>
      <c r="C3213" s="264" t="s">
        <v>2</v>
      </c>
      <c r="D3213" s="278">
        <v>1392.76</v>
      </c>
      <c r="E3213" s="257"/>
    </row>
    <row r="3214" spans="1:5" s="258" customFormat="1" ht="27">
      <c r="A3214" s="262">
        <v>101661</v>
      </c>
      <c r="B3214" s="263" t="s">
        <v>5487</v>
      </c>
      <c r="C3214" s="264" t="s">
        <v>2</v>
      </c>
      <c r="D3214" s="278">
        <v>120.16</v>
      </c>
      <c r="E3214" s="257"/>
    </row>
    <row r="3215" spans="1:5" s="258" customFormat="1" ht="27">
      <c r="A3215" s="262">
        <v>101662</v>
      </c>
      <c r="B3215" s="263" t="s">
        <v>5488</v>
      </c>
      <c r="C3215" s="264" t="s">
        <v>2</v>
      </c>
      <c r="D3215" s="278">
        <v>659.3</v>
      </c>
      <c r="E3215" s="257"/>
    </row>
    <row r="3216" spans="1:5" s="258" customFormat="1" ht="13.5">
      <c r="A3216" s="262">
        <v>101663</v>
      </c>
      <c r="B3216" s="263" t="s">
        <v>5489</v>
      </c>
      <c r="C3216" s="264" t="s">
        <v>2</v>
      </c>
      <c r="D3216" s="278">
        <v>30.23</v>
      </c>
      <c r="E3216" s="257"/>
    </row>
    <row r="3217" spans="1:5" s="258" customFormat="1" ht="13.5">
      <c r="A3217" s="262">
        <v>101664</v>
      </c>
      <c r="B3217" s="263" t="s">
        <v>5490</v>
      </c>
      <c r="C3217" s="264" t="s">
        <v>2</v>
      </c>
      <c r="D3217" s="278">
        <v>31.5</v>
      </c>
      <c r="E3217" s="257"/>
    </row>
    <row r="3218" spans="1:5" s="258" customFormat="1" ht="13.5">
      <c r="A3218" s="262">
        <v>101665</v>
      </c>
      <c r="B3218" s="263" t="s">
        <v>5491</v>
      </c>
      <c r="C3218" s="264" t="s">
        <v>2</v>
      </c>
      <c r="D3218" s="278">
        <v>36.950000000000003</v>
      </c>
      <c r="E3218" s="257"/>
    </row>
    <row r="3219" spans="1:5" s="258" customFormat="1" ht="13.5">
      <c r="A3219" s="262">
        <v>101666</v>
      </c>
      <c r="B3219" s="263" t="s">
        <v>5492</v>
      </c>
      <c r="C3219" s="264" t="s">
        <v>2</v>
      </c>
      <c r="D3219" s="278">
        <v>363.42</v>
      </c>
      <c r="E3219" s="257"/>
    </row>
    <row r="3220" spans="1:5" s="258" customFormat="1" ht="13.5">
      <c r="A3220" s="262">
        <v>102085</v>
      </c>
      <c r="B3220" s="263" t="s">
        <v>6155</v>
      </c>
      <c r="C3220" s="264" t="s">
        <v>2</v>
      </c>
      <c r="D3220" s="278">
        <v>192.76</v>
      </c>
      <c r="E3220" s="257"/>
    </row>
    <row r="3221" spans="1:5" s="258" customFormat="1" ht="27">
      <c r="A3221" s="262">
        <v>100578</v>
      </c>
      <c r="B3221" s="263" t="s">
        <v>3455</v>
      </c>
      <c r="C3221" s="264" t="s">
        <v>2</v>
      </c>
      <c r="D3221" s="278">
        <v>474.07</v>
      </c>
      <c r="E3221" s="257"/>
    </row>
    <row r="3222" spans="1:5" s="258" customFormat="1" ht="27">
      <c r="A3222" s="262">
        <v>100579</v>
      </c>
      <c r="B3222" s="263" t="s">
        <v>3456</v>
      </c>
      <c r="C3222" s="264" t="s">
        <v>2</v>
      </c>
      <c r="D3222" s="278">
        <v>519.30999999999995</v>
      </c>
      <c r="E3222" s="257"/>
    </row>
    <row r="3223" spans="1:5" s="258" customFormat="1" ht="27">
      <c r="A3223" s="262">
        <v>100580</v>
      </c>
      <c r="B3223" s="263" t="s">
        <v>3457</v>
      </c>
      <c r="C3223" s="264" t="s">
        <v>2</v>
      </c>
      <c r="D3223" s="278">
        <v>574.07000000000005</v>
      </c>
      <c r="E3223" s="257"/>
    </row>
    <row r="3224" spans="1:5" s="258" customFormat="1" ht="27">
      <c r="A3224" s="262">
        <v>100581</v>
      </c>
      <c r="B3224" s="263" t="s">
        <v>3458</v>
      </c>
      <c r="C3224" s="264" t="s">
        <v>2</v>
      </c>
      <c r="D3224" s="278">
        <v>541.71</v>
      </c>
      <c r="E3224" s="257"/>
    </row>
    <row r="3225" spans="1:5" s="258" customFormat="1" ht="27">
      <c r="A3225" s="262">
        <v>100582</v>
      </c>
      <c r="B3225" s="263" t="s">
        <v>3459</v>
      </c>
      <c r="C3225" s="264" t="s">
        <v>2</v>
      </c>
      <c r="D3225" s="278">
        <v>640.47</v>
      </c>
      <c r="E3225" s="257"/>
    </row>
    <row r="3226" spans="1:5" s="258" customFormat="1" ht="27">
      <c r="A3226" s="262">
        <v>100583</v>
      </c>
      <c r="B3226" s="263" t="s">
        <v>3460</v>
      </c>
      <c r="C3226" s="264" t="s">
        <v>2</v>
      </c>
      <c r="D3226" s="278">
        <v>565.88</v>
      </c>
      <c r="E3226" s="257"/>
    </row>
    <row r="3227" spans="1:5" s="258" customFormat="1" ht="27">
      <c r="A3227" s="262">
        <v>100584</v>
      </c>
      <c r="B3227" s="263" t="s">
        <v>3461</v>
      </c>
      <c r="C3227" s="264" t="s">
        <v>2</v>
      </c>
      <c r="D3227" s="278">
        <v>625.21</v>
      </c>
      <c r="E3227" s="257"/>
    </row>
    <row r="3228" spans="1:5" s="258" customFormat="1" ht="27">
      <c r="A3228" s="262">
        <v>100585</v>
      </c>
      <c r="B3228" s="263" t="s">
        <v>3462</v>
      </c>
      <c r="C3228" s="264" t="s">
        <v>2</v>
      </c>
      <c r="D3228" s="278">
        <v>612.71</v>
      </c>
      <c r="E3228" s="257"/>
    </row>
    <row r="3229" spans="1:5" s="258" customFormat="1" ht="27">
      <c r="A3229" s="262">
        <v>100586</v>
      </c>
      <c r="B3229" s="263" t="s">
        <v>3463</v>
      </c>
      <c r="C3229" s="264" t="s">
        <v>2</v>
      </c>
      <c r="D3229" s="278">
        <v>707.21</v>
      </c>
      <c r="E3229" s="257"/>
    </row>
    <row r="3230" spans="1:5" s="258" customFormat="1" ht="27">
      <c r="A3230" s="262">
        <v>100587</v>
      </c>
      <c r="B3230" s="263" t="s">
        <v>3464</v>
      </c>
      <c r="C3230" s="264" t="s">
        <v>2</v>
      </c>
      <c r="D3230" s="278">
        <v>661.43</v>
      </c>
      <c r="E3230" s="257"/>
    </row>
    <row r="3231" spans="1:5" s="258" customFormat="1" ht="27">
      <c r="A3231" s="262">
        <v>100588</v>
      </c>
      <c r="B3231" s="263" t="s">
        <v>3465</v>
      </c>
      <c r="C3231" s="264" t="s">
        <v>2</v>
      </c>
      <c r="D3231" s="278">
        <v>734.87</v>
      </c>
      <c r="E3231" s="257"/>
    </row>
    <row r="3232" spans="1:5" s="258" customFormat="1" ht="27">
      <c r="A3232" s="262">
        <v>100589</v>
      </c>
      <c r="B3232" s="263" t="s">
        <v>3466</v>
      </c>
      <c r="C3232" s="264" t="s">
        <v>2</v>
      </c>
      <c r="D3232" s="278">
        <v>736.91</v>
      </c>
      <c r="E3232" s="257"/>
    </row>
    <row r="3233" spans="1:5" s="258" customFormat="1" ht="27">
      <c r="A3233" s="262">
        <v>100590</v>
      </c>
      <c r="B3233" s="263" t="s">
        <v>3467</v>
      </c>
      <c r="C3233" s="264" t="s">
        <v>2</v>
      </c>
      <c r="D3233" s="278">
        <v>809.65</v>
      </c>
      <c r="E3233" s="257"/>
    </row>
    <row r="3234" spans="1:5" s="258" customFormat="1" ht="27">
      <c r="A3234" s="262">
        <v>100591</v>
      </c>
      <c r="B3234" s="263" t="s">
        <v>3468</v>
      </c>
      <c r="C3234" s="264" t="s">
        <v>2</v>
      </c>
      <c r="D3234" s="278">
        <v>729.33</v>
      </c>
      <c r="E3234" s="257"/>
    </row>
    <row r="3235" spans="1:5" s="258" customFormat="1" ht="27">
      <c r="A3235" s="262">
        <v>100592</v>
      </c>
      <c r="B3235" s="263" t="s">
        <v>3469</v>
      </c>
      <c r="C3235" s="264" t="s">
        <v>2</v>
      </c>
      <c r="D3235" s="278">
        <v>789.57</v>
      </c>
      <c r="E3235" s="257"/>
    </row>
    <row r="3236" spans="1:5" s="258" customFormat="1" ht="27">
      <c r="A3236" s="262">
        <v>100593</v>
      </c>
      <c r="B3236" s="263" t="s">
        <v>3470</v>
      </c>
      <c r="C3236" s="264" t="s">
        <v>2</v>
      </c>
      <c r="D3236" s="278">
        <v>781.33</v>
      </c>
      <c r="E3236" s="257"/>
    </row>
    <row r="3237" spans="1:5" s="258" customFormat="1" ht="27">
      <c r="A3237" s="262">
        <v>100594</v>
      </c>
      <c r="B3237" s="263" t="s">
        <v>3471</v>
      </c>
      <c r="C3237" s="264" t="s">
        <v>2</v>
      </c>
      <c r="D3237" s="278">
        <v>883.35</v>
      </c>
      <c r="E3237" s="257"/>
    </row>
    <row r="3238" spans="1:5" s="258" customFormat="1" ht="27">
      <c r="A3238" s="262">
        <v>100595</v>
      </c>
      <c r="B3238" s="263" t="s">
        <v>3472</v>
      </c>
      <c r="C3238" s="264" t="s">
        <v>2</v>
      </c>
      <c r="D3238" s="278">
        <v>937.4</v>
      </c>
      <c r="E3238" s="257"/>
    </row>
    <row r="3239" spans="1:5" s="258" customFormat="1" ht="27">
      <c r="A3239" s="262">
        <v>100596</v>
      </c>
      <c r="B3239" s="263" t="s">
        <v>3473</v>
      </c>
      <c r="C3239" s="264" t="s">
        <v>2</v>
      </c>
      <c r="D3239" s="278">
        <v>1074.92</v>
      </c>
      <c r="E3239" s="257"/>
    </row>
    <row r="3240" spans="1:5" s="258" customFormat="1" ht="27">
      <c r="A3240" s="262">
        <v>100597</v>
      </c>
      <c r="B3240" s="263" t="s">
        <v>3474</v>
      </c>
      <c r="C3240" s="264" t="s">
        <v>2</v>
      </c>
      <c r="D3240" s="278">
        <v>1088.25</v>
      </c>
      <c r="E3240" s="257"/>
    </row>
    <row r="3241" spans="1:5" s="258" customFormat="1" ht="27">
      <c r="A3241" s="262">
        <v>100598</v>
      </c>
      <c r="B3241" s="263" t="s">
        <v>3475</v>
      </c>
      <c r="C3241" s="264" t="s">
        <v>2</v>
      </c>
      <c r="D3241" s="278">
        <v>1201.6199999999999</v>
      </c>
      <c r="E3241" s="257"/>
    </row>
    <row r="3242" spans="1:5" s="258" customFormat="1" ht="27">
      <c r="A3242" s="262">
        <v>100599</v>
      </c>
      <c r="B3242" s="263" t="s">
        <v>3476</v>
      </c>
      <c r="C3242" s="264" t="s">
        <v>2</v>
      </c>
      <c r="D3242" s="278">
        <v>490.54</v>
      </c>
      <c r="E3242" s="257"/>
    </row>
    <row r="3243" spans="1:5" s="258" customFormat="1" ht="27">
      <c r="A3243" s="262">
        <v>100600</v>
      </c>
      <c r="B3243" s="263" t="s">
        <v>3477</v>
      </c>
      <c r="C3243" s="264" t="s">
        <v>2</v>
      </c>
      <c r="D3243" s="278">
        <v>590.71</v>
      </c>
      <c r="E3243" s="257"/>
    </row>
    <row r="3244" spans="1:5" s="258" customFormat="1" ht="27">
      <c r="A3244" s="262">
        <v>100601</v>
      </c>
      <c r="B3244" s="263" t="s">
        <v>3478</v>
      </c>
      <c r="C3244" s="264" t="s">
        <v>2</v>
      </c>
      <c r="D3244" s="278">
        <v>759.55</v>
      </c>
      <c r="E3244" s="257"/>
    </row>
    <row r="3245" spans="1:5" s="258" customFormat="1" ht="27">
      <c r="A3245" s="262">
        <v>100602</v>
      </c>
      <c r="B3245" s="263" t="s">
        <v>3479</v>
      </c>
      <c r="C3245" s="264" t="s">
        <v>2</v>
      </c>
      <c r="D3245" s="278">
        <v>970.17</v>
      </c>
      <c r="E3245" s="257"/>
    </row>
    <row r="3246" spans="1:5" s="258" customFormat="1" ht="27">
      <c r="A3246" s="262">
        <v>100603</v>
      </c>
      <c r="B3246" s="263" t="s">
        <v>3480</v>
      </c>
      <c r="C3246" s="264" t="s">
        <v>2</v>
      </c>
      <c r="D3246" s="278">
        <v>1512.08</v>
      </c>
      <c r="E3246" s="257"/>
    </row>
    <row r="3247" spans="1:5" s="258" customFormat="1" ht="27">
      <c r="A3247" s="262">
        <v>100604</v>
      </c>
      <c r="B3247" s="263" t="s">
        <v>3481</v>
      </c>
      <c r="C3247" s="264" t="s">
        <v>2</v>
      </c>
      <c r="D3247" s="278">
        <v>625.72</v>
      </c>
      <c r="E3247" s="257"/>
    </row>
    <row r="3248" spans="1:5" s="258" customFormat="1" ht="27">
      <c r="A3248" s="262">
        <v>100605</v>
      </c>
      <c r="B3248" s="263" t="s">
        <v>3482</v>
      </c>
      <c r="C3248" s="264" t="s">
        <v>2</v>
      </c>
      <c r="D3248" s="278">
        <v>1015.25</v>
      </c>
      <c r="E3248" s="257"/>
    </row>
    <row r="3249" spans="1:5" s="258" customFormat="1" ht="27">
      <c r="A3249" s="262">
        <v>100606</v>
      </c>
      <c r="B3249" s="263" t="s">
        <v>3483</v>
      </c>
      <c r="C3249" s="264" t="s">
        <v>2</v>
      </c>
      <c r="D3249" s="278">
        <v>1570.21</v>
      </c>
      <c r="E3249" s="257"/>
    </row>
    <row r="3250" spans="1:5" s="258" customFormat="1" ht="27">
      <c r="A3250" s="262">
        <v>100607</v>
      </c>
      <c r="B3250" s="263" t="s">
        <v>3484</v>
      </c>
      <c r="C3250" s="264" t="s">
        <v>2</v>
      </c>
      <c r="D3250" s="278">
        <v>642.32000000000005</v>
      </c>
      <c r="E3250" s="257"/>
    </row>
    <row r="3251" spans="1:5" s="258" customFormat="1" ht="27">
      <c r="A3251" s="262">
        <v>100608</v>
      </c>
      <c r="B3251" s="263" t="s">
        <v>3485</v>
      </c>
      <c r="C3251" s="264" t="s">
        <v>2</v>
      </c>
      <c r="D3251" s="278">
        <v>1037.49</v>
      </c>
      <c r="E3251" s="257"/>
    </row>
    <row r="3252" spans="1:5" s="258" customFormat="1" ht="27">
      <c r="A3252" s="262">
        <v>100609</v>
      </c>
      <c r="B3252" s="263" t="s">
        <v>3486</v>
      </c>
      <c r="C3252" s="264" t="s">
        <v>2</v>
      </c>
      <c r="D3252" s="278">
        <v>1601.43</v>
      </c>
      <c r="E3252" s="257"/>
    </row>
    <row r="3253" spans="1:5" s="258" customFormat="1" ht="27">
      <c r="A3253" s="262">
        <v>100610</v>
      </c>
      <c r="B3253" s="263" t="s">
        <v>3487</v>
      </c>
      <c r="C3253" s="264" t="s">
        <v>2</v>
      </c>
      <c r="D3253" s="278">
        <v>658.8</v>
      </c>
      <c r="E3253" s="257"/>
    </row>
    <row r="3254" spans="1:5" s="258" customFormat="1" ht="27">
      <c r="A3254" s="262">
        <v>100611</v>
      </c>
      <c r="B3254" s="263" t="s">
        <v>3488</v>
      </c>
      <c r="C3254" s="264" t="s">
        <v>2</v>
      </c>
      <c r="D3254" s="278">
        <v>836.56</v>
      </c>
      <c r="E3254" s="257"/>
    </row>
    <row r="3255" spans="1:5" s="258" customFormat="1" ht="27">
      <c r="A3255" s="262">
        <v>100612</v>
      </c>
      <c r="B3255" s="263" t="s">
        <v>3489</v>
      </c>
      <c r="C3255" s="264" t="s">
        <v>2</v>
      </c>
      <c r="D3255" s="278">
        <v>1059.23</v>
      </c>
      <c r="E3255" s="257"/>
    </row>
    <row r="3256" spans="1:5" s="258" customFormat="1" ht="27">
      <c r="A3256" s="262">
        <v>100613</v>
      </c>
      <c r="B3256" s="263" t="s">
        <v>3490</v>
      </c>
      <c r="C3256" s="264" t="s">
        <v>2</v>
      </c>
      <c r="D3256" s="278">
        <v>1631.93</v>
      </c>
      <c r="E3256" s="257"/>
    </row>
    <row r="3257" spans="1:5" s="258" customFormat="1" ht="27">
      <c r="A3257" s="262">
        <v>100614</v>
      </c>
      <c r="B3257" s="263" t="s">
        <v>3491</v>
      </c>
      <c r="C3257" s="264" t="s">
        <v>2</v>
      </c>
      <c r="D3257" s="278">
        <v>874.27</v>
      </c>
      <c r="E3257" s="257"/>
    </row>
    <row r="3258" spans="1:5" s="258" customFormat="1" ht="27">
      <c r="A3258" s="262">
        <v>100615</v>
      </c>
      <c r="B3258" s="263" t="s">
        <v>3492</v>
      </c>
      <c r="C3258" s="264" t="s">
        <v>2</v>
      </c>
      <c r="D3258" s="278">
        <v>1102.3900000000001</v>
      </c>
      <c r="E3258" s="257"/>
    </row>
    <row r="3259" spans="1:5" s="258" customFormat="1" ht="27">
      <c r="A3259" s="262">
        <v>100616</v>
      </c>
      <c r="B3259" s="263" t="s">
        <v>3493</v>
      </c>
      <c r="C3259" s="264" t="s">
        <v>2</v>
      </c>
      <c r="D3259" s="278">
        <v>1696.19</v>
      </c>
      <c r="E3259" s="257"/>
    </row>
    <row r="3260" spans="1:5" s="258" customFormat="1" ht="27">
      <c r="A3260" s="262">
        <v>100617</v>
      </c>
      <c r="B3260" s="263" t="s">
        <v>3494</v>
      </c>
      <c r="C3260" s="264" t="s">
        <v>2</v>
      </c>
      <c r="D3260" s="278">
        <v>1145.3499999999999</v>
      </c>
      <c r="E3260" s="257"/>
    </row>
    <row r="3261" spans="1:5" s="258" customFormat="1" ht="27">
      <c r="A3261" s="262">
        <v>100618</v>
      </c>
      <c r="B3261" s="263" t="s">
        <v>3495</v>
      </c>
      <c r="C3261" s="264" t="s">
        <v>2</v>
      </c>
      <c r="D3261" s="278">
        <v>1765.55</v>
      </c>
      <c r="E3261" s="257"/>
    </row>
    <row r="3262" spans="1:5" s="258" customFormat="1" ht="13.5">
      <c r="A3262" s="262">
        <v>100619</v>
      </c>
      <c r="B3262" s="263" t="s">
        <v>3496</v>
      </c>
      <c r="C3262" s="264" t="s">
        <v>2</v>
      </c>
      <c r="D3262" s="278">
        <v>603.5</v>
      </c>
      <c r="E3262" s="257"/>
    </row>
    <row r="3263" spans="1:5" s="258" customFormat="1" ht="27">
      <c r="A3263" s="262">
        <v>100620</v>
      </c>
      <c r="B3263" s="263" t="s">
        <v>3497</v>
      </c>
      <c r="C3263" s="264" t="s">
        <v>2</v>
      </c>
      <c r="D3263" s="278">
        <v>3618.55</v>
      </c>
      <c r="E3263" s="257"/>
    </row>
    <row r="3264" spans="1:5" s="258" customFormat="1" ht="27">
      <c r="A3264" s="262">
        <v>100621</v>
      </c>
      <c r="B3264" s="263" t="s">
        <v>3498</v>
      </c>
      <c r="C3264" s="264" t="s">
        <v>2</v>
      </c>
      <c r="D3264" s="278">
        <v>4081.04</v>
      </c>
      <c r="E3264" s="257"/>
    </row>
    <row r="3265" spans="1:5" s="258" customFormat="1" ht="27">
      <c r="A3265" s="262">
        <v>100622</v>
      </c>
      <c r="B3265" s="263" t="s">
        <v>3499</v>
      </c>
      <c r="C3265" s="264" t="s">
        <v>2</v>
      </c>
      <c r="D3265" s="278">
        <v>2491.98</v>
      </c>
      <c r="E3265" s="257"/>
    </row>
    <row r="3266" spans="1:5" s="258" customFormat="1" ht="27">
      <c r="A3266" s="262">
        <v>100623</v>
      </c>
      <c r="B3266" s="263" t="s">
        <v>3500</v>
      </c>
      <c r="C3266" s="264" t="s">
        <v>2</v>
      </c>
      <c r="D3266" s="278">
        <v>2677.11</v>
      </c>
      <c r="E3266" s="257"/>
    </row>
    <row r="3267" spans="1:5" s="258" customFormat="1" ht="27">
      <c r="A3267" s="262">
        <v>97600</v>
      </c>
      <c r="B3267" s="263" t="s">
        <v>4819</v>
      </c>
      <c r="C3267" s="264" t="s">
        <v>2</v>
      </c>
      <c r="D3267" s="278">
        <v>326.67</v>
      </c>
      <c r="E3267" s="257"/>
    </row>
    <row r="3268" spans="1:5" s="258" customFormat="1" ht="27">
      <c r="A3268" s="262">
        <v>97601</v>
      </c>
      <c r="B3268" s="263" t="s">
        <v>4820</v>
      </c>
      <c r="C3268" s="264" t="s">
        <v>2</v>
      </c>
      <c r="D3268" s="278">
        <v>341.35</v>
      </c>
      <c r="E3268" s="257"/>
    </row>
    <row r="3269" spans="1:5" s="258" customFormat="1" ht="27">
      <c r="A3269" s="262">
        <v>97605</v>
      </c>
      <c r="B3269" s="263" t="s">
        <v>4821</v>
      </c>
      <c r="C3269" s="264" t="s">
        <v>2</v>
      </c>
      <c r="D3269" s="278">
        <v>90.22</v>
      </c>
      <c r="E3269" s="257"/>
    </row>
    <row r="3270" spans="1:5" s="258" customFormat="1" ht="27">
      <c r="A3270" s="262">
        <v>97606</v>
      </c>
      <c r="B3270" s="263" t="s">
        <v>4822</v>
      </c>
      <c r="C3270" s="264" t="s">
        <v>2</v>
      </c>
      <c r="D3270" s="278">
        <v>94.93</v>
      </c>
      <c r="E3270" s="257"/>
    </row>
    <row r="3271" spans="1:5" s="258" customFormat="1" ht="27">
      <c r="A3271" s="262">
        <v>97607</v>
      </c>
      <c r="B3271" s="263" t="s">
        <v>4823</v>
      </c>
      <c r="C3271" s="264" t="s">
        <v>2</v>
      </c>
      <c r="D3271" s="278">
        <v>108.59</v>
      </c>
      <c r="E3271" s="257"/>
    </row>
    <row r="3272" spans="1:5" s="258" customFormat="1" ht="27">
      <c r="A3272" s="262">
        <v>97608</v>
      </c>
      <c r="B3272" s="263" t="s">
        <v>4824</v>
      </c>
      <c r="C3272" s="264" t="s">
        <v>2</v>
      </c>
      <c r="D3272" s="278">
        <v>113.3</v>
      </c>
      <c r="E3272" s="257"/>
    </row>
    <row r="3273" spans="1:5" s="258" customFormat="1" ht="27">
      <c r="A3273" s="262">
        <v>102102</v>
      </c>
      <c r="B3273" s="263" t="s">
        <v>6156</v>
      </c>
      <c r="C3273" s="264" t="s">
        <v>2</v>
      </c>
      <c r="D3273" s="278">
        <v>10286.280000000001</v>
      </c>
      <c r="E3273" s="257"/>
    </row>
    <row r="3274" spans="1:5" s="258" customFormat="1" ht="27">
      <c r="A3274" s="262">
        <v>102103</v>
      </c>
      <c r="B3274" s="263" t="s">
        <v>6157</v>
      </c>
      <c r="C3274" s="264" t="s">
        <v>2</v>
      </c>
      <c r="D3274" s="278">
        <v>11438.79</v>
      </c>
      <c r="E3274" s="257"/>
    </row>
    <row r="3275" spans="1:5" s="258" customFormat="1" ht="27">
      <c r="A3275" s="262">
        <v>102104</v>
      </c>
      <c r="B3275" s="263" t="s">
        <v>6158</v>
      </c>
      <c r="C3275" s="264" t="s">
        <v>2</v>
      </c>
      <c r="D3275" s="278">
        <v>14650.99</v>
      </c>
      <c r="E3275" s="257"/>
    </row>
    <row r="3276" spans="1:5" s="258" customFormat="1" ht="27">
      <c r="A3276" s="262">
        <v>102105</v>
      </c>
      <c r="B3276" s="263" t="s">
        <v>6159</v>
      </c>
      <c r="C3276" s="264" t="s">
        <v>2</v>
      </c>
      <c r="D3276" s="278">
        <v>17988.490000000002</v>
      </c>
      <c r="E3276" s="257"/>
    </row>
    <row r="3277" spans="1:5" s="258" customFormat="1" ht="27">
      <c r="A3277" s="262">
        <v>102106</v>
      </c>
      <c r="B3277" s="263" t="s">
        <v>6160</v>
      </c>
      <c r="C3277" s="264" t="s">
        <v>2</v>
      </c>
      <c r="D3277" s="278">
        <v>22542.22</v>
      </c>
      <c r="E3277" s="257"/>
    </row>
    <row r="3278" spans="1:5" s="258" customFormat="1" ht="27">
      <c r="A3278" s="262">
        <v>102107</v>
      </c>
      <c r="B3278" s="263" t="s">
        <v>6161</v>
      </c>
      <c r="C3278" s="264" t="s">
        <v>2</v>
      </c>
      <c r="D3278" s="278">
        <v>31423.09</v>
      </c>
      <c r="E3278" s="257"/>
    </row>
    <row r="3279" spans="1:5" s="258" customFormat="1" ht="27">
      <c r="A3279" s="262">
        <v>102108</v>
      </c>
      <c r="B3279" s="263" t="s">
        <v>6162</v>
      </c>
      <c r="C3279" s="264" t="s">
        <v>2</v>
      </c>
      <c r="D3279" s="278">
        <v>36579.17</v>
      </c>
      <c r="E3279" s="257"/>
    </row>
    <row r="3280" spans="1:5" s="258" customFormat="1" ht="13.5">
      <c r="A3280" s="262">
        <v>102109</v>
      </c>
      <c r="B3280" s="263" t="s">
        <v>6163</v>
      </c>
      <c r="C3280" s="264" t="s">
        <v>2</v>
      </c>
      <c r="D3280" s="278">
        <v>76.760000000000005</v>
      </c>
      <c r="E3280" s="257"/>
    </row>
    <row r="3281" spans="1:5" s="258" customFormat="1" ht="13.5">
      <c r="A3281" s="262">
        <v>102110</v>
      </c>
      <c r="B3281" s="263" t="s">
        <v>6164</v>
      </c>
      <c r="C3281" s="264" t="s">
        <v>2</v>
      </c>
      <c r="D3281" s="278">
        <v>247.36</v>
      </c>
      <c r="E3281" s="257"/>
    </row>
    <row r="3282" spans="1:5" s="258" customFormat="1" ht="27">
      <c r="A3282" s="262">
        <v>103654</v>
      </c>
      <c r="B3282" s="263" t="s">
        <v>7366</v>
      </c>
      <c r="C3282" s="264" t="s">
        <v>2</v>
      </c>
      <c r="D3282" s="278">
        <v>59162.400000000001</v>
      </c>
      <c r="E3282" s="257"/>
    </row>
    <row r="3283" spans="1:5" s="258" customFormat="1" ht="27">
      <c r="A3283" s="262">
        <v>103655</v>
      </c>
      <c r="B3283" s="263" t="s">
        <v>7367</v>
      </c>
      <c r="C3283" s="264" t="s">
        <v>2</v>
      </c>
      <c r="D3283" s="278">
        <v>81028.92</v>
      </c>
      <c r="E3283" s="257"/>
    </row>
    <row r="3284" spans="1:5" s="258" customFormat="1" ht="27">
      <c r="A3284" s="262">
        <v>103656</v>
      </c>
      <c r="B3284" s="263" t="s">
        <v>7368</v>
      </c>
      <c r="C3284" s="264" t="s">
        <v>2</v>
      </c>
      <c r="D3284" s="278">
        <v>113266.38</v>
      </c>
      <c r="E3284" s="257"/>
    </row>
    <row r="3285" spans="1:5" s="258" customFormat="1" ht="40.5">
      <c r="A3285" s="262">
        <v>104473</v>
      </c>
      <c r="B3285" s="263" t="s">
        <v>25000</v>
      </c>
      <c r="C3285" s="264" t="s">
        <v>2</v>
      </c>
      <c r="D3285" s="278">
        <v>170.48</v>
      </c>
      <c r="E3285" s="257"/>
    </row>
    <row r="3286" spans="1:5" s="258" customFormat="1" ht="40.5">
      <c r="A3286" s="262">
        <v>104474</v>
      </c>
      <c r="B3286" s="263" t="s">
        <v>25001</v>
      </c>
      <c r="C3286" s="264" t="s">
        <v>2</v>
      </c>
      <c r="D3286" s="278">
        <v>363.85</v>
      </c>
      <c r="E3286" s="257"/>
    </row>
    <row r="3287" spans="1:5" s="258" customFormat="1" ht="40.5">
      <c r="A3287" s="262">
        <v>104475</v>
      </c>
      <c r="B3287" s="263" t="s">
        <v>25002</v>
      </c>
      <c r="C3287" s="264" t="s">
        <v>2</v>
      </c>
      <c r="D3287" s="278">
        <v>145.09</v>
      </c>
      <c r="E3287" s="257"/>
    </row>
    <row r="3288" spans="1:5" s="258" customFormat="1" ht="40.5">
      <c r="A3288" s="262">
        <v>104476</v>
      </c>
      <c r="B3288" s="263" t="s">
        <v>25003</v>
      </c>
      <c r="C3288" s="264" t="s">
        <v>2</v>
      </c>
      <c r="D3288" s="278">
        <v>184.19</v>
      </c>
      <c r="E3288" s="257"/>
    </row>
    <row r="3289" spans="1:5" s="258" customFormat="1" ht="40.5">
      <c r="A3289" s="262">
        <v>104477</v>
      </c>
      <c r="B3289" s="263" t="s">
        <v>25004</v>
      </c>
      <c r="C3289" s="264" t="s">
        <v>2</v>
      </c>
      <c r="D3289" s="278">
        <v>144.72</v>
      </c>
      <c r="E3289" s="257"/>
    </row>
    <row r="3290" spans="1:5" s="258" customFormat="1" ht="40.5">
      <c r="A3290" s="262">
        <v>104478</v>
      </c>
      <c r="B3290" s="263" t="s">
        <v>25005</v>
      </c>
      <c r="C3290" s="264" t="s">
        <v>2</v>
      </c>
      <c r="D3290" s="278">
        <v>318.25</v>
      </c>
      <c r="E3290" s="257"/>
    </row>
    <row r="3291" spans="1:5" s="258" customFormat="1" ht="27">
      <c r="A3291" s="262">
        <v>104479</v>
      </c>
      <c r="B3291" s="263" t="s">
        <v>25006</v>
      </c>
      <c r="C3291" s="264" t="s">
        <v>2</v>
      </c>
      <c r="D3291" s="278">
        <v>126.76</v>
      </c>
      <c r="E3291" s="257"/>
    </row>
    <row r="3292" spans="1:5" s="258" customFormat="1" ht="40.5">
      <c r="A3292" s="262">
        <v>104480</v>
      </c>
      <c r="B3292" s="263" t="s">
        <v>25007</v>
      </c>
      <c r="C3292" s="264" t="s">
        <v>2</v>
      </c>
      <c r="D3292" s="278">
        <v>144.07</v>
      </c>
      <c r="E3292" s="257"/>
    </row>
    <row r="3293" spans="1:5" s="258" customFormat="1" ht="27">
      <c r="A3293" s="262">
        <v>104481</v>
      </c>
      <c r="B3293" s="263" t="s">
        <v>25008</v>
      </c>
      <c r="C3293" s="264" t="s">
        <v>2</v>
      </c>
      <c r="D3293" s="278">
        <v>328.59</v>
      </c>
      <c r="E3293" s="257"/>
    </row>
    <row r="3294" spans="1:5" s="258" customFormat="1" ht="13.5">
      <c r="A3294" s="262">
        <v>96971</v>
      </c>
      <c r="B3294" s="263" t="s">
        <v>3501</v>
      </c>
      <c r="C3294" s="264" t="s">
        <v>1</v>
      </c>
      <c r="D3294" s="278">
        <v>34.71</v>
      </c>
      <c r="E3294" s="257"/>
    </row>
    <row r="3295" spans="1:5" s="258" customFormat="1" ht="13.5">
      <c r="A3295" s="262">
        <v>96972</v>
      </c>
      <c r="B3295" s="263" t="s">
        <v>3502</v>
      </c>
      <c r="C3295" s="264" t="s">
        <v>1</v>
      </c>
      <c r="D3295" s="278">
        <v>46.97</v>
      </c>
      <c r="E3295" s="257"/>
    </row>
    <row r="3296" spans="1:5" s="258" customFormat="1" ht="13.5">
      <c r="A3296" s="262">
        <v>96973</v>
      </c>
      <c r="B3296" s="263" t="s">
        <v>3503</v>
      </c>
      <c r="C3296" s="264" t="s">
        <v>1</v>
      </c>
      <c r="D3296" s="278">
        <v>62.05</v>
      </c>
      <c r="E3296" s="257"/>
    </row>
    <row r="3297" spans="1:5" s="258" customFormat="1" ht="13.5">
      <c r="A3297" s="262">
        <v>96974</v>
      </c>
      <c r="B3297" s="263" t="s">
        <v>3504</v>
      </c>
      <c r="C3297" s="264" t="s">
        <v>1</v>
      </c>
      <c r="D3297" s="278">
        <v>80.930000000000007</v>
      </c>
      <c r="E3297" s="257"/>
    </row>
    <row r="3298" spans="1:5" s="258" customFormat="1" ht="13.5">
      <c r="A3298" s="262">
        <v>96975</v>
      </c>
      <c r="B3298" s="263" t="s">
        <v>3505</v>
      </c>
      <c r="C3298" s="264" t="s">
        <v>1</v>
      </c>
      <c r="D3298" s="278">
        <v>100.69</v>
      </c>
      <c r="E3298" s="257"/>
    </row>
    <row r="3299" spans="1:5" s="258" customFormat="1" ht="13.5">
      <c r="A3299" s="262">
        <v>96976</v>
      </c>
      <c r="B3299" s="263" t="s">
        <v>3506</v>
      </c>
      <c r="C3299" s="264" t="s">
        <v>1</v>
      </c>
      <c r="D3299" s="278">
        <v>132.82</v>
      </c>
      <c r="E3299" s="257"/>
    </row>
    <row r="3300" spans="1:5" s="258" customFormat="1" ht="13.5">
      <c r="A3300" s="262">
        <v>96977</v>
      </c>
      <c r="B3300" s="263" t="s">
        <v>3507</v>
      </c>
      <c r="C3300" s="264" t="s">
        <v>1</v>
      </c>
      <c r="D3300" s="278">
        <v>53.54</v>
      </c>
      <c r="E3300" s="257"/>
    </row>
    <row r="3301" spans="1:5" s="258" customFormat="1" ht="13.5">
      <c r="A3301" s="262">
        <v>96978</v>
      </c>
      <c r="B3301" s="263" t="s">
        <v>3508</v>
      </c>
      <c r="C3301" s="264" t="s">
        <v>1</v>
      </c>
      <c r="D3301" s="278">
        <v>70.510000000000005</v>
      </c>
      <c r="E3301" s="257"/>
    </row>
    <row r="3302" spans="1:5" s="258" customFormat="1" ht="13.5">
      <c r="A3302" s="262">
        <v>96979</v>
      </c>
      <c r="B3302" s="263" t="s">
        <v>3509</v>
      </c>
      <c r="C3302" s="264" t="s">
        <v>1</v>
      </c>
      <c r="D3302" s="278">
        <v>100.76</v>
      </c>
      <c r="E3302" s="257"/>
    </row>
    <row r="3303" spans="1:5" s="258" customFormat="1" ht="13.5">
      <c r="A3303" s="262">
        <v>96984</v>
      </c>
      <c r="B3303" s="263" t="s">
        <v>3510</v>
      </c>
      <c r="C3303" s="264" t="s">
        <v>2</v>
      </c>
      <c r="D3303" s="278">
        <v>65.36</v>
      </c>
      <c r="E3303" s="257"/>
    </row>
    <row r="3304" spans="1:5" s="258" customFormat="1" ht="13.5">
      <c r="A3304" s="262">
        <v>96985</v>
      </c>
      <c r="B3304" s="263" t="s">
        <v>3511</v>
      </c>
      <c r="C3304" s="264" t="s">
        <v>2</v>
      </c>
      <c r="D3304" s="278">
        <v>88.27</v>
      </c>
      <c r="E3304" s="257"/>
    </row>
    <row r="3305" spans="1:5" s="258" customFormat="1" ht="13.5">
      <c r="A3305" s="262">
        <v>96986</v>
      </c>
      <c r="B3305" s="263" t="s">
        <v>3512</v>
      </c>
      <c r="C3305" s="264" t="s">
        <v>2</v>
      </c>
      <c r="D3305" s="278">
        <v>131.86000000000001</v>
      </c>
      <c r="E3305" s="257"/>
    </row>
    <row r="3306" spans="1:5" s="258" customFormat="1" ht="13.5">
      <c r="A3306" s="262">
        <v>96987</v>
      </c>
      <c r="B3306" s="263" t="s">
        <v>3513</v>
      </c>
      <c r="C3306" s="264" t="s">
        <v>2</v>
      </c>
      <c r="D3306" s="278">
        <v>109.27</v>
      </c>
      <c r="E3306" s="257"/>
    </row>
    <row r="3307" spans="1:5" s="258" customFormat="1" ht="13.5">
      <c r="A3307" s="262">
        <v>96988</v>
      </c>
      <c r="B3307" s="263" t="s">
        <v>3514</v>
      </c>
      <c r="C3307" s="264" t="s">
        <v>2</v>
      </c>
      <c r="D3307" s="278">
        <v>135.94999999999999</v>
      </c>
      <c r="E3307" s="257"/>
    </row>
    <row r="3308" spans="1:5" s="258" customFormat="1" ht="13.5">
      <c r="A3308" s="262">
        <v>96989</v>
      </c>
      <c r="B3308" s="263" t="s">
        <v>3515</v>
      </c>
      <c r="C3308" s="264" t="s">
        <v>2</v>
      </c>
      <c r="D3308" s="278">
        <v>113.65</v>
      </c>
      <c r="E3308" s="257"/>
    </row>
    <row r="3309" spans="1:5" s="258" customFormat="1" ht="13.5">
      <c r="A3309" s="262">
        <v>98463</v>
      </c>
      <c r="B3309" s="263" t="s">
        <v>3516</v>
      </c>
      <c r="C3309" s="264" t="s">
        <v>2</v>
      </c>
      <c r="D3309" s="278">
        <v>25.31</v>
      </c>
      <c r="E3309" s="257"/>
    </row>
    <row r="3310" spans="1:5" s="258" customFormat="1" ht="27">
      <c r="A3310" s="262">
        <v>103490</v>
      </c>
      <c r="B3310" s="263" t="s">
        <v>6890</v>
      </c>
      <c r="C3310" s="264" t="s">
        <v>7</v>
      </c>
      <c r="D3310" s="278">
        <v>3248.31</v>
      </c>
      <c r="E3310" s="257"/>
    </row>
    <row r="3311" spans="1:5" s="258" customFormat="1" ht="27">
      <c r="A3311" s="262">
        <v>103491</v>
      </c>
      <c r="B3311" s="263" t="s">
        <v>6891</v>
      </c>
      <c r="C3311" s="264" t="s">
        <v>7</v>
      </c>
      <c r="D3311" s="278">
        <v>855.44</v>
      </c>
      <c r="E3311" s="257"/>
    </row>
    <row r="3312" spans="1:5" s="258" customFormat="1" ht="27">
      <c r="A3312" s="262">
        <v>96765</v>
      </c>
      <c r="B3312" s="263" t="s">
        <v>5493</v>
      </c>
      <c r="C3312" s="264" t="s">
        <v>2</v>
      </c>
      <c r="D3312" s="278">
        <v>1622.12</v>
      </c>
      <c r="E3312" s="257"/>
    </row>
    <row r="3313" spans="1:5" s="258" customFormat="1" ht="27">
      <c r="A3313" s="262">
        <v>101905</v>
      </c>
      <c r="B3313" s="263" t="s">
        <v>25009</v>
      </c>
      <c r="C3313" s="264" t="s">
        <v>2</v>
      </c>
      <c r="D3313" s="278">
        <v>215.09</v>
      </c>
      <c r="E3313" s="257"/>
    </row>
    <row r="3314" spans="1:5" s="258" customFormat="1" ht="13.5">
      <c r="A3314" s="262">
        <v>101906</v>
      </c>
      <c r="B3314" s="263" t="s">
        <v>25010</v>
      </c>
      <c r="C3314" s="264" t="s">
        <v>2</v>
      </c>
      <c r="D3314" s="278">
        <v>631.82000000000005</v>
      </c>
      <c r="E3314" s="257"/>
    </row>
    <row r="3315" spans="1:5" s="258" customFormat="1" ht="13.5">
      <c r="A3315" s="262">
        <v>101907</v>
      </c>
      <c r="B3315" s="263" t="s">
        <v>25011</v>
      </c>
      <c r="C3315" s="264" t="s">
        <v>2</v>
      </c>
      <c r="D3315" s="278">
        <v>682.59</v>
      </c>
      <c r="E3315" s="257"/>
    </row>
    <row r="3316" spans="1:5" s="258" customFormat="1" ht="13.5">
      <c r="A3316" s="262">
        <v>101908</v>
      </c>
      <c r="B3316" s="263" t="s">
        <v>25012</v>
      </c>
      <c r="C3316" s="264" t="s">
        <v>2</v>
      </c>
      <c r="D3316" s="278">
        <v>208.74</v>
      </c>
      <c r="E3316" s="257"/>
    </row>
    <row r="3317" spans="1:5" s="258" customFormat="1" ht="13.5">
      <c r="A3317" s="262">
        <v>101909</v>
      </c>
      <c r="B3317" s="263" t="s">
        <v>25013</v>
      </c>
      <c r="C3317" s="264" t="s">
        <v>2</v>
      </c>
      <c r="D3317" s="278">
        <v>242.59</v>
      </c>
      <c r="E3317" s="257"/>
    </row>
    <row r="3318" spans="1:5" s="258" customFormat="1" ht="13.5">
      <c r="A3318" s="262">
        <v>101910</v>
      </c>
      <c r="B3318" s="263" t="s">
        <v>25014</v>
      </c>
      <c r="C3318" s="264" t="s">
        <v>2</v>
      </c>
      <c r="D3318" s="278">
        <v>284.89</v>
      </c>
      <c r="E3318" s="257"/>
    </row>
    <row r="3319" spans="1:5" s="258" customFormat="1" ht="13.5">
      <c r="A3319" s="262">
        <v>101911</v>
      </c>
      <c r="B3319" s="263" t="s">
        <v>25015</v>
      </c>
      <c r="C3319" s="264" t="s">
        <v>2</v>
      </c>
      <c r="D3319" s="278">
        <v>327.2</v>
      </c>
      <c r="E3319" s="257"/>
    </row>
    <row r="3320" spans="1:5" s="258" customFormat="1" ht="27">
      <c r="A3320" s="262">
        <v>101912</v>
      </c>
      <c r="B3320" s="263" t="s">
        <v>5494</v>
      </c>
      <c r="C3320" s="264" t="s">
        <v>2</v>
      </c>
      <c r="D3320" s="278">
        <v>1999.62</v>
      </c>
      <c r="E3320" s="257"/>
    </row>
    <row r="3321" spans="1:5" s="258" customFormat="1" ht="13.5">
      <c r="A3321" s="262">
        <v>101913</v>
      </c>
      <c r="B3321" s="263" t="s">
        <v>5495</v>
      </c>
      <c r="C3321" s="264" t="s">
        <v>2</v>
      </c>
      <c r="D3321" s="278">
        <v>464.03</v>
      </c>
      <c r="E3321" s="257"/>
    </row>
    <row r="3322" spans="1:5" s="258" customFormat="1" ht="13.5">
      <c r="A3322" s="262">
        <v>101914</v>
      </c>
      <c r="B3322" s="263" t="s">
        <v>5496</v>
      </c>
      <c r="C3322" s="264" t="s">
        <v>2</v>
      </c>
      <c r="D3322" s="278">
        <v>589.67999999999995</v>
      </c>
      <c r="E3322" s="257"/>
    </row>
    <row r="3323" spans="1:5" s="258" customFormat="1" ht="27">
      <c r="A3323" s="262">
        <v>101915</v>
      </c>
      <c r="B3323" s="263" t="s">
        <v>5497</v>
      </c>
      <c r="C3323" s="264" t="s">
        <v>2</v>
      </c>
      <c r="D3323" s="278">
        <v>387.21</v>
      </c>
      <c r="E3323" s="257"/>
    </row>
    <row r="3324" spans="1:5" s="258" customFormat="1" ht="13.5">
      <c r="A3324" s="262">
        <v>101916</v>
      </c>
      <c r="B3324" s="263" t="s">
        <v>5498</v>
      </c>
      <c r="C3324" s="264" t="s">
        <v>2</v>
      </c>
      <c r="D3324" s="278">
        <v>3572.35</v>
      </c>
      <c r="E3324" s="257"/>
    </row>
    <row r="3325" spans="1:5" s="258" customFormat="1" ht="13.5">
      <c r="A3325" s="262">
        <v>101917</v>
      </c>
      <c r="B3325" s="263" t="s">
        <v>5499</v>
      </c>
      <c r="C3325" s="264" t="s">
        <v>2</v>
      </c>
      <c r="D3325" s="278">
        <v>153.61000000000001</v>
      </c>
      <c r="E3325" s="257"/>
    </row>
    <row r="3326" spans="1:5" s="258" customFormat="1" ht="13.5">
      <c r="A3326" s="262">
        <v>98261</v>
      </c>
      <c r="B3326" s="263" t="s">
        <v>3517</v>
      </c>
      <c r="C3326" s="264" t="s">
        <v>1</v>
      </c>
      <c r="D3326" s="278">
        <v>4.0599999999999996</v>
      </c>
      <c r="E3326" s="257"/>
    </row>
    <row r="3327" spans="1:5" s="258" customFormat="1" ht="27">
      <c r="A3327" s="262">
        <v>98262</v>
      </c>
      <c r="B3327" s="263" t="s">
        <v>3518</v>
      </c>
      <c r="C3327" s="264" t="s">
        <v>1</v>
      </c>
      <c r="D3327" s="278">
        <v>4.6500000000000004</v>
      </c>
      <c r="E3327" s="257"/>
    </row>
    <row r="3328" spans="1:5" s="258" customFormat="1" ht="27">
      <c r="A3328" s="262">
        <v>98263</v>
      </c>
      <c r="B3328" s="263" t="s">
        <v>3519</v>
      </c>
      <c r="C3328" s="264" t="s">
        <v>1</v>
      </c>
      <c r="D3328" s="278">
        <v>4.84</v>
      </c>
      <c r="E3328" s="257"/>
    </row>
    <row r="3329" spans="1:5" s="258" customFormat="1" ht="27">
      <c r="A3329" s="262">
        <v>98264</v>
      </c>
      <c r="B3329" s="263" t="s">
        <v>3520</v>
      </c>
      <c r="C3329" s="264" t="s">
        <v>1</v>
      </c>
      <c r="D3329" s="278">
        <v>5.46</v>
      </c>
      <c r="E3329" s="257"/>
    </row>
    <row r="3330" spans="1:5" s="258" customFormat="1" ht="27">
      <c r="A3330" s="262">
        <v>98265</v>
      </c>
      <c r="B3330" s="263" t="s">
        <v>3521</v>
      </c>
      <c r="C3330" s="264" t="s">
        <v>1</v>
      </c>
      <c r="D3330" s="278">
        <v>5.87</v>
      </c>
      <c r="E3330" s="257"/>
    </row>
    <row r="3331" spans="1:5" s="258" customFormat="1" ht="27">
      <c r="A3331" s="262">
        <v>98266</v>
      </c>
      <c r="B3331" s="263" t="s">
        <v>3522</v>
      </c>
      <c r="C3331" s="264" t="s">
        <v>1</v>
      </c>
      <c r="D3331" s="278">
        <v>6.39</v>
      </c>
      <c r="E3331" s="257"/>
    </row>
    <row r="3332" spans="1:5" s="258" customFormat="1" ht="13.5">
      <c r="A3332" s="262">
        <v>98267</v>
      </c>
      <c r="B3332" s="263" t="s">
        <v>3523</v>
      </c>
      <c r="C3332" s="264" t="s">
        <v>1</v>
      </c>
      <c r="D3332" s="278">
        <v>9.48</v>
      </c>
      <c r="E3332" s="257"/>
    </row>
    <row r="3333" spans="1:5" s="258" customFormat="1" ht="13.5">
      <c r="A3333" s="262">
        <v>98268</v>
      </c>
      <c r="B3333" s="263" t="s">
        <v>3524</v>
      </c>
      <c r="C3333" s="264" t="s">
        <v>1</v>
      </c>
      <c r="D3333" s="278">
        <v>13.91</v>
      </c>
      <c r="E3333" s="257"/>
    </row>
    <row r="3334" spans="1:5" s="258" customFormat="1" ht="13.5">
      <c r="A3334" s="262">
        <v>98269</v>
      </c>
      <c r="B3334" s="263" t="s">
        <v>3525</v>
      </c>
      <c r="C3334" s="264" t="s">
        <v>1</v>
      </c>
      <c r="D3334" s="278">
        <v>18.13</v>
      </c>
      <c r="E3334" s="257"/>
    </row>
    <row r="3335" spans="1:5" s="258" customFormat="1" ht="13.5">
      <c r="A3335" s="262">
        <v>98270</v>
      </c>
      <c r="B3335" s="263" t="s">
        <v>3526</v>
      </c>
      <c r="C3335" s="264" t="s">
        <v>1</v>
      </c>
      <c r="D3335" s="278">
        <v>25.93</v>
      </c>
      <c r="E3335" s="257"/>
    </row>
    <row r="3336" spans="1:5" s="258" customFormat="1" ht="13.5">
      <c r="A3336" s="262">
        <v>98271</v>
      </c>
      <c r="B3336" s="263" t="s">
        <v>3527</v>
      </c>
      <c r="C3336" s="264" t="s">
        <v>1</v>
      </c>
      <c r="D3336" s="278">
        <v>35.229999999999997</v>
      </c>
      <c r="E3336" s="257"/>
    </row>
    <row r="3337" spans="1:5" s="258" customFormat="1" ht="13.5">
      <c r="A3337" s="262">
        <v>98272</v>
      </c>
      <c r="B3337" s="263" t="s">
        <v>3528</v>
      </c>
      <c r="C3337" s="264" t="s">
        <v>1</v>
      </c>
      <c r="D3337" s="278">
        <v>76.8</v>
      </c>
      <c r="E3337" s="257"/>
    </row>
    <row r="3338" spans="1:5" s="258" customFormat="1" ht="13.5">
      <c r="A3338" s="262">
        <v>98273</v>
      </c>
      <c r="B3338" s="263" t="s">
        <v>3529</v>
      </c>
      <c r="C3338" s="264" t="s">
        <v>1</v>
      </c>
      <c r="D3338" s="278">
        <v>1.93</v>
      </c>
      <c r="E3338" s="257"/>
    </row>
    <row r="3339" spans="1:5" s="258" customFormat="1" ht="13.5">
      <c r="A3339" s="262">
        <v>98274</v>
      </c>
      <c r="B3339" s="263" t="s">
        <v>3530</v>
      </c>
      <c r="C3339" s="264" t="s">
        <v>1</v>
      </c>
      <c r="D3339" s="278">
        <v>2.34</v>
      </c>
      <c r="E3339" s="257"/>
    </row>
    <row r="3340" spans="1:5" s="258" customFormat="1" ht="13.5">
      <c r="A3340" s="262">
        <v>98275</v>
      </c>
      <c r="B3340" s="263" t="s">
        <v>3531</v>
      </c>
      <c r="C3340" s="264" t="s">
        <v>1</v>
      </c>
      <c r="D3340" s="278">
        <v>2.86</v>
      </c>
      <c r="E3340" s="257"/>
    </row>
    <row r="3341" spans="1:5" s="258" customFormat="1" ht="13.5">
      <c r="A3341" s="262">
        <v>98276</v>
      </c>
      <c r="B3341" s="263" t="s">
        <v>3532</v>
      </c>
      <c r="C3341" s="264" t="s">
        <v>1</v>
      </c>
      <c r="D3341" s="278">
        <v>5.95</v>
      </c>
      <c r="E3341" s="257"/>
    </row>
    <row r="3342" spans="1:5" s="258" customFormat="1" ht="13.5">
      <c r="A3342" s="262">
        <v>98277</v>
      </c>
      <c r="B3342" s="263" t="s">
        <v>3533</v>
      </c>
      <c r="C3342" s="264" t="s">
        <v>1</v>
      </c>
      <c r="D3342" s="278">
        <v>10.39</v>
      </c>
      <c r="E3342" s="257"/>
    </row>
    <row r="3343" spans="1:5" s="258" customFormat="1" ht="13.5">
      <c r="A3343" s="262">
        <v>98278</v>
      </c>
      <c r="B3343" s="263" t="s">
        <v>3534</v>
      </c>
      <c r="C3343" s="264" t="s">
        <v>1</v>
      </c>
      <c r="D3343" s="278">
        <v>14.6</v>
      </c>
      <c r="E3343" s="257"/>
    </row>
    <row r="3344" spans="1:5" s="258" customFormat="1" ht="13.5">
      <c r="A3344" s="262">
        <v>98279</v>
      </c>
      <c r="B3344" s="263" t="s">
        <v>3535</v>
      </c>
      <c r="C3344" s="264" t="s">
        <v>1</v>
      </c>
      <c r="D3344" s="278">
        <v>22.38</v>
      </c>
      <c r="E3344" s="257"/>
    </row>
    <row r="3345" spans="1:5" s="258" customFormat="1" ht="27">
      <c r="A3345" s="262">
        <v>98280</v>
      </c>
      <c r="B3345" s="263" t="s">
        <v>3536</v>
      </c>
      <c r="C3345" s="264" t="s">
        <v>1</v>
      </c>
      <c r="D3345" s="278">
        <v>8.6</v>
      </c>
      <c r="E3345" s="257"/>
    </row>
    <row r="3346" spans="1:5" s="258" customFormat="1" ht="27">
      <c r="A3346" s="262">
        <v>98281</v>
      </c>
      <c r="B3346" s="263" t="s">
        <v>3537</v>
      </c>
      <c r="C3346" s="264" t="s">
        <v>1</v>
      </c>
      <c r="D3346" s="278">
        <v>9.19</v>
      </c>
      <c r="E3346" s="257"/>
    </row>
    <row r="3347" spans="1:5" s="258" customFormat="1" ht="27">
      <c r="A3347" s="262">
        <v>98282</v>
      </c>
      <c r="B3347" s="263" t="s">
        <v>3538</v>
      </c>
      <c r="C3347" s="264" t="s">
        <v>1</v>
      </c>
      <c r="D3347" s="278">
        <v>9.3800000000000008</v>
      </c>
      <c r="E3347" s="257"/>
    </row>
    <row r="3348" spans="1:5" s="258" customFormat="1" ht="27">
      <c r="A3348" s="262">
        <v>98283</v>
      </c>
      <c r="B3348" s="263" t="s">
        <v>3539</v>
      </c>
      <c r="C3348" s="264" t="s">
        <v>1</v>
      </c>
      <c r="D3348" s="278">
        <v>9.99</v>
      </c>
      <c r="E3348" s="257"/>
    </row>
    <row r="3349" spans="1:5" s="258" customFormat="1" ht="27">
      <c r="A3349" s="262">
        <v>98284</v>
      </c>
      <c r="B3349" s="263" t="s">
        <v>3540</v>
      </c>
      <c r="C3349" s="264" t="s">
        <v>1</v>
      </c>
      <c r="D3349" s="278">
        <v>10.4</v>
      </c>
      <c r="E3349" s="257"/>
    </row>
    <row r="3350" spans="1:5" s="258" customFormat="1" ht="27">
      <c r="A3350" s="262">
        <v>98285</v>
      </c>
      <c r="B3350" s="263" t="s">
        <v>3541</v>
      </c>
      <c r="C3350" s="264" t="s">
        <v>1</v>
      </c>
      <c r="D3350" s="278">
        <v>10.94</v>
      </c>
      <c r="E3350" s="257"/>
    </row>
    <row r="3351" spans="1:5" s="258" customFormat="1" ht="27">
      <c r="A3351" s="262">
        <v>98286</v>
      </c>
      <c r="B3351" s="263" t="s">
        <v>3542</v>
      </c>
      <c r="C3351" s="264" t="s">
        <v>1</v>
      </c>
      <c r="D3351" s="278">
        <v>14.03</v>
      </c>
      <c r="E3351" s="257"/>
    </row>
    <row r="3352" spans="1:5" s="258" customFormat="1" ht="27">
      <c r="A3352" s="262">
        <v>98287</v>
      </c>
      <c r="B3352" s="263" t="s">
        <v>3543</v>
      </c>
      <c r="C3352" s="264" t="s">
        <v>1</v>
      </c>
      <c r="D3352" s="278">
        <v>1.33</v>
      </c>
      <c r="E3352" s="257"/>
    </row>
    <row r="3353" spans="1:5" s="258" customFormat="1" ht="27">
      <c r="A3353" s="262">
        <v>98288</v>
      </c>
      <c r="B3353" s="263" t="s">
        <v>3544</v>
      </c>
      <c r="C3353" s="264" t="s">
        <v>1</v>
      </c>
      <c r="D3353" s="278">
        <v>1.92</v>
      </c>
      <c r="E3353" s="257"/>
    </row>
    <row r="3354" spans="1:5" s="258" customFormat="1" ht="27">
      <c r="A3354" s="262">
        <v>98289</v>
      </c>
      <c r="B3354" s="263" t="s">
        <v>3545</v>
      </c>
      <c r="C3354" s="264" t="s">
        <v>1</v>
      </c>
      <c r="D3354" s="278">
        <v>2.12</v>
      </c>
      <c r="E3354" s="257"/>
    </row>
    <row r="3355" spans="1:5" s="258" customFormat="1" ht="27">
      <c r="A3355" s="262">
        <v>98290</v>
      </c>
      <c r="B3355" s="263" t="s">
        <v>3546</v>
      </c>
      <c r="C3355" s="264" t="s">
        <v>1</v>
      </c>
      <c r="D3355" s="278">
        <v>2.72</v>
      </c>
      <c r="E3355" s="257"/>
    </row>
    <row r="3356" spans="1:5" s="258" customFormat="1" ht="27">
      <c r="A3356" s="262">
        <v>98291</v>
      </c>
      <c r="B3356" s="263" t="s">
        <v>3547</v>
      </c>
      <c r="C3356" s="264" t="s">
        <v>1</v>
      </c>
      <c r="D3356" s="278">
        <v>3.15</v>
      </c>
      <c r="E3356" s="257"/>
    </row>
    <row r="3357" spans="1:5" s="258" customFormat="1" ht="27">
      <c r="A3357" s="262">
        <v>98292</v>
      </c>
      <c r="B3357" s="263" t="s">
        <v>3548</v>
      </c>
      <c r="C3357" s="264" t="s">
        <v>1</v>
      </c>
      <c r="D3357" s="278">
        <v>3.67</v>
      </c>
      <c r="E3357" s="257"/>
    </row>
    <row r="3358" spans="1:5" s="258" customFormat="1" ht="27">
      <c r="A3358" s="262">
        <v>98293</v>
      </c>
      <c r="B3358" s="263" t="s">
        <v>3549</v>
      </c>
      <c r="C3358" s="264" t="s">
        <v>1</v>
      </c>
      <c r="D3358" s="278">
        <v>6.76</v>
      </c>
      <c r="E3358" s="257"/>
    </row>
    <row r="3359" spans="1:5" s="258" customFormat="1" ht="13.5">
      <c r="A3359" s="262">
        <v>98400</v>
      </c>
      <c r="B3359" s="263" t="s">
        <v>3550</v>
      </c>
      <c r="C3359" s="264" t="s">
        <v>1</v>
      </c>
      <c r="D3359" s="278">
        <v>10.99</v>
      </c>
      <c r="E3359" s="257"/>
    </row>
    <row r="3360" spans="1:5" s="258" customFormat="1" ht="13.5">
      <c r="A3360" s="262">
        <v>98401</v>
      </c>
      <c r="B3360" s="263" t="s">
        <v>3551</v>
      </c>
      <c r="C3360" s="264" t="s">
        <v>1</v>
      </c>
      <c r="D3360" s="278">
        <v>16.010000000000002</v>
      </c>
      <c r="E3360" s="257"/>
    </row>
    <row r="3361" spans="1:5" s="258" customFormat="1" ht="13.5">
      <c r="A3361" s="262">
        <v>98402</v>
      </c>
      <c r="B3361" s="263" t="s">
        <v>3552</v>
      </c>
      <c r="C3361" s="264" t="s">
        <v>1</v>
      </c>
      <c r="D3361" s="278">
        <v>18.46</v>
      </c>
      <c r="E3361" s="257"/>
    </row>
    <row r="3362" spans="1:5" s="258" customFormat="1" ht="13.5">
      <c r="A3362" s="262">
        <v>100556</v>
      </c>
      <c r="B3362" s="263" t="s">
        <v>3553</v>
      </c>
      <c r="C3362" s="264" t="s">
        <v>2</v>
      </c>
      <c r="D3362" s="278">
        <v>46.59</v>
      </c>
      <c r="E3362" s="257"/>
    </row>
    <row r="3363" spans="1:5" s="258" customFormat="1" ht="13.5">
      <c r="A3363" s="262">
        <v>100557</v>
      </c>
      <c r="B3363" s="263" t="s">
        <v>3554</v>
      </c>
      <c r="C3363" s="264" t="s">
        <v>2</v>
      </c>
      <c r="D3363" s="278">
        <v>552.49</v>
      </c>
      <c r="E3363" s="257"/>
    </row>
    <row r="3364" spans="1:5" s="258" customFormat="1" ht="27">
      <c r="A3364" s="262">
        <v>100560</v>
      </c>
      <c r="B3364" s="263" t="s">
        <v>3555</v>
      </c>
      <c r="C3364" s="264" t="s">
        <v>2</v>
      </c>
      <c r="D3364" s="278">
        <v>125.94</v>
      </c>
      <c r="E3364" s="257"/>
    </row>
    <row r="3365" spans="1:5" s="258" customFormat="1" ht="27">
      <c r="A3365" s="262">
        <v>100561</v>
      </c>
      <c r="B3365" s="263" t="s">
        <v>3556</v>
      </c>
      <c r="C3365" s="264" t="s">
        <v>2</v>
      </c>
      <c r="D3365" s="278">
        <v>224.21</v>
      </c>
      <c r="E3365" s="257"/>
    </row>
    <row r="3366" spans="1:5" s="258" customFormat="1" ht="27">
      <c r="A3366" s="262">
        <v>100562</v>
      </c>
      <c r="B3366" s="263" t="s">
        <v>3557</v>
      </c>
      <c r="C3366" s="264" t="s">
        <v>2</v>
      </c>
      <c r="D3366" s="278">
        <v>342.81</v>
      </c>
      <c r="E3366" s="257"/>
    </row>
    <row r="3367" spans="1:5" s="258" customFormat="1" ht="27">
      <c r="A3367" s="262">
        <v>100563</v>
      </c>
      <c r="B3367" s="263" t="s">
        <v>3558</v>
      </c>
      <c r="C3367" s="264" t="s">
        <v>2</v>
      </c>
      <c r="D3367" s="278">
        <v>490.44</v>
      </c>
      <c r="E3367" s="257"/>
    </row>
    <row r="3368" spans="1:5" s="258" customFormat="1" ht="27">
      <c r="A3368" s="262">
        <v>101795</v>
      </c>
      <c r="B3368" s="263" t="s">
        <v>6165</v>
      </c>
      <c r="C3368" s="264" t="s">
        <v>2</v>
      </c>
      <c r="D3368" s="278">
        <v>577.04999999999995</v>
      </c>
      <c r="E3368" s="257"/>
    </row>
    <row r="3369" spans="1:5" s="258" customFormat="1" ht="27">
      <c r="A3369" s="262">
        <v>101798</v>
      </c>
      <c r="B3369" s="263" t="s">
        <v>6166</v>
      </c>
      <c r="C3369" s="264" t="s">
        <v>2</v>
      </c>
      <c r="D3369" s="278">
        <v>368.58</v>
      </c>
      <c r="E3369" s="257"/>
    </row>
    <row r="3370" spans="1:5" s="258" customFormat="1" ht="27">
      <c r="A3370" s="262">
        <v>101799</v>
      </c>
      <c r="B3370" s="263" t="s">
        <v>6167</v>
      </c>
      <c r="C3370" s="264" t="s">
        <v>2</v>
      </c>
      <c r="D3370" s="278">
        <v>893.5</v>
      </c>
      <c r="E3370" s="257"/>
    </row>
    <row r="3371" spans="1:5" s="258" customFormat="1" ht="13.5">
      <c r="A3371" s="262">
        <v>98397</v>
      </c>
      <c r="B3371" s="263" t="s">
        <v>3559</v>
      </c>
      <c r="C3371" s="264" t="s">
        <v>4</v>
      </c>
      <c r="D3371" s="278">
        <v>14.45</v>
      </c>
      <c r="E3371" s="257"/>
    </row>
    <row r="3372" spans="1:5" s="258" customFormat="1" ht="27">
      <c r="A3372" s="262">
        <v>103244</v>
      </c>
      <c r="B3372" s="263" t="s">
        <v>25016</v>
      </c>
      <c r="C3372" s="264" t="s">
        <v>2</v>
      </c>
      <c r="D3372" s="278">
        <v>2115.5</v>
      </c>
      <c r="E3372" s="257"/>
    </row>
    <row r="3373" spans="1:5" s="258" customFormat="1" ht="13.5">
      <c r="A3373" s="262">
        <v>103245</v>
      </c>
      <c r="B3373" s="263" t="s">
        <v>25017</v>
      </c>
      <c r="C3373" s="264" t="s">
        <v>2</v>
      </c>
      <c r="D3373" s="278">
        <v>1673.88</v>
      </c>
      <c r="E3373" s="257"/>
    </row>
    <row r="3374" spans="1:5" s="258" customFormat="1" ht="27">
      <c r="A3374" s="262">
        <v>103246</v>
      </c>
      <c r="B3374" s="263" t="s">
        <v>25018</v>
      </c>
      <c r="C3374" s="264" t="s">
        <v>2</v>
      </c>
      <c r="D3374" s="278">
        <v>1823.23</v>
      </c>
      <c r="E3374" s="257"/>
    </row>
    <row r="3375" spans="1:5" s="258" customFormat="1" ht="27">
      <c r="A3375" s="262">
        <v>103247</v>
      </c>
      <c r="B3375" s="263" t="s">
        <v>25019</v>
      </c>
      <c r="C3375" s="264" t="s">
        <v>2</v>
      </c>
      <c r="D3375" s="278">
        <v>2345.21</v>
      </c>
      <c r="E3375" s="257"/>
    </row>
    <row r="3376" spans="1:5" s="258" customFormat="1" ht="27">
      <c r="A3376" s="262">
        <v>103248</v>
      </c>
      <c r="B3376" s="263" t="s">
        <v>25020</v>
      </c>
      <c r="C3376" s="264" t="s">
        <v>2</v>
      </c>
      <c r="D3376" s="278">
        <v>1921.02</v>
      </c>
      <c r="E3376" s="257"/>
    </row>
    <row r="3377" spans="1:5" s="258" customFormat="1" ht="27">
      <c r="A3377" s="262">
        <v>103249</v>
      </c>
      <c r="B3377" s="263" t="s">
        <v>25021</v>
      </c>
      <c r="C3377" s="264" t="s">
        <v>2</v>
      </c>
      <c r="D3377" s="278">
        <v>2061.9699999999998</v>
      </c>
      <c r="E3377" s="257"/>
    </row>
    <row r="3378" spans="1:5" s="258" customFormat="1" ht="27">
      <c r="A3378" s="262">
        <v>103250</v>
      </c>
      <c r="B3378" s="263" t="s">
        <v>25022</v>
      </c>
      <c r="C3378" s="264" t="s">
        <v>2</v>
      </c>
      <c r="D3378" s="278">
        <v>3395.81</v>
      </c>
      <c r="E3378" s="257"/>
    </row>
    <row r="3379" spans="1:5" s="258" customFormat="1" ht="27">
      <c r="A3379" s="262">
        <v>103251</v>
      </c>
      <c r="B3379" s="263" t="s">
        <v>25023</v>
      </c>
      <c r="C3379" s="264" t="s">
        <v>2</v>
      </c>
      <c r="D3379" s="278">
        <v>2687.35</v>
      </c>
      <c r="E3379" s="257"/>
    </row>
    <row r="3380" spans="1:5" s="258" customFormat="1" ht="27">
      <c r="A3380" s="262">
        <v>103252</v>
      </c>
      <c r="B3380" s="263" t="s">
        <v>25024</v>
      </c>
      <c r="C3380" s="264" t="s">
        <v>2</v>
      </c>
      <c r="D3380" s="278">
        <v>2973.05</v>
      </c>
      <c r="E3380" s="257"/>
    </row>
    <row r="3381" spans="1:5" s="258" customFormat="1" ht="27">
      <c r="A3381" s="262">
        <v>103253</v>
      </c>
      <c r="B3381" s="263" t="s">
        <v>25025</v>
      </c>
      <c r="C3381" s="264" t="s">
        <v>2</v>
      </c>
      <c r="D3381" s="278">
        <v>4620.1000000000004</v>
      </c>
      <c r="E3381" s="257"/>
    </row>
    <row r="3382" spans="1:5" s="258" customFormat="1" ht="27">
      <c r="A3382" s="262">
        <v>103254</v>
      </c>
      <c r="B3382" s="263" t="s">
        <v>25026</v>
      </c>
      <c r="C3382" s="264" t="s">
        <v>2</v>
      </c>
      <c r="D3382" s="278">
        <v>3461.85</v>
      </c>
      <c r="E3382" s="257"/>
    </row>
    <row r="3383" spans="1:5" s="258" customFormat="1" ht="27">
      <c r="A3383" s="262">
        <v>103255</v>
      </c>
      <c r="B3383" s="263" t="s">
        <v>25027</v>
      </c>
      <c r="C3383" s="264" t="s">
        <v>2</v>
      </c>
      <c r="D3383" s="278">
        <v>3870.51</v>
      </c>
      <c r="E3383" s="257"/>
    </row>
    <row r="3384" spans="1:5" s="258" customFormat="1" ht="13.5">
      <c r="A3384" s="262">
        <v>103256</v>
      </c>
      <c r="B3384" s="263" t="s">
        <v>25028</v>
      </c>
      <c r="C3384" s="264" t="s">
        <v>2</v>
      </c>
      <c r="D3384" s="278">
        <v>8565.7900000000009</v>
      </c>
      <c r="E3384" s="257"/>
    </row>
    <row r="3385" spans="1:5" s="258" customFormat="1" ht="13.5">
      <c r="A3385" s="262">
        <v>103257</v>
      </c>
      <c r="B3385" s="263" t="s">
        <v>25029</v>
      </c>
      <c r="C3385" s="264" t="s">
        <v>2</v>
      </c>
      <c r="D3385" s="278">
        <v>4907.92</v>
      </c>
      <c r="E3385" s="257"/>
    </row>
    <row r="3386" spans="1:5" s="258" customFormat="1" ht="13.5">
      <c r="A3386" s="262">
        <v>103258</v>
      </c>
      <c r="B3386" s="263" t="s">
        <v>25030</v>
      </c>
      <c r="C3386" s="264" t="s">
        <v>2</v>
      </c>
      <c r="D3386" s="278">
        <v>9572.5400000000009</v>
      </c>
      <c r="E3386" s="257"/>
    </row>
    <row r="3387" spans="1:5" s="258" customFormat="1" ht="13.5">
      <c r="A3387" s="262">
        <v>103259</v>
      </c>
      <c r="B3387" s="263" t="s">
        <v>25031</v>
      </c>
      <c r="C3387" s="264" t="s">
        <v>2</v>
      </c>
      <c r="D3387" s="278">
        <v>5174.87</v>
      </c>
      <c r="E3387" s="257"/>
    </row>
    <row r="3388" spans="1:5" s="258" customFormat="1" ht="13.5">
      <c r="A3388" s="262">
        <v>103260</v>
      </c>
      <c r="B3388" s="263" t="s">
        <v>25032</v>
      </c>
      <c r="C3388" s="264" t="s">
        <v>2</v>
      </c>
      <c r="D3388" s="278">
        <v>5314.81</v>
      </c>
      <c r="E3388" s="257"/>
    </row>
    <row r="3389" spans="1:5" s="258" customFormat="1" ht="13.5">
      <c r="A3389" s="262">
        <v>103261</v>
      </c>
      <c r="B3389" s="263" t="s">
        <v>25033</v>
      </c>
      <c r="C3389" s="264" t="s">
        <v>2</v>
      </c>
      <c r="D3389" s="278">
        <v>10795.79</v>
      </c>
      <c r="E3389" s="257"/>
    </row>
    <row r="3390" spans="1:5" s="258" customFormat="1" ht="13.5">
      <c r="A3390" s="262">
        <v>103262</v>
      </c>
      <c r="B3390" s="263" t="s">
        <v>25034</v>
      </c>
      <c r="C3390" s="264" t="s">
        <v>2</v>
      </c>
      <c r="D3390" s="278">
        <v>6788.91</v>
      </c>
      <c r="E3390" s="257"/>
    </row>
    <row r="3391" spans="1:5" s="258" customFormat="1" ht="13.5">
      <c r="A3391" s="262">
        <v>103263</v>
      </c>
      <c r="B3391" s="263" t="s">
        <v>25035</v>
      </c>
      <c r="C3391" s="264" t="s">
        <v>2</v>
      </c>
      <c r="D3391" s="278">
        <v>14999.52</v>
      </c>
      <c r="E3391" s="257"/>
    </row>
    <row r="3392" spans="1:5" s="258" customFormat="1" ht="13.5">
      <c r="A3392" s="262">
        <v>103264</v>
      </c>
      <c r="B3392" s="263" t="s">
        <v>25036</v>
      </c>
      <c r="C3392" s="264" t="s">
        <v>2</v>
      </c>
      <c r="D3392" s="278">
        <v>8439.11</v>
      </c>
      <c r="E3392" s="257"/>
    </row>
    <row r="3393" spans="1:5" s="258" customFormat="1" ht="27">
      <c r="A3393" s="262">
        <v>103265</v>
      </c>
      <c r="B3393" s="263" t="s">
        <v>25037</v>
      </c>
      <c r="C3393" s="264" t="s">
        <v>2</v>
      </c>
      <c r="D3393" s="278">
        <v>18070.32</v>
      </c>
      <c r="E3393" s="257"/>
    </row>
    <row r="3394" spans="1:5" s="258" customFormat="1" ht="13.5">
      <c r="A3394" s="262">
        <v>103266</v>
      </c>
      <c r="B3394" s="263" t="s">
        <v>25038</v>
      </c>
      <c r="C3394" s="264" t="s">
        <v>2</v>
      </c>
      <c r="D3394" s="278">
        <v>9417.7000000000007</v>
      </c>
      <c r="E3394" s="257"/>
    </row>
    <row r="3395" spans="1:5" s="258" customFormat="1" ht="13.5">
      <c r="A3395" s="262">
        <v>103267</v>
      </c>
      <c r="B3395" s="263" t="s">
        <v>25039</v>
      </c>
      <c r="C3395" s="264" t="s">
        <v>2</v>
      </c>
      <c r="D3395" s="278">
        <v>5364</v>
      </c>
      <c r="E3395" s="257"/>
    </row>
    <row r="3396" spans="1:5" s="258" customFormat="1" ht="27">
      <c r="A3396" s="262">
        <v>103268</v>
      </c>
      <c r="B3396" s="263" t="s">
        <v>25040</v>
      </c>
      <c r="C3396" s="264" t="s">
        <v>2</v>
      </c>
      <c r="D3396" s="278">
        <v>6360.77</v>
      </c>
      <c r="E3396" s="257"/>
    </row>
    <row r="3397" spans="1:5" s="258" customFormat="1" ht="13.5">
      <c r="A3397" s="262">
        <v>103269</v>
      </c>
      <c r="B3397" s="263" t="s">
        <v>25041</v>
      </c>
      <c r="C3397" s="264" t="s">
        <v>2</v>
      </c>
      <c r="D3397" s="278">
        <v>6585.58</v>
      </c>
      <c r="E3397" s="257"/>
    </row>
    <row r="3398" spans="1:5" s="258" customFormat="1" ht="27">
      <c r="A3398" s="262">
        <v>103270</v>
      </c>
      <c r="B3398" s="263" t="s">
        <v>25042</v>
      </c>
      <c r="C3398" s="264" t="s">
        <v>2</v>
      </c>
      <c r="D3398" s="278">
        <v>6834.59</v>
      </c>
      <c r="E3398" s="257"/>
    </row>
    <row r="3399" spans="1:5" s="258" customFormat="1" ht="13.5">
      <c r="A3399" s="262">
        <v>103271</v>
      </c>
      <c r="B3399" s="263" t="s">
        <v>25043</v>
      </c>
      <c r="C3399" s="264" t="s">
        <v>2</v>
      </c>
      <c r="D3399" s="278">
        <v>9671</v>
      </c>
      <c r="E3399" s="257"/>
    </row>
    <row r="3400" spans="1:5" s="258" customFormat="1" ht="27">
      <c r="A3400" s="262">
        <v>103272</v>
      </c>
      <c r="B3400" s="263" t="s">
        <v>25044</v>
      </c>
      <c r="C3400" s="264" t="s">
        <v>2</v>
      </c>
      <c r="D3400" s="278">
        <v>9987.66</v>
      </c>
      <c r="E3400" s="257"/>
    </row>
    <row r="3401" spans="1:5" s="258" customFormat="1" ht="13.5">
      <c r="A3401" s="262">
        <v>103273</v>
      </c>
      <c r="B3401" s="263" t="s">
        <v>25045</v>
      </c>
      <c r="C3401" s="264" t="s">
        <v>2</v>
      </c>
      <c r="D3401" s="278">
        <v>10296.31</v>
      </c>
      <c r="E3401" s="257"/>
    </row>
    <row r="3402" spans="1:5" s="258" customFormat="1" ht="27">
      <c r="A3402" s="262">
        <v>103274</v>
      </c>
      <c r="B3402" s="263" t="s">
        <v>25046</v>
      </c>
      <c r="C3402" s="264" t="s">
        <v>2</v>
      </c>
      <c r="D3402" s="278">
        <v>11785.6</v>
      </c>
      <c r="E3402" s="257"/>
    </row>
    <row r="3403" spans="1:5" s="258" customFormat="1" ht="13.5">
      <c r="A3403" s="262">
        <v>103275</v>
      </c>
      <c r="B3403" s="263" t="s">
        <v>25047</v>
      </c>
      <c r="C3403" s="264" t="s">
        <v>2</v>
      </c>
      <c r="D3403" s="278">
        <v>11724.8</v>
      </c>
      <c r="E3403" s="257"/>
    </row>
    <row r="3404" spans="1:5" s="258" customFormat="1" ht="27">
      <c r="A3404" s="262">
        <v>103276</v>
      </c>
      <c r="B3404" s="263" t="s">
        <v>25048</v>
      </c>
      <c r="C3404" s="264" t="s">
        <v>2</v>
      </c>
      <c r="D3404" s="278">
        <v>12300.81</v>
      </c>
      <c r="E3404" s="257"/>
    </row>
    <row r="3405" spans="1:5" s="258" customFormat="1" ht="13.5">
      <c r="A3405" s="262">
        <v>103277</v>
      </c>
      <c r="B3405" s="263" t="s">
        <v>25049</v>
      </c>
      <c r="C3405" s="264" t="s">
        <v>2</v>
      </c>
      <c r="D3405" s="278">
        <v>22696.93</v>
      </c>
      <c r="E3405" s="257"/>
    </row>
    <row r="3406" spans="1:5" s="258" customFormat="1" ht="13.5">
      <c r="A3406" s="262">
        <v>103278</v>
      </c>
      <c r="B3406" s="263" t="s">
        <v>25050</v>
      </c>
      <c r="C3406" s="264" t="s">
        <v>2</v>
      </c>
      <c r="D3406" s="278">
        <v>29025.95</v>
      </c>
      <c r="E3406" s="257"/>
    </row>
    <row r="3407" spans="1:5" s="258" customFormat="1" ht="13.5">
      <c r="A3407" s="262">
        <v>103288</v>
      </c>
      <c r="B3407" s="263" t="s">
        <v>6892</v>
      </c>
      <c r="C3407" s="264" t="s">
        <v>2</v>
      </c>
      <c r="D3407" s="278">
        <v>16.920000000000002</v>
      </c>
      <c r="E3407" s="257"/>
    </row>
    <row r="3408" spans="1:5" s="258" customFormat="1" ht="27">
      <c r="A3408" s="262">
        <v>103289</v>
      </c>
      <c r="B3408" s="263" t="s">
        <v>6893</v>
      </c>
      <c r="C3408" s="264" t="s">
        <v>1</v>
      </c>
      <c r="D3408" s="278">
        <v>29.66</v>
      </c>
      <c r="E3408" s="257"/>
    </row>
    <row r="3409" spans="1:5" s="258" customFormat="1" ht="27">
      <c r="A3409" s="262">
        <v>103290</v>
      </c>
      <c r="B3409" s="263" t="s">
        <v>6894</v>
      </c>
      <c r="C3409" s="264" t="s">
        <v>1</v>
      </c>
      <c r="D3409" s="278">
        <v>45.95</v>
      </c>
      <c r="E3409" s="257"/>
    </row>
    <row r="3410" spans="1:5" s="258" customFormat="1" ht="27">
      <c r="A3410" s="262">
        <v>103291</v>
      </c>
      <c r="B3410" s="263" t="s">
        <v>6895</v>
      </c>
      <c r="C3410" s="264" t="s">
        <v>1</v>
      </c>
      <c r="D3410" s="278">
        <v>57.78</v>
      </c>
      <c r="E3410" s="257"/>
    </row>
    <row r="3411" spans="1:5" s="258" customFormat="1" ht="27">
      <c r="A3411" s="262">
        <v>103292</v>
      </c>
      <c r="B3411" s="263" t="s">
        <v>6896</v>
      </c>
      <c r="C3411" s="264" t="s">
        <v>1</v>
      </c>
      <c r="D3411" s="278">
        <v>69.84</v>
      </c>
      <c r="E3411" s="257"/>
    </row>
    <row r="3412" spans="1:5" s="258" customFormat="1" ht="27">
      <c r="A3412" s="262">
        <v>101936</v>
      </c>
      <c r="B3412" s="263" t="s">
        <v>5500</v>
      </c>
      <c r="C3412" s="264" t="s">
        <v>2</v>
      </c>
      <c r="D3412" s="278">
        <v>8994.6</v>
      </c>
      <c r="E3412" s="257"/>
    </row>
    <row r="3413" spans="1:5" s="258" customFormat="1" ht="27">
      <c r="A3413" s="262">
        <v>101937</v>
      </c>
      <c r="B3413" s="263" t="s">
        <v>5501</v>
      </c>
      <c r="C3413" s="264" t="s">
        <v>2</v>
      </c>
      <c r="D3413" s="278">
        <v>15888.75</v>
      </c>
      <c r="E3413" s="257"/>
    </row>
    <row r="3414" spans="1:5" s="258" customFormat="1" ht="13.5">
      <c r="A3414" s="262">
        <v>98294</v>
      </c>
      <c r="B3414" s="263" t="s">
        <v>3560</v>
      </c>
      <c r="C3414" s="264" t="s">
        <v>1</v>
      </c>
      <c r="D3414" s="278">
        <v>4.6100000000000003</v>
      </c>
      <c r="E3414" s="257"/>
    </row>
    <row r="3415" spans="1:5" s="258" customFormat="1" ht="13.5">
      <c r="A3415" s="262">
        <v>98295</v>
      </c>
      <c r="B3415" s="263" t="s">
        <v>3561</v>
      </c>
      <c r="C3415" s="264" t="s">
        <v>1</v>
      </c>
      <c r="D3415" s="278">
        <v>3.78</v>
      </c>
      <c r="E3415" s="257"/>
    </row>
    <row r="3416" spans="1:5" s="258" customFormat="1" ht="13.5">
      <c r="A3416" s="262">
        <v>98296</v>
      </c>
      <c r="B3416" s="263" t="s">
        <v>3562</v>
      </c>
      <c r="C3416" s="264" t="s">
        <v>1</v>
      </c>
      <c r="D3416" s="278">
        <v>6.79</v>
      </c>
      <c r="E3416" s="257"/>
    </row>
    <row r="3417" spans="1:5" s="258" customFormat="1" ht="13.5">
      <c r="A3417" s="262">
        <v>98297</v>
      </c>
      <c r="B3417" s="263" t="s">
        <v>3563</v>
      </c>
      <c r="C3417" s="264" t="s">
        <v>1</v>
      </c>
      <c r="D3417" s="278">
        <v>5.49</v>
      </c>
      <c r="E3417" s="257"/>
    </row>
    <row r="3418" spans="1:5" s="258" customFormat="1" ht="13.5">
      <c r="A3418" s="262">
        <v>98298</v>
      </c>
      <c r="B3418" s="263" t="s">
        <v>8256</v>
      </c>
      <c r="C3418" s="264" t="s">
        <v>1</v>
      </c>
      <c r="D3418" s="278">
        <v>15.72</v>
      </c>
      <c r="E3418" s="257"/>
    </row>
    <row r="3419" spans="1:5" s="258" customFormat="1" ht="13.5">
      <c r="A3419" s="262">
        <v>98299</v>
      </c>
      <c r="B3419" s="263" t="s">
        <v>8257</v>
      </c>
      <c r="C3419" s="264" t="s">
        <v>1</v>
      </c>
      <c r="D3419" s="278">
        <v>14.11</v>
      </c>
      <c r="E3419" s="257"/>
    </row>
    <row r="3420" spans="1:5" s="258" customFormat="1" ht="13.5">
      <c r="A3420" s="262">
        <v>98300</v>
      </c>
      <c r="B3420" s="263" t="s">
        <v>25051</v>
      </c>
      <c r="C3420" s="264" t="s">
        <v>1</v>
      </c>
      <c r="D3420" s="278">
        <v>5.62</v>
      </c>
      <c r="E3420" s="257"/>
    </row>
    <row r="3421" spans="1:5" s="258" customFormat="1" ht="13.5">
      <c r="A3421" s="262">
        <v>98301</v>
      </c>
      <c r="B3421" s="263" t="s">
        <v>3564</v>
      </c>
      <c r="C3421" s="264" t="s">
        <v>2</v>
      </c>
      <c r="D3421" s="278">
        <v>716.4</v>
      </c>
      <c r="E3421" s="257"/>
    </row>
    <row r="3422" spans="1:5" s="258" customFormat="1" ht="13.5">
      <c r="A3422" s="262">
        <v>98302</v>
      </c>
      <c r="B3422" s="263" t="s">
        <v>3565</v>
      </c>
      <c r="C3422" s="264" t="s">
        <v>2</v>
      </c>
      <c r="D3422" s="278">
        <v>1308.6300000000001</v>
      </c>
      <c r="E3422" s="257"/>
    </row>
    <row r="3423" spans="1:5" s="258" customFormat="1" ht="13.5">
      <c r="A3423" s="262">
        <v>98304</v>
      </c>
      <c r="B3423" s="263" t="s">
        <v>3566</v>
      </c>
      <c r="C3423" s="264" t="s">
        <v>2</v>
      </c>
      <c r="D3423" s="278">
        <v>4053.57</v>
      </c>
      <c r="E3423" s="257"/>
    </row>
    <row r="3424" spans="1:5" s="258" customFormat="1" ht="13.5">
      <c r="A3424" s="262">
        <v>98305</v>
      </c>
      <c r="B3424" s="263" t="s">
        <v>8258</v>
      </c>
      <c r="C3424" s="264" t="s">
        <v>2</v>
      </c>
      <c r="D3424" s="278">
        <v>2932.12</v>
      </c>
      <c r="E3424" s="257"/>
    </row>
    <row r="3425" spans="1:5" s="258" customFormat="1" ht="13.5">
      <c r="A3425" s="262">
        <v>98306</v>
      </c>
      <c r="B3425" s="263" t="s">
        <v>8259</v>
      </c>
      <c r="C3425" s="264" t="s">
        <v>2</v>
      </c>
      <c r="D3425" s="278">
        <v>71.2</v>
      </c>
      <c r="E3425" s="257"/>
    </row>
    <row r="3426" spans="1:5" s="258" customFormat="1" ht="13.5">
      <c r="A3426" s="262">
        <v>98307</v>
      </c>
      <c r="B3426" s="263" t="s">
        <v>3567</v>
      </c>
      <c r="C3426" s="264" t="s">
        <v>2</v>
      </c>
      <c r="D3426" s="278">
        <v>52.8</v>
      </c>
      <c r="E3426" s="257"/>
    </row>
    <row r="3427" spans="1:5" s="258" customFormat="1" ht="13.5">
      <c r="A3427" s="262">
        <v>98308</v>
      </c>
      <c r="B3427" s="263" t="s">
        <v>3568</v>
      </c>
      <c r="C3427" s="264" t="s">
        <v>2</v>
      </c>
      <c r="D3427" s="278">
        <v>35.159999999999997</v>
      </c>
      <c r="E3427" s="257"/>
    </row>
    <row r="3428" spans="1:5" s="258" customFormat="1" ht="13.5">
      <c r="A3428" s="262">
        <v>98593</v>
      </c>
      <c r="B3428" s="263" t="s">
        <v>3569</v>
      </c>
      <c r="C3428" s="264" t="s">
        <v>2</v>
      </c>
      <c r="D3428" s="278">
        <v>2846</v>
      </c>
      <c r="E3428" s="257"/>
    </row>
    <row r="3429" spans="1:5" s="258" customFormat="1" ht="13.5">
      <c r="A3429" s="262">
        <v>100553</v>
      </c>
      <c r="B3429" s="263" t="s">
        <v>25052</v>
      </c>
      <c r="C3429" s="264" t="s">
        <v>1</v>
      </c>
      <c r="D3429" s="278">
        <v>17.91</v>
      </c>
      <c r="E3429" s="257"/>
    </row>
    <row r="3430" spans="1:5" s="258" customFormat="1" ht="13.5">
      <c r="A3430" s="262">
        <v>100554</v>
      </c>
      <c r="B3430" s="263" t="s">
        <v>25053</v>
      </c>
      <c r="C3430" s="264" t="s">
        <v>1</v>
      </c>
      <c r="D3430" s="278">
        <v>5.35</v>
      </c>
      <c r="E3430" s="257"/>
    </row>
    <row r="3431" spans="1:5" s="258" customFormat="1" ht="13.5">
      <c r="A3431" s="262">
        <v>100555</v>
      </c>
      <c r="B3431" s="263" t="s">
        <v>8260</v>
      </c>
      <c r="C3431" s="264" t="s">
        <v>2</v>
      </c>
      <c r="D3431" s="278">
        <v>1471.56</v>
      </c>
      <c r="E3431" s="257"/>
    </row>
    <row r="3432" spans="1:5" s="258" customFormat="1" ht="13.5">
      <c r="A3432" s="262">
        <v>89355</v>
      </c>
      <c r="B3432" s="263" t="s">
        <v>8261</v>
      </c>
      <c r="C3432" s="264" t="s">
        <v>1</v>
      </c>
      <c r="D3432" s="278">
        <v>20.92</v>
      </c>
      <c r="E3432" s="257"/>
    </row>
    <row r="3433" spans="1:5" s="258" customFormat="1" ht="13.5">
      <c r="A3433" s="262">
        <v>89356</v>
      </c>
      <c r="B3433" s="263" t="s">
        <v>8262</v>
      </c>
      <c r="C3433" s="264" t="s">
        <v>1</v>
      </c>
      <c r="D3433" s="278">
        <v>24.07</v>
      </c>
      <c r="E3433" s="257"/>
    </row>
    <row r="3434" spans="1:5" s="258" customFormat="1" ht="13.5">
      <c r="A3434" s="262">
        <v>89357</v>
      </c>
      <c r="B3434" s="263" t="s">
        <v>8263</v>
      </c>
      <c r="C3434" s="264" t="s">
        <v>1</v>
      </c>
      <c r="D3434" s="278">
        <v>34.76</v>
      </c>
      <c r="E3434" s="257"/>
    </row>
    <row r="3435" spans="1:5" s="258" customFormat="1" ht="13.5">
      <c r="A3435" s="262">
        <v>89401</v>
      </c>
      <c r="B3435" s="263" t="s">
        <v>8264</v>
      </c>
      <c r="C3435" s="264" t="s">
        <v>1</v>
      </c>
      <c r="D3435" s="278">
        <v>11.96</v>
      </c>
      <c r="E3435" s="257"/>
    </row>
    <row r="3436" spans="1:5" s="258" customFormat="1" ht="13.5">
      <c r="A3436" s="262">
        <v>89402</v>
      </c>
      <c r="B3436" s="263" t="s">
        <v>8265</v>
      </c>
      <c r="C3436" s="264" t="s">
        <v>1</v>
      </c>
      <c r="D3436" s="278">
        <v>13.69</v>
      </c>
      <c r="E3436" s="257"/>
    </row>
    <row r="3437" spans="1:5" s="258" customFormat="1" ht="13.5">
      <c r="A3437" s="262">
        <v>89403</v>
      </c>
      <c r="B3437" s="263" t="s">
        <v>8266</v>
      </c>
      <c r="C3437" s="264" t="s">
        <v>1</v>
      </c>
      <c r="D3437" s="278">
        <v>22.38</v>
      </c>
      <c r="E3437" s="257"/>
    </row>
    <row r="3438" spans="1:5" s="258" customFormat="1" ht="13.5">
      <c r="A3438" s="262">
        <v>89446</v>
      </c>
      <c r="B3438" s="263" t="s">
        <v>8267</v>
      </c>
      <c r="C3438" s="264" t="s">
        <v>1</v>
      </c>
      <c r="D3438" s="278">
        <v>7.18</v>
      </c>
      <c r="E3438" s="257"/>
    </row>
    <row r="3439" spans="1:5" s="258" customFormat="1" ht="13.5">
      <c r="A3439" s="262">
        <v>89447</v>
      </c>
      <c r="B3439" s="263" t="s">
        <v>8268</v>
      </c>
      <c r="C3439" s="264" t="s">
        <v>1</v>
      </c>
      <c r="D3439" s="278">
        <v>14.63</v>
      </c>
      <c r="E3439" s="257"/>
    </row>
    <row r="3440" spans="1:5" s="258" customFormat="1" ht="13.5">
      <c r="A3440" s="262">
        <v>89448</v>
      </c>
      <c r="B3440" s="263" t="s">
        <v>8269</v>
      </c>
      <c r="C3440" s="264" t="s">
        <v>1</v>
      </c>
      <c r="D3440" s="278">
        <v>22.56</v>
      </c>
      <c r="E3440" s="257"/>
    </row>
    <row r="3441" spans="1:5" s="258" customFormat="1" ht="13.5">
      <c r="A3441" s="262">
        <v>89449</v>
      </c>
      <c r="B3441" s="263" t="s">
        <v>8270</v>
      </c>
      <c r="C3441" s="264" t="s">
        <v>1</v>
      </c>
      <c r="D3441" s="278">
        <v>24.9</v>
      </c>
      <c r="E3441" s="257"/>
    </row>
    <row r="3442" spans="1:5" s="258" customFormat="1" ht="13.5">
      <c r="A3442" s="262">
        <v>89450</v>
      </c>
      <c r="B3442" s="263" t="s">
        <v>8271</v>
      </c>
      <c r="C3442" s="264" t="s">
        <v>1</v>
      </c>
      <c r="D3442" s="278">
        <v>40.24</v>
      </c>
      <c r="E3442" s="257"/>
    </row>
    <row r="3443" spans="1:5" s="258" customFormat="1" ht="13.5">
      <c r="A3443" s="262">
        <v>89451</v>
      </c>
      <c r="B3443" s="263" t="s">
        <v>8272</v>
      </c>
      <c r="C3443" s="264" t="s">
        <v>1</v>
      </c>
      <c r="D3443" s="278">
        <v>65.88</v>
      </c>
      <c r="E3443" s="257"/>
    </row>
    <row r="3444" spans="1:5" s="258" customFormat="1" ht="13.5">
      <c r="A3444" s="262">
        <v>89452</v>
      </c>
      <c r="B3444" s="263" t="s">
        <v>8273</v>
      </c>
      <c r="C3444" s="264" t="s">
        <v>1</v>
      </c>
      <c r="D3444" s="278">
        <v>91.03</v>
      </c>
      <c r="E3444" s="257"/>
    </row>
    <row r="3445" spans="1:5" s="258" customFormat="1" ht="13.5">
      <c r="A3445" s="262">
        <v>89508</v>
      </c>
      <c r="B3445" s="263" t="s">
        <v>8274</v>
      </c>
      <c r="C3445" s="264" t="s">
        <v>1</v>
      </c>
      <c r="D3445" s="278">
        <v>20.91</v>
      </c>
      <c r="E3445" s="257"/>
    </row>
    <row r="3446" spans="1:5" s="258" customFormat="1" ht="13.5">
      <c r="A3446" s="262">
        <v>89509</v>
      </c>
      <c r="B3446" s="263" t="s">
        <v>8275</v>
      </c>
      <c r="C3446" s="264" t="s">
        <v>1</v>
      </c>
      <c r="D3446" s="278">
        <v>28.59</v>
      </c>
      <c r="E3446" s="257"/>
    </row>
    <row r="3447" spans="1:5" s="258" customFormat="1" ht="13.5">
      <c r="A3447" s="262">
        <v>89511</v>
      </c>
      <c r="B3447" s="263" t="s">
        <v>8276</v>
      </c>
      <c r="C3447" s="264" t="s">
        <v>1</v>
      </c>
      <c r="D3447" s="278">
        <v>49.53</v>
      </c>
      <c r="E3447" s="257"/>
    </row>
    <row r="3448" spans="1:5" s="258" customFormat="1" ht="13.5">
      <c r="A3448" s="262">
        <v>89512</v>
      </c>
      <c r="B3448" s="263" t="s">
        <v>8277</v>
      </c>
      <c r="C3448" s="264" t="s">
        <v>1</v>
      </c>
      <c r="D3448" s="278">
        <v>62.01</v>
      </c>
      <c r="E3448" s="257"/>
    </row>
    <row r="3449" spans="1:5" s="258" customFormat="1" ht="27">
      <c r="A3449" s="262">
        <v>89576</v>
      </c>
      <c r="B3449" s="263" t="s">
        <v>8278</v>
      </c>
      <c r="C3449" s="264" t="s">
        <v>1</v>
      </c>
      <c r="D3449" s="278">
        <v>38.19</v>
      </c>
      <c r="E3449" s="257"/>
    </row>
    <row r="3450" spans="1:5" s="258" customFormat="1" ht="27">
      <c r="A3450" s="262">
        <v>89578</v>
      </c>
      <c r="B3450" s="263" t="s">
        <v>8279</v>
      </c>
      <c r="C3450" s="264" t="s">
        <v>1</v>
      </c>
      <c r="D3450" s="278">
        <v>46.93</v>
      </c>
      <c r="E3450" s="257"/>
    </row>
    <row r="3451" spans="1:5" s="258" customFormat="1" ht="27">
      <c r="A3451" s="262">
        <v>89580</v>
      </c>
      <c r="B3451" s="263" t="s">
        <v>8280</v>
      </c>
      <c r="C3451" s="264" t="s">
        <v>1</v>
      </c>
      <c r="D3451" s="278">
        <v>97.78</v>
      </c>
      <c r="E3451" s="257"/>
    </row>
    <row r="3452" spans="1:5" s="258" customFormat="1" ht="13.5">
      <c r="A3452" s="262">
        <v>89633</v>
      </c>
      <c r="B3452" s="263" t="s">
        <v>8281</v>
      </c>
      <c r="C3452" s="264" t="s">
        <v>1</v>
      </c>
      <c r="D3452" s="278">
        <v>26.04</v>
      </c>
      <c r="E3452" s="257"/>
    </row>
    <row r="3453" spans="1:5" s="258" customFormat="1" ht="13.5">
      <c r="A3453" s="262">
        <v>89634</v>
      </c>
      <c r="B3453" s="263" t="s">
        <v>8282</v>
      </c>
      <c r="C3453" s="264" t="s">
        <v>1</v>
      </c>
      <c r="D3453" s="278">
        <v>37.36</v>
      </c>
      <c r="E3453" s="257"/>
    </row>
    <row r="3454" spans="1:5" s="258" customFormat="1" ht="13.5">
      <c r="A3454" s="262">
        <v>89635</v>
      </c>
      <c r="B3454" s="263" t="s">
        <v>8283</v>
      </c>
      <c r="C3454" s="264" t="s">
        <v>1</v>
      </c>
      <c r="D3454" s="278">
        <v>55.61</v>
      </c>
      <c r="E3454" s="257"/>
    </row>
    <row r="3455" spans="1:5" s="258" customFormat="1" ht="13.5">
      <c r="A3455" s="262">
        <v>89636</v>
      </c>
      <c r="B3455" s="263" t="s">
        <v>8284</v>
      </c>
      <c r="C3455" s="264" t="s">
        <v>1</v>
      </c>
      <c r="D3455" s="278">
        <v>70.19</v>
      </c>
      <c r="E3455" s="257"/>
    </row>
    <row r="3456" spans="1:5" s="258" customFormat="1" ht="27">
      <c r="A3456" s="262">
        <v>89711</v>
      </c>
      <c r="B3456" s="263" t="s">
        <v>8285</v>
      </c>
      <c r="C3456" s="264" t="s">
        <v>1</v>
      </c>
      <c r="D3456" s="278">
        <v>23.83</v>
      </c>
      <c r="E3456" s="257"/>
    </row>
    <row r="3457" spans="1:5" s="258" customFormat="1" ht="27">
      <c r="A3457" s="262">
        <v>89712</v>
      </c>
      <c r="B3457" s="263" t="s">
        <v>8286</v>
      </c>
      <c r="C3457" s="264" t="s">
        <v>1</v>
      </c>
      <c r="D3457" s="278">
        <v>31.69</v>
      </c>
      <c r="E3457" s="257"/>
    </row>
    <row r="3458" spans="1:5" s="258" customFormat="1" ht="27">
      <c r="A3458" s="262">
        <v>89713</v>
      </c>
      <c r="B3458" s="263" t="s">
        <v>8287</v>
      </c>
      <c r="C3458" s="264" t="s">
        <v>1</v>
      </c>
      <c r="D3458" s="278">
        <v>39.89</v>
      </c>
      <c r="E3458" s="257"/>
    </row>
    <row r="3459" spans="1:5" s="258" customFormat="1" ht="27">
      <c r="A3459" s="262">
        <v>89714</v>
      </c>
      <c r="B3459" s="263" t="s">
        <v>8288</v>
      </c>
      <c r="C3459" s="264" t="s">
        <v>1</v>
      </c>
      <c r="D3459" s="278">
        <v>44.07</v>
      </c>
      <c r="E3459" s="257"/>
    </row>
    <row r="3460" spans="1:5" s="258" customFormat="1" ht="13.5">
      <c r="A3460" s="262">
        <v>89716</v>
      </c>
      <c r="B3460" s="263" t="s">
        <v>8289</v>
      </c>
      <c r="C3460" s="264" t="s">
        <v>1</v>
      </c>
      <c r="D3460" s="278">
        <v>27.96</v>
      </c>
      <c r="E3460" s="257"/>
    </row>
    <row r="3461" spans="1:5" s="258" customFormat="1" ht="13.5">
      <c r="A3461" s="262">
        <v>89717</v>
      </c>
      <c r="B3461" s="263" t="s">
        <v>8290</v>
      </c>
      <c r="C3461" s="264" t="s">
        <v>1</v>
      </c>
      <c r="D3461" s="278">
        <v>44.5</v>
      </c>
      <c r="E3461" s="257"/>
    </row>
    <row r="3462" spans="1:5" s="258" customFormat="1" ht="13.5">
      <c r="A3462" s="262">
        <v>89770</v>
      </c>
      <c r="B3462" s="263" t="s">
        <v>8291</v>
      </c>
      <c r="C3462" s="264" t="s">
        <v>1</v>
      </c>
      <c r="D3462" s="278">
        <v>48.9</v>
      </c>
      <c r="E3462" s="257"/>
    </row>
    <row r="3463" spans="1:5" s="258" customFormat="1" ht="13.5">
      <c r="A3463" s="262">
        <v>89771</v>
      </c>
      <c r="B3463" s="263" t="s">
        <v>8292</v>
      </c>
      <c r="C3463" s="264" t="s">
        <v>1</v>
      </c>
      <c r="D3463" s="278">
        <v>65.3</v>
      </c>
      <c r="E3463" s="257"/>
    </row>
    <row r="3464" spans="1:5" s="258" customFormat="1" ht="13.5">
      <c r="A3464" s="262">
        <v>89773</v>
      </c>
      <c r="B3464" s="263" t="s">
        <v>8293</v>
      </c>
      <c r="C3464" s="264" t="s">
        <v>1</v>
      </c>
      <c r="D3464" s="278">
        <v>153.59</v>
      </c>
      <c r="E3464" s="257"/>
    </row>
    <row r="3465" spans="1:5" s="258" customFormat="1" ht="13.5">
      <c r="A3465" s="262">
        <v>89775</v>
      </c>
      <c r="B3465" s="263" t="s">
        <v>8294</v>
      </c>
      <c r="C3465" s="264" t="s">
        <v>1</v>
      </c>
      <c r="D3465" s="278">
        <v>240.24</v>
      </c>
      <c r="E3465" s="257"/>
    </row>
    <row r="3466" spans="1:5" s="258" customFormat="1" ht="27">
      <c r="A3466" s="262">
        <v>89798</v>
      </c>
      <c r="B3466" s="263" t="s">
        <v>8295</v>
      </c>
      <c r="C3466" s="264" t="s">
        <v>1</v>
      </c>
      <c r="D3466" s="278">
        <v>18.88</v>
      </c>
      <c r="E3466" s="257"/>
    </row>
    <row r="3467" spans="1:5" s="258" customFormat="1" ht="27">
      <c r="A3467" s="262">
        <v>89799</v>
      </c>
      <c r="B3467" s="263" t="s">
        <v>8296</v>
      </c>
      <c r="C3467" s="264" t="s">
        <v>1</v>
      </c>
      <c r="D3467" s="278">
        <v>29.27</v>
      </c>
      <c r="E3467" s="257"/>
    </row>
    <row r="3468" spans="1:5" s="258" customFormat="1" ht="27">
      <c r="A3468" s="262">
        <v>89800</v>
      </c>
      <c r="B3468" s="263" t="s">
        <v>8297</v>
      </c>
      <c r="C3468" s="264" t="s">
        <v>1</v>
      </c>
      <c r="D3468" s="278">
        <v>35.659999999999997</v>
      </c>
      <c r="E3468" s="257"/>
    </row>
    <row r="3469" spans="1:5" s="258" customFormat="1" ht="27">
      <c r="A3469" s="262">
        <v>89848</v>
      </c>
      <c r="B3469" s="263" t="s">
        <v>8298</v>
      </c>
      <c r="C3469" s="264" t="s">
        <v>1</v>
      </c>
      <c r="D3469" s="278">
        <v>34.56</v>
      </c>
      <c r="E3469" s="257"/>
    </row>
    <row r="3470" spans="1:5" s="258" customFormat="1" ht="27">
      <c r="A3470" s="262">
        <v>89849</v>
      </c>
      <c r="B3470" s="263" t="s">
        <v>8299</v>
      </c>
      <c r="C3470" s="264" t="s">
        <v>1</v>
      </c>
      <c r="D3470" s="278">
        <v>75.75</v>
      </c>
      <c r="E3470" s="257"/>
    </row>
    <row r="3471" spans="1:5" s="258" customFormat="1" ht="13.5">
      <c r="A3471" s="262">
        <v>89865</v>
      </c>
      <c r="B3471" s="263" t="s">
        <v>8300</v>
      </c>
      <c r="C3471" s="264" t="s">
        <v>1</v>
      </c>
      <c r="D3471" s="278">
        <v>18.14</v>
      </c>
      <c r="E3471" s="257"/>
    </row>
    <row r="3472" spans="1:5" s="258" customFormat="1" ht="27">
      <c r="A3472" s="262">
        <v>91784</v>
      </c>
      <c r="B3472" s="263" t="s">
        <v>3570</v>
      </c>
      <c r="C3472" s="264" t="s">
        <v>1</v>
      </c>
      <c r="D3472" s="278">
        <v>48.2</v>
      </c>
      <c r="E3472" s="257"/>
    </row>
    <row r="3473" spans="1:5" s="258" customFormat="1" ht="40.5">
      <c r="A3473" s="262">
        <v>91785</v>
      </c>
      <c r="B3473" s="263" t="s">
        <v>3571</v>
      </c>
      <c r="C3473" s="264" t="s">
        <v>1</v>
      </c>
      <c r="D3473" s="278">
        <v>47.11</v>
      </c>
      <c r="E3473" s="257"/>
    </row>
    <row r="3474" spans="1:5" s="258" customFormat="1" ht="40.5">
      <c r="A3474" s="262">
        <v>91786</v>
      </c>
      <c r="B3474" s="263" t="s">
        <v>3572</v>
      </c>
      <c r="C3474" s="264" t="s">
        <v>1</v>
      </c>
      <c r="D3474" s="278">
        <v>36.58</v>
      </c>
      <c r="E3474" s="257"/>
    </row>
    <row r="3475" spans="1:5" s="258" customFormat="1" ht="27">
      <c r="A3475" s="262">
        <v>91787</v>
      </c>
      <c r="B3475" s="263" t="s">
        <v>3573</v>
      </c>
      <c r="C3475" s="264" t="s">
        <v>1</v>
      </c>
      <c r="D3475" s="278">
        <v>44.01</v>
      </c>
      <c r="E3475" s="257"/>
    </row>
    <row r="3476" spans="1:5" s="258" customFormat="1" ht="27">
      <c r="A3476" s="262">
        <v>91788</v>
      </c>
      <c r="B3476" s="263" t="s">
        <v>3574</v>
      </c>
      <c r="C3476" s="264" t="s">
        <v>1</v>
      </c>
      <c r="D3476" s="278">
        <v>52.72</v>
      </c>
      <c r="E3476" s="257"/>
    </row>
    <row r="3477" spans="1:5" s="258" customFormat="1" ht="40.5">
      <c r="A3477" s="262">
        <v>91789</v>
      </c>
      <c r="B3477" s="263" t="s">
        <v>3575</v>
      </c>
      <c r="C3477" s="264" t="s">
        <v>1</v>
      </c>
      <c r="D3477" s="278">
        <v>66.98</v>
      </c>
      <c r="E3477" s="257"/>
    </row>
    <row r="3478" spans="1:5" s="258" customFormat="1" ht="40.5">
      <c r="A3478" s="262">
        <v>91790</v>
      </c>
      <c r="B3478" s="263" t="s">
        <v>3576</v>
      </c>
      <c r="C3478" s="264" t="s">
        <v>1</v>
      </c>
      <c r="D3478" s="278">
        <v>75.67</v>
      </c>
      <c r="E3478" s="257"/>
    </row>
    <row r="3479" spans="1:5" s="258" customFormat="1" ht="27">
      <c r="A3479" s="262">
        <v>91791</v>
      </c>
      <c r="B3479" s="263" t="s">
        <v>3577</v>
      </c>
      <c r="C3479" s="264" t="s">
        <v>1</v>
      </c>
      <c r="D3479" s="278">
        <v>105.7</v>
      </c>
      <c r="E3479" s="257"/>
    </row>
    <row r="3480" spans="1:5" s="258" customFormat="1" ht="40.5">
      <c r="A3480" s="262">
        <v>91792</v>
      </c>
      <c r="B3480" s="263" t="s">
        <v>3578</v>
      </c>
      <c r="C3480" s="264" t="s">
        <v>1</v>
      </c>
      <c r="D3480" s="278">
        <v>67.849999999999994</v>
      </c>
      <c r="E3480" s="257"/>
    </row>
    <row r="3481" spans="1:5" s="258" customFormat="1" ht="40.5">
      <c r="A3481" s="262">
        <v>91793</v>
      </c>
      <c r="B3481" s="263" t="s">
        <v>3579</v>
      </c>
      <c r="C3481" s="264" t="s">
        <v>1</v>
      </c>
      <c r="D3481" s="278">
        <v>107.89</v>
      </c>
      <c r="E3481" s="257"/>
    </row>
    <row r="3482" spans="1:5" s="258" customFormat="1" ht="40.5">
      <c r="A3482" s="262">
        <v>91794</v>
      </c>
      <c r="B3482" s="263" t="s">
        <v>3580</v>
      </c>
      <c r="C3482" s="264" t="s">
        <v>1</v>
      </c>
      <c r="D3482" s="278">
        <v>55.04</v>
      </c>
      <c r="E3482" s="257"/>
    </row>
    <row r="3483" spans="1:5" s="258" customFormat="1" ht="40.5">
      <c r="A3483" s="262">
        <v>91795</v>
      </c>
      <c r="B3483" s="263" t="s">
        <v>3581</v>
      </c>
      <c r="C3483" s="264" t="s">
        <v>1</v>
      </c>
      <c r="D3483" s="278">
        <v>84.29</v>
      </c>
      <c r="E3483" s="257"/>
    </row>
    <row r="3484" spans="1:5" s="258" customFormat="1" ht="27">
      <c r="A3484" s="262">
        <v>91796</v>
      </c>
      <c r="B3484" s="263" t="s">
        <v>3582</v>
      </c>
      <c r="C3484" s="264" t="s">
        <v>1</v>
      </c>
      <c r="D3484" s="278">
        <v>91.68</v>
      </c>
      <c r="E3484" s="257"/>
    </row>
    <row r="3485" spans="1:5" s="258" customFormat="1" ht="27">
      <c r="A3485" s="262">
        <v>92275</v>
      </c>
      <c r="B3485" s="263" t="s">
        <v>7369</v>
      </c>
      <c r="C3485" s="264" t="s">
        <v>1</v>
      </c>
      <c r="D3485" s="278">
        <v>55.02</v>
      </c>
      <c r="E3485" s="257"/>
    </row>
    <row r="3486" spans="1:5" s="258" customFormat="1" ht="27">
      <c r="A3486" s="262">
        <v>92276</v>
      </c>
      <c r="B3486" s="263" t="s">
        <v>7370</v>
      </c>
      <c r="C3486" s="264" t="s">
        <v>1</v>
      </c>
      <c r="D3486" s="278">
        <v>69.88</v>
      </c>
      <c r="E3486" s="257"/>
    </row>
    <row r="3487" spans="1:5" s="258" customFormat="1" ht="27">
      <c r="A3487" s="262">
        <v>92277</v>
      </c>
      <c r="B3487" s="263" t="s">
        <v>7371</v>
      </c>
      <c r="C3487" s="264" t="s">
        <v>1</v>
      </c>
      <c r="D3487" s="278">
        <v>100.98</v>
      </c>
      <c r="E3487" s="257"/>
    </row>
    <row r="3488" spans="1:5" s="258" customFormat="1" ht="27">
      <c r="A3488" s="262">
        <v>92278</v>
      </c>
      <c r="B3488" s="263" t="s">
        <v>7372</v>
      </c>
      <c r="C3488" s="264" t="s">
        <v>1</v>
      </c>
      <c r="D3488" s="278">
        <v>135.88</v>
      </c>
      <c r="E3488" s="257"/>
    </row>
    <row r="3489" spans="1:5" s="258" customFormat="1" ht="27">
      <c r="A3489" s="262">
        <v>92279</v>
      </c>
      <c r="B3489" s="263" t="s">
        <v>7373</v>
      </c>
      <c r="C3489" s="264" t="s">
        <v>1</v>
      </c>
      <c r="D3489" s="278">
        <v>196.43</v>
      </c>
      <c r="E3489" s="257"/>
    </row>
    <row r="3490" spans="1:5" s="258" customFormat="1" ht="27">
      <c r="A3490" s="262">
        <v>92280</v>
      </c>
      <c r="B3490" s="263" t="s">
        <v>7374</v>
      </c>
      <c r="C3490" s="264" t="s">
        <v>1</v>
      </c>
      <c r="D3490" s="278">
        <v>275.82</v>
      </c>
      <c r="E3490" s="257"/>
    </row>
    <row r="3491" spans="1:5" s="258" customFormat="1" ht="27">
      <c r="A3491" s="262">
        <v>92281</v>
      </c>
      <c r="B3491" s="263" t="s">
        <v>7375</v>
      </c>
      <c r="C3491" s="264" t="s">
        <v>1</v>
      </c>
      <c r="D3491" s="278">
        <v>106.01</v>
      </c>
      <c r="E3491" s="257"/>
    </row>
    <row r="3492" spans="1:5" s="258" customFormat="1" ht="27">
      <c r="A3492" s="262">
        <v>92282</v>
      </c>
      <c r="B3492" s="263" t="s">
        <v>7376</v>
      </c>
      <c r="C3492" s="264" t="s">
        <v>1</v>
      </c>
      <c r="D3492" s="278">
        <v>122.94</v>
      </c>
      <c r="E3492" s="257"/>
    </row>
    <row r="3493" spans="1:5" s="258" customFormat="1" ht="27">
      <c r="A3493" s="262">
        <v>92283</v>
      </c>
      <c r="B3493" s="263" t="s">
        <v>7377</v>
      </c>
      <c r="C3493" s="264" t="s">
        <v>1</v>
      </c>
      <c r="D3493" s="278">
        <v>167.95</v>
      </c>
      <c r="E3493" s="257"/>
    </row>
    <row r="3494" spans="1:5" s="258" customFormat="1" ht="27">
      <c r="A3494" s="262">
        <v>92284</v>
      </c>
      <c r="B3494" s="263" t="s">
        <v>7378</v>
      </c>
      <c r="C3494" s="264" t="s">
        <v>1</v>
      </c>
      <c r="D3494" s="278">
        <v>212.18</v>
      </c>
      <c r="E3494" s="257"/>
    </row>
    <row r="3495" spans="1:5" s="258" customFormat="1" ht="27">
      <c r="A3495" s="262">
        <v>92285</v>
      </c>
      <c r="B3495" s="263" t="s">
        <v>7379</v>
      </c>
      <c r="C3495" s="264" t="s">
        <v>1</v>
      </c>
      <c r="D3495" s="278">
        <v>287.56</v>
      </c>
      <c r="E3495" s="257"/>
    </row>
    <row r="3496" spans="1:5" s="258" customFormat="1" ht="27">
      <c r="A3496" s="262">
        <v>92286</v>
      </c>
      <c r="B3496" s="263" t="s">
        <v>7380</v>
      </c>
      <c r="C3496" s="264" t="s">
        <v>1</v>
      </c>
      <c r="D3496" s="278">
        <v>368.21</v>
      </c>
      <c r="E3496" s="257"/>
    </row>
    <row r="3497" spans="1:5" s="258" customFormat="1" ht="27">
      <c r="A3497" s="262">
        <v>92305</v>
      </c>
      <c r="B3497" s="263" t="s">
        <v>7381</v>
      </c>
      <c r="C3497" s="264" t="s">
        <v>1</v>
      </c>
      <c r="D3497" s="278">
        <v>37.08</v>
      </c>
      <c r="E3497" s="257"/>
    </row>
    <row r="3498" spans="1:5" s="258" customFormat="1" ht="27">
      <c r="A3498" s="262">
        <v>92306</v>
      </c>
      <c r="B3498" s="263" t="s">
        <v>7382</v>
      </c>
      <c r="C3498" s="264" t="s">
        <v>1</v>
      </c>
      <c r="D3498" s="278">
        <v>60.24</v>
      </c>
      <c r="E3498" s="257"/>
    </row>
    <row r="3499" spans="1:5" s="258" customFormat="1" ht="27">
      <c r="A3499" s="262">
        <v>92307</v>
      </c>
      <c r="B3499" s="263" t="s">
        <v>7383</v>
      </c>
      <c r="C3499" s="264" t="s">
        <v>1</v>
      </c>
      <c r="D3499" s="278">
        <v>75.33</v>
      </c>
      <c r="E3499" s="257"/>
    </row>
    <row r="3500" spans="1:5" s="258" customFormat="1" ht="27">
      <c r="A3500" s="262">
        <v>92308</v>
      </c>
      <c r="B3500" s="263" t="s">
        <v>7384</v>
      </c>
      <c r="C3500" s="264" t="s">
        <v>1</v>
      </c>
      <c r="D3500" s="278">
        <v>50.77</v>
      </c>
      <c r="E3500" s="257"/>
    </row>
    <row r="3501" spans="1:5" s="258" customFormat="1" ht="27">
      <c r="A3501" s="262">
        <v>92309</v>
      </c>
      <c r="B3501" s="263" t="s">
        <v>7385</v>
      </c>
      <c r="C3501" s="264" t="s">
        <v>1</v>
      </c>
      <c r="D3501" s="278">
        <v>113.83</v>
      </c>
      <c r="E3501" s="257"/>
    </row>
    <row r="3502" spans="1:5" s="258" customFormat="1" ht="27">
      <c r="A3502" s="262">
        <v>92310</v>
      </c>
      <c r="B3502" s="263" t="s">
        <v>7386</v>
      </c>
      <c r="C3502" s="264" t="s">
        <v>1</v>
      </c>
      <c r="D3502" s="278">
        <v>131</v>
      </c>
      <c r="E3502" s="257"/>
    </row>
    <row r="3503" spans="1:5" s="258" customFormat="1" ht="27">
      <c r="A3503" s="262">
        <v>92320</v>
      </c>
      <c r="B3503" s="263" t="s">
        <v>7387</v>
      </c>
      <c r="C3503" s="264" t="s">
        <v>1</v>
      </c>
      <c r="D3503" s="278">
        <v>47.81</v>
      </c>
      <c r="E3503" s="257"/>
    </row>
    <row r="3504" spans="1:5" s="258" customFormat="1" ht="27">
      <c r="A3504" s="262">
        <v>92321</v>
      </c>
      <c r="B3504" s="263" t="s">
        <v>7388</v>
      </c>
      <c r="C3504" s="264" t="s">
        <v>1</v>
      </c>
      <c r="D3504" s="278">
        <v>78.72</v>
      </c>
      <c r="E3504" s="257"/>
    </row>
    <row r="3505" spans="1:5" s="258" customFormat="1" ht="27">
      <c r="A3505" s="262">
        <v>92322</v>
      </c>
      <c r="B3505" s="263" t="s">
        <v>7389</v>
      </c>
      <c r="C3505" s="264" t="s">
        <v>1</v>
      </c>
      <c r="D3505" s="278">
        <v>100.47</v>
      </c>
      <c r="E3505" s="257"/>
    </row>
    <row r="3506" spans="1:5" s="258" customFormat="1" ht="27">
      <c r="A3506" s="262">
        <v>92323</v>
      </c>
      <c r="B3506" s="263" t="s">
        <v>7390</v>
      </c>
      <c r="C3506" s="264" t="s">
        <v>1</v>
      </c>
      <c r="D3506" s="278">
        <v>58.93</v>
      </c>
      <c r="E3506" s="257"/>
    </row>
    <row r="3507" spans="1:5" s="258" customFormat="1" ht="27">
      <c r="A3507" s="262">
        <v>92324</v>
      </c>
      <c r="B3507" s="263" t="s">
        <v>7391</v>
      </c>
      <c r="C3507" s="264" t="s">
        <v>1</v>
      </c>
      <c r="D3507" s="278">
        <v>129.74</v>
      </c>
      <c r="E3507" s="257"/>
    </row>
    <row r="3508" spans="1:5" s="258" customFormat="1" ht="27">
      <c r="A3508" s="262">
        <v>92325</v>
      </c>
      <c r="B3508" s="263" t="s">
        <v>7392</v>
      </c>
      <c r="C3508" s="264" t="s">
        <v>1</v>
      </c>
      <c r="D3508" s="278">
        <v>153.55000000000001</v>
      </c>
      <c r="E3508" s="257"/>
    </row>
    <row r="3509" spans="1:5" s="258" customFormat="1" ht="27">
      <c r="A3509" s="262">
        <v>92335</v>
      </c>
      <c r="B3509" s="263" t="s">
        <v>5502</v>
      </c>
      <c r="C3509" s="264" t="s">
        <v>1</v>
      </c>
      <c r="D3509" s="278">
        <v>157.25</v>
      </c>
      <c r="E3509" s="257"/>
    </row>
    <row r="3510" spans="1:5" s="258" customFormat="1" ht="27">
      <c r="A3510" s="262">
        <v>92336</v>
      </c>
      <c r="B3510" s="263" t="s">
        <v>5503</v>
      </c>
      <c r="C3510" s="264" t="s">
        <v>1</v>
      </c>
      <c r="D3510" s="278">
        <v>194.05</v>
      </c>
      <c r="E3510" s="257"/>
    </row>
    <row r="3511" spans="1:5" s="258" customFormat="1" ht="27">
      <c r="A3511" s="262">
        <v>92337</v>
      </c>
      <c r="B3511" s="263" t="s">
        <v>5504</v>
      </c>
      <c r="C3511" s="264" t="s">
        <v>1</v>
      </c>
      <c r="D3511" s="278">
        <v>258.08</v>
      </c>
      <c r="E3511" s="257"/>
    </row>
    <row r="3512" spans="1:5" s="258" customFormat="1" ht="27">
      <c r="A3512" s="262">
        <v>92338</v>
      </c>
      <c r="B3512" s="263" t="s">
        <v>5505</v>
      </c>
      <c r="C3512" s="264" t="s">
        <v>1</v>
      </c>
      <c r="D3512" s="278">
        <v>153.38999999999999</v>
      </c>
      <c r="E3512" s="257"/>
    </row>
    <row r="3513" spans="1:5" s="258" customFormat="1" ht="27">
      <c r="A3513" s="262">
        <v>92339</v>
      </c>
      <c r="B3513" s="263" t="s">
        <v>5506</v>
      </c>
      <c r="C3513" s="264" t="s">
        <v>1</v>
      </c>
      <c r="D3513" s="278">
        <v>233.66</v>
      </c>
      <c r="E3513" s="257"/>
    </row>
    <row r="3514" spans="1:5" s="258" customFormat="1" ht="27">
      <c r="A3514" s="262">
        <v>92341</v>
      </c>
      <c r="B3514" s="263" t="s">
        <v>5507</v>
      </c>
      <c r="C3514" s="264" t="s">
        <v>1</v>
      </c>
      <c r="D3514" s="278">
        <v>167.08</v>
      </c>
      <c r="E3514" s="257"/>
    </row>
    <row r="3515" spans="1:5" s="258" customFormat="1" ht="27">
      <c r="A3515" s="262">
        <v>92342</v>
      </c>
      <c r="B3515" s="263" t="s">
        <v>5508</v>
      </c>
      <c r="C3515" s="264" t="s">
        <v>1</v>
      </c>
      <c r="D3515" s="278">
        <v>203.97</v>
      </c>
      <c r="E3515" s="257"/>
    </row>
    <row r="3516" spans="1:5" s="258" customFormat="1" ht="27">
      <c r="A3516" s="262">
        <v>92343</v>
      </c>
      <c r="B3516" s="263" t="s">
        <v>5509</v>
      </c>
      <c r="C3516" s="264" t="s">
        <v>1</v>
      </c>
      <c r="D3516" s="278">
        <v>268.08999999999997</v>
      </c>
      <c r="E3516" s="257"/>
    </row>
    <row r="3517" spans="1:5" s="258" customFormat="1" ht="27">
      <c r="A3517" s="262">
        <v>92359</v>
      </c>
      <c r="B3517" s="263" t="s">
        <v>5510</v>
      </c>
      <c r="C3517" s="264" t="s">
        <v>1</v>
      </c>
      <c r="D3517" s="278">
        <v>73.209999999999994</v>
      </c>
      <c r="E3517" s="257"/>
    </row>
    <row r="3518" spans="1:5" s="258" customFormat="1" ht="27">
      <c r="A3518" s="262">
        <v>92360</v>
      </c>
      <c r="B3518" s="263" t="s">
        <v>5511</v>
      </c>
      <c r="C3518" s="264" t="s">
        <v>1</v>
      </c>
      <c r="D3518" s="278">
        <v>97.89</v>
      </c>
      <c r="E3518" s="257"/>
    </row>
    <row r="3519" spans="1:5" s="258" customFormat="1" ht="27">
      <c r="A3519" s="262">
        <v>92361</v>
      </c>
      <c r="B3519" s="263" t="s">
        <v>5512</v>
      </c>
      <c r="C3519" s="264" t="s">
        <v>1</v>
      </c>
      <c r="D3519" s="278">
        <v>132.01</v>
      </c>
      <c r="E3519" s="257"/>
    </row>
    <row r="3520" spans="1:5" s="258" customFormat="1" ht="27">
      <c r="A3520" s="262">
        <v>92362</v>
      </c>
      <c r="B3520" s="263" t="s">
        <v>5513</v>
      </c>
      <c r="C3520" s="264" t="s">
        <v>1</v>
      </c>
      <c r="D3520" s="278">
        <v>211.45</v>
      </c>
      <c r="E3520" s="257"/>
    </row>
    <row r="3521" spans="1:5" s="258" customFormat="1" ht="27">
      <c r="A3521" s="262">
        <v>92364</v>
      </c>
      <c r="B3521" s="263" t="s">
        <v>5514</v>
      </c>
      <c r="C3521" s="264" t="s">
        <v>1</v>
      </c>
      <c r="D3521" s="278">
        <v>94.75</v>
      </c>
      <c r="E3521" s="257"/>
    </row>
    <row r="3522" spans="1:5" s="258" customFormat="1" ht="27">
      <c r="A3522" s="262">
        <v>92365</v>
      </c>
      <c r="B3522" s="263" t="s">
        <v>5515</v>
      </c>
      <c r="C3522" s="264" t="s">
        <v>1</v>
      </c>
      <c r="D3522" s="278">
        <v>109.49</v>
      </c>
      <c r="E3522" s="257"/>
    </row>
    <row r="3523" spans="1:5" s="258" customFormat="1" ht="27">
      <c r="A3523" s="262">
        <v>92366</v>
      </c>
      <c r="B3523" s="263" t="s">
        <v>5516</v>
      </c>
      <c r="C3523" s="264" t="s">
        <v>1</v>
      </c>
      <c r="D3523" s="278">
        <v>154.91</v>
      </c>
      <c r="E3523" s="257"/>
    </row>
    <row r="3524" spans="1:5" s="258" customFormat="1" ht="27">
      <c r="A3524" s="262">
        <v>92367</v>
      </c>
      <c r="B3524" s="263" t="s">
        <v>5517</v>
      </c>
      <c r="C3524" s="264" t="s">
        <v>1</v>
      </c>
      <c r="D3524" s="278">
        <v>191.22</v>
      </c>
      <c r="E3524" s="257"/>
    </row>
    <row r="3525" spans="1:5" s="258" customFormat="1" ht="27">
      <c r="A3525" s="262">
        <v>92368</v>
      </c>
      <c r="B3525" s="263" t="s">
        <v>5518</v>
      </c>
      <c r="C3525" s="264" t="s">
        <v>1</v>
      </c>
      <c r="D3525" s="278">
        <v>254.84</v>
      </c>
      <c r="E3525" s="257"/>
    </row>
    <row r="3526" spans="1:5" s="258" customFormat="1" ht="27">
      <c r="A3526" s="262">
        <v>92645</v>
      </c>
      <c r="B3526" s="263" t="s">
        <v>5519</v>
      </c>
      <c r="C3526" s="264" t="s">
        <v>1</v>
      </c>
      <c r="D3526" s="278">
        <v>77.06</v>
      </c>
      <c r="E3526" s="257"/>
    </row>
    <row r="3527" spans="1:5" s="258" customFormat="1" ht="27">
      <c r="A3527" s="262">
        <v>92646</v>
      </c>
      <c r="B3527" s="263" t="s">
        <v>5520</v>
      </c>
      <c r="C3527" s="264" t="s">
        <v>1</v>
      </c>
      <c r="D3527" s="278">
        <v>101.74</v>
      </c>
      <c r="E3527" s="257"/>
    </row>
    <row r="3528" spans="1:5" s="258" customFormat="1" ht="27">
      <c r="A3528" s="262">
        <v>92648</v>
      </c>
      <c r="B3528" s="263" t="s">
        <v>5521</v>
      </c>
      <c r="C3528" s="264" t="s">
        <v>1</v>
      </c>
      <c r="D3528" s="278">
        <v>111.31</v>
      </c>
      <c r="E3528" s="257"/>
    </row>
    <row r="3529" spans="1:5" s="258" customFormat="1" ht="27">
      <c r="A3529" s="262">
        <v>92649</v>
      </c>
      <c r="B3529" s="263" t="s">
        <v>5522</v>
      </c>
      <c r="C3529" s="264" t="s">
        <v>1</v>
      </c>
      <c r="D3529" s="278">
        <v>135.86000000000001</v>
      </c>
      <c r="E3529" s="257"/>
    </row>
    <row r="3530" spans="1:5" s="258" customFormat="1" ht="27">
      <c r="A3530" s="262">
        <v>92650</v>
      </c>
      <c r="B3530" s="263" t="s">
        <v>5523</v>
      </c>
      <c r="C3530" s="264" t="s">
        <v>1</v>
      </c>
      <c r="D3530" s="278">
        <v>215.3</v>
      </c>
      <c r="E3530" s="257"/>
    </row>
    <row r="3531" spans="1:5" s="258" customFormat="1" ht="27">
      <c r="A3531" s="262">
        <v>92652</v>
      </c>
      <c r="B3531" s="263" t="s">
        <v>5524</v>
      </c>
      <c r="C3531" s="264" t="s">
        <v>1</v>
      </c>
      <c r="D3531" s="278">
        <v>99.25</v>
      </c>
      <c r="E3531" s="257"/>
    </row>
    <row r="3532" spans="1:5" s="258" customFormat="1" ht="27">
      <c r="A3532" s="262">
        <v>92653</v>
      </c>
      <c r="B3532" s="263" t="s">
        <v>5525</v>
      </c>
      <c r="C3532" s="264" t="s">
        <v>1</v>
      </c>
      <c r="D3532" s="278">
        <v>114.03</v>
      </c>
      <c r="E3532" s="257"/>
    </row>
    <row r="3533" spans="1:5" s="258" customFormat="1" ht="27">
      <c r="A3533" s="262">
        <v>92654</v>
      </c>
      <c r="B3533" s="263" t="s">
        <v>5526</v>
      </c>
      <c r="C3533" s="264" t="s">
        <v>1</v>
      </c>
      <c r="D3533" s="278">
        <v>159.44</v>
      </c>
      <c r="E3533" s="257"/>
    </row>
    <row r="3534" spans="1:5" s="258" customFormat="1" ht="27">
      <c r="A3534" s="262">
        <v>92655</v>
      </c>
      <c r="B3534" s="263" t="s">
        <v>5527</v>
      </c>
      <c r="C3534" s="264" t="s">
        <v>1</v>
      </c>
      <c r="D3534" s="278">
        <v>195.86</v>
      </c>
      <c r="E3534" s="257"/>
    </row>
    <row r="3535" spans="1:5" s="258" customFormat="1" ht="27">
      <c r="A3535" s="262">
        <v>92656</v>
      </c>
      <c r="B3535" s="263" t="s">
        <v>5528</v>
      </c>
      <c r="C3535" s="264" t="s">
        <v>1</v>
      </c>
      <c r="D3535" s="278">
        <v>259.48</v>
      </c>
      <c r="E3535" s="257"/>
    </row>
    <row r="3536" spans="1:5" s="258" customFormat="1" ht="27">
      <c r="A3536" s="262">
        <v>92687</v>
      </c>
      <c r="B3536" s="263" t="s">
        <v>5529</v>
      </c>
      <c r="C3536" s="264" t="s">
        <v>1</v>
      </c>
      <c r="D3536" s="278">
        <v>44.56</v>
      </c>
      <c r="E3536" s="257"/>
    </row>
    <row r="3537" spans="1:5" s="258" customFormat="1" ht="27">
      <c r="A3537" s="262">
        <v>92688</v>
      </c>
      <c r="B3537" s="263" t="s">
        <v>5530</v>
      </c>
      <c r="C3537" s="264" t="s">
        <v>1</v>
      </c>
      <c r="D3537" s="278">
        <v>59.98</v>
      </c>
      <c r="E3537" s="257"/>
    </row>
    <row r="3538" spans="1:5" s="258" customFormat="1" ht="27">
      <c r="A3538" s="262">
        <v>92689</v>
      </c>
      <c r="B3538" s="263" t="s">
        <v>5531</v>
      </c>
      <c r="C3538" s="264" t="s">
        <v>1</v>
      </c>
      <c r="D3538" s="278">
        <v>53.94</v>
      </c>
      <c r="E3538" s="257"/>
    </row>
    <row r="3539" spans="1:5" s="258" customFormat="1" ht="27">
      <c r="A3539" s="262">
        <v>92690</v>
      </c>
      <c r="B3539" s="263" t="s">
        <v>5532</v>
      </c>
      <c r="C3539" s="264" t="s">
        <v>1</v>
      </c>
      <c r="D3539" s="278">
        <v>76.7</v>
      </c>
      <c r="E3539" s="257"/>
    </row>
    <row r="3540" spans="1:5" s="258" customFormat="1" ht="27">
      <c r="A3540" s="262">
        <v>92691</v>
      </c>
      <c r="B3540" s="263" t="s">
        <v>6168</v>
      </c>
      <c r="C3540" s="264" t="s">
        <v>1</v>
      </c>
      <c r="D3540" s="278">
        <v>98.74</v>
      </c>
      <c r="E3540" s="257"/>
    </row>
    <row r="3541" spans="1:5" s="258" customFormat="1" ht="27">
      <c r="A3541" s="262">
        <v>94462</v>
      </c>
      <c r="B3541" s="263" t="s">
        <v>3583</v>
      </c>
      <c r="C3541" s="264" t="s">
        <v>1</v>
      </c>
      <c r="D3541" s="278">
        <v>160.51</v>
      </c>
      <c r="E3541" s="257"/>
    </row>
    <row r="3542" spans="1:5" s="258" customFormat="1" ht="27">
      <c r="A3542" s="262">
        <v>94463</v>
      </c>
      <c r="B3542" s="263" t="s">
        <v>3584</v>
      </c>
      <c r="C3542" s="264" t="s">
        <v>1</v>
      </c>
      <c r="D3542" s="278">
        <v>192.71</v>
      </c>
      <c r="E3542" s="257"/>
    </row>
    <row r="3543" spans="1:5" s="258" customFormat="1" ht="27">
      <c r="A3543" s="262">
        <v>94464</v>
      </c>
      <c r="B3543" s="263" t="s">
        <v>3585</v>
      </c>
      <c r="C3543" s="264" t="s">
        <v>1</v>
      </c>
      <c r="D3543" s="278">
        <v>275.63</v>
      </c>
      <c r="E3543" s="257"/>
    </row>
    <row r="3544" spans="1:5" s="258" customFormat="1" ht="27">
      <c r="A3544" s="262">
        <v>94602</v>
      </c>
      <c r="B3544" s="263" t="s">
        <v>3586</v>
      </c>
      <c r="C3544" s="264" t="s">
        <v>1</v>
      </c>
      <c r="D3544" s="278">
        <v>209.67</v>
      </c>
      <c r="E3544" s="257"/>
    </row>
    <row r="3545" spans="1:5" s="258" customFormat="1" ht="27">
      <c r="A3545" s="262">
        <v>94603</v>
      </c>
      <c r="B3545" s="263" t="s">
        <v>3587</v>
      </c>
      <c r="C3545" s="264" t="s">
        <v>1</v>
      </c>
      <c r="D3545" s="278">
        <v>282.47000000000003</v>
      </c>
      <c r="E3545" s="257"/>
    </row>
    <row r="3546" spans="1:5" s="258" customFormat="1" ht="27">
      <c r="A3546" s="262">
        <v>94604</v>
      </c>
      <c r="B3546" s="263" t="s">
        <v>3588</v>
      </c>
      <c r="C3546" s="264" t="s">
        <v>1</v>
      </c>
      <c r="D3546" s="278">
        <v>386.53</v>
      </c>
      <c r="E3546" s="257"/>
    </row>
    <row r="3547" spans="1:5" s="258" customFormat="1" ht="27">
      <c r="A3547" s="262">
        <v>94605</v>
      </c>
      <c r="B3547" s="263" t="s">
        <v>3589</v>
      </c>
      <c r="C3547" s="264" t="s">
        <v>1</v>
      </c>
      <c r="D3547" s="278">
        <v>553.64</v>
      </c>
      <c r="E3547" s="257"/>
    </row>
    <row r="3548" spans="1:5" s="258" customFormat="1" ht="27">
      <c r="A3548" s="262">
        <v>94648</v>
      </c>
      <c r="B3548" s="263" t="s">
        <v>3590</v>
      </c>
      <c r="C3548" s="264" t="s">
        <v>1</v>
      </c>
      <c r="D3548" s="278">
        <v>12.38</v>
      </c>
      <c r="E3548" s="257"/>
    </row>
    <row r="3549" spans="1:5" s="258" customFormat="1" ht="27">
      <c r="A3549" s="262">
        <v>94649</v>
      </c>
      <c r="B3549" s="263" t="s">
        <v>3591</v>
      </c>
      <c r="C3549" s="264" t="s">
        <v>1</v>
      </c>
      <c r="D3549" s="278">
        <v>19.61</v>
      </c>
      <c r="E3549" s="257"/>
    </row>
    <row r="3550" spans="1:5" s="258" customFormat="1" ht="27">
      <c r="A3550" s="262">
        <v>94650</v>
      </c>
      <c r="B3550" s="263" t="s">
        <v>3592</v>
      </c>
      <c r="C3550" s="264" t="s">
        <v>1</v>
      </c>
      <c r="D3550" s="278">
        <v>29.57</v>
      </c>
      <c r="E3550" s="257"/>
    </row>
    <row r="3551" spans="1:5" s="258" customFormat="1" ht="27">
      <c r="A3551" s="262">
        <v>94651</v>
      </c>
      <c r="B3551" s="263" t="s">
        <v>3593</v>
      </c>
      <c r="C3551" s="264" t="s">
        <v>1</v>
      </c>
      <c r="D3551" s="278">
        <v>31.59</v>
      </c>
      <c r="E3551" s="257"/>
    </row>
    <row r="3552" spans="1:5" s="258" customFormat="1" ht="27">
      <c r="A3552" s="262">
        <v>94652</v>
      </c>
      <c r="B3552" s="263" t="s">
        <v>3594</v>
      </c>
      <c r="C3552" s="264" t="s">
        <v>1</v>
      </c>
      <c r="D3552" s="278">
        <v>50.49</v>
      </c>
      <c r="E3552" s="257"/>
    </row>
    <row r="3553" spans="1:5" s="258" customFormat="1" ht="27">
      <c r="A3553" s="262">
        <v>94653</v>
      </c>
      <c r="B3553" s="263" t="s">
        <v>3595</v>
      </c>
      <c r="C3553" s="264" t="s">
        <v>1</v>
      </c>
      <c r="D3553" s="278">
        <v>74.3</v>
      </c>
      <c r="E3553" s="257"/>
    </row>
    <row r="3554" spans="1:5" s="258" customFormat="1" ht="27">
      <c r="A3554" s="262">
        <v>94654</v>
      </c>
      <c r="B3554" s="263" t="s">
        <v>3596</v>
      </c>
      <c r="C3554" s="264" t="s">
        <v>1</v>
      </c>
      <c r="D3554" s="278">
        <v>104.39</v>
      </c>
      <c r="E3554" s="257"/>
    </row>
    <row r="3555" spans="1:5" s="258" customFormat="1" ht="27">
      <c r="A3555" s="262">
        <v>94655</v>
      </c>
      <c r="B3555" s="263" t="s">
        <v>3597</v>
      </c>
      <c r="C3555" s="264" t="s">
        <v>1</v>
      </c>
      <c r="D3555" s="278">
        <v>149.24</v>
      </c>
      <c r="E3555" s="257"/>
    </row>
    <row r="3556" spans="1:5" s="258" customFormat="1" ht="27">
      <c r="A3556" s="262">
        <v>94716</v>
      </c>
      <c r="B3556" s="263" t="s">
        <v>3598</v>
      </c>
      <c r="C3556" s="264" t="s">
        <v>1</v>
      </c>
      <c r="D3556" s="278">
        <v>26.51</v>
      </c>
      <c r="E3556" s="257"/>
    </row>
    <row r="3557" spans="1:5" s="258" customFormat="1" ht="27">
      <c r="A3557" s="262">
        <v>94717</v>
      </c>
      <c r="B3557" s="263" t="s">
        <v>3599</v>
      </c>
      <c r="C3557" s="264" t="s">
        <v>1</v>
      </c>
      <c r="D3557" s="278">
        <v>41.53</v>
      </c>
      <c r="E3557" s="257"/>
    </row>
    <row r="3558" spans="1:5" s="258" customFormat="1" ht="27">
      <c r="A3558" s="262">
        <v>94718</v>
      </c>
      <c r="B3558" s="263" t="s">
        <v>3600</v>
      </c>
      <c r="C3558" s="264" t="s">
        <v>1</v>
      </c>
      <c r="D3558" s="278">
        <v>53.71</v>
      </c>
      <c r="E3558" s="257"/>
    </row>
    <row r="3559" spans="1:5" s="258" customFormat="1" ht="27">
      <c r="A3559" s="262">
        <v>94719</v>
      </c>
      <c r="B3559" s="263" t="s">
        <v>3601</v>
      </c>
      <c r="C3559" s="264" t="s">
        <v>1</v>
      </c>
      <c r="D3559" s="278">
        <v>69.33</v>
      </c>
      <c r="E3559" s="257"/>
    </row>
    <row r="3560" spans="1:5" s="258" customFormat="1" ht="27">
      <c r="A3560" s="262">
        <v>94720</v>
      </c>
      <c r="B3560" s="263" t="s">
        <v>3602</v>
      </c>
      <c r="C3560" s="264" t="s">
        <v>1</v>
      </c>
      <c r="D3560" s="278">
        <v>100.74</v>
      </c>
      <c r="E3560" s="257"/>
    </row>
    <row r="3561" spans="1:5" s="258" customFormat="1" ht="27">
      <c r="A3561" s="262">
        <v>94721</v>
      </c>
      <c r="B3561" s="263" t="s">
        <v>3603</v>
      </c>
      <c r="C3561" s="264" t="s">
        <v>1</v>
      </c>
      <c r="D3561" s="278">
        <v>154.79</v>
      </c>
      <c r="E3561" s="257"/>
    </row>
    <row r="3562" spans="1:5" s="258" customFormat="1" ht="27">
      <c r="A3562" s="262">
        <v>94722</v>
      </c>
      <c r="B3562" s="263" t="s">
        <v>3604</v>
      </c>
      <c r="C3562" s="264" t="s">
        <v>1</v>
      </c>
      <c r="D3562" s="278">
        <v>266.85000000000002</v>
      </c>
      <c r="E3562" s="257"/>
    </row>
    <row r="3563" spans="1:5" s="258" customFormat="1" ht="27">
      <c r="A3563" s="262">
        <v>94723</v>
      </c>
      <c r="B3563" s="263" t="s">
        <v>25054</v>
      </c>
      <c r="C3563" s="264" t="s">
        <v>1</v>
      </c>
      <c r="D3563" s="278">
        <v>483.81</v>
      </c>
      <c r="E3563" s="257"/>
    </row>
    <row r="3564" spans="1:5" s="258" customFormat="1" ht="27">
      <c r="A3564" s="262">
        <v>95697</v>
      </c>
      <c r="B3564" s="263" t="s">
        <v>5533</v>
      </c>
      <c r="C3564" s="264" t="s">
        <v>1</v>
      </c>
      <c r="D3564" s="278">
        <v>107.47</v>
      </c>
      <c r="E3564" s="257"/>
    </row>
    <row r="3565" spans="1:5" s="258" customFormat="1" ht="13.5">
      <c r="A3565" s="262">
        <v>96635</v>
      </c>
      <c r="B3565" s="263" t="s">
        <v>8301</v>
      </c>
      <c r="C3565" s="264" t="s">
        <v>1</v>
      </c>
      <c r="D3565" s="278">
        <v>38.14</v>
      </c>
      <c r="E3565" s="257"/>
    </row>
    <row r="3566" spans="1:5" s="258" customFormat="1" ht="13.5">
      <c r="A3566" s="262">
        <v>96636</v>
      </c>
      <c r="B3566" s="263" t="s">
        <v>8302</v>
      </c>
      <c r="C3566" s="264" t="s">
        <v>1</v>
      </c>
      <c r="D3566" s="278">
        <v>40.450000000000003</v>
      </c>
      <c r="E3566" s="257"/>
    </row>
    <row r="3567" spans="1:5" s="258" customFormat="1" ht="27">
      <c r="A3567" s="262">
        <v>96644</v>
      </c>
      <c r="B3567" s="263" t="s">
        <v>8303</v>
      </c>
      <c r="C3567" s="264" t="s">
        <v>1</v>
      </c>
      <c r="D3567" s="278">
        <v>20.92</v>
      </c>
      <c r="E3567" s="257"/>
    </row>
    <row r="3568" spans="1:5" s="258" customFormat="1" ht="27">
      <c r="A3568" s="262">
        <v>96645</v>
      </c>
      <c r="B3568" s="263" t="s">
        <v>8304</v>
      </c>
      <c r="C3568" s="264" t="s">
        <v>1</v>
      </c>
      <c r="D3568" s="278">
        <v>18.54</v>
      </c>
      <c r="E3568" s="257"/>
    </row>
    <row r="3569" spans="1:5" s="258" customFormat="1" ht="27">
      <c r="A3569" s="262">
        <v>96646</v>
      </c>
      <c r="B3569" s="263" t="s">
        <v>8305</v>
      </c>
      <c r="C3569" s="264" t="s">
        <v>1</v>
      </c>
      <c r="D3569" s="278">
        <v>22.67</v>
      </c>
      <c r="E3569" s="257"/>
    </row>
    <row r="3570" spans="1:5" s="258" customFormat="1" ht="27">
      <c r="A3570" s="262">
        <v>96647</v>
      </c>
      <c r="B3570" s="263" t="s">
        <v>8306</v>
      </c>
      <c r="C3570" s="264" t="s">
        <v>1</v>
      </c>
      <c r="D3570" s="278">
        <v>22.73</v>
      </c>
      <c r="E3570" s="257"/>
    </row>
    <row r="3571" spans="1:5" s="258" customFormat="1" ht="27">
      <c r="A3571" s="262">
        <v>96648</v>
      </c>
      <c r="B3571" s="263" t="s">
        <v>8307</v>
      </c>
      <c r="C3571" s="264" t="s">
        <v>1</v>
      </c>
      <c r="D3571" s="278">
        <v>28.06</v>
      </c>
      <c r="E3571" s="257"/>
    </row>
    <row r="3572" spans="1:5" s="258" customFormat="1" ht="27">
      <c r="A3572" s="262">
        <v>96649</v>
      </c>
      <c r="B3572" s="263" t="s">
        <v>8308</v>
      </c>
      <c r="C3572" s="264" t="s">
        <v>1</v>
      </c>
      <c r="D3572" s="278">
        <v>37.14</v>
      </c>
      <c r="E3572" s="257"/>
    </row>
    <row r="3573" spans="1:5" s="258" customFormat="1" ht="13.5">
      <c r="A3573" s="262">
        <v>96668</v>
      </c>
      <c r="B3573" s="263" t="s">
        <v>8309</v>
      </c>
      <c r="C3573" s="264" t="s">
        <v>1</v>
      </c>
      <c r="D3573" s="278">
        <v>16.34</v>
      </c>
      <c r="E3573" s="257"/>
    </row>
    <row r="3574" spans="1:5" s="258" customFormat="1" ht="13.5">
      <c r="A3574" s="262">
        <v>96669</v>
      </c>
      <c r="B3574" s="263" t="s">
        <v>8310</v>
      </c>
      <c r="C3574" s="264" t="s">
        <v>1</v>
      </c>
      <c r="D3574" s="278">
        <v>16.100000000000001</v>
      </c>
      <c r="E3574" s="257"/>
    </row>
    <row r="3575" spans="1:5" s="258" customFormat="1" ht="13.5">
      <c r="A3575" s="262">
        <v>96670</v>
      </c>
      <c r="B3575" s="263" t="s">
        <v>8311</v>
      </c>
      <c r="C3575" s="264" t="s">
        <v>1</v>
      </c>
      <c r="D3575" s="278">
        <v>20.92</v>
      </c>
      <c r="E3575" s="257"/>
    </row>
    <row r="3576" spans="1:5" s="258" customFormat="1" ht="13.5">
      <c r="A3576" s="262">
        <v>96671</v>
      </c>
      <c r="B3576" s="263" t="s">
        <v>8312</v>
      </c>
      <c r="C3576" s="264" t="s">
        <v>1</v>
      </c>
      <c r="D3576" s="278">
        <v>31.66</v>
      </c>
      <c r="E3576" s="257"/>
    </row>
    <row r="3577" spans="1:5" s="258" customFormat="1" ht="13.5">
      <c r="A3577" s="262">
        <v>96672</v>
      </c>
      <c r="B3577" s="263" t="s">
        <v>8313</v>
      </c>
      <c r="C3577" s="264" t="s">
        <v>1</v>
      </c>
      <c r="D3577" s="278">
        <v>48.27</v>
      </c>
      <c r="E3577" s="257"/>
    </row>
    <row r="3578" spans="1:5" s="258" customFormat="1" ht="13.5">
      <c r="A3578" s="262">
        <v>96673</v>
      </c>
      <c r="B3578" s="263" t="s">
        <v>8314</v>
      </c>
      <c r="C3578" s="264" t="s">
        <v>1</v>
      </c>
      <c r="D3578" s="278">
        <v>60.85</v>
      </c>
      <c r="E3578" s="257"/>
    </row>
    <row r="3579" spans="1:5" s="258" customFormat="1" ht="13.5">
      <c r="A3579" s="262">
        <v>96674</v>
      </c>
      <c r="B3579" s="263" t="s">
        <v>8315</v>
      </c>
      <c r="C3579" s="264" t="s">
        <v>1</v>
      </c>
      <c r="D3579" s="278">
        <v>98.42</v>
      </c>
      <c r="E3579" s="257"/>
    </row>
    <row r="3580" spans="1:5" s="258" customFormat="1" ht="13.5">
      <c r="A3580" s="262">
        <v>96675</v>
      </c>
      <c r="B3580" s="263" t="s">
        <v>8316</v>
      </c>
      <c r="C3580" s="264" t="s">
        <v>1</v>
      </c>
      <c r="D3580" s="278">
        <v>143.09</v>
      </c>
      <c r="E3580" s="257"/>
    </row>
    <row r="3581" spans="1:5" s="258" customFormat="1" ht="13.5">
      <c r="A3581" s="262">
        <v>96676</v>
      </c>
      <c r="B3581" s="263" t="s">
        <v>8317</v>
      </c>
      <c r="C3581" s="264" t="s">
        <v>1</v>
      </c>
      <c r="D3581" s="278">
        <v>20.63</v>
      </c>
      <c r="E3581" s="257"/>
    </row>
    <row r="3582" spans="1:5" s="258" customFormat="1" ht="13.5">
      <c r="A3582" s="262">
        <v>96677</v>
      </c>
      <c r="B3582" s="263" t="s">
        <v>8318</v>
      </c>
      <c r="C3582" s="264" t="s">
        <v>1</v>
      </c>
      <c r="D3582" s="278">
        <v>26.89</v>
      </c>
      <c r="E3582" s="257"/>
    </row>
    <row r="3583" spans="1:5" s="258" customFormat="1" ht="13.5">
      <c r="A3583" s="262">
        <v>96678</v>
      </c>
      <c r="B3583" s="263" t="s">
        <v>8319</v>
      </c>
      <c r="C3583" s="264" t="s">
        <v>1</v>
      </c>
      <c r="D3583" s="278">
        <v>37.01</v>
      </c>
      <c r="E3583" s="257"/>
    </row>
    <row r="3584" spans="1:5" s="258" customFormat="1" ht="13.5">
      <c r="A3584" s="262">
        <v>96679</v>
      </c>
      <c r="B3584" s="263" t="s">
        <v>8320</v>
      </c>
      <c r="C3584" s="264" t="s">
        <v>1</v>
      </c>
      <c r="D3584" s="278">
        <v>55.17</v>
      </c>
      <c r="E3584" s="257"/>
    </row>
    <row r="3585" spans="1:5" s="258" customFormat="1" ht="13.5">
      <c r="A3585" s="262">
        <v>96680</v>
      </c>
      <c r="B3585" s="263" t="s">
        <v>8321</v>
      </c>
      <c r="C3585" s="264" t="s">
        <v>1</v>
      </c>
      <c r="D3585" s="278">
        <v>91.28</v>
      </c>
      <c r="E3585" s="257"/>
    </row>
    <row r="3586" spans="1:5" s="258" customFormat="1" ht="13.5">
      <c r="A3586" s="262">
        <v>96681</v>
      </c>
      <c r="B3586" s="263" t="s">
        <v>8322</v>
      </c>
      <c r="C3586" s="264" t="s">
        <v>1</v>
      </c>
      <c r="D3586" s="278">
        <v>122.84</v>
      </c>
      <c r="E3586" s="257"/>
    </row>
    <row r="3587" spans="1:5" s="258" customFormat="1" ht="13.5">
      <c r="A3587" s="262">
        <v>96682</v>
      </c>
      <c r="B3587" s="263" t="s">
        <v>8323</v>
      </c>
      <c r="C3587" s="264" t="s">
        <v>1</v>
      </c>
      <c r="D3587" s="278">
        <v>202.71</v>
      </c>
      <c r="E3587" s="257"/>
    </row>
    <row r="3588" spans="1:5" s="258" customFormat="1" ht="13.5">
      <c r="A3588" s="262">
        <v>96683</v>
      </c>
      <c r="B3588" s="263" t="s">
        <v>8324</v>
      </c>
      <c r="C3588" s="264" t="s">
        <v>1</v>
      </c>
      <c r="D3588" s="278">
        <v>278.24</v>
      </c>
      <c r="E3588" s="257"/>
    </row>
    <row r="3589" spans="1:5" s="258" customFormat="1" ht="27">
      <c r="A3589" s="262">
        <v>96718</v>
      </c>
      <c r="B3589" s="263" t="s">
        <v>3605</v>
      </c>
      <c r="C3589" s="264" t="s">
        <v>1</v>
      </c>
      <c r="D3589" s="278">
        <v>9.51</v>
      </c>
      <c r="E3589" s="257"/>
    </row>
    <row r="3590" spans="1:5" s="258" customFormat="1" ht="27">
      <c r="A3590" s="262">
        <v>96719</v>
      </c>
      <c r="B3590" s="263" t="s">
        <v>3606</v>
      </c>
      <c r="C3590" s="264" t="s">
        <v>1</v>
      </c>
      <c r="D3590" s="278">
        <v>18.510000000000002</v>
      </c>
      <c r="E3590" s="257"/>
    </row>
    <row r="3591" spans="1:5" s="258" customFormat="1" ht="27">
      <c r="A3591" s="262">
        <v>96720</v>
      </c>
      <c r="B3591" s="263" t="s">
        <v>3607</v>
      </c>
      <c r="C3591" s="264" t="s">
        <v>1</v>
      </c>
      <c r="D3591" s="278">
        <v>17.190000000000001</v>
      </c>
      <c r="E3591" s="257"/>
    </row>
    <row r="3592" spans="1:5" s="258" customFormat="1" ht="27">
      <c r="A3592" s="262">
        <v>96721</v>
      </c>
      <c r="B3592" s="263" t="s">
        <v>3608</v>
      </c>
      <c r="C3592" s="264" t="s">
        <v>1</v>
      </c>
      <c r="D3592" s="278">
        <v>20.73</v>
      </c>
      <c r="E3592" s="257"/>
    </row>
    <row r="3593" spans="1:5" s="258" customFormat="1" ht="27">
      <c r="A3593" s="262">
        <v>96722</v>
      </c>
      <c r="B3593" s="263" t="s">
        <v>3609</v>
      </c>
      <c r="C3593" s="264" t="s">
        <v>1</v>
      </c>
      <c r="D3593" s="278">
        <v>33.14</v>
      </c>
      <c r="E3593" s="257"/>
    </row>
    <row r="3594" spans="1:5" s="258" customFormat="1" ht="27">
      <c r="A3594" s="262">
        <v>96723</v>
      </c>
      <c r="B3594" s="263" t="s">
        <v>3610</v>
      </c>
      <c r="C3594" s="264" t="s">
        <v>1</v>
      </c>
      <c r="D3594" s="278">
        <v>47.11</v>
      </c>
      <c r="E3594" s="257"/>
    </row>
    <row r="3595" spans="1:5" s="258" customFormat="1" ht="27">
      <c r="A3595" s="262">
        <v>96724</v>
      </c>
      <c r="B3595" s="263" t="s">
        <v>3611</v>
      </c>
      <c r="C3595" s="264" t="s">
        <v>1</v>
      </c>
      <c r="D3595" s="278">
        <v>63.29</v>
      </c>
      <c r="E3595" s="257"/>
    </row>
    <row r="3596" spans="1:5" s="258" customFormat="1" ht="27">
      <c r="A3596" s="262">
        <v>96725</v>
      </c>
      <c r="B3596" s="263" t="s">
        <v>3612</v>
      </c>
      <c r="C3596" s="264" t="s">
        <v>1</v>
      </c>
      <c r="D3596" s="278">
        <v>96.03</v>
      </c>
      <c r="E3596" s="257"/>
    </row>
    <row r="3597" spans="1:5" s="258" customFormat="1" ht="27">
      <c r="A3597" s="262">
        <v>96726</v>
      </c>
      <c r="B3597" s="263" t="s">
        <v>3613</v>
      </c>
      <c r="C3597" s="264" t="s">
        <v>1</v>
      </c>
      <c r="D3597" s="278">
        <v>136.54</v>
      </c>
      <c r="E3597" s="257"/>
    </row>
    <row r="3598" spans="1:5" s="258" customFormat="1" ht="27">
      <c r="A3598" s="262">
        <v>96727</v>
      </c>
      <c r="B3598" s="263" t="s">
        <v>3614</v>
      </c>
      <c r="C3598" s="264" t="s">
        <v>1</v>
      </c>
      <c r="D3598" s="278">
        <v>16.72</v>
      </c>
      <c r="E3598" s="257"/>
    </row>
    <row r="3599" spans="1:5" s="258" customFormat="1" ht="27">
      <c r="A3599" s="262">
        <v>96728</v>
      </c>
      <c r="B3599" s="263" t="s">
        <v>3615</v>
      </c>
      <c r="C3599" s="264" t="s">
        <v>1</v>
      </c>
      <c r="D3599" s="278">
        <v>20.59</v>
      </c>
      <c r="E3599" s="257"/>
    </row>
    <row r="3600" spans="1:5" s="258" customFormat="1" ht="27">
      <c r="A3600" s="262">
        <v>96729</v>
      </c>
      <c r="B3600" s="263" t="s">
        <v>3616</v>
      </c>
      <c r="C3600" s="264" t="s">
        <v>1</v>
      </c>
      <c r="D3600" s="278">
        <v>26.98</v>
      </c>
      <c r="E3600" s="257"/>
    </row>
    <row r="3601" spans="1:5" s="258" customFormat="1" ht="27">
      <c r="A3601" s="262">
        <v>96730</v>
      </c>
      <c r="B3601" s="263" t="s">
        <v>3617</v>
      </c>
      <c r="C3601" s="264" t="s">
        <v>1</v>
      </c>
      <c r="D3601" s="278">
        <v>35.18</v>
      </c>
      <c r="E3601" s="257"/>
    </row>
    <row r="3602" spans="1:5" s="258" customFormat="1" ht="27">
      <c r="A3602" s="262">
        <v>96731</v>
      </c>
      <c r="B3602" s="263" t="s">
        <v>3618</v>
      </c>
      <c r="C3602" s="264" t="s">
        <v>1</v>
      </c>
      <c r="D3602" s="278">
        <v>54.74</v>
      </c>
      <c r="E3602" s="257"/>
    </row>
    <row r="3603" spans="1:5" s="258" customFormat="1" ht="27">
      <c r="A3603" s="262">
        <v>96732</v>
      </c>
      <c r="B3603" s="263" t="s">
        <v>3619</v>
      </c>
      <c r="C3603" s="264" t="s">
        <v>1</v>
      </c>
      <c r="D3603" s="278">
        <v>86.52</v>
      </c>
      <c r="E3603" s="257"/>
    </row>
    <row r="3604" spans="1:5" s="258" customFormat="1" ht="27">
      <c r="A3604" s="262">
        <v>96733</v>
      </c>
      <c r="B3604" s="263" t="s">
        <v>3620</v>
      </c>
      <c r="C3604" s="264" t="s">
        <v>1</v>
      </c>
      <c r="D3604" s="278">
        <v>120.23</v>
      </c>
      <c r="E3604" s="257"/>
    </row>
    <row r="3605" spans="1:5" s="258" customFormat="1" ht="27">
      <c r="A3605" s="262">
        <v>96734</v>
      </c>
      <c r="B3605" s="263" t="s">
        <v>3621</v>
      </c>
      <c r="C3605" s="264" t="s">
        <v>1</v>
      </c>
      <c r="D3605" s="278">
        <v>191.36</v>
      </c>
      <c r="E3605" s="257"/>
    </row>
    <row r="3606" spans="1:5" s="258" customFormat="1" ht="27">
      <c r="A3606" s="262">
        <v>96735</v>
      </c>
      <c r="B3606" s="263" t="s">
        <v>3622</v>
      </c>
      <c r="C3606" s="264" t="s">
        <v>1</v>
      </c>
      <c r="D3606" s="278">
        <v>252.96</v>
      </c>
      <c r="E3606" s="257"/>
    </row>
    <row r="3607" spans="1:5" s="258" customFormat="1" ht="27">
      <c r="A3607" s="262">
        <v>96798</v>
      </c>
      <c r="B3607" s="263" t="s">
        <v>25055</v>
      </c>
      <c r="C3607" s="264" t="s">
        <v>1</v>
      </c>
      <c r="D3607" s="278">
        <v>8.58</v>
      </c>
      <c r="E3607" s="257"/>
    </row>
    <row r="3608" spans="1:5" s="258" customFormat="1" ht="27">
      <c r="A3608" s="262">
        <v>96799</v>
      </c>
      <c r="B3608" s="263" t="s">
        <v>25056</v>
      </c>
      <c r="C3608" s="264" t="s">
        <v>1</v>
      </c>
      <c r="D3608" s="278">
        <v>11.01</v>
      </c>
      <c r="E3608" s="257"/>
    </row>
    <row r="3609" spans="1:5" s="258" customFormat="1" ht="27">
      <c r="A3609" s="262">
        <v>96800</v>
      </c>
      <c r="B3609" s="263" t="s">
        <v>25057</v>
      </c>
      <c r="C3609" s="264" t="s">
        <v>1</v>
      </c>
      <c r="D3609" s="278">
        <v>15.1</v>
      </c>
      <c r="E3609" s="257"/>
    </row>
    <row r="3610" spans="1:5" s="258" customFormat="1" ht="27">
      <c r="A3610" s="262">
        <v>96801</v>
      </c>
      <c r="B3610" s="263" t="s">
        <v>25058</v>
      </c>
      <c r="C3610" s="264" t="s">
        <v>1</v>
      </c>
      <c r="D3610" s="278">
        <v>23.19</v>
      </c>
      <c r="E3610" s="257"/>
    </row>
    <row r="3611" spans="1:5" s="258" customFormat="1" ht="27">
      <c r="A3611" s="262">
        <v>97327</v>
      </c>
      <c r="B3611" s="263" t="s">
        <v>3623</v>
      </c>
      <c r="C3611" s="264" t="s">
        <v>1</v>
      </c>
      <c r="D3611" s="278">
        <v>25.46</v>
      </c>
      <c r="E3611" s="257"/>
    </row>
    <row r="3612" spans="1:5" s="258" customFormat="1" ht="27">
      <c r="A3612" s="262">
        <v>97328</v>
      </c>
      <c r="B3612" s="263" t="s">
        <v>3624</v>
      </c>
      <c r="C3612" s="264" t="s">
        <v>1</v>
      </c>
      <c r="D3612" s="278">
        <v>41.71</v>
      </c>
      <c r="E3612" s="257"/>
    </row>
    <row r="3613" spans="1:5" s="258" customFormat="1" ht="27">
      <c r="A3613" s="262">
        <v>97329</v>
      </c>
      <c r="B3613" s="263" t="s">
        <v>3625</v>
      </c>
      <c r="C3613" s="264" t="s">
        <v>1</v>
      </c>
      <c r="D3613" s="278">
        <v>53.46</v>
      </c>
      <c r="E3613" s="257"/>
    </row>
    <row r="3614" spans="1:5" s="258" customFormat="1" ht="27">
      <c r="A3614" s="262">
        <v>97330</v>
      </c>
      <c r="B3614" s="263" t="s">
        <v>3626</v>
      </c>
      <c r="C3614" s="264" t="s">
        <v>1</v>
      </c>
      <c r="D3614" s="278">
        <v>65.45</v>
      </c>
      <c r="E3614" s="257"/>
    </row>
    <row r="3615" spans="1:5" s="258" customFormat="1" ht="27">
      <c r="A3615" s="262">
        <v>97331</v>
      </c>
      <c r="B3615" s="263" t="s">
        <v>3627</v>
      </c>
      <c r="C3615" s="264" t="s">
        <v>1</v>
      </c>
      <c r="D3615" s="278">
        <v>25.79</v>
      </c>
      <c r="E3615" s="257"/>
    </row>
    <row r="3616" spans="1:5" s="258" customFormat="1" ht="27">
      <c r="A3616" s="262">
        <v>97332</v>
      </c>
      <c r="B3616" s="263" t="s">
        <v>3628</v>
      </c>
      <c r="C3616" s="264" t="s">
        <v>1</v>
      </c>
      <c r="D3616" s="278">
        <v>42.08</v>
      </c>
      <c r="E3616" s="257"/>
    </row>
    <row r="3617" spans="1:5" s="258" customFormat="1" ht="27">
      <c r="A3617" s="262">
        <v>97333</v>
      </c>
      <c r="B3617" s="263" t="s">
        <v>3629</v>
      </c>
      <c r="C3617" s="264" t="s">
        <v>1</v>
      </c>
      <c r="D3617" s="278">
        <v>53.91</v>
      </c>
      <c r="E3617" s="257"/>
    </row>
    <row r="3618" spans="1:5" s="258" customFormat="1" ht="27">
      <c r="A3618" s="262">
        <v>97334</v>
      </c>
      <c r="B3618" s="263" t="s">
        <v>3630</v>
      </c>
      <c r="C3618" s="264" t="s">
        <v>1</v>
      </c>
      <c r="D3618" s="278">
        <v>65.97</v>
      </c>
      <c r="E3618" s="257"/>
    </row>
    <row r="3619" spans="1:5" s="258" customFormat="1" ht="27">
      <c r="A3619" s="262">
        <v>97335</v>
      </c>
      <c r="B3619" s="263" t="s">
        <v>7393</v>
      </c>
      <c r="C3619" s="264" t="s">
        <v>1</v>
      </c>
      <c r="D3619" s="278">
        <v>79.2</v>
      </c>
      <c r="E3619" s="257"/>
    </row>
    <row r="3620" spans="1:5" s="258" customFormat="1" ht="27">
      <c r="A3620" s="262">
        <v>97336</v>
      </c>
      <c r="B3620" s="263" t="s">
        <v>7394</v>
      </c>
      <c r="C3620" s="264" t="s">
        <v>1</v>
      </c>
      <c r="D3620" s="278">
        <v>100.8</v>
      </c>
      <c r="E3620" s="257"/>
    </row>
    <row r="3621" spans="1:5" s="258" customFormat="1" ht="27">
      <c r="A3621" s="262">
        <v>97337</v>
      </c>
      <c r="B3621" s="263" t="s">
        <v>7395</v>
      </c>
      <c r="C3621" s="264" t="s">
        <v>1</v>
      </c>
      <c r="D3621" s="278">
        <v>151.59</v>
      </c>
      <c r="E3621" s="257"/>
    </row>
    <row r="3622" spans="1:5" s="258" customFormat="1" ht="27">
      <c r="A3622" s="262">
        <v>97338</v>
      </c>
      <c r="B3622" s="263" t="s">
        <v>7396</v>
      </c>
      <c r="C3622" s="264" t="s">
        <v>1</v>
      </c>
      <c r="D3622" s="278">
        <v>182.39</v>
      </c>
      <c r="E3622" s="257"/>
    </row>
    <row r="3623" spans="1:5" s="258" customFormat="1" ht="27">
      <c r="A3623" s="262">
        <v>97339</v>
      </c>
      <c r="B3623" s="263" t="s">
        <v>7397</v>
      </c>
      <c r="C3623" s="264" t="s">
        <v>1</v>
      </c>
      <c r="D3623" s="278">
        <v>196.43</v>
      </c>
      <c r="E3623" s="257"/>
    </row>
    <row r="3624" spans="1:5" s="258" customFormat="1" ht="27">
      <c r="A3624" s="262">
        <v>97340</v>
      </c>
      <c r="B3624" s="263" t="s">
        <v>7398</v>
      </c>
      <c r="C3624" s="264" t="s">
        <v>1</v>
      </c>
      <c r="D3624" s="278">
        <v>197.62</v>
      </c>
      <c r="E3624" s="257"/>
    </row>
    <row r="3625" spans="1:5" s="258" customFormat="1" ht="27">
      <c r="A3625" s="262">
        <v>97347</v>
      </c>
      <c r="B3625" s="263" t="s">
        <v>3631</v>
      </c>
      <c r="C3625" s="264" t="s">
        <v>1</v>
      </c>
      <c r="D3625" s="278">
        <v>95.42</v>
      </c>
      <c r="E3625" s="257"/>
    </row>
    <row r="3626" spans="1:5" s="258" customFormat="1" ht="27">
      <c r="A3626" s="262">
        <v>97348</v>
      </c>
      <c r="B3626" s="263" t="s">
        <v>3632</v>
      </c>
      <c r="C3626" s="264" t="s">
        <v>1</v>
      </c>
      <c r="D3626" s="278">
        <v>131.79</v>
      </c>
      <c r="E3626" s="257"/>
    </row>
    <row r="3627" spans="1:5" s="258" customFormat="1" ht="27">
      <c r="A3627" s="262">
        <v>97349</v>
      </c>
      <c r="B3627" s="263" t="s">
        <v>3633</v>
      </c>
      <c r="C3627" s="264" t="s">
        <v>1</v>
      </c>
      <c r="D3627" s="278">
        <v>189.93</v>
      </c>
      <c r="E3627" s="257"/>
    </row>
    <row r="3628" spans="1:5" s="258" customFormat="1" ht="27">
      <c r="A3628" s="262">
        <v>97350</v>
      </c>
      <c r="B3628" s="263" t="s">
        <v>3634</v>
      </c>
      <c r="C3628" s="264" t="s">
        <v>1</v>
      </c>
      <c r="D3628" s="278">
        <v>230.6</v>
      </c>
      <c r="E3628" s="257"/>
    </row>
    <row r="3629" spans="1:5" s="258" customFormat="1" ht="27">
      <c r="A3629" s="262">
        <v>97351</v>
      </c>
      <c r="B3629" s="263" t="s">
        <v>3635</v>
      </c>
      <c r="C3629" s="264" t="s">
        <v>1</v>
      </c>
      <c r="D3629" s="278">
        <v>318.83</v>
      </c>
      <c r="E3629" s="257"/>
    </row>
    <row r="3630" spans="1:5" s="258" customFormat="1" ht="27">
      <c r="A3630" s="262">
        <v>97352</v>
      </c>
      <c r="B3630" s="263" t="s">
        <v>3636</v>
      </c>
      <c r="C3630" s="264" t="s">
        <v>1</v>
      </c>
      <c r="D3630" s="278">
        <v>413.16</v>
      </c>
      <c r="E3630" s="257"/>
    </row>
    <row r="3631" spans="1:5" s="258" customFormat="1" ht="27">
      <c r="A3631" s="262">
        <v>97353</v>
      </c>
      <c r="B3631" s="263" t="s">
        <v>3637</v>
      </c>
      <c r="C3631" s="264" t="s">
        <v>1</v>
      </c>
      <c r="D3631" s="278">
        <v>63</v>
      </c>
      <c r="E3631" s="257"/>
    </row>
    <row r="3632" spans="1:5" s="258" customFormat="1" ht="27">
      <c r="A3632" s="262">
        <v>97354</v>
      </c>
      <c r="B3632" s="263" t="s">
        <v>3638</v>
      </c>
      <c r="C3632" s="264" t="s">
        <v>1</v>
      </c>
      <c r="D3632" s="278">
        <v>99.91</v>
      </c>
      <c r="E3632" s="257"/>
    </row>
    <row r="3633" spans="1:5" s="258" customFormat="1" ht="27">
      <c r="A3633" s="262">
        <v>97355</v>
      </c>
      <c r="B3633" s="263" t="s">
        <v>3639</v>
      </c>
      <c r="C3633" s="264" t="s">
        <v>1</v>
      </c>
      <c r="D3633" s="278">
        <v>136.6</v>
      </c>
      <c r="E3633" s="257"/>
    </row>
    <row r="3634" spans="1:5" s="258" customFormat="1" ht="27">
      <c r="A3634" s="262">
        <v>97356</v>
      </c>
      <c r="B3634" s="263" t="s">
        <v>3640</v>
      </c>
      <c r="C3634" s="264" t="s">
        <v>1</v>
      </c>
      <c r="D3634" s="278">
        <v>72.86</v>
      </c>
      <c r="E3634" s="257"/>
    </row>
    <row r="3635" spans="1:5" s="258" customFormat="1" ht="27">
      <c r="A3635" s="262">
        <v>97357</v>
      </c>
      <c r="B3635" s="263" t="s">
        <v>3641</v>
      </c>
      <c r="C3635" s="264" t="s">
        <v>1</v>
      </c>
      <c r="D3635" s="278">
        <v>116.86</v>
      </c>
      <c r="E3635" s="257"/>
    </row>
    <row r="3636" spans="1:5" s="258" customFormat="1" ht="27">
      <c r="A3636" s="262">
        <v>97358</v>
      </c>
      <c r="B3636" s="263" t="s">
        <v>3642</v>
      </c>
      <c r="C3636" s="264" t="s">
        <v>1</v>
      </c>
      <c r="D3636" s="278">
        <v>159.69999999999999</v>
      </c>
      <c r="E3636" s="257"/>
    </row>
    <row r="3637" spans="1:5" s="258" customFormat="1" ht="27">
      <c r="A3637" s="262">
        <v>97498</v>
      </c>
      <c r="B3637" s="263" t="s">
        <v>5534</v>
      </c>
      <c r="C3637" s="264" t="s">
        <v>1</v>
      </c>
      <c r="D3637" s="278">
        <v>76.150000000000006</v>
      </c>
      <c r="E3637" s="257"/>
    </row>
    <row r="3638" spans="1:5" s="258" customFormat="1" ht="27">
      <c r="A3638" s="262">
        <v>97535</v>
      </c>
      <c r="B3638" s="263" t="s">
        <v>5535</v>
      </c>
      <c r="C3638" s="264" t="s">
        <v>1</v>
      </c>
      <c r="D3638" s="278">
        <v>80.64</v>
      </c>
      <c r="E3638" s="257"/>
    </row>
    <row r="3639" spans="1:5" s="258" customFormat="1" ht="27">
      <c r="A3639" s="262">
        <v>97536</v>
      </c>
      <c r="B3639" s="263" t="s">
        <v>5536</v>
      </c>
      <c r="C3639" s="264" t="s">
        <v>1</v>
      </c>
      <c r="D3639" s="278">
        <v>90.97</v>
      </c>
      <c r="E3639" s="257"/>
    </row>
    <row r="3640" spans="1:5" s="258" customFormat="1" ht="27">
      <c r="A3640" s="262">
        <v>100788</v>
      </c>
      <c r="B3640" s="263" t="s">
        <v>3643</v>
      </c>
      <c r="C3640" s="264" t="s">
        <v>2</v>
      </c>
      <c r="D3640" s="278">
        <v>795.91</v>
      </c>
      <c r="E3640" s="257"/>
    </row>
    <row r="3641" spans="1:5" s="258" customFormat="1" ht="27">
      <c r="A3641" s="262">
        <v>100791</v>
      </c>
      <c r="B3641" s="263" t="s">
        <v>3644</v>
      </c>
      <c r="C3641" s="264" t="s">
        <v>1</v>
      </c>
      <c r="D3641" s="278">
        <v>18.3</v>
      </c>
      <c r="E3641" s="257"/>
    </row>
    <row r="3642" spans="1:5" s="258" customFormat="1" ht="27">
      <c r="A3642" s="262">
        <v>100792</v>
      </c>
      <c r="B3642" s="263" t="s">
        <v>3645</v>
      </c>
      <c r="C3642" s="264" t="s">
        <v>1</v>
      </c>
      <c r="D3642" s="278">
        <v>26.71</v>
      </c>
      <c r="E3642" s="257"/>
    </row>
    <row r="3643" spans="1:5" s="258" customFormat="1" ht="27">
      <c r="A3643" s="262">
        <v>100793</v>
      </c>
      <c r="B3643" s="263" t="s">
        <v>3646</v>
      </c>
      <c r="C3643" s="264" t="s">
        <v>1</v>
      </c>
      <c r="D3643" s="278">
        <v>35.340000000000003</v>
      </c>
      <c r="E3643" s="257"/>
    </row>
    <row r="3644" spans="1:5" s="258" customFormat="1" ht="27">
      <c r="A3644" s="262">
        <v>100794</v>
      </c>
      <c r="B3644" s="263" t="s">
        <v>3647</v>
      </c>
      <c r="C3644" s="264" t="s">
        <v>1</v>
      </c>
      <c r="D3644" s="278">
        <v>47.59</v>
      </c>
      <c r="E3644" s="257"/>
    </row>
    <row r="3645" spans="1:5" s="258" customFormat="1" ht="27">
      <c r="A3645" s="262">
        <v>100799</v>
      </c>
      <c r="B3645" s="263" t="s">
        <v>6897</v>
      </c>
      <c r="C3645" s="264" t="s">
        <v>1</v>
      </c>
      <c r="D3645" s="278">
        <v>18.760000000000002</v>
      </c>
      <c r="E3645" s="257"/>
    </row>
    <row r="3646" spans="1:5" s="258" customFormat="1" ht="27">
      <c r="A3646" s="262">
        <v>100800</v>
      </c>
      <c r="B3646" s="263" t="s">
        <v>6898</v>
      </c>
      <c r="C3646" s="264" t="s">
        <v>1</v>
      </c>
      <c r="D3646" s="278">
        <v>27.17</v>
      </c>
      <c r="E3646" s="257"/>
    </row>
    <row r="3647" spans="1:5" s="258" customFormat="1" ht="27">
      <c r="A3647" s="262">
        <v>100801</v>
      </c>
      <c r="B3647" s="263" t="s">
        <v>6899</v>
      </c>
      <c r="C3647" s="264" t="s">
        <v>1</v>
      </c>
      <c r="D3647" s="278">
        <v>35.799999999999997</v>
      </c>
      <c r="E3647" s="257"/>
    </row>
    <row r="3648" spans="1:5" s="258" customFormat="1" ht="27">
      <c r="A3648" s="262">
        <v>100802</v>
      </c>
      <c r="B3648" s="263" t="s">
        <v>6900</v>
      </c>
      <c r="C3648" s="264" t="s">
        <v>1</v>
      </c>
      <c r="D3648" s="278">
        <v>48.05</v>
      </c>
      <c r="E3648" s="257"/>
    </row>
    <row r="3649" spans="1:5" s="258" customFormat="1" ht="27">
      <c r="A3649" s="262">
        <v>100803</v>
      </c>
      <c r="B3649" s="263" t="s">
        <v>3648</v>
      </c>
      <c r="C3649" s="264" t="s">
        <v>1</v>
      </c>
      <c r="D3649" s="278">
        <v>17.350000000000001</v>
      </c>
      <c r="E3649" s="257"/>
    </row>
    <row r="3650" spans="1:5" s="258" customFormat="1" ht="27">
      <c r="A3650" s="262">
        <v>100804</v>
      </c>
      <c r="B3650" s="263" t="s">
        <v>3649</v>
      </c>
      <c r="C3650" s="264" t="s">
        <v>1</v>
      </c>
      <c r="D3650" s="278">
        <v>25.58</v>
      </c>
      <c r="E3650" s="257"/>
    </row>
    <row r="3651" spans="1:5" s="258" customFormat="1" ht="27">
      <c r="A3651" s="262">
        <v>100805</v>
      </c>
      <c r="B3651" s="263" t="s">
        <v>3650</v>
      </c>
      <c r="C3651" s="264" t="s">
        <v>1</v>
      </c>
      <c r="D3651" s="278">
        <v>34</v>
      </c>
      <c r="E3651" s="257"/>
    </row>
    <row r="3652" spans="1:5" s="258" customFormat="1" ht="27">
      <c r="A3652" s="262">
        <v>100806</v>
      </c>
      <c r="B3652" s="263" t="s">
        <v>3651</v>
      </c>
      <c r="C3652" s="264" t="s">
        <v>1</v>
      </c>
      <c r="D3652" s="278">
        <v>45.94</v>
      </c>
      <c r="E3652" s="257"/>
    </row>
    <row r="3653" spans="1:5" s="258" customFormat="1" ht="27">
      <c r="A3653" s="262">
        <v>100807</v>
      </c>
      <c r="B3653" s="263" t="s">
        <v>6901</v>
      </c>
      <c r="C3653" s="264" t="s">
        <v>1</v>
      </c>
      <c r="D3653" s="278">
        <v>24.14</v>
      </c>
      <c r="E3653" s="257"/>
    </row>
    <row r="3654" spans="1:5" s="258" customFormat="1" ht="27">
      <c r="A3654" s="262">
        <v>100808</v>
      </c>
      <c r="B3654" s="263" t="s">
        <v>6902</v>
      </c>
      <c r="C3654" s="264" t="s">
        <v>1</v>
      </c>
      <c r="D3654" s="278">
        <v>33.549999999999997</v>
      </c>
      <c r="E3654" s="257"/>
    </row>
    <row r="3655" spans="1:5" s="258" customFormat="1" ht="27">
      <c r="A3655" s="262">
        <v>100809</v>
      </c>
      <c r="B3655" s="263" t="s">
        <v>6903</v>
      </c>
      <c r="C3655" s="264" t="s">
        <v>1</v>
      </c>
      <c r="D3655" s="278">
        <v>43.45</v>
      </c>
      <c r="E3655" s="257"/>
    </row>
    <row r="3656" spans="1:5" s="258" customFormat="1" ht="27">
      <c r="A3656" s="262">
        <v>100810</v>
      </c>
      <c r="B3656" s="263" t="s">
        <v>6904</v>
      </c>
      <c r="C3656" s="264" t="s">
        <v>1</v>
      </c>
      <c r="D3656" s="278">
        <v>57.45</v>
      </c>
      <c r="E3656" s="257"/>
    </row>
    <row r="3657" spans="1:5" s="258" customFormat="1" ht="27">
      <c r="A3657" s="262">
        <v>101918</v>
      </c>
      <c r="B3657" s="263" t="s">
        <v>5537</v>
      </c>
      <c r="C3657" s="264" t="s">
        <v>1</v>
      </c>
      <c r="D3657" s="278">
        <v>362.18</v>
      </c>
      <c r="E3657" s="257"/>
    </row>
    <row r="3658" spans="1:5" s="258" customFormat="1" ht="13.5">
      <c r="A3658" s="262">
        <v>101919</v>
      </c>
      <c r="B3658" s="263" t="s">
        <v>5538</v>
      </c>
      <c r="C3658" s="264" t="s">
        <v>2</v>
      </c>
      <c r="D3658" s="278">
        <v>439.4</v>
      </c>
      <c r="E3658" s="257"/>
    </row>
    <row r="3659" spans="1:5" s="258" customFormat="1" ht="13.5">
      <c r="A3659" s="262">
        <v>101920</v>
      </c>
      <c r="B3659" s="263" t="s">
        <v>5539</v>
      </c>
      <c r="C3659" s="264" t="s">
        <v>2</v>
      </c>
      <c r="D3659" s="278">
        <v>205.99</v>
      </c>
      <c r="E3659" s="257"/>
    </row>
    <row r="3660" spans="1:5" s="258" customFormat="1" ht="27">
      <c r="A3660" s="262">
        <v>101921</v>
      </c>
      <c r="B3660" s="263" t="s">
        <v>5540</v>
      </c>
      <c r="C3660" s="264" t="s">
        <v>2</v>
      </c>
      <c r="D3660" s="278">
        <v>236.04</v>
      </c>
      <c r="E3660" s="257"/>
    </row>
    <row r="3661" spans="1:5" s="258" customFormat="1" ht="27">
      <c r="A3661" s="262">
        <v>101922</v>
      </c>
      <c r="B3661" s="263" t="s">
        <v>5541</v>
      </c>
      <c r="C3661" s="264" t="s">
        <v>2</v>
      </c>
      <c r="D3661" s="278">
        <v>236.04</v>
      </c>
      <c r="E3661" s="257"/>
    </row>
    <row r="3662" spans="1:5" s="258" customFormat="1" ht="27">
      <c r="A3662" s="262">
        <v>101923</v>
      </c>
      <c r="B3662" s="263" t="s">
        <v>5542</v>
      </c>
      <c r="C3662" s="264" t="s">
        <v>2</v>
      </c>
      <c r="D3662" s="278">
        <v>236.04</v>
      </c>
      <c r="E3662" s="257"/>
    </row>
    <row r="3663" spans="1:5" s="258" customFormat="1" ht="13.5">
      <c r="A3663" s="262">
        <v>101924</v>
      </c>
      <c r="B3663" s="263" t="s">
        <v>5543</v>
      </c>
      <c r="C3663" s="264" t="s">
        <v>2</v>
      </c>
      <c r="D3663" s="278">
        <v>193.41</v>
      </c>
      <c r="E3663" s="257"/>
    </row>
    <row r="3664" spans="1:5" s="258" customFormat="1" ht="27">
      <c r="A3664" s="262">
        <v>101925</v>
      </c>
      <c r="B3664" s="263" t="s">
        <v>5544</v>
      </c>
      <c r="C3664" s="264" t="s">
        <v>2</v>
      </c>
      <c r="D3664" s="278">
        <v>324.79000000000002</v>
      </c>
      <c r="E3664" s="257"/>
    </row>
    <row r="3665" spans="1:5" s="258" customFormat="1" ht="13.5">
      <c r="A3665" s="262">
        <v>101926</v>
      </c>
      <c r="B3665" s="263" t="s">
        <v>5545</v>
      </c>
      <c r="C3665" s="264" t="s">
        <v>2</v>
      </c>
      <c r="D3665" s="278">
        <v>418.25</v>
      </c>
      <c r="E3665" s="257"/>
    </row>
    <row r="3666" spans="1:5" s="258" customFormat="1" ht="27">
      <c r="A3666" s="262">
        <v>101927</v>
      </c>
      <c r="B3666" s="263" t="s">
        <v>5546</v>
      </c>
      <c r="C3666" s="264" t="s">
        <v>1</v>
      </c>
      <c r="D3666" s="278">
        <v>348.17</v>
      </c>
      <c r="E3666" s="257"/>
    </row>
    <row r="3667" spans="1:5" s="258" customFormat="1" ht="27">
      <c r="A3667" s="262">
        <v>101928</v>
      </c>
      <c r="B3667" s="263" t="s">
        <v>5547</v>
      </c>
      <c r="C3667" s="264" t="s">
        <v>2</v>
      </c>
      <c r="D3667" s="278">
        <v>444.76</v>
      </c>
      <c r="E3667" s="257"/>
    </row>
    <row r="3668" spans="1:5" s="258" customFormat="1" ht="27">
      <c r="A3668" s="262">
        <v>101929</v>
      </c>
      <c r="B3668" s="263" t="s">
        <v>5548</v>
      </c>
      <c r="C3668" s="264" t="s">
        <v>2</v>
      </c>
      <c r="D3668" s="278">
        <v>211.35</v>
      </c>
      <c r="E3668" s="257"/>
    </row>
    <row r="3669" spans="1:5" s="258" customFormat="1" ht="27">
      <c r="A3669" s="262">
        <v>101930</v>
      </c>
      <c r="B3669" s="263" t="s">
        <v>5549</v>
      </c>
      <c r="C3669" s="264" t="s">
        <v>2</v>
      </c>
      <c r="D3669" s="278">
        <v>241.4</v>
      </c>
      <c r="E3669" s="257"/>
    </row>
    <row r="3670" spans="1:5" s="258" customFormat="1" ht="27">
      <c r="A3670" s="262">
        <v>101931</v>
      </c>
      <c r="B3670" s="263" t="s">
        <v>5550</v>
      </c>
      <c r="C3670" s="264" t="s">
        <v>2</v>
      </c>
      <c r="D3670" s="278">
        <v>241.4</v>
      </c>
      <c r="E3670" s="257"/>
    </row>
    <row r="3671" spans="1:5" s="258" customFormat="1" ht="27">
      <c r="A3671" s="262">
        <v>101932</v>
      </c>
      <c r="B3671" s="263" t="s">
        <v>5551</v>
      </c>
      <c r="C3671" s="264" t="s">
        <v>2</v>
      </c>
      <c r="D3671" s="278">
        <v>241.4</v>
      </c>
      <c r="E3671" s="257"/>
    </row>
    <row r="3672" spans="1:5" s="258" customFormat="1" ht="27">
      <c r="A3672" s="262">
        <v>101933</v>
      </c>
      <c r="B3672" s="263" t="s">
        <v>5552</v>
      </c>
      <c r="C3672" s="264" t="s">
        <v>2</v>
      </c>
      <c r="D3672" s="278">
        <v>198.77</v>
      </c>
      <c r="E3672" s="257"/>
    </row>
    <row r="3673" spans="1:5" s="258" customFormat="1" ht="27">
      <c r="A3673" s="262">
        <v>101934</v>
      </c>
      <c r="B3673" s="263" t="s">
        <v>5553</v>
      </c>
      <c r="C3673" s="264" t="s">
        <v>2</v>
      </c>
      <c r="D3673" s="278">
        <v>332.83</v>
      </c>
      <c r="E3673" s="257"/>
    </row>
    <row r="3674" spans="1:5" s="258" customFormat="1" ht="27">
      <c r="A3674" s="262">
        <v>101935</v>
      </c>
      <c r="B3674" s="263" t="s">
        <v>5554</v>
      </c>
      <c r="C3674" s="264" t="s">
        <v>2</v>
      </c>
      <c r="D3674" s="278">
        <v>428.97</v>
      </c>
      <c r="E3674" s="257"/>
    </row>
    <row r="3675" spans="1:5" s="258" customFormat="1" ht="27">
      <c r="A3675" s="262">
        <v>103802</v>
      </c>
      <c r="B3675" s="263" t="s">
        <v>7399</v>
      </c>
      <c r="C3675" s="264" t="s">
        <v>1</v>
      </c>
      <c r="D3675" s="278">
        <v>39.14</v>
      </c>
      <c r="E3675" s="257"/>
    </row>
    <row r="3676" spans="1:5" s="258" customFormat="1" ht="27">
      <c r="A3676" s="262">
        <v>103803</v>
      </c>
      <c r="B3676" s="263" t="s">
        <v>7400</v>
      </c>
      <c r="C3676" s="264" t="s">
        <v>1</v>
      </c>
      <c r="D3676" s="278">
        <v>67.290000000000006</v>
      </c>
      <c r="E3676" s="257"/>
    </row>
    <row r="3677" spans="1:5" s="258" customFormat="1" ht="27">
      <c r="A3677" s="262">
        <v>103804</v>
      </c>
      <c r="B3677" s="263" t="s">
        <v>7401</v>
      </c>
      <c r="C3677" s="264" t="s">
        <v>1</v>
      </c>
      <c r="D3677" s="278">
        <v>81.56</v>
      </c>
      <c r="E3677" s="257"/>
    </row>
    <row r="3678" spans="1:5" s="258" customFormat="1" ht="27">
      <c r="A3678" s="262">
        <v>103835</v>
      </c>
      <c r="B3678" s="263" t="s">
        <v>7402</v>
      </c>
      <c r="C3678" s="264" t="s">
        <v>1</v>
      </c>
      <c r="D3678" s="278">
        <v>61.16</v>
      </c>
      <c r="E3678" s="257"/>
    </row>
    <row r="3679" spans="1:5" s="258" customFormat="1" ht="27">
      <c r="A3679" s="262">
        <v>103836</v>
      </c>
      <c r="B3679" s="263" t="s">
        <v>7403</v>
      </c>
      <c r="C3679" s="264" t="s">
        <v>1</v>
      </c>
      <c r="D3679" s="278">
        <v>95.11</v>
      </c>
      <c r="E3679" s="257"/>
    </row>
    <row r="3680" spans="1:5" s="258" customFormat="1" ht="27">
      <c r="A3680" s="262">
        <v>103837</v>
      </c>
      <c r="B3680" s="263" t="s">
        <v>7404</v>
      </c>
      <c r="C3680" s="264" t="s">
        <v>1</v>
      </c>
      <c r="D3680" s="278">
        <v>119.96</v>
      </c>
      <c r="E3680" s="257"/>
    </row>
    <row r="3681" spans="1:5" s="258" customFormat="1" ht="27">
      <c r="A3681" s="262">
        <v>103868</v>
      </c>
      <c r="B3681" s="263" t="s">
        <v>7405</v>
      </c>
      <c r="C3681" s="264" t="s">
        <v>1</v>
      </c>
      <c r="D3681" s="278">
        <v>48.4</v>
      </c>
      <c r="E3681" s="257"/>
    </row>
    <row r="3682" spans="1:5" s="258" customFormat="1" ht="27">
      <c r="A3682" s="262">
        <v>103869</v>
      </c>
      <c r="B3682" s="263" t="s">
        <v>7406</v>
      </c>
      <c r="C3682" s="264" t="s">
        <v>1</v>
      </c>
      <c r="D3682" s="278">
        <v>73.78</v>
      </c>
      <c r="E3682" s="257"/>
    </row>
    <row r="3683" spans="1:5" s="258" customFormat="1" ht="27">
      <c r="A3683" s="262">
        <v>103870</v>
      </c>
      <c r="B3683" s="263" t="s">
        <v>7407</v>
      </c>
      <c r="C3683" s="264" t="s">
        <v>1</v>
      </c>
      <c r="D3683" s="278">
        <v>90.78</v>
      </c>
      <c r="E3683" s="257"/>
    </row>
    <row r="3684" spans="1:5" s="258" customFormat="1" ht="27">
      <c r="A3684" s="262">
        <v>103871</v>
      </c>
      <c r="B3684" s="263" t="s">
        <v>7408</v>
      </c>
      <c r="C3684" s="264" t="s">
        <v>1</v>
      </c>
      <c r="D3684" s="278">
        <v>59.4</v>
      </c>
      <c r="E3684" s="257"/>
    </row>
    <row r="3685" spans="1:5" s="258" customFormat="1" ht="27">
      <c r="A3685" s="262">
        <v>103872</v>
      </c>
      <c r="B3685" s="263" t="s">
        <v>7409</v>
      </c>
      <c r="C3685" s="264" t="s">
        <v>1</v>
      </c>
      <c r="D3685" s="278">
        <v>124.69</v>
      </c>
      <c r="E3685" s="257"/>
    </row>
    <row r="3686" spans="1:5" s="258" customFormat="1" ht="27">
      <c r="A3686" s="262">
        <v>103873</v>
      </c>
      <c r="B3686" s="263" t="s">
        <v>7410</v>
      </c>
      <c r="C3686" s="264" t="s">
        <v>1</v>
      </c>
      <c r="D3686" s="278">
        <v>143.76</v>
      </c>
      <c r="E3686" s="257"/>
    </row>
    <row r="3687" spans="1:5" s="258" customFormat="1" ht="13.5">
      <c r="A3687" s="262">
        <v>103978</v>
      </c>
      <c r="B3687" s="263" t="s">
        <v>8325</v>
      </c>
      <c r="C3687" s="264" t="s">
        <v>1</v>
      </c>
      <c r="D3687" s="278">
        <v>31.68</v>
      </c>
      <c r="E3687" s="257"/>
    </row>
    <row r="3688" spans="1:5" s="258" customFormat="1" ht="13.5">
      <c r="A3688" s="262">
        <v>103979</v>
      </c>
      <c r="B3688" s="263" t="s">
        <v>8326</v>
      </c>
      <c r="C3688" s="264" t="s">
        <v>1</v>
      </c>
      <c r="D3688" s="278">
        <v>35.78</v>
      </c>
      <c r="E3688" s="257"/>
    </row>
    <row r="3689" spans="1:5" s="258" customFormat="1" ht="13.5">
      <c r="A3689" s="262">
        <v>104021</v>
      </c>
      <c r="B3689" s="263" t="s">
        <v>8327</v>
      </c>
      <c r="C3689" s="264" t="s">
        <v>1</v>
      </c>
      <c r="D3689" s="278">
        <v>74.72</v>
      </c>
      <c r="E3689" s="257"/>
    </row>
    <row r="3690" spans="1:5" s="258" customFormat="1" ht="13.5">
      <c r="A3690" s="262">
        <v>104166</v>
      </c>
      <c r="B3690" s="263" t="s">
        <v>8328</v>
      </c>
      <c r="C3690" s="264" t="s">
        <v>1</v>
      </c>
      <c r="D3690" s="278">
        <v>103.3</v>
      </c>
      <c r="E3690" s="257"/>
    </row>
    <row r="3691" spans="1:5" s="258" customFormat="1" ht="13.5">
      <c r="A3691" s="262">
        <v>104194</v>
      </c>
      <c r="B3691" s="263" t="s">
        <v>8329</v>
      </c>
      <c r="C3691" s="264" t="s">
        <v>1</v>
      </c>
      <c r="D3691" s="278">
        <v>20.100000000000001</v>
      </c>
      <c r="E3691" s="257"/>
    </row>
    <row r="3692" spans="1:5" s="258" customFormat="1" ht="13.5">
      <c r="A3692" s="262">
        <v>104195</v>
      </c>
      <c r="B3692" s="263" t="s">
        <v>8330</v>
      </c>
      <c r="C3692" s="264" t="s">
        <v>1</v>
      </c>
      <c r="D3692" s="278">
        <v>21.36</v>
      </c>
      <c r="E3692" s="257"/>
    </row>
    <row r="3693" spans="1:5" s="258" customFormat="1" ht="13.5">
      <c r="A3693" s="262">
        <v>104315</v>
      </c>
      <c r="B3693" s="263" t="s">
        <v>8331</v>
      </c>
      <c r="C3693" s="264" t="s">
        <v>1</v>
      </c>
      <c r="D3693" s="278">
        <v>16.84</v>
      </c>
      <c r="E3693" s="257"/>
    </row>
    <row r="3694" spans="1:5" s="258" customFormat="1" ht="13.5">
      <c r="A3694" s="262">
        <v>104316</v>
      </c>
      <c r="B3694" s="263" t="s">
        <v>8332</v>
      </c>
      <c r="C3694" s="264" t="s">
        <v>1</v>
      </c>
      <c r="D3694" s="278">
        <v>26.26</v>
      </c>
      <c r="E3694" s="257"/>
    </row>
    <row r="3695" spans="1:5" s="258" customFormat="1" ht="27">
      <c r="A3695" s="262">
        <v>89358</v>
      </c>
      <c r="B3695" s="263" t="s">
        <v>8333</v>
      </c>
      <c r="C3695" s="264" t="s">
        <v>2</v>
      </c>
      <c r="D3695" s="278">
        <v>7.8</v>
      </c>
      <c r="E3695" s="257"/>
    </row>
    <row r="3696" spans="1:5" s="258" customFormat="1" ht="27">
      <c r="A3696" s="262">
        <v>89359</v>
      </c>
      <c r="B3696" s="263" t="s">
        <v>8334</v>
      </c>
      <c r="C3696" s="264" t="s">
        <v>2</v>
      </c>
      <c r="D3696" s="278">
        <v>8.58</v>
      </c>
      <c r="E3696" s="257"/>
    </row>
    <row r="3697" spans="1:5" s="258" customFormat="1" ht="27">
      <c r="A3697" s="262">
        <v>89360</v>
      </c>
      <c r="B3697" s="263" t="s">
        <v>8335</v>
      </c>
      <c r="C3697" s="264" t="s">
        <v>2</v>
      </c>
      <c r="D3697" s="278">
        <v>9.99</v>
      </c>
      <c r="E3697" s="257"/>
    </row>
    <row r="3698" spans="1:5" s="258" customFormat="1" ht="27">
      <c r="A3698" s="262">
        <v>89361</v>
      </c>
      <c r="B3698" s="263" t="s">
        <v>8336</v>
      </c>
      <c r="C3698" s="264" t="s">
        <v>2</v>
      </c>
      <c r="D3698" s="278">
        <v>10.1</v>
      </c>
      <c r="E3698" s="257"/>
    </row>
    <row r="3699" spans="1:5" s="258" customFormat="1" ht="27">
      <c r="A3699" s="262">
        <v>89362</v>
      </c>
      <c r="B3699" s="263" t="s">
        <v>8337</v>
      </c>
      <c r="C3699" s="264" t="s">
        <v>2</v>
      </c>
      <c r="D3699" s="278">
        <v>9.33</v>
      </c>
      <c r="E3699" s="257"/>
    </row>
    <row r="3700" spans="1:5" s="258" customFormat="1" ht="27">
      <c r="A3700" s="262">
        <v>89363</v>
      </c>
      <c r="B3700" s="263" t="s">
        <v>8338</v>
      </c>
      <c r="C3700" s="264" t="s">
        <v>2</v>
      </c>
      <c r="D3700" s="278">
        <v>10.44</v>
      </c>
      <c r="E3700" s="257"/>
    </row>
    <row r="3701" spans="1:5" s="258" customFormat="1" ht="27">
      <c r="A3701" s="262">
        <v>89364</v>
      </c>
      <c r="B3701" s="263" t="s">
        <v>8339</v>
      </c>
      <c r="C3701" s="264" t="s">
        <v>2</v>
      </c>
      <c r="D3701" s="278">
        <v>12.58</v>
      </c>
      <c r="E3701" s="257"/>
    </row>
    <row r="3702" spans="1:5" s="258" customFormat="1" ht="27">
      <c r="A3702" s="262">
        <v>89365</v>
      </c>
      <c r="B3702" s="263" t="s">
        <v>8340</v>
      </c>
      <c r="C3702" s="264" t="s">
        <v>2</v>
      </c>
      <c r="D3702" s="278">
        <v>11.81</v>
      </c>
      <c r="E3702" s="257"/>
    </row>
    <row r="3703" spans="1:5" s="258" customFormat="1" ht="27">
      <c r="A3703" s="262">
        <v>89366</v>
      </c>
      <c r="B3703" s="263" t="s">
        <v>8341</v>
      </c>
      <c r="C3703" s="264" t="s">
        <v>2</v>
      </c>
      <c r="D3703" s="278">
        <v>19.239999999999998</v>
      </c>
      <c r="E3703" s="257"/>
    </row>
    <row r="3704" spans="1:5" s="258" customFormat="1" ht="27">
      <c r="A3704" s="262">
        <v>89367</v>
      </c>
      <c r="B3704" s="263" t="s">
        <v>8342</v>
      </c>
      <c r="C3704" s="264" t="s">
        <v>2</v>
      </c>
      <c r="D3704" s="278">
        <v>13.55</v>
      </c>
      <c r="E3704" s="257"/>
    </row>
    <row r="3705" spans="1:5" s="258" customFormat="1" ht="27">
      <c r="A3705" s="262">
        <v>89368</v>
      </c>
      <c r="B3705" s="263" t="s">
        <v>8343</v>
      </c>
      <c r="C3705" s="264" t="s">
        <v>2</v>
      </c>
      <c r="D3705" s="278">
        <v>16.02</v>
      </c>
      <c r="E3705" s="257"/>
    </row>
    <row r="3706" spans="1:5" s="258" customFormat="1" ht="27">
      <c r="A3706" s="262">
        <v>89369</v>
      </c>
      <c r="B3706" s="263" t="s">
        <v>8344</v>
      </c>
      <c r="C3706" s="264" t="s">
        <v>2</v>
      </c>
      <c r="D3706" s="278">
        <v>19.36</v>
      </c>
      <c r="E3706" s="257"/>
    </row>
    <row r="3707" spans="1:5" s="258" customFormat="1" ht="27">
      <c r="A3707" s="262">
        <v>89370</v>
      </c>
      <c r="B3707" s="263" t="s">
        <v>8345</v>
      </c>
      <c r="C3707" s="264" t="s">
        <v>2</v>
      </c>
      <c r="D3707" s="278">
        <v>16.5</v>
      </c>
      <c r="E3707" s="257"/>
    </row>
    <row r="3708" spans="1:5" s="258" customFormat="1" ht="13.5">
      <c r="A3708" s="262">
        <v>89371</v>
      </c>
      <c r="B3708" s="263" t="s">
        <v>8346</v>
      </c>
      <c r="C3708" s="264" t="s">
        <v>2</v>
      </c>
      <c r="D3708" s="278">
        <v>6.04</v>
      </c>
      <c r="E3708" s="257"/>
    </row>
    <row r="3709" spans="1:5" s="258" customFormat="1" ht="27">
      <c r="A3709" s="262">
        <v>89372</v>
      </c>
      <c r="B3709" s="263" t="s">
        <v>8347</v>
      </c>
      <c r="C3709" s="264" t="s">
        <v>2</v>
      </c>
      <c r="D3709" s="278">
        <v>20.2</v>
      </c>
      <c r="E3709" s="257"/>
    </row>
    <row r="3710" spans="1:5" s="258" customFormat="1" ht="27">
      <c r="A3710" s="262">
        <v>89373</v>
      </c>
      <c r="B3710" s="263" t="s">
        <v>8348</v>
      </c>
      <c r="C3710" s="264" t="s">
        <v>2</v>
      </c>
      <c r="D3710" s="278">
        <v>7.46</v>
      </c>
      <c r="E3710" s="257"/>
    </row>
    <row r="3711" spans="1:5" s="258" customFormat="1" ht="27">
      <c r="A3711" s="262">
        <v>89374</v>
      </c>
      <c r="B3711" s="263" t="s">
        <v>8349</v>
      </c>
      <c r="C3711" s="264" t="s">
        <v>2</v>
      </c>
      <c r="D3711" s="278">
        <v>12.05</v>
      </c>
      <c r="E3711" s="257"/>
    </row>
    <row r="3712" spans="1:5" s="258" customFormat="1" ht="13.5">
      <c r="A3712" s="262">
        <v>89375</v>
      </c>
      <c r="B3712" s="263" t="s">
        <v>8350</v>
      </c>
      <c r="C3712" s="264" t="s">
        <v>2</v>
      </c>
      <c r="D3712" s="278">
        <v>14.47</v>
      </c>
      <c r="E3712" s="257"/>
    </row>
    <row r="3713" spans="1:5" s="258" customFormat="1" ht="27">
      <c r="A3713" s="262">
        <v>89376</v>
      </c>
      <c r="B3713" s="263" t="s">
        <v>8351</v>
      </c>
      <c r="C3713" s="264" t="s">
        <v>2</v>
      </c>
      <c r="D3713" s="278">
        <v>5.78</v>
      </c>
      <c r="E3713" s="257"/>
    </row>
    <row r="3714" spans="1:5" s="258" customFormat="1" ht="27">
      <c r="A3714" s="262">
        <v>89377</v>
      </c>
      <c r="B3714" s="263" t="s">
        <v>8352</v>
      </c>
      <c r="C3714" s="264" t="s">
        <v>2</v>
      </c>
      <c r="D3714" s="278">
        <v>12.02</v>
      </c>
      <c r="E3714" s="257"/>
    </row>
    <row r="3715" spans="1:5" s="258" customFormat="1" ht="13.5">
      <c r="A3715" s="262">
        <v>89378</v>
      </c>
      <c r="B3715" s="263" t="s">
        <v>8353</v>
      </c>
      <c r="C3715" s="264" t="s">
        <v>2</v>
      </c>
      <c r="D3715" s="278">
        <v>7.11</v>
      </c>
      <c r="E3715" s="257"/>
    </row>
    <row r="3716" spans="1:5" s="258" customFormat="1" ht="27">
      <c r="A3716" s="262">
        <v>89379</v>
      </c>
      <c r="B3716" s="263" t="s">
        <v>3652</v>
      </c>
      <c r="C3716" s="264" t="s">
        <v>2</v>
      </c>
      <c r="D3716" s="278">
        <v>23.7</v>
      </c>
      <c r="E3716" s="257"/>
    </row>
    <row r="3717" spans="1:5" s="258" customFormat="1" ht="27">
      <c r="A3717" s="262">
        <v>89380</v>
      </c>
      <c r="B3717" s="263" t="s">
        <v>8354</v>
      </c>
      <c r="C3717" s="264" t="s">
        <v>2</v>
      </c>
      <c r="D3717" s="278">
        <v>11.06</v>
      </c>
      <c r="E3717" s="257"/>
    </row>
    <row r="3718" spans="1:5" s="258" customFormat="1" ht="27">
      <c r="A3718" s="262">
        <v>89381</v>
      </c>
      <c r="B3718" s="263" t="s">
        <v>8355</v>
      </c>
      <c r="C3718" s="264" t="s">
        <v>2</v>
      </c>
      <c r="D3718" s="278">
        <v>14.9</v>
      </c>
      <c r="E3718" s="257"/>
    </row>
    <row r="3719" spans="1:5" s="258" customFormat="1" ht="13.5">
      <c r="A3719" s="262">
        <v>89382</v>
      </c>
      <c r="B3719" s="263" t="s">
        <v>8356</v>
      </c>
      <c r="C3719" s="264" t="s">
        <v>2</v>
      </c>
      <c r="D3719" s="278">
        <v>17.440000000000001</v>
      </c>
      <c r="E3719" s="257"/>
    </row>
    <row r="3720" spans="1:5" s="258" customFormat="1" ht="27">
      <c r="A3720" s="262">
        <v>89383</v>
      </c>
      <c r="B3720" s="263" t="s">
        <v>8357</v>
      </c>
      <c r="C3720" s="264" t="s">
        <v>2</v>
      </c>
      <c r="D3720" s="278">
        <v>6.72</v>
      </c>
      <c r="E3720" s="257"/>
    </row>
    <row r="3721" spans="1:5" s="258" customFormat="1" ht="27">
      <c r="A3721" s="262">
        <v>89384</v>
      </c>
      <c r="B3721" s="263" t="s">
        <v>8358</v>
      </c>
      <c r="C3721" s="264" t="s">
        <v>2</v>
      </c>
      <c r="D3721" s="278">
        <v>15.55</v>
      </c>
      <c r="E3721" s="257"/>
    </row>
    <row r="3722" spans="1:5" s="258" customFormat="1" ht="27">
      <c r="A3722" s="262">
        <v>89385</v>
      </c>
      <c r="B3722" s="263" t="s">
        <v>8359</v>
      </c>
      <c r="C3722" s="264" t="s">
        <v>2</v>
      </c>
      <c r="D3722" s="278">
        <v>7.62</v>
      </c>
      <c r="E3722" s="257"/>
    </row>
    <row r="3723" spans="1:5" s="258" customFormat="1" ht="13.5">
      <c r="A3723" s="262">
        <v>89386</v>
      </c>
      <c r="B3723" s="263" t="s">
        <v>8360</v>
      </c>
      <c r="C3723" s="264" t="s">
        <v>2</v>
      </c>
      <c r="D3723" s="278">
        <v>10.15</v>
      </c>
      <c r="E3723" s="257"/>
    </row>
    <row r="3724" spans="1:5" s="258" customFormat="1" ht="27">
      <c r="A3724" s="262">
        <v>89387</v>
      </c>
      <c r="B3724" s="263" t="s">
        <v>8361</v>
      </c>
      <c r="C3724" s="264" t="s">
        <v>2</v>
      </c>
      <c r="D3724" s="278">
        <v>38.82</v>
      </c>
      <c r="E3724" s="257"/>
    </row>
    <row r="3725" spans="1:5" s="258" customFormat="1" ht="27">
      <c r="A3725" s="262">
        <v>89389</v>
      </c>
      <c r="B3725" s="263" t="s">
        <v>8362</v>
      </c>
      <c r="C3725" s="264" t="s">
        <v>2</v>
      </c>
      <c r="D3725" s="278">
        <v>13.08</v>
      </c>
      <c r="E3725" s="257"/>
    </row>
    <row r="3726" spans="1:5" s="258" customFormat="1" ht="13.5">
      <c r="A3726" s="262">
        <v>89390</v>
      </c>
      <c r="B3726" s="263" t="s">
        <v>8363</v>
      </c>
      <c r="C3726" s="264" t="s">
        <v>2</v>
      </c>
      <c r="D3726" s="278">
        <v>26.65</v>
      </c>
      <c r="E3726" s="257"/>
    </row>
    <row r="3727" spans="1:5" s="258" customFormat="1" ht="27">
      <c r="A3727" s="262">
        <v>89391</v>
      </c>
      <c r="B3727" s="263" t="s">
        <v>8364</v>
      </c>
      <c r="C3727" s="264" t="s">
        <v>2</v>
      </c>
      <c r="D3727" s="278">
        <v>9.17</v>
      </c>
      <c r="E3727" s="257"/>
    </row>
    <row r="3728" spans="1:5" s="258" customFormat="1" ht="27">
      <c r="A3728" s="262">
        <v>89392</v>
      </c>
      <c r="B3728" s="263" t="s">
        <v>8365</v>
      </c>
      <c r="C3728" s="264" t="s">
        <v>2</v>
      </c>
      <c r="D3728" s="278">
        <v>31.03</v>
      </c>
      <c r="E3728" s="257"/>
    </row>
    <row r="3729" spans="1:5" s="258" customFormat="1" ht="13.5">
      <c r="A3729" s="262">
        <v>89393</v>
      </c>
      <c r="B3729" s="263" t="s">
        <v>8366</v>
      </c>
      <c r="C3729" s="264" t="s">
        <v>2</v>
      </c>
      <c r="D3729" s="278">
        <v>10.97</v>
      </c>
      <c r="E3729" s="257"/>
    </row>
    <row r="3730" spans="1:5" s="258" customFormat="1" ht="27">
      <c r="A3730" s="262">
        <v>89394</v>
      </c>
      <c r="B3730" s="263" t="s">
        <v>8367</v>
      </c>
      <c r="C3730" s="264" t="s">
        <v>2</v>
      </c>
      <c r="D3730" s="278">
        <v>21.98</v>
      </c>
      <c r="E3730" s="257"/>
    </row>
    <row r="3731" spans="1:5" s="258" customFormat="1" ht="13.5">
      <c r="A3731" s="262">
        <v>89395</v>
      </c>
      <c r="B3731" s="263" t="s">
        <v>8368</v>
      </c>
      <c r="C3731" s="264" t="s">
        <v>2</v>
      </c>
      <c r="D3731" s="278">
        <v>12.98</v>
      </c>
      <c r="E3731" s="257"/>
    </row>
    <row r="3732" spans="1:5" s="258" customFormat="1" ht="27">
      <c r="A3732" s="262">
        <v>89396</v>
      </c>
      <c r="B3732" s="263" t="s">
        <v>8369</v>
      </c>
      <c r="C3732" s="264" t="s">
        <v>2</v>
      </c>
      <c r="D3732" s="278">
        <v>24.11</v>
      </c>
      <c r="E3732" s="257"/>
    </row>
    <row r="3733" spans="1:5" s="258" customFormat="1" ht="27">
      <c r="A3733" s="262">
        <v>89397</v>
      </c>
      <c r="B3733" s="263" t="s">
        <v>8370</v>
      </c>
      <c r="C3733" s="264" t="s">
        <v>2</v>
      </c>
      <c r="D3733" s="278">
        <v>15.86</v>
      </c>
      <c r="E3733" s="257"/>
    </row>
    <row r="3734" spans="1:5" s="258" customFormat="1" ht="13.5">
      <c r="A3734" s="262">
        <v>89398</v>
      </c>
      <c r="B3734" s="263" t="s">
        <v>8371</v>
      </c>
      <c r="C3734" s="264" t="s">
        <v>2</v>
      </c>
      <c r="D3734" s="278">
        <v>19.14</v>
      </c>
      <c r="E3734" s="257"/>
    </row>
    <row r="3735" spans="1:5" s="258" customFormat="1" ht="27">
      <c r="A3735" s="262">
        <v>89399</v>
      </c>
      <c r="B3735" s="263" t="s">
        <v>8372</v>
      </c>
      <c r="C3735" s="264" t="s">
        <v>2</v>
      </c>
      <c r="D3735" s="278">
        <v>29.59</v>
      </c>
      <c r="E3735" s="257"/>
    </row>
    <row r="3736" spans="1:5" s="258" customFormat="1" ht="27">
      <c r="A3736" s="262">
        <v>89400</v>
      </c>
      <c r="B3736" s="263" t="s">
        <v>8373</v>
      </c>
      <c r="C3736" s="264" t="s">
        <v>2</v>
      </c>
      <c r="D3736" s="278">
        <v>22.1</v>
      </c>
      <c r="E3736" s="257"/>
    </row>
    <row r="3737" spans="1:5" s="258" customFormat="1" ht="27">
      <c r="A3737" s="262">
        <v>89404</v>
      </c>
      <c r="B3737" s="263" t="s">
        <v>8374</v>
      </c>
      <c r="C3737" s="264" t="s">
        <v>2</v>
      </c>
      <c r="D3737" s="278">
        <v>7.15</v>
      </c>
      <c r="E3737" s="257"/>
    </row>
    <row r="3738" spans="1:5" s="258" customFormat="1" ht="27">
      <c r="A3738" s="262">
        <v>89405</v>
      </c>
      <c r="B3738" s="263" t="s">
        <v>8375</v>
      </c>
      <c r="C3738" s="264" t="s">
        <v>2</v>
      </c>
      <c r="D3738" s="278">
        <v>7.93</v>
      </c>
      <c r="E3738" s="257"/>
    </row>
    <row r="3739" spans="1:5" s="258" customFormat="1" ht="27">
      <c r="A3739" s="262">
        <v>89406</v>
      </c>
      <c r="B3739" s="263" t="s">
        <v>8376</v>
      </c>
      <c r="C3739" s="264" t="s">
        <v>2</v>
      </c>
      <c r="D3739" s="278">
        <v>9.34</v>
      </c>
      <c r="E3739" s="257"/>
    </row>
    <row r="3740" spans="1:5" s="258" customFormat="1" ht="27">
      <c r="A3740" s="262">
        <v>89407</v>
      </c>
      <c r="B3740" s="263" t="s">
        <v>8377</v>
      </c>
      <c r="C3740" s="264" t="s">
        <v>2</v>
      </c>
      <c r="D3740" s="278">
        <v>9.4499999999999993</v>
      </c>
      <c r="E3740" s="257"/>
    </row>
    <row r="3741" spans="1:5" s="258" customFormat="1" ht="27">
      <c r="A3741" s="262">
        <v>89408</v>
      </c>
      <c r="B3741" s="263" t="s">
        <v>8378</v>
      </c>
      <c r="C3741" s="264" t="s">
        <v>2</v>
      </c>
      <c r="D3741" s="278">
        <v>8.57</v>
      </c>
      <c r="E3741" s="257"/>
    </row>
    <row r="3742" spans="1:5" s="258" customFormat="1" ht="27">
      <c r="A3742" s="262">
        <v>89409</v>
      </c>
      <c r="B3742" s="263" t="s">
        <v>8379</v>
      </c>
      <c r="C3742" s="264" t="s">
        <v>2</v>
      </c>
      <c r="D3742" s="278">
        <v>9.68</v>
      </c>
      <c r="E3742" s="257"/>
    </row>
    <row r="3743" spans="1:5" s="258" customFormat="1" ht="27">
      <c r="A3743" s="262">
        <v>89410</v>
      </c>
      <c r="B3743" s="263" t="s">
        <v>8380</v>
      </c>
      <c r="C3743" s="264" t="s">
        <v>2</v>
      </c>
      <c r="D3743" s="278">
        <v>11.82</v>
      </c>
      <c r="E3743" s="257"/>
    </row>
    <row r="3744" spans="1:5" s="258" customFormat="1" ht="27">
      <c r="A3744" s="262">
        <v>89411</v>
      </c>
      <c r="B3744" s="263" t="s">
        <v>8381</v>
      </c>
      <c r="C3744" s="264" t="s">
        <v>2</v>
      </c>
      <c r="D3744" s="278">
        <v>11.05</v>
      </c>
      <c r="E3744" s="257"/>
    </row>
    <row r="3745" spans="1:5" s="258" customFormat="1" ht="27">
      <c r="A3745" s="262">
        <v>89412</v>
      </c>
      <c r="B3745" s="263" t="s">
        <v>8382</v>
      </c>
      <c r="C3745" s="264" t="s">
        <v>2</v>
      </c>
      <c r="D3745" s="278">
        <v>10.41</v>
      </c>
      <c r="E3745" s="257"/>
    </row>
    <row r="3746" spans="1:5" s="258" customFormat="1" ht="27">
      <c r="A3746" s="262">
        <v>89413</v>
      </c>
      <c r="B3746" s="263" t="s">
        <v>8383</v>
      </c>
      <c r="C3746" s="264" t="s">
        <v>2</v>
      </c>
      <c r="D3746" s="278">
        <v>12.66</v>
      </c>
      <c r="E3746" s="257"/>
    </row>
    <row r="3747" spans="1:5" s="258" customFormat="1" ht="27">
      <c r="A3747" s="262">
        <v>89414</v>
      </c>
      <c r="B3747" s="263" t="s">
        <v>8384</v>
      </c>
      <c r="C3747" s="264" t="s">
        <v>2</v>
      </c>
      <c r="D3747" s="278">
        <v>15.13</v>
      </c>
      <c r="E3747" s="257"/>
    </row>
    <row r="3748" spans="1:5" s="258" customFormat="1" ht="27">
      <c r="A3748" s="262">
        <v>89415</v>
      </c>
      <c r="B3748" s="263" t="s">
        <v>8385</v>
      </c>
      <c r="C3748" s="264" t="s">
        <v>2</v>
      </c>
      <c r="D3748" s="278">
        <v>18.47</v>
      </c>
      <c r="E3748" s="257"/>
    </row>
    <row r="3749" spans="1:5" s="258" customFormat="1" ht="27">
      <c r="A3749" s="262">
        <v>89416</v>
      </c>
      <c r="B3749" s="263" t="s">
        <v>8386</v>
      </c>
      <c r="C3749" s="264" t="s">
        <v>2</v>
      </c>
      <c r="D3749" s="278">
        <v>15.61</v>
      </c>
      <c r="E3749" s="257"/>
    </row>
    <row r="3750" spans="1:5" s="258" customFormat="1" ht="13.5">
      <c r="A3750" s="262">
        <v>89417</v>
      </c>
      <c r="B3750" s="263" t="s">
        <v>8387</v>
      </c>
      <c r="C3750" s="264" t="s">
        <v>2</v>
      </c>
      <c r="D3750" s="278">
        <v>5.61</v>
      </c>
      <c r="E3750" s="257"/>
    </row>
    <row r="3751" spans="1:5" s="258" customFormat="1" ht="27">
      <c r="A3751" s="262">
        <v>89418</v>
      </c>
      <c r="B3751" s="263" t="s">
        <v>8388</v>
      </c>
      <c r="C3751" s="264" t="s">
        <v>2</v>
      </c>
      <c r="D3751" s="278">
        <v>19.77</v>
      </c>
      <c r="E3751" s="257"/>
    </row>
    <row r="3752" spans="1:5" s="258" customFormat="1" ht="27">
      <c r="A3752" s="262">
        <v>89419</v>
      </c>
      <c r="B3752" s="263" t="s">
        <v>8389</v>
      </c>
      <c r="C3752" s="264" t="s">
        <v>2</v>
      </c>
      <c r="D3752" s="278">
        <v>6.98</v>
      </c>
      <c r="E3752" s="257"/>
    </row>
    <row r="3753" spans="1:5" s="258" customFormat="1" ht="13.5">
      <c r="A3753" s="262">
        <v>89421</v>
      </c>
      <c r="B3753" s="263" t="s">
        <v>8390</v>
      </c>
      <c r="C3753" s="264" t="s">
        <v>2</v>
      </c>
      <c r="D3753" s="278">
        <v>14.04</v>
      </c>
      <c r="E3753" s="257"/>
    </row>
    <row r="3754" spans="1:5" s="258" customFormat="1" ht="27">
      <c r="A3754" s="262">
        <v>89423</v>
      </c>
      <c r="B3754" s="263" t="s">
        <v>8391</v>
      </c>
      <c r="C3754" s="264" t="s">
        <v>2</v>
      </c>
      <c r="D3754" s="278">
        <v>11.59</v>
      </c>
      <c r="E3754" s="257"/>
    </row>
    <row r="3755" spans="1:5" s="258" customFormat="1" ht="13.5">
      <c r="A3755" s="262">
        <v>89424</v>
      </c>
      <c r="B3755" s="263" t="s">
        <v>8392</v>
      </c>
      <c r="C3755" s="264" t="s">
        <v>2</v>
      </c>
      <c r="D3755" s="278">
        <v>6.61</v>
      </c>
      <c r="E3755" s="257"/>
    </row>
    <row r="3756" spans="1:5" s="258" customFormat="1" ht="27">
      <c r="A3756" s="262">
        <v>89425</v>
      </c>
      <c r="B3756" s="263" t="s">
        <v>8393</v>
      </c>
      <c r="C3756" s="264" t="s">
        <v>2</v>
      </c>
      <c r="D3756" s="278">
        <v>23.2</v>
      </c>
      <c r="E3756" s="257"/>
    </row>
    <row r="3757" spans="1:5" s="258" customFormat="1" ht="27">
      <c r="A3757" s="262">
        <v>89426</v>
      </c>
      <c r="B3757" s="263" t="s">
        <v>8394</v>
      </c>
      <c r="C3757" s="264" t="s">
        <v>2</v>
      </c>
      <c r="D3757" s="278">
        <v>10.5</v>
      </c>
      <c r="E3757" s="257"/>
    </row>
    <row r="3758" spans="1:5" s="258" customFormat="1" ht="27">
      <c r="A3758" s="262">
        <v>89427</v>
      </c>
      <c r="B3758" s="263" t="s">
        <v>8395</v>
      </c>
      <c r="C3758" s="264" t="s">
        <v>2</v>
      </c>
      <c r="D3758" s="278">
        <v>14.42</v>
      </c>
      <c r="E3758" s="257"/>
    </row>
    <row r="3759" spans="1:5" s="258" customFormat="1" ht="13.5">
      <c r="A3759" s="262">
        <v>89428</v>
      </c>
      <c r="B3759" s="263" t="s">
        <v>8396</v>
      </c>
      <c r="C3759" s="264" t="s">
        <v>2</v>
      </c>
      <c r="D3759" s="278">
        <v>16.940000000000001</v>
      </c>
      <c r="E3759" s="257"/>
    </row>
    <row r="3760" spans="1:5" s="258" customFormat="1" ht="27">
      <c r="A3760" s="262">
        <v>89429</v>
      </c>
      <c r="B3760" s="263" t="s">
        <v>8397</v>
      </c>
      <c r="C3760" s="264" t="s">
        <v>2</v>
      </c>
      <c r="D3760" s="278">
        <v>6.24</v>
      </c>
      <c r="E3760" s="257"/>
    </row>
    <row r="3761" spans="1:5" s="258" customFormat="1" ht="27">
      <c r="A3761" s="262">
        <v>89430</v>
      </c>
      <c r="B3761" s="263" t="s">
        <v>8398</v>
      </c>
      <c r="C3761" s="264" t="s">
        <v>2</v>
      </c>
      <c r="D3761" s="278">
        <v>15.05</v>
      </c>
      <c r="E3761" s="257"/>
    </row>
    <row r="3762" spans="1:5" s="258" customFormat="1" ht="13.5">
      <c r="A3762" s="262">
        <v>89431</v>
      </c>
      <c r="B3762" s="263" t="s">
        <v>8399</v>
      </c>
      <c r="C3762" s="264" t="s">
        <v>2</v>
      </c>
      <c r="D3762" s="278">
        <v>9.5500000000000007</v>
      </c>
      <c r="E3762" s="257"/>
    </row>
    <row r="3763" spans="1:5" s="258" customFormat="1" ht="27">
      <c r="A3763" s="262">
        <v>89432</v>
      </c>
      <c r="B3763" s="263" t="s">
        <v>8400</v>
      </c>
      <c r="C3763" s="264" t="s">
        <v>2</v>
      </c>
      <c r="D3763" s="278">
        <v>38.22</v>
      </c>
      <c r="E3763" s="257"/>
    </row>
    <row r="3764" spans="1:5" s="258" customFormat="1" ht="27">
      <c r="A3764" s="262">
        <v>89433</v>
      </c>
      <c r="B3764" s="263" t="s">
        <v>8401</v>
      </c>
      <c r="C3764" s="264" t="s">
        <v>2</v>
      </c>
      <c r="D3764" s="278">
        <v>14.98</v>
      </c>
      <c r="E3764" s="257"/>
    </row>
    <row r="3765" spans="1:5" s="258" customFormat="1" ht="27">
      <c r="A3765" s="262">
        <v>89434</v>
      </c>
      <c r="B3765" s="263" t="s">
        <v>8402</v>
      </c>
      <c r="C3765" s="264" t="s">
        <v>2</v>
      </c>
      <c r="D3765" s="278">
        <v>12.52</v>
      </c>
      <c r="E3765" s="257"/>
    </row>
    <row r="3766" spans="1:5" s="258" customFormat="1" ht="13.5">
      <c r="A3766" s="262">
        <v>89435</v>
      </c>
      <c r="B3766" s="263" t="s">
        <v>8403</v>
      </c>
      <c r="C3766" s="264" t="s">
        <v>2</v>
      </c>
      <c r="D3766" s="278">
        <v>26.05</v>
      </c>
      <c r="E3766" s="257"/>
    </row>
    <row r="3767" spans="1:5" s="258" customFormat="1" ht="27">
      <c r="A3767" s="262">
        <v>89436</v>
      </c>
      <c r="B3767" s="263" t="s">
        <v>8404</v>
      </c>
      <c r="C3767" s="264" t="s">
        <v>2</v>
      </c>
      <c r="D3767" s="278">
        <v>8.61</v>
      </c>
      <c r="E3767" s="257"/>
    </row>
    <row r="3768" spans="1:5" s="258" customFormat="1" ht="27">
      <c r="A3768" s="262">
        <v>89437</v>
      </c>
      <c r="B3768" s="263" t="s">
        <v>8405</v>
      </c>
      <c r="C3768" s="264" t="s">
        <v>2</v>
      </c>
      <c r="D3768" s="278">
        <v>30.43</v>
      </c>
      <c r="E3768" s="257"/>
    </row>
    <row r="3769" spans="1:5" s="258" customFormat="1" ht="13.5">
      <c r="A3769" s="262">
        <v>89438</v>
      </c>
      <c r="B3769" s="263" t="s">
        <v>8406</v>
      </c>
      <c r="C3769" s="264" t="s">
        <v>2</v>
      </c>
      <c r="D3769" s="278">
        <v>10.1</v>
      </c>
      <c r="E3769" s="257"/>
    </row>
    <row r="3770" spans="1:5" s="258" customFormat="1" ht="27">
      <c r="A3770" s="262">
        <v>89439</v>
      </c>
      <c r="B3770" s="263" t="s">
        <v>8407</v>
      </c>
      <c r="C3770" s="264" t="s">
        <v>2</v>
      </c>
      <c r="D3770" s="278">
        <v>12.22</v>
      </c>
      <c r="E3770" s="257"/>
    </row>
    <row r="3771" spans="1:5" s="258" customFormat="1" ht="13.5">
      <c r="A3771" s="262">
        <v>89440</v>
      </c>
      <c r="B3771" s="263" t="s">
        <v>8408</v>
      </c>
      <c r="C3771" s="264" t="s">
        <v>2</v>
      </c>
      <c r="D3771" s="278">
        <v>11.97</v>
      </c>
      <c r="E3771" s="257"/>
    </row>
    <row r="3772" spans="1:5" s="258" customFormat="1" ht="27">
      <c r="A3772" s="262">
        <v>89442</v>
      </c>
      <c r="B3772" s="263" t="s">
        <v>8409</v>
      </c>
      <c r="C3772" s="264" t="s">
        <v>2</v>
      </c>
      <c r="D3772" s="278">
        <v>14.94</v>
      </c>
      <c r="E3772" s="257"/>
    </row>
    <row r="3773" spans="1:5" s="258" customFormat="1" ht="13.5">
      <c r="A3773" s="262">
        <v>89443</v>
      </c>
      <c r="B3773" s="263" t="s">
        <v>8410</v>
      </c>
      <c r="C3773" s="264" t="s">
        <v>2</v>
      </c>
      <c r="D3773" s="278">
        <v>17.940000000000001</v>
      </c>
      <c r="E3773" s="257"/>
    </row>
    <row r="3774" spans="1:5" s="258" customFormat="1" ht="27">
      <c r="A3774" s="262">
        <v>89444</v>
      </c>
      <c r="B3774" s="263" t="s">
        <v>8411</v>
      </c>
      <c r="C3774" s="264" t="s">
        <v>2</v>
      </c>
      <c r="D3774" s="278">
        <v>28.99</v>
      </c>
      <c r="E3774" s="257"/>
    </row>
    <row r="3775" spans="1:5" s="258" customFormat="1" ht="27">
      <c r="A3775" s="262">
        <v>89445</v>
      </c>
      <c r="B3775" s="263" t="s">
        <v>8412</v>
      </c>
      <c r="C3775" s="264" t="s">
        <v>2</v>
      </c>
      <c r="D3775" s="278">
        <v>21.01</v>
      </c>
      <c r="E3775" s="257"/>
    </row>
    <row r="3776" spans="1:5" s="258" customFormat="1" ht="13.5">
      <c r="A3776" s="262">
        <v>89481</v>
      </c>
      <c r="B3776" s="263" t="s">
        <v>8413</v>
      </c>
      <c r="C3776" s="264" t="s">
        <v>2</v>
      </c>
      <c r="D3776" s="278">
        <v>5.5</v>
      </c>
      <c r="E3776" s="257"/>
    </row>
    <row r="3777" spans="1:5" s="258" customFormat="1" ht="13.5">
      <c r="A3777" s="262">
        <v>89485</v>
      </c>
      <c r="B3777" s="263" t="s">
        <v>8414</v>
      </c>
      <c r="C3777" s="264" t="s">
        <v>2</v>
      </c>
      <c r="D3777" s="278">
        <v>6.61</v>
      </c>
      <c r="E3777" s="257"/>
    </row>
    <row r="3778" spans="1:5" s="258" customFormat="1" ht="13.5">
      <c r="A3778" s="262">
        <v>89489</v>
      </c>
      <c r="B3778" s="263" t="s">
        <v>8415</v>
      </c>
      <c r="C3778" s="264" t="s">
        <v>2</v>
      </c>
      <c r="D3778" s="278">
        <v>8.75</v>
      </c>
      <c r="E3778" s="257"/>
    </row>
    <row r="3779" spans="1:5" s="258" customFormat="1" ht="13.5">
      <c r="A3779" s="262">
        <v>89490</v>
      </c>
      <c r="B3779" s="263" t="s">
        <v>8416</v>
      </c>
      <c r="C3779" s="264" t="s">
        <v>2</v>
      </c>
      <c r="D3779" s="278">
        <v>7.98</v>
      </c>
      <c r="E3779" s="257"/>
    </row>
    <row r="3780" spans="1:5" s="258" customFormat="1" ht="13.5">
      <c r="A3780" s="262">
        <v>89492</v>
      </c>
      <c r="B3780" s="263" t="s">
        <v>8417</v>
      </c>
      <c r="C3780" s="264" t="s">
        <v>2</v>
      </c>
      <c r="D3780" s="278">
        <v>9.08</v>
      </c>
      <c r="E3780" s="257"/>
    </row>
    <row r="3781" spans="1:5" s="258" customFormat="1" ht="13.5">
      <c r="A3781" s="262">
        <v>89493</v>
      </c>
      <c r="B3781" s="263" t="s">
        <v>8418</v>
      </c>
      <c r="C3781" s="264" t="s">
        <v>2</v>
      </c>
      <c r="D3781" s="278">
        <v>11.55</v>
      </c>
      <c r="E3781" s="257"/>
    </row>
    <row r="3782" spans="1:5" s="258" customFormat="1" ht="13.5">
      <c r="A3782" s="262">
        <v>89494</v>
      </c>
      <c r="B3782" s="263" t="s">
        <v>8419</v>
      </c>
      <c r="C3782" s="264" t="s">
        <v>2</v>
      </c>
      <c r="D3782" s="278">
        <v>14.89</v>
      </c>
      <c r="E3782" s="257"/>
    </row>
    <row r="3783" spans="1:5" s="258" customFormat="1" ht="13.5">
      <c r="A3783" s="262">
        <v>89496</v>
      </c>
      <c r="B3783" s="263" t="s">
        <v>8420</v>
      </c>
      <c r="C3783" s="264" t="s">
        <v>2</v>
      </c>
      <c r="D3783" s="278">
        <v>12.03</v>
      </c>
      <c r="E3783" s="257"/>
    </row>
    <row r="3784" spans="1:5" s="258" customFormat="1" ht="13.5">
      <c r="A3784" s="262">
        <v>89497</v>
      </c>
      <c r="B3784" s="263" t="s">
        <v>8421</v>
      </c>
      <c r="C3784" s="264" t="s">
        <v>2</v>
      </c>
      <c r="D3784" s="278">
        <v>15.38</v>
      </c>
      <c r="E3784" s="257"/>
    </row>
    <row r="3785" spans="1:5" s="258" customFormat="1" ht="13.5">
      <c r="A3785" s="262">
        <v>89498</v>
      </c>
      <c r="B3785" s="263" t="s">
        <v>8422</v>
      </c>
      <c r="C3785" s="264" t="s">
        <v>2</v>
      </c>
      <c r="D3785" s="278">
        <v>15.46</v>
      </c>
      <c r="E3785" s="257"/>
    </row>
    <row r="3786" spans="1:5" s="258" customFormat="1" ht="13.5">
      <c r="A3786" s="262">
        <v>89499</v>
      </c>
      <c r="B3786" s="263" t="s">
        <v>8423</v>
      </c>
      <c r="C3786" s="264" t="s">
        <v>2</v>
      </c>
      <c r="D3786" s="278">
        <v>24.19</v>
      </c>
      <c r="E3786" s="257"/>
    </row>
    <row r="3787" spans="1:5" s="258" customFormat="1" ht="13.5">
      <c r="A3787" s="262">
        <v>89500</v>
      </c>
      <c r="B3787" s="263" t="s">
        <v>8424</v>
      </c>
      <c r="C3787" s="264" t="s">
        <v>2</v>
      </c>
      <c r="D3787" s="278">
        <v>14.68</v>
      </c>
      <c r="E3787" s="257"/>
    </row>
    <row r="3788" spans="1:5" s="258" customFormat="1" ht="13.5">
      <c r="A3788" s="262">
        <v>89501</v>
      </c>
      <c r="B3788" s="263" t="s">
        <v>8425</v>
      </c>
      <c r="C3788" s="264" t="s">
        <v>2</v>
      </c>
      <c r="D3788" s="278">
        <v>16.13</v>
      </c>
      <c r="E3788" s="257"/>
    </row>
    <row r="3789" spans="1:5" s="258" customFormat="1" ht="13.5">
      <c r="A3789" s="262">
        <v>89502</v>
      </c>
      <c r="B3789" s="263" t="s">
        <v>8426</v>
      </c>
      <c r="C3789" s="264" t="s">
        <v>2</v>
      </c>
      <c r="D3789" s="278">
        <v>19.72</v>
      </c>
      <c r="E3789" s="257"/>
    </row>
    <row r="3790" spans="1:5" s="258" customFormat="1" ht="13.5">
      <c r="A3790" s="262">
        <v>89503</v>
      </c>
      <c r="B3790" s="263" t="s">
        <v>8427</v>
      </c>
      <c r="C3790" s="264" t="s">
        <v>2</v>
      </c>
      <c r="D3790" s="278">
        <v>27.72</v>
      </c>
      <c r="E3790" s="257"/>
    </row>
    <row r="3791" spans="1:5" s="258" customFormat="1" ht="13.5">
      <c r="A3791" s="262">
        <v>89504</v>
      </c>
      <c r="B3791" s="263" t="s">
        <v>8428</v>
      </c>
      <c r="C3791" s="264" t="s">
        <v>2</v>
      </c>
      <c r="D3791" s="278">
        <v>22.3</v>
      </c>
      <c r="E3791" s="257"/>
    </row>
    <row r="3792" spans="1:5" s="258" customFormat="1" ht="13.5">
      <c r="A3792" s="262">
        <v>89505</v>
      </c>
      <c r="B3792" s="263" t="s">
        <v>8429</v>
      </c>
      <c r="C3792" s="264" t="s">
        <v>2</v>
      </c>
      <c r="D3792" s="278">
        <v>52.71</v>
      </c>
      <c r="E3792" s="257"/>
    </row>
    <row r="3793" spans="1:5" s="258" customFormat="1" ht="13.5">
      <c r="A3793" s="262">
        <v>89506</v>
      </c>
      <c r="B3793" s="263" t="s">
        <v>8430</v>
      </c>
      <c r="C3793" s="264" t="s">
        <v>2</v>
      </c>
      <c r="D3793" s="278">
        <v>50.2</v>
      </c>
      <c r="E3793" s="257"/>
    </row>
    <row r="3794" spans="1:5" s="258" customFormat="1" ht="13.5">
      <c r="A3794" s="262">
        <v>89507</v>
      </c>
      <c r="B3794" s="263" t="s">
        <v>8431</v>
      </c>
      <c r="C3794" s="264" t="s">
        <v>2</v>
      </c>
      <c r="D3794" s="278">
        <v>60.12</v>
      </c>
      <c r="E3794" s="257"/>
    </row>
    <row r="3795" spans="1:5" s="258" customFormat="1" ht="13.5">
      <c r="A3795" s="262">
        <v>89510</v>
      </c>
      <c r="B3795" s="263" t="s">
        <v>8432</v>
      </c>
      <c r="C3795" s="264" t="s">
        <v>2</v>
      </c>
      <c r="D3795" s="278">
        <v>32.58</v>
      </c>
      <c r="E3795" s="257"/>
    </row>
    <row r="3796" spans="1:5" s="258" customFormat="1" ht="13.5">
      <c r="A3796" s="262">
        <v>89513</v>
      </c>
      <c r="B3796" s="263" t="s">
        <v>8433</v>
      </c>
      <c r="C3796" s="264" t="s">
        <v>2</v>
      </c>
      <c r="D3796" s="278">
        <v>137.56</v>
      </c>
      <c r="E3796" s="257"/>
    </row>
    <row r="3797" spans="1:5" s="258" customFormat="1" ht="27">
      <c r="A3797" s="262">
        <v>89514</v>
      </c>
      <c r="B3797" s="263" t="s">
        <v>8434</v>
      </c>
      <c r="C3797" s="264" t="s">
        <v>2</v>
      </c>
      <c r="D3797" s="278">
        <v>10.08</v>
      </c>
      <c r="E3797" s="257"/>
    </row>
    <row r="3798" spans="1:5" s="258" customFormat="1" ht="13.5">
      <c r="A3798" s="262">
        <v>89515</v>
      </c>
      <c r="B3798" s="263" t="s">
        <v>8435</v>
      </c>
      <c r="C3798" s="264" t="s">
        <v>2</v>
      </c>
      <c r="D3798" s="278">
        <v>108.54</v>
      </c>
      <c r="E3798" s="257"/>
    </row>
    <row r="3799" spans="1:5" s="258" customFormat="1" ht="27">
      <c r="A3799" s="262">
        <v>89516</v>
      </c>
      <c r="B3799" s="263" t="s">
        <v>8436</v>
      </c>
      <c r="C3799" s="264" t="s">
        <v>2</v>
      </c>
      <c r="D3799" s="278">
        <v>10.199999999999999</v>
      </c>
      <c r="E3799" s="257"/>
    </row>
    <row r="3800" spans="1:5" s="258" customFormat="1" ht="13.5">
      <c r="A3800" s="262">
        <v>89517</v>
      </c>
      <c r="B3800" s="263" t="s">
        <v>8437</v>
      </c>
      <c r="C3800" s="264" t="s">
        <v>2</v>
      </c>
      <c r="D3800" s="278">
        <v>90.01</v>
      </c>
      <c r="E3800" s="257"/>
    </row>
    <row r="3801" spans="1:5" s="258" customFormat="1" ht="27">
      <c r="A3801" s="262">
        <v>89518</v>
      </c>
      <c r="B3801" s="263" t="s">
        <v>8438</v>
      </c>
      <c r="C3801" s="264" t="s">
        <v>2</v>
      </c>
      <c r="D3801" s="278">
        <v>18.29</v>
      </c>
      <c r="E3801" s="257"/>
    </row>
    <row r="3802" spans="1:5" s="258" customFormat="1" ht="13.5">
      <c r="A3802" s="262">
        <v>89519</v>
      </c>
      <c r="B3802" s="263" t="s">
        <v>8439</v>
      </c>
      <c r="C3802" s="264" t="s">
        <v>2</v>
      </c>
      <c r="D3802" s="278">
        <v>59.2</v>
      </c>
      <c r="E3802" s="257"/>
    </row>
    <row r="3803" spans="1:5" s="258" customFormat="1" ht="27">
      <c r="A3803" s="262">
        <v>89520</v>
      </c>
      <c r="B3803" s="263" t="s">
        <v>8440</v>
      </c>
      <c r="C3803" s="264" t="s">
        <v>2</v>
      </c>
      <c r="D3803" s="278">
        <v>19.37</v>
      </c>
      <c r="E3803" s="257"/>
    </row>
    <row r="3804" spans="1:5" s="258" customFormat="1" ht="13.5">
      <c r="A3804" s="262">
        <v>89521</v>
      </c>
      <c r="B3804" s="263" t="s">
        <v>8441</v>
      </c>
      <c r="C3804" s="264" t="s">
        <v>2</v>
      </c>
      <c r="D3804" s="278">
        <v>164.16</v>
      </c>
      <c r="E3804" s="257"/>
    </row>
    <row r="3805" spans="1:5" s="258" customFormat="1" ht="27">
      <c r="A3805" s="262">
        <v>89522</v>
      </c>
      <c r="B3805" s="263" t="s">
        <v>8442</v>
      </c>
      <c r="C3805" s="264" t="s">
        <v>2</v>
      </c>
      <c r="D3805" s="278">
        <v>37.86</v>
      </c>
      <c r="E3805" s="257"/>
    </row>
    <row r="3806" spans="1:5" s="258" customFormat="1" ht="13.5">
      <c r="A3806" s="262">
        <v>89523</v>
      </c>
      <c r="B3806" s="263" t="s">
        <v>8443</v>
      </c>
      <c r="C3806" s="264" t="s">
        <v>2</v>
      </c>
      <c r="D3806" s="278">
        <v>133.08000000000001</v>
      </c>
      <c r="E3806" s="257"/>
    </row>
    <row r="3807" spans="1:5" s="258" customFormat="1" ht="27">
      <c r="A3807" s="262">
        <v>89524</v>
      </c>
      <c r="B3807" s="263" t="s">
        <v>8444</v>
      </c>
      <c r="C3807" s="264" t="s">
        <v>2</v>
      </c>
      <c r="D3807" s="278">
        <v>38.54</v>
      </c>
      <c r="E3807" s="257"/>
    </row>
    <row r="3808" spans="1:5" s="258" customFormat="1" ht="13.5">
      <c r="A3808" s="262">
        <v>89525</v>
      </c>
      <c r="B3808" s="263" t="s">
        <v>8445</v>
      </c>
      <c r="C3808" s="264" t="s">
        <v>2</v>
      </c>
      <c r="D3808" s="278">
        <v>113.76</v>
      </c>
      <c r="E3808" s="257"/>
    </row>
    <row r="3809" spans="1:5" s="258" customFormat="1" ht="27">
      <c r="A3809" s="262">
        <v>89526</v>
      </c>
      <c r="B3809" s="263" t="s">
        <v>8446</v>
      </c>
      <c r="C3809" s="264" t="s">
        <v>2</v>
      </c>
      <c r="D3809" s="278">
        <v>51.09</v>
      </c>
      <c r="E3809" s="257"/>
    </row>
    <row r="3810" spans="1:5" s="258" customFormat="1" ht="13.5">
      <c r="A3810" s="262">
        <v>89527</v>
      </c>
      <c r="B3810" s="263" t="s">
        <v>8447</v>
      </c>
      <c r="C3810" s="264" t="s">
        <v>2</v>
      </c>
      <c r="D3810" s="278">
        <v>71.599999999999994</v>
      </c>
      <c r="E3810" s="257"/>
    </row>
    <row r="3811" spans="1:5" s="258" customFormat="1" ht="13.5">
      <c r="A3811" s="262">
        <v>89528</v>
      </c>
      <c r="B3811" s="263" t="s">
        <v>8448</v>
      </c>
      <c r="C3811" s="264" t="s">
        <v>2</v>
      </c>
      <c r="D3811" s="278">
        <v>4.54</v>
      </c>
      <c r="E3811" s="257"/>
    </row>
    <row r="3812" spans="1:5" s="258" customFormat="1" ht="27">
      <c r="A3812" s="262">
        <v>89529</v>
      </c>
      <c r="B3812" s="263" t="s">
        <v>8449</v>
      </c>
      <c r="C3812" s="264" t="s">
        <v>2</v>
      </c>
      <c r="D3812" s="278">
        <v>46.36</v>
      </c>
      <c r="E3812" s="257"/>
    </row>
    <row r="3813" spans="1:5" s="258" customFormat="1" ht="13.5">
      <c r="A3813" s="262">
        <v>89530</v>
      </c>
      <c r="B3813" s="263" t="s">
        <v>8450</v>
      </c>
      <c r="C3813" s="264" t="s">
        <v>2</v>
      </c>
      <c r="D3813" s="278">
        <v>21.13</v>
      </c>
      <c r="E3813" s="257"/>
    </row>
    <row r="3814" spans="1:5" s="258" customFormat="1" ht="27">
      <c r="A3814" s="262">
        <v>89531</v>
      </c>
      <c r="B3814" s="263" t="s">
        <v>8451</v>
      </c>
      <c r="C3814" s="264" t="s">
        <v>2</v>
      </c>
      <c r="D3814" s="278">
        <v>47.89</v>
      </c>
      <c r="E3814" s="257"/>
    </row>
    <row r="3815" spans="1:5" s="258" customFormat="1" ht="27">
      <c r="A3815" s="262">
        <v>89532</v>
      </c>
      <c r="B3815" s="263" t="s">
        <v>8452</v>
      </c>
      <c r="C3815" s="264" t="s">
        <v>2</v>
      </c>
      <c r="D3815" s="278">
        <v>8.27</v>
      </c>
      <c r="E3815" s="257"/>
    </row>
    <row r="3816" spans="1:5" s="258" customFormat="1" ht="27">
      <c r="A3816" s="262">
        <v>89535</v>
      </c>
      <c r="B3816" s="263" t="s">
        <v>8453</v>
      </c>
      <c r="C3816" s="264" t="s">
        <v>2</v>
      </c>
      <c r="D3816" s="278">
        <v>54.45</v>
      </c>
      <c r="E3816" s="257"/>
    </row>
    <row r="3817" spans="1:5" s="258" customFormat="1" ht="13.5">
      <c r="A3817" s="262">
        <v>89536</v>
      </c>
      <c r="B3817" s="263" t="s">
        <v>8454</v>
      </c>
      <c r="C3817" s="264" t="s">
        <v>2</v>
      </c>
      <c r="D3817" s="278">
        <v>14.87</v>
      </c>
      <c r="E3817" s="257"/>
    </row>
    <row r="3818" spans="1:5" s="258" customFormat="1" ht="27">
      <c r="A3818" s="262">
        <v>89540</v>
      </c>
      <c r="B3818" s="263" t="s">
        <v>8455</v>
      </c>
      <c r="C3818" s="264" t="s">
        <v>2</v>
      </c>
      <c r="D3818" s="278">
        <v>12.98</v>
      </c>
      <c r="E3818" s="257"/>
    </row>
    <row r="3819" spans="1:5" s="258" customFormat="1" ht="13.5">
      <c r="A3819" s="262">
        <v>89541</v>
      </c>
      <c r="B3819" s="263" t="s">
        <v>8456</v>
      </c>
      <c r="C3819" s="264" t="s">
        <v>2</v>
      </c>
      <c r="D3819" s="278">
        <v>7.16</v>
      </c>
      <c r="E3819" s="257"/>
    </row>
    <row r="3820" spans="1:5" s="258" customFormat="1" ht="13.5">
      <c r="A3820" s="262">
        <v>89542</v>
      </c>
      <c r="B3820" s="263" t="s">
        <v>8457</v>
      </c>
      <c r="C3820" s="264" t="s">
        <v>2</v>
      </c>
      <c r="D3820" s="278">
        <v>35.83</v>
      </c>
      <c r="E3820" s="257"/>
    </row>
    <row r="3821" spans="1:5" s="258" customFormat="1" ht="27">
      <c r="A3821" s="262">
        <v>89544</v>
      </c>
      <c r="B3821" s="263" t="s">
        <v>8458</v>
      </c>
      <c r="C3821" s="264" t="s">
        <v>2</v>
      </c>
      <c r="D3821" s="278">
        <v>10.81</v>
      </c>
      <c r="E3821" s="257"/>
    </row>
    <row r="3822" spans="1:5" s="258" customFormat="1" ht="27">
      <c r="A3822" s="262">
        <v>89545</v>
      </c>
      <c r="B3822" s="263" t="s">
        <v>8459</v>
      </c>
      <c r="C3822" s="264" t="s">
        <v>2</v>
      </c>
      <c r="D3822" s="278">
        <v>21.74</v>
      </c>
      <c r="E3822" s="257"/>
    </row>
    <row r="3823" spans="1:5" s="258" customFormat="1" ht="27">
      <c r="A3823" s="262">
        <v>89546</v>
      </c>
      <c r="B3823" s="263" t="s">
        <v>8460</v>
      </c>
      <c r="C3823" s="264" t="s">
        <v>2</v>
      </c>
      <c r="D3823" s="278">
        <v>13.85</v>
      </c>
      <c r="E3823" s="257"/>
    </row>
    <row r="3824" spans="1:5" s="258" customFormat="1" ht="27">
      <c r="A3824" s="262">
        <v>89547</v>
      </c>
      <c r="B3824" s="263" t="s">
        <v>8461</v>
      </c>
      <c r="C3824" s="264" t="s">
        <v>2</v>
      </c>
      <c r="D3824" s="278">
        <v>28.16</v>
      </c>
      <c r="E3824" s="257"/>
    </row>
    <row r="3825" spans="1:5" s="258" customFormat="1" ht="27">
      <c r="A3825" s="262">
        <v>89548</v>
      </c>
      <c r="B3825" s="263" t="s">
        <v>8462</v>
      </c>
      <c r="C3825" s="264" t="s">
        <v>2</v>
      </c>
      <c r="D3825" s="278">
        <v>28.85</v>
      </c>
      <c r="E3825" s="257"/>
    </row>
    <row r="3826" spans="1:5" s="258" customFormat="1" ht="27">
      <c r="A3826" s="262">
        <v>89549</v>
      </c>
      <c r="B3826" s="263" t="s">
        <v>8463</v>
      </c>
      <c r="C3826" s="264" t="s">
        <v>2</v>
      </c>
      <c r="D3826" s="278">
        <v>23.76</v>
      </c>
      <c r="E3826" s="257"/>
    </row>
    <row r="3827" spans="1:5" s="258" customFormat="1" ht="27">
      <c r="A3827" s="262">
        <v>89550</v>
      </c>
      <c r="B3827" s="263" t="s">
        <v>8464</v>
      </c>
      <c r="C3827" s="264" t="s">
        <v>2</v>
      </c>
      <c r="D3827" s="278">
        <v>55.14</v>
      </c>
      <c r="E3827" s="257"/>
    </row>
    <row r="3828" spans="1:5" s="258" customFormat="1" ht="27">
      <c r="A3828" s="262">
        <v>89551</v>
      </c>
      <c r="B3828" s="263" t="s">
        <v>8465</v>
      </c>
      <c r="C3828" s="264" t="s">
        <v>2</v>
      </c>
      <c r="D3828" s="278">
        <v>10.29</v>
      </c>
      <c r="E3828" s="257"/>
    </row>
    <row r="3829" spans="1:5" s="258" customFormat="1" ht="13.5">
      <c r="A3829" s="262">
        <v>89552</v>
      </c>
      <c r="B3829" s="263" t="s">
        <v>8466</v>
      </c>
      <c r="C3829" s="264" t="s">
        <v>2</v>
      </c>
      <c r="D3829" s="278">
        <v>23.66</v>
      </c>
      <c r="E3829" s="257"/>
    </row>
    <row r="3830" spans="1:5" s="258" customFormat="1" ht="27">
      <c r="A3830" s="262">
        <v>89553</v>
      </c>
      <c r="B3830" s="263" t="s">
        <v>8467</v>
      </c>
      <c r="C3830" s="264" t="s">
        <v>2</v>
      </c>
      <c r="D3830" s="278">
        <v>6.38</v>
      </c>
      <c r="E3830" s="257"/>
    </row>
    <row r="3831" spans="1:5" s="258" customFormat="1" ht="27">
      <c r="A3831" s="262">
        <v>89554</v>
      </c>
      <c r="B3831" s="263" t="s">
        <v>8468</v>
      </c>
      <c r="C3831" s="264" t="s">
        <v>2</v>
      </c>
      <c r="D3831" s="278">
        <v>35.119999999999997</v>
      </c>
      <c r="E3831" s="257"/>
    </row>
    <row r="3832" spans="1:5" s="258" customFormat="1" ht="27">
      <c r="A3832" s="262">
        <v>89555</v>
      </c>
      <c r="B3832" s="263" t="s">
        <v>8469</v>
      </c>
      <c r="C3832" s="264" t="s">
        <v>2</v>
      </c>
      <c r="D3832" s="278">
        <v>28.04</v>
      </c>
      <c r="E3832" s="257"/>
    </row>
    <row r="3833" spans="1:5" s="258" customFormat="1" ht="27">
      <c r="A3833" s="262">
        <v>89556</v>
      </c>
      <c r="B3833" s="263" t="s">
        <v>8470</v>
      </c>
      <c r="C3833" s="264" t="s">
        <v>2</v>
      </c>
      <c r="D3833" s="278">
        <v>51.97</v>
      </c>
      <c r="E3833" s="257"/>
    </row>
    <row r="3834" spans="1:5" s="258" customFormat="1" ht="27">
      <c r="A3834" s="262">
        <v>89557</v>
      </c>
      <c r="B3834" s="263" t="s">
        <v>8471</v>
      </c>
      <c r="C3834" s="264" t="s">
        <v>2</v>
      </c>
      <c r="D3834" s="278">
        <v>40.840000000000003</v>
      </c>
      <c r="E3834" s="257"/>
    </row>
    <row r="3835" spans="1:5" s="258" customFormat="1" ht="13.5">
      <c r="A3835" s="262">
        <v>89558</v>
      </c>
      <c r="B3835" s="263" t="s">
        <v>8472</v>
      </c>
      <c r="C3835" s="264" t="s">
        <v>2</v>
      </c>
      <c r="D3835" s="278">
        <v>11.37</v>
      </c>
      <c r="E3835" s="257"/>
    </row>
    <row r="3836" spans="1:5" s="258" customFormat="1" ht="27">
      <c r="A3836" s="262">
        <v>89559</v>
      </c>
      <c r="B3836" s="263" t="s">
        <v>8473</v>
      </c>
      <c r="C3836" s="264" t="s">
        <v>2</v>
      </c>
      <c r="D3836" s="278">
        <v>90.84</v>
      </c>
      <c r="E3836" s="257"/>
    </row>
    <row r="3837" spans="1:5" s="258" customFormat="1" ht="13.5">
      <c r="A3837" s="262">
        <v>89560</v>
      </c>
      <c r="B3837" s="263" t="s">
        <v>25059</v>
      </c>
      <c r="C3837" s="264" t="s">
        <v>2</v>
      </c>
      <c r="D3837" s="278">
        <v>46.02</v>
      </c>
      <c r="E3837" s="257"/>
    </row>
    <row r="3838" spans="1:5" s="258" customFormat="1" ht="27">
      <c r="A3838" s="262">
        <v>89561</v>
      </c>
      <c r="B3838" s="263" t="s">
        <v>8474</v>
      </c>
      <c r="C3838" s="264" t="s">
        <v>2</v>
      </c>
      <c r="D3838" s="278">
        <v>18.739999999999998</v>
      </c>
      <c r="E3838" s="257"/>
    </row>
    <row r="3839" spans="1:5" s="258" customFormat="1" ht="27">
      <c r="A3839" s="262">
        <v>89562</v>
      </c>
      <c r="B3839" s="263" t="s">
        <v>8475</v>
      </c>
      <c r="C3839" s="264" t="s">
        <v>2</v>
      </c>
      <c r="D3839" s="278">
        <v>12.39</v>
      </c>
      <c r="E3839" s="257"/>
    </row>
    <row r="3840" spans="1:5" s="258" customFormat="1" ht="27">
      <c r="A3840" s="262">
        <v>89563</v>
      </c>
      <c r="B3840" s="263" t="s">
        <v>8476</v>
      </c>
      <c r="C3840" s="264" t="s">
        <v>2</v>
      </c>
      <c r="D3840" s="278">
        <v>44.91</v>
      </c>
      <c r="E3840" s="257"/>
    </row>
    <row r="3841" spans="1:5" s="258" customFormat="1" ht="27">
      <c r="A3841" s="262">
        <v>89564</v>
      </c>
      <c r="B3841" s="263" t="s">
        <v>8477</v>
      </c>
      <c r="C3841" s="264" t="s">
        <v>2</v>
      </c>
      <c r="D3841" s="278">
        <v>19.63</v>
      </c>
      <c r="E3841" s="257"/>
    </row>
    <row r="3842" spans="1:5" s="258" customFormat="1" ht="27">
      <c r="A3842" s="262">
        <v>89565</v>
      </c>
      <c r="B3842" s="263" t="s">
        <v>8478</v>
      </c>
      <c r="C3842" s="264" t="s">
        <v>2</v>
      </c>
      <c r="D3842" s="278">
        <v>73.489999999999995</v>
      </c>
      <c r="E3842" s="257"/>
    </row>
    <row r="3843" spans="1:5" s="258" customFormat="1" ht="27">
      <c r="A3843" s="262">
        <v>89566</v>
      </c>
      <c r="B3843" s="263" t="s">
        <v>8479</v>
      </c>
      <c r="C3843" s="264" t="s">
        <v>2</v>
      </c>
      <c r="D3843" s="278">
        <v>61.17</v>
      </c>
      <c r="E3843" s="257"/>
    </row>
    <row r="3844" spans="1:5" s="258" customFormat="1" ht="27">
      <c r="A3844" s="262">
        <v>89567</v>
      </c>
      <c r="B3844" s="263" t="s">
        <v>8480</v>
      </c>
      <c r="C3844" s="264" t="s">
        <v>2</v>
      </c>
      <c r="D3844" s="278">
        <v>105.96</v>
      </c>
      <c r="E3844" s="257"/>
    </row>
    <row r="3845" spans="1:5" s="258" customFormat="1" ht="13.5">
      <c r="A3845" s="262">
        <v>89568</v>
      </c>
      <c r="B3845" s="263" t="s">
        <v>8481</v>
      </c>
      <c r="C3845" s="264" t="s">
        <v>2</v>
      </c>
      <c r="D3845" s="278">
        <v>42.51</v>
      </c>
      <c r="E3845" s="257"/>
    </row>
    <row r="3846" spans="1:5" s="258" customFormat="1" ht="27">
      <c r="A3846" s="262">
        <v>89569</v>
      </c>
      <c r="B3846" s="263" t="s">
        <v>8482</v>
      </c>
      <c r="C3846" s="264" t="s">
        <v>2</v>
      </c>
      <c r="D3846" s="278">
        <v>126.29</v>
      </c>
      <c r="E3846" s="257"/>
    </row>
    <row r="3847" spans="1:5" s="258" customFormat="1" ht="27">
      <c r="A3847" s="262">
        <v>89570</v>
      </c>
      <c r="B3847" s="263" t="s">
        <v>8483</v>
      </c>
      <c r="C3847" s="264" t="s">
        <v>2</v>
      </c>
      <c r="D3847" s="278">
        <v>13.83</v>
      </c>
      <c r="E3847" s="257"/>
    </row>
    <row r="3848" spans="1:5" s="258" customFormat="1" ht="27">
      <c r="A3848" s="262">
        <v>89571</v>
      </c>
      <c r="B3848" s="263" t="s">
        <v>8484</v>
      </c>
      <c r="C3848" s="264" t="s">
        <v>2</v>
      </c>
      <c r="D3848" s="278">
        <v>90.44</v>
      </c>
      <c r="E3848" s="257"/>
    </row>
    <row r="3849" spans="1:5" s="258" customFormat="1" ht="27">
      <c r="A3849" s="262">
        <v>89572</v>
      </c>
      <c r="B3849" s="263" t="s">
        <v>8485</v>
      </c>
      <c r="C3849" s="264" t="s">
        <v>2</v>
      </c>
      <c r="D3849" s="278">
        <v>10.1</v>
      </c>
      <c r="E3849" s="257"/>
    </row>
    <row r="3850" spans="1:5" s="258" customFormat="1" ht="27">
      <c r="A3850" s="262">
        <v>89573</v>
      </c>
      <c r="B3850" s="263" t="s">
        <v>8486</v>
      </c>
      <c r="C3850" s="264" t="s">
        <v>2</v>
      </c>
      <c r="D3850" s="278">
        <v>101.16</v>
      </c>
      <c r="E3850" s="257"/>
    </row>
    <row r="3851" spans="1:5" s="258" customFormat="1" ht="27">
      <c r="A3851" s="262">
        <v>89574</v>
      </c>
      <c r="B3851" s="263" t="s">
        <v>8487</v>
      </c>
      <c r="C3851" s="264" t="s">
        <v>2</v>
      </c>
      <c r="D3851" s="278">
        <v>209.74</v>
      </c>
      <c r="E3851" s="257"/>
    </row>
    <row r="3852" spans="1:5" s="258" customFormat="1" ht="13.5">
      <c r="A3852" s="262">
        <v>89575</v>
      </c>
      <c r="B3852" s="263" t="s">
        <v>8488</v>
      </c>
      <c r="C3852" s="264" t="s">
        <v>2</v>
      </c>
      <c r="D3852" s="278">
        <v>13.26</v>
      </c>
      <c r="E3852" s="257"/>
    </row>
    <row r="3853" spans="1:5" s="258" customFormat="1" ht="13.5">
      <c r="A3853" s="262">
        <v>89577</v>
      </c>
      <c r="B3853" s="263" t="s">
        <v>8489</v>
      </c>
      <c r="C3853" s="264" t="s">
        <v>2</v>
      </c>
      <c r="D3853" s="278">
        <v>48.1</v>
      </c>
      <c r="E3853" s="257"/>
    </row>
    <row r="3854" spans="1:5" s="258" customFormat="1" ht="27">
      <c r="A3854" s="262">
        <v>89579</v>
      </c>
      <c r="B3854" s="263" t="s">
        <v>8490</v>
      </c>
      <c r="C3854" s="264" t="s">
        <v>2</v>
      </c>
      <c r="D3854" s="278">
        <v>14.13</v>
      </c>
      <c r="E3854" s="257"/>
    </row>
    <row r="3855" spans="1:5" s="258" customFormat="1" ht="27">
      <c r="A3855" s="262">
        <v>89581</v>
      </c>
      <c r="B3855" s="263" t="s">
        <v>8491</v>
      </c>
      <c r="C3855" s="264" t="s">
        <v>2</v>
      </c>
      <c r="D3855" s="278">
        <v>41.55</v>
      </c>
      <c r="E3855" s="257"/>
    </row>
    <row r="3856" spans="1:5" s="258" customFormat="1" ht="27">
      <c r="A3856" s="262">
        <v>89582</v>
      </c>
      <c r="B3856" s="263" t="s">
        <v>8492</v>
      </c>
      <c r="C3856" s="264" t="s">
        <v>2</v>
      </c>
      <c r="D3856" s="278">
        <v>42.23</v>
      </c>
      <c r="E3856" s="257"/>
    </row>
    <row r="3857" spans="1:5" s="258" customFormat="1" ht="27">
      <c r="A3857" s="262">
        <v>89583</v>
      </c>
      <c r="B3857" s="263" t="s">
        <v>8493</v>
      </c>
      <c r="C3857" s="264" t="s">
        <v>2</v>
      </c>
      <c r="D3857" s="278">
        <v>54.78</v>
      </c>
      <c r="E3857" s="257"/>
    </row>
    <row r="3858" spans="1:5" s="258" customFormat="1" ht="27">
      <c r="A3858" s="262">
        <v>89584</v>
      </c>
      <c r="B3858" s="263" t="s">
        <v>8494</v>
      </c>
      <c r="C3858" s="264" t="s">
        <v>2</v>
      </c>
      <c r="D3858" s="278">
        <v>53.04</v>
      </c>
      <c r="E3858" s="257"/>
    </row>
    <row r="3859" spans="1:5" s="258" customFormat="1" ht="27">
      <c r="A3859" s="262">
        <v>89585</v>
      </c>
      <c r="B3859" s="263" t="s">
        <v>8495</v>
      </c>
      <c r="C3859" s="264" t="s">
        <v>2</v>
      </c>
      <c r="D3859" s="278">
        <v>54.57</v>
      </c>
      <c r="E3859" s="257"/>
    </row>
    <row r="3860" spans="1:5" s="258" customFormat="1" ht="27">
      <c r="A3860" s="262">
        <v>89587</v>
      </c>
      <c r="B3860" s="263" t="s">
        <v>8496</v>
      </c>
      <c r="C3860" s="264" t="s">
        <v>2</v>
      </c>
      <c r="D3860" s="278">
        <v>61.13</v>
      </c>
      <c r="E3860" s="257"/>
    </row>
    <row r="3861" spans="1:5" s="258" customFormat="1" ht="27">
      <c r="A3861" s="262">
        <v>89590</v>
      </c>
      <c r="B3861" s="263" t="s">
        <v>8497</v>
      </c>
      <c r="C3861" s="264" t="s">
        <v>2</v>
      </c>
      <c r="D3861" s="278">
        <v>169.72</v>
      </c>
      <c r="E3861" s="257"/>
    </row>
    <row r="3862" spans="1:5" s="258" customFormat="1" ht="27">
      <c r="A3862" s="262">
        <v>89591</v>
      </c>
      <c r="B3862" s="263" t="s">
        <v>8498</v>
      </c>
      <c r="C3862" s="264" t="s">
        <v>2</v>
      </c>
      <c r="D3862" s="278">
        <v>165.04</v>
      </c>
      <c r="E3862" s="257"/>
    </row>
    <row r="3863" spans="1:5" s="258" customFormat="1" ht="27">
      <c r="A3863" s="262">
        <v>89592</v>
      </c>
      <c r="B3863" s="263" t="s">
        <v>8499</v>
      </c>
      <c r="C3863" s="264" t="s">
        <v>2</v>
      </c>
      <c r="D3863" s="278">
        <v>206.15</v>
      </c>
      <c r="E3863" s="257"/>
    </row>
    <row r="3864" spans="1:5" s="258" customFormat="1" ht="27">
      <c r="A3864" s="262">
        <v>89593</v>
      </c>
      <c r="B3864" s="263" t="s">
        <v>8500</v>
      </c>
      <c r="C3864" s="264" t="s">
        <v>2</v>
      </c>
      <c r="D3864" s="278">
        <v>32.04</v>
      </c>
      <c r="E3864" s="257"/>
    </row>
    <row r="3865" spans="1:5" s="258" customFormat="1" ht="13.5">
      <c r="A3865" s="262">
        <v>89594</v>
      </c>
      <c r="B3865" s="263" t="s">
        <v>8501</v>
      </c>
      <c r="C3865" s="264" t="s">
        <v>2</v>
      </c>
      <c r="D3865" s="278">
        <v>46.77</v>
      </c>
      <c r="E3865" s="257"/>
    </row>
    <row r="3866" spans="1:5" s="258" customFormat="1" ht="27">
      <c r="A3866" s="262">
        <v>89595</v>
      </c>
      <c r="B3866" s="263" t="s">
        <v>8502</v>
      </c>
      <c r="C3866" s="264" t="s">
        <v>2</v>
      </c>
      <c r="D3866" s="278">
        <v>17.739999999999998</v>
      </c>
      <c r="E3866" s="257"/>
    </row>
    <row r="3867" spans="1:5" s="258" customFormat="1" ht="27">
      <c r="A3867" s="262">
        <v>89596</v>
      </c>
      <c r="B3867" s="263" t="s">
        <v>8503</v>
      </c>
      <c r="C3867" s="264" t="s">
        <v>2</v>
      </c>
      <c r="D3867" s="278">
        <v>12.15</v>
      </c>
      <c r="E3867" s="257"/>
    </row>
    <row r="3868" spans="1:5" s="258" customFormat="1" ht="13.5">
      <c r="A3868" s="262">
        <v>89597</v>
      </c>
      <c r="B3868" s="263" t="s">
        <v>8504</v>
      </c>
      <c r="C3868" s="264" t="s">
        <v>2</v>
      </c>
      <c r="D3868" s="278">
        <v>27.92</v>
      </c>
      <c r="E3868" s="257"/>
    </row>
    <row r="3869" spans="1:5" s="258" customFormat="1" ht="13.5">
      <c r="A3869" s="262">
        <v>89598</v>
      </c>
      <c r="B3869" s="263" t="s">
        <v>8505</v>
      </c>
      <c r="C3869" s="264" t="s">
        <v>2</v>
      </c>
      <c r="D3869" s="278">
        <v>65.209999999999994</v>
      </c>
      <c r="E3869" s="257"/>
    </row>
    <row r="3870" spans="1:5" s="258" customFormat="1" ht="27">
      <c r="A3870" s="262">
        <v>89599</v>
      </c>
      <c r="B3870" s="263" t="s">
        <v>8506</v>
      </c>
      <c r="C3870" s="264" t="s">
        <v>2</v>
      </c>
      <c r="D3870" s="278">
        <v>30.64</v>
      </c>
      <c r="E3870" s="257"/>
    </row>
    <row r="3871" spans="1:5" s="258" customFormat="1" ht="27">
      <c r="A3871" s="262">
        <v>89600</v>
      </c>
      <c r="B3871" s="263" t="s">
        <v>8507</v>
      </c>
      <c r="C3871" s="264" t="s">
        <v>2</v>
      </c>
      <c r="D3871" s="278">
        <v>31.32</v>
      </c>
      <c r="E3871" s="257"/>
    </row>
    <row r="3872" spans="1:5" s="258" customFormat="1" ht="27">
      <c r="A3872" s="262">
        <v>89605</v>
      </c>
      <c r="B3872" s="263" t="s">
        <v>8508</v>
      </c>
      <c r="C3872" s="264" t="s">
        <v>2</v>
      </c>
      <c r="D3872" s="278">
        <v>25.43</v>
      </c>
      <c r="E3872" s="257"/>
    </row>
    <row r="3873" spans="1:5" s="258" customFormat="1" ht="13.5">
      <c r="A3873" s="262">
        <v>89609</v>
      </c>
      <c r="B3873" s="263" t="s">
        <v>8509</v>
      </c>
      <c r="C3873" s="264" t="s">
        <v>2</v>
      </c>
      <c r="D3873" s="278">
        <v>112.22</v>
      </c>
      <c r="E3873" s="257"/>
    </row>
    <row r="3874" spans="1:5" s="258" customFormat="1" ht="27">
      <c r="A3874" s="262">
        <v>89610</v>
      </c>
      <c r="B3874" s="263" t="s">
        <v>8510</v>
      </c>
      <c r="C3874" s="264" t="s">
        <v>2</v>
      </c>
      <c r="D3874" s="278">
        <v>23.9</v>
      </c>
      <c r="E3874" s="257"/>
    </row>
    <row r="3875" spans="1:5" s="258" customFormat="1" ht="13.5">
      <c r="A3875" s="262">
        <v>89611</v>
      </c>
      <c r="B3875" s="263" t="s">
        <v>8511</v>
      </c>
      <c r="C3875" s="264" t="s">
        <v>2</v>
      </c>
      <c r="D3875" s="278">
        <v>39.880000000000003</v>
      </c>
      <c r="E3875" s="257"/>
    </row>
    <row r="3876" spans="1:5" s="258" customFormat="1" ht="13.5">
      <c r="A3876" s="262">
        <v>89612</v>
      </c>
      <c r="B3876" s="263" t="s">
        <v>8512</v>
      </c>
      <c r="C3876" s="264" t="s">
        <v>2</v>
      </c>
      <c r="D3876" s="278">
        <v>222.59</v>
      </c>
      <c r="E3876" s="257"/>
    </row>
    <row r="3877" spans="1:5" s="258" customFormat="1" ht="27">
      <c r="A3877" s="262">
        <v>89613</v>
      </c>
      <c r="B3877" s="263" t="s">
        <v>3653</v>
      </c>
      <c r="C3877" s="264" t="s">
        <v>2</v>
      </c>
      <c r="D3877" s="278">
        <v>38.200000000000003</v>
      </c>
      <c r="E3877" s="257"/>
    </row>
    <row r="3878" spans="1:5" s="258" customFormat="1" ht="13.5">
      <c r="A3878" s="262">
        <v>89614</v>
      </c>
      <c r="B3878" s="263" t="s">
        <v>8513</v>
      </c>
      <c r="C3878" s="264" t="s">
        <v>2</v>
      </c>
      <c r="D3878" s="278">
        <v>77.13</v>
      </c>
      <c r="E3878" s="257"/>
    </row>
    <row r="3879" spans="1:5" s="258" customFormat="1" ht="13.5">
      <c r="A3879" s="262">
        <v>89615</v>
      </c>
      <c r="B3879" s="263" t="s">
        <v>8514</v>
      </c>
      <c r="C3879" s="264" t="s">
        <v>2</v>
      </c>
      <c r="D3879" s="278">
        <v>262.92</v>
      </c>
      <c r="E3879" s="257"/>
    </row>
    <row r="3880" spans="1:5" s="258" customFormat="1" ht="27">
      <c r="A3880" s="262">
        <v>89616</v>
      </c>
      <c r="B3880" s="263" t="s">
        <v>8515</v>
      </c>
      <c r="C3880" s="264" t="s">
        <v>2</v>
      </c>
      <c r="D3880" s="278">
        <v>51.44</v>
      </c>
      <c r="E3880" s="257"/>
    </row>
    <row r="3881" spans="1:5" s="258" customFormat="1" ht="13.5">
      <c r="A3881" s="262">
        <v>89617</v>
      </c>
      <c r="B3881" s="263" t="s">
        <v>8516</v>
      </c>
      <c r="C3881" s="264" t="s">
        <v>2</v>
      </c>
      <c r="D3881" s="278">
        <v>7.87</v>
      </c>
      <c r="E3881" s="257"/>
    </row>
    <row r="3882" spans="1:5" s="258" customFormat="1" ht="13.5">
      <c r="A3882" s="262">
        <v>89620</v>
      </c>
      <c r="B3882" s="263" t="s">
        <v>8517</v>
      </c>
      <c r="C3882" s="264" t="s">
        <v>2</v>
      </c>
      <c r="D3882" s="278">
        <v>13.19</v>
      </c>
      <c r="E3882" s="257"/>
    </row>
    <row r="3883" spans="1:5" s="258" customFormat="1" ht="13.5">
      <c r="A3883" s="262">
        <v>89622</v>
      </c>
      <c r="B3883" s="263" t="s">
        <v>8518</v>
      </c>
      <c r="C3883" s="264" t="s">
        <v>2</v>
      </c>
      <c r="D3883" s="278">
        <v>16.579999999999998</v>
      </c>
      <c r="E3883" s="257"/>
    </row>
    <row r="3884" spans="1:5" s="258" customFormat="1" ht="13.5">
      <c r="A3884" s="262">
        <v>89623</v>
      </c>
      <c r="B3884" s="263" t="s">
        <v>8519</v>
      </c>
      <c r="C3884" s="264" t="s">
        <v>2</v>
      </c>
      <c r="D3884" s="278">
        <v>22.81</v>
      </c>
      <c r="E3884" s="257"/>
    </row>
    <row r="3885" spans="1:5" s="258" customFormat="1" ht="13.5">
      <c r="A3885" s="262">
        <v>89624</v>
      </c>
      <c r="B3885" s="263" t="s">
        <v>8520</v>
      </c>
      <c r="C3885" s="264" t="s">
        <v>2</v>
      </c>
      <c r="D3885" s="278">
        <v>21.15</v>
      </c>
      <c r="E3885" s="257"/>
    </row>
    <row r="3886" spans="1:5" s="258" customFormat="1" ht="13.5">
      <c r="A3886" s="262">
        <v>89625</v>
      </c>
      <c r="B3886" s="263" t="s">
        <v>8521</v>
      </c>
      <c r="C3886" s="264" t="s">
        <v>2</v>
      </c>
      <c r="D3886" s="278">
        <v>26.32</v>
      </c>
      <c r="E3886" s="257"/>
    </row>
    <row r="3887" spans="1:5" s="258" customFormat="1" ht="13.5">
      <c r="A3887" s="262">
        <v>89626</v>
      </c>
      <c r="B3887" s="263" t="s">
        <v>8522</v>
      </c>
      <c r="C3887" s="264" t="s">
        <v>2</v>
      </c>
      <c r="D3887" s="278">
        <v>37.04</v>
      </c>
      <c r="E3887" s="257"/>
    </row>
    <row r="3888" spans="1:5" s="258" customFormat="1" ht="13.5">
      <c r="A3888" s="262">
        <v>89627</v>
      </c>
      <c r="B3888" s="263" t="s">
        <v>8523</v>
      </c>
      <c r="C3888" s="264" t="s">
        <v>2</v>
      </c>
      <c r="D3888" s="278">
        <v>23.94</v>
      </c>
      <c r="E3888" s="257"/>
    </row>
    <row r="3889" spans="1:5" s="258" customFormat="1" ht="13.5">
      <c r="A3889" s="262">
        <v>89628</v>
      </c>
      <c r="B3889" s="263" t="s">
        <v>8524</v>
      </c>
      <c r="C3889" s="264" t="s">
        <v>2</v>
      </c>
      <c r="D3889" s="278">
        <v>59.94</v>
      </c>
      <c r="E3889" s="257"/>
    </row>
    <row r="3890" spans="1:5" s="258" customFormat="1" ht="13.5">
      <c r="A3890" s="262">
        <v>89629</v>
      </c>
      <c r="B3890" s="263" t="s">
        <v>8525</v>
      </c>
      <c r="C3890" s="264" t="s">
        <v>2</v>
      </c>
      <c r="D3890" s="278">
        <v>103.2</v>
      </c>
      <c r="E3890" s="257"/>
    </row>
    <row r="3891" spans="1:5" s="258" customFormat="1" ht="13.5">
      <c r="A3891" s="262">
        <v>89630</v>
      </c>
      <c r="B3891" s="263" t="s">
        <v>8526</v>
      </c>
      <c r="C3891" s="264" t="s">
        <v>2</v>
      </c>
      <c r="D3891" s="278">
        <v>77.81</v>
      </c>
      <c r="E3891" s="257"/>
    </row>
    <row r="3892" spans="1:5" s="258" customFormat="1" ht="13.5">
      <c r="A3892" s="262">
        <v>89631</v>
      </c>
      <c r="B3892" s="263" t="s">
        <v>8527</v>
      </c>
      <c r="C3892" s="264" t="s">
        <v>2</v>
      </c>
      <c r="D3892" s="278">
        <v>136.65</v>
      </c>
      <c r="E3892" s="257"/>
    </row>
    <row r="3893" spans="1:5" s="258" customFormat="1" ht="13.5">
      <c r="A3893" s="262">
        <v>89632</v>
      </c>
      <c r="B3893" s="263" t="s">
        <v>8528</v>
      </c>
      <c r="C3893" s="264" t="s">
        <v>2</v>
      </c>
      <c r="D3893" s="278">
        <v>161.5</v>
      </c>
      <c r="E3893" s="257"/>
    </row>
    <row r="3894" spans="1:5" s="258" customFormat="1" ht="27">
      <c r="A3894" s="262">
        <v>89637</v>
      </c>
      <c r="B3894" s="263" t="s">
        <v>8529</v>
      </c>
      <c r="C3894" s="264" t="s">
        <v>2</v>
      </c>
      <c r="D3894" s="278">
        <v>10.86</v>
      </c>
      <c r="E3894" s="257"/>
    </row>
    <row r="3895" spans="1:5" s="258" customFormat="1" ht="27">
      <c r="A3895" s="262">
        <v>89638</v>
      </c>
      <c r="B3895" s="263" t="s">
        <v>8530</v>
      </c>
      <c r="C3895" s="264" t="s">
        <v>2</v>
      </c>
      <c r="D3895" s="278">
        <v>11.83</v>
      </c>
      <c r="E3895" s="257"/>
    </row>
    <row r="3896" spans="1:5" s="258" customFormat="1" ht="27">
      <c r="A3896" s="262">
        <v>89639</v>
      </c>
      <c r="B3896" s="263" t="s">
        <v>8531</v>
      </c>
      <c r="C3896" s="264" t="s">
        <v>2</v>
      </c>
      <c r="D3896" s="278">
        <v>12.52</v>
      </c>
      <c r="E3896" s="257"/>
    </row>
    <row r="3897" spans="1:5" s="258" customFormat="1" ht="27">
      <c r="A3897" s="262">
        <v>89640</v>
      </c>
      <c r="B3897" s="263" t="s">
        <v>8532</v>
      </c>
      <c r="C3897" s="264" t="s">
        <v>2</v>
      </c>
      <c r="D3897" s="278">
        <v>19.920000000000002</v>
      </c>
      <c r="E3897" s="257"/>
    </row>
    <row r="3898" spans="1:5" s="258" customFormat="1" ht="27">
      <c r="A3898" s="262">
        <v>89641</v>
      </c>
      <c r="B3898" s="263" t="s">
        <v>8533</v>
      </c>
      <c r="C3898" s="264" t="s">
        <v>2</v>
      </c>
      <c r="D3898" s="278">
        <v>14.07</v>
      </c>
      <c r="E3898" s="257"/>
    </row>
    <row r="3899" spans="1:5" s="258" customFormat="1" ht="27">
      <c r="A3899" s="262">
        <v>89642</v>
      </c>
      <c r="B3899" s="263" t="s">
        <v>8534</v>
      </c>
      <c r="C3899" s="264" t="s">
        <v>2</v>
      </c>
      <c r="D3899" s="278">
        <v>15.78</v>
      </c>
      <c r="E3899" s="257"/>
    </row>
    <row r="3900" spans="1:5" s="258" customFormat="1" ht="27">
      <c r="A3900" s="262">
        <v>89643</v>
      </c>
      <c r="B3900" s="263" t="s">
        <v>8535</v>
      </c>
      <c r="C3900" s="264" t="s">
        <v>2</v>
      </c>
      <c r="D3900" s="278">
        <v>17.149999999999999</v>
      </c>
      <c r="E3900" s="257"/>
    </row>
    <row r="3901" spans="1:5" s="258" customFormat="1" ht="27">
      <c r="A3901" s="262">
        <v>89644</v>
      </c>
      <c r="B3901" s="263" t="s">
        <v>8536</v>
      </c>
      <c r="C3901" s="264" t="s">
        <v>2</v>
      </c>
      <c r="D3901" s="278">
        <v>24.35</v>
      </c>
      <c r="E3901" s="257"/>
    </row>
    <row r="3902" spans="1:5" s="258" customFormat="1" ht="27">
      <c r="A3902" s="262">
        <v>89645</v>
      </c>
      <c r="B3902" s="263" t="s">
        <v>8537</v>
      </c>
      <c r="C3902" s="264" t="s">
        <v>2</v>
      </c>
      <c r="D3902" s="278">
        <v>34.19</v>
      </c>
      <c r="E3902" s="257"/>
    </row>
    <row r="3903" spans="1:5" s="258" customFormat="1" ht="27">
      <c r="A3903" s="262">
        <v>89646</v>
      </c>
      <c r="B3903" s="263" t="s">
        <v>8538</v>
      </c>
      <c r="C3903" s="264" t="s">
        <v>2</v>
      </c>
      <c r="D3903" s="278">
        <v>21.46</v>
      </c>
      <c r="E3903" s="257"/>
    </row>
    <row r="3904" spans="1:5" s="258" customFormat="1" ht="27">
      <c r="A3904" s="262">
        <v>89647</v>
      </c>
      <c r="B3904" s="263" t="s">
        <v>8539</v>
      </c>
      <c r="C3904" s="264" t="s">
        <v>2</v>
      </c>
      <c r="D3904" s="278">
        <v>20.75</v>
      </c>
      <c r="E3904" s="257"/>
    </row>
    <row r="3905" spans="1:5" s="258" customFormat="1" ht="27">
      <c r="A3905" s="262">
        <v>89648</v>
      </c>
      <c r="B3905" s="263" t="s">
        <v>8540</v>
      </c>
      <c r="C3905" s="264" t="s">
        <v>2</v>
      </c>
      <c r="D3905" s="278">
        <v>26.08</v>
      </c>
      <c r="E3905" s="257"/>
    </row>
    <row r="3906" spans="1:5" s="258" customFormat="1" ht="27">
      <c r="A3906" s="262">
        <v>89649</v>
      </c>
      <c r="B3906" s="263" t="s">
        <v>8541</v>
      </c>
      <c r="C3906" s="264" t="s">
        <v>2</v>
      </c>
      <c r="D3906" s="278">
        <v>31.77</v>
      </c>
      <c r="E3906" s="257"/>
    </row>
    <row r="3907" spans="1:5" s="258" customFormat="1" ht="27">
      <c r="A3907" s="262">
        <v>89650</v>
      </c>
      <c r="B3907" s="263" t="s">
        <v>8542</v>
      </c>
      <c r="C3907" s="264" t="s">
        <v>2</v>
      </c>
      <c r="D3907" s="278">
        <v>30.02</v>
      </c>
      <c r="E3907" s="257"/>
    </row>
    <row r="3908" spans="1:5" s="258" customFormat="1" ht="13.5">
      <c r="A3908" s="262">
        <v>89651</v>
      </c>
      <c r="B3908" s="263" t="s">
        <v>8543</v>
      </c>
      <c r="C3908" s="264" t="s">
        <v>2</v>
      </c>
      <c r="D3908" s="278">
        <v>7.38</v>
      </c>
      <c r="E3908" s="257"/>
    </row>
    <row r="3909" spans="1:5" s="258" customFormat="1" ht="27">
      <c r="A3909" s="262">
        <v>89652</v>
      </c>
      <c r="B3909" s="263" t="s">
        <v>8544</v>
      </c>
      <c r="C3909" s="264" t="s">
        <v>2</v>
      </c>
      <c r="D3909" s="278">
        <v>12.81</v>
      </c>
      <c r="E3909" s="257"/>
    </row>
    <row r="3910" spans="1:5" s="258" customFormat="1" ht="27">
      <c r="A3910" s="262">
        <v>89653</v>
      </c>
      <c r="B3910" s="263" t="s">
        <v>8545</v>
      </c>
      <c r="C3910" s="264" t="s">
        <v>2</v>
      </c>
      <c r="D3910" s="278">
        <v>18.32</v>
      </c>
      <c r="E3910" s="257"/>
    </row>
    <row r="3911" spans="1:5" s="258" customFormat="1" ht="13.5">
      <c r="A3911" s="262">
        <v>89654</v>
      </c>
      <c r="B3911" s="263" t="s">
        <v>8546</v>
      </c>
      <c r="C3911" s="264" t="s">
        <v>2</v>
      </c>
      <c r="D3911" s="278">
        <v>21.26</v>
      </c>
      <c r="E3911" s="257"/>
    </row>
    <row r="3912" spans="1:5" s="258" customFormat="1" ht="27">
      <c r="A3912" s="262">
        <v>89655</v>
      </c>
      <c r="B3912" s="263" t="s">
        <v>8547</v>
      </c>
      <c r="C3912" s="264" t="s">
        <v>2</v>
      </c>
      <c r="D3912" s="278">
        <v>25.38</v>
      </c>
      <c r="E3912" s="257"/>
    </row>
    <row r="3913" spans="1:5" s="258" customFormat="1" ht="13.5">
      <c r="A3913" s="262">
        <v>89656</v>
      </c>
      <c r="B3913" s="263" t="s">
        <v>8548</v>
      </c>
      <c r="C3913" s="264" t="s">
        <v>2</v>
      </c>
      <c r="D3913" s="278">
        <v>23.63</v>
      </c>
      <c r="E3913" s="257"/>
    </row>
    <row r="3914" spans="1:5" s="258" customFormat="1" ht="27">
      <c r="A3914" s="262">
        <v>89657</v>
      </c>
      <c r="B3914" s="263" t="s">
        <v>8549</v>
      </c>
      <c r="C3914" s="264" t="s">
        <v>2</v>
      </c>
      <c r="D3914" s="278">
        <v>14.55</v>
      </c>
      <c r="E3914" s="257"/>
    </row>
    <row r="3915" spans="1:5" s="258" customFormat="1" ht="13.5">
      <c r="A3915" s="262">
        <v>89658</v>
      </c>
      <c r="B3915" s="263" t="s">
        <v>8550</v>
      </c>
      <c r="C3915" s="264" t="s">
        <v>2</v>
      </c>
      <c r="D3915" s="278">
        <v>9.86</v>
      </c>
      <c r="E3915" s="257"/>
    </row>
    <row r="3916" spans="1:5" s="258" customFormat="1" ht="27">
      <c r="A3916" s="262">
        <v>89659</v>
      </c>
      <c r="B3916" s="263" t="s">
        <v>8551</v>
      </c>
      <c r="C3916" s="264" t="s">
        <v>2</v>
      </c>
      <c r="D3916" s="278">
        <v>18.059999999999999</v>
      </c>
      <c r="E3916" s="257"/>
    </row>
    <row r="3917" spans="1:5" s="258" customFormat="1" ht="27">
      <c r="A3917" s="262">
        <v>89660</v>
      </c>
      <c r="B3917" s="263" t="s">
        <v>8552</v>
      </c>
      <c r="C3917" s="264" t="s">
        <v>2</v>
      </c>
      <c r="D3917" s="278">
        <v>10.01</v>
      </c>
      <c r="E3917" s="257"/>
    </row>
    <row r="3918" spans="1:5" s="258" customFormat="1" ht="13.5">
      <c r="A3918" s="262">
        <v>89661</v>
      </c>
      <c r="B3918" s="263" t="s">
        <v>8553</v>
      </c>
      <c r="C3918" s="264" t="s">
        <v>2</v>
      </c>
      <c r="D3918" s="278">
        <v>24.79</v>
      </c>
      <c r="E3918" s="257"/>
    </row>
    <row r="3919" spans="1:5" s="258" customFormat="1" ht="27">
      <c r="A3919" s="262">
        <v>89662</v>
      </c>
      <c r="B3919" s="263" t="s">
        <v>8554</v>
      </c>
      <c r="C3919" s="264" t="s">
        <v>2</v>
      </c>
      <c r="D3919" s="278">
        <v>32.909999999999997</v>
      </c>
      <c r="E3919" s="257"/>
    </row>
    <row r="3920" spans="1:5" s="258" customFormat="1" ht="13.5">
      <c r="A3920" s="262">
        <v>89663</v>
      </c>
      <c r="B3920" s="263" t="s">
        <v>8555</v>
      </c>
      <c r="C3920" s="264" t="s">
        <v>2</v>
      </c>
      <c r="D3920" s="278">
        <v>31.71</v>
      </c>
      <c r="E3920" s="257"/>
    </row>
    <row r="3921" spans="1:5" s="258" customFormat="1" ht="27">
      <c r="A3921" s="262">
        <v>89664</v>
      </c>
      <c r="B3921" s="263" t="s">
        <v>8556</v>
      </c>
      <c r="C3921" s="264" t="s">
        <v>2</v>
      </c>
      <c r="D3921" s="278">
        <v>17.98</v>
      </c>
      <c r="E3921" s="257"/>
    </row>
    <row r="3922" spans="1:5" s="258" customFormat="1" ht="27">
      <c r="A3922" s="262">
        <v>89666</v>
      </c>
      <c r="B3922" s="263" t="s">
        <v>8557</v>
      </c>
      <c r="C3922" s="264" t="s">
        <v>2</v>
      </c>
      <c r="D3922" s="278">
        <v>7.59</v>
      </c>
      <c r="E3922" s="257"/>
    </row>
    <row r="3923" spans="1:5" s="258" customFormat="1" ht="27">
      <c r="A3923" s="262">
        <v>89667</v>
      </c>
      <c r="B3923" s="263" t="s">
        <v>8558</v>
      </c>
      <c r="C3923" s="264" t="s">
        <v>2</v>
      </c>
      <c r="D3923" s="278">
        <v>57.61</v>
      </c>
      <c r="E3923" s="257"/>
    </row>
    <row r="3924" spans="1:5" s="258" customFormat="1" ht="27">
      <c r="A3924" s="262">
        <v>89668</v>
      </c>
      <c r="B3924" s="263" t="s">
        <v>8559</v>
      </c>
      <c r="C3924" s="264" t="s">
        <v>2</v>
      </c>
      <c r="D3924" s="278">
        <v>30.95</v>
      </c>
      <c r="E3924" s="257"/>
    </row>
    <row r="3925" spans="1:5" s="258" customFormat="1" ht="27">
      <c r="A3925" s="262">
        <v>89669</v>
      </c>
      <c r="B3925" s="263" t="s">
        <v>8560</v>
      </c>
      <c r="C3925" s="264" t="s">
        <v>2</v>
      </c>
      <c r="D3925" s="278">
        <v>39.61</v>
      </c>
      <c r="E3925" s="257"/>
    </row>
    <row r="3926" spans="1:5" s="258" customFormat="1" ht="13.5">
      <c r="A3926" s="262">
        <v>89670</v>
      </c>
      <c r="B3926" s="263" t="s">
        <v>8561</v>
      </c>
      <c r="C3926" s="264" t="s">
        <v>2</v>
      </c>
      <c r="D3926" s="278">
        <v>14.78</v>
      </c>
      <c r="E3926" s="257"/>
    </row>
    <row r="3927" spans="1:5" s="258" customFormat="1" ht="27">
      <c r="A3927" s="262">
        <v>89671</v>
      </c>
      <c r="B3927" s="263" t="s">
        <v>8562</v>
      </c>
      <c r="C3927" s="264" t="s">
        <v>2</v>
      </c>
      <c r="D3927" s="278">
        <v>56.42</v>
      </c>
      <c r="E3927" s="257"/>
    </row>
    <row r="3928" spans="1:5" s="258" customFormat="1" ht="27">
      <c r="A3928" s="262">
        <v>89672</v>
      </c>
      <c r="B3928" s="263" t="s">
        <v>8563</v>
      </c>
      <c r="C3928" s="264" t="s">
        <v>2</v>
      </c>
      <c r="D3928" s="278">
        <v>24.98</v>
      </c>
      <c r="E3928" s="257"/>
    </row>
    <row r="3929" spans="1:5" s="258" customFormat="1" ht="27">
      <c r="A3929" s="262">
        <v>89673</v>
      </c>
      <c r="B3929" s="263" t="s">
        <v>8564</v>
      </c>
      <c r="C3929" s="264" t="s">
        <v>2</v>
      </c>
      <c r="D3929" s="278">
        <v>44.3</v>
      </c>
      <c r="E3929" s="257"/>
    </row>
    <row r="3930" spans="1:5" s="258" customFormat="1" ht="13.5">
      <c r="A3930" s="262">
        <v>89674</v>
      </c>
      <c r="B3930" s="263" t="s">
        <v>8565</v>
      </c>
      <c r="C3930" s="264" t="s">
        <v>2</v>
      </c>
      <c r="D3930" s="278">
        <v>32.35</v>
      </c>
      <c r="E3930" s="257"/>
    </row>
    <row r="3931" spans="1:5" s="258" customFormat="1" ht="27">
      <c r="A3931" s="262">
        <v>89675</v>
      </c>
      <c r="B3931" s="263" t="s">
        <v>8566</v>
      </c>
      <c r="C3931" s="264" t="s">
        <v>2</v>
      </c>
      <c r="D3931" s="278">
        <v>95.29</v>
      </c>
      <c r="E3931" s="257"/>
    </row>
    <row r="3932" spans="1:5" s="258" customFormat="1" ht="27">
      <c r="A3932" s="262">
        <v>89676</v>
      </c>
      <c r="B3932" s="263" t="s">
        <v>8567</v>
      </c>
      <c r="C3932" s="264" t="s">
        <v>2</v>
      </c>
      <c r="D3932" s="278">
        <v>39.020000000000003</v>
      </c>
      <c r="E3932" s="257"/>
    </row>
    <row r="3933" spans="1:5" s="258" customFormat="1" ht="27">
      <c r="A3933" s="262">
        <v>89677</v>
      </c>
      <c r="B3933" s="263" t="s">
        <v>8568</v>
      </c>
      <c r="C3933" s="264" t="s">
        <v>2</v>
      </c>
      <c r="D3933" s="278">
        <v>95.97</v>
      </c>
      <c r="E3933" s="257"/>
    </row>
    <row r="3934" spans="1:5" s="258" customFormat="1" ht="27">
      <c r="A3934" s="262">
        <v>89678</v>
      </c>
      <c r="B3934" s="263" t="s">
        <v>8569</v>
      </c>
      <c r="C3934" s="264" t="s">
        <v>2</v>
      </c>
      <c r="D3934" s="278">
        <v>12.54</v>
      </c>
      <c r="E3934" s="257"/>
    </row>
    <row r="3935" spans="1:5" s="258" customFormat="1" ht="27">
      <c r="A3935" s="262">
        <v>89679</v>
      </c>
      <c r="B3935" s="263" t="s">
        <v>8570</v>
      </c>
      <c r="C3935" s="264" t="s">
        <v>2</v>
      </c>
      <c r="D3935" s="278">
        <v>159.12</v>
      </c>
      <c r="E3935" s="257"/>
    </row>
    <row r="3936" spans="1:5" s="258" customFormat="1" ht="13.5">
      <c r="A3936" s="262">
        <v>89680</v>
      </c>
      <c r="B3936" s="263" t="s">
        <v>8571</v>
      </c>
      <c r="C3936" s="264" t="s">
        <v>2</v>
      </c>
      <c r="D3936" s="278">
        <v>23.7</v>
      </c>
      <c r="E3936" s="257"/>
    </row>
    <row r="3937" spans="1:5" s="258" customFormat="1" ht="27">
      <c r="A3937" s="262">
        <v>89681</v>
      </c>
      <c r="B3937" s="263" t="s">
        <v>8572</v>
      </c>
      <c r="C3937" s="264" t="s">
        <v>2</v>
      </c>
      <c r="D3937" s="278">
        <v>116.1</v>
      </c>
      <c r="E3937" s="257"/>
    </row>
    <row r="3938" spans="1:5" s="258" customFormat="1" ht="27">
      <c r="A3938" s="262">
        <v>89682</v>
      </c>
      <c r="B3938" s="263" t="s">
        <v>8573</v>
      </c>
      <c r="C3938" s="264" t="s">
        <v>2</v>
      </c>
      <c r="D3938" s="278">
        <v>33.32</v>
      </c>
      <c r="E3938" s="257"/>
    </row>
    <row r="3939" spans="1:5" s="258" customFormat="1" ht="27">
      <c r="A3939" s="262">
        <v>89683</v>
      </c>
      <c r="B3939" s="263" t="s">
        <v>8574</v>
      </c>
      <c r="C3939" s="264" t="s">
        <v>2</v>
      </c>
      <c r="D3939" s="278">
        <v>389.71</v>
      </c>
      <c r="E3939" s="257"/>
    </row>
    <row r="3940" spans="1:5" s="258" customFormat="1" ht="13.5">
      <c r="A3940" s="262">
        <v>89684</v>
      </c>
      <c r="B3940" s="263" t="s">
        <v>8575</v>
      </c>
      <c r="C3940" s="264" t="s">
        <v>2</v>
      </c>
      <c r="D3940" s="278">
        <v>47.1</v>
      </c>
      <c r="E3940" s="257"/>
    </row>
    <row r="3941" spans="1:5" s="258" customFormat="1" ht="27">
      <c r="A3941" s="262">
        <v>89685</v>
      </c>
      <c r="B3941" s="263" t="s">
        <v>8576</v>
      </c>
      <c r="C3941" s="264" t="s">
        <v>2</v>
      </c>
      <c r="D3941" s="278">
        <v>78.42</v>
      </c>
      <c r="E3941" s="257"/>
    </row>
    <row r="3942" spans="1:5" s="258" customFormat="1" ht="27">
      <c r="A3942" s="262">
        <v>89686</v>
      </c>
      <c r="B3942" s="263" t="s">
        <v>8577</v>
      </c>
      <c r="C3942" s="264" t="s">
        <v>2</v>
      </c>
      <c r="D3942" s="278">
        <v>59.82</v>
      </c>
      <c r="E3942" s="257"/>
    </row>
    <row r="3943" spans="1:5" s="258" customFormat="1" ht="27">
      <c r="A3943" s="262">
        <v>89687</v>
      </c>
      <c r="B3943" s="263" t="s">
        <v>8578</v>
      </c>
      <c r="C3943" s="264" t="s">
        <v>2</v>
      </c>
      <c r="D3943" s="278">
        <v>66.099999999999994</v>
      </c>
      <c r="E3943" s="257"/>
    </row>
    <row r="3944" spans="1:5" s="258" customFormat="1" ht="27">
      <c r="A3944" s="262">
        <v>89689</v>
      </c>
      <c r="B3944" s="263" t="s">
        <v>8579</v>
      </c>
      <c r="C3944" s="264" t="s">
        <v>2</v>
      </c>
      <c r="D3944" s="278">
        <v>39.82</v>
      </c>
      <c r="E3944" s="257"/>
    </row>
    <row r="3945" spans="1:5" s="258" customFormat="1" ht="27">
      <c r="A3945" s="262">
        <v>89690</v>
      </c>
      <c r="B3945" s="263" t="s">
        <v>8580</v>
      </c>
      <c r="C3945" s="264" t="s">
        <v>2</v>
      </c>
      <c r="D3945" s="278">
        <v>114.84</v>
      </c>
      <c r="E3945" s="257"/>
    </row>
    <row r="3946" spans="1:5" s="258" customFormat="1" ht="13.5">
      <c r="A3946" s="262">
        <v>89691</v>
      </c>
      <c r="B3946" s="263" t="s">
        <v>8581</v>
      </c>
      <c r="C3946" s="264" t="s">
        <v>2</v>
      </c>
      <c r="D3946" s="278">
        <v>13.98</v>
      </c>
      <c r="E3946" s="257"/>
    </row>
    <row r="3947" spans="1:5" s="258" customFormat="1" ht="27">
      <c r="A3947" s="262">
        <v>89692</v>
      </c>
      <c r="B3947" s="263" t="s">
        <v>8582</v>
      </c>
      <c r="C3947" s="264" t="s">
        <v>2</v>
      </c>
      <c r="D3947" s="278">
        <v>133.86000000000001</v>
      </c>
      <c r="E3947" s="257"/>
    </row>
    <row r="3948" spans="1:5" s="258" customFormat="1" ht="27">
      <c r="A3948" s="262">
        <v>89693</v>
      </c>
      <c r="B3948" s="263" t="s">
        <v>8583</v>
      </c>
      <c r="C3948" s="264" t="s">
        <v>2</v>
      </c>
      <c r="D3948" s="278">
        <v>99.32</v>
      </c>
      <c r="E3948" s="257"/>
    </row>
    <row r="3949" spans="1:5" s="258" customFormat="1" ht="27">
      <c r="A3949" s="262">
        <v>89694</v>
      </c>
      <c r="B3949" s="263" t="s">
        <v>8584</v>
      </c>
      <c r="C3949" s="264" t="s">
        <v>2</v>
      </c>
      <c r="D3949" s="278">
        <v>20.96</v>
      </c>
      <c r="E3949" s="257"/>
    </row>
    <row r="3950" spans="1:5" s="258" customFormat="1" ht="27">
      <c r="A3950" s="262">
        <v>89695</v>
      </c>
      <c r="B3950" s="263" t="s">
        <v>8585</v>
      </c>
      <c r="C3950" s="264" t="s">
        <v>2</v>
      </c>
      <c r="D3950" s="278">
        <v>17.739999999999998</v>
      </c>
      <c r="E3950" s="257"/>
    </row>
    <row r="3951" spans="1:5" s="258" customFormat="1" ht="27">
      <c r="A3951" s="262">
        <v>89696</v>
      </c>
      <c r="B3951" s="263" t="s">
        <v>8586</v>
      </c>
      <c r="C3951" s="264" t="s">
        <v>2</v>
      </c>
      <c r="D3951" s="278">
        <v>108.73</v>
      </c>
      <c r="E3951" s="257"/>
    </row>
    <row r="3952" spans="1:5" s="258" customFormat="1" ht="13.5">
      <c r="A3952" s="262">
        <v>89697</v>
      </c>
      <c r="B3952" s="263" t="s">
        <v>8587</v>
      </c>
      <c r="C3952" s="264" t="s">
        <v>2</v>
      </c>
      <c r="D3952" s="278">
        <v>18.32</v>
      </c>
      <c r="E3952" s="257"/>
    </row>
    <row r="3953" spans="1:5" s="258" customFormat="1" ht="27">
      <c r="A3953" s="262">
        <v>89698</v>
      </c>
      <c r="B3953" s="263" t="s">
        <v>8588</v>
      </c>
      <c r="C3953" s="264" t="s">
        <v>2</v>
      </c>
      <c r="D3953" s="278">
        <v>351.13</v>
      </c>
      <c r="E3953" s="257"/>
    </row>
    <row r="3954" spans="1:5" s="258" customFormat="1" ht="27">
      <c r="A3954" s="262">
        <v>89699</v>
      </c>
      <c r="B3954" s="263" t="s">
        <v>8589</v>
      </c>
      <c r="C3954" s="264" t="s">
        <v>2</v>
      </c>
      <c r="D3954" s="278">
        <v>263.13</v>
      </c>
      <c r="E3954" s="257"/>
    </row>
    <row r="3955" spans="1:5" s="258" customFormat="1" ht="27">
      <c r="A3955" s="262">
        <v>89700</v>
      </c>
      <c r="B3955" s="263" t="s">
        <v>8590</v>
      </c>
      <c r="C3955" s="264" t="s">
        <v>2</v>
      </c>
      <c r="D3955" s="278">
        <v>24</v>
      </c>
      <c r="E3955" s="257"/>
    </row>
    <row r="3956" spans="1:5" s="258" customFormat="1" ht="27">
      <c r="A3956" s="262">
        <v>89701</v>
      </c>
      <c r="B3956" s="263" t="s">
        <v>8591</v>
      </c>
      <c r="C3956" s="264" t="s">
        <v>2</v>
      </c>
      <c r="D3956" s="278">
        <v>251.46</v>
      </c>
      <c r="E3956" s="257"/>
    </row>
    <row r="3957" spans="1:5" s="258" customFormat="1" ht="27">
      <c r="A3957" s="262">
        <v>89702</v>
      </c>
      <c r="B3957" s="263" t="s">
        <v>8592</v>
      </c>
      <c r="C3957" s="264" t="s">
        <v>2</v>
      </c>
      <c r="D3957" s="278">
        <v>22.88</v>
      </c>
      <c r="E3957" s="257"/>
    </row>
    <row r="3958" spans="1:5" s="258" customFormat="1" ht="27">
      <c r="A3958" s="262">
        <v>89703</v>
      </c>
      <c r="B3958" s="263" t="s">
        <v>8593</v>
      </c>
      <c r="C3958" s="264" t="s">
        <v>2</v>
      </c>
      <c r="D3958" s="278">
        <v>50.42</v>
      </c>
      <c r="E3958" s="257"/>
    </row>
    <row r="3959" spans="1:5" s="258" customFormat="1" ht="27">
      <c r="A3959" s="262">
        <v>89704</v>
      </c>
      <c r="B3959" s="263" t="s">
        <v>8594</v>
      </c>
      <c r="C3959" s="264" t="s">
        <v>2</v>
      </c>
      <c r="D3959" s="278">
        <v>192.86</v>
      </c>
      <c r="E3959" s="257"/>
    </row>
    <row r="3960" spans="1:5" s="258" customFormat="1" ht="13.5">
      <c r="A3960" s="262">
        <v>89705</v>
      </c>
      <c r="B3960" s="263" t="s">
        <v>8595</v>
      </c>
      <c r="C3960" s="264" t="s">
        <v>2</v>
      </c>
      <c r="D3960" s="278">
        <v>26.61</v>
      </c>
      <c r="E3960" s="257"/>
    </row>
    <row r="3961" spans="1:5" s="258" customFormat="1" ht="13.5">
      <c r="A3961" s="262">
        <v>89706</v>
      </c>
      <c r="B3961" s="263" t="s">
        <v>8596</v>
      </c>
      <c r="C3961" s="264" t="s">
        <v>2</v>
      </c>
      <c r="D3961" s="278">
        <v>59.4</v>
      </c>
      <c r="E3961" s="257"/>
    </row>
    <row r="3962" spans="1:5" s="258" customFormat="1" ht="13.5">
      <c r="A3962" s="262">
        <v>89718</v>
      </c>
      <c r="B3962" s="263" t="s">
        <v>8597</v>
      </c>
      <c r="C3962" s="264" t="s">
        <v>1</v>
      </c>
      <c r="D3962" s="278">
        <v>57.12</v>
      </c>
      <c r="E3962" s="257"/>
    </row>
    <row r="3963" spans="1:5" s="258" customFormat="1" ht="27">
      <c r="A3963" s="262">
        <v>89719</v>
      </c>
      <c r="B3963" s="263" t="s">
        <v>8598</v>
      </c>
      <c r="C3963" s="264" t="s">
        <v>2</v>
      </c>
      <c r="D3963" s="278">
        <v>13.39</v>
      </c>
      <c r="E3963" s="257"/>
    </row>
    <row r="3964" spans="1:5" s="258" customFormat="1" ht="27">
      <c r="A3964" s="262">
        <v>89720</v>
      </c>
      <c r="B3964" s="263" t="s">
        <v>8599</v>
      </c>
      <c r="C3964" s="264" t="s">
        <v>2</v>
      </c>
      <c r="D3964" s="278">
        <v>15.1</v>
      </c>
      <c r="E3964" s="257"/>
    </row>
    <row r="3965" spans="1:5" s="258" customFormat="1" ht="27">
      <c r="A3965" s="262">
        <v>89721</v>
      </c>
      <c r="B3965" s="263" t="s">
        <v>8600</v>
      </c>
      <c r="C3965" s="264" t="s">
        <v>2</v>
      </c>
      <c r="D3965" s="278">
        <v>16.47</v>
      </c>
      <c r="E3965" s="257"/>
    </row>
    <row r="3966" spans="1:5" s="258" customFormat="1" ht="27">
      <c r="A3966" s="262">
        <v>89723</v>
      </c>
      <c r="B3966" s="263" t="s">
        <v>8601</v>
      </c>
      <c r="C3966" s="264" t="s">
        <v>2</v>
      </c>
      <c r="D3966" s="278">
        <v>20.65</v>
      </c>
      <c r="E3966" s="257"/>
    </row>
    <row r="3967" spans="1:5" s="258" customFormat="1" ht="27">
      <c r="A3967" s="262">
        <v>89724</v>
      </c>
      <c r="B3967" s="263" t="s">
        <v>8602</v>
      </c>
      <c r="C3967" s="264" t="s">
        <v>2</v>
      </c>
      <c r="D3967" s="278">
        <v>11</v>
      </c>
      <c r="E3967" s="257"/>
    </row>
    <row r="3968" spans="1:5" s="258" customFormat="1" ht="27">
      <c r="A3968" s="262">
        <v>89725</v>
      </c>
      <c r="B3968" s="263" t="s">
        <v>8603</v>
      </c>
      <c r="C3968" s="264" t="s">
        <v>2</v>
      </c>
      <c r="D3968" s="278">
        <v>19.940000000000001</v>
      </c>
      <c r="E3968" s="257"/>
    </row>
    <row r="3969" spans="1:5" s="258" customFormat="1" ht="27">
      <c r="A3969" s="262">
        <v>89726</v>
      </c>
      <c r="B3969" s="263" t="s">
        <v>8604</v>
      </c>
      <c r="C3969" s="264" t="s">
        <v>2</v>
      </c>
      <c r="D3969" s="278">
        <v>11.34</v>
      </c>
      <c r="E3969" s="257"/>
    </row>
    <row r="3970" spans="1:5" s="258" customFormat="1" ht="27">
      <c r="A3970" s="262">
        <v>89727</v>
      </c>
      <c r="B3970" s="263" t="s">
        <v>8605</v>
      </c>
      <c r="C3970" s="264" t="s">
        <v>2</v>
      </c>
      <c r="D3970" s="278">
        <v>25.27</v>
      </c>
      <c r="E3970" s="257"/>
    </row>
    <row r="3971" spans="1:5" s="258" customFormat="1" ht="27">
      <c r="A3971" s="262">
        <v>89728</v>
      </c>
      <c r="B3971" s="263" t="s">
        <v>8606</v>
      </c>
      <c r="C3971" s="264" t="s">
        <v>2</v>
      </c>
      <c r="D3971" s="278">
        <v>15.35</v>
      </c>
      <c r="E3971" s="257"/>
    </row>
    <row r="3972" spans="1:5" s="258" customFormat="1" ht="27">
      <c r="A3972" s="262">
        <v>89729</v>
      </c>
      <c r="B3972" s="263" t="s">
        <v>8607</v>
      </c>
      <c r="C3972" s="264" t="s">
        <v>2</v>
      </c>
      <c r="D3972" s="278">
        <v>30.83</v>
      </c>
      <c r="E3972" s="257"/>
    </row>
    <row r="3973" spans="1:5" s="258" customFormat="1" ht="27">
      <c r="A3973" s="262">
        <v>89730</v>
      </c>
      <c r="B3973" s="263" t="s">
        <v>8608</v>
      </c>
      <c r="C3973" s="264" t="s">
        <v>2</v>
      </c>
      <c r="D3973" s="278">
        <v>18.170000000000002</v>
      </c>
      <c r="E3973" s="257"/>
    </row>
    <row r="3974" spans="1:5" s="258" customFormat="1" ht="27">
      <c r="A3974" s="262">
        <v>89731</v>
      </c>
      <c r="B3974" s="263" t="s">
        <v>8609</v>
      </c>
      <c r="C3974" s="264" t="s">
        <v>2</v>
      </c>
      <c r="D3974" s="278">
        <v>16.29</v>
      </c>
      <c r="E3974" s="257"/>
    </row>
    <row r="3975" spans="1:5" s="258" customFormat="1" ht="27">
      <c r="A3975" s="262">
        <v>89732</v>
      </c>
      <c r="B3975" s="263" t="s">
        <v>8610</v>
      </c>
      <c r="C3975" s="264" t="s">
        <v>2</v>
      </c>
      <c r="D3975" s="278">
        <v>17.37</v>
      </c>
      <c r="E3975" s="257"/>
    </row>
    <row r="3976" spans="1:5" s="258" customFormat="1" ht="27">
      <c r="A3976" s="262">
        <v>89733</v>
      </c>
      <c r="B3976" s="263" t="s">
        <v>8611</v>
      </c>
      <c r="C3976" s="264" t="s">
        <v>2</v>
      </c>
      <c r="D3976" s="278">
        <v>28.88</v>
      </c>
      <c r="E3976" s="257"/>
    </row>
    <row r="3977" spans="1:5" s="258" customFormat="1" ht="27">
      <c r="A3977" s="262">
        <v>89734</v>
      </c>
      <c r="B3977" s="263" t="s">
        <v>8612</v>
      </c>
      <c r="C3977" s="264" t="s">
        <v>2</v>
      </c>
      <c r="D3977" s="278">
        <v>29.08</v>
      </c>
      <c r="E3977" s="257"/>
    </row>
    <row r="3978" spans="1:5" s="258" customFormat="1" ht="27">
      <c r="A3978" s="262">
        <v>89735</v>
      </c>
      <c r="B3978" s="263" t="s">
        <v>8613</v>
      </c>
      <c r="C3978" s="264" t="s">
        <v>2</v>
      </c>
      <c r="D3978" s="278">
        <v>32.130000000000003</v>
      </c>
      <c r="E3978" s="257"/>
    </row>
    <row r="3979" spans="1:5" s="258" customFormat="1" ht="13.5">
      <c r="A3979" s="262">
        <v>89736</v>
      </c>
      <c r="B3979" s="263" t="s">
        <v>8614</v>
      </c>
      <c r="C3979" s="264" t="s">
        <v>2</v>
      </c>
      <c r="D3979" s="278">
        <v>9.39</v>
      </c>
      <c r="E3979" s="257"/>
    </row>
    <row r="3980" spans="1:5" s="258" customFormat="1" ht="27">
      <c r="A3980" s="262">
        <v>89737</v>
      </c>
      <c r="B3980" s="263" t="s">
        <v>8615</v>
      </c>
      <c r="C3980" s="264" t="s">
        <v>2</v>
      </c>
      <c r="D3980" s="278">
        <v>25.93</v>
      </c>
      <c r="E3980" s="257"/>
    </row>
    <row r="3981" spans="1:5" s="258" customFormat="1" ht="27">
      <c r="A3981" s="262">
        <v>89738</v>
      </c>
      <c r="B3981" s="263" t="s">
        <v>3654</v>
      </c>
      <c r="C3981" s="264" t="s">
        <v>2</v>
      </c>
      <c r="D3981" s="278">
        <v>17.59</v>
      </c>
      <c r="E3981" s="257"/>
    </row>
    <row r="3982" spans="1:5" s="258" customFormat="1" ht="27">
      <c r="A3982" s="262">
        <v>89739</v>
      </c>
      <c r="B3982" s="263" t="s">
        <v>8616</v>
      </c>
      <c r="C3982" s="264" t="s">
        <v>2</v>
      </c>
      <c r="D3982" s="278">
        <v>27.39</v>
      </c>
      <c r="E3982" s="257"/>
    </row>
    <row r="3983" spans="1:5" s="258" customFormat="1" ht="27">
      <c r="A3983" s="262">
        <v>89740</v>
      </c>
      <c r="B3983" s="263" t="s">
        <v>8617</v>
      </c>
      <c r="C3983" s="264" t="s">
        <v>2</v>
      </c>
      <c r="D3983" s="278">
        <v>9.5299999999999994</v>
      </c>
      <c r="E3983" s="257"/>
    </row>
    <row r="3984" spans="1:5" s="258" customFormat="1" ht="13.5">
      <c r="A3984" s="262">
        <v>89741</v>
      </c>
      <c r="B3984" s="263" t="s">
        <v>8618</v>
      </c>
      <c r="C3984" s="264" t="s">
        <v>2</v>
      </c>
      <c r="D3984" s="278">
        <v>24.32</v>
      </c>
      <c r="E3984" s="257"/>
    </row>
    <row r="3985" spans="1:5" s="258" customFormat="1" ht="27">
      <c r="A3985" s="262">
        <v>89742</v>
      </c>
      <c r="B3985" s="263" t="s">
        <v>8619</v>
      </c>
      <c r="C3985" s="264" t="s">
        <v>2</v>
      </c>
      <c r="D3985" s="278">
        <v>51.35</v>
      </c>
      <c r="E3985" s="257"/>
    </row>
    <row r="3986" spans="1:5" s="258" customFormat="1" ht="27">
      <c r="A3986" s="262">
        <v>89743</v>
      </c>
      <c r="B3986" s="263" t="s">
        <v>8620</v>
      </c>
      <c r="C3986" s="264" t="s">
        <v>2</v>
      </c>
      <c r="D3986" s="278">
        <v>81.99</v>
      </c>
      <c r="E3986" s="257"/>
    </row>
    <row r="3987" spans="1:5" s="258" customFormat="1" ht="27">
      <c r="A3987" s="262">
        <v>89744</v>
      </c>
      <c r="B3987" s="263" t="s">
        <v>8621</v>
      </c>
      <c r="C3987" s="264" t="s">
        <v>2</v>
      </c>
      <c r="D3987" s="278">
        <v>31.57</v>
      </c>
      <c r="E3987" s="257"/>
    </row>
    <row r="3988" spans="1:5" s="258" customFormat="1" ht="27">
      <c r="A3988" s="262">
        <v>89746</v>
      </c>
      <c r="B3988" s="263" t="s">
        <v>8622</v>
      </c>
      <c r="C3988" s="264" t="s">
        <v>2</v>
      </c>
      <c r="D3988" s="278">
        <v>32.82</v>
      </c>
      <c r="E3988" s="257"/>
    </row>
    <row r="3989" spans="1:5" s="258" customFormat="1" ht="27">
      <c r="A3989" s="262">
        <v>89747</v>
      </c>
      <c r="B3989" s="263" t="s">
        <v>8623</v>
      </c>
      <c r="C3989" s="264" t="s">
        <v>2</v>
      </c>
      <c r="D3989" s="278">
        <v>31.24</v>
      </c>
      <c r="E3989" s="257"/>
    </row>
    <row r="3990" spans="1:5" s="258" customFormat="1" ht="27">
      <c r="A3990" s="262">
        <v>89748</v>
      </c>
      <c r="B3990" s="263" t="s">
        <v>8624</v>
      </c>
      <c r="C3990" s="264" t="s">
        <v>2</v>
      </c>
      <c r="D3990" s="278">
        <v>53.96</v>
      </c>
      <c r="E3990" s="257"/>
    </row>
    <row r="3991" spans="1:5" s="258" customFormat="1" ht="27">
      <c r="A3991" s="262">
        <v>89749</v>
      </c>
      <c r="B3991" s="263" t="s">
        <v>8625</v>
      </c>
      <c r="C3991" s="264" t="s">
        <v>2</v>
      </c>
      <c r="D3991" s="278">
        <v>17.510000000000002</v>
      </c>
      <c r="E3991" s="257"/>
    </row>
    <row r="3992" spans="1:5" s="258" customFormat="1" ht="27">
      <c r="A3992" s="262">
        <v>89750</v>
      </c>
      <c r="B3992" s="263" t="s">
        <v>8626</v>
      </c>
      <c r="C3992" s="264" t="s">
        <v>2</v>
      </c>
      <c r="D3992" s="278">
        <v>106.12</v>
      </c>
      <c r="E3992" s="257"/>
    </row>
    <row r="3993" spans="1:5" s="258" customFormat="1" ht="27">
      <c r="A3993" s="262">
        <v>89752</v>
      </c>
      <c r="B3993" s="263" t="s">
        <v>8627</v>
      </c>
      <c r="C3993" s="264" t="s">
        <v>2</v>
      </c>
      <c r="D3993" s="278">
        <v>8.26</v>
      </c>
      <c r="E3993" s="257"/>
    </row>
    <row r="3994" spans="1:5" s="258" customFormat="1" ht="27">
      <c r="A3994" s="262">
        <v>89753</v>
      </c>
      <c r="B3994" s="263" t="s">
        <v>8628</v>
      </c>
      <c r="C3994" s="264" t="s">
        <v>2</v>
      </c>
      <c r="D3994" s="278">
        <v>10.7</v>
      </c>
      <c r="E3994" s="257"/>
    </row>
    <row r="3995" spans="1:5" s="258" customFormat="1" ht="27">
      <c r="A3995" s="262">
        <v>89754</v>
      </c>
      <c r="B3995" s="263" t="s">
        <v>8629</v>
      </c>
      <c r="C3995" s="264" t="s">
        <v>2</v>
      </c>
      <c r="D3995" s="278">
        <v>26.36</v>
      </c>
      <c r="E3995" s="257"/>
    </row>
    <row r="3996" spans="1:5" s="258" customFormat="1" ht="13.5">
      <c r="A3996" s="262">
        <v>89755</v>
      </c>
      <c r="B3996" s="263" t="s">
        <v>8630</v>
      </c>
      <c r="C3996" s="264" t="s">
        <v>2</v>
      </c>
      <c r="D3996" s="278">
        <v>14.24</v>
      </c>
      <c r="E3996" s="257"/>
    </row>
    <row r="3997" spans="1:5" s="258" customFormat="1" ht="27">
      <c r="A3997" s="262">
        <v>89756</v>
      </c>
      <c r="B3997" s="263" t="s">
        <v>8631</v>
      </c>
      <c r="C3997" s="264" t="s">
        <v>2</v>
      </c>
      <c r="D3997" s="278">
        <v>24.44</v>
      </c>
      <c r="E3997" s="257"/>
    </row>
    <row r="3998" spans="1:5" s="258" customFormat="1" ht="13.5">
      <c r="A3998" s="262">
        <v>89757</v>
      </c>
      <c r="B3998" s="263" t="s">
        <v>8632</v>
      </c>
      <c r="C3998" s="264" t="s">
        <v>2</v>
      </c>
      <c r="D3998" s="278">
        <v>31.81</v>
      </c>
      <c r="E3998" s="257"/>
    </row>
    <row r="3999" spans="1:5" s="258" customFormat="1" ht="27">
      <c r="A3999" s="262">
        <v>89758</v>
      </c>
      <c r="B3999" s="263" t="s">
        <v>8633</v>
      </c>
      <c r="C3999" s="264" t="s">
        <v>2</v>
      </c>
      <c r="D3999" s="278">
        <v>39.020000000000003</v>
      </c>
      <c r="E3999" s="257"/>
    </row>
    <row r="4000" spans="1:5" s="258" customFormat="1" ht="27">
      <c r="A4000" s="262">
        <v>89759</v>
      </c>
      <c r="B4000" s="263" t="s">
        <v>8634</v>
      </c>
      <c r="C4000" s="264" t="s">
        <v>2</v>
      </c>
      <c r="D4000" s="278">
        <v>12.04</v>
      </c>
      <c r="E4000" s="257"/>
    </row>
    <row r="4001" spans="1:5" s="258" customFormat="1" ht="13.5">
      <c r="A4001" s="262">
        <v>89760</v>
      </c>
      <c r="B4001" s="263" t="s">
        <v>8635</v>
      </c>
      <c r="C4001" s="264" t="s">
        <v>2</v>
      </c>
      <c r="D4001" s="278">
        <v>23.07</v>
      </c>
      <c r="E4001" s="257"/>
    </row>
    <row r="4002" spans="1:5" s="258" customFormat="1" ht="27">
      <c r="A4002" s="262">
        <v>89761</v>
      </c>
      <c r="B4002" s="263" t="s">
        <v>8636</v>
      </c>
      <c r="C4002" s="264" t="s">
        <v>2</v>
      </c>
      <c r="D4002" s="278">
        <v>32.69</v>
      </c>
      <c r="E4002" s="257"/>
    </row>
    <row r="4003" spans="1:5" s="258" customFormat="1" ht="13.5">
      <c r="A4003" s="262">
        <v>89762</v>
      </c>
      <c r="B4003" s="263" t="s">
        <v>8637</v>
      </c>
      <c r="C4003" s="264" t="s">
        <v>2</v>
      </c>
      <c r="D4003" s="278">
        <v>46.47</v>
      </c>
      <c r="E4003" s="257"/>
    </row>
    <row r="4004" spans="1:5" s="258" customFormat="1" ht="27">
      <c r="A4004" s="262">
        <v>89763</v>
      </c>
      <c r="B4004" s="263" t="s">
        <v>8638</v>
      </c>
      <c r="C4004" s="264" t="s">
        <v>2</v>
      </c>
      <c r="D4004" s="278">
        <v>59.2</v>
      </c>
      <c r="E4004" s="257"/>
    </row>
    <row r="4005" spans="1:5" s="258" customFormat="1" ht="27">
      <c r="A4005" s="262">
        <v>89764</v>
      </c>
      <c r="B4005" s="263" t="s">
        <v>8639</v>
      </c>
      <c r="C4005" s="264" t="s">
        <v>2</v>
      </c>
      <c r="D4005" s="278">
        <v>39.24</v>
      </c>
      <c r="E4005" s="257"/>
    </row>
    <row r="4006" spans="1:5" s="258" customFormat="1" ht="13.5">
      <c r="A4006" s="262">
        <v>89765</v>
      </c>
      <c r="B4006" s="263" t="s">
        <v>8640</v>
      </c>
      <c r="C4006" s="264" t="s">
        <v>2</v>
      </c>
      <c r="D4006" s="278">
        <v>17.399999999999999</v>
      </c>
      <c r="E4006" s="257"/>
    </row>
    <row r="4007" spans="1:5" s="258" customFormat="1" ht="27">
      <c r="A4007" s="262">
        <v>89767</v>
      </c>
      <c r="B4007" s="263" t="s">
        <v>8641</v>
      </c>
      <c r="C4007" s="264" t="s">
        <v>2</v>
      </c>
      <c r="D4007" s="278">
        <v>21.96</v>
      </c>
      <c r="E4007" s="257"/>
    </row>
    <row r="4008" spans="1:5" s="258" customFormat="1" ht="13.5">
      <c r="A4008" s="262">
        <v>89768</v>
      </c>
      <c r="B4008" s="263" t="s">
        <v>8642</v>
      </c>
      <c r="C4008" s="264" t="s">
        <v>2</v>
      </c>
      <c r="D4008" s="278">
        <v>25.55</v>
      </c>
      <c r="E4008" s="257"/>
    </row>
    <row r="4009" spans="1:5" s="258" customFormat="1" ht="13.5">
      <c r="A4009" s="262">
        <v>89769</v>
      </c>
      <c r="B4009" s="263" t="s">
        <v>8643</v>
      </c>
      <c r="C4009" s="264" t="s">
        <v>2</v>
      </c>
      <c r="D4009" s="278">
        <v>58.14</v>
      </c>
      <c r="E4009" s="257"/>
    </row>
    <row r="4010" spans="1:5" s="258" customFormat="1" ht="13.5">
      <c r="A4010" s="262">
        <v>89772</v>
      </c>
      <c r="B4010" s="263" t="s">
        <v>8644</v>
      </c>
      <c r="C4010" s="264" t="s">
        <v>1</v>
      </c>
      <c r="D4010" s="278">
        <v>95.28</v>
      </c>
      <c r="E4010" s="257"/>
    </row>
    <row r="4011" spans="1:5" s="258" customFormat="1" ht="27">
      <c r="A4011" s="262">
        <v>89774</v>
      </c>
      <c r="B4011" s="263" t="s">
        <v>8645</v>
      </c>
      <c r="C4011" s="264" t="s">
        <v>2</v>
      </c>
      <c r="D4011" s="278">
        <v>18.57</v>
      </c>
      <c r="E4011" s="257"/>
    </row>
    <row r="4012" spans="1:5" s="258" customFormat="1" ht="27">
      <c r="A4012" s="262">
        <v>89776</v>
      </c>
      <c r="B4012" s="263" t="s">
        <v>8646</v>
      </c>
      <c r="C4012" s="264" t="s">
        <v>2</v>
      </c>
      <c r="D4012" s="278">
        <v>31.65</v>
      </c>
      <c r="E4012" s="257"/>
    </row>
    <row r="4013" spans="1:5" s="258" customFormat="1" ht="13.5">
      <c r="A4013" s="262">
        <v>89777</v>
      </c>
      <c r="B4013" s="263" t="s">
        <v>8647</v>
      </c>
      <c r="C4013" s="264" t="s">
        <v>2</v>
      </c>
      <c r="D4013" s="278">
        <v>27.11</v>
      </c>
      <c r="E4013" s="257"/>
    </row>
    <row r="4014" spans="1:5" s="258" customFormat="1" ht="27">
      <c r="A4014" s="262">
        <v>89778</v>
      </c>
      <c r="B4014" s="263" t="s">
        <v>8648</v>
      </c>
      <c r="C4014" s="264" t="s">
        <v>2</v>
      </c>
      <c r="D4014" s="278">
        <v>20.82</v>
      </c>
      <c r="E4014" s="257"/>
    </row>
    <row r="4015" spans="1:5" s="258" customFormat="1" ht="27">
      <c r="A4015" s="262">
        <v>89779</v>
      </c>
      <c r="B4015" s="263" t="s">
        <v>8649</v>
      </c>
      <c r="C4015" s="264" t="s">
        <v>2</v>
      </c>
      <c r="D4015" s="278">
        <v>43.73</v>
      </c>
      <c r="E4015" s="257"/>
    </row>
    <row r="4016" spans="1:5" s="258" customFormat="1" ht="13.5">
      <c r="A4016" s="262">
        <v>89780</v>
      </c>
      <c r="B4016" s="263" t="s">
        <v>8650</v>
      </c>
      <c r="C4016" s="264" t="s">
        <v>2</v>
      </c>
      <c r="D4016" s="278">
        <v>25.36</v>
      </c>
      <c r="E4016" s="257"/>
    </row>
    <row r="4017" spans="1:5" s="258" customFormat="1" ht="13.5">
      <c r="A4017" s="262">
        <v>89781</v>
      </c>
      <c r="B4017" s="263" t="s">
        <v>8651</v>
      </c>
      <c r="C4017" s="264" t="s">
        <v>2</v>
      </c>
      <c r="D4017" s="278">
        <v>38.47</v>
      </c>
      <c r="E4017" s="257"/>
    </row>
    <row r="4018" spans="1:5" s="258" customFormat="1" ht="27">
      <c r="A4018" s="262">
        <v>89782</v>
      </c>
      <c r="B4018" s="263" t="s">
        <v>8652</v>
      </c>
      <c r="C4018" s="264" t="s">
        <v>2</v>
      </c>
      <c r="D4018" s="278">
        <v>16.28</v>
      </c>
      <c r="E4018" s="257"/>
    </row>
    <row r="4019" spans="1:5" s="258" customFormat="1" ht="27">
      <c r="A4019" s="262">
        <v>89783</v>
      </c>
      <c r="B4019" s="263" t="s">
        <v>8653</v>
      </c>
      <c r="C4019" s="264" t="s">
        <v>2</v>
      </c>
      <c r="D4019" s="278">
        <v>16.43</v>
      </c>
      <c r="E4019" s="257"/>
    </row>
    <row r="4020" spans="1:5" s="258" customFormat="1" ht="27">
      <c r="A4020" s="262">
        <v>89784</v>
      </c>
      <c r="B4020" s="263" t="s">
        <v>8654</v>
      </c>
      <c r="C4020" s="264" t="s">
        <v>2</v>
      </c>
      <c r="D4020" s="278">
        <v>27.74</v>
      </c>
      <c r="E4020" s="257"/>
    </row>
    <row r="4021" spans="1:5" s="258" customFormat="1" ht="27">
      <c r="A4021" s="262">
        <v>89785</v>
      </c>
      <c r="B4021" s="263" t="s">
        <v>8655</v>
      </c>
      <c r="C4021" s="264" t="s">
        <v>2</v>
      </c>
      <c r="D4021" s="278">
        <v>31.24</v>
      </c>
      <c r="E4021" s="257"/>
    </row>
    <row r="4022" spans="1:5" s="258" customFormat="1" ht="27">
      <c r="A4022" s="262">
        <v>89786</v>
      </c>
      <c r="B4022" s="263" t="s">
        <v>8656</v>
      </c>
      <c r="C4022" s="264" t="s">
        <v>2</v>
      </c>
      <c r="D4022" s="278">
        <v>46.84</v>
      </c>
      <c r="E4022" s="257"/>
    </row>
    <row r="4023" spans="1:5" s="258" customFormat="1" ht="13.5">
      <c r="A4023" s="262">
        <v>89787</v>
      </c>
      <c r="B4023" s="263" t="s">
        <v>8657</v>
      </c>
      <c r="C4023" s="264" t="s">
        <v>2</v>
      </c>
      <c r="D4023" s="278">
        <v>38.04</v>
      </c>
      <c r="E4023" s="257"/>
    </row>
    <row r="4024" spans="1:5" s="258" customFormat="1" ht="13.5">
      <c r="A4024" s="262">
        <v>89788</v>
      </c>
      <c r="B4024" s="263" t="s">
        <v>8658</v>
      </c>
      <c r="C4024" s="264" t="s">
        <v>2</v>
      </c>
      <c r="D4024" s="278">
        <v>83.89</v>
      </c>
      <c r="E4024" s="257"/>
    </row>
    <row r="4025" spans="1:5" s="258" customFormat="1" ht="13.5">
      <c r="A4025" s="262">
        <v>89789</v>
      </c>
      <c r="B4025" s="263" t="s">
        <v>8659</v>
      </c>
      <c r="C4025" s="264" t="s">
        <v>2</v>
      </c>
      <c r="D4025" s="278">
        <v>71.13</v>
      </c>
      <c r="E4025" s="257"/>
    </row>
    <row r="4026" spans="1:5" s="258" customFormat="1" ht="13.5">
      <c r="A4026" s="262">
        <v>89790</v>
      </c>
      <c r="B4026" s="263" t="s">
        <v>8660</v>
      </c>
      <c r="C4026" s="264" t="s">
        <v>2</v>
      </c>
      <c r="D4026" s="278">
        <v>167.96</v>
      </c>
      <c r="E4026" s="257"/>
    </row>
    <row r="4027" spans="1:5" s="258" customFormat="1" ht="13.5">
      <c r="A4027" s="262">
        <v>89791</v>
      </c>
      <c r="B4027" s="263" t="s">
        <v>8661</v>
      </c>
      <c r="C4027" s="264" t="s">
        <v>2</v>
      </c>
      <c r="D4027" s="278">
        <v>162.18</v>
      </c>
      <c r="E4027" s="257"/>
    </row>
    <row r="4028" spans="1:5" s="258" customFormat="1" ht="13.5">
      <c r="A4028" s="262">
        <v>89792</v>
      </c>
      <c r="B4028" s="263" t="s">
        <v>8662</v>
      </c>
      <c r="C4028" s="264" t="s">
        <v>2</v>
      </c>
      <c r="D4028" s="278">
        <v>198.67</v>
      </c>
      <c r="E4028" s="257"/>
    </row>
    <row r="4029" spans="1:5" s="258" customFormat="1" ht="13.5">
      <c r="A4029" s="262">
        <v>89793</v>
      </c>
      <c r="B4029" s="263" t="s">
        <v>8663</v>
      </c>
      <c r="C4029" s="264" t="s">
        <v>2</v>
      </c>
      <c r="D4029" s="278">
        <v>234.59</v>
      </c>
      <c r="E4029" s="257"/>
    </row>
    <row r="4030" spans="1:5" s="258" customFormat="1" ht="13.5">
      <c r="A4030" s="262">
        <v>89794</v>
      </c>
      <c r="B4030" s="263" t="s">
        <v>8664</v>
      </c>
      <c r="C4030" s="264" t="s">
        <v>2</v>
      </c>
      <c r="D4030" s="278">
        <v>20.61</v>
      </c>
      <c r="E4030" s="257"/>
    </row>
    <row r="4031" spans="1:5" s="258" customFormat="1" ht="27">
      <c r="A4031" s="262">
        <v>89795</v>
      </c>
      <c r="B4031" s="263" t="s">
        <v>8665</v>
      </c>
      <c r="C4031" s="264" t="s">
        <v>2</v>
      </c>
      <c r="D4031" s="278">
        <v>49.93</v>
      </c>
      <c r="E4031" s="257"/>
    </row>
    <row r="4032" spans="1:5" s="258" customFormat="1" ht="27">
      <c r="A4032" s="262">
        <v>89796</v>
      </c>
      <c r="B4032" s="263" t="s">
        <v>8666</v>
      </c>
      <c r="C4032" s="264" t="s">
        <v>2</v>
      </c>
      <c r="D4032" s="278">
        <v>51.17</v>
      </c>
      <c r="E4032" s="257"/>
    </row>
    <row r="4033" spans="1:5" s="258" customFormat="1" ht="27">
      <c r="A4033" s="262">
        <v>89797</v>
      </c>
      <c r="B4033" s="263" t="s">
        <v>8667</v>
      </c>
      <c r="C4033" s="264" t="s">
        <v>2</v>
      </c>
      <c r="D4033" s="278">
        <v>63.14</v>
      </c>
      <c r="E4033" s="257"/>
    </row>
    <row r="4034" spans="1:5" s="258" customFormat="1" ht="27">
      <c r="A4034" s="262">
        <v>89801</v>
      </c>
      <c r="B4034" s="263" t="s">
        <v>8668</v>
      </c>
      <c r="C4034" s="264" t="s">
        <v>2</v>
      </c>
      <c r="D4034" s="278">
        <v>11.49</v>
      </c>
      <c r="E4034" s="257"/>
    </row>
    <row r="4035" spans="1:5" s="258" customFormat="1" ht="27">
      <c r="A4035" s="262">
        <v>89802</v>
      </c>
      <c r="B4035" s="263" t="s">
        <v>8669</v>
      </c>
      <c r="C4035" s="264" t="s">
        <v>2</v>
      </c>
      <c r="D4035" s="278">
        <v>12.57</v>
      </c>
      <c r="E4035" s="257"/>
    </row>
    <row r="4036" spans="1:5" s="258" customFormat="1" ht="27">
      <c r="A4036" s="262">
        <v>89803</v>
      </c>
      <c r="B4036" s="263" t="s">
        <v>8670</v>
      </c>
      <c r="C4036" s="264" t="s">
        <v>2</v>
      </c>
      <c r="D4036" s="278">
        <v>24.08</v>
      </c>
      <c r="E4036" s="257"/>
    </row>
    <row r="4037" spans="1:5" s="258" customFormat="1" ht="27">
      <c r="A4037" s="262">
        <v>89804</v>
      </c>
      <c r="B4037" s="263" t="s">
        <v>8671</v>
      </c>
      <c r="C4037" s="264" t="s">
        <v>2</v>
      </c>
      <c r="D4037" s="278">
        <v>27.33</v>
      </c>
      <c r="E4037" s="257"/>
    </row>
    <row r="4038" spans="1:5" s="258" customFormat="1" ht="27">
      <c r="A4038" s="262">
        <v>89805</v>
      </c>
      <c r="B4038" s="263" t="s">
        <v>8672</v>
      </c>
      <c r="C4038" s="264" t="s">
        <v>2</v>
      </c>
      <c r="D4038" s="278">
        <v>24.1</v>
      </c>
      <c r="E4038" s="257"/>
    </row>
    <row r="4039" spans="1:5" s="258" customFormat="1" ht="27">
      <c r="A4039" s="262">
        <v>89806</v>
      </c>
      <c r="B4039" s="263" t="s">
        <v>8673</v>
      </c>
      <c r="C4039" s="264" t="s">
        <v>2</v>
      </c>
      <c r="D4039" s="278">
        <v>25.56</v>
      </c>
      <c r="E4039" s="257"/>
    </row>
    <row r="4040" spans="1:5" s="258" customFormat="1" ht="27">
      <c r="A4040" s="262">
        <v>89807</v>
      </c>
      <c r="B4040" s="263" t="s">
        <v>8674</v>
      </c>
      <c r="C4040" s="264" t="s">
        <v>2</v>
      </c>
      <c r="D4040" s="278">
        <v>49.52</v>
      </c>
      <c r="E4040" s="257"/>
    </row>
    <row r="4041" spans="1:5" s="258" customFormat="1" ht="27">
      <c r="A4041" s="262">
        <v>89808</v>
      </c>
      <c r="B4041" s="263" t="s">
        <v>8675</v>
      </c>
      <c r="C4041" s="264" t="s">
        <v>2</v>
      </c>
      <c r="D4041" s="278">
        <v>80.16</v>
      </c>
      <c r="E4041" s="257"/>
    </row>
    <row r="4042" spans="1:5" s="258" customFormat="1" ht="27">
      <c r="A4042" s="262">
        <v>89809</v>
      </c>
      <c r="B4042" s="263" t="s">
        <v>8676</v>
      </c>
      <c r="C4042" s="264" t="s">
        <v>2</v>
      </c>
      <c r="D4042" s="278">
        <v>32.72</v>
      </c>
      <c r="E4042" s="257"/>
    </row>
    <row r="4043" spans="1:5" s="258" customFormat="1" ht="27">
      <c r="A4043" s="262">
        <v>89810</v>
      </c>
      <c r="B4043" s="263" t="s">
        <v>8677</v>
      </c>
      <c r="C4043" s="264" t="s">
        <v>2</v>
      </c>
      <c r="D4043" s="278">
        <v>33.97</v>
      </c>
      <c r="E4043" s="257"/>
    </row>
    <row r="4044" spans="1:5" s="258" customFormat="1" ht="27">
      <c r="A4044" s="262">
        <v>89811</v>
      </c>
      <c r="B4044" s="263" t="s">
        <v>8678</v>
      </c>
      <c r="C4044" s="264" t="s">
        <v>2</v>
      </c>
      <c r="D4044" s="278">
        <v>55.11</v>
      </c>
      <c r="E4044" s="257"/>
    </row>
    <row r="4045" spans="1:5" s="258" customFormat="1" ht="27">
      <c r="A4045" s="262">
        <v>89812</v>
      </c>
      <c r="B4045" s="263" t="s">
        <v>8679</v>
      </c>
      <c r="C4045" s="264" t="s">
        <v>2</v>
      </c>
      <c r="D4045" s="278">
        <v>107.27</v>
      </c>
      <c r="E4045" s="257"/>
    </row>
    <row r="4046" spans="1:5" s="258" customFormat="1" ht="27">
      <c r="A4046" s="262">
        <v>89813</v>
      </c>
      <c r="B4046" s="263" t="s">
        <v>8680</v>
      </c>
      <c r="C4046" s="264" t="s">
        <v>2</v>
      </c>
      <c r="D4046" s="278">
        <v>7.42</v>
      </c>
      <c r="E4046" s="257"/>
    </row>
    <row r="4047" spans="1:5" s="258" customFormat="1" ht="27">
      <c r="A4047" s="262">
        <v>89814</v>
      </c>
      <c r="B4047" s="263" t="s">
        <v>8681</v>
      </c>
      <c r="C4047" s="264" t="s">
        <v>2</v>
      </c>
      <c r="D4047" s="278">
        <v>23.16</v>
      </c>
      <c r="E4047" s="257"/>
    </row>
    <row r="4048" spans="1:5" s="258" customFormat="1" ht="13.5">
      <c r="A4048" s="262">
        <v>89815</v>
      </c>
      <c r="B4048" s="263" t="s">
        <v>8682</v>
      </c>
      <c r="C4048" s="264" t="s">
        <v>2</v>
      </c>
      <c r="D4048" s="278">
        <v>30.23</v>
      </c>
      <c r="E4048" s="257"/>
    </row>
    <row r="4049" spans="1:5" s="258" customFormat="1" ht="13.5">
      <c r="A4049" s="262">
        <v>89816</v>
      </c>
      <c r="B4049" s="263" t="s">
        <v>8683</v>
      </c>
      <c r="C4049" s="264" t="s">
        <v>2</v>
      </c>
      <c r="D4049" s="278">
        <v>44.01</v>
      </c>
      <c r="E4049" s="257"/>
    </row>
    <row r="4050" spans="1:5" s="258" customFormat="1" ht="27">
      <c r="A4050" s="262">
        <v>89817</v>
      </c>
      <c r="B4050" s="263" t="s">
        <v>8684</v>
      </c>
      <c r="C4050" s="264" t="s">
        <v>2</v>
      </c>
      <c r="D4050" s="278">
        <v>17.32</v>
      </c>
      <c r="E4050" s="257"/>
    </row>
    <row r="4051" spans="1:5" s="258" customFormat="1" ht="13.5">
      <c r="A4051" s="262">
        <v>89818</v>
      </c>
      <c r="B4051" s="263" t="s">
        <v>8685</v>
      </c>
      <c r="C4051" s="264" t="s">
        <v>2</v>
      </c>
      <c r="D4051" s="278">
        <v>56.81</v>
      </c>
      <c r="E4051" s="257"/>
    </row>
    <row r="4052" spans="1:5" s="258" customFormat="1" ht="27">
      <c r="A4052" s="262">
        <v>89819</v>
      </c>
      <c r="B4052" s="263" t="s">
        <v>8686</v>
      </c>
      <c r="C4052" s="264" t="s">
        <v>2</v>
      </c>
      <c r="D4052" s="278">
        <v>30.43</v>
      </c>
      <c r="E4052" s="257"/>
    </row>
    <row r="4053" spans="1:5" s="258" customFormat="1" ht="27">
      <c r="A4053" s="262">
        <v>89821</v>
      </c>
      <c r="B4053" s="263" t="s">
        <v>8687</v>
      </c>
      <c r="C4053" s="264" t="s">
        <v>2</v>
      </c>
      <c r="D4053" s="278">
        <v>21.58</v>
      </c>
      <c r="E4053" s="257"/>
    </row>
    <row r="4054" spans="1:5" s="258" customFormat="1" ht="13.5">
      <c r="A4054" s="262">
        <v>89822</v>
      </c>
      <c r="B4054" s="263" t="s">
        <v>8688</v>
      </c>
      <c r="C4054" s="264" t="s">
        <v>2</v>
      </c>
      <c r="D4054" s="278">
        <v>26.98</v>
      </c>
      <c r="E4054" s="257"/>
    </row>
    <row r="4055" spans="1:5" s="258" customFormat="1" ht="27">
      <c r="A4055" s="262">
        <v>89823</v>
      </c>
      <c r="B4055" s="263" t="s">
        <v>8689</v>
      </c>
      <c r="C4055" s="264" t="s">
        <v>2</v>
      </c>
      <c r="D4055" s="278">
        <v>44.49</v>
      </c>
      <c r="E4055" s="257"/>
    </row>
    <row r="4056" spans="1:5" s="258" customFormat="1" ht="13.5">
      <c r="A4056" s="262">
        <v>89824</v>
      </c>
      <c r="B4056" s="263" t="s">
        <v>8690</v>
      </c>
      <c r="C4056" s="264" t="s">
        <v>2</v>
      </c>
      <c r="D4056" s="278">
        <v>41.12</v>
      </c>
      <c r="E4056" s="257"/>
    </row>
    <row r="4057" spans="1:5" s="258" customFormat="1" ht="27">
      <c r="A4057" s="262">
        <v>89825</v>
      </c>
      <c r="B4057" s="263" t="s">
        <v>8691</v>
      </c>
      <c r="C4057" s="264" t="s">
        <v>2</v>
      </c>
      <c r="D4057" s="278">
        <v>21.33</v>
      </c>
      <c r="E4057" s="257"/>
    </row>
    <row r="4058" spans="1:5" s="258" customFormat="1" ht="27">
      <c r="A4058" s="262">
        <v>89826</v>
      </c>
      <c r="B4058" s="263" t="s">
        <v>8692</v>
      </c>
      <c r="C4058" s="264" t="s">
        <v>2</v>
      </c>
      <c r="D4058" s="278">
        <v>135.01</v>
      </c>
      <c r="E4058" s="257"/>
    </row>
    <row r="4059" spans="1:5" s="258" customFormat="1" ht="27">
      <c r="A4059" s="262">
        <v>89827</v>
      </c>
      <c r="B4059" s="263" t="s">
        <v>8693</v>
      </c>
      <c r="C4059" s="264" t="s">
        <v>2</v>
      </c>
      <c r="D4059" s="278">
        <v>24.83</v>
      </c>
      <c r="E4059" s="257"/>
    </row>
    <row r="4060" spans="1:5" s="258" customFormat="1" ht="13.5">
      <c r="A4060" s="262">
        <v>89828</v>
      </c>
      <c r="B4060" s="263" t="s">
        <v>8694</v>
      </c>
      <c r="C4060" s="264" t="s">
        <v>2</v>
      </c>
      <c r="D4060" s="278">
        <v>64.19</v>
      </c>
      <c r="E4060" s="257"/>
    </row>
    <row r="4061" spans="1:5" s="258" customFormat="1" ht="27">
      <c r="A4061" s="262">
        <v>89829</v>
      </c>
      <c r="B4061" s="263" t="s">
        <v>8695</v>
      </c>
      <c r="C4061" s="264" t="s">
        <v>2</v>
      </c>
      <c r="D4061" s="278">
        <v>44.4</v>
      </c>
      <c r="E4061" s="257"/>
    </row>
    <row r="4062" spans="1:5" s="258" customFormat="1" ht="27">
      <c r="A4062" s="262">
        <v>89830</v>
      </c>
      <c r="B4062" s="263" t="s">
        <v>8696</v>
      </c>
      <c r="C4062" s="264" t="s">
        <v>2</v>
      </c>
      <c r="D4062" s="278">
        <v>47.49</v>
      </c>
      <c r="E4062" s="257"/>
    </row>
    <row r="4063" spans="1:5" s="258" customFormat="1" ht="13.5">
      <c r="A4063" s="262">
        <v>89831</v>
      </c>
      <c r="B4063" s="263" t="s">
        <v>8697</v>
      </c>
      <c r="C4063" s="264" t="s">
        <v>2</v>
      </c>
      <c r="D4063" s="278">
        <v>68.67</v>
      </c>
      <c r="E4063" s="257"/>
    </row>
    <row r="4064" spans="1:5" s="258" customFormat="1" ht="27">
      <c r="A4064" s="262">
        <v>89832</v>
      </c>
      <c r="B4064" s="263" t="s">
        <v>8698</v>
      </c>
      <c r="C4064" s="264" t="s">
        <v>2</v>
      </c>
      <c r="D4064" s="278">
        <v>43.78</v>
      </c>
      <c r="E4064" s="257"/>
    </row>
    <row r="4065" spans="1:5" s="258" customFormat="1" ht="27">
      <c r="A4065" s="262">
        <v>89833</v>
      </c>
      <c r="B4065" s="263" t="s">
        <v>8699</v>
      </c>
      <c r="C4065" s="264" t="s">
        <v>2</v>
      </c>
      <c r="D4065" s="278">
        <v>52.69</v>
      </c>
      <c r="E4065" s="257"/>
    </row>
    <row r="4066" spans="1:5" s="258" customFormat="1" ht="27">
      <c r="A4066" s="262">
        <v>89834</v>
      </c>
      <c r="B4066" s="263" t="s">
        <v>8700</v>
      </c>
      <c r="C4066" s="264" t="s">
        <v>2</v>
      </c>
      <c r="D4066" s="278">
        <v>64.66</v>
      </c>
      <c r="E4066" s="257"/>
    </row>
    <row r="4067" spans="1:5" s="258" customFormat="1" ht="13.5">
      <c r="A4067" s="262">
        <v>89835</v>
      </c>
      <c r="B4067" s="263" t="s">
        <v>8701</v>
      </c>
      <c r="C4067" s="264" t="s">
        <v>2</v>
      </c>
      <c r="D4067" s="278">
        <v>46.63</v>
      </c>
      <c r="E4067" s="257"/>
    </row>
    <row r="4068" spans="1:5" s="258" customFormat="1" ht="27">
      <c r="A4068" s="262">
        <v>89836</v>
      </c>
      <c r="B4068" s="263" t="s">
        <v>8702</v>
      </c>
      <c r="C4068" s="264" t="s">
        <v>2</v>
      </c>
      <c r="D4068" s="278">
        <v>212.37</v>
      </c>
      <c r="E4068" s="257"/>
    </row>
    <row r="4069" spans="1:5" s="258" customFormat="1" ht="13.5">
      <c r="A4069" s="262">
        <v>89837</v>
      </c>
      <c r="B4069" s="263" t="s">
        <v>8703</v>
      </c>
      <c r="C4069" s="264" t="s">
        <v>2</v>
      </c>
      <c r="D4069" s="278">
        <v>142.27000000000001</v>
      </c>
      <c r="E4069" s="257"/>
    </row>
    <row r="4070" spans="1:5" s="258" customFormat="1" ht="13.5">
      <c r="A4070" s="262">
        <v>89838</v>
      </c>
      <c r="B4070" s="263" t="s">
        <v>8704</v>
      </c>
      <c r="C4070" s="264" t="s">
        <v>2</v>
      </c>
      <c r="D4070" s="278">
        <v>162.86000000000001</v>
      </c>
      <c r="E4070" s="257"/>
    </row>
    <row r="4071" spans="1:5" s="258" customFormat="1" ht="13.5">
      <c r="A4071" s="262">
        <v>89839</v>
      </c>
      <c r="B4071" s="263" t="s">
        <v>8705</v>
      </c>
      <c r="C4071" s="264" t="s">
        <v>2</v>
      </c>
      <c r="D4071" s="278">
        <v>184.76</v>
      </c>
      <c r="E4071" s="257"/>
    </row>
    <row r="4072" spans="1:5" s="258" customFormat="1" ht="13.5">
      <c r="A4072" s="262">
        <v>89840</v>
      </c>
      <c r="B4072" s="263" t="s">
        <v>8706</v>
      </c>
      <c r="C4072" s="264" t="s">
        <v>2</v>
      </c>
      <c r="D4072" s="278">
        <v>192.06</v>
      </c>
      <c r="E4072" s="257"/>
    </row>
    <row r="4073" spans="1:5" s="258" customFormat="1" ht="13.5">
      <c r="A4073" s="262">
        <v>89841</v>
      </c>
      <c r="B4073" s="263" t="s">
        <v>8707</v>
      </c>
      <c r="C4073" s="264" t="s">
        <v>2</v>
      </c>
      <c r="D4073" s="278">
        <v>280.87</v>
      </c>
      <c r="E4073" s="257"/>
    </row>
    <row r="4074" spans="1:5" s="258" customFormat="1" ht="13.5">
      <c r="A4074" s="262">
        <v>89842</v>
      </c>
      <c r="B4074" s="263" t="s">
        <v>8708</v>
      </c>
      <c r="C4074" s="264" t="s">
        <v>2</v>
      </c>
      <c r="D4074" s="278">
        <v>53.21</v>
      </c>
      <c r="E4074" s="257"/>
    </row>
    <row r="4075" spans="1:5" s="258" customFormat="1" ht="13.5">
      <c r="A4075" s="262">
        <v>89844</v>
      </c>
      <c r="B4075" s="263" t="s">
        <v>8709</v>
      </c>
      <c r="C4075" s="264" t="s">
        <v>2</v>
      </c>
      <c r="D4075" s="278">
        <v>67.05</v>
      </c>
      <c r="E4075" s="257"/>
    </row>
    <row r="4076" spans="1:5" s="258" customFormat="1" ht="13.5">
      <c r="A4076" s="262">
        <v>89845</v>
      </c>
      <c r="B4076" s="263" t="s">
        <v>8710</v>
      </c>
      <c r="C4076" s="264" t="s">
        <v>2</v>
      </c>
      <c r="D4076" s="278">
        <v>105.39</v>
      </c>
      <c r="E4076" s="257"/>
    </row>
    <row r="4077" spans="1:5" s="258" customFormat="1" ht="13.5">
      <c r="A4077" s="262">
        <v>89846</v>
      </c>
      <c r="B4077" s="263" t="s">
        <v>8711</v>
      </c>
      <c r="C4077" s="264" t="s">
        <v>2</v>
      </c>
      <c r="D4077" s="278">
        <v>226.1</v>
      </c>
      <c r="E4077" s="257"/>
    </row>
    <row r="4078" spans="1:5" s="258" customFormat="1" ht="13.5">
      <c r="A4078" s="262">
        <v>89847</v>
      </c>
      <c r="B4078" s="263" t="s">
        <v>8712</v>
      </c>
      <c r="C4078" s="264" t="s">
        <v>2</v>
      </c>
      <c r="D4078" s="278">
        <v>270.14</v>
      </c>
      <c r="E4078" s="257"/>
    </row>
    <row r="4079" spans="1:5" s="258" customFormat="1" ht="27">
      <c r="A4079" s="262">
        <v>89850</v>
      </c>
      <c r="B4079" s="263" t="s">
        <v>8713</v>
      </c>
      <c r="C4079" s="264" t="s">
        <v>2</v>
      </c>
      <c r="D4079" s="278">
        <v>35.51</v>
      </c>
      <c r="E4079" s="257"/>
    </row>
    <row r="4080" spans="1:5" s="258" customFormat="1" ht="27">
      <c r="A4080" s="262">
        <v>89851</v>
      </c>
      <c r="B4080" s="263" t="s">
        <v>8714</v>
      </c>
      <c r="C4080" s="264" t="s">
        <v>2</v>
      </c>
      <c r="D4080" s="278">
        <v>36.76</v>
      </c>
      <c r="E4080" s="257"/>
    </row>
    <row r="4081" spans="1:5" s="258" customFormat="1" ht="27">
      <c r="A4081" s="262">
        <v>89852</v>
      </c>
      <c r="B4081" s="263" t="s">
        <v>8715</v>
      </c>
      <c r="C4081" s="264" t="s">
        <v>2</v>
      </c>
      <c r="D4081" s="278">
        <v>57.9</v>
      </c>
      <c r="E4081" s="257"/>
    </row>
    <row r="4082" spans="1:5" s="258" customFormat="1" ht="27">
      <c r="A4082" s="262">
        <v>89853</v>
      </c>
      <c r="B4082" s="263" t="s">
        <v>8716</v>
      </c>
      <c r="C4082" s="264" t="s">
        <v>2</v>
      </c>
      <c r="D4082" s="278">
        <v>110.06</v>
      </c>
      <c r="E4082" s="257"/>
    </row>
    <row r="4083" spans="1:5" s="258" customFormat="1" ht="27">
      <c r="A4083" s="262">
        <v>89854</v>
      </c>
      <c r="B4083" s="263" t="s">
        <v>8717</v>
      </c>
      <c r="C4083" s="264" t="s">
        <v>2</v>
      </c>
      <c r="D4083" s="278">
        <v>135.69</v>
      </c>
      <c r="E4083" s="257"/>
    </row>
    <row r="4084" spans="1:5" s="258" customFormat="1" ht="27">
      <c r="A4084" s="262">
        <v>89855</v>
      </c>
      <c r="B4084" s="263" t="s">
        <v>8718</v>
      </c>
      <c r="C4084" s="264" t="s">
        <v>2</v>
      </c>
      <c r="D4084" s="278">
        <v>143.44999999999999</v>
      </c>
      <c r="E4084" s="257"/>
    </row>
    <row r="4085" spans="1:5" s="258" customFormat="1" ht="27">
      <c r="A4085" s="262">
        <v>89856</v>
      </c>
      <c r="B4085" s="263" t="s">
        <v>8719</v>
      </c>
      <c r="C4085" s="264" t="s">
        <v>2</v>
      </c>
      <c r="D4085" s="278">
        <v>23.45</v>
      </c>
      <c r="E4085" s="257"/>
    </row>
    <row r="4086" spans="1:5" s="258" customFormat="1" ht="27">
      <c r="A4086" s="262">
        <v>89857</v>
      </c>
      <c r="B4086" s="263" t="s">
        <v>8720</v>
      </c>
      <c r="C4086" s="264" t="s">
        <v>2</v>
      </c>
      <c r="D4086" s="278">
        <v>46.36</v>
      </c>
      <c r="E4086" s="257"/>
    </row>
    <row r="4087" spans="1:5" s="258" customFormat="1" ht="27">
      <c r="A4087" s="262">
        <v>89860</v>
      </c>
      <c r="B4087" s="263" t="s">
        <v>8721</v>
      </c>
      <c r="C4087" s="264" t="s">
        <v>2</v>
      </c>
      <c r="D4087" s="278">
        <v>56.41</v>
      </c>
      <c r="E4087" s="257"/>
    </row>
    <row r="4088" spans="1:5" s="258" customFormat="1" ht="27">
      <c r="A4088" s="262">
        <v>89861</v>
      </c>
      <c r="B4088" s="263" t="s">
        <v>8722</v>
      </c>
      <c r="C4088" s="264" t="s">
        <v>2</v>
      </c>
      <c r="D4088" s="278">
        <v>68.38</v>
      </c>
      <c r="E4088" s="257"/>
    </row>
    <row r="4089" spans="1:5" s="258" customFormat="1" ht="27">
      <c r="A4089" s="262">
        <v>89866</v>
      </c>
      <c r="B4089" s="263" t="s">
        <v>8723</v>
      </c>
      <c r="C4089" s="264" t="s">
        <v>2</v>
      </c>
      <c r="D4089" s="278">
        <v>7.34</v>
      </c>
      <c r="E4089" s="257"/>
    </row>
    <row r="4090" spans="1:5" s="258" customFormat="1" ht="27">
      <c r="A4090" s="262">
        <v>89867</v>
      </c>
      <c r="B4090" s="263" t="s">
        <v>8724</v>
      </c>
      <c r="C4090" s="264" t="s">
        <v>2</v>
      </c>
      <c r="D4090" s="278">
        <v>8.4499999999999993</v>
      </c>
      <c r="E4090" s="257"/>
    </row>
    <row r="4091" spans="1:5" s="258" customFormat="1" ht="13.5">
      <c r="A4091" s="262">
        <v>89868</v>
      </c>
      <c r="B4091" s="263" t="s">
        <v>8725</v>
      </c>
      <c r="C4091" s="264" t="s">
        <v>2</v>
      </c>
      <c r="D4091" s="278">
        <v>5.76</v>
      </c>
      <c r="E4091" s="257"/>
    </row>
    <row r="4092" spans="1:5" s="258" customFormat="1" ht="13.5">
      <c r="A4092" s="262">
        <v>89869</v>
      </c>
      <c r="B4092" s="263" t="s">
        <v>8726</v>
      </c>
      <c r="C4092" s="264" t="s">
        <v>2</v>
      </c>
      <c r="D4092" s="278">
        <v>10.33</v>
      </c>
      <c r="E4092" s="257"/>
    </row>
    <row r="4093" spans="1:5" s="258" customFormat="1" ht="27">
      <c r="A4093" s="262">
        <v>89979</v>
      </c>
      <c r="B4093" s="263" t="s">
        <v>8727</v>
      </c>
      <c r="C4093" s="264" t="s">
        <v>2</v>
      </c>
      <c r="D4093" s="278">
        <v>31.61</v>
      </c>
      <c r="E4093" s="257"/>
    </row>
    <row r="4094" spans="1:5" s="258" customFormat="1" ht="27">
      <c r="A4094" s="262">
        <v>89981</v>
      </c>
      <c r="B4094" s="263" t="s">
        <v>8728</v>
      </c>
      <c r="C4094" s="264" t="s">
        <v>2</v>
      </c>
      <c r="D4094" s="278">
        <v>28.82</v>
      </c>
      <c r="E4094" s="257"/>
    </row>
    <row r="4095" spans="1:5" s="258" customFormat="1" ht="27">
      <c r="A4095" s="262">
        <v>90373</v>
      </c>
      <c r="B4095" s="263" t="s">
        <v>8729</v>
      </c>
      <c r="C4095" s="264" t="s">
        <v>2</v>
      </c>
      <c r="D4095" s="278">
        <v>14.84</v>
      </c>
      <c r="E4095" s="257"/>
    </row>
    <row r="4096" spans="1:5" s="258" customFormat="1" ht="27">
      <c r="A4096" s="262">
        <v>90374</v>
      </c>
      <c r="B4096" s="263" t="s">
        <v>8730</v>
      </c>
      <c r="C4096" s="264" t="s">
        <v>2</v>
      </c>
      <c r="D4096" s="278">
        <v>26.19</v>
      </c>
      <c r="E4096" s="257"/>
    </row>
    <row r="4097" spans="1:5" s="258" customFormat="1" ht="27">
      <c r="A4097" s="262">
        <v>92287</v>
      </c>
      <c r="B4097" s="263" t="s">
        <v>7411</v>
      </c>
      <c r="C4097" s="264" t="s">
        <v>2</v>
      </c>
      <c r="D4097" s="278">
        <v>17.04</v>
      </c>
      <c r="E4097" s="257"/>
    </row>
    <row r="4098" spans="1:5" s="258" customFormat="1" ht="27">
      <c r="A4098" s="262">
        <v>92288</v>
      </c>
      <c r="B4098" s="263" t="s">
        <v>7412</v>
      </c>
      <c r="C4098" s="264" t="s">
        <v>2</v>
      </c>
      <c r="D4098" s="278">
        <v>26.95</v>
      </c>
      <c r="E4098" s="257"/>
    </row>
    <row r="4099" spans="1:5" s="258" customFormat="1" ht="27">
      <c r="A4099" s="262">
        <v>92289</v>
      </c>
      <c r="B4099" s="263" t="s">
        <v>7413</v>
      </c>
      <c r="C4099" s="264" t="s">
        <v>2</v>
      </c>
      <c r="D4099" s="278">
        <v>47.89</v>
      </c>
      <c r="E4099" s="257"/>
    </row>
    <row r="4100" spans="1:5" s="258" customFormat="1" ht="27">
      <c r="A4100" s="262">
        <v>92290</v>
      </c>
      <c r="B4100" s="263" t="s">
        <v>7414</v>
      </c>
      <c r="C4100" s="264" t="s">
        <v>2</v>
      </c>
      <c r="D4100" s="278">
        <v>72.69</v>
      </c>
      <c r="E4100" s="257"/>
    </row>
    <row r="4101" spans="1:5" s="258" customFormat="1" ht="27">
      <c r="A4101" s="262">
        <v>92291</v>
      </c>
      <c r="B4101" s="263" t="s">
        <v>7415</v>
      </c>
      <c r="C4101" s="264" t="s">
        <v>2</v>
      </c>
      <c r="D4101" s="278">
        <v>112.76</v>
      </c>
      <c r="E4101" s="257"/>
    </row>
    <row r="4102" spans="1:5" s="258" customFormat="1" ht="27">
      <c r="A4102" s="262">
        <v>92292</v>
      </c>
      <c r="B4102" s="263" t="s">
        <v>7416</v>
      </c>
      <c r="C4102" s="264" t="s">
        <v>2</v>
      </c>
      <c r="D4102" s="278">
        <v>350.42</v>
      </c>
      <c r="E4102" s="257"/>
    </row>
    <row r="4103" spans="1:5" s="258" customFormat="1" ht="27">
      <c r="A4103" s="262">
        <v>92293</v>
      </c>
      <c r="B4103" s="263" t="s">
        <v>7417</v>
      </c>
      <c r="C4103" s="264" t="s">
        <v>2</v>
      </c>
      <c r="D4103" s="278">
        <v>9.65</v>
      </c>
      <c r="E4103" s="257"/>
    </row>
    <row r="4104" spans="1:5" s="258" customFormat="1" ht="27">
      <c r="A4104" s="262">
        <v>92294</v>
      </c>
      <c r="B4104" s="263" t="s">
        <v>7418</v>
      </c>
      <c r="C4104" s="264" t="s">
        <v>2</v>
      </c>
      <c r="D4104" s="278">
        <v>16.399999999999999</v>
      </c>
      <c r="E4104" s="257"/>
    </row>
    <row r="4105" spans="1:5" s="258" customFormat="1" ht="27">
      <c r="A4105" s="262">
        <v>92295</v>
      </c>
      <c r="B4105" s="263" t="s">
        <v>7419</v>
      </c>
      <c r="C4105" s="264" t="s">
        <v>2</v>
      </c>
      <c r="D4105" s="278">
        <v>31.06</v>
      </c>
      <c r="E4105" s="257"/>
    </row>
    <row r="4106" spans="1:5" s="258" customFormat="1" ht="27">
      <c r="A4106" s="262">
        <v>92296</v>
      </c>
      <c r="B4106" s="263" t="s">
        <v>7420</v>
      </c>
      <c r="C4106" s="264" t="s">
        <v>2</v>
      </c>
      <c r="D4106" s="278">
        <v>41.18</v>
      </c>
      <c r="E4106" s="257"/>
    </row>
    <row r="4107" spans="1:5" s="258" customFormat="1" ht="27">
      <c r="A4107" s="262">
        <v>92297</v>
      </c>
      <c r="B4107" s="263" t="s">
        <v>7421</v>
      </c>
      <c r="C4107" s="264" t="s">
        <v>2</v>
      </c>
      <c r="D4107" s="278">
        <v>63.99</v>
      </c>
      <c r="E4107" s="257"/>
    </row>
    <row r="4108" spans="1:5" s="258" customFormat="1" ht="27">
      <c r="A4108" s="262">
        <v>92298</v>
      </c>
      <c r="B4108" s="263" t="s">
        <v>7422</v>
      </c>
      <c r="C4108" s="264" t="s">
        <v>2</v>
      </c>
      <c r="D4108" s="278">
        <v>180.42</v>
      </c>
      <c r="E4108" s="257"/>
    </row>
    <row r="4109" spans="1:5" s="258" customFormat="1" ht="27">
      <c r="A4109" s="262">
        <v>92299</v>
      </c>
      <c r="B4109" s="263" t="s">
        <v>7423</v>
      </c>
      <c r="C4109" s="264" t="s">
        <v>2</v>
      </c>
      <c r="D4109" s="278">
        <v>22.43</v>
      </c>
      <c r="E4109" s="257"/>
    </row>
    <row r="4110" spans="1:5" s="258" customFormat="1" ht="27">
      <c r="A4110" s="262">
        <v>92300</v>
      </c>
      <c r="B4110" s="263" t="s">
        <v>7424</v>
      </c>
      <c r="C4110" s="264" t="s">
        <v>2</v>
      </c>
      <c r="D4110" s="278">
        <v>34.229999999999997</v>
      </c>
      <c r="E4110" s="257"/>
    </row>
    <row r="4111" spans="1:5" s="258" customFormat="1" ht="27">
      <c r="A4111" s="262">
        <v>92301</v>
      </c>
      <c r="B4111" s="263" t="s">
        <v>7425</v>
      </c>
      <c r="C4111" s="264" t="s">
        <v>2</v>
      </c>
      <c r="D4111" s="278">
        <v>68.08</v>
      </c>
      <c r="E4111" s="257"/>
    </row>
    <row r="4112" spans="1:5" s="258" customFormat="1" ht="27">
      <c r="A4112" s="262">
        <v>92302</v>
      </c>
      <c r="B4112" s="263" t="s">
        <v>7426</v>
      </c>
      <c r="C4112" s="264" t="s">
        <v>2</v>
      </c>
      <c r="D4112" s="278">
        <v>89.99</v>
      </c>
      <c r="E4112" s="257"/>
    </row>
    <row r="4113" spans="1:5" s="258" customFormat="1" ht="27">
      <c r="A4113" s="262">
        <v>92303</v>
      </c>
      <c r="B4113" s="263" t="s">
        <v>7427</v>
      </c>
      <c r="C4113" s="264" t="s">
        <v>2</v>
      </c>
      <c r="D4113" s="278">
        <v>165.51</v>
      </c>
      <c r="E4113" s="257"/>
    </row>
    <row r="4114" spans="1:5" s="258" customFormat="1" ht="27">
      <c r="A4114" s="262">
        <v>92304</v>
      </c>
      <c r="B4114" s="263" t="s">
        <v>7428</v>
      </c>
      <c r="C4114" s="264" t="s">
        <v>2</v>
      </c>
      <c r="D4114" s="278">
        <v>430.8</v>
      </c>
      <c r="E4114" s="257"/>
    </row>
    <row r="4115" spans="1:5" s="258" customFormat="1" ht="27">
      <c r="A4115" s="262">
        <v>92311</v>
      </c>
      <c r="B4115" s="263" t="s">
        <v>8731</v>
      </c>
      <c r="C4115" s="264" t="s">
        <v>2</v>
      </c>
      <c r="D4115" s="278">
        <v>12.47</v>
      </c>
      <c r="E4115" s="257"/>
    </row>
    <row r="4116" spans="1:5" s="258" customFormat="1" ht="27">
      <c r="A4116" s="262">
        <v>92312</v>
      </c>
      <c r="B4116" s="263" t="s">
        <v>7429</v>
      </c>
      <c r="C4116" s="264" t="s">
        <v>2</v>
      </c>
      <c r="D4116" s="278">
        <v>20.94</v>
      </c>
      <c r="E4116" s="257"/>
    </row>
    <row r="4117" spans="1:5" s="258" customFormat="1" ht="27">
      <c r="A4117" s="262">
        <v>92313</v>
      </c>
      <c r="B4117" s="263" t="s">
        <v>7430</v>
      </c>
      <c r="C4117" s="264" t="s">
        <v>2</v>
      </c>
      <c r="D4117" s="278">
        <v>30.55</v>
      </c>
      <c r="E4117" s="257"/>
    </row>
    <row r="4118" spans="1:5" s="258" customFormat="1" ht="27">
      <c r="A4118" s="262">
        <v>92314</v>
      </c>
      <c r="B4118" s="263" t="s">
        <v>7431</v>
      </c>
      <c r="C4118" s="264" t="s">
        <v>2</v>
      </c>
      <c r="D4118" s="278">
        <v>8.34</v>
      </c>
      <c r="E4118" s="257"/>
    </row>
    <row r="4119" spans="1:5" s="258" customFormat="1" ht="27">
      <c r="A4119" s="262">
        <v>92315</v>
      </c>
      <c r="B4119" s="263" t="s">
        <v>7432</v>
      </c>
      <c r="C4119" s="264" t="s">
        <v>2</v>
      </c>
      <c r="D4119" s="278">
        <v>12.27</v>
      </c>
      <c r="E4119" s="257"/>
    </row>
    <row r="4120" spans="1:5" s="258" customFormat="1" ht="27">
      <c r="A4120" s="262">
        <v>92316</v>
      </c>
      <c r="B4120" s="263" t="s">
        <v>7433</v>
      </c>
      <c r="C4120" s="264" t="s">
        <v>2</v>
      </c>
      <c r="D4120" s="278">
        <v>18.82</v>
      </c>
      <c r="E4120" s="257"/>
    </row>
    <row r="4121" spans="1:5" s="258" customFormat="1" ht="27">
      <c r="A4121" s="262">
        <v>92317</v>
      </c>
      <c r="B4121" s="263" t="s">
        <v>7434</v>
      </c>
      <c r="C4121" s="264" t="s">
        <v>2</v>
      </c>
      <c r="D4121" s="278">
        <v>17.510000000000002</v>
      </c>
      <c r="E4121" s="257"/>
    </row>
    <row r="4122" spans="1:5" s="258" customFormat="1" ht="27">
      <c r="A4122" s="262">
        <v>92318</v>
      </c>
      <c r="B4122" s="263" t="s">
        <v>7435</v>
      </c>
      <c r="C4122" s="264" t="s">
        <v>2</v>
      </c>
      <c r="D4122" s="278">
        <v>27.64</v>
      </c>
      <c r="E4122" s="257"/>
    </row>
    <row r="4123" spans="1:5" s="258" customFormat="1" ht="27">
      <c r="A4123" s="262">
        <v>92319</v>
      </c>
      <c r="B4123" s="263" t="s">
        <v>7436</v>
      </c>
      <c r="C4123" s="264" t="s">
        <v>2</v>
      </c>
      <c r="D4123" s="278">
        <v>39.049999999999997</v>
      </c>
      <c r="E4123" s="257"/>
    </row>
    <row r="4124" spans="1:5" s="258" customFormat="1" ht="27">
      <c r="A4124" s="262">
        <v>92326</v>
      </c>
      <c r="B4124" s="263" t="s">
        <v>7437</v>
      </c>
      <c r="C4124" s="264" t="s">
        <v>2</v>
      </c>
      <c r="D4124" s="278">
        <v>13.15</v>
      </c>
      <c r="E4124" s="257"/>
    </row>
    <row r="4125" spans="1:5" s="258" customFormat="1" ht="27">
      <c r="A4125" s="262">
        <v>92327</v>
      </c>
      <c r="B4125" s="263" t="s">
        <v>7438</v>
      </c>
      <c r="C4125" s="264" t="s">
        <v>2</v>
      </c>
      <c r="D4125" s="278">
        <v>23.84</v>
      </c>
      <c r="E4125" s="257"/>
    </row>
    <row r="4126" spans="1:5" s="258" customFormat="1" ht="27">
      <c r="A4126" s="262">
        <v>92328</v>
      </c>
      <c r="B4126" s="263" t="s">
        <v>7439</v>
      </c>
      <c r="C4126" s="264" t="s">
        <v>2</v>
      </c>
      <c r="D4126" s="278">
        <v>35.729999999999997</v>
      </c>
      <c r="E4126" s="257"/>
    </row>
    <row r="4127" spans="1:5" s="258" customFormat="1" ht="27">
      <c r="A4127" s="262">
        <v>92329</v>
      </c>
      <c r="B4127" s="263" t="s">
        <v>7440</v>
      </c>
      <c r="C4127" s="264" t="s">
        <v>2</v>
      </c>
      <c r="D4127" s="278">
        <v>8.51</v>
      </c>
      <c r="E4127" s="257"/>
    </row>
    <row r="4128" spans="1:5" s="258" customFormat="1" ht="27">
      <c r="A4128" s="262">
        <v>92330</v>
      </c>
      <c r="B4128" s="263" t="s">
        <v>7441</v>
      </c>
      <c r="C4128" s="264" t="s">
        <v>2</v>
      </c>
      <c r="D4128" s="278">
        <v>14.22</v>
      </c>
      <c r="E4128" s="257"/>
    </row>
    <row r="4129" spans="1:5" s="258" customFormat="1" ht="27">
      <c r="A4129" s="262">
        <v>92331</v>
      </c>
      <c r="B4129" s="263" t="s">
        <v>7442</v>
      </c>
      <c r="C4129" s="264" t="s">
        <v>2</v>
      </c>
      <c r="D4129" s="278">
        <v>22.3</v>
      </c>
      <c r="E4129" s="257"/>
    </row>
    <row r="4130" spans="1:5" s="258" customFormat="1" ht="27">
      <c r="A4130" s="262">
        <v>92332</v>
      </c>
      <c r="B4130" s="263" t="s">
        <v>7443</v>
      </c>
      <c r="C4130" s="264" t="s">
        <v>2</v>
      </c>
      <c r="D4130" s="278">
        <v>17.829999999999998</v>
      </c>
      <c r="E4130" s="257"/>
    </row>
    <row r="4131" spans="1:5" s="258" customFormat="1" ht="27">
      <c r="A4131" s="262">
        <v>92333</v>
      </c>
      <c r="B4131" s="263" t="s">
        <v>7444</v>
      </c>
      <c r="C4131" s="264" t="s">
        <v>2</v>
      </c>
      <c r="D4131" s="278">
        <v>31.51</v>
      </c>
      <c r="E4131" s="257"/>
    </row>
    <row r="4132" spans="1:5" s="258" customFormat="1" ht="27">
      <c r="A4132" s="262">
        <v>92334</v>
      </c>
      <c r="B4132" s="263" t="s">
        <v>7445</v>
      </c>
      <c r="C4132" s="264" t="s">
        <v>2</v>
      </c>
      <c r="D4132" s="278">
        <v>45.96</v>
      </c>
      <c r="E4132" s="257"/>
    </row>
    <row r="4133" spans="1:5" s="258" customFormat="1" ht="27">
      <c r="A4133" s="262">
        <v>92344</v>
      </c>
      <c r="B4133" s="263" t="s">
        <v>5555</v>
      </c>
      <c r="C4133" s="264" t="s">
        <v>2</v>
      </c>
      <c r="D4133" s="278">
        <v>68.709999999999994</v>
      </c>
      <c r="E4133" s="257"/>
    </row>
    <row r="4134" spans="1:5" s="258" customFormat="1" ht="27">
      <c r="A4134" s="262">
        <v>92345</v>
      </c>
      <c r="B4134" s="263" t="s">
        <v>5556</v>
      </c>
      <c r="C4134" s="264" t="s">
        <v>2</v>
      </c>
      <c r="D4134" s="278">
        <v>68.680000000000007</v>
      </c>
      <c r="E4134" s="257"/>
    </row>
    <row r="4135" spans="1:5" s="258" customFormat="1" ht="27">
      <c r="A4135" s="262">
        <v>92346</v>
      </c>
      <c r="B4135" s="263" t="s">
        <v>5557</v>
      </c>
      <c r="C4135" s="264" t="s">
        <v>2</v>
      </c>
      <c r="D4135" s="278">
        <v>91.79</v>
      </c>
      <c r="E4135" s="257"/>
    </row>
    <row r="4136" spans="1:5" s="258" customFormat="1" ht="27">
      <c r="A4136" s="262">
        <v>92347</v>
      </c>
      <c r="B4136" s="263" t="s">
        <v>5558</v>
      </c>
      <c r="C4136" s="264" t="s">
        <v>2</v>
      </c>
      <c r="D4136" s="278">
        <v>103</v>
      </c>
      <c r="E4136" s="257"/>
    </row>
    <row r="4137" spans="1:5" s="258" customFormat="1" ht="27">
      <c r="A4137" s="262">
        <v>92348</v>
      </c>
      <c r="B4137" s="263" t="s">
        <v>5559</v>
      </c>
      <c r="C4137" s="264" t="s">
        <v>2</v>
      </c>
      <c r="D4137" s="278">
        <v>131.25</v>
      </c>
      <c r="E4137" s="257"/>
    </row>
    <row r="4138" spans="1:5" s="258" customFormat="1" ht="27">
      <c r="A4138" s="262">
        <v>92349</v>
      </c>
      <c r="B4138" s="263" t="s">
        <v>5560</v>
      </c>
      <c r="C4138" s="264" t="s">
        <v>2</v>
      </c>
      <c r="D4138" s="278">
        <v>141.22</v>
      </c>
      <c r="E4138" s="257"/>
    </row>
    <row r="4139" spans="1:5" s="258" customFormat="1" ht="27">
      <c r="A4139" s="262">
        <v>92350</v>
      </c>
      <c r="B4139" s="263" t="s">
        <v>5561</v>
      </c>
      <c r="C4139" s="264" t="s">
        <v>2</v>
      </c>
      <c r="D4139" s="278">
        <v>102.2</v>
      </c>
      <c r="E4139" s="257"/>
    </row>
    <row r="4140" spans="1:5" s="258" customFormat="1" ht="27">
      <c r="A4140" s="262">
        <v>92351</v>
      </c>
      <c r="B4140" s="263" t="s">
        <v>5562</v>
      </c>
      <c r="C4140" s="264" t="s">
        <v>2</v>
      </c>
      <c r="D4140" s="278">
        <v>99.7</v>
      </c>
      <c r="E4140" s="257"/>
    </row>
    <row r="4141" spans="1:5" s="258" customFormat="1" ht="27">
      <c r="A4141" s="262">
        <v>92352</v>
      </c>
      <c r="B4141" s="263" t="s">
        <v>5563</v>
      </c>
      <c r="C4141" s="264" t="s">
        <v>2</v>
      </c>
      <c r="D4141" s="278">
        <v>159.31</v>
      </c>
      <c r="E4141" s="257"/>
    </row>
    <row r="4142" spans="1:5" s="258" customFormat="1" ht="27">
      <c r="A4142" s="262">
        <v>92353</v>
      </c>
      <c r="B4142" s="263" t="s">
        <v>5564</v>
      </c>
      <c r="C4142" s="264" t="s">
        <v>2</v>
      </c>
      <c r="D4142" s="278">
        <v>148.34</v>
      </c>
      <c r="E4142" s="257"/>
    </row>
    <row r="4143" spans="1:5" s="258" customFormat="1" ht="27">
      <c r="A4143" s="262">
        <v>92354</v>
      </c>
      <c r="B4143" s="263" t="s">
        <v>5565</v>
      </c>
      <c r="C4143" s="264" t="s">
        <v>2</v>
      </c>
      <c r="D4143" s="278">
        <v>214.16</v>
      </c>
      <c r="E4143" s="257"/>
    </row>
    <row r="4144" spans="1:5" s="258" customFormat="1" ht="27">
      <c r="A4144" s="262">
        <v>92355</v>
      </c>
      <c r="B4144" s="263" t="s">
        <v>5566</v>
      </c>
      <c r="C4144" s="264" t="s">
        <v>2</v>
      </c>
      <c r="D4144" s="278">
        <v>193.02</v>
      </c>
      <c r="E4144" s="257"/>
    </row>
    <row r="4145" spans="1:5" s="258" customFormat="1" ht="27">
      <c r="A4145" s="262">
        <v>92356</v>
      </c>
      <c r="B4145" s="263" t="s">
        <v>5567</v>
      </c>
      <c r="C4145" s="264" t="s">
        <v>2</v>
      </c>
      <c r="D4145" s="278">
        <v>132.84</v>
      </c>
      <c r="E4145" s="257"/>
    </row>
    <row r="4146" spans="1:5" s="258" customFormat="1" ht="27">
      <c r="A4146" s="262">
        <v>92357</v>
      </c>
      <c r="B4146" s="263" t="s">
        <v>5568</v>
      </c>
      <c r="C4146" s="264" t="s">
        <v>2</v>
      </c>
      <c r="D4146" s="278">
        <v>203.28</v>
      </c>
      <c r="E4146" s="257"/>
    </row>
    <row r="4147" spans="1:5" s="258" customFormat="1" ht="27">
      <c r="A4147" s="262">
        <v>92358</v>
      </c>
      <c r="B4147" s="263" t="s">
        <v>5569</v>
      </c>
      <c r="C4147" s="264" t="s">
        <v>2</v>
      </c>
      <c r="D4147" s="278">
        <v>255.29</v>
      </c>
      <c r="E4147" s="257"/>
    </row>
    <row r="4148" spans="1:5" s="258" customFormat="1" ht="27">
      <c r="A4148" s="262">
        <v>92369</v>
      </c>
      <c r="B4148" s="263" t="s">
        <v>5570</v>
      </c>
      <c r="C4148" s="264" t="s">
        <v>2</v>
      </c>
      <c r="D4148" s="278">
        <v>35.54</v>
      </c>
      <c r="E4148" s="257"/>
    </row>
    <row r="4149" spans="1:5" s="258" customFormat="1" ht="27">
      <c r="A4149" s="262">
        <v>92370</v>
      </c>
      <c r="B4149" s="263" t="s">
        <v>5571</v>
      </c>
      <c r="C4149" s="264" t="s">
        <v>2</v>
      </c>
      <c r="D4149" s="278">
        <v>37.56</v>
      </c>
      <c r="E4149" s="257"/>
    </row>
    <row r="4150" spans="1:5" s="258" customFormat="1" ht="27">
      <c r="A4150" s="262">
        <v>92371</v>
      </c>
      <c r="B4150" s="263" t="s">
        <v>5572</v>
      </c>
      <c r="C4150" s="264" t="s">
        <v>2</v>
      </c>
      <c r="D4150" s="278">
        <v>43.57</v>
      </c>
      <c r="E4150" s="257"/>
    </row>
    <row r="4151" spans="1:5" s="258" customFormat="1" ht="27">
      <c r="A4151" s="262">
        <v>92372</v>
      </c>
      <c r="B4151" s="263" t="s">
        <v>5573</v>
      </c>
      <c r="C4151" s="264" t="s">
        <v>2</v>
      </c>
      <c r="D4151" s="278">
        <v>45.45</v>
      </c>
      <c r="E4151" s="257"/>
    </row>
    <row r="4152" spans="1:5" s="258" customFormat="1" ht="27">
      <c r="A4152" s="262">
        <v>92373</v>
      </c>
      <c r="B4152" s="263" t="s">
        <v>5574</v>
      </c>
      <c r="C4152" s="264" t="s">
        <v>2</v>
      </c>
      <c r="D4152" s="278">
        <v>52</v>
      </c>
      <c r="E4152" s="257"/>
    </row>
    <row r="4153" spans="1:5" s="258" customFormat="1" ht="27">
      <c r="A4153" s="262">
        <v>92374</v>
      </c>
      <c r="B4153" s="263" t="s">
        <v>5575</v>
      </c>
      <c r="C4153" s="264" t="s">
        <v>2</v>
      </c>
      <c r="D4153" s="278">
        <v>52.37</v>
      </c>
      <c r="E4153" s="257"/>
    </row>
    <row r="4154" spans="1:5" s="258" customFormat="1" ht="27">
      <c r="A4154" s="262">
        <v>92375</v>
      </c>
      <c r="B4154" s="263" t="s">
        <v>5576</v>
      </c>
      <c r="C4154" s="264" t="s">
        <v>2</v>
      </c>
      <c r="D4154" s="278">
        <v>68.67</v>
      </c>
      <c r="E4154" s="257"/>
    </row>
    <row r="4155" spans="1:5" s="258" customFormat="1" ht="27">
      <c r="A4155" s="262">
        <v>92376</v>
      </c>
      <c r="B4155" s="263" t="s">
        <v>5577</v>
      </c>
      <c r="C4155" s="264" t="s">
        <v>2</v>
      </c>
      <c r="D4155" s="278">
        <v>68.64</v>
      </c>
      <c r="E4155" s="257"/>
    </row>
    <row r="4156" spans="1:5" s="258" customFormat="1" ht="27">
      <c r="A4156" s="262">
        <v>92377</v>
      </c>
      <c r="B4156" s="263" t="s">
        <v>5578</v>
      </c>
      <c r="C4156" s="264" t="s">
        <v>2</v>
      </c>
      <c r="D4156" s="278">
        <v>93.37</v>
      </c>
      <c r="E4156" s="257"/>
    </row>
    <row r="4157" spans="1:5" s="258" customFormat="1" ht="27">
      <c r="A4157" s="262">
        <v>92378</v>
      </c>
      <c r="B4157" s="263" t="s">
        <v>5579</v>
      </c>
      <c r="C4157" s="264" t="s">
        <v>2</v>
      </c>
      <c r="D4157" s="278">
        <v>104.58</v>
      </c>
      <c r="E4157" s="257"/>
    </row>
    <row r="4158" spans="1:5" s="258" customFormat="1" ht="27">
      <c r="A4158" s="262">
        <v>92379</v>
      </c>
      <c r="B4158" s="263" t="s">
        <v>5580</v>
      </c>
      <c r="C4158" s="264" t="s">
        <v>2</v>
      </c>
      <c r="D4158" s="278">
        <v>134.5</v>
      </c>
      <c r="E4158" s="257"/>
    </row>
    <row r="4159" spans="1:5" s="258" customFormat="1" ht="27">
      <c r="A4159" s="262">
        <v>92380</v>
      </c>
      <c r="B4159" s="263" t="s">
        <v>5581</v>
      </c>
      <c r="C4159" s="264" t="s">
        <v>2</v>
      </c>
      <c r="D4159" s="278">
        <v>144.47</v>
      </c>
      <c r="E4159" s="257"/>
    </row>
    <row r="4160" spans="1:5" s="258" customFormat="1" ht="27">
      <c r="A4160" s="262">
        <v>92381</v>
      </c>
      <c r="B4160" s="263" t="s">
        <v>5582</v>
      </c>
      <c r="C4160" s="264" t="s">
        <v>2</v>
      </c>
      <c r="D4160" s="278">
        <v>53.95</v>
      </c>
      <c r="E4160" s="257"/>
    </row>
    <row r="4161" spans="1:5" s="258" customFormat="1" ht="27">
      <c r="A4161" s="262">
        <v>92382</v>
      </c>
      <c r="B4161" s="263" t="s">
        <v>5583</v>
      </c>
      <c r="C4161" s="264" t="s">
        <v>2</v>
      </c>
      <c r="D4161" s="278">
        <v>51.27</v>
      </c>
      <c r="E4161" s="257"/>
    </row>
    <row r="4162" spans="1:5" s="258" customFormat="1" ht="27">
      <c r="A4162" s="262">
        <v>92383</v>
      </c>
      <c r="B4162" s="263" t="s">
        <v>5584</v>
      </c>
      <c r="C4162" s="264" t="s">
        <v>2</v>
      </c>
      <c r="D4162" s="278">
        <v>69.28</v>
      </c>
      <c r="E4162" s="257"/>
    </row>
    <row r="4163" spans="1:5" s="258" customFormat="1" ht="27">
      <c r="A4163" s="262">
        <v>92384</v>
      </c>
      <c r="B4163" s="263" t="s">
        <v>5585</v>
      </c>
      <c r="C4163" s="264" t="s">
        <v>2</v>
      </c>
      <c r="D4163" s="278">
        <v>63.96</v>
      </c>
      <c r="E4163" s="257"/>
    </row>
    <row r="4164" spans="1:5" s="258" customFormat="1" ht="27">
      <c r="A4164" s="262">
        <v>92385</v>
      </c>
      <c r="B4164" s="263" t="s">
        <v>5586</v>
      </c>
      <c r="C4164" s="264" t="s">
        <v>2</v>
      </c>
      <c r="D4164" s="278">
        <v>79.89</v>
      </c>
      <c r="E4164" s="257"/>
    </row>
    <row r="4165" spans="1:5" s="258" customFormat="1" ht="27">
      <c r="A4165" s="262">
        <v>92386</v>
      </c>
      <c r="B4165" s="263" t="s">
        <v>5587</v>
      </c>
      <c r="C4165" s="264" t="s">
        <v>2</v>
      </c>
      <c r="D4165" s="278">
        <v>76.22</v>
      </c>
      <c r="E4165" s="257"/>
    </row>
    <row r="4166" spans="1:5" s="258" customFormat="1" ht="27">
      <c r="A4166" s="262">
        <v>92387</v>
      </c>
      <c r="B4166" s="263" t="s">
        <v>5588</v>
      </c>
      <c r="C4166" s="264" t="s">
        <v>2</v>
      </c>
      <c r="D4166" s="278">
        <v>102.1</v>
      </c>
      <c r="E4166" s="257"/>
    </row>
    <row r="4167" spans="1:5" s="258" customFormat="1" ht="27">
      <c r="A4167" s="262">
        <v>92388</v>
      </c>
      <c r="B4167" s="263" t="s">
        <v>5589</v>
      </c>
      <c r="C4167" s="264" t="s">
        <v>2</v>
      </c>
      <c r="D4167" s="278">
        <v>99.6</v>
      </c>
      <c r="E4167" s="257"/>
    </row>
    <row r="4168" spans="1:5" s="258" customFormat="1" ht="27">
      <c r="A4168" s="262">
        <v>92389</v>
      </c>
      <c r="B4168" s="263" t="s">
        <v>5590</v>
      </c>
      <c r="C4168" s="264" t="s">
        <v>2</v>
      </c>
      <c r="D4168" s="278">
        <v>161.72</v>
      </c>
      <c r="E4168" s="257"/>
    </row>
    <row r="4169" spans="1:5" s="258" customFormat="1" ht="27">
      <c r="A4169" s="262">
        <v>92390</v>
      </c>
      <c r="B4169" s="263" t="s">
        <v>5591</v>
      </c>
      <c r="C4169" s="264" t="s">
        <v>2</v>
      </c>
      <c r="D4169" s="278">
        <v>150.75</v>
      </c>
      <c r="E4169" s="257"/>
    </row>
    <row r="4170" spans="1:5" s="258" customFormat="1" ht="27">
      <c r="A4170" s="262">
        <v>92635</v>
      </c>
      <c r="B4170" s="263" t="s">
        <v>5592</v>
      </c>
      <c r="C4170" s="264" t="s">
        <v>2</v>
      </c>
      <c r="D4170" s="278">
        <v>219.03</v>
      </c>
      <c r="E4170" s="257"/>
    </row>
    <row r="4171" spans="1:5" s="258" customFormat="1" ht="27">
      <c r="A4171" s="262">
        <v>92636</v>
      </c>
      <c r="B4171" s="263" t="s">
        <v>5593</v>
      </c>
      <c r="C4171" s="264" t="s">
        <v>2</v>
      </c>
      <c r="D4171" s="278">
        <v>197.89</v>
      </c>
      <c r="E4171" s="257"/>
    </row>
    <row r="4172" spans="1:5" s="258" customFormat="1" ht="27">
      <c r="A4172" s="262">
        <v>92637</v>
      </c>
      <c r="B4172" s="263" t="s">
        <v>5594</v>
      </c>
      <c r="C4172" s="264" t="s">
        <v>2</v>
      </c>
      <c r="D4172" s="278">
        <v>69.36</v>
      </c>
      <c r="E4172" s="257"/>
    </row>
    <row r="4173" spans="1:5" s="258" customFormat="1" ht="27">
      <c r="A4173" s="262">
        <v>92638</v>
      </c>
      <c r="B4173" s="263" t="s">
        <v>5595</v>
      </c>
      <c r="C4173" s="264" t="s">
        <v>2</v>
      </c>
      <c r="D4173" s="278">
        <v>85.92</v>
      </c>
      <c r="E4173" s="257"/>
    </row>
    <row r="4174" spans="1:5" s="258" customFormat="1" ht="27">
      <c r="A4174" s="262">
        <v>92639</v>
      </c>
      <c r="B4174" s="263" t="s">
        <v>5596</v>
      </c>
      <c r="C4174" s="264" t="s">
        <v>2</v>
      </c>
      <c r="D4174" s="278">
        <v>100.19</v>
      </c>
      <c r="E4174" s="257"/>
    </row>
    <row r="4175" spans="1:5" s="258" customFormat="1" ht="27">
      <c r="A4175" s="262">
        <v>92640</v>
      </c>
      <c r="B4175" s="263" t="s">
        <v>5597</v>
      </c>
      <c r="C4175" s="264" t="s">
        <v>2</v>
      </c>
      <c r="D4175" s="278">
        <v>132.71</v>
      </c>
      <c r="E4175" s="257"/>
    </row>
    <row r="4176" spans="1:5" s="258" customFormat="1" ht="27">
      <c r="A4176" s="262">
        <v>92642</v>
      </c>
      <c r="B4176" s="263" t="s">
        <v>5598</v>
      </c>
      <c r="C4176" s="264" t="s">
        <v>2</v>
      </c>
      <c r="D4176" s="278">
        <v>206.43</v>
      </c>
      <c r="E4176" s="257"/>
    </row>
    <row r="4177" spans="1:5" s="258" customFormat="1" ht="27">
      <c r="A4177" s="262">
        <v>92644</v>
      </c>
      <c r="B4177" s="263" t="s">
        <v>5599</v>
      </c>
      <c r="C4177" s="264" t="s">
        <v>2</v>
      </c>
      <c r="D4177" s="278">
        <v>261.77999999999997</v>
      </c>
      <c r="E4177" s="257"/>
    </row>
    <row r="4178" spans="1:5" s="258" customFormat="1" ht="27">
      <c r="A4178" s="262">
        <v>92657</v>
      </c>
      <c r="B4178" s="263" t="s">
        <v>5600</v>
      </c>
      <c r="C4178" s="264" t="s">
        <v>2</v>
      </c>
      <c r="D4178" s="278">
        <v>26.79</v>
      </c>
      <c r="E4178" s="257"/>
    </row>
    <row r="4179" spans="1:5" s="258" customFormat="1" ht="27">
      <c r="A4179" s="262">
        <v>92658</v>
      </c>
      <c r="B4179" s="263" t="s">
        <v>5601</v>
      </c>
      <c r="C4179" s="264" t="s">
        <v>2</v>
      </c>
      <c r="D4179" s="278">
        <v>28.81</v>
      </c>
      <c r="E4179" s="257"/>
    </row>
    <row r="4180" spans="1:5" s="258" customFormat="1" ht="27">
      <c r="A4180" s="262">
        <v>92659</v>
      </c>
      <c r="B4180" s="263" t="s">
        <v>5602</v>
      </c>
      <c r="C4180" s="264" t="s">
        <v>2</v>
      </c>
      <c r="D4180" s="278">
        <v>33.61</v>
      </c>
      <c r="E4180" s="257"/>
    </row>
    <row r="4181" spans="1:5" s="258" customFormat="1" ht="27">
      <c r="A4181" s="262">
        <v>92660</v>
      </c>
      <c r="B4181" s="263" t="s">
        <v>5603</v>
      </c>
      <c r="C4181" s="264" t="s">
        <v>2</v>
      </c>
      <c r="D4181" s="278">
        <v>35.49</v>
      </c>
      <c r="E4181" s="257"/>
    </row>
    <row r="4182" spans="1:5" s="258" customFormat="1" ht="27">
      <c r="A4182" s="262">
        <v>92661</v>
      </c>
      <c r="B4182" s="263" t="s">
        <v>5604</v>
      </c>
      <c r="C4182" s="264" t="s">
        <v>2</v>
      </c>
      <c r="D4182" s="278">
        <v>40.65</v>
      </c>
      <c r="E4182" s="257"/>
    </row>
    <row r="4183" spans="1:5" s="258" customFormat="1" ht="27">
      <c r="A4183" s="262">
        <v>92662</v>
      </c>
      <c r="B4183" s="263" t="s">
        <v>5605</v>
      </c>
      <c r="C4183" s="264" t="s">
        <v>2</v>
      </c>
      <c r="D4183" s="278">
        <v>41.02</v>
      </c>
      <c r="E4183" s="257"/>
    </row>
    <row r="4184" spans="1:5" s="258" customFormat="1" ht="27">
      <c r="A4184" s="262">
        <v>92663</v>
      </c>
      <c r="B4184" s="263" t="s">
        <v>5606</v>
      </c>
      <c r="C4184" s="264" t="s">
        <v>2</v>
      </c>
      <c r="D4184" s="278">
        <v>55.61</v>
      </c>
      <c r="E4184" s="257"/>
    </row>
    <row r="4185" spans="1:5" s="258" customFormat="1" ht="27">
      <c r="A4185" s="262">
        <v>92664</v>
      </c>
      <c r="B4185" s="263" t="s">
        <v>5607</v>
      </c>
      <c r="C4185" s="264" t="s">
        <v>2</v>
      </c>
      <c r="D4185" s="278">
        <v>55.58</v>
      </c>
      <c r="E4185" s="257"/>
    </row>
    <row r="4186" spans="1:5" s="258" customFormat="1" ht="27">
      <c r="A4186" s="262">
        <v>92665</v>
      </c>
      <c r="B4186" s="263" t="s">
        <v>5608</v>
      </c>
      <c r="C4186" s="264" t="s">
        <v>2</v>
      </c>
      <c r="D4186" s="278">
        <v>77.709999999999994</v>
      </c>
      <c r="E4186" s="257"/>
    </row>
    <row r="4187" spans="1:5" s="258" customFormat="1" ht="27">
      <c r="A4187" s="262">
        <v>92666</v>
      </c>
      <c r="B4187" s="263" t="s">
        <v>5609</v>
      </c>
      <c r="C4187" s="264" t="s">
        <v>2</v>
      </c>
      <c r="D4187" s="278">
        <v>88.92</v>
      </c>
      <c r="E4187" s="257"/>
    </row>
    <row r="4188" spans="1:5" s="258" customFormat="1" ht="27">
      <c r="A4188" s="262">
        <v>92667</v>
      </c>
      <c r="B4188" s="263" t="s">
        <v>5610</v>
      </c>
      <c r="C4188" s="264" t="s">
        <v>2</v>
      </c>
      <c r="D4188" s="278">
        <v>116.3</v>
      </c>
      <c r="E4188" s="257"/>
    </row>
    <row r="4189" spans="1:5" s="258" customFormat="1" ht="27">
      <c r="A4189" s="262">
        <v>92668</v>
      </c>
      <c r="B4189" s="263" t="s">
        <v>5611</v>
      </c>
      <c r="C4189" s="264" t="s">
        <v>2</v>
      </c>
      <c r="D4189" s="278">
        <v>126.27</v>
      </c>
      <c r="E4189" s="257"/>
    </row>
    <row r="4190" spans="1:5" s="258" customFormat="1" ht="27">
      <c r="A4190" s="262">
        <v>92669</v>
      </c>
      <c r="B4190" s="263" t="s">
        <v>5612</v>
      </c>
      <c r="C4190" s="264" t="s">
        <v>2</v>
      </c>
      <c r="D4190" s="278">
        <v>40.799999999999997</v>
      </c>
      <c r="E4190" s="257"/>
    </row>
    <row r="4191" spans="1:5" s="258" customFormat="1" ht="27">
      <c r="A4191" s="262">
        <v>92670</v>
      </c>
      <c r="B4191" s="263" t="s">
        <v>5613</v>
      </c>
      <c r="C4191" s="264" t="s">
        <v>2</v>
      </c>
      <c r="D4191" s="278">
        <v>38.119999999999997</v>
      </c>
      <c r="E4191" s="257"/>
    </row>
    <row r="4192" spans="1:5" s="258" customFormat="1" ht="27">
      <c r="A4192" s="262">
        <v>92671</v>
      </c>
      <c r="B4192" s="263" t="s">
        <v>5614</v>
      </c>
      <c r="C4192" s="264" t="s">
        <v>2</v>
      </c>
      <c r="D4192" s="278">
        <v>54.37</v>
      </c>
      <c r="E4192" s="257"/>
    </row>
    <row r="4193" spans="1:5" s="258" customFormat="1" ht="27">
      <c r="A4193" s="262">
        <v>92672</v>
      </c>
      <c r="B4193" s="263" t="s">
        <v>5615</v>
      </c>
      <c r="C4193" s="264" t="s">
        <v>2</v>
      </c>
      <c r="D4193" s="278">
        <v>49.05</v>
      </c>
      <c r="E4193" s="257"/>
    </row>
    <row r="4194" spans="1:5" s="258" customFormat="1" ht="27">
      <c r="A4194" s="262">
        <v>92673</v>
      </c>
      <c r="B4194" s="263" t="s">
        <v>5616</v>
      </c>
      <c r="C4194" s="264" t="s">
        <v>2</v>
      </c>
      <c r="D4194" s="278">
        <v>62.9</v>
      </c>
      <c r="E4194" s="257"/>
    </row>
    <row r="4195" spans="1:5" s="258" customFormat="1" ht="27">
      <c r="A4195" s="262">
        <v>92674</v>
      </c>
      <c r="B4195" s="263" t="s">
        <v>5617</v>
      </c>
      <c r="C4195" s="264" t="s">
        <v>2</v>
      </c>
      <c r="D4195" s="278">
        <v>59.23</v>
      </c>
      <c r="E4195" s="257"/>
    </row>
    <row r="4196" spans="1:5" s="258" customFormat="1" ht="27">
      <c r="A4196" s="262">
        <v>92675</v>
      </c>
      <c r="B4196" s="263" t="s">
        <v>5618</v>
      </c>
      <c r="C4196" s="264" t="s">
        <v>2</v>
      </c>
      <c r="D4196" s="278">
        <v>82.56</v>
      </c>
      <c r="E4196" s="257"/>
    </row>
    <row r="4197" spans="1:5" s="258" customFormat="1" ht="27">
      <c r="A4197" s="262">
        <v>92676</v>
      </c>
      <c r="B4197" s="263" t="s">
        <v>5619</v>
      </c>
      <c r="C4197" s="264" t="s">
        <v>2</v>
      </c>
      <c r="D4197" s="278">
        <v>80.06</v>
      </c>
      <c r="E4197" s="257"/>
    </row>
    <row r="4198" spans="1:5" s="258" customFormat="1" ht="27">
      <c r="A4198" s="262">
        <v>92677</v>
      </c>
      <c r="B4198" s="263" t="s">
        <v>5620</v>
      </c>
      <c r="C4198" s="264" t="s">
        <v>2</v>
      </c>
      <c r="D4198" s="278">
        <v>138.29</v>
      </c>
      <c r="E4198" s="257"/>
    </row>
    <row r="4199" spans="1:5" s="258" customFormat="1" ht="27">
      <c r="A4199" s="262">
        <v>92678</v>
      </c>
      <c r="B4199" s="263" t="s">
        <v>5621</v>
      </c>
      <c r="C4199" s="264" t="s">
        <v>2</v>
      </c>
      <c r="D4199" s="278">
        <v>127.32</v>
      </c>
      <c r="E4199" s="257"/>
    </row>
    <row r="4200" spans="1:5" s="258" customFormat="1" ht="27">
      <c r="A4200" s="262">
        <v>92679</v>
      </c>
      <c r="B4200" s="263" t="s">
        <v>5622</v>
      </c>
      <c r="C4200" s="264" t="s">
        <v>2</v>
      </c>
      <c r="D4200" s="278">
        <v>191.75</v>
      </c>
      <c r="E4200" s="257"/>
    </row>
    <row r="4201" spans="1:5" s="258" customFormat="1" ht="27">
      <c r="A4201" s="262">
        <v>92680</v>
      </c>
      <c r="B4201" s="263" t="s">
        <v>5623</v>
      </c>
      <c r="C4201" s="264" t="s">
        <v>2</v>
      </c>
      <c r="D4201" s="278">
        <v>170.61</v>
      </c>
      <c r="E4201" s="257"/>
    </row>
    <row r="4202" spans="1:5" s="258" customFormat="1" ht="27">
      <c r="A4202" s="262">
        <v>92681</v>
      </c>
      <c r="B4202" s="263" t="s">
        <v>5624</v>
      </c>
      <c r="C4202" s="264" t="s">
        <v>2</v>
      </c>
      <c r="D4202" s="278">
        <v>51.81</v>
      </c>
      <c r="E4202" s="257"/>
    </row>
    <row r="4203" spans="1:5" s="258" customFormat="1" ht="27">
      <c r="A4203" s="262">
        <v>92682</v>
      </c>
      <c r="B4203" s="263" t="s">
        <v>5625</v>
      </c>
      <c r="C4203" s="264" t="s">
        <v>2</v>
      </c>
      <c r="D4203" s="278">
        <v>65.97</v>
      </c>
      <c r="E4203" s="257"/>
    </row>
    <row r="4204" spans="1:5" s="258" customFormat="1" ht="27">
      <c r="A4204" s="262">
        <v>92683</v>
      </c>
      <c r="B4204" s="263" t="s">
        <v>5626</v>
      </c>
      <c r="C4204" s="264" t="s">
        <v>2</v>
      </c>
      <c r="D4204" s="278">
        <v>77.540000000000006</v>
      </c>
      <c r="E4204" s="257"/>
    </row>
    <row r="4205" spans="1:5" s="258" customFormat="1" ht="27">
      <c r="A4205" s="262">
        <v>92684</v>
      </c>
      <c r="B4205" s="263" t="s">
        <v>5627</v>
      </c>
      <c r="C4205" s="264" t="s">
        <v>2</v>
      </c>
      <c r="D4205" s="278">
        <v>106.63</v>
      </c>
      <c r="E4205" s="257"/>
    </row>
    <row r="4206" spans="1:5" s="258" customFormat="1" ht="27">
      <c r="A4206" s="262">
        <v>92685</v>
      </c>
      <c r="B4206" s="263" t="s">
        <v>5628</v>
      </c>
      <c r="C4206" s="264" t="s">
        <v>2</v>
      </c>
      <c r="D4206" s="278">
        <v>175.22</v>
      </c>
      <c r="E4206" s="257"/>
    </row>
    <row r="4207" spans="1:5" s="258" customFormat="1" ht="27">
      <c r="A4207" s="262">
        <v>92686</v>
      </c>
      <c r="B4207" s="263" t="s">
        <v>5629</v>
      </c>
      <c r="C4207" s="264" t="s">
        <v>2</v>
      </c>
      <c r="D4207" s="278">
        <v>225.38</v>
      </c>
      <c r="E4207" s="257"/>
    </row>
    <row r="4208" spans="1:5" s="258" customFormat="1" ht="27">
      <c r="A4208" s="262">
        <v>92692</v>
      </c>
      <c r="B4208" s="263" t="s">
        <v>5630</v>
      </c>
      <c r="C4208" s="264" t="s">
        <v>2</v>
      </c>
      <c r="D4208" s="278">
        <v>14.33</v>
      </c>
      <c r="E4208" s="257"/>
    </row>
    <row r="4209" spans="1:5" s="258" customFormat="1" ht="27">
      <c r="A4209" s="262">
        <v>92693</v>
      </c>
      <c r="B4209" s="263" t="s">
        <v>5631</v>
      </c>
      <c r="C4209" s="264" t="s">
        <v>2</v>
      </c>
      <c r="D4209" s="278">
        <v>14.78</v>
      </c>
      <c r="E4209" s="257"/>
    </row>
    <row r="4210" spans="1:5" s="258" customFormat="1" ht="27">
      <c r="A4210" s="262">
        <v>92694</v>
      </c>
      <c r="B4210" s="263" t="s">
        <v>5632</v>
      </c>
      <c r="C4210" s="264" t="s">
        <v>2</v>
      </c>
      <c r="D4210" s="278">
        <v>22.52</v>
      </c>
      <c r="E4210" s="257"/>
    </row>
    <row r="4211" spans="1:5" s="258" customFormat="1" ht="27">
      <c r="A4211" s="262">
        <v>92695</v>
      </c>
      <c r="B4211" s="263" t="s">
        <v>5633</v>
      </c>
      <c r="C4211" s="264" t="s">
        <v>2</v>
      </c>
      <c r="D4211" s="278">
        <v>22.97</v>
      </c>
      <c r="E4211" s="257"/>
    </row>
    <row r="4212" spans="1:5" s="258" customFormat="1" ht="27">
      <c r="A4212" s="262">
        <v>92696</v>
      </c>
      <c r="B4212" s="263" t="s">
        <v>5634</v>
      </c>
      <c r="C4212" s="264" t="s">
        <v>2</v>
      </c>
      <c r="D4212" s="278">
        <v>35.17</v>
      </c>
      <c r="E4212" s="257"/>
    </row>
    <row r="4213" spans="1:5" s="258" customFormat="1" ht="27">
      <c r="A4213" s="262">
        <v>92697</v>
      </c>
      <c r="B4213" s="263" t="s">
        <v>5635</v>
      </c>
      <c r="C4213" s="264" t="s">
        <v>2</v>
      </c>
      <c r="D4213" s="278">
        <v>37.19</v>
      </c>
      <c r="E4213" s="257"/>
    </row>
    <row r="4214" spans="1:5" s="258" customFormat="1" ht="27">
      <c r="A4214" s="262">
        <v>92698</v>
      </c>
      <c r="B4214" s="263" t="s">
        <v>5636</v>
      </c>
      <c r="C4214" s="264" t="s">
        <v>2</v>
      </c>
      <c r="D4214" s="278">
        <v>21.16</v>
      </c>
      <c r="E4214" s="257"/>
    </row>
    <row r="4215" spans="1:5" s="258" customFormat="1" ht="27">
      <c r="A4215" s="262">
        <v>92699</v>
      </c>
      <c r="B4215" s="263" t="s">
        <v>5637</v>
      </c>
      <c r="C4215" s="264" t="s">
        <v>2</v>
      </c>
      <c r="D4215" s="278">
        <v>19.71</v>
      </c>
      <c r="E4215" s="257"/>
    </row>
    <row r="4216" spans="1:5" s="258" customFormat="1" ht="27">
      <c r="A4216" s="262">
        <v>92700</v>
      </c>
      <c r="B4216" s="263" t="s">
        <v>5638</v>
      </c>
      <c r="C4216" s="264" t="s">
        <v>2</v>
      </c>
      <c r="D4216" s="278">
        <v>34.31</v>
      </c>
      <c r="E4216" s="257"/>
    </row>
    <row r="4217" spans="1:5" s="258" customFormat="1" ht="27">
      <c r="A4217" s="262">
        <v>92701</v>
      </c>
      <c r="B4217" s="263" t="s">
        <v>5639</v>
      </c>
      <c r="C4217" s="264" t="s">
        <v>2</v>
      </c>
      <c r="D4217" s="278">
        <v>32.14</v>
      </c>
      <c r="E4217" s="257"/>
    </row>
    <row r="4218" spans="1:5" s="258" customFormat="1" ht="27">
      <c r="A4218" s="262">
        <v>92702</v>
      </c>
      <c r="B4218" s="263" t="s">
        <v>5640</v>
      </c>
      <c r="C4218" s="264" t="s">
        <v>2</v>
      </c>
      <c r="D4218" s="278">
        <v>53.44</v>
      </c>
      <c r="E4218" s="257"/>
    </row>
    <row r="4219" spans="1:5" s="258" customFormat="1" ht="27">
      <c r="A4219" s="262">
        <v>92703</v>
      </c>
      <c r="B4219" s="263" t="s">
        <v>5641</v>
      </c>
      <c r="C4219" s="264" t="s">
        <v>2</v>
      </c>
      <c r="D4219" s="278">
        <v>50.76</v>
      </c>
      <c r="E4219" s="257"/>
    </row>
    <row r="4220" spans="1:5" s="258" customFormat="1" ht="27">
      <c r="A4220" s="262">
        <v>92704</v>
      </c>
      <c r="B4220" s="263" t="s">
        <v>5642</v>
      </c>
      <c r="C4220" s="264" t="s">
        <v>2</v>
      </c>
      <c r="D4220" s="278">
        <v>26.54</v>
      </c>
      <c r="E4220" s="257"/>
    </row>
    <row r="4221" spans="1:5" s="258" customFormat="1" ht="27">
      <c r="A4221" s="262">
        <v>92705</v>
      </c>
      <c r="B4221" s="263" t="s">
        <v>5643</v>
      </c>
      <c r="C4221" s="264" t="s">
        <v>2</v>
      </c>
      <c r="D4221" s="278">
        <v>42.42</v>
      </c>
      <c r="E4221" s="257"/>
    </row>
    <row r="4222" spans="1:5" s="258" customFormat="1" ht="27">
      <c r="A4222" s="262">
        <v>92706</v>
      </c>
      <c r="B4222" s="263" t="s">
        <v>5644</v>
      </c>
      <c r="C4222" s="264" t="s">
        <v>2</v>
      </c>
      <c r="D4222" s="278">
        <v>68.67</v>
      </c>
      <c r="E4222" s="257"/>
    </row>
    <row r="4223" spans="1:5" s="258" customFormat="1" ht="27">
      <c r="A4223" s="262">
        <v>92889</v>
      </c>
      <c r="B4223" s="263" t="s">
        <v>5645</v>
      </c>
      <c r="C4223" s="264" t="s">
        <v>2</v>
      </c>
      <c r="D4223" s="278">
        <v>141.44</v>
      </c>
      <c r="E4223" s="257"/>
    </row>
    <row r="4224" spans="1:5" s="258" customFormat="1" ht="27">
      <c r="A4224" s="262">
        <v>92890</v>
      </c>
      <c r="B4224" s="263" t="s">
        <v>5646</v>
      </c>
      <c r="C4224" s="264" t="s">
        <v>2</v>
      </c>
      <c r="D4224" s="278">
        <v>216.87</v>
      </c>
      <c r="E4224" s="257"/>
    </row>
    <row r="4225" spans="1:5" s="258" customFormat="1" ht="27">
      <c r="A4225" s="262">
        <v>92891</v>
      </c>
      <c r="B4225" s="263" t="s">
        <v>5647</v>
      </c>
      <c r="C4225" s="264" t="s">
        <v>2</v>
      </c>
      <c r="D4225" s="278">
        <v>320.48</v>
      </c>
      <c r="E4225" s="257"/>
    </row>
    <row r="4226" spans="1:5" s="258" customFormat="1" ht="27">
      <c r="A4226" s="262">
        <v>92892</v>
      </c>
      <c r="B4226" s="263" t="s">
        <v>5648</v>
      </c>
      <c r="C4226" s="264" t="s">
        <v>2</v>
      </c>
      <c r="D4226" s="278">
        <v>59.21</v>
      </c>
      <c r="E4226" s="257"/>
    </row>
    <row r="4227" spans="1:5" s="258" customFormat="1" ht="27">
      <c r="A4227" s="262">
        <v>92893</v>
      </c>
      <c r="B4227" s="263" t="s">
        <v>5649</v>
      </c>
      <c r="C4227" s="264" t="s">
        <v>2</v>
      </c>
      <c r="D4227" s="278">
        <v>85.7</v>
      </c>
      <c r="E4227" s="257"/>
    </row>
    <row r="4228" spans="1:5" s="258" customFormat="1" ht="27">
      <c r="A4228" s="262">
        <v>92894</v>
      </c>
      <c r="B4228" s="263" t="s">
        <v>5650</v>
      </c>
      <c r="C4228" s="264" t="s">
        <v>2</v>
      </c>
      <c r="D4228" s="278">
        <v>102.88</v>
      </c>
      <c r="E4228" s="257"/>
    </row>
    <row r="4229" spans="1:5" s="258" customFormat="1" ht="27">
      <c r="A4229" s="262">
        <v>92895</v>
      </c>
      <c r="B4229" s="263" t="s">
        <v>5651</v>
      </c>
      <c r="C4229" s="264" t="s">
        <v>2</v>
      </c>
      <c r="D4229" s="278">
        <v>141.4</v>
      </c>
      <c r="E4229" s="257"/>
    </row>
    <row r="4230" spans="1:5" s="258" customFormat="1" ht="27">
      <c r="A4230" s="262">
        <v>92896</v>
      </c>
      <c r="B4230" s="263" t="s">
        <v>5652</v>
      </c>
      <c r="C4230" s="264" t="s">
        <v>2</v>
      </c>
      <c r="D4230" s="278">
        <v>218.45</v>
      </c>
      <c r="E4230" s="257"/>
    </row>
    <row r="4231" spans="1:5" s="258" customFormat="1" ht="27">
      <c r="A4231" s="262">
        <v>92897</v>
      </c>
      <c r="B4231" s="263" t="s">
        <v>5653</v>
      </c>
      <c r="C4231" s="264" t="s">
        <v>2</v>
      </c>
      <c r="D4231" s="278">
        <v>323.73</v>
      </c>
      <c r="E4231" s="257"/>
    </row>
    <row r="4232" spans="1:5" s="258" customFormat="1" ht="27">
      <c r="A4232" s="262">
        <v>92898</v>
      </c>
      <c r="B4232" s="263" t="s">
        <v>5654</v>
      </c>
      <c r="C4232" s="264" t="s">
        <v>2</v>
      </c>
      <c r="D4232" s="278">
        <v>50.46</v>
      </c>
      <c r="E4232" s="257"/>
    </row>
    <row r="4233" spans="1:5" s="258" customFormat="1" ht="27">
      <c r="A4233" s="262">
        <v>92899</v>
      </c>
      <c r="B4233" s="263" t="s">
        <v>5655</v>
      </c>
      <c r="C4233" s="264" t="s">
        <v>2</v>
      </c>
      <c r="D4233" s="278">
        <v>75.739999999999995</v>
      </c>
      <c r="E4233" s="257"/>
    </row>
    <row r="4234" spans="1:5" s="258" customFormat="1" ht="27">
      <c r="A4234" s="262">
        <v>92900</v>
      </c>
      <c r="B4234" s="263" t="s">
        <v>5656</v>
      </c>
      <c r="C4234" s="264" t="s">
        <v>2</v>
      </c>
      <c r="D4234" s="278">
        <v>91.53</v>
      </c>
      <c r="E4234" s="257"/>
    </row>
    <row r="4235" spans="1:5" s="258" customFormat="1" ht="27">
      <c r="A4235" s="262">
        <v>92901</v>
      </c>
      <c r="B4235" s="263" t="s">
        <v>5657</v>
      </c>
      <c r="C4235" s="264" t="s">
        <v>2</v>
      </c>
      <c r="D4235" s="278">
        <v>128.34</v>
      </c>
      <c r="E4235" s="257"/>
    </row>
    <row r="4236" spans="1:5" s="258" customFormat="1" ht="27">
      <c r="A4236" s="262">
        <v>92902</v>
      </c>
      <c r="B4236" s="263" t="s">
        <v>5658</v>
      </c>
      <c r="C4236" s="264" t="s">
        <v>2</v>
      </c>
      <c r="D4236" s="278">
        <v>202.79</v>
      </c>
      <c r="E4236" s="257"/>
    </row>
    <row r="4237" spans="1:5" s="258" customFormat="1" ht="27">
      <c r="A4237" s="262">
        <v>92903</v>
      </c>
      <c r="B4237" s="263" t="s">
        <v>5659</v>
      </c>
      <c r="C4237" s="264" t="s">
        <v>2</v>
      </c>
      <c r="D4237" s="278">
        <v>305.52999999999997</v>
      </c>
      <c r="E4237" s="257"/>
    </row>
    <row r="4238" spans="1:5" s="258" customFormat="1" ht="27">
      <c r="A4238" s="262">
        <v>92904</v>
      </c>
      <c r="B4238" s="263" t="s">
        <v>5660</v>
      </c>
      <c r="C4238" s="264" t="s">
        <v>2</v>
      </c>
      <c r="D4238" s="278">
        <v>34.65</v>
      </c>
      <c r="E4238" s="257"/>
    </row>
    <row r="4239" spans="1:5" s="258" customFormat="1" ht="27">
      <c r="A4239" s="262">
        <v>92905</v>
      </c>
      <c r="B4239" s="263" t="s">
        <v>5661</v>
      </c>
      <c r="C4239" s="264" t="s">
        <v>2</v>
      </c>
      <c r="D4239" s="278">
        <v>49.04</v>
      </c>
      <c r="E4239" s="257"/>
    </row>
    <row r="4240" spans="1:5" s="258" customFormat="1" ht="27">
      <c r="A4240" s="262">
        <v>92906</v>
      </c>
      <c r="B4240" s="263" t="s">
        <v>5662</v>
      </c>
      <c r="C4240" s="264" t="s">
        <v>2</v>
      </c>
      <c r="D4240" s="278">
        <v>58.84</v>
      </c>
      <c r="E4240" s="257"/>
    </row>
    <row r="4241" spans="1:5" s="258" customFormat="1" ht="27">
      <c r="A4241" s="262">
        <v>92907</v>
      </c>
      <c r="B4241" s="263" t="s">
        <v>5663</v>
      </c>
      <c r="C4241" s="264" t="s">
        <v>2</v>
      </c>
      <c r="D4241" s="278">
        <v>72.91</v>
      </c>
      <c r="E4241" s="257"/>
    </row>
    <row r="4242" spans="1:5" s="258" customFormat="1" ht="27">
      <c r="A4242" s="262">
        <v>92908</v>
      </c>
      <c r="B4242" s="263" t="s">
        <v>5664</v>
      </c>
      <c r="C4242" s="264" t="s">
        <v>2</v>
      </c>
      <c r="D4242" s="278">
        <v>72.91</v>
      </c>
      <c r="E4242" s="257"/>
    </row>
    <row r="4243" spans="1:5" s="258" customFormat="1" ht="27">
      <c r="A4243" s="262">
        <v>92909</v>
      </c>
      <c r="B4243" s="263" t="s">
        <v>5665</v>
      </c>
      <c r="C4243" s="264" t="s">
        <v>2</v>
      </c>
      <c r="D4243" s="278">
        <v>72.91</v>
      </c>
      <c r="E4243" s="257"/>
    </row>
    <row r="4244" spans="1:5" s="258" customFormat="1" ht="27">
      <c r="A4244" s="262">
        <v>92910</v>
      </c>
      <c r="B4244" s="263" t="s">
        <v>5666</v>
      </c>
      <c r="C4244" s="264" t="s">
        <v>2</v>
      </c>
      <c r="D4244" s="278">
        <v>107.73</v>
      </c>
      <c r="E4244" s="257"/>
    </row>
    <row r="4245" spans="1:5" s="258" customFormat="1" ht="27">
      <c r="A4245" s="262">
        <v>92911</v>
      </c>
      <c r="B4245" s="263" t="s">
        <v>5667</v>
      </c>
      <c r="C4245" s="264" t="s">
        <v>2</v>
      </c>
      <c r="D4245" s="278">
        <v>107.73</v>
      </c>
      <c r="E4245" s="257"/>
    </row>
    <row r="4246" spans="1:5" s="258" customFormat="1" ht="27">
      <c r="A4246" s="262">
        <v>92912</v>
      </c>
      <c r="B4246" s="263" t="s">
        <v>5668</v>
      </c>
      <c r="C4246" s="264" t="s">
        <v>2</v>
      </c>
      <c r="D4246" s="278">
        <v>146.79</v>
      </c>
      <c r="E4246" s="257"/>
    </row>
    <row r="4247" spans="1:5" s="258" customFormat="1" ht="27">
      <c r="A4247" s="262">
        <v>92913</v>
      </c>
      <c r="B4247" s="263" t="s">
        <v>5669</v>
      </c>
      <c r="C4247" s="264" t="s">
        <v>2</v>
      </c>
      <c r="D4247" s="278">
        <v>149.47999999999999</v>
      </c>
      <c r="E4247" s="257"/>
    </row>
    <row r="4248" spans="1:5" s="258" customFormat="1" ht="27">
      <c r="A4248" s="262">
        <v>92914</v>
      </c>
      <c r="B4248" s="263" t="s">
        <v>5670</v>
      </c>
      <c r="C4248" s="264" t="s">
        <v>2</v>
      </c>
      <c r="D4248" s="278">
        <v>149.47999999999999</v>
      </c>
      <c r="E4248" s="257"/>
    </row>
    <row r="4249" spans="1:5" s="258" customFormat="1" ht="27">
      <c r="A4249" s="262">
        <v>92918</v>
      </c>
      <c r="B4249" s="263" t="s">
        <v>5671</v>
      </c>
      <c r="C4249" s="264" t="s">
        <v>2</v>
      </c>
      <c r="D4249" s="278">
        <v>37.39</v>
      </c>
      <c r="E4249" s="257"/>
    </row>
    <row r="4250" spans="1:5" s="258" customFormat="1" ht="27">
      <c r="A4250" s="262">
        <v>92920</v>
      </c>
      <c r="B4250" s="263" t="s">
        <v>5672</v>
      </c>
      <c r="C4250" s="264" t="s">
        <v>2</v>
      </c>
      <c r="D4250" s="278">
        <v>37.67</v>
      </c>
      <c r="E4250" s="257"/>
    </row>
    <row r="4251" spans="1:5" s="258" customFormat="1" ht="27">
      <c r="A4251" s="262">
        <v>92925</v>
      </c>
      <c r="B4251" s="263" t="s">
        <v>5673</v>
      </c>
      <c r="C4251" s="264" t="s">
        <v>2</v>
      </c>
      <c r="D4251" s="278">
        <v>46.95</v>
      </c>
      <c r="E4251" s="257"/>
    </row>
    <row r="4252" spans="1:5" s="258" customFormat="1" ht="27">
      <c r="A4252" s="262">
        <v>92926</v>
      </c>
      <c r="B4252" s="263" t="s">
        <v>5674</v>
      </c>
      <c r="C4252" s="264" t="s">
        <v>2</v>
      </c>
      <c r="D4252" s="278">
        <v>46.93</v>
      </c>
      <c r="E4252" s="257"/>
    </row>
    <row r="4253" spans="1:5" s="258" customFormat="1" ht="27">
      <c r="A4253" s="262">
        <v>92927</v>
      </c>
      <c r="B4253" s="263" t="s">
        <v>5675</v>
      </c>
      <c r="C4253" s="264" t="s">
        <v>2</v>
      </c>
      <c r="D4253" s="278">
        <v>46.93</v>
      </c>
      <c r="E4253" s="257"/>
    </row>
    <row r="4254" spans="1:5" s="258" customFormat="1" ht="27">
      <c r="A4254" s="262">
        <v>92928</v>
      </c>
      <c r="B4254" s="263" t="s">
        <v>5676</v>
      </c>
      <c r="C4254" s="264" t="s">
        <v>2</v>
      </c>
      <c r="D4254" s="278">
        <v>53.92</v>
      </c>
      <c r="E4254" s="257"/>
    </row>
    <row r="4255" spans="1:5" s="258" customFormat="1" ht="27">
      <c r="A4255" s="262">
        <v>92929</v>
      </c>
      <c r="B4255" s="263" t="s">
        <v>5677</v>
      </c>
      <c r="C4255" s="264" t="s">
        <v>2</v>
      </c>
      <c r="D4255" s="278">
        <v>53.92</v>
      </c>
      <c r="E4255" s="257"/>
    </row>
    <row r="4256" spans="1:5" s="258" customFormat="1" ht="27">
      <c r="A4256" s="262">
        <v>92930</v>
      </c>
      <c r="B4256" s="263" t="s">
        <v>5678</v>
      </c>
      <c r="C4256" s="264" t="s">
        <v>2</v>
      </c>
      <c r="D4256" s="278">
        <v>53.92</v>
      </c>
      <c r="E4256" s="257"/>
    </row>
    <row r="4257" spans="1:5" s="258" customFormat="1" ht="27">
      <c r="A4257" s="262">
        <v>92931</v>
      </c>
      <c r="B4257" s="263" t="s">
        <v>5679</v>
      </c>
      <c r="C4257" s="264" t="s">
        <v>2</v>
      </c>
      <c r="D4257" s="278">
        <v>72.87</v>
      </c>
      <c r="E4257" s="257"/>
    </row>
    <row r="4258" spans="1:5" s="258" customFormat="1" ht="27">
      <c r="A4258" s="262">
        <v>92932</v>
      </c>
      <c r="B4258" s="263" t="s">
        <v>5680</v>
      </c>
      <c r="C4258" s="264" t="s">
        <v>2</v>
      </c>
      <c r="D4258" s="278">
        <v>72.87</v>
      </c>
      <c r="E4258" s="257"/>
    </row>
    <row r="4259" spans="1:5" s="258" customFormat="1" ht="27">
      <c r="A4259" s="262">
        <v>92933</v>
      </c>
      <c r="B4259" s="263" t="s">
        <v>5681</v>
      </c>
      <c r="C4259" s="264" t="s">
        <v>2</v>
      </c>
      <c r="D4259" s="278">
        <v>72.87</v>
      </c>
      <c r="E4259" s="257"/>
    </row>
    <row r="4260" spans="1:5" s="258" customFormat="1" ht="27">
      <c r="A4260" s="262">
        <v>92934</v>
      </c>
      <c r="B4260" s="263" t="s">
        <v>5682</v>
      </c>
      <c r="C4260" s="264" t="s">
        <v>2</v>
      </c>
      <c r="D4260" s="278">
        <v>109.31</v>
      </c>
      <c r="E4260" s="257"/>
    </row>
    <row r="4261" spans="1:5" s="258" customFormat="1" ht="27">
      <c r="A4261" s="262">
        <v>92935</v>
      </c>
      <c r="B4261" s="263" t="s">
        <v>5683</v>
      </c>
      <c r="C4261" s="264" t="s">
        <v>2</v>
      </c>
      <c r="D4261" s="278">
        <v>109.31</v>
      </c>
      <c r="E4261" s="257"/>
    </row>
    <row r="4262" spans="1:5" s="258" customFormat="1" ht="27">
      <c r="A4262" s="262">
        <v>92936</v>
      </c>
      <c r="B4262" s="263" t="s">
        <v>5684</v>
      </c>
      <c r="C4262" s="264" t="s">
        <v>2</v>
      </c>
      <c r="D4262" s="278">
        <v>152.72999999999999</v>
      </c>
      <c r="E4262" s="257"/>
    </row>
    <row r="4263" spans="1:5" s="258" customFormat="1" ht="27">
      <c r="A4263" s="262">
        <v>92937</v>
      </c>
      <c r="B4263" s="263" t="s">
        <v>5685</v>
      </c>
      <c r="C4263" s="264" t="s">
        <v>2</v>
      </c>
      <c r="D4263" s="278">
        <v>152.72999999999999</v>
      </c>
      <c r="E4263" s="257"/>
    </row>
    <row r="4264" spans="1:5" s="258" customFormat="1" ht="27">
      <c r="A4264" s="262">
        <v>92938</v>
      </c>
      <c r="B4264" s="263" t="s">
        <v>5686</v>
      </c>
      <c r="C4264" s="264" t="s">
        <v>2</v>
      </c>
      <c r="D4264" s="278">
        <v>28.64</v>
      </c>
      <c r="E4264" s="257"/>
    </row>
    <row r="4265" spans="1:5" s="258" customFormat="1" ht="27">
      <c r="A4265" s="262">
        <v>92939</v>
      </c>
      <c r="B4265" s="263" t="s">
        <v>5687</v>
      </c>
      <c r="C4265" s="264" t="s">
        <v>2</v>
      </c>
      <c r="D4265" s="278">
        <v>28.92</v>
      </c>
      <c r="E4265" s="257"/>
    </row>
    <row r="4266" spans="1:5" s="258" customFormat="1" ht="27">
      <c r="A4266" s="262">
        <v>92940</v>
      </c>
      <c r="B4266" s="263" t="s">
        <v>5688</v>
      </c>
      <c r="C4266" s="264" t="s">
        <v>2</v>
      </c>
      <c r="D4266" s="278">
        <v>36.99</v>
      </c>
      <c r="E4266" s="257"/>
    </row>
    <row r="4267" spans="1:5" s="258" customFormat="1" ht="27">
      <c r="A4267" s="262">
        <v>92941</v>
      </c>
      <c r="B4267" s="263" t="s">
        <v>5689</v>
      </c>
      <c r="C4267" s="264" t="s">
        <v>2</v>
      </c>
      <c r="D4267" s="278">
        <v>36.97</v>
      </c>
      <c r="E4267" s="257"/>
    </row>
    <row r="4268" spans="1:5" s="258" customFormat="1" ht="27">
      <c r="A4268" s="262">
        <v>92942</v>
      </c>
      <c r="B4268" s="263" t="s">
        <v>5690</v>
      </c>
      <c r="C4268" s="264" t="s">
        <v>2</v>
      </c>
      <c r="D4268" s="278">
        <v>36.97</v>
      </c>
      <c r="E4268" s="257"/>
    </row>
    <row r="4269" spans="1:5" s="258" customFormat="1" ht="27">
      <c r="A4269" s="262">
        <v>92943</v>
      </c>
      <c r="B4269" s="263" t="s">
        <v>5691</v>
      </c>
      <c r="C4269" s="264" t="s">
        <v>2</v>
      </c>
      <c r="D4269" s="278">
        <v>42.57</v>
      </c>
      <c r="E4269" s="257"/>
    </row>
    <row r="4270" spans="1:5" s="258" customFormat="1" ht="27">
      <c r="A4270" s="262">
        <v>92944</v>
      </c>
      <c r="B4270" s="263" t="s">
        <v>5692</v>
      </c>
      <c r="C4270" s="264" t="s">
        <v>2</v>
      </c>
      <c r="D4270" s="278">
        <v>42.57</v>
      </c>
      <c r="E4270" s="257"/>
    </row>
    <row r="4271" spans="1:5" s="258" customFormat="1" ht="27">
      <c r="A4271" s="262">
        <v>92945</v>
      </c>
      <c r="B4271" s="263" t="s">
        <v>5693</v>
      </c>
      <c r="C4271" s="264" t="s">
        <v>2</v>
      </c>
      <c r="D4271" s="278">
        <v>42.57</v>
      </c>
      <c r="E4271" s="257"/>
    </row>
    <row r="4272" spans="1:5" s="258" customFormat="1" ht="27">
      <c r="A4272" s="262">
        <v>92946</v>
      </c>
      <c r="B4272" s="263" t="s">
        <v>5694</v>
      </c>
      <c r="C4272" s="264" t="s">
        <v>2</v>
      </c>
      <c r="D4272" s="278">
        <v>59.81</v>
      </c>
      <c r="E4272" s="257"/>
    </row>
    <row r="4273" spans="1:5" s="258" customFormat="1" ht="27">
      <c r="A4273" s="262">
        <v>92947</v>
      </c>
      <c r="B4273" s="263" t="s">
        <v>5695</v>
      </c>
      <c r="C4273" s="264" t="s">
        <v>2</v>
      </c>
      <c r="D4273" s="278">
        <v>59.81</v>
      </c>
      <c r="E4273" s="257"/>
    </row>
    <row r="4274" spans="1:5" s="258" customFormat="1" ht="27">
      <c r="A4274" s="262">
        <v>92948</v>
      </c>
      <c r="B4274" s="263" t="s">
        <v>5696</v>
      </c>
      <c r="C4274" s="264" t="s">
        <v>2</v>
      </c>
      <c r="D4274" s="278">
        <v>59.81</v>
      </c>
      <c r="E4274" s="257"/>
    </row>
    <row r="4275" spans="1:5" s="258" customFormat="1" ht="27">
      <c r="A4275" s="262">
        <v>92949</v>
      </c>
      <c r="B4275" s="263" t="s">
        <v>5697</v>
      </c>
      <c r="C4275" s="264" t="s">
        <v>2</v>
      </c>
      <c r="D4275" s="278">
        <v>93.65</v>
      </c>
      <c r="E4275" s="257"/>
    </row>
    <row r="4276" spans="1:5" s="258" customFormat="1" ht="27">
      <c r="A4276" s="262">
        <v>92950</v>
      </c>
      <c r="B4276" s="263" t="s">
        <v>5698</v>
      </c>
      <c r="C4276" s="264" t="s">
        <v>2</v>
      </c>
      <c r="D4276" s="278">
        <v>93.65</v>
      </c>
      <c r="E4276" s="257"/>
    </row>
    <row r="4277" spans="1:5" s="258" customFormat="1" ht="27">
      <c r="A4277" s="262">
        <v>92951</v>
      </c>
      <c r="B4277" s="263" t="s">
        <v>5699</v>
      </c>
      <c r="C4277" s="264" t="s">
        <v>2</v>
      </c>
      <c r="D4277" s="278">
        <v>134.53</v>
      </c>
      <c r="E4277" s="257"/>
    </row>
    <row r="4278" spans="1:5" s="258" customFormat="1" ht="27">
      <c r="A4278" s="262">
        <v>92952</v>
      </c>
      <c r="B4278" s="263" t="s">
        <v>5700</v>
      </c>
      <c r="C4278" s="264" t="s">
        <v>2</v>
      </c>
      <c r="D4278" s="278">
        <v>134.53</v>
      </c>
      <c r="E4278" s="257"/>
    </row>
    <row r="4279" spans="1:5" s="258" customFormat="1" ht="27">
      <c r="A4279" s="262">
        <v>92953</v>
      </c>
      <c r="B4279" s="263" t="s">
        <v>5701</v>
      </c>
      <c r="C4279" s="264" t="s">
        <v>2</v>
      </c>
      <c r="D4279" s="278">
        <v>24.42</v>
      </c>
      <c r="E4279" s="257"/>
    </row>
    <row r="4280" spans="1:5" s="258" customFormat="1" ht="27">
      <c r="A4280" s="262">
        <v>93050</v>
      </c>
      <c r="B4280" s="263" t="s">
        <v>7446</v>
      </c>
      <c r="C4280" s="264" t="s">
        <v>2</v>
      </c>
      <c r="D4280" s="278">
        <v>10.95</v>
      </c>
      <c r="E4280" s="257"/>
    </row>
    <row r="4281" spans="1:5" s="258" customFormat="1" ht="27">
      <c r="A4281" s="262">
        <v>93052</v>
      </c>
      <c r="B4281" s="263" t="s">
        <v>7447</v>
      </c>
      <c r="C4281" s="264" t="s">
        <v>2</v>
      </c>
      <c r="D4281" s="278">
        <v>510.41</v>
      </c>
      <c r="E4281" s="257"/>
    </row>
    <row r="4282" spans="1:5" s="258" customFormat="1" ht="27">
      <c r="A4282" s="262">
        <v>93054</v>
      </c>
      <c r="B4282" s="263" t="s">
        <v>7448</v>
      </c>
      <c r="C4282" s="264" t="s">
        <v>2</v>
      </c>
      <c r="D4282" s="278">
        <v>21.84</v>
      </c>
      <c r="E4282" s="257"/>
    </row>
    <row r="4283" spans="1:5" s="258" customFormat="1" ht="27">
      <c r="A4283" s="262">
        <v>93055</v>
      </c>
      <c r="B4283" s="263" t="s">
        <v>7449</v>
      </c>
      <c r="C4283" s="264" t="s">
        <v>2</v>
      </c>
      <c r="D4283" s="278">
        <v>44.02</v>
      </c>
      <c r="E4283" s="257"/>
    </row>
    <row r="4284" spans="1:5" s="258" customFormat="1" ht="27">
      <c r="A4284" s="262">
        <v>93056</v>
      </c>
      <c r="B4284" s="263" t="s">
        <v>7450</v>
      </c>
      <c r="C4284" s="264" t="s">
        <v>2</v>
      </c>
      <c r="D4284" s="278">
        <v>16.399999999999999</v>
      </c>
      <c r="E4284" s="257"/>
    </row>
    <row r="4285" spans="1:5" s="258" customFormat="1" ht="27">
      <c r="A4285" s="262">
        <v>93057</v>
      </c>
      <c r="B4285" s="263" t="s">
        <v>7451</v>
      </c>
      <c r="C4285" s="264" t="s">
        <v>2</v>
      </c>
      <c r="D4285" s="278">
        <v>13.62</v>
      </c>
      <c r="E4285" s="257"/>
    </row>
    <row r="4286" spans="1:5" s="258" customFormat="1" ht="27">
      <c r="A4286" s="262">
        <v>93058</v>
      </c>
      <c r="B4286" s="263" t="s">
        <v>7452</v>
      </c>
      <c r="C4286" s="264" t="s">
        <v>2</v>
      </c>
      <c r="D4286" s="278">
        <v>561.51</v>
      </c>
      <c r="E4286" s="257"/>
    </row>
    <row r="4287" spans="1:5" s="258" customFormat="1" ht="27">
      <c r="A4287" s="262">
        <v>93059</v>
      </c>
      <c r="B4287" s="263" t="s">
        <v>7453</v>
      </c>
      <c r="C4287" s="264" t="s">
        <v>2</v>
      </c>
      <c r="D4287" s="278">
        <v>28.61</v>
      </c>
      <c r="E4287" s="257"/>
    </row>
    <row r="4288" spans="1:5" s="258" customFormat="1" ht="27">
      <c r="A4288" s="262">
        <v>93060</v>
      </c>
      <c r="B4288" s="263" t="s">
        <v>7454</v>
      </c>
      <c r="C4288" s="264" t="s">
        <v>2</v>
      </c>
      <c r="D4288" s="278">
        <v>77.22</v>
      </c>
      <c r="E4288" s="257"/>
    </row>
    <row r="4289" spans="1:5" s="258" customFormat="1" ht="27">
      <c r="A4289" s="262">
        <v>93061</v>
      </c>
      <c r="B4289" s="263" t="s">
        <v>7455</v>
      </c>
      <c r="C4289" s="264" t="s">
        <v>2</v>
      </c>
      <c r="D4289" s="278">
        <v>31.18</v>
      </c>
      <c r="E4289" s="257"/>
    </row>
    <row r="4290" spans="1:5" s="258" customFormat="1" ht="27">
      <c r="A4290" s="262">
        <v>93062</v>
      </c>
      <c r="B4290" s="263" t="s">
        <v>7456</v>
      </c>
      <c r="C4290" s="264" t="s">
        <v>2</v>
      </c>
      <c r="D4290" s="278">
        <v>26.28</v>
      </c>
      <c r="E4290" s="257"/>
    </row>
    <row r="4291" spans="1:5" s="258" customFormat="1" ht="27">
      <c r="A4291" s="262">
        <v>93063</v>
      </c>
      <c r="B4291" s="263" t="s">
        <v>7457</v>
      </c>
      <c r="C4291" s="264" t="s">
        <v>2</v>
      </c>
      <c r="D4291" s="278">
        <v>643.41999999999996</v>
      </c>
      <c r="E4291" s="257"/>
    </row>
    <row r="4292" spans="1:5" s="258" customFormat="1" ht="27">
      <c r="A4292" s="262">
        <v>93064</v>
      </c>
      <c r="B4292" s="263" t="s">
        <v>7458</v>
      </c>
      <c r="C4292" s="264" t="s">
        <v>2</v>
      </c>
      <c r="D4292" s="278">
        <v>47.92</v>
      </c>
      <c r="E4292" s="257"/>
    </row>
    <row r="4293" spans="1:5" s="258" customFormat="1" ht="27">
      <c r="A4293" s="262">
        <v>93065</v>
      </c>
      <c r="B4293" s="263" t="s">
        <v>7459</v>
      </c>
      <c r="C4293" s="264" t="s">
        <v>2</v>
      </c>
      <c r="D4293" s="278">
        <v>43.03</v>
      </c>
      <c r="E4293" s="257"/>
    </row>
    <row r="4294" spans="1:5" s="258" customFormat="1" ht="27">
      <c r="A4294" s="262">
        <v>93066</v>
      </c>
      <c r="B4294" s="263" t="s">
        <v>7460</v>
      </c>
      <c r="C4294" s="264" t="s">
        <v>2</v>
      </c>
      <c r="D4294" s="278">
        <v>807.47</v>
      </c>
      <c r="E4294" s="257"/>
    </row>
    <row r="4295" spans="1:5" s="258" customFormat="1" ht="27">
      <c r="A4295" s="262">
        <v>93067</v>
      </c>
      <c r="B4295" s="263" t="s">
        <v>7461</v>
      </c>
      <c r="C4295" s="264" t="s">
        <v>2</v>
      </c>
      <c r="D4295" s="278">
        <v>71.33</v>
      </c>
      <c r="E4295" s="257"/>
    </row>
    <row r="4296" spans="1:5" s="258" customFormat="1" ht="27">
      <c r="A4296" s="262">
        <v>93068</v>
      </c>
      <c r="B4296" s="263" t="s">
        <v>7462</v>
      </c>
      <c r="C4296" s="264" t="s">
        <v>2</v>
      </c>
      <c r="D4296" s="278">
        <v>60.65</v>
      </c>
      <c r="E4296" s="257"/>
    </row>
    <row r="4297" spans="1:5" s="258" customFormat="1" ht="27">
      <c r="A4297" s="262">
        <v>93069</v>
      </c>
      <c r="B4297" s="263" t="s">
        <v>7463</v>
      </c>
      <c r="C4297" s="264" t="s">
        <v>2</v>
      </c>
      <c r="D4297" s="278">
        <v>1119.31</v>
      </c>
      <c r="E4297" s="257"/>
    </row>
    <row r="4298" spans="1:5" s="258" customFormat="1" ht="27">
      <c r="A4298" s="262">
        <v>93070</v>
      </c>
      <c r="B4298" s="263" t="s">
        <v>7464</v>
      </c>
      <c r="C4298" s="264" t="s">
        <v>2</v>
      </c>
      <c r="D4298" s="278">
        <v>180.42</v>
      </c>
      <c r="E4298" s="257"/>
    </row>
    <row r="4299" spans="1:5" s="258" customFormat="1" ht="27">
      <c r="A4299" s="262">
        <v>93071</v>
      </c>
      <c r="B4299" s="263" t="s">
        <v>7465</v>
      </c>
      <c r="C4299" s="264" t="s">
        <v>2</v>
      </c>
      <c r="D4299" s="278">
        <v>165.87</v>
      </c>
      <c r="E4299" s="257"/>
    </row>
    <row r="4300" spans="1:5" s="258" customFormat="1" ht="27">
      <c r="A4300" s="262">
        <v>93072</v>
      </c>
      <c r="B4300" s="263" t="s">
        <v>7466</v>
      </c>
      <c r="C4300" s="264" t="s">
        <v>2</v>
      </c>
      <c r="D4300" s="278">
        <v>1477.22</v>
      </c>
      <c r="E4300" s="257"/>
    </row>
    <row r="4301" spans="1:5" s="258" customFormat="1" ht="27">
      <c r="A4301" s="262">
        <v>93074</v>
      </c>
      <c r="B4301" s="263" t="s">
        <v>7467</v>
      </c>
      <c r="C4301" s="264" t="s">
        <v>2</v>
      </c>
      <c r="D4301" s="278">
        <v>12.87</v>
      </c>
      <c r="E4301" s="257"/>
    </row>
    <row r="4302" spans="1:5" s="258" customFormat="1" ht="27">
      <c r="A4302" s="262">
        <v>93075</v>
      </c>
      <c r="B4302" s="263" t="s">
        <v>7468</v>
      </c>
      <c r="C4302" s="264" t="s">
        <v>2</v>
      </c>
      <c r="D4302" s="278">
        <v>19.12</v>
      </c>
      <c r="E4302" s="257"/>
    </row>
    <row r="4303" spans="1:5" s="258" customFormat="1" ht="27">
      <c r="A4303" s="262">
        <v>93076</v>
      </c>
      <c r="B4303" s="263" t="s">
        <v>7469</v>
      </c>
      <c r="C4303" s="264" t="s">
        <v>2</v>
      </c>
      <c r="D4303" s="278">
        <v>20.66</v>
      </c>
      <c r="E4303" s="257"/>
    </row>
    <row r="4304" spans="1:5" s="258" customFormat="1" ht="27">
      <c r="A4304" s="262">
        <v>93077</v>
      </c>
      <c r="B4304" s="263" t="s">
        <v>7470</v>
      </c>
      <c r="C4304" s="264" t="s">
        <v>2</v>
      </c>
      <c r="D4304" s="278">
        <v>27.12</v>
      </c>
      <c r="E4304" s="257"/>
    </row>
    <row r="4305" spans="1:5" s="258" customFormat="1" ht="27">
      <c r="A4305" s="262">
        <v>93078</v>
      </c>
      <c r="B4305" s="263" t="s">
        <v>7471</v>
      </c>
      <c r="C4305" s="264" t="s">
        <v>2</v>
      </c>
      <c r="D4305" s="278">
        <v>30.51</v>
      </c>
      <c r="E4305" s="257"/>
    </row>
    <row r="4306" spans="1:5" s="258" customFormat="1" ht="27">
      <c r="A4306" s="262">
        <v>93079</v>
      </c>
      <c r="B4306" s="263" t="s">
        <v>7472</v>
      </c>
      <c r="C4306" s="264" t="s">
        <v>2</v>
      </c>
      <c r="D4306" s="278">
        <v>28.81</v>
      </c>
      <c r="E4306" s="257"/>
    </row>
    <row r="4307" spans="1:5" s="258" customFormat="1" ht="27">
      <c r="A4307" s="262">
        <v>93080</v>
      </c>
      <c r="B4307" s="263" t="s">
        <v>7473</v>
      </c>
      <c r="C4307" s="264" t="s">
        <v>2</v>
      </c>
      <c r="D4307" s="278">
        <v>8.3699999999999992</v>
      </c>
      <c r="E4307" s="257"/>
    </row>
    <row r="4308" spans="1:5" s="258" customFormat="1" ht="27">
      <c r="A4308" s="262">
        <v>93081</v>
      </c>
      <c r="B4308" s="263" t="s">
        <v>7474</v>
      </c>
      <c r="C4308" s="264" t="s">
        <v>2</v>
      </c>
      <c r="D4308" s="278">
        <v>18.059999999999999</v>
      </c>
      <c r="E4308" s="257"/>
    </row>
    <row r="4309" spans="1:5" s="258" customFormat="1" ht="27">
      <c r="A4309" s="262">
        <v>93082</v>
      </c>
      <c r="B4309" s="263" t="s">
        <v>7475</v>
      </c>
      <c r="C4309" s="264" t="s">
        <v>2</v>
      </c>
      <c r="D4309" s="278">
        <v>23.42</v>
      </c>
      <c r="E4309" s="257"/>
    </row>
    <row r="4310" spans="1:5" s="258" customFormat="1" ht="27">
      <c r="A4310" s="262">
        <v>93083</v>
      </c>
      <c r="B4310" s="263" t="s">
        <v>7476</v>
      </c>
      <c r="C4310" s="264" t="s">
        <v>2</v>
      </c>
      <c r="D4310" s="278">
        <v>441.9</v>
      </c>
      <c r="E4310" s="257"/>
    </row>
    <row r="4311" spans="1:5" s="258" customFormat="1" ht="27">
      <c r="A4311" s="262">
        <v>93084</v>
      </c>
      <c r="B4311" s="263" t="s">
        <v>7477</v>
      </c>
      <c r="C4311" s="264" t="s">
        <v>2</v>
      </c>
      <c r="D4311" s="278">
        <v>13.57</v>
      </c>
      <c r="E4311" s="257"/>
    </row>
    <row r="4312" spans="1:5" s="258" customFormat="1" ht="27">
      <c r="A4312" s="262">
        <v>93085</v>
      </c>
      <c r="B4312" s="263" t="s">
        <v>7478</v>
      </c>
      <c r="C4312" s="264" t="s">
        <v>2</v>
      </c>
      <c r="D4312" s="278">
        <v>14.51</v>
      </c>
      <c r="E4312" s="257"/>
    </row>
    <row r="4313" spans="1:5" s="258" customFormat="1" ht="27">
      <c r="A4313" s="262">
        <v>93086</v>
      </c>
      <c r="B4313" s="263" t="s">
        <v>7479</v>
      </c>
      <c r="C4313" s="264" t="s">
        <v>2</v>
      </c>
      <c r="D4313" s="278">
        <v>513.03</v>
      </c>
      <c r="E4313" s="257"/>
    </row>
    <row r="4314" spans="1:5" s="258" customFormat="1" ht="27">
      <c r="A4314" s="262">
        <v>93087</v>
      </c>
      <c r="B4314" s="263" t="s">
        <v>7480</v>
      </c>
      <c r="C4314" s="264" t="s">
        <v>2</v>
      </c>
      <c r="D4314" s="278">
        <v>18.93</v>
      </c>
      <c r="E4314" s="257"/>
    </row>
    <row r="4315" spans="1:5" s="258" customFormat="1" ht="27">
      <c r="A4315" s="262">
        <v>93088</v>
      </c>
      <c r="B4315" s="263" t="s">
        <v>7481</v>
      </c>
      <c r="C4315" s="264" t="s">
        <v>2</v>
      </c>
      <c r="D4315" s="278">
        <v>23.44</v>
      </c>
      <c r="E4315" s="257"/>
    </row>
    <row r="4316" spans="1:5" s="258" customFormat="1" ht="27">
      <c r="A4316" s="262">
        <v>93089</v>
      </c>
      <c r="B4316" s="263" t="s">
        <v>7482</v>
      </c>
      <c r="C4316" s="264" t="s">
        <v>2</v>
      </c>
      <c r="D4316" s="278">
        <v>46.64</v>
      </c>
      <c r="E4316" s="257"/>
    </row>
    <row r="4317" spans="1:5" s="258" customFormat="1" ht="27">
      <c r="A4317" s="262">
        <v>93090</v>
      </c>
      <c r="B4317" s="263" t="s">
        <v>7483</v>
      </c>
      <c r="C4317" s="264" t="s">
        <v>2</v>
      </c>
      <c r="D4317" s="278">
        <v>18.82</v>
      </c>
      <c r="E4317" s="257"/>
    </row>
    <row r="4318" spans="1:5" s="258" customFormat="1" ht="27">
      <c r="A4318" s="262">
        <v>93091</v>
      </c>
      <c r="B4318" s="263" t="s">
        <v>7484</v>
      </c>
      <c r="C4318" s="264" t="s">
        <v>2</v>
      </c>
      <c r="D4318" s="278">
        <v>16.14</v>
      </c>
      <c r="E4318" s="257"/>
    </row>
    <row r="4319" spans="1:5" s="258" customFormat="1" ht="27">
      <c r="A4319" s="262">
        <v>93092</v>
      </c>
      <c r="B4319" s="263" t="s">
        <v>7485</v>
      </c>
      <c r="C4319" s="264" t="s">
        <v>2</v>
      </c>
      <c r="D4319" s="278">
        <v>563.92999999999995</v>
      </c>
      <c r="E4319" s="257"/>
    </row>
    <row r="4320" spans="1:5" s="258" customFormat="1" ht="27">
      <c r="A4320" s="262">
        <v>93093</v>
      </c>
      <c r="B4320" s="263" t="s">
        <v>7486</v>
      </c>
      <c r="C4320" s="264" t="s">
        <v>2</v>
      </c>
      <c r="D4320" s="278">
        <v>29.81</v>
      </c>
      <c r="E4320" s="257"/>
    </row>
    <row r="4321" spans="1:5" s="258" customFormat="1" ht="27">
      <c r="A4321" s="262">
        <v>93094</v>
      </c>
      <c r="B4321" s="263" t="s">
        <v>7487</v>
      </c>
      <c r="C4321" s="264" t="s">
        <v>2</v>
      </c>
      <c r="D4321" s="278">
        <v>79.64</v>
      </c>
      <c r="E4321" s="257"/>
    </row>
    <row r="4322" spans="1:5" s="258" customFormat="1" ht="27">
      <c r="A4322" s="262">
        <v>93097</v>
      </c>
      <c r="B4322" s="263" t="s">
        <v>7488</v>
      </c>
      <c r="C4322" s="264" t="s">
        <v>2</v>
      </c>
      <c r="D4322" s="278">
        <v>13.13</v>
      </c>
      <c r="E4322" s="257"/>
    </row>
    <row r="4323" spans="1:5" s="258" customFormat="1" ht="27">
      <c r="A4323" s="262">
        <v>93098</v>
      </c>
      <c r="B4323" s="263" t="s">
        <v>7489</v>
      </c>
      <c r="C4323" s="264" t="s">
        <v>2</v>
      </c>
      <c r="D4323" s="278">
        <v>19.239999999999998</v>
      </c>
      <c r="E4323" s="257"/>
    </row>
    <row r="4324" spans="1:5" s="258" customFormat="1" ht="27">
      <c r="A4324" s="262">
        <v>93099</v>
      </c>
      <c r="B4324" s="263" t="s">
        <v>7490</v>
      </c>
      <c r="C4324" s="264" t="s">
        <v>2</v>
      </c>
      <c r="D4324" s="278">
        <v>23.56</v>
      </c>
      <c r="E4324" s="257"/>
    </row>
    <row r="4325" spans="1:5" s="258" customFormat="1" ht="27">
      <c r="A4325" s="262">
        <v>93100</v>
      </c>
      <c r="B4325" s="263" t="s">
        <v>7491</v>
      </c>
      <c r="C4325" s="264" t="s">
        <v>2</v>
      </c>
      <c r="D4325" s="278">
        <v>28.57</v>
      </c>
      <c r="E4325" s="257"/>
    </row>
    <row r="4326" spans="1:5" s="258" customFormat="1" ht="27">
      <c r="A4326" s="262">
        <v>93101</v>
      </c>
      <c r="B4326" s="263" t="s">
        <v>7492</v>
      </c>
      <c r="C4326" s="264" t="s">
        <v>2</v>
      </c>
      <c r="D4326" s="278">
        <v>31.97</v>
      </c>
      <c r="E4326" s="257"/>
    </row>
    <row r="4327" spans="1:5" s="258" customFormat="1" ht="27">
      <c r="A4327" s="262">
        <v>93102</v>
      </c>
      <c r="B4327" s="263" t="s">
        <v>7493</v>
      </c>
      <c r="C4327" s="264" t="s">
        <v>2</v>
      </c>
      <c r="D4327" s="278">
        <v>33.99</v>
      </c>
      <c r="E4327" s="257"/>
    </row>
    <row r="4328" spans="1:5" s="258" customFormat="1" ht="27">
      <c r="A4328" s="262">
        <v>93103</v>
      </c>
      <c r="B4328" s="263" t="s">
        <v>7494</v>
      </c>
      <c r="C4328" s="264" t="s">
        <v>2</v>
      </c>
      <c r="D4328" s="278">
        <v>8.5399999999999991</v>
      </c>
      <c r="E4328" s="257"/>
    </row>
    <row r="4329" spans="1:5" s="258" customFormat="1" ht="27">
      <c r="A4329" s="262">
        <v>93104</v>
      </c>
      <c r="B4329" s="263" t="s">
        <v>7495</v>
      </c>
      <c r="C4329" s="264" t="s">
        <v>2</v>
      </c>
      <c r="D4329" s="278">
        <v>18.149999999999999</v>
      </c>
      <c r="E4329" s="257"/>
    </row>
    <row r="4330" spans="1:5" s="258" customFormat="1" ht="27">
      <c r="A4330" s="262">
        <v>93105</v>
      </c>
      <c r="B4330" s="263" t="s">
        <v>7496</v>
      </c>
      <c r="C4330" s="264" t="s">
        <v>2</v>
      </c>
      <c r="D4330" s="278">
        <v>23.59</v>
      </c>
      <c r="E4330" s="257"/>
    </row>
    <row r="4331" spans="1:5" s="258" customFormat="1" ht="27">
      <c r="A4331" s="262">
        <v>93106</v>
      </c>
      <c r="B4331" s="263" t="s">
        <v>7497</v>
      </c>
      <c r="C4331" s="264" t="s">
        <v>2</v>
      </c>
      <c r="D4331" s="278">
        <v>442.07</v>
      </c>
      <c r="E4331" s="257"/>
    </row>
    <row r="4332" spans="1:5" s="258" customFormat="1" ht="27">
      <c r="A4332" s="262">
        <v>93107</v>
      </c>
      <c r="B4332" s="263" t="s">
        <v>7498</v>
      </c>
      <c r="C4332" s="264" t="s">
        <v>2</v>
      </c>
      <c r="D4332" s="278">
        <v>15.52</v>
      </c>
      <c r="E4332" s="257"/>
    </row>
    <row r="4333" spans="1:5" s="258" customFormat="1" ht="27">
      <c r="A4333" s="262">
        <v>93108</v>
      </c>
      <c r="B4333" s="263" t="s">
        <v>7499</v>
      </c>
      <c r="C4333" s="264" t="s">
        <v>2</v>
      </c>
      <c r="D4333" s="278">
        <v>13.08</v>
      </c>
      <c r="E4333" s="257"/>
    </row>
    <row r="4334" spans="1:5" s="258" customFormat="1" ht="27">
      <c r="A4334" s="262">
        <v>93109</v>
      </c>
      <c r="B4334" s="263" t="s">
        <v>7500</v>
      </c>
      <c r="C4334" s="264" t="s">
        <v>2</v>
      </c>
      <c r="D4334" s="278">
        <v>514.98</v>
      </c>
      <c r="E4334" s="257"/>
    </row>
    <row r="4335" spans="1:5" s="258" customFormat="1" ht="27">
      <c r="A4335" s="262">
        <v>93110</v>
      </c>
      <c r="B4335" s="263" t="s">
        <v>7501</v>
      </c>
      <c r="C4335" s="264" t="s">
        <v>2</v>
      </c>
      <c r="D4335" s="278">
        <v>19.91</v>
      </c>
      <c r="E4335" s="257"/>
    </row>
    <row r="4336" spans="1:5" s="258" customFormat="1" ht="27">
      <c r="A4336" s="262">
        <v>93111</v>
      </c>
      <c r="B4336" s="263" t="s">
        <v>7502</v>
      </c>
      <c r="C4336" s="264" t="s">
        <v>2</v>
      </c>
      <c r="D4336" s="278">
        <v>24.12</v>
      </c>
      <c r="E4336" s="257"/>
    </row>
    <row r="4337" spans="1:5" s="258" customFormat="1" ht="27">
      <c r="A4337" s="262">
        <v>93112</v>
      </c>
      <c r="B4337" s="263" t="s">
        <v>7503</v>
      </c>
      <c r="C4337" s="264" t="s">
        <v>2</v>
      </c>
      <c r="D4337" s="278">
        <v>48.59</v>
      </c>
      <c r="E4337" s="257"/>
    </row>
    <row r="4338" spans="1:5" s="258" customFormat="1" ht="27">
      <c r="A4338" s="262">
        <v>93113</v>
      </c>
      <c r="B4338" s="263" t="s">
        <v>7504</v>
      </c>
      <c r="C4338" s="264" t="s">
        <v>2</v>
      </c>
      <c r="D4338" s="278">
        <v>22.3</v>
      </c>
      <c r="E4338" s="257"/>
    </row>
    <row r="4339" spans="1:5" s="258" customFormat="1" ht="27">
      <c r="A4339" s="262">
        <v>93114</v>
      </c>
      <c r="B4339" s="263" t="s">
        <v>7505</v>
      </c>
      <c r="C4339" s="264" t="s">
        <v>2</v>
      </c>
      <c r="D4339" s="278">
        <v>31.55</v>
      </c>
      <c r="E4339" s="257"/>
    </row>
    <row r="4340" spans="1:5" s="258" customFormat="1" ht="27">
      <c r="A4340" s="262">
        <v>93115</v>
      </c>
      <c r="B4340" s="263" t="s">
        <v>7506</v>
      </c>
      <c r="C4340" s="264" t="s">
        <v>2</v>
      </c>
      <c r="D4340" s="278">
        <v>83.12</v>
      </c>
      <c r="E4340" s="257"/>
    </row>
    <row r="4341" spans="1:5" s="258" customFormat="1" ht="27">
      <c r="A4341" s="262">
        <v>93116</v>
      </c>
      <c r="B4341" s="263" t="s">
        <v>7507</v>
      </c>
      <c r="C4341" s="264" t="s">
        <v>2</v>
      </c>
      <c r="D4341" s="278">
        <v>567.41</v>
      </c>
      <c r="E4341" s="257"/>
    </row>
    <row r="4342" spans="1:5" s="258" customFormat="1" ht="27">
      <c r="A4342" s="262">
        <v>93117</v>
      </c>
      <c r="B4342" s="263" t="s">
        <v>7508</v>
      </c>
      <c r="C4342" s="264" t="s">
        <v>2</v>
      </c>
      <c r="D4342" s="278">
        <v>56.74</v>
      </c>
      <c r="E4342" s="257"/>
    </row>
    <row r="4343" spans="1:5" s="258" customFormat="1" ht="27">
      <c r="A4343" s="262">
        <v>93118</v>
      </c>
      <c r="B4343" s="263" t="s">
        <v>7509</v>
      </c>
      <c r="C4343" s="264" t="s">
        <v>2</v>
      </c>
      <c r="D4343" s="278">
        <v>83.65</v>
      </c>
      <c r="E4343" s="257"/>
    </row>
    <row r="4344" spans="1:5" s="258" customFormat="1" ht="27">
      <c r="A4344" s="262">
        <v>93119</v>
      </c>
      <c r="B4344" s="263" t="s">
        <v>7510</v>
      </c>
      <c r="C4344" s="264" t="s">
        <v>2</v>
      </c>
      <c r="D4344" s="278">
        <v>16.760000000000002</v>
      </c>
      <c r="E4344" s="257"/>
    </row>
    <row r="4345" spans="1:5" s="258" customFormat="1" ht="27">
      <c r="A4345" s="262">
        <v>93120</v>
      </c>
      <c r="B4345" s="263" t="s">
        <v>7511</v>
      </c>
      <c r="C4345" s="264" t="s">
        <v>2</v>
      </c>
      <c r="D4345" s="278">
        <v>25.17</v>
      </c>
      <c r="E4345" s="257"/>
    </row>
    <row r="4346" spans="1:5" s="258" customFormat="1" ht="27">
      <c r="A4346" s="262">
        <v>93121</v>
      </c>
      <c r="B4346" s="263" t="s">
        <v>7512</v>
      </c>
      <c r="C4346" s="264" t="s">
        <v>2</v>
      </c>
      <c r="D4346" s="278">
        <v>28.56</v>
      </c>
      <c r="E4346" s="257"/>
    </row>
    <row r="4347" spans="1:5" s="258" customFormat="1" ht="27">
      <c r="A4347" s="262">
        <v>93122</v>
      </c>
      <c r="B4347" s="263" t="s">
        <v>7513</v>
      </c>
      <c r="C4347" s="264" t="s">
        <v>2</v>
      </c>
      <c r="D4347" s="278">
        <v>25.21</v>
      </c>
      <c r="E4347" s="257"/>
    </row>
    <row r="4348" spans="1:5" s="258" customFormat="1" ht="27">
      <c r="A4348" s="262">
        <v>93123</v>
      </c>
      <c r="B4348" s="263" t="s">
        <v>7514</v>
      </c>
      <c r="C4348" s="264" t="s">
        <v>2</v>
      </c>
      <c r="D4348" s="278">
        <v>56.42</v>
      </c>
      <c r="E4348" s="257"/>
    </row>
    <row r="4349" spans="1:5" s="258" customFormat="1" ht="27">
      <c r="A4349" s="262">
        <v>93124</v>
      </c>
      <c r="B4349" s="263" t="s">
        <v>7515</v>
      </c>
      <c r="C4349" s="264" t="s">
        <v>2</v>
      </c>
      <c r="D4349" s="278">
        <v>88.7</v>
      </c>
      <c r="E4349" s="257"/>
    </row>
    <row r="4350" spans="1:5" s="258" customFormat="1" ht="27">
      <c r="A4350" s="262">
        <v>93125</v>
      </c>
      <c r="B4350" s="263" t="s">
        <v>7516</v>
      </c>
      <c r="C4350" s="264" t="s">
        <v>2</v>
      </c>
      <c r="D4350" s="278">
        <v>130.5</v>
      </c>
      <c r="E4350" s="257"/>
    </row>
    <row r="4351" spans="1:5" s="258" customFormat="1" ht="27">
      <c r="A4351" s="262">
        <v>93126</v>
      </c>
      <c r="B4351" s="263" t="s">
        <v>7517</v>
      </c>
      <c r="C4351" s="264" t="s">
        <v>2</v>
      </c>
      <c r="D4351" s="278">
        <v>288.72000000000003</v>
      </c>
      <c r="E4351" s="257"/>
    </row>
    <row r="4352" spans="1:5" s="258" customFormat="1" ht="27">
      <c r="A4352" s="262">
        <v>93133</v>
      </c>
      <c r="B4352" s="263" t="s">
        <v>7518</v>
      </c>
      <c r="C4352" s="264" t="s">
        <v>2</v>
      </c>
      <c r="D4352" s="278">
        <v>18.86</v>
      </c>
      <c r="E4352" s="257"/>
    </row>
    <row r="4353" spans="1:5" s="258" customFormat="1" ht="27">
      <c r="A4353" s="262">
        <v>94465</v>
      </c>
      <c r="B4353" s="263" t="s">
        <v>3655</v>
      </c>
      <c r="C4353" s="264" t="s">
        <v>2</v>
      </c>
      <c r="D4353" s="278">
        <v>54.82</v>
      </c>
      <c r="E4353" s="257"/>
    </row>
    <row r="4354" spans="1:5" s="258" customFormat="1" ht="27">
      <c r="A4354" s="262">
        <v>94466</v>
      </c>
      <c r="B4354" s="263" t="s">
        <v>3656</v>
      </c>
      <c r="C4354" s="264" t="s">
        <v>2</v>
      </c>
      <c r="D4354" s="278">
        <v>54.85</v>
      </c>
      <c r="E4354" s="257"/>
    </row>
    <row r="4355" spans="1:5" s="258" customFormat="1" ht="27">
      <c r="A4355" s="262">
        <v>94467</v>
      </c>
      <c r="B4355" s="263" t="s">
        <v>3657</v>
      </c>
      <c r="C4355" s="264" t="s">
        <v>2</v>
      </c>
      <c r="D4355" s="278">
        <v>86.39</v>
      </c>
      <c r="E4355" s="257"/>
    </row>
    <row r="4356" spans="1:5" s="258" customFormat="1" ht="27">
      <c r="A4356" s="262">
        <v>94468</v>
      </c>
      <c r="B4356" s="263" t="s">
        <v>3658</v>
      </c>
      <c r="C4356" s="264" t="s">
        <v>2</v>
      </c>
      <c r="D4356" s="278">
        <v>75.180000000000007</v>
      </c>
      <c r="E4356" s="257"/>
    </row>
    <row r="4357" spans="1:5" s="258" customFormat="1" ht="27">
      <c r="A4357" s="262">
        <v>94469</v>
      </c>
      <c r="B4357" s="263" t="s">
        <v>3659</v>
      </c>
      <c r="C4357" s="264" t="s">
        <v>2</v>
      </c>
      <c r="D4357" s="278">
        <v>126.08</v>
      </c>
      <c r="E4357" s="257"/>
    </row>
    <row r="4358" spans="1:5" s="258" customFormat="1" ht="27">
      <c r="A4358" s="262">
        <v>94470</v>
      </c>
      <c r="B4358" s="263" t="s">
        <v>3660</v>
      </c>
      <c r="C4358" s="264" t="s">
        <v>2</v>
      </c>
      <c r="D4358" s="278">
        <v>116.11</v>
      </c>
      <c r="E4358" s="257"/>
    </row>
    <row r="4359" spans="1:5" s="258" customFormat="1" ht="27">
      <c r="A4359" s="262">
        <v>94471</v>
      </c>
      <c r="B4359" s="263" t="s">
        <v>3661</v>
      </c>
      <c r="C4359" s="264" t="s">
        <v>2</v>
      </c>
      <c r="D4359" s="278">
        <v>78.98</v>
      </c>
      <c r="E4359" s="257"/>
    </row>
    <row r="4360" spans="1:5" s="258" customFormat="1" ht="27">
      <c r="A4360" s="262">
        <v>94472</v>
      </c>
      <c r="B4360" s="263" t="s">
        <v>3662</v>
      </c>
      <c r="C4360" s="264" t="s">
        <v>2</v>
      </c>
      <c r="D4360" s="278">
        <v>81.48</v>
      </c>
      <c r="E4360" s="257"/>
    </row>
    <row r="4361" spans="1:5" s="258" customFormat="1" ht="27">
      <c r="A4361" s="262">
        <v>94473</v>
      </c>
      <c r="B4361" s="263" t="s">
        <v>3663</v>
      </c>
      <c r="C4361" s="264" t="s">
        <v>2</v>
      </c>
      <c r="D4361" s="278">
        <v>123.59</v>
      </c>
      <c r="E4361" s="257"/>
    </row>
    <row r="4362" spans="1:5" s="258" customFormat="1" ht="27">
      <c r="A4362" s="262">
        <v>94474</v>
      </c>
      <c r="B4362" s="263" t="s">
        <v>3664</v>
      </c>
      <c r="C4362" s="264" t="s">
        <v>2</v>
      </c>
      <c r="D4362" s="278">
        <v>134.56</v>
      </c>
      <c r="E4362" s="257"/>
    </row>
    <row r="4363" spans="1:5" s="258" customFormat="1" ht="27">
      <c r="A4363" s="262">
        <v>94475</v>
      </c>
      <c r="B4363" s="263" t="s">
        <v>3665</v>
      </c>
      <c r="C4363" s="264" t="s">
        <v>2</v>
      </c>
      <c r="D4363" s="278">
        <v>170.37</v>
      </c>
      <c r="E4363" s="257"/>
    </row>
    <row r="4364" spans="1:5" s="258" customFormat="1" ht="27">
      <c r="A4364" s="262">
        <v>94476</v>
      </c>
      <c r="B4364" s="263" t="s">
        <v>3666</v>
      </c>
      <c r="C4364" s="264" t="s">
        <v>2</v>
      </c>
      <c r="D4364" s="278">
        <v>191.51</v>
      </c>
      <c r="E4364" s="257"/>
    </row>
    <row r="4365" spans="1:5" s="258" customFormat="1" ht="27">
      <c r="A4365" s="262">
        <v>94477</v>
      </c>
      <c r="B4365" s="263" t="s">
        <v>3667</v>
      </c>
      <c r="C4365" s="264" t="s">
        <v>2</v>
      </c>
      <c r="D4365" s="278">
        <v>105.06</v>
      </c>
      <c r="E4365" s="257"/>
    </row>
    <row r="4366" spans="1:5" s="258" customFormat="1" ht="27">
      <c r="A4366" s="262">
        <v>94478</v>
      </c>
      <c r="B4366" s="263" t="s">
        <v>3668</v>
      </c>
      <c r="C4366" s="264" t="s">
        <v>2</v>
      </c>
      <c r="D4366" s="278">
        <v>170.07</v>
      </c>
      <c r="E4366" s="257"/>
    </row>
    <row r="4367" spans="1:5" s="258" customFormat="1" ht="27">
      <c r="A4367" s="262">
        <v>94479</v>
      </c>
      <c r="B4367" s="263" t="s">
        <v>3669</v>
      </c>
      <c r="C4367" s="264" t="s">
        <v>2</v>
      </c>
      <c r="D4367" s="278">
        <v>224.91</v>
      </c>
      <c r="E4367" s="257"/>
    </row>
    <row r="4368" spans="1:5" s="258" customFormat="1" ht="27">
      <c r="A4368" s="262">
        <v>94606</v>
      </c>
      <c r="B4368" s="263" t="s">
        <v>3670</v>
      </c>
      <c r="C4368" s="264" t="s">
        <v>2</v>
      </c>
      <c r="D4368" s="278">
        <v>78.06</v>
      </c>
      <c r="E4368" s="257"/>
    </row>
    <row r="4369" spans="1:5" s="258" customFormat="1" ht="27">
      <c r="A4369" s="262">
        <v>94608</v>
      </c>
      <c r="B4369" s="263" t="s">
        <v>3671</v>
      </c>
      <c r="C4369" s="264" t="s">
        <v>2</v>
      </c>
      <c r="D4369" s="278">
        <v>191.09</v>
      </c>
      <c r="E4369" s="257"/>
    </row>
    <row r="4370" spans="1:5" s="258" customFormat="1" ht="27">
      <c r="A4370" s="262">
        <v>94610</v>
      </c>
      <c r="B4370" s="263" t="s">
        <v>3672</v>
      </c>
      <c r="C4370" s="264" t="s">
        <v>2</v>
      </c>
      <c r="D4370" s="278">
        <v>283.64</v>
      </c>
      <c r="E4370" s="257"/>
    </row>
    <row r="4371" spans="1:5" s="258" customFormat="1" ht="27">
      <c r="A4371" s="262">
        <v>94612</v>
      </c>
      <c r="B4371" s="263" t="s">
        <v>3673</v>
      </c>
      <c r="C4371" s="264" t="s">
        <v>2</v>
      </c>
      <c r="D4371" s="278">
        <v>397.74</v>
      </c>
      <c r="E4371" s="257"/>
    </row>
    <row r="4372" spans="1:5" s="258" customFormat="1" ht="27">
      <c r="A4372" s="262">
        <v>94614</v>
      </c>
      <c r="B4372" s="263" t="s">
        <v>3674</v>
      </c>
      <c r="C4372" s="264" t="s">
        <v>2</v>
      </c>
      <c r="D4372" s="278">
        <v>131.94</v>
      </c>
      <c r="E4372" s="257"/>
    </row>
    <row r="4373" spans="1:5" s="258" customFormat="1" ht="27">
      <c r="A4373" s="262">
        <v>94615</v>
      </c>
      <c r="B4373" s="263" t="s">
        <v>3675</v>
      </c>
      <c r="C4373" s="264" t="s">
        <v>2</v>
      </c>
      <c r="D4373" s="278">
        <v>149.68</v>
      </c>
      <c r="E4373" s="257"/>
    </row>
    <row r="4374" spans="1:5" s="258" customFormat="1" ht="27">
      <c r="A4374" s="262">
        <v>94616</v>
      </c>
      <c r="B4374" s="263" t="s">
        <v>3676</v>
      </c>
      <c r="C4374" s="264" t="s">
        <v>2</v>
      </c>
      <c r="D4374" s="278">
        <v>365.14</v>
      </c>
      <c r="E4374" s="257"/>
    </row>
    <row r="4375" spans="1:5" s="258" customFormat="1" ht="27">
      <c r="A4375" s="262">
        <v>94617</v>
      </c>
      <c r="B4375" s="263" t="s">
        <v>3677</v>
      </c>
      <c r="C4375" s="264" t="s">
        <v>2</v>
      </c>
      <c r="D4375" s="278">
        <v>303.44</v>
      </c>
      <c r="E4375" s="257"/>
    </row>
    <row r="4376" spans="1:5" s="258" customFormat="1" ht="27">
      <c r="A4376" s="262">
        <v>94618</v>
      </c>
      <c r="B4376" s="263" t="s">
        <v>3678</v>
      </c>
      <c r="C4376" s="264" t="s">
        <v>2</v>
      </c>
      <c r="D4376" s="278">
        <v>358.67</v>
      </c>
      <c r="E4376" s="257"/>
    </row>
    <row r="4377" spans="1:5" s="258" customFormat="1" ht="27">
      <c r="A4377" s="262">
        <v>94620</v>
      </c>
      <c r="B4377" s="263" t="s">
        <v>3679</v>
      </c>
      <c r="C4377" s="264" t="s">
        <v>2</v>
      </c>
      <c r="D4377" s="278">
        <v>820.15</v>
      </c>
      <c r="E4377" s="257"/>
    </row>
    <row r="4378" spans="1:5" s="258" customFormat="1" ht="27">
      <c r="A4378" s="262">
        <v>94622</v>
      </c>
      <c r="B4378" s="263" t="s">
        <v>3680</v>
      </c>
      <c r="C4378" s="264" t="s">
        <v>2</v>
      </c>
      <c r="D4378" s="278">
        <v>192.91</v>
      </c>
      <c r="E4378" s="257"/>
    </row>
    <row r="4379" spans="1:5" s="258" customFormat="1" ht="27">
      <c r="A4379" s="262">
        <v>94623</v>
      </c>
      <c r="B4379" s="263" t="s">
        <v>3681</v>
      </c>
      <c r="C4379" s="264" t="s">
        <v>2</v>
      </c>
      <c r="D4379" s="278">
        <v>452.3</v>
      </c>
      <c r="E4379" s="257"/>
    </row>
    <row r="4380" spans="1:5" s="258" customFormat="1" ht="27">
      <c r="A4380" s="262">
        <v>94624</v>
      </c>
      <c r="B4380" s="263" t="s">
        <v>3682</v>
      </c>
      <c r="C4380" s="264" t="s">
        <v>2</v>
      </c>
      <c r="D4380" s="278">
        <v>687.83</v>
      </c>
      <c r="E4380" s="257"/>
    </row>
    <row r="4381" spans="1:5" s="258" customFormat="1" ht="27">
      <c r="A4381" s="262">
        <v>94625</v>
      </c>
      <c r="B4381" s="263" t="s">
        <v>3683</v>
      </c>
      <c r="C4381" s="264" t="s">
        <v>2</v>
      </c>
      <c r="D4381" s="278">
        <v>1430.08</v>
      </c>
      <c r="E4381" s="257"/>
    </row>
    <row r="4382" spans="1:5" s="258" customFormat="1" ht="27">
      <c r="A4382" s="262">
        <v>94656</v>
      </c>
      <c r="B4382" s="263" t="s">
        <v>3684</v>
      </c>
      <c r="C4382" s="264" t="s">
        <v>2</v>
      </c>
      <c r="D4382" s="278">
        <v>6.76</v>
      </c>
      <c r="E4382" s="257"/>
    </row>
    <row r="4383" spans="1:5" s="258" customFormat="1" ht="27">
      <c r="A4383" s="262">
        <v>94657</v>
      </c>
      <c r="B4383" s="263" t="s">
        <v>3685</v>
      </c>
      <c r="C4383" s="264" t="s">
        <v>2</v>
      </c>
      <c r="D4383" s="278">
        <v>6.66</v>
      </c>
      <c r="E4383" s="257"/>
    </row>
    <row r="4384" spans="1:5" s="258" customFormat="1" ht="27">
      <c r="A4384" s="262">
        <v>94658</v>
      </c>
      <c r="B4384" s="263" t="s">
        <v>3686</v>
      </c>
      <c r="C4384" s="264" t="s">
        <v>2</v>
      </c>
      <c r="D4384" s="278">
        <v>8.06</v>
      </c>
      <c r="E4384" s="257"/>
    </row>
    <row r="4385" spans="1:5" s="258" customFormat="1" ht="27">
      <c r="A4385" s="262">
        <v>94659</v>
      </c>
      <c r="B4385" s="263" t="s">
        <v>3687</v>
      </c>
      <c r="C4385" s="264" t="s">
        <v>2</v>
      </c>
      <c r="D4385" s="278">
        <v>8.36</v>
      </c>
      <c r="E4385" s="257"/>
    </row>
    <row r="4386" spans="1:5" s="258" customFormat="1" ht="27">
      <c r="A4386" s="262">
        <v>94660</v>
      </c>
      <c r="B4386" s="263" t="s">
        <v>3688</v>
      </c>
      <c r="C4386" s="264" t="s">
        <v>2</v>
      </c>
      <c r="D4386" s="278">
        <v>13.81</v>
      </c>
      <c r="E4386" s="257"/>
    </row>
    <row r="4387" spans="1:5" s="258" customFormat="1" ht="27">
      <c r="A4387" s="262">
        <v>94661</v>
      </c>
      <c r="B4387" s="263" t="s">
        <v>3689</v>
      </c>
      <c r="C4387" s="264" t="s">
        <v>2</v>
      </c>
      <c r="D4387" s="278">
        <v>14.6</v>
      </c>
      <c r="E4387" s="257"/>
    </row>
    <row r="4388" spans="1:5" s="258" customFormat="1" ht="27">
      <c r="A4388" s="262">
        <v>94662</v>
      </c>
      <c r="B4388" s="263" t="s">
        <v>3690</v>
      </c>
      <c r="C4388" s="264" t="s">
        <v>2</v>
      </c>
      <c r="D4388" s="278">
        <v>14.89</v>
      </c>
      <c r="E4388" s="257"/>
    </row>
    <row r="4389" spans="1:5" s="258" customFormat="1" ht="27">
      <c r="A4389" s="262">
        <v>94663</v>
      </c>
      <c r="B4389" s="263" t="s">
        <v>3691</v>
      </c>
      <c r="C4389" s="264" t="s">
        <v>2</v>
      </c>
      <c r="D4389" s="278">
        <v>14.75</v>
      </c>
      <c r="E4389" s="257"/>
    </row>
    <row r="4390" spans="1:5" s="258" customFormat="1" ht="27">
      <c r="A4390" s="262">
        <v>94664</v>
      </c>
      <c r="B4390" s="263" t="s">
        <v>3692</v>
      </c>
      <c r="C4390" s="264" t="s">
        <v>2</v>
      </c>
      <c r="D4390" s="278">
        <v>31.69</v>
      </c>
      <c r="E4390" s="257"/>
    </row>
    <row r="4391" spans="1:5" s="258" customFormat="1" ht="27">
      <c r="A4391" s="262">
        <v>94665</v>
      </c>
      <c r="B4391" s="263" t="s">
        <v>3693</v>
      </c>
      <c r="C4391" s="264" t="s">
        <v>2</v>
      </c>
      <c r="D4391" s="278">
        <v>34.840000000000003</v>
      </c>
      <c r="E4391" s="257"/>
    </row>
    <row r="4392" spans="1:5" s="258" customFormat="1" ht="27">
      <c r="A4392" s="262">
        <v>94666</v>
      </c>
      <c r="B4392" s="263" t="s">
        <v>3694</v>
      </c>
      <c r="C4392" s="264" t="s">
        <v>2</v>
      </c>
      <c r="D4392" s="278">
        <v>43.6</v>
      </c>
      <c r="E4392" s="257"/>
    </row>
    <row r="4393" spans="1:5" s="258" customFormat="1" ht="27">
      <c r="A4393" s="262">
        <v>94667</v>
      </c>
      <c r="B4393" s="263" t="s">
        <v>3695</v>
      </c>
      <c r="C4393" s="264" t="s">
        <v>2</v>
      </c>
      <c r="D4393" s="278">
        <v>43.74</v>
      </c>
      <c r="E4393" s="257"/>
    </row>
    <row r="4394" spans="1:5" s="258" customFormat="1" ht="27">
      <c r="A4394" s="262">
        <v>94668</v>
      </c>
      <c r="B4394" s="263" t="s">
        <v>3696</v>
      </c>
      <c r="C4394" s="264" t="s">
        <v>2</v>
      </c>
      <c r="D4394" s="278">
        <v>66.790000000000006</v>
      </c>
      <c r="E4394" s="257"/>
    </row>
    <row r="4395" spans="1:5" s="258" customFormat="1" ht="27">
      <c r="A4395" s="262">
        <v>94669</v>
      </c>
      <c r="B4395" s="263" t="s">
        <v>3697</v>
      </c>
      <c r="C4395" s="264" t="s">
        <v>2</v>
      </c>
      <c r="D4395" s="278">
        <v>91.35</v>
      </c>
      <c r="E4395" s="257"/>
    </row>
    <row r="4396" spans="1:5" s="258" customFormat="1" ht="27">
      <c r="A4396" s="262">
        <v>94670</v>
      </c>
      <c r="B4396" s="263" t="s">
        <v>3698</v>
      </c>
      <c r="C4396" s="264" t="s">
        <v>2</v>
      </c>
      <c r="D4396" s="278">
        <v>90.48</v>
      </c>
      <c r="E4396" s="257"/>
    </row>
    <row r="4397" spans="1:5" s="258" customFormat="1" ht="27">
      <c r="A4397" s="262">
        <v>94671</v>
      </c>
      <c r="B4397" s="263" t="s">
        <v>3699</v>
      </c>
      <c r="C4397" s="264" t="s">
        <v>2</v>
      </c>
      <c r="D4397" s="278">
        <v>135.43</v>
      </c>
      <c r="E4397" s="257"/>
    </row>
    <row r="4398" spans="1:5" s="258" customFormat="1" ht="27">
      <c r="A4398" s="262">
        <v>94672</v>
      </c>
      <c r="B4398" s="263" t="s">
        <v>3700</v>
      </c>
      <c r="C4398" s="264" t="s">
        <v>2</v>
      </c>
      <c r="D4398" s="278">
        <v>10.84</v>
      </c>
      <c r="E4398" s="257"/>
    </row>
    <row r="4399" spans="1:5" s="258" customFormat="1" ht="27">
      <c r="A4399" s="262">
        <v>94673</v>
      </c>
      <c r="B4399" s="263" t="s">
        <v>3701</v>
      </c>
      <c r="C4399" s="264" t="s">
        <v>2</v>
      </c>
      <c r="D4399" s="278">
        <v>11.64</v>
      </c>
      <c r="E4399" s="257"/>
    </row>
    <row r="4400" spans="1:5" s="258" customFormat="1" ht="27">
      <c r="A4400" s="262">
        <v>94674</v>
      </c>
      <c r="B4400" s="263" t="s">
        <v>3702</v>
      </c>
      <c r="C4400" s="264" t="s">
        <v>2</v>
      </c>
      <c r="D4400" s="278">
        <v>10.83</v>
      </c>
      <c r="E4400" s="257"/>
    </row>
    <row r="4401" spans="1:5" s="258" customFormat="1" ht="27">
      <c r="A4401" s="262">
        <v>94675</v>
      </c>
      <c r="B4401" s="263" t="s">
        <v>3703</v>
      </c>
      <c r="C4401" s="264" t="s">
        <v>2</v>
      </c>
      <c r="D4401" s="278">
        <v>16.64</v>
      </c>
      <c r="E4401" s="257"/>
    </row>
    <row r="4402" spans="1:5" s="258" customFormat="1" ht="27">
      <c r="A4402" s="262">
        <v>94676</v>
      </c>
      <c r="B4402" s="263" t="s">
        <v>3704</v>
      </c>
      <c r="C4402" s="264" t="s">
        <v>2</v>
      </c>
      <c r="D4402" s="278">
        <v>19.63</v>
      </c>
      <c r="E4402" s="257"/>
    </row>
    <row r="4403" spans="1:5" s="258" customFormat="1" ht="27">
      <c r="A4403" s="262">
        <v>94677</v>
      </c>
      <c r="B4403" s="263" t="s">
        <v>3705</v>
      </c>
      <c r="C4403" s="264" t="s">
        <v>2</v>
      </c>
      <c r="D4403" s="278">
        <v>28.44</v>
      </c>
      <c r="E4403" s="257"/>
    </row>
    <row r="4404" spans="1:5" s="258" customFormat="1" ht="27">
      <c r="A4404" s="262">
        <v>94678</v>
      </c>
      <c r="B4404" s="263" t="s">
        <v>3706</v>
      </c>
      <c r="C4404" s="264" t="s">
        <v>2</v>
      </c>
      <c r="D4404" s="278">
        <v>18.32</v>
      </c>
      <c r="E4404" s="257"/>
    </row>
    <row r="4405" spans="1:5" s="258" customFormat="1" ht="27">
      <c r="A4405" s="262">
        <v>94679</v>
      </c>
      <c r="B4405" s="263" t="s">
        <v>3707</v>
      </c>
      <c r="C4405" s="264" t="s">
        <v>2</v>
      </c>
      <c r="D4405" s="278">
        <v>29.91</v>
      </c>
      <c r="E4405" s="257"/>
    </row>
    <row r="4406" spans="1:5" s="258" customFormat="1" ht="27">
      <c r="A4406" s="262">
        <v>94680</v>
      </c>
      <c r="B4406" s="263" t="s">
        <v>3708</v>
      </c>
      <c r="C4406" s="264" t="s">
        <v>2</v>
      </c>
      <c r="D4406" s="278">
        <v>61.57</v>
      </c>
      <c r="E4406" s="257"/>
    </row>
    <row r="4407" spans="1:5" s="258" customFormat="1" ht="27">
      <c r="A4407" s="262">
        <v>94681</v>
      </c>
      <c r="B4407" s="263" t="s">
        <v>3709</v>
      </c>
      <c r="C4407" s="264" t="s">
        <v>2</v>
      </c>
      <c r="D4407" s="278">
        <v>68.98</v>
      </c>
      <c r="E4407" s="257"/>
    </row>
    <row r="4408" spans="1:5" s="258" customFormat="1" ht="27">
      <c r="A4408" s="262">
        <v>94682</v>
      </c>
      <c r="B4408" s="263" t="s">
        <v>3710</v>
      </c>
      <c r="C4408" s="264" t="s">
        <v>2</v>
      </c>
      <c r="D4408" s="278">
        <v>142.82</v>
      </c>
      <c r="E4408" s="257"/>
    </row>
    <row r="4409" spans="1:5" s="258" customFormat="1" ht="27">
      <c r="A4409" s="262">
        <v>94683</v>
      </c>
      <c r="B4409" s="263" t="s">
        <v>3711</v>
      </c>
      <c r="C4409" s="264" t="s">
        <v>2</v>
      </c>
      <c r="D4409" s="278">
        <v>95.27</v>
      </c>
      <c r="E4409" s="257"/>
    </row>
    <row r="4410" spans="1:5" s="258" customFormat="1" ht="27">
      <c r="A4410" s="262">
        <v>94684</v>
      </c>
      <c r="B4410" s="263" t="s">
        <v>3712</v>
      </c>
      <c r="C4410" s="264" t="s">
        <v>2</v>
      </c>
      <c r="D4410" s="278">
        <v>182.71</v>
      </c>
      <c r="E4410" s="257"/>
    </row>
    <row r="4411" spans="1:5" s="258" customFormat="1" ht="27">
      <c r="A4411" s="262">
        <v>94685</v>
      </c>
      <c r="B4411" s="263" t="s">
        <v>3713</v>
      </c>
      <c r="C4411" s="264" t="s">
        <v>2</v>
      </c>
      <c r="D4411" s="278">
        <v>132.31</v>
      </c>
      <c r="E4411" s="257"/>
    </row>
    <row r="4412" spans="1:5" s="258" customFormat="1" ht="27">
      <c r="A4412" s="262">
        <v>94686</v>
      </c>
      <c r="B4412" s="263" t="s">
        <v>3714</v>
      </c>
      <c r="C4412" s="264" t="s">
        <v>2</v>
      </c>
      <c r="D4412" s="278">
        <v>333.54</v>
      </c>
      <c r="E4412" s="257"/>
    </row>
    <row r="4413" spans="1:5" s="258" customFormat="1" ht="27">
      <c r="A4413" s="262">
        <v>94687</v>
      </c>
      <c r="B4413" s="263" t="s">
        <v>3715</v>
      </c>
      <c r="C4413" s="264" t="s">
        <v>2</v>
      </c>
      <c r="D4413" s="278">
        <v>300.08999999999997</v>
      </c>
      <c r="E4413" s="257"/>
    </row>
    <row r="4414" spans="1:5" s="258" customFormat="1" ht="27">
      <c r="A4414" s="262">
        <v>94688</v>
      </c>
      <c r="B4414" s="263" t="s">
        <v>3716</v>
      </c>
      <c r="C4414" s="264" t="s">
        <v>2</v>
      </c>
      <c r="D4414" s="278">
        <v>11.71</v>
      </c>
      <c r="E4414" s="257"/>
    </row>
    <row r="4415" spans="1:5" s="258" customFormat="1" ht="27">
      <c r="A4415" s="262">
        <v>94689</v>
      </c>
      <c r="B4415" s="263" t="s">
        <v>3717</v>
      </c>
      <c r="C4415" s="264" t="s">
        <v>2</v>
      </c>
      <c r="D4415" s="278">
        <v>16.07</v>
      </c>
      <c r="E4415" s="257"/>
    </row>
    <row r="4416" spans="1:5" s="258" customFormat="1" ht="27">
      <c r="A4416" s="262">
        <v>94690</v>
      </c>
      <c r="B4416" s="263" t="s">
        <v>3718</v>
      </c>
      <c r="C4416" s="264" t="s">
        <v>2</v>
      </c>
      <c r="D4416" s="278">
        <v>15.41</v>
      </c>
      <c r="E4416" s="257"/>
    </row>
    <row r="4417" spans="1:5" s="258" customFormat="1" ht="27">
      <c r="A4417" s="262">
        <v>94691</v>
      </c>
      <c r="B4417" s="263" t="s">
        <v>3719</v>
      </c>
      <c r="C4417" s="264" t="s">
        <v>2</v>
      </c>
      <c r="D4417" s="278">
        <v>19.600000000000001</v>
      </c>
      <c r="E4417" s="257"/>
    </row>
    <row r="4418" spans="1:5" s="258" customFormat="1" ht="27">
      <c r="A4418" s="262">
        <v>94692</v>
      </c>
      <c r="B4418" s="263" t="s">
        <v>3720</v>
      </c>
      <c r="C4418" s="264" t="s">
        <v>2</v>
      </c>
      <c r="D4418" s="278">
        <v>28.64</v>
      </c>
      <c r="E4418" s="257"/>
    </row>
    <row r="4419" spans="1:5" s="258" customFormat="1" ht="27">
      <c r="A4419" s="262">
        <v>94693</v>
      </c>
      <c r="B4419" s="263" t="s">
        <v>3721</v>
      </c>
      <c r="C4419" s="264" t="s">
        <v>2</v>
      </c>
      <c r="D4419" s="278">
        <v>27.85</v>
      </c>
      <c r="E4419" s="257"/>
    </row>
    <row r="4420" spans="1:5" s="258" customFormat="1" ht="27">
      <c r="A4420" s="262">
        <v>94694</v>
      </c>
      <c r="B4420" s="263" t="s">
        <v>3722</v>
      </c>
      <c r="C4420" s="264" t="s">
        <v>2</v>
      </c>
      <c r="D4420" s="278">
        <v>29.25</v>
      </c>
      <c r="E4420" s="257"/>
    </row>
    <row r="4421" spans="1:5" s="258" customFormat="1" ht="27">
      <c r="A4421" s="262">
        <v>94695</v>
      </c>
      <c r="B4421" s="263" t="s">
        <v>3723</v>
      </c>
      <c r="C4421" s="264" t="s">
        <v>2</v>
      </c>
      <c r="D4421" s="278">
        <v>41.41</v>
      </c>
      <c r="E4421" s="257"/>
    </row>
    <row r="4422" spans="1:5" s="258" customFormat="1" ht="27">
      <c r="A4422" s="262">
        <v>94696</v>
      </c>
      <c r="B4422" s="263" t="s">
        <v>3724</v>
      </c>
      <c r="C4422" s="264" t="s">
        <v>2</v>
      </c>
      <c r="D4422" s="278">
        <v>72.36</v>
      </c>
      <c r="E4422" s="257"/>
    </row>
    <row r="4423" spans="1:5" s="258" customFormat="1" ht="27">
      <c r="A4423" s="262">
        <v>94697</v>
      </c>
      <c r="B4423" s="263" t="s">
        <v>3725</v>
      </c>
      <c r="C4423" s="264" t="s">
        <v>2</v>
      </c>
      <c r="D4423" s="278">
        <v>110.48</v>
      </c>
      <c r="E4423" s="257"/>
    </row>
    <row r="4424" spans="1:5" s="258" customFormat="1" ht="27">
      <c r="A4424" s="262">
        <v>94698</v>
      </c>
      <c r="B4424" s="263" t="s">
        <v>3726</v>
      </c>
      <c r="C4424" s="264" t="s">
        <v>2</v>
      </c>
      <c r="D4424" s="278">
        <v>89.12</v>
      </c>
      <c r="E4424" s="257"/>
    </row>
    <row r="4425" spans="1:5" s="258" customFormat="1" ht="27">
      <c r="A4425" s="262">
        <v>94699</v>
      </c>
      <c r="B4425" s="263" t="s">
        <v>3727</v>
      </c>
      <c r="C4425" s="264" t="s">
        <v>2</v>
      </c>
      <c r="D4425" s="278">
        <v>162.34</v>
      </c>
      <c r="E4425" s="257"/>
    </row>
    <row r="4426" spans="1:5" s="258" customFormat="1" ht="27">
      <c r="A4426" s="262">
        <v>94700</v>
      </c>
      <c r="B4426" s="263" t="s">
        <v>3728</v>
      </c>
      <c r="C4426" s="264" t="s">
        <v>2</v>
      </c>
      <c r="D4426" s="278">
        <v>191.62</v>
      </c>
      <c r="E4426" s="257"/>
    </row>
    <row r="4427" spans="1:5" s="258" customFormat="1" ht="27">
      <c r="A4427" s="262">
        <v>94701</v>
      </c>
      <c r="B4427" s="263" t="s">
        <v>3729</v>
      </c>
      <c r="C4427" s="264" t="s">
        <v>2</v>
      </c>
      <c r="D4427" s="278">
        <v>291.33</v>
      </c>
      <c r="E4427" s="257"/>
    </row>
    <row r="4428" spans="1:5" s="258" customFormat="1" ht="27">
      <c r="A4428" s="262">
        <v>94702</v>
      </c>
      <c r="B4428" s="263" t="s">
        <v>3730</v>
      </c>
      <c r="C4428" s="264" t="s">
        <v>2</v>
      </c>
      <c r="D4428" s="278">
        <v>254.93</v>
      </c>
      <c r="E4428" s="257"/>
    </row>
    <row r="4429" spans="1:5" s="258" customFormat="1" ht="27">
      <c r="A4429" s="262">
        <v>94703</v>
      </c>
      <c r="B4429" s="263" t="s">
        <v>3731</v>
      </c>
      <c r="C4429" s="264" t="s">
        <v>2</v>
      </c>
      <c r="D4429" s="278">
        <v>26.06</v>
      </c>
      <c r="E4429" s="257"/>
    </row>
    <row r="4430" spans="1:5" s="258" customFormat="1" ht="27">
      <c r="A4430" s="262">
        <v>94704</v>
      </c>
      <c r="B4430" s="263" t="s">
        <v>3732</v>
      </c>
      <c r="C4430" s="264" t="s">
        <v>2</v>
      </c>
      <c r="D4430" s="278">
        <v>35.01</v>
      </c>
      <c r="E4430" s="257"/>
    </row>
    <row r="4431" spans="1:5" s="258" customFormat="1" ht="27">
      <c r="A4431" s="262">
        <v>94705</v>
      </c>
      <c r="B4431" s="263" t="s">
        <v>3733</v>
      </c>
      <c r="C4431" s="264" t="s">
        <v>2</v>
      </c>
      <c r="D4431" s="278">
        <v>48.27</v>
      </c>
      <c r="E4431" s="257"/>
    </row>
    <row r="4432" spans="1:5" s="258" customFormat="1" ht="27">
      <c r="A4432" s="262">
        <v>94706</v>
      </c>
      <c r="B4432" s="263" t="s">
        <v>3734</v>
      </c>
      <c r="C4432" s="264" t="s">
        <v>2</v>
      </c>
      <c r="D4432" s="278">
        <v>55.1</v>
      </c>
      <c r="E4432" s="257"/>
    </row>
    <row r="4433" spans="1:5" s="258" customFormat="1" ht="27">
      <c r="A4433" s="262">
        <v>94707</v>
      </c>
      <c r="B4433" s="263" t="s">
        <v>3735</v>
      </c>
      <c r="C4433" s="264" t="s">
        <v>2</v>
      </c>
      <c r="D4433" s="278">
        <v>83.31</v>
      </c>
      <c r="E4433" s="257"/>
    </row>
    <row r="4434" spans="1:5" s="258" customFormat="1" ht="27">
      <c r="A4434" s="262">
        <v>94713</v>
      </c>
      <c r="B4434" s="263" t="s">
        <v>3736</v>
      </c>
      <c r="C4434" s="264" t="s">
        <v>2</v>
      </c>
      <c r="D4434" s="278">
        <v>330.75</v>
      </c>
      <c r="E4434" s="257"/>
    </row>
    <row r="4435" spans="1:5" s="258" customFormat="1" ht="27">
      <c r="A4435" s="262">
        <v>94714</v>
      </c>
      <c r="B4435" s="263" t="s">
        <v>3737</v>
      </c>
      <c r="C4435" s="264" t="s">
        <v>2</v>
      </c>
      <c r="D4435" s="278">
        <v>462.9</v>
      </c>
      <c r="E4435" s="257"/>
    </row>
    <row r="4436" spans="1:5" s="258" customFormat="1" ht="27">
      <c r="A4436" s="262">
        <v>94715</v>
      </c>
      <c r="B4436" s="263" t="s">
        <v>3738</v>
      </c>
      <c r="C4436" s="264" t="s">
        <v>2</v>
      </c>
      <c r="D4436" s="278">
        <v>407.89</v>
      </c>
      <c r="E4436" s="257"/>
    </row>
    <row r="4437" spans="1:5" s="258" customFormat="1" ht="27">
      <c r="A4437" s="262">
        <v>94724</v>
      </c>
      <c r="B4437" s="263" t="s">
        <v>3739</v>
      </c>
      <c r="C4437" s="264" t="s">
        <v>2</v>
      </c>
      <c r="D4437" s="278">
        <v>27.84</v>
      </c>
      <c r="E4437" s="257"/>
    </row>
    <row r="4438" spans="1:5" s="258" customFormat="1" ht="27">
      <c r="A4438" s="262">
        <v>94725</v>
      </c>
      <c r="B4438" s="263" t="s">
        <v>3740</v>
      </c>
      <c r="C4438" s="264" t="s">
        <v>2</v>
      </c>
      <c r="D4438" s="278">
        <v>6.62</v>
      </c>
      <c r="E4438" s="257"/>
    </row>
    <row r="4439" spans="1:5" s="258" customFormat="1" ht="27">
      <c r="A4439" s="262">
        <v>94726</v>
      </c>
      <c r="B4439" s="263" t="s">
        <v>3741</v>
      </c>
      <c r="C4439" s="264" t="s">
        <v>2</v>
      </c>
      <c r="D4439" s="278">
        <v>34.71</v>
      </c>
      <c r="E4439" s="257"/>
    </row>
    <row r="4440" spans="1:5" s="258" customFormat="1" ht="27">
      <c r="A4440" s="262">
        <v>94727</v>
      </c>
      <c r="B4440" s="263" t="s">
        <v>3742</v>
      </c>
      <c r="C4440" s="264" t="s">
        <v>2</v>
      </c>
      <c r="D4440" s="278">
        <v>9.77</v>
      </c>
      <c r="E4440" s="257"/>
    </row>
    <row r="4441" spans="1:5" s="258" customFormat="1" ht="27">
      <c r="A4441" s="262">
        <v>94728</v>
      </c>
      <c r="B4441" s="263" t="s">
        <v>3743</v>
      </c>
      <c r="C4441" s="264" t="s">
        <v>2</v>
      </c>
      <c r="D4441" s="278">
        <v>54.57</v>
      </c>
      <c r="E4441" s="257"/>
    </row>
    <row r="4442" spans="1:5" s="258" customFormat="1" ht="27">
      <c r="A4442" s="262">
        <v>94729</v>
      </c>
      <c r="B4442" s="263" t="s">
        <v>3744</v>
      </c>
      <c r="C4442" s="264" t="s">
        <v>2</v>
      </c>
      <c r="D4442" s="278">
        <v>18.260000000000002</v>
      </c>
      <c r="E4442" s="257"/>
    </row>
    <row r="4443" spans="1:5" s="258" customFormat="1" ht="27">
      <c r="A4443" s="262">
        <v>94730</v>
      </c>
      <c r="B4443" s="263" t="s">
        <v>3745</v>
      </c>
      <c r="C4443" s="264" t="s">
        <v>2</v>
      </c>
      <c r="D4443" s="278">
        <v>65.569999999999993</v>
      </c>
      <c r="E4443" s="257"/>
    </row>
    <row r="4444" spans="1:5" s="258" customFormat="1" ht="27">
      <c r="A4444" s="262">
        <v>94731</v>
      </c>
      <c r="B4444" s="263" t="s">
        <v>3746</v>
      </c>
      <c r="C4444" s="264" t="s">
        <v>2</v>
      </c>
      <c r="D4444" s="278">
        <v>23.15</v>
      </c>
      <c r="E4444" s="257"/>
    </row>
    <row r="4445" spans="1:5" s="258" customFormat="1" ht="27">
      <c r="A4445" s="262">
        <v>94732</v>
      </c>
      <c r="B4445" s="263" t="s">
        <v>25060</v>
      </c>
      <c r="C4445" s="264" t="s">
        <v>2</v>
      </c>
      <c r="D4445" s="278">
        <v>107.18</v>
      </c>
      <c r="E4445" s="257"/>
    </row>
    <row r="4446" spans="1:5" s="258" customFormat="1" ht="27">
      <c r="A4446" s="262">
        <v>94733</v>
      </c>
      <c r="B4446" s="263" t="s">
        <v>3747</v>
      </c>
      <c r="C4446" s="264" t="s">
        <v>2</v>
      </c>
      <c r="D4446" s="278">
        <v>44.24</v>
      </c>
      <c r="E4446" s="257"/>
    </row>
    <row r="4447" spans="1:5" s="258" customFormat="1" ht="27">
      <c r="A4447" s="262">
        <v>94734</v>
      </c>
      <c r="B4447" s="263" t="s">
        <v>25061</v>
      </c>
      <c r="C4447" s="264" t="s">
        <v>2</v>
      </c>
      <c r="D4447" s="278">
        <v>386.96</v>
      </c>
      <c r="E4447" s="257"/>
    </row>
    <row r="4448" spans="1:5" s="258" customFormat="1" ht="27">
      <c r="A4448" s="262">
        <v>94736</v>
      </c>
      <c r="B4448" s="263" t="s">
        <v>25062</v>
      </c>
      <c r="C4448" s="264" t="s">
        <v>2</v>
      </c>
      <c r="D4448" s="278">
        <v>566.33000000000004</v>
      </c>
      <c r="E4448" s="257"/>
    </row>
    <row r="4449" spans="1:5" s="258" customFormat="1" ht="27">
      <c r="A4449" s="262">
        <v>94737</v>
      </c>
      <c r="B4449" s="263" t="s">
        <v>3748</v>
      </c>
      <c r="C4449" s="264" t="s">
        <v>2</v>
      </c>
      <c r="D4449" s="278">
        <v>188.25</v>
      </c>
      <c r="E4449" s="257"/>
    </row>
    <row r="4450" spans="1:5" s="258" customFormat="1" ht="27">
      <c r="A4450" s="262">
        <v>94738</v>
      </c>
      <c r="B4450" s="263" t="s">
        <v>25063</v>
      </c>
      <c r="C4450" s="264" t="s">
        <v>2</v>
      </c>
      <c r="D4450" s="278">
        <v>1699.51</v>
      </c>
      <c r="E4450" s="257"/>
    </row>
    <row r="4451" spans="1:5" s="258" customFormat="1" ht="27">
      <c r="A4451" s="262">
        <v>94739</v>
      </c>
      <c r="B4451" s="263" t="s">
        <v>25064</v>
      </c>
      <c r="C4451" s="264" t="s">
        <v>2</v>
      </c>
      <c r="D4451" s="278">
        <v>215.99</v>
      </c>
      <c r="E4451" s="257"/>
    </row>
    <row r="4452" spans="1:5" s="258" customFormat="1" ht="27">
      <c r="A4452" s="262">
        <v>94740</v>
      </c>
      <c r="B4452" s="263" t="s">
        <v>3749</v>
      </c>
      <c r="C4452" s="264" t="s">
        <v>2</v>
      </c>
      <c r="D4452" s="278">
        <v>10.39</v>
      </c>
      <c r="E4452" s="257"/>
    </row>
    <row r="4453" spans="1:5" s="258" customFormat="1" ht="27">
      <c r="A4453" s="262">
        <v>94741</v>
      </c>
      <c r="B4453" s="263" t="s">
        <v>3750</v>
      </c>
      <c r="C4453" s="264" t="s">
        <v>2</v>
      </c>
      <c r="D4453" s="278">
        <v>13.47</v>
      </c>
      <c r="E4453" s="257"/>
    </row>
    <row r="4454" spans="1:5" s="258" customFormat="1" ht="27">
      <c r="A4454" s="262">
        <v>94742</v>
      </c>
      <c r="B4454" s="263" t="s">
        <v>3751</v>
      </c>
      <c r="C4454" s="264" t="s">
        <v>2</v>
      </c>
      <c r="D4454" s="278">
        <v>15.62</v>
      </c>
      <c r="E4454" s="257"/>
    </row>
    <row r="4455" spans="1:5" s="258" customFormat="1" ht="27">
      <c r="A4455" s="262">
        <v>94743</v>
      </c>
      <c r="B4455" s="263" t="s">
        <v>3752</v>
      </c>
      <c r="C4455" s="264" t="s">
        <v>2</v>
      </c>
      <c r="D4455" s="278">
        <v>20.239999999999998</v>
      </c>
      <c r="E4455" s="257"/>
    </row>
    <row r="4456" spans="1:5" s="258" customFormat="1" ht="27">
      <c r="A4456" s="262">
        <v>94744</v>
      </c>
      <c r="B4456" s="263" t="s">
        <v>3753</v>
      </c>
      <c r="C4456" s="264" t="s">
        <v>2</v>
      </c>
      <c r="D4456" s="278">
        <v>25.57</v>
      </c>
      <c r="E4456" s="257"/>
    </row>
    <row r="4457" spans="1:5" s="258" customFormat="1" ht="27">
      <c r="A4457" s="262">
        <v>94746</v>
      </c>
      <c r="B4457" s="263" t="s">
        <v>3754</v>
      </c>
      <c r="C4457" s="264" t="s">
        <v>2</v>
      </c>
      <c r="D4457" s="278">
        <v>35.18</v>
      </c>
      <c r="E4457" s="257"/>
    </row>
    <row r="4458" spans="1:5" s="258" customFormat="1" ht="27">
      <c r="A4458" s="262">
        <v>94748</v>
      </c>
      <c r="B4458" s="263" t="s">
        <v>3755</v>
      </c>
      <c r="C4458" s="264" t="s">
        <v>2</v>
      </c>
      <c r="D4458" s="278">
        <v>83.32</v>
      </c>
      <c r="E4458" s="257"/>
    </row>
    <row r="4459" spans="1:5" s="258" customFormat="1" ht="27">
      <c r="A4459" s="262">
        <v>94750</v>
      </c>
      <c r="B4459" s="263" t="s">
        <v>3756</v>
      </c>
      <c r="C4459" s="264" t="s">
        <v>2</v>
      </c>
      <c r="D4459" s="278">
        <v>163.87</v>
      </c>
      <c r="E4459" s="257"/>
    </row>
    <row r="4460" spans="1:5" s="258" customFormat="1" ht="27">
      <c r="A4460" s="262">
        <v>94752</v>
      </c>
      <c r="B4460" s="263" t="s">
        <v>3757</v>
      </c>
      <c r="C4460" s="264" t="s">
        <v>2</v>
      </c>
      <c r="D4460" s="278">
        <v>199.54</v>
      </c>
      <c r="E4460" s="257"/>
    </row>
    <row r="4461" spans="1:5" s="258" customFormat="1" ht="27">
      <c r="A4461" s="262">
        <v>94754</v>
      </c>
      <c r="B4461" s="263" t="s">
        <v>25065</v>
      </c>
      <c r="C4461" s="264" t="s">
        <v>2</v>
      </c>
      <c r="D4461" s="278">
        <v>267.95999999999998</v>
      </c>
      <c r="E4461" s="257"/>
    </row>
    <row r="4462" spans="1:5" s="258" customFormat="1" ht="27">
      <c r="A4462" s="262">
        <v>94756</v>
      </c>
      <c r="B4462" s="263" t="s">
        <v>3758</v>
      </c>
      <c r="C4462" s="264" t="s">
        <v>2</v>
      </c>
      <c r="D4462" s="278">
        <v>12.99</v>
      </c>
      <c r="E4462" s="257"/>
    </row>
    <row r="4463" spans="1:5" s="258" customFormat="1" ht="27">
      <c r="A4463" s="262">
        <v>94757</v>
      </c>
      <c r="B4463" s="263" t="s">
        <v>3759</v>
      </c>
      <c r="C4463" s="264" t="s">
        <v>2</v>
      </c>
      <c r="D4463" s="278">
        <v>18.239999999999998</v>
      </c>
      <c r="E4463" s="257"/>
    </row>
    <row r="4464" spans="1:5" s="258" customFormat="1" ht="27">
      <c r="A4464" s="262">
        <v>94758</v>
      </c>
      <c r="B4464" s="263" t="s">
        <v>3760</v>
      </c>
      <c r="C4464" s="264" t="s">
        <v>2</v>
      </c>
      <c r="D4464" s="278">
        <v>50.39</v>
      </c>
      <c r="E4464" s="257"/>
    </row>
    <row r="4465" spans="1:5" s="258" customFormat="1" ht="27">
      <c r="A4465" s="262">
        <v>94759</v>
      </c>
      <c r="B4465" s="263" t="s">
        <v>3761</v>
      </c>
      <c r="C4465" s="264" t="s">
        <v>2</v>
      </c>
      <c r="D4465" s="278">
        <v>61.76</v>
      </c>
      <c r="E4465" s="257"/>
    </row>
    <row r="4466" spans="1:5" s="258" customFormat="1" ht="27">
      <c r="A4466" s="262">
        <v>94760</v>
      </c>
      <c r="B4466" s="263" t="s">
        <v>3762</v>
      </c>
      <c r="C4466" s="264" t="s">
        <v>2</v>
      </c>
      <c r="D4466" s="278">
        <v>103.61</v>
      </c>
      <c r="E4466" s="257"/>
    </row>
    <row r="4467" spans="1:5" s="258" customFormat="1" ht="27">
      <c r="A4467" s="262">
        <v>94761</v>
      </c>
      <c r="B4467" s="263" t="s">
        <v>3763</v>
      </c>
      <c r="C4467" s="264" t="s">
        <v>2</v>
      </c>
      <c r="D4467" s="278">
        <v>219.4</v>
      </c>
      <c r="E4467" s="257"/>
    </row>
    <row r="4468" spans="1:5" s="258" customFormat="1" ht="27">
      <c r="A4468" s="262">
        <v>94762</v>
      </c>
      <c r="B4468" s="263" t="s">
        <v>3764</v>
      </c>
      <c r="C4468" s="264" t="s">
        <v>2</v>
      </c>
      <c r="D4468" s="278">
        <v>269.18</v>
      </c>
      <c r="E4468" s="257"/>
    </row>
    <row r="4469" spans="1:5" s="258" customFormat="1" ht="27">
      <c r="A4469" s="262">
        <v>94763</v>
      </c>
      <c r="B4469" s="263" t="s">
        <v>25066</v>
      </c>
      <c r="C4469" s="264" t="s">
        <v>2</v>
      </c>
      <c r="D4469" s="278">
        <v>327.52999999999997</v>
      </c>
      <c r="E4469" s="257"/>
    </row>
    <row r="4470" spans="1:5" s="258" customFormat="1" ht="27">
      <c r="A4470" s="262">
        <v>94764</v>
      </c>
      <c r="B4470" s="263" t="s">
        <v>25067</v>
      </c>
      <c r="C4470" s="264" t="s">
        <v>2</v>
      </c>
      <c r="D4470" s="278">
        <v>38.020000000000003</v>
      </c>
      <c r="E4470" s="257"/>
    </row>
    <row r="4471" spans="1:5" s="258" customFormat="1" ht="27">
      <c r="A4471" s="262">
        <v>94765</v>
      </c>
      <c r="B4471" s="263" t="s">
        <v>25068</v>
      </c>
      <c r="C4471" s="264" t="s">
        <v>2</v>
      </c>
      <c r="D4471" s="278">
        <v>41.34</v>
      </c>
      <c r="E4471" s="257"/>
    </row>
    <row r="4472" spans="1:5" s="258" customFormat="1" ht="27">
      <c r="A4472" s="262">
        <v>94766</v>
      </c>
      <c r="B4472" s="263" t="s">
        <v>25069</v>
      </c>
      <c r="C4472" s="264" t="s">
        <v>2</v>
      </c>
      <c r="D4472" s="278">
        <v>45.73</v>
      </c>
      <c r="E4472" s="257"/>
    </row>
    <row r="4473" spans="1:5" s="258" customFormat="1" ht="27">
      <c r="A4473" s="262">
        <v>94767</v>
      </c>
      <c r="B4473" s="263" t="s">
        <v>25070</v>
      </c>
      <c r="C4473" s="264" t="s">
        <v>2</v>
      </c>
      <c r="D4473" s="278">
        <v>68.040000000000006</v>
      </c>
      <c r="E4473" s="257"/>
    </row>
    <row r="4474" spans="1:5" s="258" customFormat="1" ht="27">
      <c r="A4474" s="262">
        <v>94768</v>
      </c>
      <c r="B4474" s="263" t="s">
        <v>25071</v>
      </c>
      <c r="C4474" s="264" t="s">
        <v>2</v>
      </c>
      <c r="D4474" s="278">
        <v>76.7</v>
      </c>
      <c r="E4474" s="257"/>
    </row>
    <row r="4475" spans="1:5" s="258" customFormat="1" ht="27">
      <c r="A4475" s="262">
        <v>94769</v>
      </c>
      <c r="B4475" s="263" t="s">
        <v>25072</v>
      </c>
      <c r="C4475" s="264" t="s">
        <v>2</v>
      </c>
      <c r="D4475" s="278">
        <v>105.35</v>
      </c>
      <c r="E4475" s="257"/>
    </row>
    <row r="4476" spans="1:5" s="258" customFormat="1" ht="27">
      <c r="A4476" s="262">
        <v>94770</v>
      </c>
      <c r="B4476" s="263" t="s">
        <v>25073</v>
      </c>
      <c r="C4476" s="264" t="s">
        <v>2</v>
      </c>
      <c r="D4476" s="278">
        <v>42.98</v>
      </c>
      <c r="E4476" s="257"/>
    </row>
    <row r="4477" spans="1:5" s="258" customFormat="1" ht="27">
      <c r="A4477" s="262">
        <v>94771</v>
      </c>
      <c r="B4477" s="263" t="s">
        <v>25074</v>
      </c>
      <c r="C4477" s="264" t="s">
        <v>2</v>
      </c>
      <c r="D4477" s="278">
        <v>46.3</v>
      </c>
      <c r="E4477" s="257"/>
    </row>
    <row r="4478" spans="1:5" s="258" customFormat="1" ht="27">
      <c r="A4478" s="262">
        <v>94772</v>
      </c>
      <c r="B4478" s="263" t="s">
        <v>25075</v>
      </c>
      <c r="C4478" s="264" t="s">
        <v>2</v>
      </c>
      <c r="D4478" s="278">
        <v>50.69</v>
      </c>
      <c r="E4478" s="257"/>
    </row>
    <row r="4479" spans="1:5" s="258" customFormat="1" ht="27">
      <c r="A4479" s="262">
        <v>94773</v>
      </c>
      <c r="B4479" s="263" t="s">
        <v>25076</v>
      </c>
      <c r="C4479" s="264" t="s">
        <v>2</v>
      </c>
      <c r="D4479" s="278">
        <v>73</v>
      </c>
      <c r="E4479" s="257"/>
    </row>
    <row r="4480" spans="1:5" s="258" customFormat="1" ht="27">
      <c r="A4480" s="262">
        <v>94774</v>
      </c>
      <c r="B4480" s="263" t="s">
        <v>25077</v>
      </c>
      <c r="C4480" s="264" t="s">
        <v>2</v>
      </c>
      <c r="D4480" s="278">
        <v>81.66</v>
      </c>
      <c r="E4480" s="257"/>
    </row>
    <row r="4481" spans="1:5" s="258" customFormat="1" ht="27">
      <c r="A4481" s="262">
        <v>94775</v>
      </c>
      <c r="B4481" s="263" t="s">
        <v>25078</v>
      </c>
      <c r="C4481" s="264" t="s">
        <v>2</v>
      </c>
      <c r="D4481" s="278">
        <v>111.92</v>
      </c>
      <c r="E4481" s="257"/>
    </row>
    <row r="4482" spans="1:5" s="258" customFormat="1" ht="27">
      <c r="A4482" s="262">
        <v>94783</v>
      </c>
      <c r="B4482" s="263" t="s">
        <v>3765</v>
      </c>
      <c r="C4482" s="264" t="s">
        <v>2</v>
      </c>
      <c r="D4482" s="278">
        <v>24.63</v>
      </c>
      <c r="E4482" s="257"/>
    </row>
    <row r="4483" spans="1:5" s="258" customFormat="1" ht="27">
      <c r="A4483" s="262">
        <v>94785</v>
      </c>
      <c r="B4483" s="263" t="s">
        <v>3766</v>
      </c>
      <c r="C4483" s="264" t="s">
        <v>2</v>
      </c>
      <c r="D4483" s="278">
        <v>28.35</v>
      </c>
      <c r="E4483" s="257"/>
    </row>
    <row r="4484" spans="1:5" s="258" customFormat="1" ht="27">
      <c r="A4484" s="262">
        <v>94789</v>
      </c>
      <c r="B4484" s="263" t="s">
        <v>3767</v>
      </c>
      <c r="C4484" s="264" t="s">
        <v>2</v>
      </c>
      <c r="D4484" s="278">
        <v>315.82</v>
      </c>
      <c r="E4484" s="257"/>
    </row>
    <row r="4485" spans="1:5" s="258" customFormat="1" ht="27">
      <c r="A4485" s="262">
        <v>94790</v>
      </c>
      <c r="B4485" s="263" t="s">
        <v>3768</v>
      </c>
      <c r="C4485" s="264" t="s">
        <v>2</v>
      </c>
      <c r="D4485" s="278">
        <v>437.81</v>
      </c>
      <c r="E4485" s="257"/>
    </row>
    <row r="4486" spans="1:5" s="258" customFormat="1" ht="27">
      <c r="A4486" s="262">
        <v>94791</v>
      </c>
      <c r="B4486" s="263" t="s">
        <v>3769</v>
      </c>
      <c r="C4486" s="264" t="s">
        <v>2</v>
      </c>
      <c r="D4486" s="278">
        <v>579.20000000000005</v>
      </c>
      <c r="E4486" s="257"/>
    </row>
    <row r="4487" spans="1:5" s="258" customFormat="1" ht="27">
      <c r="A4487" s="262">
        <v>94863</v>
      </c>
      <c r="B4487" s="263" t="s">
        <v>3770</v>
      </c>
      <c r="C4487" s="264" t="s">
        <v>2</v>
      </c>
      <c r="D4487" s="278">
        <v>157.61000000000001</v>
      </c>
      <c r="E4487" s="257"/>
    </row>
    <row r="4488" spans="1:5" s="258" customFormat="1" ht="27">
      <c r="A4488" s="262">
        <v>95237</v>
      </c>
      <c r="B4488" s="263" t="s">
        <v>8732</v>
      </c>
      <c r="C4488" s="264" t="s">
        <v>2</v>
      </c>
      <c r="D4488" s="278">
        <v>31.05</v>
      </c>
      <c r="E4488" s="257"/>
    </row>
    <row r="4489" spans="1:5" s="258" customFormat="1" ht="27">
      <c r="A4489" s="262">
        <v>95693</v>
      </c>
      <c r="B4489" s="263" t="s">
        <v>8733</v>
      </c>
      <c r="C4489" s="264" t="s">
        <v>2</v>
      </c>
      <c r="D4489" s="278">
        <v>66.430000000000007</v>
      </c>
      <c r="E4489" s="257"/>
    </row>
    <row r="4490" spans="1:5" s="258" customFormat="1" ht="27">
      <c r="A4490" s="262">
        <v>95694</v>
      </c>
      <c r="B4490" s="263" t="s">
        <v>8734</v>
      </c>
      <c r="C4490" s="264" t="s">
        <v>2</v>
      </c>
      <c r="D4490" s="278">
        <v>70.31</v>
      </c>
      <c r="E4490" s="257"/>
    </row>
    <row r="4491" spans="1:5" s="258" customFormat="1" ht="27">
      <c r="A4491" s="262">
        <v>95695</v>
      </c>
      <c r="B4491" s="263" t="s">
        <v>8735</v>
      </c>
      <c r="C4491" s="264" t="s">
        <v>2</v>
      </c>
      <c r="D4491" s="278">
        <v>76.989999999999995</v>
      </c>
      <c r="E4491" s="257"/>
    </row>
    <row r="4492" spans="1:5" s="258" customFormat="1" ht="13.5">
      <c r="A4492" s="262">
        <v>95696</v>
      </c>
      <c r="B4492" s="263" t="s">
        <v>5702</v>
      </c>
      <c r="C4492" s="264" t="s">
        <v>2</v>
      </c>
      <c r="D4492" s="278">
        <v>49.8</v>
      </c>
      <c r="E4492" s="257"/>
    </row>
    <row r="4493" spans="1:5" s="258" customFormat="1" ht="27">
      <c r="A4493" s="262">
        <v>96637</v>
      </c>
      <c r="B4493" s="263" t="s">
        <v>8736</v>
      </c>
      <c r="C4493" s="264" t="s">
        <v>2</v>
      </c>
      <c r="D4493" s="278">
        <v>14.53</v>
      </c>
      <c r="E4493" s="257"/>
    </row>
    <row r="4494" spans="1:5" s="258" customFormat="1" ht="27">
      <c r="A4494" s="262">
        <v>96638</v>
      </c>
      <c r="B4494" s="263" t="s">
        <v>8737</v>
      </c>
      <c r="C4494" s="264" t="s">
        <v>2</v>
      </c>
      <c r="D4494" s="278">
        <v>14.89</v>
      </c>
      <c r="E4494" s="257"/>
    </row>
    <row r="4495" spans="1:5" s="258" customFormat="1" ht="13.5">
      <c r="A4495" s="262">
        <v>96639</v>
      </c>
      <c r="B4495" s="263" t="s">
        <v>8738</v>
      </c>
      <c r="C4495" s="264" t="s">
        <v>2</v>
      </c>
      <c r="D4495" s="278">
        <v>10.11</v>
      </c>
      <c r="E4495" s="257"/>
    </row>
    <row r="4496" spans="1:5" s="258" customFormat="1" ht="27">
      <c r="A4496" s="262">
        <v>96640</v>
      </c>
      <c r="B4496" s="263" t="s">
        <v>8739</v>
      </c>
      <c r="C4496" s="264" t="s">
        <v>2</v>
      </c>
      <c r="D4496" s="278">
        <v>23.57</v>
      </c>
      <c r="E4496" s="257"/>
    </row>
    <row r="4497" spans="1:5" s="258" customFormat="1" ht="27">
      <c r="A4497" s="262">
        <v>96641</v>
      </c>
      <c r="B4497" s="263" t="s">
        <v>8740</v>
      </c>
      <c r="C4497" s="264" t="s">
        <v>2</v>
      </c>
      <c r="D4497" s="278">
        <v>15.73</v>
      </c>
      <c r="E4497" s="257"/>
    </row>
    <row r="4498" spans="1:5" s="258" customFormat="1" ht="27">
      <c r="A4498" s="262">
        <v>96642</v>
      </c>
      <c r="B4498" s="263" t="s">
        <v>8741</v>
      </c>
      <c r="C4498" s="264" t="s">
        <v>2</v>
      </c>
      <c r="D4498" s="278">
        <v>19.12</v>
      </c>
      <c r="E4498" s="257"/>
    </row>
    <row r="4499" spans="1:5" s="258" customFormat="1" ht="27">
      <c r="A4499" s="262">
        <v>96643</v>
      </c>
      <c r="B4499" s="263" t="s">
        <v>8742</v>
      </c>
      <c r="C4499" s="264" t="s">
        <v>2</v>
      </c>
      <c r="D4499" s="278">
        <v>41.32</v>
      </c>
      <c r="E4499" s="257"/>
    </row>
    <row r="4500" spans="1:5" s="258" customFormat="1" ht="27">
      <c r="A4500" s="262">
        <v>96650</v>
      </c>
      <c r="B4500" s="263" t="s">
        <v>8743</v>
      </c>
      <c r="C4500" s="264" t="s">
        <v>2</v>
      </c>
      <c r="D4500" s="278">
        <v>8.14</v>
      </c>
      <c r="E4500" s="257"/>
    </row>
    <row r="4501" spans="1:5" s="258" customFormat="1" ht="27">
      <c r="A4501" s="262">
        <v>96651</v>
      </c>
      <c r="B4501" s="263" t="s">
        <v>8744</v>
      </c>
      <c r="C4501" s="264" t="s">
        <v>2</v>
      </c>
      <c r="D4501" s="278">
        <v>8.5</v>
      </c>
      <c r="E4501" s="257"/>
    </row>
    <row r="4502" spans="1:5" s="258" customFormat="1" ht="27">
      <c r="A4502" s="262">
        <v>96652</v>
      </c>
      <c r="B4502" s="263" t="s">
        <v>8745</v>
      </c>
      <c r="C4502" s="264" t="s">
        <v>2</v>
      </c>
      <c r="D4502" s="278">
        <v>9.67</v>
      </c>
      <c r="E4502" s="257"/>
    </row>
    <row r="4503" spans="1:5" s="258" customFormat="1" ht="27">
      <c r="A4503" s="262">
        <v>96653</v>
      </c>
      <c r="B4503" s="263" t="s">
        <v>8746</v>
      </c>
      <c r="C4503" s="264" t="s">
        <v>2</v>
      </c>
      <c r="D4503" s="278">
        <v>12.72</v>
      </c>
      <c r="E4503" s="257"/>
    </row>
    <row r="4504" spans="1:5" s="258" customFormat="1" ht="27">
      <c r="A4504" s="262">
        <v>96654</v>
      </c>
      <c r="B4504" s="263" t="s">
        <v>8747</v>
      </c>
      <c r="C4504" s="264" t="s">
        <v>2</v>
      </c>
      <c r="D4504" s="278">
        <v>14.47</v>
      </c>
      <c r="E4504" s="257"/>
    </row>
    <row r="4505" spans="1:5" s="258" customFormat="1" ht="27">
      <c r="A4505" s="262">
        <v>96655</v>
      </c>
      <c r="B4505" s="263" t="s">
        <v>8748</v>
      </c>
      <c r="C4505" s="264" t="s">
        <v>2</v>
      </c>
      <c r="D4505" s="278">
        <v>19.43</v>
      </c>
      <c r="E4505" s="257"/>
    </row>
    <row r="4506" spans="1:5" s="258" customFormat="1" ht="27">
      <c r="A4506" s="262">
        <v>96656</v>
      </c>
      <c r="B4506" s="263" t="s">
        <v>8749</v>
      </c>
      <c r="C4506" s="264" t="s">
        <v>2</v>
      </c>
      <c r="D4506" s="278">
        <v>5.86</v>
      </c>
      <c r="E4506" s="257"/>
    </row>
    <row r="4507" spans="1:5" s="258" customFormat="1" ht="27">
      <c r="A4507" s="262">
        <v>96657</v>
      </c>
      <c r="B4507" s="263" t="s">
        <v>8750</v>
      </c>
      <c r="C4507" s="264" t="s">
        <v>2</v>
      </c>
      <c r="D4507" s="278">
        <v>21.67</v>
      </c>
      <c r="E4507" s="257"/>
    </row>
    <row r="4508" spans="1:5" s="258" customFormat="1" ht="27">
      <c r="A4508" s="262">
        <v>96658</v>
      </c>
      <c r="B4508" s="263" t="s">
        <v>8751</v>
      </c>
      <c r="C4508" s="264" t="s">
        <v>2</v>
      </c>
      <c r="D4508" s="278">
        <v>13.83</v>
      </c>
      <c r="E4508" s="257"/>
    </row>
    <row r="4509" spans="1:5" s="258" customFormat="1" ht="27">
      <c r="A4509" s="262">
        <v>96659</v>
      </c>
      <c r="B4509" s="263" t="s">
        <v>8752</v>
      </c>
      <c r="C4509" s="264" t="s">
        <v>2</v>
      </c>
      <c r="D4509" s="278">
        <v>7.65</v>
      </c>
      <c r="E4509" s="257"/>
    </row>
    <row r="4510" spans="1:5" s="258" customFormat="1" ht="27">
      <c r="A4510" s="262">
        <v>96660</v>
      </c>
      <c r="B4510" s="263" t="s">
        <v>8753</v>
      </c>
      <c r="C4510" s="264" t="s">
        <v>2</v>
      </c>
      <c r="D4510" s="278">
        <v>29.44</v>
      </c>
      <c r="E4510" s="257"/>
    </row>
    <row r="4511" spans="1:5" s="258" customFormat="1" ht="27">
      <c r="A4511" s="262">
        <v>96661</v>
      </c>
      <c r="B4511" s="263" t="s">
        <v>8754</v>
      </c>
      <c r="C4511" s="264" t="s">
        <v>2</v>
      </c>
      <c r="D4511" s="278">
        <v>29.16</v>
      </c>
      <c r="E4511" s="257"/>
    </row>
    <row r="4512" spans="1:5" s="258" customFormat="1" ht="27">
      <c r="A4512" s="262">
        <v>96662</v>
      </c>
      <c r="B4512" s="263" t="s">
        <v>8755</v>
      </c>
      <c r="C4512" s="264" t="s">
        <v>2</v>
      </c>
      <c r="D4512" s="278">
        <v>8.52</v>
      </c>
      <c r="E4512" s="257"/>
    </row>
    <row r="4513" spans="1:5" s="258" customFormat="1" ht="27">
      <c r="A4513" s="262">
        <v>96663</v>
      </c>
      <c r="B4513" s="263" t="s">
        <v>8756</v>
      </c>
      <c r="C4513" s="264" t="s">
        <v>2</v>
      </c>
      <c r="D4513" s="278">
        <v>14.49</v>
      </c>
      <c r="E4513" s="257"/>
    </row>
    <row r="4514" spans="1:5" s="258" customFormat="1" ht="27">
      <c r="A4514" s="262">
        <v>96664</v>
      </c>
      <c r="B4514" s="263" t="s">
        <v>8757</v>
      </c>
      <c r="C4514" s="264" t="s">
        <v>2</v>
      </c>
      <c r="D4514" s="278">
        <v>15.92</v>
      </c>
      <c r="E4514" s="257"/>
    </row>
    <row r="4515" spans="1:5" s="258" customFormat="1" ht="27">
      <c r="A4515" s="262">
        <v>96665</v>
      </c>
      <c r="B4515" s="263" t="s">
        <v>8758</v>
      </c>
      <c r="C4515" s="264" t="s">
        <v>2</v>
      </c>
      <c r="D4515" s="278">
        <v>10.6</v>
      </c>
      <c r="E4515" s="257"/>
    </row>
    <row r="4516" spans="1:5" s="258" customFormat="1" ht="27">
      <c r="A4516" s="262">
        <v>96666</v>
      </c>
      <c r="B4516" s="263" t="s">
        <v>8759</v>
      </c>
      <c r="C4516" s="264" t="s">
        <v>2</v>
      </c>
      <c r="D4516" s="278">
        <v>15.27</v>
      </c>
      <c r="E4516" s="257"/>
    </row>
    <row r="4517" spans="1:5" s="258" customFormat="1" ht="27">
      <c r="A4517" s="262">
        <v>96667</v>
      </c>
      <c r="B4517" s="263" t="s">
        <v>8760</v>
      </c>
      <c r="C4517" s="264" t="s">
        <v>2</v>
      </c>
      <c r="D4517" s="278">
        <v>21.6</v>
      </c>
      <c r="E4517" s="257"/>
    </row>
    <row r="4518" spans="1:5" s="258" customFormat="1" ht="27">
      <c r="A4518" s="262">
        <v>96684</v>
      </c>
      <c r="B4518" s="263" t="s">
        <v>8761</v>
      </c>
      <c r="C4518" s="264" t="s">
        <v>2</v>
      </c>
      <c r="D4518" s="278">
        <v>10.44</v>
      </c>
      <c r="E4518" s="257"/>
    </row>
    <row r="4519" spans="1:5" s="258" customFormat="1" ht="27">
      <c r="A4519" s="262">
        <v>96685</v>
      </c>
      <c r="B4519" s="263" t="s">
        <v>8762</v>
      </c>
      <c r="C4519" s="264" t="s">
        <v>2</v>
      </c>
      <c r="D4519" s="278">
        <v>10.8</v>
      </c>
      <c r="E4519" s="257"/>
    </row>
    <row r="4520" spans="1:5" s="258" customFormat="1" ht="27">
      <c r="A4520" s="262">
        <v>96686</v>
      </c>
      <c r="B4520" s="263" t="s">
        <v>8763</v>
      </c>
      <c r="C4520" s="264" t="s">
        <v>2</v>
      </c>
      <c r="D4520" s="278">
        <v>13.44</v>
      </c>
      <c r="E4520" s="257"/>
    </row>
    <row r="4521" spans="1:5" s="258" customFormat="1" ht="27">
      <c r="A4521" s="262">
        <v>96687</v>
      </c>
      <c r="B4521" s="263" t="s">
        <v>8764</v>
      </c>
      <c r="C4521" s="264" t="s">
        <v>2</v>
      </c>
      <c r="D4521" s="278">
        <v>16.489999999999998</v>
      </c>
      <c r="E4521" s="257"/>
    </row>
    <row r="4522" spans="1:5" s="258" customFormat="1" ht="27">
      <c r="A4522" s="262">
        <v>96688</v>
      </c>
      <c r="B4522" s="263" t="s">
        <v>8765</v>
      </c>
      <c r="C4522" s="264" t="s">
        <v>2</v>
      </c>
      <c r="D4522" s="278">
        <v>19.93</v>
      </c>
      <c r="E4522" s="257"/>
    </row>
    <row r="4523" spans="1:5" s="258" customFormat="1" ht="27">
      <c r="A4523" s="262">
        <v>96689</v>
      </c>
      <c r="B4523" s="263" t="s">
        <v>8766</v>
      </c>
      <c r="C4523" s="264" t="s">
        <v>2</v>
      </c>
      <c r="D4523" s="278">
        <v>24.89</v>
      </c>
      <c r="E4523" s="257"/>
    </row>
    <row r="4524" spans="1:5" s="258" customFormat="1" ht="27">
      <c r="A4524" s="262">
        <v>96690</v>
      </c>
      <c r="B4524" s="263" t="s">
        <v>8767</v>
      </c>
      <c r="C4524" s="264" t="s">
        <v>2</v>
      </c>
      <c r="D4524" s="278">
        <v>27.77</v>
      </c>
      <c r="E4524" s="257"/>
    </row>
    <row r="4525" spans="1:5" s="258" customFormat="1" ht="27">
      <c r="A4525" s="262">
        <v>96691</v>
      </c>
      <c r="B4525" s="263" t="s">
        <v>8768</v>
      </c>
      <c r="C4525" s="264" t="s">
        <v>2</v>
      </c>
      <c r="D4525" s="278">
        <v>35.619999999999997</v>
      </c>
      <c r="E4525" s="257"/>
    </row>
    <row r="4526" spans="1:5" s="258" customFormat="1" ht="27">
      <c r="A4526" s="262">
        <v>96692</v>
      </c>
      <c r="B4526" s="263" t="s">
        <v>8769</v>
      </c>
      <c r="C4526" s="264" t="s">
        <v>2</v>
      </c>
      <c r="D4526" s="278">
        <v>39.340000000000003</v>
      </c>
      <c r="E4526" s="257"/>
    </row>
    <row r="4527" spans="1:5" s="258" customFormat="1" ht="27">
      <c r="A4527" s="262">
        <v>96693</v>
      </c>
      <c r="B4527" s="263" t="s">
        <v>8770</v>
      </c>
      <c r="C4527" s="264" t="s">
        <v>2</v>
      </c>
      <c r="D4527" s="278">
        <v>53.36</v>
      </c>
      <c r="E4527" s="257"/>
    </row>
    <row r="4528" spans="1:5" s="258" customFormat="1" ht="27">
      <c r="A4528" s="262">
        <v>96694</v>
      </c>
      <c r="B4528" s="263" t="s">
        <v>8771</v>
      </c>
      <c r="C4528" s="264" t="s">
        <v>2</v>
      </c>
      <c r="D4528" s="278">
        <v>83.49</v>
      </c>
      <c r="E4528" s="257"/>
    </row>
    <row r="4529" spans="1:5" s="258" customFormat="1" ht="27">
      <c r="A4529" s="262">
        <v>96695</v>
      </c>
      <c r="B4529" s="263" t="s">
        <v>8772</v>
      </c>
      <c r="C4529" s="264" t="s">
        <v>2</v>
      </c>
      <c r="D4529" s="278">
        <v>92.04</v>
      </c>
      <c r="E4529" s="257"/>
    </row>
    <row r="4530" spans="1:5" s="258" customFormat="1" ht="27">
      <c r="A4530" s="262">
        <v>96696</v>
      </c>
      <c r="B4530" s="263" t="s">
        <v>8773</v>
      </c>
      <c r="C4530" s="264" t="s">
        <v>2</v>
      </c>
      <c r="D4530" s="278">
        <v>104.26</v>
      </c>
      <c r="E4530" s="257"/>
    </row>
    <row r="4531" spans="1:5" s="258" customFormat="1" ht="27">
      <c r="A4531" s="262">
        <v>96697</v>
      </c>
      <c r="B4531" s="263" t="s">
        <v>8774</v>
      </c>
      <c r="C4531" s="264" t="s">
        <v>2</v>
      </c>
      <c r="D4531" s="278">
        <v>308.77999999999997</v>
      </c>
      <c r="E4531" s="257"/>
    </row>
    <row r="4532" spans="1:5" s="258" customFormat="1" ht="13.5">
      <c r="A4532" s="262">
        <v>96698</v>
      </c>
      <c r="B4532" s="263" t="s">
        <v>8775</v>
      </c>
      <c r="C4532" s="264" t="s">
        <v>2</v>
      </c>
      <c r="D4532" s="278">
        <v>7.4</v>
      </c>
      <c r="E4532" s="257"/>
    </row>
    <row r="4533" spans="1:5" s="258" customFormat="1" ht="13.5">
      <c r="A4533" s="262">
        <v>96699</v>
      </c>
      <c r="B4533" s="263" t="s">
        <v>8776</v>
      </c>
      <c r="C4533" s="264" t="s">
        <v>2</v>
      </c>
      <c r="D4533" s="278">
        <v>23.21</v>
      </c>
      <c r="E4533" s="257"/>
    </row>
    <row r="4534" spans="1:5" s="258" customFormat="1" ht="13.5">
      <c r="A4534" s="262">
        <v>96700</v>
      </c>
      <c r="B4534" s="263" t="s">
        <v>8777</v>
      </c>
      <c r="C4534" s="264" t="s">
        <v>2</v>
      </c>
      <c r="D4534" s="278">
        <v>15.37</v>
      </c>
      <c r="E4534" s="257"/>
    </row>
    <row r="4535" spans="1:5" s="258" customFormat="1" ht="13.5">
      <c r="A4535" s="262">
        <v>96701</v>
      </c>
      <c r="B4535" s="263" t="s">
        <v>8778</v>
      </c>
      <c r="C4535" s="264" t="s">
        <v>2</v>
      </c>
      <c r="D4535" s="278">
        <v>10.17</v>
      </c>
      <c r="E4535" s="257"/>
    </row>
    <row r="4536" spans="1:5" s="258" customFormat="1" ht="27">
      <c r="A4536" s="262">
        <v>96702</v>
      </c>
      <c r="B4536" s="263" t="s">
        <v>8779</v>
      </c>
      <c r="C4536" s="264" t="s">
        <v>2</v>
      </c>
      <c r="D4536" s="278">
        <v>10.56</v>
      </c>
      <c r="E4536" s="257"/>
    </row>
    <row r="4537" spans="1:5" s="258" customFormat="1" ht="13.5">
      <c r="A4537" s="262">
        <v>96703</v>
      </c>
      <c r="B4537" s="263" t="s">
        <v>8780</v>
      </c>
      <c r="C4537" s="264" t="s">
        <v>2</v>
      </c>
      <c r="D4537" s="278">
        <v>18.13</v>
      </c>
      <c r="E4537" s="257"/>
    </row>
    <row r="4538" spans="1:5" s="258" customFormat="1" ht="27">
      <c r="A4538" s="262">
        <v>96704</v>
      </c>
      <c r="B4538" s="263" t="s">
        <v>8781</v>
      </c>
      <c r="C4538" s="264" t="s">
        <v>2</v>
      </c>
      <c r="D4538" s="278">
        <v>18.52</v>
      </c>
      <c r="E4538" s="257"/>
    </row>
    <row r="4539" spans="1:5" s="258" customFormat="1" ht="13.5">
      <c r="A4539" s="262">
        <v>96705</v>
      </c>
      <c r="B4539" s="263" t="s">
        <v>8782</v>
      </c>
      <c r="C4539" s="264" t="s">
        <v>2</v>
      </c>
      <c r="D4539" s="278">
        <v>22.02</v>
      </c>
      <c r="E4539" s="257"/>
    </row>
    <row r="4540" spans="1:5" s="258" customFormat="1" ht="13.5">
      <c r="A4540" s="262">
        <v>96706</v>
      </c>
      <c r="B4540" s="263" t="s">
        <v>8783</v>
      </c>
      <c r="C4540" s="264" t="s">
        <v>2</v>
      </c>
      <c r="D4540" s="278">
        <v>32.619999999999997</v>
      </c>
      <c r="E4540" s="257"/>
    </row>
    <row r="4541" spans="1:5" s="258" customFormat="1" ht="13.5">
      <c r="A4541" s="262">
        <v>96707</v>
      </c>
      <c r="B4541" s="263" t="s">
        <v>8784</v>
      </c>
      <c r="C4541" s="264" t="s">
        <v>2</v>
      </c>
      <c r="D4541" s="278">
        <v>52.48</v>
      </c>
      <c r="E4541" s="257"/>
    </row>
    <row r="4542" spans="1:5" s="258" customFormat="1" ht="13.5">
      <c r="A4542" s="262">
        <v>96708</v>
      </c>
      <c r="B4542" s="263" t="s">
        <v>8785</v>
      </c>
      <c r="C4542" s="264" t="s">
        <v>2</v>
      </c>
      <c r="D4542" s="278">
        <v>79.569999999999993</v>
      </c>
      <c r="E4542" s="257"/>
    </row>
    <row r="4543" spans="1:5" s="258" customFormat="1" ht="13.5">
      <c r="A4543" s="262">
        <v>96709</v>
      </c>
      <c r="B4543" s="263" t="s">
        <v>8786</v>
      </c>
      <c r="C4543" s="264" t="s">
        <v>2</v>
      </c>
      <c r="D4543" s="278">
        <v>101.57</v>
      </c>
      <c r="E4543" s="257"/>
    </row>
    <row r="4544" spans="1:5" s="258" customFormat="1" ht="13.5">
      <c r="A4544" s="262">
        <v>96710</v>
      </c>
      <c r="B4544" s="263" t="s">
        <v>8787</v>
      </c>
      <c r="C4544" s="264" t="s">
        <v>2</v>
      </c>
      <c r="D4544" s="278">
        <v>13.66</v>
      </c>
      <c r="E4544" s="257"/>
    </row>
    <row r="4545" spans="1:5" s="258" customFormat="1" ht="13.5">
      <c r="A4545" s="262">
        <v>96711</v>
      </c>
      <c r="B4545" s="263" t="s">
        <v>8788</v>
      </c>
      <c r="C4545" s="264" t="s">
        <v>2</v>
      </c>
      <c r="D4545" s="278">
        <v>20.309999999999999</v>
      </c>
      <c r="E4545" s="257"/>
    </row>
    <row r="4546" spans="1:5" s="258" customFormat="1" ht="13.5">
      <c r="A4546" s="262">
        <v>96712</v>
      </c>
      <c r="B4546" s="263" t="s">
        <v>8789</v>
      </c>
      <c r="C4546" s="264" t="s">
        <v>2</v>
      </c>
      <c r="D4546" s="278">
        <v>28.88</v>
      </c>
      <c r="E4546" s="257"/>
    </row>
    <row r="4547" spans="1:5" s="258" customFormat="1" ht="13.5">
      <c r="A4547" s="262">
        <v>96713</v>
      </c>
      <c r="B4547" s="263" t="s">
        <v>8790</v>
      </c>
      <c r="C4547" s="264" t="s">
        <v>2</v>
      </c>
      <c r="D4547" s="278">
        <v>44.31</v>
      </c>
      <c r="E4547" s="257"/>
    </row>
    <row r="4548" spans="1:5" s="258" customFormat="1" ht="13.5">
      <c r="A4548" s="262">
        <v>96714</v>
      </c>
      <c r="B4548" s="263" t="s">
        <v>8791</v>
      </c>
      <c r="C4548" s="264" t="s">
        <v>2</v>
      </c>
      <c r="D4548" s="278">
        <v>63.05</v>
      </c>
      <c r="E4548" s="257"/>
    </row>
    <row r="4549" spans="1:5" s="258" customFormat="1" ht="13.5">
      <c r="A4549" s="262">
        <v>96715</v>
      </c>
      <c r="B4549" s="263" t="s">
        <v>8792</v>
      </c>
      <c r="C4549" s="264" t="s">
        <v>2</v>
      </c>
      <c r="D4549" s="278">
        <v>112.31</v>
      </c>
      <c r="E4549" s="257"/>
    </row>
    <row r="4550" spans="1:5" s="258" customFormat="1" ht="13.5">
      <c r="A4550" s="262">
        <v>96716</v>
      </c>
      <c r="B4550" s="263" t="s">
        <v>8793</v>
      </c>
      <c r="C4550" s="264" t="s">
        <v>2</v>
      </c>
      <c r="D4550" s="278">
        <v>146.27000000000001</v>
      </c>
      <c r="E4550" s="257"/>
    </row>
    <row r="4551" spans="1:5" s="258" customFormat="1" ht="13.5">
      <c r="A4551" s="262">
        <v>96717</v>
      </c>
      <c r="B4551" s="263" t="s">
        <v>8794</v>
      </c>
      <c r="C4551" s="264" t="s">
        <v>2</v>
      </c>
      <c r="D4551" s="278">
        <v>280.93</v>
      </c>
      <c r="E4551" s="257"/>
    </row>
    <row r="4552" spans="1:5" s="258" customFormat="1" ht="27">
      <c r="A4552" s="262">
        <v>96736</v>
      </c>
      <c r="B4552" s="263" t="s">
        <v>3771</v>
      </c>
      <c r="C4552" s="264" t="s">
        <v>2</v>
      </c>
      <c r="D4552" s="278">
        <v>6.16</v>
      </c>
      <c r="E4552" s="257"/>
    </row>
    <row r="4553" spans="1:5" s="258" customFormat="1" ht="27">
      <c r="A4553" s="262">
        <v>96737</v>
      </c>
      <c r="B4553" s="263" t="s">
        <v>3772</v>
      </c>
      <c r="C4553" s="264" t="s">
        <v>2</v>
      </c>
      <c r="D4553" s="278">
        <v>5.97</v>
      </c>
      <c r="E4553" s="257"/>
    </row>
    <row r="4554" spans="1:5" s="258" customFormat="1" ht="27">
      <c r="A4554" s="262">
        <v>96738</v>
      </c>
      <c r="B4554" s="263" t="s">
        <v>3773</v>
      </c>
      <c r="C4554" s="264" t="s">
        <v>2</v>
      </c>
      <c r="D4554" s="278">
        <v>21.78</v>
      </c>
      <c r="E4554" s="257"/>
    </row>
    <row r="4555" spans="1:5" s="258" customFormat="1" ht="27">
      <c r="A4555" s="262">
        <v>96739</v>
      </c>
      <c r="B4555" s="263" t="s">
        <v>3774</v>
      </c>
      <c r="C4555" s="264" t="s">
        <v>2</v>
      </c>
      <c r="D4555" s="278">
        <v>8.68</v>
      </c>
      <c r="E4555" s="257"/>
    </row>
    <row r="4556" spans="1:5" s="258" customFormat="1" ht="27">
      <c r="A4556" s="262">
        <v>96740</v>
      </c>
      <c r="B4556" s="263" t="s">
        <v>3775</v>
      </c>
      <c r="C4556" s="264" t="s">
        <v>2</v>
      </c>
      <c r="D4556" s="278">
        <v>30.57</v>
      </c>
      <c r="E4556" s="257"/>
    </row>
    <row r="4557" spans="1:5" s="258" customFormat="1" ht="27">
      <c r="A4557" s="262">
        <v>96741</v>
      </c>
      <c r="B4557" s="263" t="s">
        <v>3776</v>
      </c>
      <c r="C4557" s="264" t="s">
        <v>2</v>
      </c>
      <c r="D4557" s="278">
        <v>15.29</v>
      </c>
      <c r="E4557" s="257"/>
    </row>
    <row r="4558" spans="1:5" s="258" customFormat="1" ht="27">
      <c r="A4558" s="262">
        <v>96742</v>
      </c>
      <c r="B4558" s="263" t="s">
        <v>3777</v>
      </c>
      <c r="C4558" s="264" t="s">
        <v>2</v>
      </c>
      <c r="D4558" s="278">
        <v>20.149999999999999</v>
      </c>
      <c r="E4558" s="257"/>
    </row>
    <row r="4559" spans="1:5" s="258" customFormat="1" ht="27">
      <c r="A4559" s="262">
        <v>96743</v>
      </c>
      <c r="B4559" s="263" t="s">
        <v>3778</v>
      </c>
      <c r="C4559" s="264" t="s">
        <v>2</v>
      </c>
      <c r="D4559" s="278">
        <v>28.56</v>
      </c>
      <c r="E4559" s="257"/>
    </row>
    <row r="4560" spans="1:5" s="258" customFormat="1" ht="27">
      <c r="A4560" s="262">
        <v>96744</v>
      </c>
      <c r="B4560" s="263" t="s">
        <v>3779</v>
      </c>
      <c r="C4560" s="264" t="s">
        <v>2</v>
      </c>
      <c r="D4560" s="278">
        <v>51.36</v>
      </c>
      <c r="E4560" s="257"/>
    </row>
    <row r="4561" spans="1:5" s="258" customFormat="1" ht="27">
      <c r="A4561" s="262">
        <v>96745</v>
      </c>
      <c r="B4561" s="263" t="s">
        <v>3780</v>
      </c>
      <c r="C4561" s="264" t="s">
        <v>2</v>
      </c>
      <c r="D4561" s="278">
        <v>75.900000000000006</v>
      </c>
      <c r="E4561" s="257"/>
    </row>
    <row r="4562" spans="1:5" s="258" customFormat="1" ht="27">
      <c r="A4562" s="262">
        <v>96746</v>
      </c>
      <c r="B4562" s="263" t="s">
        <v>3781</v>
      </c>
      <c r="C4562" s="264" t="s">
        <v>2</v>
      </c>
      <c r="D4562" s="278">
        <v>101.74</v>
      </c>
      <c r="E4562" s="257"/>
    </row>
    <row r="4563" spans="1:5" s="258" customFormat="1" ht="27">
      <c r="A4563" s="262">
        <v>96747</v>
      </c>
      <c r="B4563" s="263" t="s">
        <v>3782</v>
      </c>
      <c r="C4563" s="264" t="s">
        <v>2</v>
      </c>
      <c r="D4563" s="278">
        <v>7.71</v>
      </c>
      <c r="E4563" s="257"/>
    </row>
    <row r="4564" spans="1:5" s="258" customFormat="1" ht="27">
      <c r="A4564" s="262">
        <v>96748</v>
      </c>
      <c r="B4564" s="263" t="s">
        <v>3783</v>
      </c>
      <c r="C4564" s="264" t="s">
        <v>2</v>
      </c>
      <c r="D4564" s="278">
        <v>8.31</v>
      </c>
      <c r="E4564" s="257"/>
    </row>
    <row r="4565" spans="1:5" s="258" customFormat="1" ht="27">
      <c r="A4565" s="262">
        <v>96749</v>
      </c>
      <c r="B4565" s="263" t="s">
        <v>3784</v>
      </c>
      <c r="C4565" s="264" t="s">
        <v>2</v>
      </c>
      <c r="D4565" s="278">
        <v>11.19</v>
      </c>
      <c r="E4565" s="257"/>
    </row>
    <row r="4566" spans="1:5" s="258" customFormat="1" ht="27">
      <c r="A4566" s="262">
        <v>96750</v>
      </c>
      <c r="B4566" s="263" t="s">
        <v>3785</v>
      </c>
      <c r="C4566" s="264" t="s">
        <v>2</v>
      </c>
      <c r="D4566" s="278">
        <v>15.65</v>
      </c>
      <c r="E4566" s="257"/>
    </row>
    <row r="4567" spans="1:5" s="258" customFormat="1" ht="27">
      <c r="A4567" s="262">
        <v>96751</v>
      </c>
      <c r="B4567" s="263" t="s">
        <v>3786</v>
      </c>
      <c r="C4567" s="264" t="s">
        <v>2</v>
      </c>
      <c r="D4567" s="278">
        <v>24.92</v>
      </c>
      <c r="E4567" s="257"/>
    </row>
    <row r="4568" spans="1:5" s="258" customFormat="1" ht="27">
      <c r="A4568" s="262">
        <v>96752</v>
      </c>
      <c r="B4568" s="263" t="s">
        <v>3787</v>
      </c>
      <c r="C4568" s="264" t="s">
        <v>2</v>
      </c>
      <c r="D4568" s="278">
        <v>33.19</v>
      </c>
      <c r="E4568" s="257"/>
    </row>
    <row r="4569" spans="1:5" s="258" customFormat="1" ht="27">
      <c r="A4569" s="262">
        <v>96753</v>
      </c>
      <c r="B4569" s="263" t="s">
        <v>3788</v>
      </c>
      <c r="C4569" s="264" t="s">
        <v>2</v>
      </c>
      <c r="D4569" s="278">
        <v>81.78</v>
      </c>
      <c r="E4569" s="257"/>
    </row>
    <row r="4570" spans="1:5" s="258" customFormat="1" ht="27">
      <c r="A4570" s="262">
        <v>96754</v>
      </c>
      <c r="B4570" s="263" t="s">
        <v>3789</v>
      </c>
      <c r="C4570" s="264" t="s">
        <v>2</v>
      </c>
      <c r="D4570" s="278">
        <v>98.71</v>
      </c>
      <c r="E4570" s="257"/>
    </row>
    <row r="4571" spans="1:5" s="258" customFormat="1" ht="27">
      <c r="A4571" s="262">
        <v>96755</v>
      </c>
      <c r="B4571" s="263" t="s">
        <v>3790</v>
      </c>
      <c r="C4571" s="264" t="s">
        <v>2</v>
      </c>
      <c r="D4571" s="278">
        <v>309.04000000000002</v>
      </c>
      <c r="E4571" s="257"/>
    </row>
    <row r="4572" spans="1:5" s="258" customFormat="1" ht="27">
      <c r="A4572" s="262">
        <v>96756</v>
      </c>
      <c r="B4572" s="263" t="s">
        <v>3791</v>
      </c>
      <c r="C4572" s="264" t="s">
        <v>2</v>
      </c>
      <c r="D4572" s="278">
        <v>19.12</v>
      </c>
      <c r="E4572" s="257"/>
    </row>
    <row r="4573" spans="1:5" s="258" customFormat="1" ht="27">
      <c r="A4573" s="262">
        <v>96757</v>
      </c>
      <c r="B4573" s="263" t="s">
        <v>3792</v>
      </c>
      <c r="C4573" s="264" t="s">
        <v>2</v>
      </c>
      <c r="D4573" s="278">
        <v>22.9</v>
      </c>
      <c r="E4573" s="257"/>
    </row>
    <row r="4574" spans="1:5" s="258" customFormat="1" ht="27">
      <c r="A4574" s="262">
        <v>96758</v>
      </c>
      <c r="B4574" s="263" t="s">
        <v>3793</v>
      </c>
      <c r="C4574" s="264" t="s">
        <v>2</v>
      </c>
      <c r="D4574" s="278">
        <v>17.309999999999999</v>
      </c>
      <c r="E4574" s="257"/>
    </row>
    <row r="4575" spans="1:5" s="258" customFormat="1" ht="27">
      <c r="A4575" s="262">
        <v>96759</v>
      </c>
      <c r="B4575" s="263" t="s">
        <v>3794</v>
      </c>
      <c r="C4575" s="264" t="s">
        <v>2</v>
      </c>
      <c r="D4575" s="278">
        <v>23.17</v>
      </c>
      <c r="E4575" s="257"/>
    </row>
    <row r="4576" spans="1:5" s="258" customFormat="1" ht="27">
      <c r="A4576" s="262">
        <v>96760</v>
      </c>
      <c r="B4576" s="263" t="s">
        <v>3795</v>
      </c>
      <c r="C4576" s="264" t="s">
        <v>2</v>
      </c>
      <c r="D4576" s="278">
        <v>40.520000000000003</v>
      </c>
      <c r="E4576" s="257"/>
    </row>
    <row r="4577" spans="1:5" s="258" customFormat="1" ht="27">
      <c r="A4577" s="262">
        <v>96761</v>
      </c>
      <c r="B4577" s="263" t="s">
        <v>3796</v>
      </c>
      <c r="C4577" s="264" t="s">
        <v>2</v>
      </c>
      <c r="D4577" s="278">
        <v>54.84</v>
      </c>
      <c r="E4577" s="257"/>
    </row>
    <row r="4578" spans="1:5" s="258" customFormat="1" ht="27">
      <c r="A4578" s="262">
        <v>96762</v>
      </c>
      <c r="B4578" s="263" t="s">
        <v>3797</v>
      </c>
      <c r="C4578" s="264" t="s">
        <v>2</v>
      </c>
      <c r="D4578" s="278">
        <v>109.98</v>
      </c>
      <c r="E4578" s="257"/>
    </row>
    <row r="4579" spans="1:5" s="258" customFormat="1" ht="27">
      <c r="A4579" s="262">
        <v>96763</v>
      </c>
      <c r="B4579" s="263" t="s">
        <v>3798</v>
      </c>
      <c r="C4579" s="264" t="s">
        <v>2</v>
      </c>
      <c r="D4579" s="278">
        <v>138.84</v>
      </c>
      <c r="E4579" s="257"/>
    </row>
    <row r="4580" spans="1:5" s="258" customFormat="1" ht="27">
      <c r="A4580" s="262">
        <v>96764</v>
      </c>
      <c r="B4580" s="263" t="s">
        <v>3799</v>
      </c>
      <c r="C4580" s="264" t="s">
        <v>2</v>
      </c>
      <c r="D4580" s="278">
        <v>281.27</v>
      </c>
      <c r="E4580" s="257"/>
    </row>
    <row r="4581" spans="1:5" s="258" customFormat="1" ht="27">
      <c r="A4581" s="262">
        <v>96802</v>
      </c>
      <c r="B4581" s="263" t="s">
        <v>25079</v>
      </c>
      <c r="C4581" s="264" t="s">
        <v>2</v>
      </c>
      <c r="D4581" s="278">
        <v>351.44</v>
      </c>
      <c r="E4581" s="257"/>
    </row>
    <row r="4582" spans="1:5" s="258" customFormat="1" ht="27">
      <c r="A4582" s="262">
        <v>96803</v>
      </c>
      <c r="B4582" s="263" t="s">
        <v>25080</v>
      </c>
      <c r="C4582" s="264" t="s">
        <v>2</v>
      </c>
      <c r="D4582" s="278">
        <v>64.47</v>
      </c>
      <c r="E4582" s="257"/>
    </row>
    <row r="4583" spans="1:5" s="258" customFormat="1" ht="27">
      <c r="A4583" s="262">
        <v>96804</v>
      </c>
      <c r="B4583" s="263" t="s">
        <v>25081</v>
      </c>
      <c r="C4583" s="264" t="s">
        <v>2</v>
      </c>
      <c r="D4583" s="278">
        <v>104.24</v>
      </c>
      <c r="E4583" s="257"/>
    </row>
    <row r="4584" spans="1:5" s="258" customFormat="1" ht="27">
      <c r="A4584" s="262">
        <v>96805</v>
      </c>
      <c r="B4584" s="263" t="s">
        <v>25082</v>
      </c>
      <c r="C4584" s="264" t="s">
        <v>2</v>
      </c>
      <c r="D4584" s="278">
        <v>182.22</v>
      </c>
      <c r="E4584" s="257"/>
    </row>
    <row r="4585" spans="1:5" s="258" customFormat="1" ht="27">
      <c r="A4585" s="262">
        <v>96806</v>
      </c>
      <c r="B4585" s="263" t="s">
        <v>25083</v>
      </c>
      <c r="C4585" s="264" t="s">
        <v>2</v>
      </c>
      <c r="D4585" s="278">
        <v>70.599999999999994</v>
      </c>
      <c r="E4585" s="257"/>
    </row>
    <row r="4586" spans="1:5" s="258" customFormat="1" ht="27">
      <c r="A4586" s="262">
        <v>96807</v>
      </c>
      <c r="B4586" s="263" t="s">
        <v>25084</v>
      </c>
      <c r="C4586" s="264" t="s">
        <v>2</v>
      </c>
      <c r="D4586" s="278">
        <v>113.66</v>
      </c>
      <c r="E4586" s="257"/>
    </row>
    <row r="4587" spans="1:5" s="258" customFormat="1" ht="13.5">
      <c r="A4587" s="262">
        <v>96808</v>
      </c>
      <c r="B4587" s="263" t="s">
        <v>25085</v>
      </c>
      <c r="C4587" s="264" t="s">
        <v>2</v>
      </c>
      <c r="D4587" s="278">
        <v>14.6</v>
      </c>
      <c r="E4587" s="257"/>
    </row>
    <row r="4588" spans="1:5" s="258" customFormat="1" ht="27">
      <c r="A4588" s="262">
        <v>96809</v>
      </c>
      <c r="B4588" s="263" t="s">
        <v>25086</v>
      </c>
      <c r="C4588" s="264" t="s">
        <v>2</v>
      </c>
      <c r="D4588" s="278">
        <v>16.079999999999998</v>
      </c>
      <c r="E4588" s="257"/>
    </row>
    <row r="4589" spans="1:5" s="258" customFormat="1" ht="27">
      <c r="A4589" s="262">
        <v>96810</v>
      </c>
      <c r="B4589" s="263" t="s">
        <v>25087</v>
      </c>
      <c r="C4589" s="264" t="s">
        <v>2</v>
      </c>
      <c r="D4589" s="278">
        <v>17.47</v>
      </c>
      <c r="E4589" s="257"/>
    </row>
    <row r="4590" spans="1:5" s="258" customFormat="1" ht="13.5">
      <c r="A4590" s="262">
        <v>96811</v>
      </c>
      <c r="B4590" s="263" t="s">
        <v>25088</v>
      </c>
      <c r="C4590" s="264" t="s">
        <v>2</v>
      </c>
      <c r="D4590" s="278">
        <v>18.420000000000002</v>
      </c>
      <c r="E4590" s="257"/>
    </row>
    <row r="4591" spans="1:5" s="258" customFormat="1" ht="27">
      <c r="A4591" s="262">
        <v>96812</v>
      </c>
      <c r="B4591" s="263" t="s">
        <v>25089</v>
      </c>
      <c r="C4591" s="264" t="s">
        <v>2</v>
      </c>
      <c r="D4591" s="278">
        <v>16.78</v>
      </c>
      <c r="E4591" s="257"/>
    </row>
    <row r="4592" spans="1:5" s="258" customFormat="1" ht="27">
      <c r="A4592" s="262">
        <v>96813</v>
      </c>
      <c r="B4592" s="263" t="s">
        <v>25090</v>
      </c>
      <c r="C4592" s="264" t="s">
        <v>2</v>
      </c>
      <c r="D4592" s="278">
        <v>19.11</v>
      </c>
      <c r="E4592" s="257"/>
    </row>
    <row r="4593" spans="1:5" s="258" customFormat="1" ht="27">
      <c r="A4593" s="262">
        <v>96814</v>
      </c>
      <c r="B4593" s="263" t="s">
        <v>25091</v>
      </c>
      <c r="C4593" s="264" t="s">
        <v>2</v>
      </c>
      <c r="D4593" s="278">
        <v>13.75</v>
      </c>
      <c r="E4593" s="257"/>
    </row>
    <row r="4594" spans="1:5" s="258" customFormat="1" ht="13.5">
      <c r="A4594" s="262">
        <v>96815</v>
      </c>
      <c r="B4594" s="263" t="s">
        <v>25092</v>
      </c>
      <c r="C4594" s="264" t="s">
        <v>2</v>
      </c>
      <c r="D4594" s="278">
        <v>28.47</v>
      </c>
      <c r="E4594" s="257"/>
    </row>
    <row r="4595" spans="1:5" s="258" customFormat="1" ht="27">
      <c r="A4595" s="262">
        <v>96816</v>
      </c>
      <c r="B4595" s="263" t="s">
        <v>25093</v>
      </c>
      <c r="C4595" s="264" t="s">
        <v>2</v>
      </c>
      <c r="D4595" s="278">
        <v>21.57</v>
      </c>
      <c r="E4595" s="257"/>
    </row>
    <row r="4596" spans="1:5" s="258" customFormat="1" ht="27">
      <c r="A4596" s="262">
        <v>96817</v>
      </c>
      <c r="B4596" s="263" t="s">
        <v>25094</v>
      </c>
      <c r="C4596" s="264" t="s">
        <v>2</v>
      </c>
      <c r="D4596" s="278">
        <v>28.69</v>
      </c>
      <c r="E4596" s="257"/>
    </row>
    <row r="4597" spans="1:5" s="258" customFormat="1" ht="27">
      <c r="A4597" s="262">
        <v>96818</v>
      </c>
      <c r="B4597" s="263" t="s">
        <v>25095</v>
      </c>
      <c r="C4597" s="264" t="s">
        <v>2</v>
      </c>
      <c r="D4597" s="278">
        <v>18.420000000000002</v>
      </c>
      <c r="E4597" s="257"/>
    </row>
    <row r="4598" spans="1:5" s="258" customFormat="1" ht="27">
      <c r="A4598" s="262">
        <v>96819</v>
      </c>
      <c r="B4598" s="263" t="s">
        <v>25096</v>
      </c>
      <c r="C4598" s="264" t="s">
        <v>2</v>
      </c>
      <c r="D4598" s="278">
        <v>19.739999999999998</v>
      </c>
      <c r="E4598" s="257"/>
    </row>
    <row r="4599" spans="1:5" s="258" customFormat="1" ht="13.5">
      <c r="A4599" s="262">
        <v>96820</v>
      </c>
      <c r="B4599" s="263" t="s">
        <v>25097</v>
      </c>
      <c r="C4599" s="264" t="s">
        <v>2</v>
      </c>
      <c r="D4599" s="278">
        <v>34.25</v>
      </c>
      <c r="E4599" s="257"/>
    </row>
    <row r="4600" spans="1:5" s="258" customFormat="1" ht="27">
      <c r="A4600" s="262">
        <v>96821</v>
      </c>
      <c r="B4600" s="263" t="s">
        <v>25098</v>
      </c>
      <c r="C4600" s="264" t="s">
        <v>2</v>
      </c>
      <c r="D4600" s="278">
        <v>31.93</v>
      </c>
      <c r="E4600" s="257"/>
    </row>
    <row r="4601" spans="1:5" s="258" customFormat="1" ht="27">
      <c r="A4601" s="262">
        <v>96822</v>
      </c>
      <c r="B4601" s="263" t="s">
        <v>25099</v>
      </c>
      <c r="C4601" s="264" t="s">
        <v>2</v>
      </c>
      <c r="D4601" s="278">
        <v>25.89</v>
      </c>
      <c r="E4601" s="257"/>
    </row>
    <row r="4602" spans="1:5" s="258" customFormat="1" ht="13.5">
      <c r="A4602" s="262">
        <v>96823</v>
      </c>
      <c r="B4602" s="263" t="s">
        <v>25100</v>
      </c>
      <c r="C4602" s="264" t="s">
        <v>2</v>
      </c>
      <c r="D4602" s="278">
        <v>9.64</v>
      </c>
      <c r="E4602" s="257"/>
    </row>
    <row r="4603" spans="1:5" s="258" customFormat="1" ht="27">
      <c r="A4603" s="262">
        <v>96824</v>
      </c>
      <c r="B4603" s="263" t="s">
        <v>25101</v>
      </c>
      <c r="C4603" s="264" t="s">
        <v>2</v>
      </c>
      <c r="D4603" s="278">
        <v>15.06</v>
      </c>
      <c r="E4603" s="257"/>
    </row>
    <row r="4604" spans="1:5" s="258" customFormat="1" ht="13.5">
      <c r="A4604" s="262">
        <v>96826</v>
      </c>
      <c r="B4604" s="263" t="s">
        <v>25102</v>
      </c>
      <c r="C4604" s="264" t="s">
        <v>2</v>
      </c>
      <c r="D4604" s="278">
        <v>11.19</v>
      </c>
      <c r="E4604" s="257"/>
    </row>
    <row r="4605" spans="1:5" s="258" customFormat="1" ht="27">
      <c r="A4605" s="262">
        <v>96827</v>
      </c>
      <c r="B4605" s="263" t="s">
        <v>25103</v>
      </c>
      <c r="C4605" s="264" t="s">
        <v>2</v>
      </c>
      <c r="D4605" s="278">
        <v>16.399999999999999</v>
      </c>
      <c r="E4605" s="257"/>
    </row>
    <row r="4606" spans="1:5" s="258" customFormat="1" ht="27">
      <c r="A4606" s="262">
        <v>96828</v>
      </c>
      <c r="B4606" s="263" t="s">
        <v>25104</v>
      </c>
      <c r="C4606" s="264" t="s">
        <v>2</v>
      </c>
      <c r="D4606" s="278">
        <v>20.18</v>
      </c>
      <c r="E4606" s="257"/>
    </row>
    <row r="4607" spans="1:5" s="258" customFormat="1" ht="27">
      <c r="A4607" s="262">
        <v>96829</v>
      </c>
      <c r="B4607" s="263" t="s">
        <v>25105</v>
      </c>
      <c r="C4607" s="264" t="s">
        <v>2</v>
      </c>
      <c r="D4607" s="278">
        <v>15.59</v>
      </c>
      <c r="E4607" s="257"/>
    </row>
    <row r="4608" spans="1:5" s="258" customFormat="1" ht="13.5">
      <c r="A4608" s="262">
        <v>96830</v>
      </c>
      <c r="B4608" s="263" t="s">
        <v>25106</v>
      </c>
      <c r="C4608" s="264" t="s">
        <v>2</v>
      </c>
      <c r="D4608" s="278">
        <v>17.559999999999999</v>
      </c>
      <c r="E4608" s="257"/>
    </row>
    <row r="4609" spans="1:5" s="258" customFormat="1" ht="27">
      <c r="A4609" s="262">
        <v>96832</v>
      </c>
      <c r="B4609" s="263" t="s">
        <v>25107</v>
      </c>
      <c r="C4609" s="264" t="s">
        <v>2</v>
      </c>
      <c r="D4609" s="278">
        <v>25.32</v>
      </c>
      <c r="E4609" s="257"/>
    </row>
    <row r="4610" spans="1:5" s="258" customFormat="1" ht="27">
      <c r="A4610" s="262">
        <v>96833</v>
      </c>
      <c r="B4610" s="263" t="s">
        <v>25108</v>
      </c>
      <c r="C4610" s="264" t="s">
        <v>2</v>
      </c>
      <c r="D4610" s="278">
        <v>19.850000000000001</v>
      </c>
      <c r="E4610" s="257"/>
    </row>
    <row r="4611" spans="1:5" s="258" customFormat="1" ht="13.5">
      <c r="A4611" s="262">
        <v>96834</v>
      </c>
      <c r="B4611" s="263" t="s">
        <v>25109</v>
      </c>
      <c r="C4611" s="264" t="s">
        <v>2</v>
      </c>
      <c r="D4611" s="278">
        <v>23.76</v>
      </c>
      <c r="E4611" s="257"/>
    </row>
    <row r="4612" spans="1:5" s="258" customFormat="1" ht="27">
      <c r="A4612" s="262">
        <v>96836</v>
      </c>
      <c r="B4612" s="263" t="s">
        <v>25110</v>
      </c>
      <c r="C4612" s="264" t="s">
        <v>2</v>
      </c>
      <c r="D4612" s="278">
        <v>28.4</v>
      </c>
      <c r="E4612" s="257"/>
    </row>
    <row r="4613" spans="1:5" s="258" customFormat="1" ht="27">
      <c r="A4613" s="262">
        <v>96837</v>
      </c>
      <c r="B4613" s="263" t="s">
        <v>25111</v>
      </c>
      <c r="C4613" s="264" t="s">
        <v>2</v>
      </c>
      <c r="D4613" s="278">
        <v>17.920000000000002</v>
      </c>
      <c r="E4613" s="257"/>
    </row>
    <row r="4614" spans="1:5" s="258" customFormat="1" ht="27">
      <c r="A4614" s="262">
        <v>96838</v>
      </c>
      <c r="B4614" s="263" t="s">
        <v>25112</v>
      </c>
      <c r="C4614" s="264" t="s">
        <v>2</v>
      </c>
      <c r="D4614" s="278">
        <v>21.64</v>
      </c>
      <c r="E4614" s="257"/>
    </row>
    <row r="4615" spans="1:5" s="258" customFormat="1" ht="27">
      <c r="A4615" s="262">
        <v>96839</v>
      </c>
      <c r="B4615" s="263" t="s">
        <v>25113</v>
      </c>
      <c r="C4615" s="264" t="s">
        <v>2</v>
      </c>
      <c r="D4615" s="278">
        <v>22.35</v>
      </c>
      <c r="E4615" s="257"/>
    </row>
    <row r="4616" spans="1:5" s="258" customFormat="1" ht="27">
      <c r="A4616" s="262">
        <v>96840</v>
      </c>
      <c r="B4616" s="263" t="s">
        <v>25114</v>
      </c>
      <c r="C4616" s="264" t="s">
        <v>2</v>
      </c>
      <c r="D4616" s="278">
        <v>21.62</v>
      </c>
      <c r="E4616" s="257"/>
    </row>
    <row r="4617" spans="1:5" s="258" customFormat="1" ht="27">
      <c r="A4617" s="262">
        <v>96841</v>
      </c>
      <c r="B4617" s="263" t="s">
        <v>25115</v>
      </c>
      <c r="C4617" s="264" t="s">
        <v>2</v>
      </c>
      <c r="D4617" s="278">
        <v>24</v>
      </c>
      <c r="E4617" s="257"/>
    </row>
    <row r="4618" spans="1:5" s="258" customFormat="1" ht="27">
      <c r="A4618" s="262">
        <v>96842</v>
      </c>
      <c r="B4618" s="263" t="s">
        <v>25116</v>
      </c>
      <c r="C4618" s="264" t="s">
        <v>2</v>
      </c>
      <c r="D4618" s="278">
        <v>27.45</v>
      </c>
      <c r="E4618" s="257"/>
    </row>
    <row r="4619" spans="1:5" s="258" customFormat="1" ht="27">
      <c r="A4619" s="262">
        <v>96843</v>
      </c>
      <c r="B4619" s="263" t="s">
        <v>25117</v>
      </c>
      <c r="C4619" s="264" t="s">
        <v>2</v>
      </c>
      <c r="D4619" s="278">
        <v>24.97</v>
      </c>
      <c r="E4619" s="257"/>
    </row>
    <row r="4620" spans="1:5" s="258" customFormat="1" ht="27">
      <c r="A4620" s="262">
        <v>96844</v>
      </c>
      <c r="B4620" s="263" t="s">
        <v>25118</v>
      </c>
      <c r="C4620" s="264" t="s">
        <v>2</v>
      </c>
      <c r="D4620" s="278">
        <v>28.71</v>
      </c>
      <c r="E4620" s="257"/>
    </row>
    <row r="4621" spans="1:5" s="258" customFormat="1" ht="27">
      <c r="A4621" s="262">
        <v>96845</v>
      </c>
      <c r="B4621" s="263" t="s">
        <v>25119</v>
      </c>
      <c r="C4621" s="264" t="s">
        <v>2</v>
      </c>
      <c r="D4621" s="278">
        <v>33.880000000000003</v>
      </c>
      <c r="E4621" s="257"/>
    </row>
    <row r="4622" spans="1:5" s="258" customFormat="1" ht="27">
      <c r="A4622" s="262">
        <v>96846</v>
      </c>
      <c r="B4622" s="263" t="s">
        <v>25120</v>
      </c>
      <c r="C4622" s="264" t="s">
        <v>2</v>
      </c>
      <c r="D4622" s="278">
        <v>31.95</v>
      </c>
      <c r="E4622" s="257"/>
    </row>
    <row r="4623" spans="1:5" s="258" customFormat="1" ht="27">
      <c r="A4623" s="262">
        <v>96847</v>
      </c>
      <c r="B4623" s="263" t="s">
        <v>25121</v>
      </c>
      <c r="C4623" s="264" t="s">
        <v>2</v>
      </c>
      <c r="D4623" s="278">
        <v>31.52</v>
      </c>
      <c r="E4623" s="257"/>
    </row>
    <row r="4624" spans="1:5" s="258" customFormat="1" ht="27">
      <c r="A4624" s="262">
        <v>96848</v>
      </c>
      <c r="B4624" s="263" t="s">
        <v>25122</v>
      </c>
      <c r="C4624" s="264" t="s">
        <v>2</v>
      </c>
      <c r="D4624" s="278">
        <v>44.92</v>
      </c>
      <c r="E4624" s="257"/>
    </row>
    <row r="4625" spans="1:5" s="258" customFormat="1" ht="27">
      <c r="A4625" s="262">
        <v>96849</v>
      </c>
      <c r="B4625" s="263" t="s">
        <v>25123</v>
      </c>
      <c r="C4625" s="264" t="s">
        <v>2</v>
      </c>
      <c r="D4625" s="278">
        <v>14.25</v>
      </c>
      <c r="E4625" s="257"/>
    </row>
    <row r="4626" spans="1:5" s="258" customFormat="1" ht="27">
      <c r="A4626" s="262">
        <v>96850</v>
      </c>
      <c r="B4626" s="263" t="s">
        <v>25124</v>
      </c>
      <c r="C4626" s="264" t="s">
        <v>2</v>
      </c>
      <c r="D4626" s="278">
        <v>20.149999999999999</v>
      </c>
      <c r="E4626" s="257"/>
    </row>
    <row r="4627" spans="1:5" s="258" customFormat="1" ht="27">
      <c r="A4627" s="262">
        <v>96852</v>
      </c>
      <c r="B4627" s="263" t="s">
        <v>25125</v>
      </c>
      <c r="C4627" s="264" t="s">
        <v>2</v>
      </c>
      <c r="D4627" s="278">
        <v>18.12</v>
      </c>
      <c r="E4627" s="257"/>
    </row>
    <row r="4628" spans="1:5" s="258" customFormat="1" ht="27">
      <c r="A4628" s="262">
        <v>96853</v>
      </c>
      <c r="B4628" s="263" t="s">
        <v>25126</v>
      </c>
      <c r="C4628" s="264" t="s">
        <v>2</v>
      </c>
      <c r="D4628" s="278">
        <v>21.65</v>
      </c>
      <c r="E4628" s="257"/>
    </row>
    <row r="4629" spans="1:5" s="258" customFormat="1" ht="27">
      <c r="A4629" s="262">
        <v>96854</v>
      </c>
      <c r="B4629" s="263" t="s">
        <v>25127</v>
      </c>
      <c r="C4629" s="264" t="s">
        <v>2</v>
      </c>
      <c r="D4629" s="278">
        <v>26.6</v>
      </c>
      <c r="E4629" s="257"/>
    </row>
    <row r="4630" spans="1:5" s="258" customFormat="1" ht="27">
      <c r="A4630" s="262">
        <v>96855</v>
      </c>
      <c r="B4630" s="263" t="s">
        <v>25128</v>
      </c>
      <c r="C4630" s="264" t="s">
        <v>2</v>
      </c>
      <c r="D4630" s="278">
        <v>28.31</v>
      </c>
      <c r="E4630" s="257"/>
    </row>
    <row r="4631" spans="1:5" s="258" customFormat="1" ht="27">
      <c r="A4631" s="262">
        <v>96856</v>
      </c>
      <c r="B4631" s="263" t="s">
        <v>25129</v>
      </c>
      <c r="C4631" s="264" t="s">
        <v>2</v>
      </c>
      <c r="D4631" s="278">
        <v>30.41</v>
      </c>
      <c r="E4631" s="257"/>
    </row>
    <row r="4632" spans="1:5" s="258" customFormat="1" ht="27">
      <c r="A4632" s="262">
        <v>96860</v>
      </c>
      <c r="B4632" s="263" t="s">
        <v>25130</v>
      </c>
      <c r="C4632" s="264" t="s">
        <v>2</v>
      </c>
      <c r="D4632" s="278">
        <v>25.6</v>
      </c>
      <c r="E4632" s="257"/>
    </row>
    <row r="4633" spans="1:5" s="258" customFormat="1" ht="27">
      <c r="A4633" s="262">
        <v>96861</v>
      </c>
      <c r="B4633" s="263" t="s">
        <v>25131</v>
      </c>
      <c r="C4633" s="264" t="s">
        <v>2</v>
      </c>
      <c r="D4633" s="278">
        <v>32.33</v>
      </c>
      <c r="E4633" s="257"/>
    </row>
    <row r="4634" spans="1:5" s="258" customFormat="1" ht="27">
      <c r="A4634" s="262">
        <v>96862</v>
      </c>
      <c r="B4634" s="263" t="s">
        <v>25132</v>
      </c>
      <c r="C4634" s="264" t="s">
        <v>2</v>
      </c>
      <c r="D4634" s="278">
        <v>31.45</v>
      </c>
      <c r="E4634" s="257"/>
    </row>
    <row r="4635" spans="1:5" s="258" customFormat="1" ht="27">
      <c r="A4635" s="262">
        <v>96863</v>
      </c>
      <c r="B4635" s="263" t="s">
        <v>25133</v>
      </c>
      <c r="C4635" s="264" t="s">
        <v>2</v>
      </c>
      <c r="D4635" s="278">
        <v>33.18</v>
      </c>
      <c r="E4635" s="257"/>
    </row>
    <row r="4636" spans="1:5" s="258" customFormat="1" ht="27">
      <c r="A4636" s="262">
        <v>96864</v>
      </c>
      <c r="B4636" s="263" t="s">
        <v>25134</v>
      </c>
      <c r="C4636" s="264" t="s">
        <v>2</v>
      </c>
      <c r="D4636" s="278">
        <v>44.31</v>
      </c>
      <c r="E4636" s="257"/>
    </row>
    <row r="4637" spans="1:5" s="258" customFormat="1" ht="27">
      <c r="A4637" s="262">
        <v>96865</v>
      </c>
      <c r="B4637" s="263" t="s">
        <v>25135</v>
      </c>
      <c r="C4637" s="264" t="s">
        <v>2</v>
      </c>
      <c r="D4637" s="278">
        <v>39.159999999999997</v>
      </c>
      <c r="E4637" s="257"/>
    </row>
    <row r="4638" spans="1:5" s="258" customFormat="1" ht="27">
      <c r="A4638" s="262">
        <v>96866</v>
      </c>
      <c r="B4638" s="263" t="s">
        <v>25136</v>
      </c>
      <c r="C4638" s="264" t="s">
        <v>2</v>
      </c>
      <c r="D4638" s="278">
        <v>57.59</v>
      </c>
      <c r="E4638" s="257"/>
    </row>
    <row r="4639" spans="1:5" s="258" customFormat="1" ht="13.5">
      <c r="A4639" s="262">
        <v>96868</v>
      </c>
      <c r="B4639" s="263" t="s">
        <v>25137</v>
      </c>
      <c r="C4639" s="264" t="s">
        <v>2</v>
      </c>
      <c r="D4639" s="278">
        <v>16.75</v>
      </c>
      <c r="E4639" s="257"/>
    </row>
    <row r="4640" spans="1:5" s="258" customFormat="1" ht="13.5">
      <c r="A4640" s="262">
        <v>96869</v>
      </c>
      <c r="B4640" s="263" t="s">
        <v>25138</v>
      </c>
      <c r="C4640" s="264" t="s">
        <v>2</v>
      </c>
      <c r="D4640" s="278">
        <v>25.54</v>
      </c>
      <c r="E4640" s="257"/>
    </row>
    <row r="4641" spans="1:5" s="258" customFormat="1" ht="13.5">
      <c r="A4641" s="262">
        <v>96870</v>
      </c>
      <c r="B4641" s="263" t="s">
        <v>25139</v>
      </c>
      <c r="C4641" s="264" t="s">
        <v>2</v>
      </c>
      <c r="D4641" s="278">
        <v>38.22</v>
      </c>
      <c r="E4641" s="257"/>
    </row>
    <row r="4642" spans="1:5" s="258" customFormat="1" ht="13.5">
      <c r="A4642" s="262">
        <v>96871</v>
      </c>
      <c r="B4642" s="263" t="s">
        <v>25140</v>
      </c>
      <c r="C4642" s="264" t="s">
        <v>2</v>
      </c>
      <c r="D4642" s="278">
        <v>43.73</v>
      </c>
      <c r="E4642" s="257"/>
    </row>
    <row r="4643" spans="1:5" s="258" customFormat="1" ht="27">
      <c r="A4643" s="262">
        <v>96872</v>
      </c>
      <c r="B4643" s="263" t="s">
        <v>25141</v>
      </c>
      <c r="C4643" s="264" t="s">
        <v>2</v>
      </c>
      <c r="D4643" s="278">
        <v>40.65</v>
      </c>
      <c r="E4643" s="257"/>
    </row>
    <row r="4644" spans="1:5" s="258" customFormat="1" ht="27">
      <c r="A4644" s="262">
        <v>96873</v>
      </c>
      <c r="B4644" s="263" t="s">
        <v>25142</v>
      </c>
      <c r="C4644" s="264" t="s">
        <v>2</v>
      </c>
      <c r="D4644" s="278">
        <v>53.99</v>
      </c>
      <c r="E4644" s="257"/>
    </row>
    <row r="4645" spans="1:5" s="258" customFormat="1" ht="27">
      <c r="A4645" s="262">
        <v>96874</v>
      </c>
      <c r="B4645" s="263" t="s">
        <v>25143</v>
      </c>
      <c r="C4645" s="264" t="s">
        <v>2</v>
      </c>
      <c r="D4645" s="278">
        <v>49.41</v>
      </c>
      <c r="E4645" s="257"/>
    </row>
    <row r="4646" spans="1:5" s="258" customFormat="1" ht="27">
      <c r="A4646" s="262">
        <v>96875</v>
      </c>
      <c r="B4646" s="263" t="s">
        <v>25144</v>
      </c>
      <c r="C4646" s="264" t="s">
        <v>2</v>
      </c>
      <c r="D4646" s="278">
        <v>64.67</v>
      </c>
      <c r="E4646" s="257"/>
    </row>
    <row r="4647" spans="1:5" s="258" customFormat="1" ht="27">
      <c r="A4647" s="262">
        <v>96876</v>
      </c>
      <c r="B4647" s="263" t="s">
        <v>25145</v>
      </c>
      <c r="C4647" s="264" t="s">
        <v>2</v>
      </c>
      <c r="D4647" s="278">
        <v>152.41</v>
      </c>
      <c r="E4647" s="257"/>
    </row>
    <row r="4648" spans="1:5" s="258" customFormat="1" ht="27">
      <c r="A4648" s="262">
        <v>96878</v>
      </c>
      <c r="B4648" s="263" t="s">
        <v>25146</v>
      </c>
      <c r="C4648" s="264" t="s">
        <v>2</v>
      </c>
      <c r="D4648" s="278">
        <v>170.65</v>
      </c>
      <c r="E4648" s="257"/>
    </row>
    <row r="4649" spans="1:5" s="258" customFormat="1" ht="27">
      <c r="A4649" s="262">
        <v>96879</v>
      </c>
      <c r="B4649" s="263" t="s">
        <v>25147</v>
      </c>
      <c r="C4649" s="264" t="s">
        <v>2</v>
      </c>
      <c r="D4649" s="278">
        <v>165.51</v>
      </c>
      <c r="E4649" s="257"/>
    </row>
    <row r="4650" spans="1:5" s="258" customFormat="1" ht="27">
      <c r="A4650" s="262">
        <v>96881</v>
      </c>
      <c r="B4650" s="263" t="s">
        <v>25148</v>
      </c>
      <c r="C4650" s="264" t="s">
        <v>2</v>
      </c>
      <c r="D4650" s="278">
        <v>195.6</v>
      </c>
      <c r="E4650" s="257"/>
    </row>
    <row r="4651" spans="1:5" s="258" customFormat="1" ht="27">
      <c r="A4651" s="262">
        <v>97425</v>
      </c>
      <c r="B4651" s="263" t="s">
        <v>3800</v>
      </c>
      <c r="C4651" s="264" t="s">
        <v>2</v>
      </c>
      <c r="D4651" s="278">
        <v>32.39</v>
      </c>
      <c r="E4651" s="257"/>
    </row>
    <row r="4652" spans="1:5" s="258" customFormat="1" ht="27">
      <c r="A4652" s="262">
        <v>97426</v>
      </c>
      <c r="B4652" s="263" t="s">
        <v>3801</v>
      </c>
      <c r="C4652" s="264" t="s">
        <v>2</v>
      </c>
      <c r="D4652" s="278">
        <v>39.729999999999997</v>
      </c>
      <c r="E4652" s="257"/>
    </row>
    <row r="4653" spans="1:5" s="258" customFormat="1" ht="27">
      <c r="A4653" s="262">
        <v>97427</v>
      </c>
      <c r="B4653" s="263" t="s">
        <v>3802</v>
      </c>
      <c r="C4653" s="264" t="s">
        <v>2</v>
      </c>
      <c r="D4653" s="278">
        <v>45.28</v>
      </c>
      <c r="E4653" s="257"/>
    </row>
    <row r="4654" spans="1:5" s="258" customFormat="1" ht="27">
      <c r="A4654" s="262">
        <v>97428</v>
      </c>
      <c r="B4654" s="263" t="s">
        <v>3803</v>
      </c>
      <c r="C4654" s="264" t="s">
        <v>2</v>
      </c>
      <c r="D4654" s="278">
        <v>58.15</v>
      </c>
      <c r="E4654" s="257"/>
    </row>
    <row r="4655" spans="1:5" s="258" customFormat="1" ht="27">
      <c r="A4655" s="262">
        <v>97429</v>
      </c>
      <c r="B4655" s="263" t="s">
        <v>3804</v>
      </c>
      <c r="C4655" s="264" t="s">
        <v>2</v>
      </c>
      <c r="D4655" s="278">
        <v>69.989999999999995</v>
      </c>
      <c r="E4655" s="257"/>
    </row>
    <row r="4656" spans="1:5" s="258" customFormat="1" ht="27">
      <c r="A4656" s="262">
        <v>97430</v>
      </c>
      <c r="B4656" s="263" t="s">
        <v>5703</v>
      </c>
      <c r="C4656" s="264" t="s">
        <v>2</v>
      </c>
      <c r="D4656" s="278">
        <v>40.479999999999997</v>
      </c>
      <c r="E4656" s="257"/>
    </row>
    <row r="4657" spans="1:5" s="258" customFormat="1" ht="27">
      <c r="A4657" s="262">
        <v>97431</v>
      </c>
      <c r="B4657" s="263" t="s">
        <v>5704</v>
      </c>
      <c r="C4657" s="264" t="s">
        <v>2</v>
      </c>
      <c r="D4657" s="278">
        <v>45.12</v>
      </c>
      <c r="E4657" s="257"/>
    </row>
    <row r="4658" spans="1:5" s="258" customFormat="1" ht="27">
      <c r="A4658" s="262">
        <v>97432</v>
      </c>
      <c r="B4658" s="263" t="s">
        <v>5705</v>
      </c>
      <c r="C4658" s="264" t="s">
        <v>2</v>
      </c>
      <c r="D4658" s="278">
        <v>50.9</v>
      </c>
      <c r="E4658" s="257"/>
    </row>
    <row r="4659" spans="1:5" s="258" customFormat="1" ht="27">
      <c r="A4659" s="262">
        <v>97433</v>
      </c>
      <c r="B4659" s="263" t="s">
        <v>5706</v>
      </c>
      <c r="C4659" s="264" t="s">
        <v>2</v>
      </c>
      <c r="D4659" s="278">
        <v>93.44</v>
      </c>
      <c r="E4659" s="257"/>
    </row>
    <row r="4660" spans="1:5" s="258" customFormat="1" ht="27">
      <c r="A4660" s="262">
        <v>97434</v>
      </c>
      <c r="B4660" s="263" t="s">
        <v>5707</v>
      </c>
      <c r="C4660" s="264" t="s">
        <v>2</v>
      </c>
      <c r="D4660" s="278">
        <v>95.23</v>
      </c>
      <c r="E4660" s="257"/>
    </row>
    <row r="4661" spans="1:5" s="258" customFormat="1" ht="27">
      <c r="A4661" s="262">
        <v>97435</v>
      </c>
      <c r="B4661" s="263" t="s">
        <v>5708</v>
      </c>
      <c r="C4661" s="264" t="s">
        <v>2</v>
      </c>
      <c r="D4661" s="278">
        <v>109.34</v>
      </c>
      <c r="E4661" s="257"/>
    </row>
    <row r="4662" spans="1:5" s="258" customFormat="1" ht="27">
      <c r="A4662" s="262">
        <v>97436</v>
      </c>
      <c r="B4662" s="263" t="s">
        <v>5709</v>
      </c>
      <c r="C4662" s="264" t="s">
        <v>2</v>
      </c>
      <c r="D4662" s="278">
        <v>112.78</v>
      </c>
      <c r="E4662" s="257"/>
    </row>
    <row r="4663" spans="1:5" s="258" customFormat="1" ht="27">
      <c r="A4663" s="262">
        <v>97437</v>
      </c>
      <c r="B4663" s="263" t="s">
        <v>5710</v>
      </c>
      <c r="C4663" s="264" t="s">
        <v>2</v>
      </c>
      <c r="D4663" s="278">
        <v>125.18</v>
      </c>
      <c r="E4663" s="257"/>
    </row>
    <row r="4664" spans="1:5" s="258" customFormat="1" ht="27">
      <c r="A4664" s="262">
        <v>97438</v>
      </c>
      <c r="B4664" s="263" t="s">
        <v>5711</v>
      </c>
      <c r="C4664" s="264" t="s">
        <v>2</v>
      </c>
      <c r="D4664" s="278">
        <v>128.86000000000001</v>
      </c>
      <c r="E4664" s="257"/>
    </row>
    <row r="4665" spans="1:5" s="258" customFormat="1" ht="13.5">
      <c r="A4665" s="262">
        <v>97439</v>
      </c>
      <c r="B4665" s="263" t="s">
        <v>5712</v>
      </c>
      <c r="C4665" s="264" t="s">
        <v>2</v>
      </c>
      <c r="D4665" s="278">
        <v>141.75</v>
      </c>
      <c r="E4665" s="257"/>
    </row>
    <row r="4666" spans="1:5" s="258" customFormat="1" ht="13.5">
      <c r="A4666" s="262">
        <v>97440</v>
      </c>
      <c r="B4666" s="263" t="s">
        <v>5713</v>
      </c>
      <c r="C4666" s="264" t="s">
        <v>2</v>
      </c>
      <c r="D4666" s="278">
        <v>170.08</v>
      </c>
      <c r="E4666" s="257"/>
    </row>
    <row r="4667" spans="1:5" s="258" customFormat="1" ht="13.5">
      <c r="A4667" s="262">
        <v>97442</v>
      </c>
      <c r="B4667" s="263" t="s">
        <v>5714</v>
      </c>
      <c r="C4667" s="264" t="s">
        <v>2</v>
      </c>
      <c r="D4667" s="278">
        <v>187.76</v>
      </c>
      <c r="E4667" s="257"/>
    </row>
    <row r="4668" spans="1:5" s="258" customFormat="1" ht="13.5">
      <c r="A4668" s="262">
        <v>97443</v>
      </c>
      <c r="B4668" s="263" t="s">
        <v>5715</v>
      </c>
      <c r="C4668" s="264" t="s">
        <v>2</v>
      </c>
      <c r="D4668" s="278">
        <v>132.97</v>
      </c>
      <c r="E4668" s="257"/>
    </row>
    <row r="4669" spans="1:5" s="258" customFormat="1" ht="27">
      <c r="A4669" s="262">
        <v>97444</v>
      </c>
      <c r="B4669" s="263" t="s">
        <v>5716</v>
      </c>
      <c r="C4669" s="264" t="s">
        <v>2</v>
      </c>
      <c r="D4669" s="278">
        <v>159.16</v>
      </c>
      <c r="E4669" s="257"/>
    </row>
    <row r="4670" spans="1:5" s="258" customFormat="1" ht="13.5">
      <c r="A4670" s="262">
        <v>97446</v>
      </c>
      <c r="B4670" s="263" t="s">
        <v>5717</v>
      </c>
      <c r="C4670" s="264" t="s">
        <v>2</v>
      </c>
      <c r="D4670" s="278">
        <v>284.3</v>
      </c>
      <c r="E4670" s="257"/>
    </row>
    <row r="4671" spans="1:5" s="258" customFormat="1" ht="27">
      <c r="A4671" s="262">
        <v>97447</v>
      </c>
      <c r="B4671" s="263" t="s">
        <v>5718</v>
      </c>
      <c r="C4671" s="264" t="s">
        <v>2</v>
      </c>
      <c r="D4671" s="278">
        <v>284.3</v>
      </c>
      <c r="E4671" s="257"/>
    </row>
    <row r="4672" spans="1:5" s="258" customFormat="1" ht="13.5">
      <c r="A4672" s="262">
        <v>97449</v>
      </c>
      <c r="B4672" s="263" t="s">
        <v>5719</v>
      </c>
      <c r="C4672" s="264" t="s">
        <v>2</v>
      </c>
      <c r="D4672" s="278">
        <v>302.02</v>
      </c>
      <c r="E4672" s="257"/>
    </row>
    <row r="4673" spans="1:5" s="258" customFormat="1" ht="27">
      <c r="A4673" s="262">
        <v>97450</v>
      </c>
      <c r="B4673" s="263" t="s">
        <v>5720</v>
      </c>
      <c r="C4673" s="264" t="s">
        <v>2</v>
      </c>
      <c r="D4673" s="278">
        <v>373.33</v>
      </c>
      <c r="E4673" s="257"/>
    </row>
    <row r="4674" spans="1:5" s="258" customFormat="1" ht="13.5">
      <c r="A4674" s="262">
        <v>97452</v>
      </c>
      <c r="B4674" s="263" t="s">
        <v>5721</v>
      </c>
      <c r="C4674" s="264" t="s">
        <v>2</v>
      </c>
      <c r="D4674" s="278">
        <v>221.19</v>
      </c>
      <c r="E4674" s="257"/>
    </row>
    <row r="4675" spans="1:5" s="258" customFormat="1" ht="13.5">
      <c r="A4675" s="262">
        <v>97453</v>
      </c>
      <c r="B4675" s="263" t="s">
        <v>5722</v>
      </c>
      <c r="C4675" s="264" t="s">
        <v>2</v>
      </c>
      <c r="D4675" s="278">
        <v>236.14</v>
      </c>
      <c r="E4675" s="257"/>
    </row>
    <row r="4676" spans="1:5" s="258" customFormat="1" ht="27">
      <c r="A4676" s="262">
        <v>97454</v>
      </c>
      <c r="B4676" s="263" t="s">
        <v>5723</v>
      </c>
      <c r="C4676" s="264" t="s">
        <v>2</v>
      </c>
      <c r="D4676" s="278">
        <v>389.16</v>
      </c>
      <c r="E4676" s="257"/>
    </row>
    <row r="4677" spans="1:5" s="258" customFormat="1" ht="27">
      <c r="A4677" s="262">
        <v>97455</v>
      </c>
      <c r="B4677" s="263" t="s">
        <v>5724</v>
      </c>
      <c r="C4677" s="264" t="s">
        <v>2</v>
      </c>
      <c r="D4677" s="278">
        <v>413.07</v>
      </c>
      <c r="E4677" s="257"/>
    </row>
    <row r="4678" spans="1:5" s="258" customFormat="1" ht="13.5">
      <c r="A4678" s="262">
        <v>97456</v>
      </c>
      <c r="B4678" s="263" t="s">
        <v>5725</v>
      </c>
      <c r="C4678" s="264" t="s">
        <v>2</v>
      </c>
      <c r="D4678" s="278">
        <v>909.9</v>
      </c>
      <c r="E4678" s="257"/>
    </row>
    <row r="4679" spans="1:5" s="258" customFormat="1" ht="13.5">
      <c r="A4679" s="262">
        <v>97457</v>
      </c>
      <c r="B4679" s="263" t="s">
        <v>5726</v>
      </c>
      <c r="C4679" s="264" t="s">
        <v>2</v>
      </c>
      <c r="D4679" s="278">
        <v>802.65</v>
      </c>
      <c r="E4679" s="257"/>
    </row>
    <row r="4680" spans="1:5" s="258" customFormat="1" ht="13.5">
      <c r="A4680" s="262">
        <v>97458</v>
      </c>
      <c r="B4680" s="263" t="s">
        <v>5727</v>
      </c>
      <c r="C4680" s="264" t="s">
        <v>2</v>
      </c>
      <c r="D4680" s="278">
        <v>354.87</v>
      </c>
      <c r="E4680" s="257"/>
    </row>
    <row r="4681" spans="1:5" s="258" customFormat="1" ht="13.5">
      <c r="A4681" s="262">
        <v>97459</v>
      </c>
      <c r="B4681" s="263" t="s">
        <v>5728</v>
      </c>
      <c r="C4681" s="264" t="s">
        <v>2</v>
      </c>
      <c r="D4681" s="278">
        <v>626.08000000000004</v>
      </c>
      <c r="E4681" s="257"/>
    </row>
    <row r="4682" spans="1:5" s="258" customFormat="1" ht="13.5">
      <c r="A4682" s="262">
        <v>97460</v>
      </c>
      <c r="B4682" s="263" t="s">
        <v>5729</v>
      </c>
      <c r="C4682" s="264" t="s">
        <v>2</v>
      </c>
      <c r="D4682" s="278">
        <v>976.4</v>
      </c>
      <c r="E4682" s="257"/>
    </row>
    <row r="4683" spans="1:5" s="258" customFormat="1" ht="27">
      <c r="A4683" s="262">
        <v>97461</v>
      </c>
      <c r="B4683" s="263" t="s">
        <v>5730</v>
      </c>
      <c r="C4683" s="264" t="s">
        <v>2</v>
      </c>
      <c r="D4683" s="278">
        <v>42.16</v>
      </c>
      <c r="E4683" s="257"/>
    </row>
    <row r="4684" spans="1:5" s="258" customFormat="1" ht="27">
      <c r="A4684" s="262">
        <v>97462</v>
      </c>
      <c r="B4684" s="263" t="s">
        <v>5731</v>
      </c>
      <c r="C4684" s="264" t="s">
        <v>2</v>
      </c>
      <c r="D4684" s="278">
        <v>34.479999999999997</v>
      </c>
      <c r="E4684" s="257"/>
    </row>
    <row r="4685" spans="1:5" s="258" customFormat="1" ht="27">
      <c r="A4685" s="262">
        <v>97464</v>
      </c>
      <c r="B4685" s="263" t="s">
        <v>5732</v>
      </c>
      <c r="C4685" s="264" t="s">
        <v>2</v>
      </c>
      <c r="D4685" s="278">
        <v>61.38</v>
      </c>
      <c r="E4685" s="257"/>
    </row>
    <row r="4686" spans="1:5" s="258" customFormat="1" ht="27">
      <c r="A4686" s="262">
        <v>97465</v>
      </c>
      <c r="B4686" s="263" t="s">
        <v>5733</v>
      </c>
      <c r="C4686" s="264" t="s">
        <v>2</v>
      </c>
      <c r="D4686" s="278">
        <v>74.319999999999993</v>
      </c>
      <c r="E4686" s="257"/>
    </row>
    <row r="4687" spans="1:5" s="258" customFormat="1" ht="27">
      <c r="A4687" s="262">
        <v>97467</v>
      </c>
      <c r="B4687" s="263" t="s">
        <v>5734</v>
      </c>
      <c r="C4687" s="264" t="s">
        <v>2</v>
      </c>
      <c r="D4687" s="278">
        <v>78.02</v>
      </c>
      <c r="E4687" s="257"/>
    </row>
    <row r="4688" spans="1:5" s="258" customFormat="1" ht="27">
      <c r="A4688" s="262">
        <v>97468</v>
      </c>
      <c r="B4688" s="263" t="s">
        <v>5735</v>
      </c>
      <c r="C4688" s="264" t="s">
        <v>2</v>
      </c>
      <c r="D4688" s="278">
        <v>94.58</v>
      </c>
      <c r="E4688" s="257"/>
    </row>
    <row r="4689" spans="1:5" s="258" customFormat="1" ht="27">
      <c r="A4689" s="262">
        <v>97470</v>
      </c>
      <c r="B4689" s="263" t="s">
        <v>5736</v>
      </c>
      <c r="C4689" s="264" t="s">
        <v>2</v>
      </c>
      <c r="D4689" s="278">
        <v>116.75</v>
      </c>
      <c r="E4689" s="257"/>
    </row>
    <row r="4690" spans="1:5" s="258" customFormat="1" ht="27">
      <c r="A4690" s="262">
        <v>97471</v>
      </c>
      <c r="B4690" s="263" t="s">
        <v>5737</v>
      </c>
      <c r="C4690" s="264" t="s">
        <v>2</v>
      </c>
      <c r="D4690" s="278">
        <v>142.94</v>
      </c>
      <c r="E4690" s="257"/>
    </row>
    <row r="4691" spans="1:5" s="258" customFormat="1" ht="27">
      <c r="A4691" s="262">
        <v>97474</v>
      </c>
      <c r="B4691" s="263" t="s">
        <v>5738</v>
      </c>
      <c r="C4691" s="264" t="s">
        <v>2</v>
      </c>
      <c r="D4691" s="278">
        <v>217.91</v>
      </c>
      <c r="E4691" s="257"/>
    </row>
    <row r="4692" spans="1:5" s="258" customFormat="1" ht="27">
      <c r="A4692" s="262">
        <v>97475</v>
      </c>
      <c r="B4692" s="263" t="s">
        <v>5739</v>
      </c>
      <c r="C4692" s="264" t="s">
        <v>2</v>
      </c>
      <c r="D4692" s="278">
        <v>270.85000000000002</v>
      </c>
      <c r="E4692" s="257"/>
    </row>
    <row r="4693" spans="1:5" s="258" customFormat="1" ht="27">
      <c r="A4693" s="262">
        <v>97477</v>
      </c>
      <c r="B4693" s="263" t="s">
        <v>5740</v>
      </c>
      <c r="C4693" s="264" t="s">
        <v>2</v>
      </c>
      <c r="D4693" s="278">
        <v>291.33</v>
      </c>
      <c r="E4693" s="257"/>
    </row>
    <row r="4694" spans="1:5" s="258" customFormat="1" ht="27">
      <c r="A4694" s="262">
        <v>97478</v>
      </c>
      <c r="B4694" s="263" t="s">
        <v>5741</v>
      </c>
      <c r="C4694" s="264" t="s">
        <v>2</v>
      </c>
      <c r="D4694" s="278">
        <v>362.64</v>
      </c>
      <c r="E4694" s="257"/>
    </row>
    <row r="4695" spans="1:5" s="258" customFormat="1" ht="27">
      <c r="A4695" s="262">
        <v>97479</v>
      </c>
      <c r="B4695" s="263" t="s">
        <v>5742</v>
      </c>
      <c r="C4695" s="264" t="s">
        <v>2</v>
      </c>
      <c r="D4695" s="278">
        <v>68.58</v>
      </c>
      <c r="E4695" s="257"/>
    </row>
    <row r="4696" spans="1:5" s="258" customFormat="1" ht="27">
      <c r="A4696" s="262">
        <v>97480</v>
      </c>
      <c r="B4696" s="263" t="s">
        <v>5743</v>
      </c>
      <c r="C4696" s="264" t="s">
        <v>2</v>
      </c>
      <c r="D4696" s="278">
        <v>68.58</v>
      </c>
      <c r="E4696" s="257"/>
    </row>
    <row r="4697" spans="1:5" s="258" customFormat="1" ht="27">
      <c r="A4697" s="262">
        <v>97481</v>
      </c>
      <c r="B4697" s="263" t="s">
        <v>5744</v>
      </c>
      <c r="C4697" s="264" t="s">
        <v>2</v>
      </c>
      <c r="D4697" s="278">
        <v>100.45</v>
      </c>
      <c r="E4697" s="257"/>
    </row>
    <row r="4698" spans="1:5" s="258" customFormat="1" ht="27">
      <c r="A4698" s="262">
        <v>97482</v>
      </c>
      <c r="B4698" s="263" t="s">
        <v>5745</v>
      </c>
      <c r="C4698" s="264" t="s">
        <v>2</v>
      </c>
      <c r="D4698" s="278">
        <v>100.45</v>
      </c>
      <c r="E4698" s="257"/>
    </row>
    <row r="4699" spans="1:5" s="258" customFormat="1" ht="27">
      <c r="A4699" s="262">
        <v>97483</v>
      </c>
      <c r="B4699" s="263" t="s">
        <v>5746</v>
      </c>
      <c r="C4699" s="264" t="s">
        <v>2</v>
      </c>
      <c r="D4699" s="278">
        <v>141.88</v>
      </c>
      <c r="E4699" s="257"/>
    </row>
    <row r="4700" spans="1:5" s="258" customFormat="1" ht="27">
      <c r="A4700" s="262">
        <v>97484</v>
      </c>
      <c r="B4700" s="263" t="s">
        <v>5747</v>
      </c>
      <c r="C4700" s="264" t="s">
        <v>2</v>
      </c>
      <c r="D4700" s="278">
        <v>141.88</v>
      </c>
      <c r="E4700" s="257"/>
    </row>
    <row r="4701" spans="1:5" s="258" customFormat="1" ht="27">
      <c r="A4701" s="262">
        <v>97485</v>
      </c>
      <c r="B4701" s="263" t="s">
        <v>5748</v>
      </c>
      <c r="C4701" s="264" t="s">
        <v>2</v>
      </c>
      <c r="D4701" s="278">
        <v>196.9</v>
      </c>
      <c r="E4701" s="257"/>
    </row>
    <row r="4702" spans="1:5" s="258" customFormat="1" ht="27">
      <c r="A4702" s="262">
        <v>97486</v>
      </c>
      <c r="B4702" s="263" t="s">
        <v>5749</v>
      </c>
      <c r="C4702" s="264" t="s">
        <v>2</v>
      </c>
      <c r="D4702" s="278">
        <v>211.85</v>
      </c>
      <c r="E4702" s="257"/>
    </row>
    <row r="4703" spans="1:5" s="258" customFormat="1" ht="27">
      <c r="A4703" s="262">
        <v>97487</v>
      </c>
      <c r="B4703" s="263" t="s">
        <v>5750</v>
      </c>
      <c r="C4703" s="264" t="s">
        <v>2</v>
      </c>
      <c r="D4703" s="278">
        <v>369.01</v>
      </c>
      <c r="E4703" s="257"/>
    </row>
    <row r="4704" spans="1:5" s="258" customFormat="1" ht="27">
      <c r="A4704" s="262">
        <v>97488</v>
      </c>
      <c r="B4704" s="263" t="s">
        <v>5751</v>
      </c>
      <c r="C4704" s="264" t="s">
        <v>2</v>
      </c>
      <c r="D4704" s="278">
        <v>392.92</v>
      </c>
      <c r="E4704" s="257"/>
    </row>
    <row r="4705" spans="1:5" s="258" customFormat="1" ht="27">
      <c r="A4705" s="262">
        <v>97489</v>
      </c>
      <c r="B4705" s="263" t="s">
        <v>5752</v>
      </c>
      <c r="C4705" s="264" t="s">
        <v>2</v>
      </c>
      <c r="D4705" s="278">
        <v>893.83</v>
      </c>
      <c r="E4705" s="257"/>
    </row>
    <row r="4706" spans="1:5" s="258" customFormat="1" ht="27">
      <c r="A4706" s="262">
        <v>97490</v>
      </c>
      <c r="B4706" s="263" t="s">
        <v>5753</v>
      </c>
      <c r="C4706" s="264" t="s">
        <v>2</v>
      </c>
      <c r="D4706" s="278">
        <v>786.58</v>
      </c>
      <c r="E4706" s="257"/>
    </row>
    <row r="4707" spans="1:5" s="258" customFormat="1" ht="27">
      <c r="A4707" s="262">
        <v>97491</v>
      </c>
      <c r="B4707" s="263" t="s">
        <v>5754</v>
      </c>
      <c r="C4707" s="264" t="s">
        <v>2</v>
      </c>
      <c r="D4707" s="278">
        <v>107.27</v>
      </c>
      <c r="E4707" s="257"/>
    </row>
    <row r="4708" spans="1:5" s="258" customFormat="1" ht="27">
      <c r="A4708" s="262">
        <v>97492</v>
      </c>
      <c r="B4708" s="263" t="s">
        <v>5755</v>
      </c>
      <c r="C4708" s="264" t="s">
        <v>2</v>
      </c>
      <c r="D4708" s="278">
        <v>158.84</v>
      </c>
      <c r="E4708" s="257"/>
    </row>
    <row r="4709" spans="1:5" s="258" customFormat="1" ht="27">
      <c r="A4709" s="262">
        <v>97493</v>
      </c>
      <c r="B4709" s="263" t="s">
        <v>5756</v>
      </c>
      <c r="C4709" s="264" t="s">
        <v>2</v>
      </c>
      <c r="D4709" s="278">
        <v>205.3</v>
      </c>
      <c r="E4709" s="257"/>
    </row>
    <row r="4710" spans="1:5" s="258" customFormat="1" ht="27">
      <c r="A4710" s="262">
        <v>97494</v>
      </c>
      <c r="B4710" s="263" t="s">
        <v>5757</v>
      </c>
      <c r="C4710" s="264" t="s">
        <v>2</v>
      </c>
      <c r="D4710" s="278">
        <v>322.43</v>
      </c>
      <c r="E4710" s="257"/>
    </row>
    <row r="4711" spans="1:5" s="258" customFormat="1" ht="27">
      <c r="A4711" s="262">
        <v>97495</v>
      </c>
      <c r="B4711" s="263" t="s">
        <v>5758</v>
      </c>
      <c r="C4711" s="264" t="s">
        <v>2</v>
      </c>
      <c r="D4711" s="278">
        <v>599.16999999999996</v>
      </c>
      <c r="E4711" s="257"/>
    </row>
    <row r="4712" spans="1:5" s="258" customFormat="1" ht="27">
      <c r="A4712" s="262">
        <v>97496</v>
      </c>
      <c r="B4712" s="263" t="s">
        <v>5759</v>
      </c>
      <c r="C4712" s="264" t="s">
        <v>2</v>
      </c>
      <c r="D4712" s="278">
        <v>955.02</v>
      </c>
      <c r="E4712" s="257"/>
    </row>
    <row r="4713" spans="1:5" s="258" customFormat="1" ht="27">
      <c r="A4713" s="262">
        <v>97499</v>
      </c>
      <c r="B4713" s="263" t="s">
        <v>5760</v>
      </c>
      <c r="C4713" s="264" t="s">
        <v>2</v>
      </c>
      <c r="D4713" s="278">
        <v>39.54</v>
      </c>
      <c r="E4713" s="257"/>
    </row>
    <row r="4714" spans="1:5" s="258" customFormat="1" ht="27">
      <c r="A4714" s="262">
        <v>97500</v>
      </c>
      <c r="B4714" s="263" t="s">
        <v>5761</v>
      </c>
      <c r="C4714" s="264" t="s">
        <v>2</v>
      </c>
      <c r="D4714" s="278">
        <v>31.86</v>
      </c>
      <c r="E4714" s="257"/>
    </row>
    <row r="4715" spans="1:5" s="258" customFormat="1" ht="27">
      <c r="A4715" s="262">
        <v>97502</v>
      </c>
      <c r="B4715" s="263" t="s">
        <v>5762</v>
      </c>
      <c r="C4715" s="264" t="s">
        <v>2</v>
      </c>
      <c r="D4715" s="278">
        <v>56.54</v>
      </c>
      <c r="E4715" s="257"/>
    </row>
    <row r="4716" spans="1:5" s="258" customFormat="1" ht="27">
      <c r="A4716" s="262">
        <v>97503</v>
      </c>
      <c r="B4716" s="263" t="s">
        <v>5763</v>
      </c>
      <c r="C4716" s="264" t="s">
        <v>2</v>
      </c>
      <c r="D4716" s="278">
        <v>69.709999999999994</v>
      </c>
      <c r="E4716" s="257"/>
    </row>
    <row r="4717" spans="1:5" s="258" customFormat="1" ht="27">
      <c r="A4717" s="262">
        <v>97505</v>
      </c>
      <c r="B4717" s="263" t="s">
        <v>5764</v>
      </c>
      <c r="C4717" s="264" t="s">
        <v>2</v>
      </c>
      <c r="D4717" s="278">
        <v>71.17</v>
      </c>
      <c r="E4717" s="257"/>
    </row>
    <row r="4718" spans="1:5" s="258" customFormat="1" ht="27">
      <c r="A4718" s="262">
        <v>97506</v>
      </c>
      <c r="B4718" s="263" t="s">
        <v>5765</v>
      </c>
      <c r="C4718" s="264" t="s">
        <v>2</v>
      </c>
      <c r="D4718" s="278">
        <v>87.73</v>
      </c>
      <c r="E4718" s="257"/>
    </row>
    <row r="4719" spans="1:5" s="258" customFormat="1" ht="27">
      <c r="A4719" s="262">
        <v>97508</v>
      </c>
      <c r="B4719" s="263" t="s">
        <v>5766</v>
      </c>
      <c r="C4719" s="264" t="s">
        <v>2</v>
      </c>
      <c r="D4719" s="278">
        <v>107.06</v>
      </c>
      <c r="E4719" s="257"/>
    </row>
    <row r="4720" spans="1:5" s="258" customFormat="1" ht="27">
      <c r="A4720" s="262">
        <v>97509</v>
      </c>
      <c r="B4720" s="263" t="s">
        <v>5767</v>
      </c>
      <c r="C4720" s="264" t="s">
        <v>2</v>
      </c>
      <c r="D4720" s="278">
        <v>133.25</v>
      </c>
      <c r="E4720" s="257"/>
    </row>
    <row r="4721" spans="1:5" s="258" customFormat="1" ht="27">
      <c r="A4721" s="262">
        <v>97511</v>
      </c>
      <c r="B4721" s="263" t="s">
        <v>5768</v>
      </c>
      <c r="C4721" s="264" t="s">
        <v>2</v>
      </c>
      <c r="D4721" s="278">
        <v>203.99</v>
      </c>
      <c r="E4721" s="257"/>
    </row>
    <row r="4722" spans="1:5" s="258" customFormat="1" ht="27">
      <c r="A4722" s="262">
        <v>97512</v>
      </c>
      <c r="B4722" s="263" t="s">
        <v>5769</v>
      </c>
      <c r="C4722" s="264" t="s">
        <v>2</v>
      </c>
      <c r="D4722" s="278">
        <v>256.93</v>
      </c>
      <c r="E4722" s="257"/>
    </row>
    <row r="4723" spans="1:5" s="258" customFormat="1" ht="27">
      <c r="A4723" s="262">
        <v>97514</v>
      </c>
      <c r="B4723" s="263" t="s">
        <v>5770</v>
      </c>
      <c r="C4723" s="264" t="s">
        <v>2</v>
      </c>
      <c r="D4723" s="278">
        <v>273.02999999999997</v>
      </c>
      <c r="E4723" s="257"/>
    </row>
    <row r="4724" spans="1:5" s="258" customFormat="1" ht="27">
      <c r="A4724" s="262">
        <v>97515</v>
      </c>
      <c r="B4724" s="263" t="s">
        <v>5771</v>
      </c>
      <c r="C4724" s="264" t="s">
        <v>2</v>
      </c>
      <c r="D4724" s="278">
        <v>344.34</v>
      </c>
      <c r="E4724" s="257"/>
    </row>
    <row r="4725" spans="1:5" s="258" customFormat="1" ht="27">
      <c r="A4725" s="262">
        <v>97517</v>
      </c>
      <c r="B4725" s="263" t="s">
        <v>5772</v>
      </c>
      <c r="C4725" s="264" t="s">
        <v>2</v>
      </c>
      <c r="D4725" s="278">
        <v>64.66</v>
      </c>
      <c r="E4725" s="257"/>
    </row>
    <row r="4726" spans="1:5" s="258" customFormat="1" ht="27">
      <c r="A4726" s="262">
        <v>97518</v>
      </c>
      <c r="B4726" s="263" t="s">
        <v>5773</v>
      </c>
      <c r="C4726" s="264" t="s">
        <v>2</v>
      </c>
      <c r="D4726" s="278">
        <v>64.66</v>
      </c>
      <c r="E4726" s="257"/>
    </row>
    <row r="4727" spans="1:5" s="258" customFormat="1" ht="27">
      <c r="A4727" s="262">
        <v>97519</v>
      </c>
      <c r="B4727" s="263" t="s">
        <v>5774</v>
      </c>
      <c r="C4727" s="264" t="s">
        <v>2</v>
      </c>
      <c r="D4727" s="278">
        <v>93.53</v>
      </c>
      <c r="E4727" s="257"/>
    </row>
    <row r="4728" spans="1:5" s="258" customFormat="1" ht="27">
      <c r="A4728" s="262">
        <v>97520</v>
      </c>
      <c r="B4728" s="263" t="s">
        <v>5775</v>
      </c>
      <c r="C4728" s="264" t="s">
        <v>2</v>
      </c>
      <c r="D4728" s="278">
        <v>93.53</v>
      </c>
      <c r="E4728" s="257"/>
    </row>
    <row r="4729" spans="1:5" s="258" customFormat="1" ht="27">
      <c r="A4729" s="262">
        <v>97521</v>
      </c>
      <c r="B4729" s="263" t="s">
        <v>5776</v>
      </c>
      <c r="C4729" s="264" t="s">
        <v>2</v>
      </c>
      <c r="D4729" s="278">
        <v>131.56</v>
      </c>
      <c r="E4729" s="257"/>
    </row>
    <row r="4730" spans="1:5" s="258" customFormat="1" ht="27">
      <c r="A4730" s="262">
        <v>97522</v>
      </c>
      <c r="B4730" s="263" t="s">
        <v>5777</v>
      </c>
      <c r="C4730" s="264" t="s">
        <v>2</v>
      </c>
      <c r="D4730" s="278">
        <v>131.56</v>
      </c>
      <c r="E4730" s="257"/>
    </row>
    <row r="4731" spans="1:5" s="258" customFormat="1" ht="27">
      <c r="A4731" s="262">
        <v>97523</v>
      </c>
      <c r="B4731" s="263" t="s">
        <v>5778</v>
      </c>
      <c r="C4731" s="264" t="s">
        <v>2</v>
      </c>
      <c r="D4731" s="278">
        <v>182.37</v>
      </c>
      <c r="E4731" s="257"/>
    </row>
    <row r="4732" spans="1:5" s="258" customFormat="1" ht="27">
      <c r="A4732" s="262">
        <v>97524</v>
      </c>
      <c r="B4732" s="263" t="s">
        <v>5779</v>
      </c>
      <c r="C4732" s="264" t="s">
        <v>2</v>
      </c>
      <c r="D4732" s="278">
        <v>197.32</v>
      </c>
      <c r="E4732" s="257"/>
    </row>
    <row r="4733" spans="1:5" s="258" customFormat="1" ht="27">
      <c r="A4733" s="262">
        <v>97525</v>
      </c>
      <c r="B4733" s="263" t="s">
        <v>5780</v>
      </c>
      <c r="C4733" s="264" t="s">
        <v>2</v>
      </c>
      <c r="D4733" s="278">
        <v>348.02</v>
      </c>
      <c r="E4733" s="257"/>
    </row>
    <row r="4734" spans="1:5" s="258" customFormat="1" ht="27">
      <c r="A4734" s="262">
        <v>97526</v>
      </c>
      <c r="B4734" s="263" t="s">
        <v>5781</v>
      </c>
      <c r="C4734" s="264" t="s">
        <v>2</v>
      </c>
      <c r="D4734" s="278">
        <v>371.93</v>
      </c>
      <c r="E4734" s="257"/>
    </row>
    <row r="4735" spans="1:5" s="258" customFormat="1" ht="27">
      <c r="A4735" s="262">
        <v>97527</v>
      </c>
      <c r="B4735" s="263" t="s">
        <v>5782</v>
      </c>
      <c r="C4735" s="264" t="s">
        <v>2</v>
      </c>
      <c r="D4735" s="278">
        <v>866.45</v>
      </c>
      <c r="E4735" s="257"/>
    </row>
    <row r="4736" spans="1:5" s="258" customFormat="1" ht="27">
      <c r="A4736" s="262">
        <v>97528</v>
      </c>
      <c r="B4736" s="263" t="s">
        <v>5783</v>
      </c>
      <c r="C4736" s="264" t="s">
        <v>2</v>
      </c>
      <c r="D4736" s="278">
        <v>759.2</v>
      </c>
      <c r="E4736" s="257"/>
    </row>
    <row r="4737" spans="1:5" s="258" customFormat="1" ht="27">
      <c r="A4737" s="262">
        <v>97529</v>
      </c>
      <c r="B4737" s="263" t="s">
        <v>5784</v>
      </c>
      <c r="C4737" s="264" t="s">
        <v>2</v>
      </c>
      <c r="D4737" s="278">
        <v>102.12</v>
      </c>
      <c r="E4737" s="257"/>
    </row>
    <row r="4738" spans="1:5" s="258" customFormat="1" ht="27">
      <c r="A4738" s="262">
        <v>97530</v>
      </c>
      <c r="B4738" s="263" t="s">
        <v>5785</v>
      </c>
      <c r="C4738" s="264" t="s">
        <v>2</v>
      </c>
      <c r="D4738" s="278">
        <v>149.62</v>
      </c>
      <c r="E4738" s="257"/>
    </row>
    <row r="4739" spans="1:5" s="258" customFormat="1" ht="27">
      <c r="A4739" s="262">
        <v>97531</v>
      </c>
      <c r="B4739" s="263" t="s">
        <v>5786</v>
      </c>
      <c r="C4739" s="264" t="s">
        <v>2</v>
      </c>
      <c r="D4739" s="278">
        <v>191.54</v>
      </c>
      <c r="E4739" s="257"/>
    </row>
    <row r="4740" spans="1:5" s="258" customFormat="1" ht="27">
      <c r="A4740" s="262">
        <v>97532</v>
      </c>
      <c r="B4740" s="263" t="s">
        <v>5787</v>
      </c>
      <c r="C4740" s="264" t="s">
        <v>2</v>
      </c>
      <c r="D4740" s="278">
        <v>303.05</v>
      </c>
      <c r="E4740" s="257"/>
    </row>
    <row r="4741" spans="1:5" s="258" customFormat="1" ht="27">
      <c r="A4741" s="262">
        <v>97533</v>
      </c>
      <c r="B4741" s="263" t="s">
        <v>5788</v>
      </c>
      <c r="C4741" s="264" t="s">
        <v>2</v>
      </c>
      <c r="D4741" s="278">
        <v>575.33000000000004</v>
      </c>
      <c r="E4741" s="257"/>
    </row>
    <row r="4742" spans="1:5" s="258" customFormat="1" ht="27">
      <c r="A4742" s="262">
        <v>97534</v>
      </c>
      <c r="B4742" s="263" t="s">
        <v>5789</v>
      </c>
      <c r="C4742" s="264" t="s">
        <v>2</v>
      </c>
      <c r="D4742" s="278">
        <v>918.51</v>
      </c>
      <c r="E4742" s="257"/>
    </row>
    <row r="4743" spans="1:5" s="258" customFormat="1" ht="27">
      <c r="A4743" s="262">
        <v>97537</v>
      </c>
      <c r="B4743" s="263" t="s">
        <v>5790</v>
      </c>
      <c r="C4743" s="264" t="s">
        <v>2</v>
      </c>
      <c r="D4743" s="278">
        <v>29.01</v>
      </c>
      <c r="E4743" s="257"/>
    </row>
    <row r="4744" spans="1:5" s="258" customFormat="1" ht="27">
      <c r="A4744" s="262">
        <v>97540</v>
      </c>
      <c r="B4744" s="263" t="s">
        <v>5791</v>
      </c>
      <c r="C4744" s="264" t="s">
        <v>2</v>
      </c>
      <c r="D4744" s="278">
        <v>37.840000000000003</v>
      </c>
      <c r="E4744" s="257"/>
    </row>
    <row r="4745" spans="1:5" s="258" customFormat="1" ht="27">
      <c r="A4745" s="262">
        <v>97541</v>
      </c>
      <c r="B4745" s="263" t="s">
        <v>5792</v>
      </c>
      <c r="C4745" s="264" t="s">
        <v>2</v>
      </c>
      <c r="D4745" s="278">
        <v>31.47</v>
      </c>
      <c r="E4745" s="257"/>
    </row>
    <row r="4746" spans="1:5" s="258" customFormat="1" ht="27">
      <c r="A4746" s="262">
        <v>97543</v>
      </c>
      <c r="B4746" s="263" t="s">
        <v>5793</v>
      </c>
      <c r="C4746" s="264" t="s">
        <v>2</v>
      </c>
      <c r="D4746" s="278">
        <v>59.92</v>
      </c>
      <c r="E4746" s="257"/>
    </row>
    <row r="4747" spans="1:5" s="258" customFormat="1" ht="27">
      <c r="A4747" s="262">
        <v>97544</v>
      </c>
      <c r="B4747" s="263" t="s">
        <v>5794</v>
      </c>
      <c r="C4747" s="264" t="s">
        <v>2</v>
      </c>
      <c r="D4747" s="278">
        <v>52.24</v>
      </c>
      <c r="E4747" s="257"/>
    </row>
    <row r="4748" spans="1:5" s="258" customFormat="1" ht="27">
      <c r="A4748" s="262">
        <v>97546</v>
      </c>
      <c r="B4748" s="263" t="s">
        <v>5795</v>
      </c>
      <c r="C4748" s="264" t="s">
        <v>2</v>
      </c>
      <c r="D4748" s="278">
        <v>40.29</v>
      </c>
      <c r="E4748" s="257"/>
    </row>
    <row r="4749" spans="1:5" s="258" customFormat="1" ht="27">
      <c r="A4749" s="262">
        <v>97547</v>
      </c>
      <c r="B4749" s="263" t="s">
        <v>5796</v>
      </c>
      <c r="C4749" s="264" t="s">
        <v>2</v>
      </c>
      <c r="D4749" s="278">
        <v>40.29</v>
      </c>
      <c r="E4749" s="257"/>
    </row>
    <row r="4750" spans="1:5" s="258" customFormat="1" ht="27">
      <c r="A4750" s="262">
        <v>97548</v>
      </c>
      <c r="B4750" s="263" t="s">
        <v>5797</v>
      </c>
      <c r="C4750" s="264" t="s">
        <v>2</v>
      </c>
      <c r="D4750" s="278">
        <v>58.72</v>
      </c>
      <c r="E4750" s="257"/>
    </row>
    <row r="4751" spans="1:5" s="258" customFormat="1" ht="27">
      <c r="A4751" s="262">
        <v>97549</v>
      </c>
      <c r="B4751" s="263" t="s">
        <v>5798</v>
      </c>
      <c r="C4751" s="264" t="s">
        <v>2</v>
      </c>
      <c r="D4751" s="278">
        <v>58.72</v>
      </c>
      <c r="E4751" s="257"/>
    </row>
    <row r="4752" spans="1:5" s="258" customFormat="1" ht="27">
      <c r="A4752" s="262">
        <v>97550</v>
      </c>
      <c r="B4752" s="263" t="s">
        <v>5799</v>
      </c>
      <c r="C4752" s="264" t="s">
        <v>2</v>
      </c>
      <c r="D4752" s="278">
        <v>95.26</v>
      </c>
      <c r="E4752" s="257"/>
    </row>
    <row r="4753" spans="1:5" s="258" customFormat="1" ht="27">
      <c r="A4753" s="262">
        <v>97551</v>
      </c>
      <c r="B4753" s="263" t="s">
        <v>5800</v>
      </c>
      <c r="C4753" s="264" t="s">
        <v>2</v>
      </c>
      <c r="D4753" s="278">
        <v>95.26</v>
      </c>
      <c r="E4753" s="257"/>
    </row>
    <row r="4754" spans="1:5" s="258" customFormat="1" ht="27">
      <c r="A4754" s="262">
        <v>97552</v>
      </c>
      <c r="B4754" s="263" t="s">
        <v>5801</v>
      </c>
      <c r="C4754" s="264" t="s">
        <v>2</v>
      </c>
      <c r="D4754" s="278">
        <v>59.27</v>
      </c>
      <c r="E4754" s="257"/>
    </row>
    <row r="4755" spans="1:5" s="258" customFormat="1" ht="27">
      <c r="A4755" s="262">
        <v>97553</v>
      </c>
      <c r="B4755" s="263" t="s">
        <v>5802</v>
      </c>
      <c r="C4755" s="264" t="s">
        <v>2</v>
      </c>
      <c r="D4755" s="278">
        <v>83.8</v>
      </c>
      <c r="E4755" s="257"/>
    </row>
    <row r="4756" spans="1:5" s="258" customFormat="1" ht="27">
      <c r="A4756" s="262">
        <v>97554</v>
      </c>
      <c r="B4756" s="263" t="s">
        <v>5803</v>
      </c>
      <c r="C4756" s="264" t="s">
        <v>2</v>
      </c>
      <c r="D4756" s="278">
        <v>142.94</v>
      </c>
      <c r="E4756" s="257"/>
    </row>
    <row r="4757" spans="1:5" s="258" customFormat="1" ht="27">
      <c r="A4757" s="262">
        <v>98602</v>
      </c>
      <c r="B4757" s="263" t="s">
        <v>7519</v>
      </c>
      <c r="C4757" s="264" t="s">
        <v>2</v>
      </c>
      <c r="D4757" s="278">
        <v>17.61</v>
      </c>
      <c r="E4757" s="257"/>
    </row>
    <row r="4758" spans="1:5" s="258" customFormat="1" ht="27">
      <c r="A4758" s="262">
        <v>103805</v>
      </c>
      <c r="B4758" s="263" t="s">
        <v>7520</v>
      </c>
      <c r="C4758" s="264" t="s">
        <v>2</v>
      </c>
      <c r="D4758" s="278">
        <v>17.309999999999999</v>
      </c>
      <c r="E4758" s="257"/>
    </row>
    <row r="4759" spans="1:5" s="258" customFormat="1" ht="27">
      <c r="A4759" s="262">
        <v>103806</v>
      </c>
      <c r="B4759" s="263" t="s">
        <v>7521</v>
      </c>
      <c r="C4759" s="264" t="s">
        <v>2</v>
      </c>
      <c r="D4759" s="278">
        <v>17.28</v>
      </c>
      <c r="E4759" s="257"/>
    </row>
    <row r="4760" spans="1:5" s="258" customFormat="1" ht="27">
      <c r="A4760" s="262">
        <v>103807</v>
      </c>
      <c r="B4760" s="263" t="s">
        <v>7522</v>
      </c>
      <c r="C4760" s="264" t="s">
        <v>2</v>
      </c>
      <c r="D4760" s="278">
        <v>21.32</v>
      </c>
      <c r="E4760" s="257"/>
    </row>
    <row r="4761" spans="1:5" s="258" customFormat="1" ht="27">
      <c r="A4761" s="262">
        <v>103808</v>
      </c>
      <c r="B4761" s="263" t="s">
        <v>7523</v>
      </c>
      <c r="C4761" s="264" t="s">
        <v>2</v>
      </c>
      <c r="D4761" s="278">
        <v>32.43</v>
      </c>
      <c r="E4761" s="257"/>
    </row>
    <row r="4762" spans="1:5" s="258" customFormat="1" ht="27">
      <c r="A4762" s="262">
        <v>103809</v>
      </c>
      <c r="B4762" s="263" t="s">
        <v>7524</v>
      </c>
      <c r="C4762" s="264" t="s">
        <v>2</v>
      </c>
      <c r="D4762" s="278">
        <v>32.15</v>
      </c>
      <c r="E4762" s="257"/>
    </row>
    <row r="4763" spans="1:5" s="258" customFormat="1" ht="27">
      <c r="A4763" s="262">
        <v>103810</v>
      </c>
      <c r="B4763" s="263" t="s">
        <v>7525</v>
      </c>
      <c r="C4763" s="264" t="s">
        <v>2</v>
      </c>
      <c r="D4763" s="278">
        <v>32.86</v>
      </c>
      <c r="E4763" s="257"/>
    </row>
    <row r="4764" spans="1:5" s="258" customFormat="1" ht="27">
      <c r="A4764" s="262">
        <v>103811</v>
      </c>
      <c r="B4764" s="263" t="s">
        <v>7526</v>
      </c>
      <c r="C4764" s="264" t="s">
        <v>2</v>
      </c>
      <c r="D4764" s="278">
        <v>36.26</v>
      </c>
      <c r="E4764" s="257"/>
    </row>
    <row r="4765" spans="1:5" s="258" customFormat="1" ht="27">
      <c r="A4765" s="262">
        <v>103812</v>
      </c>
      <c r="B4765" s="263" t="s">
        <v>7527</v>
      </c>
      <c r="C4765" s="264" t="s">
        <v>2</v>
      </c>
      <c r="D4765" s="278">
        <v>48.12</v>
      </c>
      <c r="E4765" s="257"/>
    </row>
    <row r="4766" spans="1:5" s="258" customFormat="1" ht="27">
      <c r="A4766" s="262">
        <v>103813</v>
      </c>
      <c r="B4766" s="263" t="s">
        <v>7528</v>
      </c>
      <c r="C4766" s="264" t="s">
        <v>2</v>
      </c>
      <c r="D4766" s="278">
        <v>46.38</v>
      </c>
      <c r="E4766" s="257"/>
    </row>
    <row r="4767" spans="1:5" s="258" customFormat="1" ht="27">
      <c r="A4767" s="262">
        <v>103814</v>
      </c>
      <c r="B4767" s="263" t="s">
        <v>7529</v>
      </c>
      <c r="C4767" s="264" t="s">
        <v>2</v>
      </c>
      <c r="D4767" s="278">
        <v>11.3</v>
      </c>
      <c r="E4767" s="257"/>
    </row>
    <row r="4768" spans="1:5" s="258" customFormat="1" ht="27">
      <c r="A4768" s="262">
        <v>103815</v>
      </c>
      <c r="B4768" s="263" t="s">
        <v>7530</v>
      </c>
      <c r="C4768" s="264" t="s">
        <v>2</v>
      </c>
      <c r="D4768" s="278">
        <v>11.33</v>
      </c>
      <c r="E4768" s="257"/>
    </row>
    <row r="4769" spans="1:5" s="258" customFormat="1" ht="27">
      <c r="A4769" s="262">
        <v>103816</v>
      </c>
      <c r="B4769" s="263" t="s">
        <v>7531</v>
      </c>
      <c r="C4769" s="264" t="s">
        <v>2</v>
      </c>
      <c r="D4769" s="278">
        <v>26.38</v>
      </c>
      <c r="E4769" s="257"/>
    </row>
    <row r="4770" spans="1:5" s="258" customFormat="1" ht="27">
      <c r="A4770" s="262">
        <v>103817</v>
      </c>
      <c r="B4770" s="263" t="s">
        <v>7532</v>
      </c>
      <c r="C4770" s="264" t="s">
        <v>2</v>
      </c>
      <c r="D4770" s="278">
        <v>444.86</v>
      </c>
      <c r="E4770" s="257"/>
    </row>
    <row r="4771" spans="1:5" s="258" customFormat="1" ht="27">
      <c r="A4771" s="262">
        <v>103818</v>
      </c>
      <c r="B4771" s="263" t="s">
        <v>7533</v>
      </c>
      <c r="C4771" s="264" t="s">
        <v>2</v>
      </c>
      <c r="D4771" s="278">
        <v>19.55</v>
      </c>
      <c r="E4771" s="257"/>
    </row>
    <row r="4772" spans="1:5" s="258" customFormat="1" ht="27">
      <c r="A4772" s="262">
        <v>103819</v>
      </c>
      <c r="B4772" s="263" t="s">
        <v>7534</v>
      </c>
      <c r="C4772" s="264" t="s">
        <v>2</v>
      </c>
      <c r="D4772" s="278">
        <v>20</v>
      </c>
      <c r="E4772" s="257"/>
    </row>
    <row r="4773" spans="1:5" s="258" customFormat="1" ht="27">
      <c r="A4773" s="262">
        <v>103820</v>
      </c>
      <c r="B4773" s="263" t="s">
        <v>7535</v>
      </c>
      <c r="C4773" s="264" t="s">
        <v>2</v>
      </c>
      <c r="D4773" s="278">
        <v>21.3</v>
      </c>
      <c r="E4773" s="257"/>
    </row>
    <row r="4774" spans="1:5" s="258" customFormat="1" ht="27">
      <c r="A4774" s="262">
        <v>103821</v>
      </c>
      <c r="B4774" s="263" t="s">
        <v>7536</v>
      </c>
      <c r="C4774" s="264" t="s">
        <v>2</v>
      </c>
      <c r="D4774" s="278">
        <v>520.76</v>
      </c>
      <c r="E4774" s="257"/>
    </row>
    <row r="4775" spans="1:5" s="258" customFormat="1" ht="27">
      <c r="A4775" s="262">
        <v>103822</v>
      </c>
      <c r="B4775" s="263" t="s">
        <v>7537</v>
      </c>
      <c r="C4775" s="264" t="s">
        <v>2</v>
      </c>
      <c r="D4775" s="278">
        <v>54.37</v>
      </c>
      <c r="E4775" s="257"/>
    </row>
    <row r="4776" spans="1:5" s="258" customFormat="1" ht="27">
      <c r="A4776" s="262">
        <v>103823</v>
      </c>
      <c r="B4776" s="263" t="s">
        <v>7538</v>
      </c>
      <c r="C4776" s="264" t="s">
        <v>2</v>
      </c>
      <c r="D4776" s="278">
        <v>17.36</v>
      </c>
      <c r="E4776" s="257"/>
    </row>
    <row r="4777" spans="1:5" s="258" customFormat="1" ht="27">
      <c r="A4777" s="262">
        <v>103824</v>
      </c>
      <c r="B4777" s="263" t="s">
        <v>7539</v>
      </c>
      <c r="C4777" s="264" t="s">
        <v>2</v>
      </c>
      <c r="D4777" s="278">
        <v>22.79</v>
      </c>
      <c r="E4777" s="257"/>
    </row>
    <row r="4778" spans="1:5" s="258" customFormat="1" ht="27">
      <c r="A4778" s="262">
        <v>103825</v>
      </c>
      <c r="B4778" s="263" t="s">
        <v>7540</v>
      </c>
      <c r="C4778" s="264" t="s">
        <v>2</v>
      </c>
      <c r="D4778" s="278">
        <v>27.01</v>
      </c>
      <c r="E4778" s="257"/>
    </row>
    <row r="4779" spans="1:5" s="258" customFormat="1" ht="27">
      <c r="A4779" s="262">
        <v>103826</v>
      </c>
      <c r="B4779" s="263" t="s">
        <v>7541</v>
      </c>
      <c r="C4779" s="264" t="s">
        <v>2</v>
      </c>
      <c r="D4779" s="278">
        <v>30.15</v>
      </c>
      <c r="E4779" s="257"/>
    </row>
    <row r="4780" spans="1:5" s="258" customFormat="1" ht="27">
      <c r="A4780" s="262">
        <v>103827</v>
      </c>
      <c r="B4780" s="263" t="s">
        <v>7542</v>
      </c>
      <c r="C4780" s="264" t="s">
        <v>2</v>
      </c>
      <c r="D4780" s="278">
        <v>30.15</v>
      </c>
      <c r="E4780" s="257"/>
    </row>
    <row r="4781" spans="1:5" s="258" customFormat="1" ht="27">
      <c r="A4781" s="262">
        <v>103828</v>
      </c>
      <c r="B4781" s="263" t="s">
        <v>7543</v>
      </c>
      <c r="C4781" s="264" t="s">
        <v>2</v>
      </c>
      <c r="D4781" s="278">
        <v>90.97</v>
      </c>
      <c r="E4781" s="257"/>
    </row>
    <row r="4782" spans="1:5" s="258" customFormat="1" ht="27">
      <c r="A4782" s="262">
        <v>103829</v>
      </c>
      <c r="B4782" s="263" t="s">
        <v>7544</v>
      </c>
      <c r="C4782" s="264" t="s">
        <v>2</v>
      </c>
      <c r="D4782" s="278">
        <v>575.26</v>
      </c>
      <c r="E4782" s="257"/>
    </row>
    <row r="4783" spans="1:5" s="258" customFormat="1" ht="27">
      <c r="A4783" s="262">
        <v>103830</v>
      </c>
      <c r="B4783" s="263" t="s">
        <v>7545</v>
      </c>
      <c r="C4783" s="264" t="s">
        <v>2</v>
      </c>
      <c r="D4783" s="278">
        <v>35.479999999999997</v>
      </c>
      <c r="E4783" s="257"/>
    </row>
    <row r="4784" spans="1:5" s="258" customFormat="1" ht="27">
      <c r="A4784" s="262">
        <v>103831</v>
      </c>
      <c r="B4784" s="263" t="s">
        <v>7546</v>
      </c>
      <c r="C4784" s="264" t="s">
        <v>2</v>
      </c>
      <c r="D4784" s="278">
        <v>25.92</v>
      </c>
      <c r="E4784" s="257"/>
    </row>
    <row r="4785" spans="1:5" s="258" customFormat="1" ht="27">
      <c r="A4785" s="262">
        <v>103832</v>
      </c>
      <c r="B4785" s="263" t="s">
        <v>7547</v>
      </c>
      <c r="C4785" s="264" t="s">
        <v>2</v>
      </c>
      <c r="D4785" s="278">
        <v>23.39</v>
      </c>
      <c r="E4785" s="257"/>
    </row>
    <row r="4786" spans="1:5" s="258" customFormat="1" ht="27">
      <c r="A4786" s="262">
        <v>103833</v>
      </c>
      <c r="B4786" s="263" t="s">
        <v>7548</v>
      </c>
      <c r="C4786" s="264" t="s">
        <v>2</v>
      </c>
      <c r="D4786" s="278">
        <v>43</v>
      </c>
      <c r="E4786" s="257"/>
    </row>
    <row r="4787" spans="1:5" s="258" customFormat="1" ht="27">
      <c r="A4787" s="262">
        <v>103834</v>
      </c>
      <c r="B4787" s="263" t="s">
        <v>7549</v>
      </c>
      <c r="C4787" s="264" t="s">
        <v>2</v>
      </c>
      <c r="D4787" s="278">
        <v>62.52</v>
      </c>
      <c r="E4787" s="257"/>
    </row>
    <row r="4788" spans="1:5" s="258" customFormat="1" ht="27">
      <c r="A4788" s="262">
        <v>103838</v>
      </c>
      <c r="B4788" s="263" t="s">
        <v>7550</v>
      </c>
      <c r="C4788" s="264" t="s">
        <v>2</v>
      </c>
      <c r="D4788" s="278">
        <v>16.64</v>
      </c>
      <c r="E4788" s="257"/>
    </row>
    <row r="4789" spans="1:5" s="258" customFormat="1" ht="27">
      <c r="A4789" s="262">
        <v>103839</v>
      </c>
      <c r="B4789" s="263" t="s">
        <v>7551</v>
      </c>
      <c r="C4789" s="264" t="s">
        <v>2</v>
      </c>
      <c r="D4789" s="278">
        <v>16.61</v>
      </c>
      <c r="E4789" s="257"/>
    </row>
    <row r="4790" spans="1:5" s="258" customFormat="1" ht="27">
      <c r="A4790" s="262">
        <v>103840</v>
      </c>
      <c r="B4790" s="263" t="s">
        <v>7552</v>
      </c>
      <c r="C4790" s="264" t="s">
        <v>2</v>
      </c>
      <c r="D4790" s="278">
        <v>21</v>
      </c>
      <c r="E4790" s="257"/>
    </row>
    <row r="4791" spans="1:5" s="258" customFormat="1" ht="27">
      <c r="A4791" s="262">
        <v>103841</v>
      </c>
      <c r="B4791" s="263" t="s">
        <v>7553</v>
      </c>
      <c r="C4791" s="264" t="s">
        <v>2</v>
      </c>
      <c r="D4791" s="278">
        <v>27.18</v>
      </c>
      <c r="E4791" s="257"/>
    </row>
    <row r="4792" spans="1:5" s="258" customFormat="1" ht="27">
      <c r="A4792" s="262">
        <v>103842</v>
      </c>
      <c r="B4792" s="263" t="s">
        <v>7554</v>
      </c>
      <c r="C4792" s="264" t="s">
        <v>2</v>
      </c>
      <c r="D4792" s="278">
        <v>26.9</v>
      </c>
      <c r="E4792" s="257"/>
    </row>
    <row r="4793" spans="1:5" s="258" customFormat="1" ht="27">
      <c r="A4793" s="262">
        <v>103843</v>
      </c>
      <c r="B4793" s="263" t="s">
        <v>7555</v>
      </c>
      <c r="C4793" s="264" t="s">
        <v>2</v>
      </c>
      <c r="D4793" s="278">
        <v>30.24</v>
      </c>
      <c r="E4793" s="257"/>
    </row>
    <row r="4794" spans="1:5" s="258" customFormat="1" ht="27">
      <c r="A4794" s="262">
        <v>103844</v>
      </c>
      <c r="B4794" s="263" t="s">
        <v>7556</v>
      </c>
      <c r="C4794" s="264" t="s">
        <v>2</v>
      </c>
      <c r="D4794" s="278">
        <v>33.64</v>
      </c>
      <c r="E4794" s="257"/>
    </row>
    <row r="4795" spans="1:5" s="258" customFormat="1" ht="27">
      <c r="A4795" s="262">
        <v>103845</v>
      </c>
      <c r="B4795" s="263" t="s">
        <v>7557</v>
      </c>
      <c r="C4795" s="264" t="s">
        <v>2</v>
      </c>
      <c r="D4795" s="278">
        <v>38.92</v>
      </c>
      <c r="E4795" s="257"/>
    </row>
    <row r="4796" spans="1:5" s="258" customFormat="1" ht="27">
      <c r="A4796" s="262">
        <v>103846</v>
      </c>
      <c r="B4796" s="263" t="s">
        <v>7558</v>
      </c>
      <c r="C4796" s="264" t="s">
        <v>2</v>
      </c>
      <c r="D4796" s="278">
        <v>37.18</v>
      </c>
      <c r="E4796" s="257"/>
    </row>
    <row r="4797" spans="1:5" s="258" customFormat="1" ht="27">
      <c r="A4797" s="262">
        <v>103847</v>
      </c>
      <c r="B4797" s="263" t="s">
        <v>7559</v>
      </c>
      <c r="C4797" s="264" t="s">
        <v>2</v>
      </c>
      <c r="D4797" s="278">
        <v>10.86</v>
      </c>
      <c r="E4797" s="257"/>
    </row>
    <row r="4798" spans="1:5" s="258" customFormat="1" ht="27">
      <c r="A4798" s="262">
        <v>103848</v>
      </c>
      <c r="B4798" s="263" t="s">
        <v>7560</v>
      </c>
      <c r="C4798" s="264" t="s">
        <v>2</v>
      </c>
      <c r="D4798" s="278">
        <v>10.89</v>
      </c>
      <c r="E4798" s="257"/>
    </row>
    <row r="4799" spans="1:5" s="258" customFormat="1" ht="27">
      <c r="A4799" s="262">
        <v>103849</v>
      </c>
      <c r="B4799" s="263" t="s">
        <v>7561</v>
      </c>
      <c r="C4799" s="264" t="s">
        <v>2</v>
      </c>
      <c r="D4799" s="278">
        <v>25.94</v>
      </c>
      <c r="E4799" s="257"/>
    </row>
    <row r="4800" spans="1:5" s="258" customFormat="1" ht="27">
      <c r="A4800" s="262">
        <v>103850</v>
      </c>
      <c r="B4800" s="263" t="s">
        <v>7562</v>
      </c>
      <c r="C4800" s="264" t="s">
        <v>2</v>
      </c>
      <c r="D4800" s="278">
        <v>444.42</v>
      </c>
      <c r="E4800" s="257"/>
    </row>
    <row r="4801" spans="1:5" s="258" customFormat="1" ht="27">
      <c r="A4801" s="262">
        <v>103851</v>
      </c>
      <c r="B4801" s="263" t="s">
        <v>7563</v>
      </c>
      <c r="C4801" s="264" t="s">
        <v>2</v>
      </c>
      <c r="D4801" s="278">
        <v>19.32</v>
      </c>
      <c r="E4801" s="257"/>
    </row>
    <row r="4802" spans="1:5" s="258" customFormat="1" ht="27">
      <c r="A4802" s="262">
        <v>103852</v>
      </c>
      <c r="B4802" s="263" t="s">
        <v>7564</v>
      </c>
      <c r="C4802" s="264" t="s">
        <v>2</v>
      </c>
      <c r="D4802" s="278">
        <v>16.46</v>
      </c>
      <c r="E4802" s="257"/>
    </row>
    <row r="4803" spans="1:5" s="258" customFormat="1" ht="27">
      <c r="A4803" s="262">
        <v>103853</v>
      </c>
      <c r="B4803" s="263" t="s">
        <v>7565</v>
      </c>
      <c r="C4803" s="264" t="s">
        <v>2</v>
      </c>
      <c r="D4803" s="278">
        <v>17.760000000000002</v>
      </c>
      <c r="E4803" s="257"/>
    </row>
    <row r="4804" spans="1:5" s="258" customFormat="1" ht="27">
      <c r="A4804" s="262">
        <v>103854</v>
      </c>
      <c r="B4804" s="263" t="s">
        <v>7566</v>
      </c>
      <c r="C4804" s="264" t="s">
        <v>2</v>
      </c>
      <c r="D4804" s="278">
        <v>517.22</v>
      </c>
      <c r="E4804" s="257"/>
    </row>
    <row r="4805" spans="1:5" s="258" customFormat="1" ht="27">
      <c r="A4805" s="262">
        <v>103855</v>
      </c>
      <c r="B4805" s="263" t="s">
        <v>7567</v>
      </c>
      <c r="C4805" s="264" t="s">
        <v>2</v>
      </c>
      <c r="D4805" s="278">
        <v>50.83</v>
      </c>
      <c r="E4805" s="257"/>
    </row>
    <row r="4806" spans="1:5" s="258" customFormat="1" ht="27">
      <c r="A4806" s="262">
        <v>103856</v>
      </c>
      <c r="B4806" s="263" t="s">
        <v>7568</v>
      </c>
      <c r="C4806" s="264" t="s">
        <v>2</v>
      </c>
      <c r="D4806" s="278">
        <v>15.47</v>
      </c>
      <c r="E4806" s="257"/>
    </row>
    <row r="4807" spans="1:5" s="258" customFormat="1" ht="27">
      <c r="A4807" s="262">
        <v>103857</v>
      </c>
      <c r="B4807" s="263" t="s">
        <v>7569</v>
      </c>
      <c r="C4807" s="264" t="s">
        <v>2</v>
      </c>
      <c r="D4807" s="278">
        <v>21.03</v>
      </c>
      <c r="E4807" s="257"/>
    </row>
    <row r="4808" spans="1:5" s="258" customFormat="1" ht="27">
      <c r="A4808" s="262">
        <v>103858</v>
      </c>
      <c r="B4808" s="263" t="s">
        <v>7570</v>
      </c>
      <c r="C4808" s="264" t="s">
        <v>2</v>
      </c>
      <c r="D4808" s="278">
        <v>25.25</v>
      </c>
      <c r="E4808" s="257"/>
    </row>
    <row r="4809" spans="1:5" s="258" customFormat="1" ht="27">
      <c r="A4809" s="262">
        <v>103859</v>
      </c>
      <c r="B4809" s="263" t="s">
        <v>7571</v>
      </c>
      <c r="C4809" s="264" t="s">
        <v>2</v>
      </c>
      <c r="D4809" s="278">
        <v>24.44</v>
      </c>
      <c r="E4809" s="257"/>
    </row>
    <row r="4810" spans="1:5" s="258" customFormat="1" ht="27">
      <c r="A4810" s="262">
        <v>103860</v>
      </c>
      <c r="B4810" s="263" t="s">
        <v>7572</v>
      </c>
      <c r="C4810" s="264" t="s">
        <v>2</v>
      </c>
      <c r="D4810" s="278">
        <v>24.44</v>
      </c>
      <c r="E4810" s="257"/>
    </row>
    <row r="4811" spans="1:5" s="258" customFormat="1" ht="27">
      <c r="A4811" s="262">
        <v>103861</v>
      </c>
      <c r="B4811" s="263" t="s">
        <v>7573</v>
      </c>
      <c r="C4811" s="264" t="s">
        <v>2</v>
      </c>
      <c r="D4811" s="278">
        <v>85.26</v>
      </c>
      <c r="E4811" s="257"/>
    </row>
    <row r="4812" spans="1:5" s="258" customFormat="1" ht="27">
      <c r="A4812" s="262">
        <v>103862</v>
      </c>
      <c r="B4812" s="263" t="s">
        <v>7574</v>
      </c>
      <c r="C4812" s="264" t="s">
        <v>2</v>
      </c>
      <c r="D4812" s="278">
        <v>569.54999999999995</v>
      </c>
      <c r="E4812" s="257"/>
    </row>
    <row r="4813" spans="1:5" s="258" customFormat="1" ht="27">
      <c r="A4813" s="262">
        <v>103863</v>
      </c>
      <c r="B4813" s="263" t="s">
        <v>7575</v>
      </c>
      <c r="C4813" s="264" t="s">
        <v>2</v>
      </c>
      <c r="D4813" s="278">
        <v>32.619999999999997</v>
      </c>
      <c r="E4813" s="257"/>
    </row>
    <row r="4814" spans="1:5" s="258" customFormat="1" ht="27">
      <c r="A4814" s="262">
        <v>103864</v>
      </c>
      <c r="B4814" s="263" t="s">
        <v>7576</v>
      </c>
      <c r="C4814" s="264" t="s">
        <v>2</v>
      </c>
      <c r="D4814" s="278">
        <v>21.19</v>
      </c>
      <c r="E4814" s="257"/>
    </row>
    <row r="4815" spans="1:5" s="258" customFormat="1" ht="27">
      <c r="A4815" s="262">
        <v>103865</v>
      </c>
      <c r="B4815" s="263" t="s">
        <v>7577</v>
      </c>
      <c r="C4815" s="264" t="s">
        <v>2</v>
      </c>
      <c r="D4815" s="278">
        <v>22.49</v>
      </c>
      <c r="E4815" s="257"/>
    </row>
    <row r="4816" spans="1:5" s="258" customFormat="1" ht="27">
      <c r="A4816" s="262">
        <v>103866</v>
      </c>
      <c r="B4816" s="263" t="s">
        <v>7578</v>
      </c>
      <c r="C4816" s="264" t="s">
        <v>2</v>
      </c>
      <c r="D4816" s="278">
        <v>35.96</v>
      </c>
      <c r="E4816" s="257"/>
    </row>
    <row r="4817" spans="1:5" s="258" customFormat="1" ht="27">
      <c r="A4817" s="262">
        <v>103867</v>
      </c>
      <c r="B4817" s="263" t="s">
        <v>7579</v>
      </c>
      <c r="C4817" s="264" t="s">
        <v>2</v>
      </c>
      <c r="D4817" s="278">
        <v>50.24</v>
      </c>
      <c r="E4817" s="257"/>
    </row>
    <row r="4818" spans="1:5" s="258" customFormat="1" ht="27">
      <c r="A4818" s="262">
        <v>103874</v>
      </c>
      <c r="B4818" s="263" t="s">
        <v>7580</v>
      </c>
      <c r="C4818" s="264" t="s">
        <v>2</v>
      </c>
      <c r="D4818" s="278">
        <v>17.36</v>
      </c>
      <c r="E4818" s="257"/>
    </row>
    <row r="4819" spans="1:5" s="258" customFormat="1" ht="27">
      <c r="A4819" s="262">
        <v>103875</v>
      </c>
      <c r="B4819" s="263" t="s">
        <v>7581</v>
      </c>
      <c r="C4819" s="264" t="s">
        <v>2</v>
      </c>
      <c r="D4819" s="278">
        <v>17.329999999999998</v>
      </c>
      <c r="E4819" s="257"/>
    </row>
    <row r="4820" spans="1:5" s="258" customFormat="1" ht="27">
      <c r="A4820" s="262">
        <v>103876</v>
      </c>
      <c r="B4820" s="263" t="s">
        <v>7582</v>
      </c>
      <c r="C4820" s="264" t="s">
        <v>2</v>
      </c>
      <c r="D4820" s="278">
        <v>21.35</v>
      </c>
      <c r="E4820" s="257"/>
    </row>
    <row r="4821" spans="1:5" s="258" customFormat="1" ht="27">
      <c r="A4821" s="262">
        <v>103877</v>
      </c>
      <c r="B4821" s="263" t="s">
        <v>7583</v>
      </c>
      <c r="C4821" s="264" t="s">
        <v>2</v>
      </c>
      <c r="D4821" s="278">
        <v>26.39</v>
      </c>
      <c r="E4821" s="257"/>
    </row>
    <row r="4822" spans="1:5" s="258" customFormat="1" ht="27">
      <c r="A4822" s="262">
        <v>103878</v>
      </c>
      <c r="B4822" s="263" t="s">
        <v>7584</v>
      </c>
      <c r="C4822" s="264" t="s">
        <v>2</v>
      </c>
      <c r="D4822" s="278">
        <v>26.11</v>
      </c>
      <c r="E4822" s="257"/>
    </row>
    <row r="4823" spans="1:5" s="258" customFormat="1" ht="27">
      <c r="A4823" s="262">
        <v>103879</v>
      </c>
      <c r="B4823" s="263" t="s">
        <v>7585</v>
      </c>
      <c r="C4823" s="264" t="s">
        <v>2</v>
      </c>
      <c r="D4823" s="278">
        <v>29.84</v>
      </c>
      <c r="E4823" s="257"/>
    </row>
    <row r="4824" spans="1:5" s="258" customFormat="1" ht="27">
      <c r="A4824" s="262">
        <v>103880</v>
      </c>
      <c r="B4824" s="263" t="s">
        <v>7586</v>
      </c>
      <c r="C4824" s="264" t="s">
        <v>2</v>
      </c>
      <c r="D4824" s="278">
        <v>33.229999999999997</v>
      </c>
      <c r="E4824" s="257"/>
    </row>
    <row r="4825" spans="1:5" s="258" customFormat="1" ht="27">
      <c r="A4825" s="262">
        <v>103881</v>
      </c>
      <c r="B4825" s="263" t="s">
        <v>7587</v>
      </c>
      <c r="C4825" s="264" t="s">
        <v>2</v>
      </c>
      <c r="D4825" s="278">
        <v>36.85</v>
      </c>
      <c r="E4825" s="257"/>
    </row>
    <row r="4826" spans="1:5" s="258" customFormat="1" ht="27">
      <c r="A4826" s="262">
        <v>103882</v>
      </c>
      <c r="B4826" s="263" t="s">
        <v>7588</v>
      </c>
      <c r="C4826" s="264" t="s">
        <v>2</v>
      </c>
      <c r="D4826" s="278">
        <v>35.11</v>
      </c>
      <c r="E4826" s="257"/>
    </row>
    <row r="4827" spans="1:5" s="258" customFormat="1" ht="27">
      <c r="A4827" s="262">
        <v>103883</v>
      </c>
      <c r="B4827" s="263" t="s">
        <v>7589</v>
      </c>
      <c r="C4827" s="264" t="s">
        <v>2</v>
      </c>
      <c r="D4827" s="278">
        <v>11.33</v>
      </c>
      <c r="E4827" s="257"/>
    </row>
    <row r="4828" spans="1:5" s="258" customFormat="1" ht="27">
      <c r="A4828" s="262">
        <v>103884</v>
      </c>
      <c r="B4828" s="263" t="s">
        <v>7590</v>
      </c>
      <c r="C4828" s="264" t="s">
        <v>2</v>
      </c>
      <c r="D4828" s="278">
        <v>11.36</v>
      </c>
      <c r="E4828" s="257"/>
    </row>
    <row r="4829" spans="1:5" s="258" customFormat="1" ht="27">
      <c r="A4829" s="262">
        <v>103885</v>
      </c>
      <c r="B4829" s="263" t="s">
        <v>7591</v>
      </c>
      <c r="C4829" s="264" t="s">
        <v>2</v>
      </c>
      <c r="D4829" s="278">
        <v>26.41</v>
      </c>
      <c r="E4829" s="257"/>
    </row>
    <row r="4830" spans="1:5" s="258" customFormat="1" ht="27">
      <c r="A4830" s="262">
        <v>103886</v>
      </c>
      <c r="B4830" s="263" t="s">
        <v>7592</v>
      </c>
      <c r="C4830" s="264" t="s">
        <v>2</v>
      </c>
      <c r="D4830" s="278">
        <v>444.89</v>
      </c>
      <c r="E4830" s="257"/>
    </row>
    <row r="4831" spans="1:5" s="258" customFormat="1" ht="27">
      <c r="A4831" s="262">
        <v>103887</v>
      </c>
      <c r="B4831" s="263" t="s">
        <v>7593</v>
      </c>
      <c r="C4831" s="264" t="s">
        <v>2</v>
      </c>
      <c r="D4831" s="278">
        <v>19.55</v>
      </c>
      <c r="E4831" s="257"/>
    </row>
    <row r="4832" spans="1:5" s="258" customFormat="1" ht="27">
      <c r="A4832" s="262">
        <v>103888</v>
      </c>
      <c r="B4832" s="263" t="s">
        <v>7594</v>
      </c>
      <c r="C4832" s="264" t="s">
        <v>2</v>
      </c>
      <c r="D4832" s="278">
        <v>15.92</v>
      </c>
      <c r="E4832" s="257"/>
    </row>
    <row r="4833" spans="1:5" s="258" customFormat="1" ht="27">
      <c r="A4833" s="262">
        <v>103889</v>
      </c>
      <c r="B4833" s="263" t="s">
        <v>7595</v>
      </c>
      <c r="C4833" s="264" t="s">
        <v>2</v>
      </c>
      <c r="D4833" s="278">
        <v>17.22</v>
      </c>
      <c r="E4833" s="257"/>
    </row>
    <row r="4834" spans="1:5" s="258" customFormat="1" ht="27">
      <c r="A4834" s="262">
        <v>103890</v>
      </c>
      <c r="B4834" s="263" t="s">
        <v>7596</v>
      </c>
      <c r="C4834" s="264" t="s">
        <v>2</v>
      </c>
      <c r="D4834" s="278">
        <v>516.67999999999995</v>
      </c>
      <c r="E4834" s="257"/>
    </row>
    <row r="4835" spans="1:5" s="258" customFormat="1" ht="27">
      <c r="A4835" s="262">
        <v>103891</v>
      </c>
      <c r="B4835" s="263" t="s">
        <v>7597</v>
      </c>
      <c r="C4835" s="264" t="s">
        <v>2</v>
      </c>
      <c r="D4835" s="278">
        <v>50.29</v>
      </c>
      <c r="E4835" s="257"/>
    </row>
    <row r="4836" spans="1:5" s="258" customFormat="1" ht="27">
      <c r="A4836" s="262">
        <v>103892</v>
      </c>
      <c r="B4836" s="263" t="s">
        <v>7598</v>
      </c>
      <c r="C4836" s="264" t="s">
        <v>2</v>
      </c>
      <c r="D4836" s="278">
        <v>15.48</v>
      </c>
      <c r="E4836" s="257"/>
    </row>
    <row r="4837" spans="1:5" s="258" customFormat="1" ht="27">
      <c r="A4837" s="262">
        <v>103893</v>
      </c>
      <c r="B4837" s="263" t="s">
        <v>7599</v>
      </c>
      <c r="C4837" s="264" t="s">
        <v>2</v>
      </c>
      <c r="D4837" s="278">
        <v>20.75</v>
      </c>
      <c r="E4837" s="257"/>
    </row>
    <row r="4838" spans="1:5" s="258" customFormat="1" ht="27">
      <c r="A4838" s="262">
        <v>103894</v>
      </c>
      <c r="B4838" s="263" t="s">
        <v>7600</v>
      </c>
      <c r="C4838" s="264" t="s">
        <v>2</v>
      </c>
      <c r="D4838" s="278">
        <v>24.96</v>
      </c>
      <c r="E4838" s="257"/>
    </row>
    <row r="4839" spans="1:5" s="258" customFormat="1" ht="27">
      <c r="A4839" s="262">
        <v>103895</v>
      </c>
      <c r="B4839" s="263" t="s">
        <v>7601</v>
      </c>
      <c r="C4839" s="264" t="s">
        <v>2</v>
      </c>
      <c r="D4839" s="278">
        <v>23.03</v>
      </c>
      <c r="E4839" s="257"/>
    </row>
    <row r="4840" spans="1:5" s="258" customFormat="1" ht="27">
      <c r="A4840" s="262">
        <v>103896</v>
      </c>
      <c r="B4840" s="263" t="s">
        <v>7602</v>
      </c>
      <c r="C4840" s="264" t="s">
        <v>2</v>
      </c>
      <c r="D4840" s="278">
        <v>23.03</v>
      </c>
      <c r="E4840" s="257"/>
    </row>
    <row r="4841" spans="1:5" s="258" customFormat="1" ht="27">
      <c r="A4841" s="262">
        <v>103897</v>
      </c>
      <c r="B4841" s="263" t="s">
        <v>7603</v>
      </c>
      <c r="C4841" s="264" t="s">
        <v>2</v>
      </c>
      <c r="D4841" s="278">
        <v>83.85</v>
      </c>
      <c r="E4841" s="257"/>
    </row>
    <row r="4842" spans="1:5" s="258" customFormat="1" ht="27">
      <c r="A4842" s="262">
        <v>103898</v>
      </c>
      <c r="B4842" s="263" t="s">
        <v>7604</v>
      </c>
      <c r="C4842" s="264" t="s">
        <v>2</v>
      </c>
      <c r="D4842" s="278">
        <v>568.14</v>
      </c>
      <c r="E4842" s="257"/>
    </row>
    <row r="4843" spans="1:5" s="258" customFormat="1" ht="27">
      <c r="A4843" s="262">
        <v>103899</v>
      </c>
      <c r="B4843" s="263" t="s">
        <v>7605</v>
      </c>
      <c r="C4843" s="264" t="s">
        <v>2</v>
      </c>
      <c r="D4843" s="278">
        <v>31.91</v>
      </c>
      <c r="E4843" s="257"/>
    </row>
    <row r="4844" spans="1:5" s="258" customFormat="1" ht="27">
      <c r="A4844" s="262">
        <v>103900</v>
      </c>
      <c r="B4844" s="263" t="s">
        <v>7606</v>
      </c>
      <c r="C4844" s="264" t="s">
        <v>2</v>
      </c>
      <c r="D4844" s="278">
        <v>20.07</v>
      </c>
      <c r="E4844" s="257"/>
    </row>
    <row r="4845" spans="1:5" s="258" customFormat="1" ht="27">
      <c r="A4845" s="262">
        <v>103901</v>
      </c>
      <c r="B4845" s="263" t="s">
        <v>7607</v>
      </c>
      <c r="C4845" s="264" t="s">
        <v>2</v>
      </c>
      <c r="D4845" s="278">
        <v>23.44</v>
      </c>
      <c r="E4845" s="257"/>
    </row>
    <row r="4846" spans="1:5" s="258" customFormat="1" ht="27">
      <c r="A4846" s="262">
        <v>103902</v>
      </c>
      <c r="B4846" s="263" t="s">
        <v>7608</v>
      </c>
      <c r="C4846" s="264" t="s">
        <v>2</v>
      </c>
      <c r="D4846" s="278">
        <v>34.909999999999997</v>
      </c>
      <c r="E4846" s="257"/>
    </row>
    <row r="4847" spans="1:5" s="258" customFormat="1" ht="27">
      <c r="A4847" s="262">
        <v>103903</v>
      </c>
      <c r="B4847" s="263" t="s">
        <v>7609</v>
      </c>
      <c r="C4847" s="264" t="s">
        <v>2</v>
      </c>
      <c r="D4847" s="278">
        <v>47.47</v>
      </c>
      <c r="E4847" s="257"/>
    </row>
    <row r="4848" spans="1:5" s="258" customFormat="1" ht="27">
      <c r="A4848" s="262">
        <v>103947</v>
      </c>
      <c r="B4848" s="263" t="s">
        <v>8795</v>
      </c>
      <c r="C4848" s="264" t="s">
        <v>2</v>
      </c>
      <c r="D4848" s="278">
        <v>6.29</v>
      </c>
      <c r="E4848" s="257"/>
    </row>
    <row r="4849" spans="1:5" s="258" customFormat="1" ht="27">
      <c r="A4849" s="262">
        <v>103948</v>
      </c>
      <c r="B4849" s="263" t="s">
        <v>8796</v>
      </c>
      <c r="C4849" s="264" t="s">
        <v>2</v>
      </c>
      <c r="D4849" s="278">
        <v>7.96</v>
      </c>
      <c r="E4849" s="257"/>
    </row>
    <row r="4850" spans="1:5" s="258" customFormat="1" ht="27">
      <c r="A4850" s="262">
        <v>103949</v>
      </c>
      <c r="B4850" s="263" t="s">
        <v>8797</v>
      </c>
      <c r="C4850" s="264" t="s">
        <v>2</v>
      </c>
      <c r="D4850" s="278">
        <v>10.16</v>
      </c>
      <c r="E4850" s="257"/>
    </row>
    <row r="4851" spans="1:5" s="258" customFormat="1" ht="27">
      <c r="A4851" s="262">
        <v>103950</v>
      </c>
      <c r="B4851" s="263" t="s">
        <v>8798</v>
      </c>
      <c r="C4851" s="264" t="s">
        <v>2</v>
      </c>
      <c r="D4851" s="278">
        <v>11.56</v>
      </c>
      <c r="E4851" s="257"/>
    </row>
    <row r="4852" spans="1:5" s="258" customFormat="1" ht="27">
      <c r="A4852" s="262">
        <v>103951</v>
      </c>
      <c r="B4852" s="263" t="s">
        <v>8799</v>
      </c>
      <c r="C4852" s="264" t="s">
        <v>2</v>
      </c>
      <c r="D4852" s="278">
        <v>16.61</v>
      </c>
      <c r="E4852" s="257"/>
    </row>
    <row r="4853" spans="1:5" s="258" customFormat="1" ht="27">
      <c r="A4853" s="262">
        <v>103952</v>
      </c>
      <c r="B4853" s="263" t="s">
        <v>8800</v>
      </c>
      <c r="C4853" s="264" t="s">
        <v>2</v>
      </c>
      <c r="D4853" s="278">
        <v>5.81</v>
      </c>
      <c r="E4853" s="257"/>
    </row>
    <row r="4854" spans="1:5" s="258" customFormat="1" ht="27">
      <c r="A4854" s="262">
        <v>103953</v>
      </c>
      <c r="B4854" s="263" t="s">
        <v>8801</v>
      </c>
      <c r="C4854" s="264" t="s">
        <v>2</v>
      </c>
      <c r="D4854" s="278">
        <v>7.4</v>
      </c>
      <c r="E4854" s="257"/>
    </row>
    <row r="4855" spans="1:5" s="258" customFormat="1" ht="27">
      <c r="A4855" s="262">
        <v>103954</v>
      </c>
      <c r="B4855" s="263" t="s">
        <v>8802</v>
      </c>
      <c r="C4855" s="264" t="s">
        <v>2</v>
      </c>
      <c r="D4855" s="278">
        <v>9.6199999999999992</v>
      </c>
      <c r="E4855" s="257"/>
    </row>
    <row r="4856" spans="1:5" s="258" customFormat="1" ht="27">
      <c r="A4856" s="262">
        <v>103955</v>
      </c>
      <c r="B4856" s="263" t="s">
        <v>8803</v>
      </c>
      <c r="C4856" s="264" t="s">
        <v>2</v>
      </c>
      <c r="D4856" s="278">
        <v>10.85</v>
      </c>
      <c r="E4856" s="257"/>
    </row>
    <row r="4857" spans="1:5" s="258" customFormat="1" ht="27">
      <c r="A4857" s="262">
        <v>103956</v>
      </c>
      <c r="B4857" s="263" t="s">
        <v>8804</v>
      </c>
      <c r="C4857" s="264" t="s">
        <v>2</v>
      </c>
      <c r="D4857" s="278">
        <v>15.79</v>
      </c>
      <c r="E4857" s="257"/>
    </row>
    <row r="4858" spans="1:5" s="258" customFormat="1" ht="27">
      <c r="A4858" s="262">
        <v>103957</v>
      </c>
      <c r="B4858" s="263" t="s">
        <v>8805</v>
      </c>
      <c r="C4858" s="264" t="s">
        <v>2</v>
      </c>
      <c r="D4858" s="278">
        <v>5.17</v>
      </c>
      <c r="E4858" s="257"/>
    </row>
    <row r="4859" spans="1:5" s="258" customFormat="1" ht="27">
      <c r="A4859" s="262">
        <v>103958</v>
      </c>
      <c r="B4859" s="263" t="s">
        <v>8806</v>
      </c>
      <c r="C4859" s="264" t="s">
        <v>2</v>
      </c>
      <c r="D4859" s="278">
        <v>11.38</v>
      </c>
      <c r="E4859" s="257"/>
    </row>
    <row r="4860" spans="1:5" s="258" customFormat="1" ht="27">
      <c r="A4860" s="262">
        <v>103959</v>
      </c>
      <c r="B4860" s="263" t="s">
        <v>8807</v>
      </c>
      <c r="C4860" s="264" t="s">
        <v>2</v>
      </c>
      <c r="D4860" s="278">
        <v>17.64</v>
      </c>
      <c r="E4860" s="257"/>
    </row>
    <row r="4861" spans="1:5" s="258" customFormat="1" ht="27">
      <c r="A4861" s="262">
        <v>103962</v>
      </c>
      <c r="B4861" s="263" t="s">
        <v>8808</v>
      </c>
      <c r="C4861" s="264" t="s">
        <v>2</v>
      </c>
      <c r="D4861" s="278">
        <v>7.48</v>
      </c>
      <c r="E4861" s="257"/>
    </row>
    <row r="4862" spans="1:5" s="258" customFormat="1" ht="27">
      <c r="A4862" s="262">
        <v>103964</v>
      </c>
      <c r="B4862" s="263" t="s">
        <v>8809</v>
      </c>
      <c r="C4862" s="264" t="s">
        <v>2</v>
      </c>
      <c r="D4862" s="278">
        <v>9.5500000000000007</v>
      </c>
      <c r="E4862" s="257"/>
    </row>
    <row r="4863" spans="1:5" s="258" customFormat="1" ht="27">
      <c r="A4863" s="262">
        <v>103966</v>
      </c>
      <c r="B4863" s="263" t="s">
        <v>8810</v>
      </c>
      <c r="C4863" s="264" t="s">
        <v>2</v>
      </c>
      <c r="D4863" s="278">
        <v>11.28</v>
      </c>
      <c r="E4863" s="257"/>
    </row>
    <row r="4864" spans="1:5" s="258" customFormat="1" ht="27">
      <c r="A4864" s="262">
        <v>103967</v>
      </c>
      <c r="B4864" s="263" t="s">
        <v>8811</v>
      </c>
      <c r="C4864" s="264" t="s">
        <v>2</v>
      </c>
      <c r="D4864" s="278">
        <v>13.84</v>
      </c>
      <c r="E4864" s="257"/>
    </row>
    <row r="4865" spans="1:5" s="258" customFormat="1" ht="27">
      <c r="A4865" s="262">
        <v>103968</v>
      </c>
      <c r="B4865" s="263" t="s">
        <v>8812</v>
      </c>
      <c r="C4865" s="264" t="s">
        <v>2</v>
      </c>
      <c r="D4865" s="278">
        <v>20.68</v>
      </c>
      <c r="E4865" s="257"/>
    </row>
    <row r="4866" spans="1:5" s="258" customFormat="1" ht="27">
      <c r="A4866" s="262">
        <v>103969</v>
      </c>
      <c r="B4866" s="263" t="s">
        <v>8813</v>
      </c>
      <c r="C4866" s="264" t="s">
        <v>2</v>
      </c>
      <c r="D4866" s="278">
        <v>24.68</v>
      </c>
      <c r="E4866" s="257"/>
    </row>
    <row r="4867" spans="1:5" s="258" customFormat="1" ht="27">
      <c r="A4867" s="262">
        <v>103971</v>
      </c>
      <c r="B4867" s="263" t="s">
        <v>8814</v>
      </c>
      <c r="C4867" s="264" t="s">
        <v>2</v>
      </c>
      <c r="D4867" s="278">
        <v>31.58</v>
      </c>
      <c r="E4867" s="257"/>
    </row>
    <row r="4868" spans="1:5" s="258" customFormat="1" ht="27">
      <c r="A4868" s="262">
        <v>103972</v>
      </c>
      <c r="B4868" s="263" t="s">
        <v>8815</v>
      </c>
      <c r="C4868" s="264" t="s">
        <v>2</v>
      </c>
      <c r="D4868" s="278">
        <v>36.53</v>
      </c>
      <c r="E4868" s="257"/>
    </row>
    <row r="4869" spans="1:5" s="258" customFormat="1" ht="27">
      <c r="A4869" s="262">
        <v>103974</v>
      </c>
      <c r="B4869" s="263" t="s">
        <v>8816</v>
      </c>
      <c r="C4869" s="264" t="s">
        <v>2</v>
      </c>
      <c r="D4869" s="278">
        <v>12.46</v>
      </c>
      <c r="E4869" s="257"/>
    </row>
    <row r="4870" spans="1:5" s="258" customFormat="1" ht="27">
      <c r="A4870" s="262">
        <v>103975</v>
      </c>
      <c r="B4870" s="263" t="s">
        <v>8817</v>
      </c>
      <c r="C4870" s="264" t="s">
        <v>2</v>
      </c>
      <c r="D4870" s="278">
        <v>21.04</v>
      </c>
      <c r="E4870" s="257"/>
    </row>
    <row r="4871" spans="1:5" s="258" customFormat="1" ht="27">
      <c r="A4871" s="262">
        <v>103976</v>
      </c>
      <c r="B4871" s="263" t="s">
        <v>8818</v>
      </c>
      <c r="C4871" s="264" t="s">
        <v>2</v>
      </c>
      <c r="D4871" s="278">
        <v>31.4</v>
      </c>
      <c r="E4871" s="257"/>
    </row>
    <row r="4872" spans="1:5" s="258" customFormat="1" ht="27">
      <c r="A4872" s="262">
        <v>103977</v>
      </c>
      <c r="B4872" s="263" t="s">
        <v>8819</v>
      </c>
      <c r="C4872" s="264" t="s">
        <v>2</v>
      </c>
      <c r="D4872" s="278">
        <v>7.79</v>
      </c>
      <c r="E4872" s="257"/>
    </row>
    <row r="4873" spans="1:5" s="258" customFormat="1" ht="27">
      <c r="A4873" s="262">
        <v>103980</v>
      </c>
      <c r="B4873" s="263" t="s">
        <v>8820</v>
      </c>
      <c r="C4873" s="264" t="s">
        <v>2</v>
      </c>
      <c r="D4873" s="278">
        <v>19.489999999999998</v>
      </c>
      <c r="E4873" s="257"/>
    </row>
    <row r="4874" spans="1:5" s="258" customFormat="1" ht="27">
      <c r="A4874" s="262">
        <v>103981</v>
      </c>
      <c r="B4874" s="263" t="s">
        <v>8821</v>
      </c>
      <c r="C4874" s="264" t="s">
        <v>2</v>
      </c>
      <c r="D4874" s="278">
        <v>19.57</v>
      </c>
      <c r="E4874" s="257"/>
    </row>
    <row r="4875" spans="1:5" s="258" customFormat="1" ht="27">
      <c r="A4875" s="262">
        <v>103982</v>
      </c>
      <c r="B4875" s="263" t="s">
        <v>8822</v>
      </c>
      <c r="C4875" s="264" t="s">
        <v>2</v>
      </c>
      <c r="D4875" s="278">
        <v>28.3</v>
      </c>
      <c r="E4875" s="257"/>
    </row>
    <row r="4876" spans="1:5" s="258" customFormat="1" ht="27">
      <c r="A4876" s="262">
        <v>103983</v>
      </c>
      <c r="B4876" s="263" t="s">
        <v>8823</v>
      </c>
      <c r="C4876" s="264" t="s">
        <v>2</v>
      </c>
      <c r="D4876" s="278">
        <v>18.79</v>
      </c>
      <c r="E4876" s="257"/>
    </row>
    <row r="4877" spans="1:5" s="258" customFormat="1" ht="27">
      <c r="A4877" s="262">
        <v>103984</v>
      </c>
      <c r="B4877" s="263" t="s">
        <v>8824</v>
      </c>
      <c r="C4877" s="264" t="s">
        <v>2</v>
      </c>
      <c r="D4877" s="278">
        <v>20.94</v>
      </c>
      <c r="E4877" s="257"/>
    </row>
    <row r="4878" spans="1:5" s="258" customFormat="1" ht="27">
      <c r="A4878" s="262">
        <v>103985</v>
      </c>
      <c r="B4878" s="263" t="s">
        <v>8825</v>
      </c>
      <c r="C4878" s="264" t="s">
        <v>2</v>
      </c>
      <c r="D4878" s="278">
        <v>24.53</v>
      </c>
      <c r="E4878" s="257"/>
    </row>
    <row r="4879" spans="1:5" s="258" customFormat="1" ht="27">
      <c r="A4879" s="262">
        <v>103986</v>
      </c>
      <c r="B4879" s="263" t="s">
        <v>8826</v>
      </c>
      <c r="C4879" s="264" t="s">
        <v>2</v>
      </c>
      <c r="D4879" s="278">
        <v>32.53</v>
      </c>
      <c r="E4879" s="257"/>
    </row>
    <row r="4880" spans="1:5" s="258" customFormat="1" ht="27">
      <c r="A4880" s="262">
        <v>103987</v>
      </c>
      <c r="B4880" s="263" t="s">
        <v>8827</v>
      </c>
      <c r="C4880" s="264" t="s">
        <v>2</v>
      </c>
      <c r="D4880" s="278">
        <v>27.11</v>
      </c>
      <c r="E4880" s="257"/>
    </row>
    <row r="4881" spans="1:5" s="258" customFormat="1" ht="13.5">
      <c r="A4881" s="262">
        <v>103988</v>
      </c>
      <c r="B4881" s="263" t="s">
        <v>8828</v>
      </c>
      <c r="C4881" s="264" t="s">
        <v>2</v>
      </c>
      <c r="D4881" s="278">
        <v>14.16</v>
      </c>
      <c r="E4881" s="257"/>
    </row>
    <row r="4882" spans="1:5" s="258" customFormat="1" ht="13.5">
      <c r="A4882" s="262">
        <v>103990</v>
      </c>
      <c r="B4882" s="263" t="s">
        <v>8829</v>
      </c>
      <c r="C4882" s="264" t="s">
        <v>2</v>
      </c>
      <c r="D4882" s="278">
        <v>45.3</v>
      </c>
      <c r="E4882" s="257"/>
    </row>
    <row r="4883" spans="1:5" s="258" customFormat="1" ht="27">
      <c r="A4883" s="262">
        <v>103991</v>
      </c>
      <c r="B4883" s="263" t="s">
        <v>8830</v>
      </c>
      <c r="C4883" s="264" t="s">
        <v>2</v>
      </c>
      <c r="D4883" s="278">
        <v>22.22</v>
      </c>
      <c r="E4883" s="257"/>
    </row>
    <row r="4884" spans="1:5" s="258" customFormat="1" ht="27">
      <c r="A4884" s="262">
        <v>103992</v>
      </c>
      <c r="B4884" s="263" t="s">
        <v>8831</v>
      </c>
      <c r="C4884" s="264" t="s">
        <v>2</v>
      </c>
      <c r="D4884" s="278">
        <v>12.69</v>
      </c>
      <c r="E4884" s="257"/>
    </row>
    <row r="4885" spans="1:5" s="258" customFormat="1" ht="27">
      <c r="A4885" s="262">
        <v>103993</v>
      </c>
      <c r="B4885" s="263" t="s">
        <v>8832</v>
      </c>
      <c r="C4885" s="264" t="s">
        <v>2</v>
      </c>
      <c r="D4885" s="278">
        <v>10.38</v>
      </c>
      <c r="E4885" s="257"/>
    </row>
    <row r="4886" spans="1:5" s="258" customFormat="1" ht="27">
      <c r="A4886" s="262">
        <v>103994</v>
      </c>
      <c r="B4886" s="263" t="s">
        <v>8833</v>
      </c>
      <c r="C4886" s="264" t="s">
        <v>2</v>
      </c>
      <c r="D4886" s="278">
        <v>16.41</v>
      </c>
      <c r="E4886" s="257"/>
    </row>
    <row r="4887" spans="1:5" s="258" customFormat="1" ht="13.5">
      <c r="A4887" s="262">
        <v>103995</v>
      </c>
      <c r="B4887" s="263" t="s">
        <v>8834</v>
      </c>
      <c r="C4887" s="264" t="s">
        <v>2</v>
      </c>
      <c r="D4887" s="278">
        <v>16.489999999999998</v>
      </c>
      <c r="E4887" s="257"/>
    </row>
    <row r="4888" spans="1:5" s="258" customFormat="1" ht="27">
      <c r="A4888" s="262">
        <v>103996</v>
      </c>
      <c r="B4888" s="263" t="s">
        <v>8835</v>
      </c>
      <c r="C4888" s="264" t="s">
        <v>2</v>
      </c>
      <c r="D4888" s="278">
        <v>51.33</v>
      </c>
      <c r="E4888" s="257"/>
    </row>
    <row r="4889" spans="1:5" s="258" customFormat="1" ht="13.5">
      <c r="A4889" s="262">
        <v>103997</v>
      </c>
      <c r="B4889" s="263" t="s">
        <v>8836</v>
      </c>
      <c r="C4889" s="264" t="s">
        <v>2</v>
      </c>
      <c r="D4889" s="278">
        <v>50</v>
      </c>
      <c r="E4889" s="257"/>
    </row>
    <row r="4890" spans="1:5" s="258" customFormat="1" ht="27">
      <c r="A4890" s="262">
        <v>103998</v>
      </c>
      <c r="B4890" s="263" t="s">
        <v>8837</v>
      </c>
      <c r="C4890" s="264" t="s">
        <v>2</v>
      </c>
      <c r="D4890" s="278">
        <v>16.78</v>
      </c>
      <c r="E4890" s="257"/>
    </row>
    <row r="4891" spans="1:5" s="258" customFormat="1" ht="27">
      <c r="A4891" s="262">
        <v>103999</v>
      </c>
      <c r="B4891" s="263" t="s">
        <v>8838</v>
      </c>
      <c r="C4891" s="264" t="s">
        <v>2</v>
      </c>
      <c r="D4891" s="278">
        <v>13.93</v>
      </c>
      <c r="E4891" s="257"/>
    </row>
    <row r="4892" spans="1:5" s="258" customFormat="1" ht="27">
      <c r="A4892" s="262">
        <v>104000</v>
      </c>
      <c r="B4892" s="263" t="s">
        <v>8839</v>
      </c>
      <c r="C4892" s="264" t="s">
        <v>2</v>
      </c>
      <c r="D4892" s="278">
        <v>35.15</v>
      </c>
      <c r="E4892" s="257"/>
    </row>
    <row r="4893" spans="1:5" s="258" customFormat="1" ht="27">
      <c r="A4893" s="262">
        <v>104001</v>
      </c>
      <c r="B4893" s="263" t="s">
        <v>8840</v>
      </c>
      <c r="C4893" s="264" t="s">
        <v>2</v>
      </c>
      <c r="D4893" s="278">
        <v>15.26</v>
      </c>
      <c r="E4893" s="257"/>
    </row>
    <row r="4894" spans="1:5" s="258" customFormat="1" ht="27">
      <c r="A4894" s="262">
        <v>104002</v>
      </c>
      <c r="B4894" s="263" t="s">
        <v>8841</v>
      </c>
      <c r="C4894" s="264" t="s">
        <v>2</v>
      </c>
      <c r="D4894" s="278">
        <v>20.56</v>
      </c>
      <c r="E4894" s="257"/>
    </row>
    <row r="4895" spans="1:5" s="258" customFormat="1" ht="27">
      <c r="A4895" s="262">
        <v>104003</v>
      </c>
      <c r="B4895" s="263" t="s">
        <v>8842</v>
      </c>
      <c r="C4895" s="264" t="s">
        <v>2</v>
      </c>
      <c r="D4895" s="278">
        <v>16.66</v>
      </c>
      <c r="E4895" s="257"/>
    </row>
    <row r="4896" spans="1:5" s="258" customFormat="1" ht="13.5">
      <c r="A4896" s="262">
        <v>104004</v>
      </c>
      <c r="B4896" s="263" t="s">
        <v>8843</v>
      </c>
      <c r="C4896" s="264" t="s">
        <v>2</v>
      </c>
      <c r="D4896" s="278">
        <v>32.75</v>
      </c>
      <c r="E4896" s="257"/>
    </row>
    <row r="4897" spans="1:5" s="258" customFormat="1" ht="27">
      <c r="A4897" s="262">
        <v>104005</v>
      </c>
      <c r="B4897" s="263" t="s">
        <v>8844</v>
      </c>
      <c r="C4897" s="264" t="s">
        <v>2</v>
      </c>
      <c r="D4897" s="278">
        <v>42.99</v>
      </c>
      <c r="E4897" s="257"/>
    </row>
    <row r="4898" spans="1:5" s="258" customFormat="1" ht="27">
      <c r="A4898" s="262">
        <v>104006</v>
      </c>
      <c r="B4898" s="263" t="s">
        <v>8845</v>
      </c>
      <c r="C4898" s="264" t="s">
        <v>2</v>
      </c>
      <c r="D4898" s="278">
        <v>28.65</v>
      </c>
      <c r="E4898" s="257"/>
    </row>
    <row r="4899" spans="1:5" s="258" customFormat="1" ht="27">
      <c r="A4899" s="262">
        <v>104007</v>
      </c>
      <c r="B4899" s="263" t="s">
        <v>8846</v>
      </c>
      <c r="C4899" s="264" t="s">
        <v>2</v>
      </c>
      <c r="D4899" s="278">
        <v>24.96</v>
      </c>
      <c r="E4899" s="257"/>
    </row>
    <row r="4900" spans="1:5" s="258" customFormat="1" ht="27">
      <c r="A4900" s="262">
        <v>104008</v>
      </c>
      <c r="B4900" s="263" t="s">
        <v>8847</v>
      </c>
      <c r="C4900" s="264" t="s">
        <v>2</v>
      </c>
      <c r="D4900" s="278">
        <v>37</v>
      </c>
      <c r="E4900" s="257"/>
    </row>
    <row r="4901" spans="1:5" s="258" customFormat="1" ht="27">
      <c r="A4901" s="262">
        <v>104009</v>
      </c>
      <c r="B4901" s="263" t="s">
        <v>8848</v>
      </c>
      <c r="C4901" s="264" t="s">
        <v>2</v>
      </c>
      <c r="D4901" s="278">
        <v>14.38</v>
      </c>
      <c r="E4901" s="257"/>
    </row>
    <row r="4902" spans="1:5" s="258" customFormat="1" ht="13.5">
      <c r="A4902" s="262">
        <v>104011</v>
      </c>
      <c r="B4902" s="263" t="s">
        <v>8849</v>
      </c>
      <c r="C4902" s="264" t="s">
        <v>2</v>
      </c>
      <c r="D4902" s="278">
        <v>28.29</v>
      </c>
      <c r="E4902" s="257"/>
    </row>
    <row r="4903" spans="1:5" s="258" customFormat="1" ht="27">
      <c r="A4903" s="262">
        <v>104012</v>
      </c>
      <c r="B4903" s="263" t="s">
        <v>8850</v>
      </c>
      <c r="C4903" s="264" t="s">
        <v>2</v>
      </c>
      <c r="D4903" s="278">
        <v>26.26</v>
      </c>
      <c r="E4903" s="257"/>
    </row>
    <row r="4904" spans="1:5" s="258" customFormat="1" ht="27">
      <c r="A4904" s="262">
        <v>104014</v>
      </c>
      <c r="B4904" s="263" t="s">
        <v>8851</v>
      </c>
      <c r="C4904" s="264" t="s">
        <v>2</v>
      </c>
      <c r="D4904" s="278">
        <v>11.97</v>
      </c>
      <c r="E4904" s="257"/>
    </row>
    <row r="4905" spans="1:5" s="258" customFormat="1" ht="27">
      <c r="A4905" s="262">
        <v>104015</v>
      </c>
      <c r="B4905" s="263" t="s">
        <v>8852</v>
      </c>
      <c r="C4905" s="264" t="s">
        <v>2</v>
      </c>
      <c r="D4905" s="278">
        <v>16.899999999999999</v>
      </c>
      <c r="E4905" s="257"/>
    </row>
    <row r="4906" spans="1:5" s="258" customFormat="1" ht="27">
      <c r="A4906" s="262">
        <v>104016</v>
      </c>
      <c r="B4906" s="263" t="s">
        <v>8853</v>
      </c>
      <c r="C4906" s="264" t="s">
        <v>2</v>
      </c>
      <c r="D4906" s="278">
        <v>22.84</v>
      </c>
      <c r="E4906" s="257"/>
    </row>
    <row r="4907" spans="1:5" s="258" customFormat="1" ht="27">
      <c r="A4907" s="262">
        <v>104017</v>
      </c>
      <c r="B4907" s="263" t="s">
        <v>8854</v>
      </c>
      <c r="C4907" s="264" t="s">
        <v>2</v>
      </c>
      <c r="D4907" s="278">
        <v>47.32</v>
      </c>
      <c r="E4907" s="257"/>
    </row>
    <row r="4908" spans="1:5" s="258" customFormat="1" ht="27">
      <c r="A4908" s="262">
        <v>104018</v>
      </c>
      <c r="B4908" s="263" t="s">
        <v>8854</v>
      </c>
      <c r="C4908" s="264" t="s">
        <v>2</v>
      </c>
      <c r="D4908" s="278">
        <v>21.85</v>
      </c>
      <c r="E4908" s="257"/>
    </row>
    <row r="4909" spans="1:5" s="258" customFormat="1" ht="27">
      <c r="A4909" s="262">
        <v>104019</v>
      </c>
      <c r="B4909" s="263" t="s">
        <v>8855</v>
      </c>
      <c r="C4909" s="264" t="s">
        <v>2</v>
      </c>
      <c r="D4909" s="278">
        <v>46.17</v>
      </c>
      <c r="E4909" s="257"/>
    </row>
    <row r="4910" spans="1:5" s="258" customFormat="1" ht="13.5">
      <c r="A4910" s="262">
        <v>104020</v>
      </c>
      <c r="B4910" s="263" t="s">
        <v>8856</v>
      </c>
      <c r="C4910" s="264" t="s">
        <v>2</v>
      </c>
      <c r="D4910" s="278">
        <v>59.07</v>
      </c>
      <c r="E4910" s="257"/>
    </row>
    <row r="4911" spans="1:5" s="258" customFormat="1" ht="13.5">
      <c r="A4911" s="262">
        <v>104022</v>
      </c>
      <c r="B4911" s="263" t="s">
        <v>8857</v>
      </c>
      <c r="C4911" s="264" t="s">
        <v>2</v>
      </c>
      <c r="D4911" s="278">
        <v>72.61</v>
      </c>
      <c r="E4911" s="257"/>
    </row>
    <row r="4912" spans="1:5" s="258" customFormat="1" ht="27">
      <c r="A4912" s="262">
        <v>104023</v>
      </c>
      <c r="B4912" s="263" t="s">
        <v>8858</v>
      </c>
      <c r="C4912" s="264" t="s">
        <v>2</v>
      </c>
      <c r="D4912" s="278">
        <v>42.65</v>
      </c>
      <c r="E4912" s="257"/>
    </row>
    <row r="4913" spans="1:5" s="258" customFormat="1" ht="27">
      <c r="A4913" s="262">
        <v>104024</v>
      </c>
      <c r="B4913" s="263" t="s">
        <v>8859</v>
      </c>
      <c r="C4913" s="264" t="s">
        <v>2</v>
      </c>
      <c r="D4913" s="278">
        <v>42.22</v>
      </c>
      <c r="E4913" s="257"/>
    </row>
    <row r="4914" spans="1:5" s="258" customFormat="1" ht="13.5">
      <c r="A4914" s="262">
        <v>104025</v>
      </c>
      <c r="B4914" s="263" t="s">
        <v>8860</v>
      </c>
      <c r="C4914" s="264" t="s">
        <v>2</v>
      </c>
      <c r="D4914" s="278">
        <v>29.77</v>
      </c>
      <c r="E4914" s="257"/>
    </row>
    <row r="4915" spans="1:5" s="258" customFormat="1" ht="27">
      <c r="A4915" s="262">
        <v>104026</v>
      </c>
      <c r="B4915" s="263" t="s">
        <v>8861</v>
      </c>
      <c r="C4915" s="264" t="s">
        <v>2</v>
      </c>
      <c r="D4915" s="278">
        <v>43.91</v>
      </c>
      <c r="E4915" s="257"/>
    </row>
    <row r="4916" spans="1:5" s="258" customFormat="1" ht="13.5">
      <c r="A4916" s="262">
        <v>104027</v>
      </c>
      <c r="B4916" s="263" t="s">
        <v>8862</v>
      </c>
      <c r="C4916" s="264" t="s">
        <v>2</v>
      </c>
      <c r="D4916" s="278">
        <v>66.98</v>
      </c>
      <c r="E4916" s="257"/>
    </row>
    <row r="4917" spans="1:5" s="258" customFormat="1" ht="27">
      <c r="A4917" s="262">
        <v>104028</v>
      </c>
      <c r="B4917" s="263" t="s">
        <v>8863</v>
      </c>
      <c r="C4917" s="264" t="s">
        <v>2</v>
      </c>
      <c r="D4917" s="278">
        <v>137.63</v>
      </c>
      <c r="E4917" s="257"/>
    </row>
    <row r="4918" spans="1:5" s="258" customFormat="1" ht="27">
      <c r="A4918" s="262">
        <v>104029</v>
      </c>
      <c r="B4918" s="263" t="s">
        <v>8864</v>
      </c>
      <c r="C4918" s="264" t="s">
        <v>2</v>
      </c>
      <c r="D4918" s="278">
        <v>71.290000000000006</v>
      </c>
      <c r="E4918" s="257"/>
    </row>
    <row r="4919" spans="1:5" s="258" customFormat="1" ht="27">
      <c r="A4919" s="262">
        <v>104030</v>
      </c>
      <c r="B4919" s="263" t="s">
        <v>8865</v>
      </c>
      <c r="C4919" s="264" t="s">
        <v>2</v>
      </c>
      <c r="D4919" s="278">
        <v>64.319999999999993</v>
      </c>
      <c r="E4919" s="257"/>
    </row>
    <row r="4920" spans="1:5" s="258" customFormat="1" ht="27">
      <c r="A4920" s="262">
        <v>104159</v>
      </c>
      <c r="B4920" s="263" t="s">
        <v>25149</v>
      </c>
      <c r="C4920" s="264" t="s">
        <v>2</v>
      </c>
      <c r="D4920" s="278">
        <v>48.81</v>
      </c>
      <c r="E4920" s="257"/>
    </row>
    <row r="4921" spans="1:5" s="258" customFormat="1" ht="27">
      <c r="A4921" s="262">
        <v>104167</v>
      </c>
      <c r="B4921" s="263" t="s">
        <v>8866</v>
      </c>
      <c r="C4921" s="264" t="s">
        <v>2</v>
      </c>
      <c r="D4921" s="278">
        <v>159.94</v>
      </c>
      <c r="E4921" s="257"/>
    </row>
    <row r="4922" spans="1:5" s="258" customFormat="1" ht="27">
      <c r="A4922" s="262">
        <v>104168</v>
      </c>
      <c r="B4922" s="263" t="s">
        <v>8867</v>
      </c>
      <c r="C4922" s="264" t="s">
        <v>2</v>
      </c>
      <c r="D4922" s="278">
        <v>155.26</v>
      </c>
      <c r="E4922" s="257"/>
    </row>
    <row r="4923" spans="1:5" s="258" customFormat="1" ht="27">
      <c r="A4923" s="262">
        <v>104169</v>
      </c>
      <c r="B4923" s="263" t="s">
        <v>8868</v>
      </c>
      <c r="C4923" s="264" t="s">
        <v>2</v>
      </c>
      <c r="D4923" s="278">
        <v>196.37</v>
      </c>
      <c r="E4923" s="257"/>
    </row>
    <row r="4924" spans="1:5" s="258" customFormat="1" ht="27">
      <c r="A4924" s="262">
        <v>104170</v>
      </c>
      <c r="B4924" s="263" t="s">
        <v>8869</v>
      </c>
      <c r="C4924" s="264" t="s">
        <v>2</v>
      </c>
      <c r="D4924" s="278">
        <v>89.24</v>
      </c>
      <c r="E4924" s="257"/>
    </row>
    <row r="4925" spans="1:5" s="258" customFormat="1" ht="27">
      <c r="A4925" s="262">
        <v>104171</v>
      </c>
      <c r="B4925" s="263" t="s">
        <v>8870</v>
      </c>
      <c r="C4925" s="264" t="s">
        <v>2</v>
      </c>
      <c r="D4925" s="278">
        <v>131.11000000000001</v>
      </c>
      <c r="E4925" s="257"/>
    </row>
    <row r="4926" spans="1:5" s="258" customFormat="1" ht="27">
      <c r="A4926" s="262">
        <v>104172</v>
      </c>
      <c r="B4926" s="263" t="s">
        <v>8871</v>
      </c>
      <c r="C4926" s="264" t="s">
        <v>2</v>
      </c>
      <c r="D4926" s="278">
        <v>383.19</v>
      </c>
      <c r="E4926" s="257"/>
    </row>
    <row r="4927" spans="1:5" s="258" customFormat="1" ht="27">
      <c r="A4927" s="262">
        <v>104173</v>
      </c>
      <c r="B4927" s="263" t="s">
        <v>8872</v>
      </c>
      <c r="C4927" s="264" t="s">
        <v>2</v>
      </c>
      <c r="D4927" s="278">
        <v>111.64</v>
      </c>
      <c r="E4927" s="257"/>
    </row>
    <row r="4928" spans="1:5" s="258" customFormat="1" ht="27">
      <c r="A4928" s="262">
        <v>104174</v>
      </c>
      <c r="B4928" s="263" t="s">
        <v>8873</v>
      </c>
      <c r="C4928" s="264" t="s">
        <v>2</v>
      </c>
      <c r="D4928" s="278">
        <v>252.83</v>
      </c>
      <c r="E4928" s="257"/>
    </row>
    <row r="4929" spans="1:5" s="258" customFormat="1" ht="27">
      <c r="A4929" s="262">
        <v>104175</v>
      </c>
      <c r="B4929" s="263" t="s">
        <v>8874</v>
      </c>
      <c r="C4929" s="264" t="s">
        <v>2</v>
      </c>
      <c r="D4929" s="278">
        <v>182.56</v>
      </c>
      <c r="E4929" s="257"/>
    </row>
    <row r="4930" spans="1:5" s="258" customFormat="1" ht="27">
      <c r="A4930" s="262">
        <v>104176</v>
      </c>
      <c r="B4930" s="263" t="s">
        <v>8875</v>
      </c>
      <c r="C4930" s="264" t="s">
        <v>2</v>
      </c>
      <c r="D4930" s="278">
        <v>338.1</v>
      </c>
      <c r="E4930" s="257"/>
    </row>
    <row r="4931" spans="1:5" s="258" customFormat="1" ht="27">
      <c r="A4931" s="262">
        <v>104177</v>
      </c>
      <c r="B4931" s="263" t="s">
        <v>8876</v>
      </c>
      <c r="C4931" s="264" t="s">
        <v>2</v>
      </c>
      <c r="D4931" s="278">
        <v>238.43</v>
      </c>
      <c r="E4931" s="257"/>
    </row>
    <row r="4932" spans="1:5" s="258" customFormat="1" ht="27">
      <c r="A4932" s="262">
        <v>104178</v>
      </c>
      <c r="B4932" s="263" t="s">
        <v>8877</v>
      </c>
      <c r="C4932" s="264" t="s">
        <v>2</v>
      </c>
      <c r="D4932" s="278">
        <v>27.89</v>
      </c>
      <c r="E4932" s="257"/>
    </row>
    <row r="4933" spans="1:5" s="258" customFormat="1" ht="27">
      <c r="A4933" s="262">
        <v>104179</v>
      </c>
      <c r="B4933" s="263" t="s">
        <v>8878</v>
      </c>
      <c r="C4933" s="264" t="s">
        <v>2</v>
      </c>
      <c r="D4933" s="278">
        <v>113.52</v>
      </c>
      <c r="E4933" s="257"/>
    </row>
    <row r="4934" spans="1:5" s="258" customFormat="1" ht="27">
      <c r="A4934" s="262">
        <v>104191</v>
      </c>
      <c r="B4934" s="263" t="s">
        <v>8879</v>
      </c>
      <c r="C4934" s="264" t="s">
        <v>2</v>
      </c>
      <c r="D4934" s="278">
        <v>9.51</v>
      </c>
      <c r="E4934" s="257"/>
    </row>
    <row r="4935" spans="1:5" s="258" customFormat="1" ht="27">
      <c r="A4935" s="262">
        <v>104192</v>
      </c>
      <c r="B4935" s="263" t="s">
        <v>8880</v>
      </c>
      <c r="C4935" s="264" t="s">
        <v>2</v>
      </c>
      <c r="D4935" s="278">
        <v>26.48</v>
      </c>
      <c r="E4935" s="257"/>
    </row>
    <row r="4936" spans="1:5" s="258" customFormat="1" ht="13.5">
      <c r="A4936" s="262">
        <v>104193</v>
      </c>
      <c r="B4936" s="263" t="s">
        <v>8881</v>
      </c>
      <c r="C4936" s="264" t="s">
        <v>2</v>
      </c>
      <c r="D4936" s="278">
        <v>152.72999999999999</v>
      </c>
      <c r="E4936" s="257"/>
    </row>
    <row r="4937" spans="1:5" s="258" customFormat="1" ht="13.5">
      <c r="A4937" s="262">
        <v>104196</v>
      </c>
      <c r="B4937" s="263" t="s">
        <v>8882</v>
      </c>
      <c r="C4937" s="264" t="s">
        <v>2</v>
      </c>
      <c r="D4937" s="278">
        <v>14.56</v>
      </c>
      <c r="E4937" s="257"/>
    </row>
    <row r="4938" spans="1:5" s="258" customFormat="1" ht="13.5">
      <c r="A4938" s="262">
        <v>104197</v>
      </c>
      <c r="B4938" s="263" t="s">
        <v>8883</v>
      </c>
      <c r="C4938" s="264" t="s">
        <v>2</v>
      </c>
      <c r="D4938" s="278">
        <v>27.41</v>
      </c>
      <c r="E4938" s="257"/>
    </row>
    <row r="4939" spans="1:5" s="258" customFormat="1" ht="13.5">
      <c r="A4939" s="262">
        <v>104198</v>
      </c>
      <c r="B4939" s="263" t="s">
        <v>8884</v>
      </c>
      <c r="C4939" s="264" t="s">
        <v>2</v>
      </c>
      <c r="D4939" s="278">
        <v>7.06</v>
      </c>
      <c r="E4939" s="257"/>
    </row>
    <row r="4940" spans="1:5" s="258" customFormat="1" ht="13.5">
      <c r="A4940" s="262">
        <v>104199</v>
      </c>
      <c r="B4940" s="263" t="s">
        <v>8885</v>
      </c>
      <c r="C4940" s="264" t="s">
        <v>2</v>
      </c>
      <c r="D4940" s="278">
        <v>6.84</v>
      </c>
      <c r="E4940" s="257"/>
    </row>
    <row r="4941" spans="1:5" s="258" customFormat="1" ht="13.5">
      <c r="A4941" s="262">
        <v>104200</v>
      </c>
      <c r="B4941" s="263" t="s">
        <v>8886</v>
      </c>
      <c r="C4941" s="264" t="s">
        <v>2</v>
      </c>
      <c r="D4941" s="278">
        <v>5.58</v>
      </c>
      <c r="E4941" s="257"/>
    </row>
    <row r="4942" spans="1:5" s="258" customFormat="1" ht="27">
      <c r="A4942" s="262">
        <v>104201</v>
      </c>
      <c r="B4942" s="263" t="s">
        <v>8887</v>
      </c>
      <c r="C4942" s="264" t="s">
        <v>2</v>
      </c>
      <c r="D4942" s="278">
        <v>17.98</v>
      </c>
      <c r="E4942" s="257"/>
    </row>
    <row r="4943" spans="1:5" s="258" customFormat="1" ht="27">
      <c r="A4943" s="262">
        <v>104202</v>
      </c>
      <c r="B4943" s="263" t="s">
        <v>8888</v>
      </c>
      <c r="C4943" s="264" t="s">
        <v>2</v>
      </c>
      <c r="D4943" s="278">
        <v>10.14</v>
      </c>
      <c r="E4943" s="257"/>
    </row>
    <row r="4944" spans="1:5" s="258" customFormat="1" ht="27">
      <c r="A4944" s="262">
        <v>104317</v>
      </c>
      <c r="B4944" s="263" t="s">
        <v>8889</v>
      </c>
      <c r="C4944" s="264" t="s">
        <v>2</v>
      </c>
      <c r="D4944" s="278">
        <v>6.64</v>
      </c>
      <c r="E4944" s="257"/>
    </row>
    <row r="4945" spans="1:5" s="258" customFormat="1" ht="27">
      <c r="A4945" s="262">
        <v>104318</v>
      </c>
      <c r="B4945" s="263" t="s">
        <v>8890</v>
      </c>
      <c r="C4945" s="264" t="s">
        <v>2</v>
      </c>
      <c r="D4945" s="278">
        <v>7.42</v>
      </c>
      <c r="E4945" s="257"/>
    </row>
    <row r="4946" spans="1:5" s="258" customFormat="1" ht="27">
      <c r="A4946" s="262">
        <v>104319</v>
      </c>
      <c r="B4946" s="263" t="s">
        <v>8891</v>
      </c>
      <c r="C4946" s="264" t="s">
        <v>2</v>
      </c>
      <c r="D4946" s="278">
        <v>10.56</v>
      </c>
      <c r="E4946" s="257"/>
    </row>
    <row r="4947" spans="1:5" s="258" customFormat="1" ht="27">
      <c r="A4947" s="262">
        <v>104320</v>
      </c>
      <c r="B4947" s="263" t="s">
        <v>8892</v>
      </c>
      <c r="C4947" s="264" t="s">
        <v>2</v>
      </c>
      <c r="D4947" s="278">
        <v>13.03</v>
      </c>
      <c r="E4947" s="257"/>
    </row>
    <row r="4948" spans="1:5" s="258" customFormat="1" ht="13.5">
      <c r="A4948" s="262">
        <v>104321</v>
      </c>
      <c r="B4948" s="263" t="s">
        <v>8893</v>
      </c>
      <c r="C4948" s="264" t="s">
        <v>2</v>
      </c>
      <c r="D4948" s="278">
        <v>5.28</v>
      </c>
      <c r="E4948" s="257"/>
    </row>
    <row r="4949" spans="1:5" s="258" customFormat="1" ht="13.5">
      <c r="A4949" s="262">
        <v>104322</v>
      </c>
      <c r="B4949" s="263" t="s">
        <v>8894</v>
      </c>
      <c r="C4949" s="264" t="s">
        <v>2</v>
      </c>
      <c r="D4949" s="278">
        <v>8.1199999999999992</v>
      </c>
      <c r="E4949" s="257"/>
    </row>
    <row r="4950" spans="1:5" s="258" customFormat="1" ht="13.5">
      <c r="A4950" s="262">
        <v>104323</v>
      </c>
      <c r="B4950" s="263" t="s">
        <v>8895</v>
      </c>
      <c r="C4950" s="264" t="s">
        <v>2</v>
      </c>
      <c r="D4950" s="278">
        <v>9.41</v>
      </c>
      <c r="E4950" s="257"/>
    </row>
    <row r="4951" spans="1:5" s="258" customFormat="1" ht="13.5">
      <c r="A4951" s="262">
        <v>104324</v>
      </c>
      <c r="B4951" s="263" t="s">
        <v>8896</v>
      </c>
      <c r="C4951" s="264" t="s">
        <v>2</v>
      </c>
      <c r="D4951" s="278">
        <v>15.13</v>
      </c>
      <c r="E4951" s="257"/>
    </row>
    <row r="4952" spans="1:5" s="258" customFormat="1" ht="27">
      <c r="A4952" s="262">
        <v>104341</v>
      </c>
      <c r="B4952" s="263" t="s">
        <v>8897</v>
      </c>
      <c r="C4952" s="264" t="s">
        <v>2</v>
      </c>
      <c r="D4952" s="278">
        <v>12.33</v>
      </c>
      <c r="E4952" s="257"/>
    </row>
    <row r="4953" spans="1:5" s="258" customFormat="1" ht="27">
      <c r="A4953" s="262">
        <v>104343</v>
      </c>
      <c r="B4953" s="263" t="s">
        <v>8898</v>
      </c>
      <c r="C4953" s="264" t="s">
        <v>2</v>
      </c>
      <c r="D4953" s="278">
        <v>40.57</v>
      </c>
      <c r="E4953" s="257"/>
    </row>
    <row r="4954" spans="1:5" s="258" customFormat="1" ht="27">
      <c r="A4954" s="262">
        <v>104344</v>
      </c>
      <c r="B4954" s="263" t="s">
        <v>8899</v>
      </c>
      <c r="C4954" s="264" t="s">
        <v>2</v>
      </c>
      <c r="D4954" s="278">
        <v>49.09</v>
      </c>
      <c r="E4954" s="257"/>
    </row>
    <row r="4955" spans="1:5" s="258" customFormat="1" ht="27">
      <c r="A4955" s="262">
        <v>104345</v>
      </c>
      <c r="B4955" s="263" t="s">
        <v>8900</v>
      </c>
      <c r="C4955" s="264" t="s">
        <v>2</v>
      </c>
      <c r="D4955" s="278">
        <v>52.18</v>
      </c>
      <c r="E4955" s="257"/>
    </row>
    <row r="4956" spans="1:5" s="258" customFormat="1" ht="27">
      <c r="A4956" s="262">
        <v>104346</v>
      </c>
      <c r="B4956" s="263" t="s">
        <v>8901</v>
      </c>
      <c r="C4956" s="264" t="s">
        <v>2</v>
      </c>
      <c r="D4956" s="278">
        <v>54.69</v>
      </c>
      <c r="E4956" s="257"/>
    </row>
    <row r="4957" spans="1:5" s="258" customFormat="1" ht="27">
      <c r="A4957" s="262">
        <v>104347</v>
      </c>
      <c r="B4957" s="263" t="s">
        <v>8902</v>
      </c>
      <c r="C4957" s="264" t="s">
        <v>2</v>
      </c>
      <c r="D4957" s="278">
        <v>58.66</v>
      </c>
      <c r="E4957" s="257"/>
    </row>
    <row r="4958" spans="1:5" s="258" customFormat="1" ht="27">
      <c r="A4958" s="262">
        <v>104348</v>
      </c>
      <c r="B4958" s="263" t="s">
        <v>8903</v>
      </c>
      <c r="C4958" s="264" t="s">
        <v>2</v>
      </c>
      <c r="D4958" s="278">
        <v>15.58</v>
      </c>
      <c r="E4958" s="257"/>
    </row>
    <row r="4959" spans="1:5" s="258" customFormat="1" ht="27">
      <c r="A4959" s="262">
        <v>104350</v>
      </c>
      <c r="B4959" s="263" t="s">
        <v>8904</v>
      </c>
      <c r="C4959" s="264" t="s">
        <v>2</v>
      </c>
      <c r="D4959" s="278">
        <v>36.81</v>
      </c>
      <c r="E4959" s="257"/>
    </row>
    <row r="4960" spans="1:5" s="258" customFormat="1" ht="27">
      <c r="A4960" s="262">
        <v>104351</v>
      </c>
      <c r="B4960" s="263" t="s">
        <v>8905</v>
      </c>
      <c r="C4960" s="264" t="s">
        <v>2</v>
      </c>
      <c r="D4960" s="278">
        <v>31.54</v>
      </c>
      <c r="E4960" s="257"/>
    </row>
    <row r="4961" spans="1:5" s="258" customFormat="1" ht="27">
      <c r="A4961" s="262">
        <v>104352</v>
      </c>
      <c r="B4961" s="263" t="s">
        <v>8906</v>
      </c>
      <c r="C4961" s="264" t="s">
        <v>2</v>
      </c>
      <c r="D4961" s="278">
        <v>47.97</v>
      </c>
      <c r="E4961" s="257"/>
    </row>
    <row r="4962" spans="1:5" s="258" customFormat="1" ht="27">
      <c r="A4962" s="262">
        <v>104353</v>
      </c>
      <c r="B4962" s="263" t="s">
        <v>8907</v>
      </c>
      <c r="C4962" s="264" t="s">
        <v>2</v>
      </c>
      <c r="D4962" s="278">
        <v>51.06</v>
      </c>
      <c r="E4962" s="257"/>
    </row>
    <row r="4963" spans="1:5" s="258" customFormat="1" ht="27">
      <c r="A4963" s="262">
        <v>104354</v>
      </c>
      <c r="B4963" s="263" t="s">
        <v>8908</v>
      </c>
      <c r="C4963" s="264" t="s">
        <v>2</v>
      </c>
      <c r="D4963" s="278">
        <v>54.89</v>
      </c>
      <c r="E4963" s="257"/>
    </row>
    <row r="4964" spans="1:5" s="258" customFormat="1" ht="27">
      <c r="A4964" s="262">
        <v>104355</v>
      </c>
      <c r="B4964" s="263" t="s">
        <v>8909</v>
      </c>
      <c r="C4964" s="264" t="s">
        <v>2</v>
      </c>
      <c r="D4964" s="278">
        <v>58.86</v>
      </c>
      <c r="E4964" s="257"/>
    </row>
    <row r="4965" spans="1:5" s="258" customFormat="1" ht="27">
      <c r="A4965" s="262">
        <v>104356</v>
      </c>
      <c r="B4965" s="263" t="s">
        <v>8910</v>
      </c>
      <c r="C4965" s="264" t="s">
        <v>2</v>
      </c>
      <c r="D4965" s="278">
        <v>41.16</v>
      </c>
      <c r="E4965" s="257"/>
    </row>
    <row r="4966" spans="1:5" s="258" customFormat="1" ht="27">
      <c r="A4966" s="262">
        <v>104357</v>
      </c>
      <c r="B4966" s="263" t="s">
        <v>8911</v>
      </c>
      <c r="C4966" s="264" t="s">
        <v>2</v>
      </c>
      <c r="D4966" s="278">
        <v>23.82</v>
      </c>
      <c r="E4966" s="257"/>
    </row>
    <row r="4967" spans="1:5" s="258" customFormat="1" ht="13.5">
      <c r="A4967" s="262">
        <v>97895</v>
      </c>
      <c r="B4967" s="263" t="s">
        <v>6169</v>
      </c>
      <c r="C4967" s="264" t="s">
        <v>2</v>
      </c>
      <c r="D4967" s="278">
        <v>168.53</v>
      </c>
      <c r="E4967" s="257"/>
    </row>
    <row r="4968" spans="1:5" s="258" customFormat="1" ht="13.5">
      <c r="A4968" s="262">
        <v>97896</v>
      </c>
      <c r="B4968" s="263" t="s">
        <v>6170</v>
      </c>
      <c r="C4968" s="264" t="s">
        <v>2</v>
      </c>
      <c r="D4968" s="278">
        <v>312.95999999999998</v>
      </c>
      <c r="E4968" s="257"/>
    </row>
    <row r="4969" spans="1:5" s="258" customFormat="1" ht="13.5">
      <c r="A4969" s="262">
        <v>97897</v>
      </c>
      <c r="B4969" s="263" t="s">
        <v>6171</v>
      </c>
      <c r="C4969" s="264" t="s">
        <v>2</v>
      </c>
      <c r="D4969" s="278">
        <v>406.4</v>
      </c>
      <c r="E4969" s="257"/>
    </row>
    <row r="4970" spans="1:5" s="258" customFormat="1" ht="13.5">
      <c r="A4970" s="262">
        <v>97898</v>
      </c>
      <c r="B4970" s="263" t="s">
        <v>6172</v>
      </c>
      <c r="C4970" s="264" t="s">
        <v>2</v>
      </c>
      <c r="D4970" s="278">
        <v>800.87</v>
      </c>
      <c r="E4970" s="257"/>
    </row>
    <row r="4971" spans="1:5" s="258" customFormat="1" ht="27">
      <c r="A4971" s="262">
        <v>97900</v>
      </c>
      <c r="B4971" s="263" t="s">
        <v>6173</v>
      </c>
      <c r="C4971" s="264" t="s">
        <v>2</v>
      </c>
      <c r="D4971" s="278">
        <v>179.17</v>
      </c>
      <c r="E4971" s="257"/>
    </row>
    <row r="4972" spans="1:5" s="258" customFormat="1" ht="27">
      <c r="A4972" s="262">
        <v>97901</v>
      </c>
      <c r="B4972" s="263" t="s">
        <v>6174</v>
      </c>
      <c r="C4972" s="264" t="s">
        <v>2</v>
      </c>
      <c r="D4972" s="278">
        <v>280.06</v>
      </c>
      <c r="E4972" s="257"/>
    </row>
    <row r="4973" spans="1:5" s="258" customFormat="1" ht="27">
      <c r="A4973" s="262">
        <v>97902</v>
      </c>
      <c r="B4973" s="263" t="s">
        <v>6175</v>
      </c>
      <c r="C4973" s="264" t="s">
        <v>2</v>
      </c>
      <c r="D4973" s="278">
        <v>539.95000000000005</v>
      </c>
      <c r="E4973" s="257"/>
    </row>
    <row r="4974" spans="1:5" s="258" customFormat="1" ht="27">
      <c r="A4974" s="262">
        <v>97903</v>
      </c>
      <c r="B4974" s="263" t="s">
        <v>6176</v>
      </c>
      <c r="C4974" s="264" t="s">
        <v>2</v>
      </c>
      <c r="D4974" s="278">
        <v>754.61</v>
      </c>
      <c r="E4974" s="257"/>
    </row>
    <row r="4975" spans="1:5" s="258" customFormat="1" ht="27">
      <c r="A4975" s="262">
        <v>97904</v>
      </c>
      <c r="B4975" s="263" t="s">
        <v>6177</v>
      </c>
      <c r="C4975" s="264" t="s">
        <v>2</v>
      </c>
      <c r="D4975" s="278">
        <v>889.43</v>
      </c>
      <c r="E4975" s="257"/>
    </row>
    <row r="4976" spans="1:5" s="258" customFormat="1" ht="27">
      <c r="A4976" s="262">
        <v>97905</v>
      </c>
      <c r="B4976" s="263" t="s">
        <v>6178</v>
      </c>
      <c r="C4976" s="264" t="s">
        <v>2</v>
      </c>
      <c r="D4976" s="278">
        <v>236.93</v>
      </c>
      <c r="E4976" s="257"/>
    </row>
    <row r="4977" spans="1:5" s="258" customFormat="1" ht="27">
      <c r="A4977" s="262">
        <v>97906</v>
      </c>
      <c r="B4977" s="263" t="s">
        <v>6179</v>
      </c>
      <c r="C4977" s="264" t="s">
        <v>2</v>
      </c>
      <c r="D4977" s="278">
        <v>438.3</v>
      </c>
      <c r="E4977" s="257"/>
    </row>
    <row r="4978" spans="1:5" s="258" customFormat="1" ht="27">
      <c r="A4978" s="262">
        <v>97907</v>
      </c>
      <c r="B4978" s="263" t="s">
        <v>6180</v>
      </c>
      <c r="C4978" s="264" t="s">
        <v>2</v>
      </c>
      <c r="D4978" s="278">
        <v>624.9</v>
      </c>
      <c r="E4978" s="257"/>
    </row>
    <row r="4979" spans="1:5" s="258" customFormat="1" ht="27">
      <c r="A4979" s="262">
        <v>97908</v>
      </c>
      <c r="B4979" s="263" t="s">
        <v>6181</v>
      </c>
      <c r="C4979" s="264" t="s">
        <v>2</v>
      </c>
      <c r="D4979" s="278">
        <v>735.95</v>
      </c>
      <c r="E4979" s="257"/>
    </row>
    <row r="4980" spans="1:5" s="258" customFormat="1" ht="27">
      <c r="A4980" s="262">
        <v>98102</v>
      </c>
      <c r="B4980" s="263" t="s">
        <v>6182</v>
      </c>
      <c r="C4980" s="264" t="s">
        <v>2</v>
      </c>
      <c r="D4980" s="278">
        <v>160.47999999999999</v>
      </c>
      <c r="E4980" s="257"/>
    </row>
    <row r="4981" spans="1:5" s="258" customFormat="1" ht="27">
      <c r="A4981" s="262">
        <v>98104</v>
      </c>
      <c r="B4981" s="263" t="s">
        <v>6183</v>
      </c>
      <c r="C4981" s="264" t="s">
        <v>2</v>
      </c>
      <c r="D4981" s="278">
        <v>345.27</v>
      </c>
      <c r="E4981" s="257"/>
    </row>
    <row r="4982" spans="1:5" s="258" customFormat="1" ht="27">
      <c r="A4982" s="262">
        <v>98105</v>
      </c>
      <c r="B4982" s="263" t="s">
        <v>6184</v>
      </c>
      <c r="C4982" s="264" t="s">
        <v>2</v>
      </c>
      <c r="D4982" s="278">
        <v>603.36</v>
      </c>
      <c r="E4982" s="257"/>
    </row>
    <row r="4983" spans="1:5" s="258" customFormat="1" ht="27">
      <c r="A4983" s="262">
        <v>98106</v>
      </c>
      <c r="B4983" s="263" t="s">
        <v>6185</v>
      </c>
      <c r="C4983" s="264" t="s">
        <v>2</v>
      </c>
      <c r="D4983" s="278">
        <v>991.18</v>
      </c>
      <c r="E4983" s="257"/>
    </row>
    <row r="4984" spans="1:5" s="258" customFormat="1" ht="27">
      <c r="A4984" s="262">
        <v>98107</v>
      </c>
      <c r="B4984" s="263" t="s">
        <v>6186</v>
      </c>
      <c r="C4984" s="264" t="s">
        <v>2</v>
      </c>
      <c r="D4984" s="278">
        <v>266.70999999999998</v>
      </c>
      <c r="E4984" s="257"/>
    </row>
    <row r="4985" spans="1:5" s="258" customFormat="1" ht="27">
      <c r="A4985" s="262">
        <v>98108</v>
      </c>
      <c r="B4985" s="263" t="s">
        <v>6187</v>
      </c>
      <c r="C4985" s="264" t="s">
        <v>2</v>
      </c>
      <c r="D4985" s="278">
        <v>476.44</v>
      </c>
      <c r="E4985" s="257"/>
    </row>
    <row r="4986" spans="1:5" s="258" customFormat="1" ht="27">
      <c r="A4986" s="262">
        <v>99250</v>
      </c>
      <c r="B4986" s="263" t="s">
        <v>6188</v>
      </c>
      <c r="C4986" s="264" t="s">
        <v>2</v>
      </c>
      <c r="D4986" s="278">
        <v>174.92</v>
      </c>
      <c r="E4986" s="257"/>
    </row>
    <row r="4987" spans="1:5" s="258" customFormat="1" ht="27">
      <c r="A4987" s="262">
        <v>99251</v>
      </c>
      <c r="B4987" s="263" t="s">
        <v>6189</v>
      </c>
      <c r="C4987" s="264" t="s">
        <v>2</v>
      </c>
      <c r="D4987" s="278">
        <v>272.77</v>
      </c>
      <c r="E4987" s="257"/>
    </row>
    <row r="4988" spans="1:5" s="258" customFormat="1" ht="27">
      <c r="A4988" s="262">
        <v>99253</v>
      </c>
      <c r="B4988" s="263" t="s">
        <v>6190</v>
      </c>
      <c r="C4988" s="264" t="s">
        <v>2</v>
      </c>
      <c r="D4988" s="278">
        <v>523.59</v>
      </c>
      <c r="E4988" s="257"/>
    </row>
    <row r="4989" spans="1:5" s="258" customFormat="1" ht="27">
      <c r="A4989" s="262">
        <v>99255</v>
      </c>
      <c r="B4989" s="263" t="s">
        <v>6191</v>
      </c>
      <c r="C4989" s="264" t="s">
        <v>2</v>
      </c>
      <c r="D4989" s="278">
        <v>732.18</v>
      </c>
      <c r="E4989" s="257"/>
    </row>
    <row r="4990" spans="1:5" s="258" customFormat="1" ht="27">
      <c r="A4990" s="262">
        <v>99257</v>
      </c>
      <c r="B4990" s="263" t="s">
        <v>6192</v>
      </c>
      <c r="C4990" s="264" t="s">
        <v>2</v>
      </c>
      <c r="D4990" s="278">
        <v>860.41</v>
      </c>
      <c r="E4990" s="257"/>
    </row>
    <row r="4991" spans="1:5" s="258" customFormat="1" ht="27">
      <c r="A4991" s="262">
        <v>99258</v>
      </c>
      <c r="B4991" s="263" t="s">
        <v>6193</v>
      </c>
      <c r="C4991" s="264" t="s">
        <v>2</v>
      </c>
      <c r="D4991" s="278">
        <v>232.3</v>
      </c>
      <c r="E4991" s="257"/>
    </row>
    <row r="4992" spans="1:5" s="258" customFormat="1" ht="27">
      <c r="A4992" s="262">
        <v>99260</v>
      </c>
      <c r="B4992" s="263" t="s">
        <v>6194</v>
      </c>
      <c r="C4992" s="264" t="s">
        <v>2</v>
      </c>
      <c r="D4992" s="278">
        <v>428</v>
      </c>
      <c r="E4992" s="257"/>
    </row>
    <row r="4993" spans="1:5" s="258" customFormat="1" ht="27">
      <c r="A4993" s="262">
        <v>99262</v>
      </c>
      <c r="B4993" s="263" t="s">
        <v>6195</v>
      </c>
      <c r="C4993" s="264" t="s">
        <v>2</v>
      </c>
      <c r="D4993" s="278">
        <v>610.19000000000005</v>
      </c>
      <c r="E4993" s="257"/>
    </row>
    <row r="4994" spans="1:5" s="258" customFormat="1" ht="27">
      <c r="A4994" s="262">
        <v>99264</v>
      </c>
      <c r="B4994" s="263" t="s">
        <v>6196</v>
      </c>
      <c r="C4994" s="264" t="s">
        <v>2</v>
      </c>
      <c r="D4994" s="278">
        <v>716.08</v>
      </c>
      <c r="E4994" s="257"/>
    </row>
    <row r="4995" spans="1:5" s="258" customFormat="1" ht="13.5">
      <c r="A4995" s="262">
        <v>102587</v>
      </c>
      <c r="B4995" s="263" t="s">
        <v>6905</v>
      </c>
      <c r="C4995" s="264" t="s">
        <v>2</v>
      </c>
      <c r="D4995" s="278">
        <v>3.23</v>
      </c>
      <c r="E4995" s="257"/>
    </row>
    <row r="4996" spans="1:5" s="258" customFormat="1" ht="13.5">
      <c r="A4996" s="262">
        <v>102588</v>
      </c>
      <c r="B4996" s="263" t="s">
        <v>6906</v>
      </c>
      <c r="C4996" s="264" t="s">
        <v>2</v>
      </c>
      <c r="D4996" s="278">
        <v>4.68</v>
      </c>
      <c r="E4996" s="257"/>
    </row>
    <row r="4997" spans="1:5" s="258" customFormat="1" ht="13.5">
      <c r="A4997" s="262">
        <v>102589</v>
      </c>
      <c r="B4997" s="263" t="s">
        <v>6907</v>
      </c>
      <c r="C4997" s="264" t="s">
        <v>2</v>
      </c>
      <c r="D4997" s="278">
        <v>3.59</v>
      </c>
      <c r="E4997" s="257"/>
    </row>
    <row r="4998" spans="1:5" s="258" customFormat="1" ht="13.5">
      <c r="A4998" s="262">
        <v>102590</v>
      </c>
      <c r="B4998" s="263" t="s">
        <v>6908</v>
      </c>
      <c r="C4998" s="264" t="s">
        <v>2</v>
      </c>
      <c r="D4998" s="278">
        <v>5.04</v>
      </c>
      <c r="E4998" s="257"/>
    </row>
    <row r="4999" spans="1:5" s="258" customFormat="1" ht="13.5">
      <c r="A4999" s="262">
        <v>102591</v>
      </c>
      <c r="B4999" s="263" t="s">
        <v>6909</v>
      </c>
      <c r="C4999" s="264" t="s">
        <v>2</v>
      </c>
      <c r="D4999" s="278">
        <v>3.96</v>
      </c>
      <c r="E4999" s="257"/>
    </row>
    <row r="5000" spans="1:5" s="258" customFormat="1" ht="13.5">
      <c r="A5000" s="262">
        <v>102592</v>
      </c>
      <c r="B5000" s="263" t="s">
        <v>6910</v>
      </c>
      <c r="C5000" s="264" t="s">
        <v>2</v>
      </c>
      <c r="D5000" s="278">
        <v>5.41</v>
      </c>
      <c r="E5000" s="257"/>
    </row>
    <row r="5001" spans="1:5" s="258" customFormat="1" ht="13.5">
      <c r="A5001" s="262">
        <v>102593</v>
      </c>
      <c r="B5001" s="263" t="s">
        <v>6911</v>
      </c>
      <c r="C5001" s="264" t="s">
        <v>2</v>
      </c>
      <c r="D5001" s="278">
        <v>4.47</v>
      </c>
      <c r="E5001" s="257"/>
    </row>
    <row r="5002" spans="1:5" s="258" customFormat="1" ht="13.5">
      <c r="A5002" s="262">
        <v>102594</v>
      </c>
      <c r="B5002" s="263" t="s">
        <v>6912</v>
      </c>
      <c r="C5002" s="264" t="s">
        <v>2</v>
      </c>
      <c r="D5002" s="278">
        <v>5.92</v>
      </c>
      <c r="E5002" s="257"/>
    </row>
    <row r="5003" spans="1:5" s="258" customFormat="1" ht="13.5">
      <c r="A5003" s="262">
        <v>102595</v>
      </c>
      <c r="B5003" s="263" t="s">
        <v>6913</v>
      </c>
      <c r="C5003" s="264" t="s">
        <v>2</v>
      </c>
      <c r="D5003" s="278">
        <v>5.05</v>
      </c>
      <c r="E5003" s="257"/>
    </row>
    <row r="5004" spans="1:5" s="258" customFormat="1" ht="13.5">
      <c r="A5004" s="262">
        <v>102596</v>
      </c>
      <c r="B5004" s="263" t="s">
        <v>6914</v>
      </c>
      <c r="C5004" s="264" t="s">
        <v>2</v>
      </c>
      <c r="D5004" s="278">
        <v>6.51</v>
      </c>
      <c r="E5004" s="257"/>
    </row>
    <row r="5005" spans="1:5" s="258" customFormat="1" ht="13.5">
      <c r="A5005" s="262">
        <v>102597</v>
      </c>
      <c r="B5005" s="263" t="s">
        <v>6915</v>
      </c>
      <c r="C5005" s="264" t="s">
        <v>2</v>
      </c>
      <c r="D5005" s="278">
        <v>5.79</v>
      </c>
      <c r="E5005" s="257"/>
    </row>
    <row r="5006" spans="1:5" s="258" customFormat="1" ht="13.5">
      <c r="A5006" s="262">
        <v>102598</v>
      </c>
      <c r="B5006" s="263" t="s">
        <v>6916</v>
      </c>
      <c r="C5006" s="264" t="s">
        <v>2</v>
      </c>
      <c r="D5006" s="278">
        <v>7.23</v>
      </c>
      <c r="E5006" s="257"/>
    </row>
    <row r="5007" spans="1:5" s="258" customFormat="1" ht="13.5">
      <c r="A5007" s="262">
        <v>102599</v>
      </c>
      <c r="B5007" s="263" t="s">
        <v>6917</v>
      </c>
      <c r="C5007" s="264" t="s">
        <v>2</v>
      </c>
      <c r="D5007" s="278">
        <v>6.51</v>
      </c>
      <c r="E5007" s="257"/>
    </row>
    <row r="5008" spans="1:5" s="258" customFormat="1" ht="13.5">
      <c r="A5008" s="262">
        <v>102600</v>
      </c>
      <c r="B5008" s="263" t="s">
        <v>6918</v>
      </c>
      <c r="C5008" s="264" t="s">
        <v>2</v>
      </c>
      <c r="D5008" s="278">
        <v>7.96</v>
      </c>
      <c r="E5008" s="257"/>
    </row>
    <row r="5009" spans="1:5" s="258" customFormat="1" ht="13.5">
      <c r="A5009" s="262">
        <v>102601</v>
      </c>
      <c r="B5009" s="263" t="s">
        <v>6919</v>
      </c>
      <c r="C5009" s="264" t="s">
        <v>2</v>
      </c>
      <c r="D5009" s="278">
        <v>7.61</v>
      </c>
      <c r="E5009" s="257"/>
    </row>
    <row r="5010" spans="1:5" s="258" customFormat="1" ht="13.5">
      <c r="A5010" s="262">
        <v>102602</v>
      </c>
      <c r="B5010" s="263" t="s">
        <v>6920</v>
      </c>
      <c r="C5010" s="264" t="s">
        <v>2</v>
      </c>
      <c r="D5010" s="278">
        <v>9.0500000000000007</v>
      </c>
      <c r="E5010" s="257"/>
    </row>
    <row r="5011" spans="1:5" s="258" customFormat="1" ht="13.5">
      <c r="A5011" s="262">
        <v>102603</v>
      </c>
      <c r="B5011" s="263" t="s">
        <v>6921</v>
      </c>
      <c r="C5011" s="264" t="s">
        <v>2</v>
      </c>
      <c r="D5011" s="278">
        <v>9.44</v>
      </c>
      <c r="E5011" s="257"/>
    </row>
    <row r="5012" spans="1:5" s="258" customFormat="1" ht="13.5">
      <c r="A5012" s="262">
        <v>102604</v>
      </c>
      <c r="B5012" s="263" t="s">
        <v>6922</v>
      </c>
      <c r="C5012" s="264" t="s">
        <v>2</v>
      </c>
      <c r="D5012" s="278">
        <v>10.88</v>
      </c>
      <c r="E5012" s="257"/>
    </row>
    <row r="5013" spans="1:5" s="258" customFormat="1" ht="13.5">
      <c r="A5013" s="262">
        <v>102605</v>
      </c>
      <c r="B5013" s="263" t="s">
        <v>6923</v>
      </c>
      <c r="C5013" s="264" t="s">
        <v>2</v>
      </c>
      <c r="D5013" s="278">
        <v>283.17</v>
      </c>
      <c r="E5013" s="257"/>
    </row>
    <row r="5014" spans="1:5" s="258" customFormat="1" ht="13.5">
      <c r="A5014" s="262">
        <v>102606</v>
      </c>
      <c r="B5014" s="263" t="s">
        <v>6924</v>
      </c>
      <c r="C5014" s="264" t="s">
        <v>2</v>
      </c>
      <c r="D5014" s="278">
        <v>436.48</v>
      </c>
      <c r="E5014" s="257"/>
    </row>
    <row r="5015" spans="1:5" s="258" customFormat="1" ht="13.5">
      <c r="A5015" s="262">
        <v>102607</v>
      </c>
      <c r="B5015" s="263" t="s">
        <v>6925</v>
      </c>
      <c r="C5015" s="264" t="s">
        <v>2</v>
      </c>
      <c r="D5015" s="278">
        <v>467.19</v>
      </c>
      <c r="E5015" s="257"/>
    </row>
    <row r="5016" spans="1:5" s="258" customFormat="1" ht="13.5">
      <c r="A5016" s="262">
        <v>102608</v>
      </c>
      <c r="B5016" s="263" t="s">
        <v>6926</v>
      </c>
      <c r="C5016" s="264" t="s">
        <v>2</v>
      </c>
      <c r="D5016" s="278">
        <v>1071.53</v>
      </c>
      <c r="E5016" s="257"/>
    </row>
    <row r="5017" spans="1:5" s="258" customFormat="1" ht="13.5">
      <c r="A5017" s="262">
        <v>102609</v>
      </c>
      <c r="B5017" s="263" t="s">
        <v>6927</v>
      </c>
      <c r="C5017" s="264" t="s">
        <v>2</v>
      </c>
      <c r="D5017" s="278">
        <v>1217.3800000000001</v>
      </c>
      <c r="E5017" s="257"/>
    </row>
    <row r="5018" spans="1:5" s="258" customFormat="1" ht="13.5">
      <c r="A5018" s="262">
        <v>102610</v>
      </c>
      <c r="B5018" s="263" t="s">
        <v>25150</v>
      </c>
      <c r="C5018" s="264" t="s">
        <v>2</v>
      </c>
      <c r="D5018" s="278">
        <v>2092.85</v>
      </c>
      <c r="E5018" s="257"/>
    </row>
    <row r="5019" spans="1:5" s="258" customFormat="1" ht="13.5">
      <c r="A5019" s="262">
        <v>102611</v>
      </c>
      <c r="B5019" s="263" t="s">
        <v>6928</v>
      </c>
      <c r="C5019" s="264" t="s">
        <v>2</v>
      </c>
      <c r="D5019" s="278">
        <v>470.75</v>
      </c>
      <c r="E5019" s="257"/>
    </row>
    <row r="5020" spans="1:5" s="258" customFormat="1" ht="13.5">
      <c r="A5020" s="262">
        <v>102612</v>
      </c>
      <c r="B5020" s="263" t="s">
        <v>25151</v>
      </c>
      <c r="C5020" s="264" t="s">
        <v>2</v>
      </c>
      <c r="D5020" s="278">
        <v>676.02</v>
      </c>
      <c r="E5020" s="257"/>
    </row>
    <row r="5021" spans="1:5" s="258" customFormat="1" ht="13.5">
      <c r="A5021" s="262">
        <v>102613</v>
      </c>
      <c r="B5021" s="263" t="s">
        <v>6929</v>
      </c>
      <c r="C5021" s="264" t="s">
        <v>2</v>
      </c>
      <c r="D5021" s="278">
        <v>655.16999999999996</v>
      </c>
      <c r="E5021" s="257"/>
    </row>
    <row r="5022" spans="1:5" s="258" customFormat="1" ht="13.5">
      <c r="A5022" s="262">
        <v>102614</v>
      </c>
      <c r="B5022" s="263" t="s">
        <v>6930</v>
      </c>
      <c r="C5022" s="264" t="s">
        <v>2</v>
      </c>
      <c r="D5022" s="278">
        <v>1007.59</v>
      </c>
      <c r="E5022" s="257"/>
    </row>
    <row r="5023" spans="1:5" s="258" customFormat="1" ht="13.5">
      <c r="A5023" s="262">
        <v>102615</v>
      </c>
      <c r="B5023" s="263" t="s">
        <v>6931</v>
      </c>
      <c r="C5023" s="264" t="s">
        <v>2</v>
      </c>
      <c r="D5023" s="278">
        <v>1264.51</v>
      </c>
      <c r="E5023" s="257"/>
    </row>
    <row r="5024" spans="1:5" s="258" customFormat="1" ht="13.5">
      <c r="A5024" s="262">
        <v>102616</v>
      </c>
      <c r="B5024" s="263" t="s">
        <v>25152</v>
      </c>
      <c r="C5024" s="264" t="s">
        <v>2</v>
      </c>
      <c r="D5024" s="278">
        <v>1872.07</v>
      </c>
      <c r="E5024" s="257"/>
    </row>
    <row r="5025" spans="1:5" s="258" customFormat="1" ht="13.5">
      <c r="A5025" s="262">
        <v>102617</v>
      </c>
      <c r="B5025" s="263" t="s">
        <v>6932</v>
      </c>
      <c r="C5025" s="264" t="s">
        <v>2</v>
      </c>
      <c r="D5025" s="278">
        <v>3431.29</v>
      </c>
      <c r="E5025" s="257"/>
    </row>
    <row r="5026" spans="1:5" s="258" customFormat="1" ht="13.5">
      <c r="A5026" s="262">
        <v>102618</v>
      </c>
      <c r="B5026" s="263" t="s">
        <v>25153</v>
      </c>
      <c r="C5026" s="264" t="s">
        <v>2</v>
      </c>
      <c r="D5026" s="278">
        <v>4134.04</v>
      </c>
      <c r="E5026" s="257"/>
    </row>
    <row r="5027" spans="1:5" s="258" customFormat="1" ht="13.5">
      <c r="A5027" s="262">
        <v>102619</v>
      </c>
      <c r="B5027" s="263" t="s">
        <v>6933</v>
      </c>
      <c r="C5027" s="264" t="s">
        <v>2</v>
      </c>
      <c r="D5027" s="278">
        <v>5559.79</v>
      </c>
      <c r="E5027" s="257"/>
    </row>
    <row r="5028" spans="1:5" s="258" customFormat="1" ht="13.5">
      <c r="A5028" s="262">
        <v>102620</v>
      </c>
      <c r="B5028" s="263" t="s">
        <v>25154</v>
      </c>
      <c r="C5028" s="264" t="s">
        <v>2</v>
      </c>
      <c r="D5028" s="278">
        <v>8090.81</v>
      </c>
      <c r="E5028" s="257"/>
    </row>
    <row r="5029" spans="1:5" s="258" customFormat="1" ht="13.5">
      <c r="A5029" s="262">
        <v>102621</v>
      </c>
      <c r="B5029" s="263" t="s">
        <v>25155</v>
      </c>
      <c r="C5029" s="264" t="s">
        <v>2</v>
      </c>
      <c r="D5029" s="278">
        <v>12452.42</v>
      </c>
      <c r="E5029" s="257"/>
    </row>
    <row r="5030" spans="1:5" s="258" customFormat="1" ht="27">
      <c r="A5030" s="262">
        <v>102622</v>
      </c>
      <c r="B5030" s="263" t="s">
        <v>6934</v>
      </c>
      <c r="C5030" s="264" t="s">
        <v>2</v>
      </c>
      <c r="D5030" s="278">
        <v>688.03</v>
      </c>
      <c r="E5030" s="257"/>
    </row>
    <row r="5031" spans="1:5" s="258" customFormat="1" ht="27">
      <c r="A5031" s="262">
        <v>102623</v>
      </c>
      <c r="B5031" s="263" t="s">
        <v>6935</v>
      </c>
      <c r="C5031" s="264" t="s">
        <v>2</v>
      </c>
      <c r="D5031" s="278">
        <v>945.57</v>
      </c>
      <c r="E5031" s="257"/>
    </row>
    <row r="5032" spans="1:5" s="258" customFormat="1" ht="27">
      <c r="A5032" s="262">
        <v>89482</v>
      </c>
      <c r="B5032" s="263" t="s">
        <v>8912</v>
      </c>
      <c r="C5032" s="264" t="s">
        <v>2</v>
      </c>
      <c r="D5032" s="278">
        <v>41.46</v>
      </c>
      <c r="E5032" s="257"/>
    </row>
    <row r="5033" spans="1:5" s="258" customFormat="1" ht="27">
      <c r="A5033" s="262">
        <v>89491</v>
      </c>
      <c r="B5033" s="263" t="s">
        <v>8913</v>
      </c>
      <c r="C5033" s="264" t="s">
        <v>2</v>
      </c>
      <c r="D5033" s="278">
        <v>106.45</v>
      </c>
      <c r="E5033" s="257"/>
    </row>
    <row r="5034" spans="1:5" s="258" customFormat="1" ht="27">
      <c r="A5034" s="262">
        <v>89495</v>
      </c>
      <c r="B5034" s="263" t="s">
        <v>8914</v>
      </c>
      <c r="C5034" s="264" t="s">
        <v>2</v>
      </c>
      <c r="D5034" s="278">
        <v>19.02</v>
      </c>
      <c r="E5034" s="257"/>
    </row>
    <row r="5035" spans="1:5" s="258" customFormat="1" ht="27">
      <c r="A5035" s="262">
        <v>89707</v>
      </c>
      <c r="B5035" s="263" t="s">
        <v>8915</v>
      </c>
      <c r="C5035" s="264" t="s">
        <v>2</v>
      </c>
      <c r="D5035" s="278">
        <v>49.86</v>
      </c>
      <c r="E5035" s="257"/>
    </row>
    <row r="5036" spans="1:5" s="258" customFormat="1" ht="27">
      <c r="A5036" s="262">
        <v>89708</v>
      </c>
      <c r="B5036" s="263" t="s">
        <v>8916</v>
      </c>
      <c r="C5036" s="264" t="s">
        <v>2</v>
      </c>
      <c r="D5036" s="278">
        <v>109.03</v>
      </c>
      <c r="E5036" s="257"/>
    </row>
    <row r="5037" spans="1:5" s="258" customFormat="1" ht="27">
      <c r="A5037" s="262">
        <v>89709</v>
      </c>
      <c r="B5037" s="263" t="s">
        <v>8917</v>
      </c>
      <c r="C5037" s="264" t="s">
        <v>2</v>
      </c>
      <c r="D5037" s="278">
        <v>21.53</v>
      </c>
      <c r="E5037" s="257"/>
    </row>
    <row r="5038" spans="1:5" s="258" customFormat="1" ht="27">
      <c r="A5038" s="262">
        <v>89710</v>
      </c>
      <c r="B5038" s="263" t="s">
        <v>8918</v>
      </c>
      <c r="C5038" s="264" t="s">
        <v>2</v>
      </c>
      <c r="D5038" s="278">
        <v>18.78</v>
      </c>
      <c r="E5038" s="257"/>
    </row>
    <row r="5039" spans="1:5" s="258" customFormat="1" ht="27">
      <c r="A5039" s="262">
        <v>104326</v>
      </c>
      <c r="B5039" s="263" t="s">
        <v>8919</v>
      </c>
      <c r="C5039" s="264" t="s">
        <v>2</v>
      </c>
      <c r="D5039" s="278">
        <v>20.48</v>
      </c>
      <c r="E5039" s="257"/>
    </row>
    <row r="5040" spans="1:5" s="258" customFormat="1" ht="27">
      <c r="A5040" s="262">
        <v>104327</v>
      </c>
      <c r="B5040" s="263" t="s">
        <v>8920</v>
      </c>
      <c r="C5040" s="264" t="s">
        <v>2</v>
      </c>
      <c r="D5040" s="278">
        <v>19.47</v>
      </c>
      <c r="E5040" s="257"/>
    </row>
    <row r="5041" spans="1:5" s="258" customFormat="1" ht="27">
      <c r="A5041" s="262">
        <v>104328</v>
      </c>
      <c r="B5041" s="263" t="s">
        <v>8921</v>
      </c>
      <c r="C5041" s="264" t="s">
        <v>2</v>
      </c>
      <c r="D5041" s="278">
        <v>73.3</v>
      </c>
      <c r="E5041" s="257"/>
    </row>
    <row r="5042" spans="1:5" s="258" customFormat="1" ht="27">
      <c r="A5042" s="262">
        <v>104329</v>
      </c>
      <c r="B5042" s="263" t="s">
        <v>8922</v>
      </c>
      <c r="C5042" s="264" t="s">
        <v>2</v>
      </c>
      <c r="D5042" s="278">
        <v>83.15</v>
      </c>
      <c r="E5042" s="257"/>
    </row>
    <row r="5043" spans="1:5" s="258" customFormat="1" ht="13.5">
      <c r="A5043" s="262">
        <v>86872</v>
      </c>
      <c r="B5043" s="263" t="s">
        <v>3805</v>
      </c>
      <c r="C5043" s="264" t="s">
        <v>2</v>
      </c>
      <c r="D5043" s="278">
        <v>708.13</v>
      </c>
      <c r="E5043" s="257"/>
    </row>
    <row r="5044" spans="1:5" s="258" customFormat="1" ht="13.5">
      <c r="A5044" s="262">
        <v>86874</v>
      </c>
      <c r="B5044" s="263" t="s">
        <v>3806</v>
      </c>
      <c r="C5044" s="264" t="s">
        <v>2</v>
      </c>
      <c r="D5044" s="278">
        <v>495.1</v>
      </c>
      <c r="E5044" s="257"/>
    </row>
    <row r="5045" spans="1:5" s="258" customFormat="1" ht="13.5">
      <c r="A5045" s="262">
        <v>86875</v>
      </c>
      <c r="B5045" s="263" t="s">
        <v>3807</v>
      </c>
      <c r="C5045" s="264" t="s">
        <v>2</v>
      </c>
      <c r="D5045" s="278">
        <v>449.32</v>
      </c>
      <c r="E5045" s="257"/>
    </row>
    <row r="5046" spans="1:5" s="258" customFormat="1" ht="13.5">
      <c r="A5046" s="262">
        <v>86876</v>
      </c>
      <c r="B5046" s="263" t="s">
        <v>3808</v>
      </c>
      <c r="C5046" s="264" t="s">
        <v>2</v>
      </c>
      <c r="D5046" s="278">
        <v>261.19</v>
      </c>
      <c r="E5046" s="257"/>
    </row>
    <row r="5047" spans="1:5" s="258" customFormat="1" ht="27">
      <c r="A5047" s="262">
        <v>86877</v>
      </c>
      <c r="B5047" s="263" t="s">
        <v>3809</v>
      </c>
      <c r="C5047" s="264" t="s">
        <v>2</v>
      </c>
      <c r="D5047" s="278">
        <v>61.31</v>
      </c>
      <c r="E5047" s="257"/>
    </row>
    <row r="5048" spans="1:5" s="258" customFormat="1" ht="13.5">
      <c r="A5048" s="262">
        <v>86878</v>
      </c>
      <c r="B5048" s="263" t="s">
        <v>3810</v>
      </c>
      <c r="C5048" s="264" t="s">
        <v>2</v>
      </c>
      <c r="D5048" s="278">
        <v>66.069999999999993</v>
      </c>
      <c r="E5048" s="257"/>
    </row>
    <row r="5049" spans="1:5" s="258" customFormat="1" ht="13.5">
      <c r="A5049" s="262">
        <v>86879</v>
      </c>
      <c r="B5049" s="263" t="s">
        <v>3811</v>
      </c>
      <c r="C5049" s="264" t="s">
        <v>2</v>
      </c>
      <c r="D5049" s="278">
        <v>8.5500000000000007</v>
      </c>
      <c r="E5049" s="257"/>
    </row>
    <row r="5050" spans="1:5" s="258" customFormat="1" ht="27">
      <c r="A5050" s="262">
        <v>86880</v>
      </c>
      <c r="B5050" s="263" t="s">
        <v>3812</v>
      </c>
      <c r="C5050" s="264" t="s">
        <v>2</v>
      </c>
      <c r="D5050" s="278">
        <v>22.4</v>
      </c>
      <c r="E5050" s="257"/>
    </row>
    <row r="5051" spans="1:5" s="258" customFormat="1" ht="13.5">
      <c r="A5051" s="262">
        <v>86881</v>
      </c>
      <c r="B5051" s="263" t="s">
        <v>3813</v>
      </c>
      <c r="C5051" s="264" t="s">
        <v>2</v>
      </c>
      <c r="D5051" s="278">
        <v>185.52</v>
      </c>
      <c r="E5051" s="257"/>
    </row>
    <row r="5052" spans="1:5" s="258" customFormat="1" ht="13.5">
      <c r="A5052" s="262">
        <v>86882</v>
      </c>
      <c r="B5052" s="263" t="s">
        <v>3814</v>
      </c>
      <c r="C5052" s="264" t="s">
        <v>2</v>
      </c>
      <c r="D5052" s="278">
        <v>19.11</v>
      </c>
      <c r="E5052" s="257"/>
    </row>
    <row r="5053" spans="1:5" s="258" customFormat="1" ht="13.5">
      <c r="A5053" s="262">
        <v>86883</v>
      </c>
      <c r="B5053" s="263" t="s">
        <v>3815</v>
      </c>
      <c r="C5053" s="264" t="s">
        <v>2</v>
      </c>
      <c r="D5053" s="278">
        <v>10.42</v>
      </c>
      <c r="E5053" s="257"/>
    </row>
    <row r="5054" spans="1:5" s="258" customFormat="1" ht="13.5">
      <c r="A5054" s="262">
        <v>86884</v>
      </c>
      <c r="B5054" s="263" t="s">
        <v>3816</v>
      </c>
      <c r="C5054" s="264" t="s">
        <v>2</v>
      </c>
      <c r="D5054" s="278">
        <v>9.59</v>
      </c>
      <c r="E5054" s="257"/>
    </row>
    <row r="5055" spans="1:5" s="258" customFormat="1" ht="13.5">
      <c r="A5055" s="262">
        <v>86885</v>
      </c>
      <c r="B5055" s="263" t="s">
        <v>3817</v>
      </c>
      <c r="C5055" s="264" t="s">
        <v>2</v>
      </c>
      <c r="D5055" s="278">
        <v>10.79</v>
      </c>
      <c r="E5055" s="257"/>
    </row>
    <row r="5056" spans="1:5" s="258" customFormat="1" ht="13.5">
      <c r="A5056" s="262">
        <v>86886</v>
      </c>
      <c r="B5056" s="263" t="s">
        <v>3818</v>
      </c>
      <c r="C5056" s="264" t="s">
        <v>2</v>
      </c>
      <c r="D5056" s="278">
        <v>45.48</v>
      </c>
      <c r="E5056" s="257"/>
    </row>
    <row r="5057" spans="1:5" s="258" customFormat="1" ht="13.5">
      <c r="A5057" s="262">
        <v>86887</v>
      </c>
      <c r="B5057" s="263" t="s">
        <v>3819</v>
      </c>
      <c r="C5057" s="264" t="s">
        <v>2</v>
      </c>
      <c r="D5057" s="278">
        <v>49.31</v>
      </c>
      <c r="E5057" s="257"/>
    </row>
    <row r="5058" spans="1:5" s="258" customFormat="1" ht="13.5">
      <c r="A5058" s="262">
        <v>86888</v>
      </c>
      <c r="B5058" s="263" t="s">
        <v>3820</v>
      </c>
      <c r="C5058" s="264" t="s">
        <v>2</v>
      </c>
      <c r="D5058" s="278">
        <v>479.31</v>
      </c>
      <c r="E5058" s="257"/>
    </row>
    <row r="5059" spans="1:5" s="258" customFormat="1" ht="13.5">
      <c r="A5059" s="262">
        <v>86889</v>
      </c>
      <c r="B5059" s="263" t="s">
        <v>4847</v>
      </c>
      <c r="C5059" s="264" t="s">
        <v>2</v>
      </c>
      <c r="D5059" s="278">
        <v>472.68</v>
      </c>
      <c r="E5059" s="257"/>
    </row>
    <row r="5060" spans="1:5" s="258" customFormat="1" ht="13.5">
      <c r="A5060" s="262">
        <v>86893</v>
      </c>
      <c r="B5060" s="263" t="s">
        <v>4848</v>
      </c>
      <c r="C5060" s="264" t="s">
        <v>2</v>
      </c>
      <c r="D5060" s="278">
        <v>376.81</v>
      </c>
      <c r="E5060" s="257"/>
    </row>
    <row r="5061" spans="1:5" s="258" customFormat="1" ht="13.5">
      <c r="A5061" s="262">
        <v>86894</v>
      </c>
      <c r="B5061" s="263" t="s">
        <v>4849</v>
      </c>
      <c r="C5061" s="264" t="s">
        <v>2</v>
      </c>
      <c r="D5061" s="278">
        <v>261.98</v>
      </c>
      <c r="E5061" s="257"/>
    </row>
    <row r="5062" spans="1:5" s="258" customFormat="1" ht="13.5">
      <c r="A5062" s="262">
        <v>86895</v>
      </c>
      <c r="B5062" s="263" t="s">
        <v>4850</v>
      </c>
      <c r="C5062" s="264" t="s">
        <v>2</v>
      </c>
      <c r="D5062" s="278">
        <v>263.18</v>
      </c>
      <c r="E5062" s="257"/>
    </row>
    <row r="5063" spans="1:5" s="258" customFormat="1" ht="13.5">
      <c r="A5063" s="262">
        <v>86899</v>
      </c>
      <c r="B5063" s="263" t="s">
        <v>4851</v>
      </c>
      <c r="C5063" s="264" t="s">
        <v>2</v>
      </c>
      <c r="D5063" s="278">
        <v>227.21</v>
      </c>
      <c r="E5063" s="257"/>
    </row>
    <row r="5064" spans="1:5" s="258" customFormat="1" ht="13.5">
      <c r="A5064" s="262">
        <v>86900</v>
      </c>
      <c r="B5064" s="263" t="s">
        <v>3821</v>
      </c>
      <c r="C5064" s="264" t="s">
        <v>2</v>
      </c>
      <c r="D5064" s="278">
        <v>225.27</v>
      </c>
      <c r="E5064" s="257"/>
    </row>
    <row r="5065" spans="1:5" s="258" customFormat="1" ht="13.5">
      <c r="A5065" s="262">
        <v>86901</v>
      </c>
      <c r="B5065" s="263" t="s">
        <v>3822</v>
      </c>
      <c r="C5065" s="264" t="s">
        <v>2</v>
      </c>
      <c r="D5065" s="278">
        <v>147.47999999999999</v>
      </c>
      <c r="E5065" s="257"/>
    </row>
    <row r="5066" spans="1:5" s="258" customFormat="1" ht="13.5">
      <c r="A5066" s="262">
        <v>86902</v>
      </c>
      <c r="B5066" s="263" t="s">
        <v>3823</v>
      </c>
      <c r="C5066" s="264" t="s">
        <v>2</v>
      </c>
      <c r="D5066" s="278">
        <v>313.18</v>
      </c>
      <c r="E5066" s="257"/>
    </row>
    <row r="5067" spans="1:5" s="258" customFormat="1" ht="13.5">
      <c r="A5067" s="262">
        <v>86903</v>
      </c>
      <c r="B5067" s="263" t="s">
        <v>3824</v>
      </c>
      <c r="C5067" s="264" t="s">
        <v>2</v>
      </c>
      <c r="D5067" s="278">
        <v>353.05</v>
      </c>
      <c r="E5067" s="257"/>
    </row>
    <row r="5068" spans="1:5" s="258" customFormat="1" ht="27">
      <c r="A5068" s="262">
        <v>86904</v>
      </c>
      <c r="B5068" s="263" t="s">
        <v>3825</v>
      </c>
      <c r="C5068" s="264" t="s">
        <v>2</v>
      </c>
      <c r="D5068" s="278">
        <v>146.04</v>
      </c>
      <c r="E5068" s="257"/>
    </row>
    <row r="5069" spans="1:5" s="258" customFormat="1" ht="13.5">
      <c r="A5069" s="262">
        <v>86905</v>
      </c>
      <c r="B5069" s="263" t="s">
        <v>3826</v>
      </c>
      <c r="C5069" s="264" t="s">
        <v>2</v>
      </c>
      <c r="D5069" s="278">
        <v>320.18</v>
      </c>
      <c r="E5069" s="257"/>
    </row>
    <row r="5070" spans="1:5" s="258" customFormat="1" ht="13.5">
      <c r="A5070" s="262">
        <v>86906</v>
      </c>
      <c r="B5070" s="263" t="s">
        <v>3827</v>
      </c>
      <c r="C5070" s="264" t="s">
        <v>2</v>
      </c>
      <c r="D5070" s="278">
        <v>59.3</v>
      </c>
      <c r="E5070" s="257"/>
    </row>
    <row r="5071" spans="1:5" s="258" customFormat="1" ht="13.5">
      <c r="A5071" s="262">
        <v>86908</v>
      </c>
      <c r="B5071" s="263" t="s">
        <v>3828</v>
      </c>
      <c r="C5071" s="264" t="s">
        <v>2</v>
      </c>
      <c r="D5071" s="278">
        <v>381.1</v>
      </c>
      <c r="E5071" s="257"/>
    </row>
    <row r="5072" spans="1:5" s="258" customFormat="1" ht="27">
      <c r="A5072" s="262">
        <v>86909</v>
      </c>
      <c r="B5072" s="263" t="s">
        <v>3829</v>
      </c>
      <c r="C5072" s="264" t="s">
        <v>2</v>
      </c>
      <c r="D5072" s="278">
        <v>102.98</v>
      </c>
      <c r="E5072" s="257"/>
    </row>
    <row r="5073" spans="1:5" s="258" customFormat="1" ht="27">
      <c r="A5073" s="262">
        <v>86910</v>
      </c>
      <c r="B5073" s="263" t="s">
        <v>3830</v>
      </c>
      <c r="C5073" s="264" t="s">
        <v>2</v>
      </c>
      <c r="D5073" s="278">
        <v>101.04</v>
      </c>
      <c r="E5073" s="257"/>
    </row>
    <row r="5074" spans="1:5" s="258" customFormat="1" ht="27">
      <c r="A5074" s="262">
        <v>86911</v>
      </c>
      <c r="B5074" s="263" t="s">
        <v>3831</v>
      </c>
      <c r="C5074" s="264" t="s">
        <v>2</v>
      </c>
      <c r="D5074" s="278">
        <v>69.42</v>
      </c>
      <c r="E5074" s="257"/>
    </row>
    <row r="5075" spans="1:5" s="258" customFormat="1" ht="13.5">
      <c r="A5075" s="262">
        <v>86913</v>
      </c>
      <c r="B5075" s="263" t="s">
        <v>3832</v>
      </c>
      <c r="C5075" s="264" t="s">
        <v>2</v>
      </c>
      <c r="D5075" s="278">
        <v>44.04</v>
      </c>
      <c r="E5075" s="257"/>
    </row>
    <row r="5076" spans="1:5" s="258" customFormat="1" ht="13.5">
      <c r="A5076" s="262">
        <v>86914</v>
      </c>
      <c r="B5076" s="263" t="s">
        <v>3833</v>
      </c>
      <c r="C5076" s="264" t="s">
        <v>2</v>
      </c>
      <c r="D5076" s="278">
        <v>78.099999999999994</v>
      </c>
      <c r="E5076" s="257"/>
    </row>
    <row r="5077" spans="1:5" s="258" customFormat="1" ht="13.5">
      <c r="A5077" s="262">
        <v>86915</v>
      </c>
      <c r="B5077" s="263" t="s">
        <v>3834</v>
      </c>
      <c r="C5077" s="264" t="s">
        <v>2</v>
      </c>
      <c r="D5077" s="278">
        <v>112.9</v>
      </c>
      <c r="E5077" s="257"/>
    </row>
    <row r="5078" spans="1:5" s="258" customFormat="1" ht="13.5">
      <c r="A5078" s="262">
        <v>86916</v>
      </c>
      <c r="B5078" s="263" t="s">
        <v>3835</v>
      </c>
      <c r="C5078" s="264" t="s">
        <v>2</v>
      </c>
      <c r="D5078" s="278">
        <v>19.579999999999998</v>
      </c>
      <c r="E5078" s="257"/>
    </row>
    <row r="5079" spans="1:5" s="258" customFormat="1" ht="27">
      <c r="A5079" s="262">
        <v>86919</v>
      </c>
      <c r="B5079" s="263" t="s">
        <v>3836</v>
      </c>
      <c r="C5079" s="264" t="s">
        <v>2</v>
      </c>
      <c r="D5079" s="278">
        <v>857.96</v>
      </c>
      <c r="E5079" s="257"/>
    </row>
    <row r="5080" spans="1:5" s="258" customFormat="1" ht="27">
      <c r="A5080" s="262">
        <v>86920</v>
      </c>
      <c r="B5080" s="263" t="s">
        <v>3837</v>
      </c>
      <c r="C5080" s="264" t="s">
        <v>2</v>
      </c>
      <c r="D5080" s="278">
        <v>771.14</v>
      </c>
      <c r="E5080" s="257"/>
    </row>
    <row r="5081" spans="1:5" s="258" customFormat="1" ht="27">
      <c r="A5081" s="262">
        <v>86921</v>
      </c>
      <c r="B5081" s="263" t="s">
        <v>3838</v>
      </c>
      <c r="C5081" s="264" t="s">
        <v>2</v>
      </c>
      <c r="D5081" s="278">
        <v>746.68</v>
      </c>
      <c r="E5081" s="257"/>
    </row>
    <row r="5082" spans="1:5" s="258" customFormat="1" ht="27">
      <c r="A5082" s="262">
        <v>86922</v>
      </c>
      <c r="B5082" s="263" t="s">
        <v>3839</v>
      </c>
      <c r="C5082" s="264" t="s">
        <v>2</v>
      </c>
      <c r="D5082" s="278">
        <v>820.03</v>
      </c>
      <c r="E5082" s="257"/>
    </row>
    <row r="5083" spans="1:5" s="258" customFormat="1" ht="27">
      <c r="A5083" s="262">
        <v>86923</v>
      </c>
      <c r="B5083" s="263" t="s">
        <v>3840</v>
      </c>
      <c r="C5083" s="264" t="s">
        <v>2</v>
      </c>
      <c r="D5083" s="278">
        <v>566.79999999999995</v>
      </c>
      <c r="E5083" s="257"/>
    </row>
    <row r="5084" spans="1:5" s="258" customFormat="1" ht="27">
      <c r="A5084" s="262">
        <v>86924</v>
      </c>
      <c r="B5084" s="263" t="s">
        <v>3841</v>
      </c>
      <c r="C5084" s="264" t="s">
        <v>2</v>
      </c>
      <c r="D5084" s="278">
        <v>542.34</v>
      </c>
      <c r="E5084" s="257"/>
    </row>
    <row r="5085" spans="1:5" s="258" customFormat="1" ht="27">
      <c r="A5085" s="262">
        <v>86925</v>
      </c>
      <c r="B5085" s="263" t="s">
        <v>3842</v>
      </c>
      <c r="C5085" s="264" t="s">
        <v>2</v>
      </c>
      <c r="D5085" s="278">
        <v>512.33000000000004</v>
      </c>
      <c r="E5085" s="257"/>
    </row>
    <row r="5086" spans="1:5" s="258" customFormat="1" ht="27">
      <c r="A5086" s="262">
        <v>86926</v>
      </c>
      <c r="B5086" s="263" t="s">
        <v>3843</v>
      </c>
      <c r="C5086" s="264" t="s">
        <v>2</v>
      </c>
      <c r="D5086" s="278">
        <v>487.87</v>
      </c>
      <c r="E5086" s="257"/>
    </row>
    <row r="5087" spans="1:5" s="258" customFormat="1" ht="27">
      <c r="A5087" s="262">
        <v>86927</v>
      </c>
      <c r="B5087" s="263" t="s">
        <v>3844</v>
      </c>
      <c r="C5087" s="264" t="s">
        <v>2</v>
      </c>
      <c r="D5087" s="278">
        <v>332.89</v>
      </c>
      <c r="E5087" s="257"/>
    </row>
    <row r="5088" spans="1:5" s="258" customFormat="1" ht="27">
      <c r="A5088" s="262">
        <v>86928</v>
      </c>
      <c r="B5088" s="263" t="s">
        <v>3845</v>
      </c>
      <c r="C5088" s="264" t="s">
        <v>2</v>
      </c>
      <c r="D5088" s="278">
        <v>308.43</v>
      </c>
      <c r="E5088" s="257"/>
    </row>
    <row r="5089" spans="1:5" s="258" customFormat="1" ht="27">
      <c r="A5089" s="262">
        <v>86929</v>
      </c>
      <c r="B5089" s="263" t="s">
        <v>3846</v>
      </c>
      <c r="C5089" s="264" t="s">
        <v>2</v>
      </c>
      <c r="D5089" s="278">
        <v>324.2</v>
      </c>
      <c r="E5089" s="257"/>
    </row>
    <row r="5090" spans="1:5" s="258" customFormat="1" ht="27">
      <c r="A5090" s="262">
        <v>86930</v>
      </c>
      <c r="B5090" s="263" t="s">
        <v>3847</v>
      </c>
      <c r="C5090" s="264" t="s">
        <v>2</v>
      </c>
      <c r="D5090" s="278">
        <v>299.74</v>
      </c>
      <c r="E5090" s="257"/>
    </row>
    <row r="5091" spans="1:5" s="258" customFormat="1" ht="27">
      <c r="A5091" s="262">
        <v>86931</v>
      </c>
      <c r="B5091" s="263" t="s">
        <v>3848</v>
      </c>
      <c r="C5091" s="264" t="s">
        <v>2</v>
      </c>
      <c r="D5091" s="278">
        <v>490.1</v>
      </c>
      <c r="E5091" s="257"/>
    </row>
    <row r="5092" spans="1:5" s="258" customFormat="1" ht="27">
      <c r="A5092" s="262">
        <v>86932</v>
      </c>
      <c r="B5092" s="263" t="s">
        <v>3849</v>
      </c>
      <c r="C5092" s="264" t="s">
        <v>2</v>
      </c>
      <c r="D5092" s="278">
        <v>528.62</v>
      </c>
      <c r="E5092" s="257"/>
    </row>
    <row r="5093" spans="1:5" s="258" customFormat="1" ht="40.5">
      <c r="A5093" s="262">
        <v>86933</v>
      </c>
      <c r="B5093" s="263" t="s">
        <v>3850</v>
      </c>
      <c r="C5093" s="264" t="s">
        <v>2</v>
      </c>
      <c r="D5093" s="278">
        <v>372.91</v>
      </c>
      <c r="E5093" s="257"/>
    </row>
    <row r="5094" spans="1:5" s="258" customFormat="1" ht="40.5">
      <c r="A5094" s="262">
        <v>86934</v>
      </c>
      <c r="B5094" s="263" t="s">
        <v>3851</v>
      </c>
      <c r="C5094" s="264" t="s">
        <v>2</v>
      </c>
      <c r="D5094" s="278">
        <v>364.22</v>
      </c>
      <c r="E5094" s="257"/>
    </row>
    <row r="5095" spans="1:5" s="258" customFormat="1" ht="27">
      <c r="A5095" s="262">
        <v>86935</v>
      </c>
      <c r="B5095" s="263" t="s">
        <v>3852</v>
      </c>
      <c r="C5095" s="264" t="s">
        <v>2</v>
      </c>
      <c r="D5095" s="278">
        <v>301.76</v>
      </c>
      <c r="E5095" s="257"/>
    </row>
    <row r="5096" spans="1:5" s="258" customFormat="1" ht="27">
      <c r="A5096" s="262">
        <v>86936</v>
      </c>
      <c r="B5096" s="263" t="s">
        <v>3853</v>
      </c>
      <c r="C5096" s="264" t="s">
        <v>2</v>
      </c>
      <c r="D5096" s="278">
        <v>476.86</v>
      </c>
      <c r="E5096" s="257"/>
    </row>
    <row r="5097" spans="1:5" s="258" customFormat="1" ht="27">
      <c r="A5097" s="262">
        <v>86937</v>
      </c>
      <c r="B5097" s="263" t="s">
        <v>3854</v>
      </c>
      <c r="C5097" s="264" t="s">
        <v>2</v>
      </c>
      <c r="D5097" s="278">
        <v>219.21</v>
      </c>
      <c r="E5097" s="257"/>
    </row>
    <row r="5098" spans="1:5" s="258" customFormat="1" ht="27">
      <c r="A5098" s="262">
        <v>86938</v>
      </c>
      <c r="B5098" s="263" t="s">
        <v>3855</v>
      </c>
      <c r="C5098" s="264" t="s">
        <v>2</v>
      </c>
      <c r="D5098" s="278">
        <v>394.31</v>
      </c>
      <c r="E5098" s="257"/>
    </row>
    <row r="5099" spans="1:5" s="258" customFormat="1" ht="27">
      <c r="A5099" s="262">
        <v>86939</v>
      </c>
      <c r="B5099" s="263" t="s">
        <v>3856</v>
      </c>
      <c r="C5099" s="264" t="s">
        <v>2</v>
      </c>
      <c r="D5099" s="278">
        <v>401.04</v>
      </c>
      <c r="E5099" s="257"/>
    </row>
    <row r="5100" spans="1:5" s="258" customFormat="1" ht="40.5">
      <c r="A5100" s="262">
        <v>86940</v>
      </c>
      <c r="B5100" s="263" t="s">
        <v>3857</v>
      </c>
      <c r="C5100" s="264" t="s">
        <v>2</v>
      </c>
      <c r="D5100" s="278">
        <v>1018.68</v>
      </c>
      <c r="E5100" s="257"/>
    </row>
    <row r="5101" spans="1:5" s="258" customFormat="1" ht="40.5">
      <c r="A5101" s="262">
        <v>86941</v>
      </c>
      <c r="B5101" s="263" t="s">
        <v>3858</v>
      </c>
      <c r="C5101" s="264" t="s">
        <v>2</v>
      </c>
      <c r="D5101" s="278">
        <v>762.09</v>
      </c>
      <c r="E5101" s="257"/>
    </row>
    <row r="5102" spans="1:5" s="258" customFormat="1" ht="40.5">
      <c r="A5102" s="262">
        <v>86942</v>
      </c>
      <c r="B5102" s="263" t="s">
        <v>3859</v>
      </c>
      <c r="C5102" s="264" t="s">
        <v>2</v>
      </c>
      <c r="D5102" s="278">
        <v>242.59</v>
      </c>
      <c r="E5102" s="257"/>
    </row>
    <row r="5103" spans="1:5" s="258" customFormat="1" ht="40.5">
      <c r="A5103" s="262">
        <v>86943</v>
      </c>
      <c r="B5103" s="263" t="s">
        <v>3860</v>
      </c>
      <c r="C5103" s="264" t="s">
        <v>2</v>
      </c>
      <c r="D5103" s="278">
        <v>233.9</v>
      </c>
      <c r="E5103" s="257"/>
    </row>
    <row r="5104" spans="1:5" s="258" customFormat="1" ht="40.5">
      <c r="A5104" s="262">
        <v>86947</v>
      </c>
      <c r="B5104" s="263" t="s">
        <v>3861</v>
      </c>
      <c r="C5104" s="264" t="s">
        <v>2</v>
      </c>
      <c r="D5104" s="278">
        <v>1040.32</v>
      </c>
      <c r="E5104" s="257"/>
    </row>
    <row r="5105" spans="1:5" s="258" customFormat="1" ht="40.5">
      <c r="A5105" s="262">
        <v>93396</v>
      </c>
      <c r="B5105" s="263" t="s">
        <v>3862</v>
      </c>
      <c r="C5105" s="264" t="s">
        <v>2</v>
      </c>
      <c r="D5105" s="278">
        <v>551.28</v>
      </c>
      <c r="E5105" s="257"/>
    </row>
    <row r="5106" spans="1:5" s="258" customFormat="1" ht="40.5">
      <c r="A5106" s="262">
        <v>93441</v>
      </c>
      <c r="B5106" s="263" t="s">
        <v>3863</v>
      </c>
      <c r="C5106" s="264" t="s">
        <v>2</v>
      </c>
      <c r="D5106" s="278">
        <v>853.45</v>
      </c>
      <c r="E5106" s="257"/>
    </row>
    <row r="5107" spans="1:5" s="258" customFormat="1" ht="40.5">
      <c r="A5107" s="262">
        <v>93442</v>
      </c>
      <c r="B5107" s="263" t="s">
        <v>3864</v>
      </c>
      <c r="C5107" s="264" t="s">
        <v>2</v>
      </c>
      <c r="D5107" s="278">
        <v>966.24</v>
      </c>
      <c r="E5107" s="257"/>
    </row>
    <row r="5108" spans="1:5" s="258" customFormat="1" ht="13.5">
      <c r="A5108" s="262">
        <v>95469</v>
      </c>
      <c r="B5108" s="263" t="s">
        <v>3865</v>
      </c>
      <c r="C5108" s="264" t="s">
        <v>2</v>
      </c>
      <c r="D5108" s="278">
        <v>294.08999999999997</v>
      </c>
      <c r="E5108" s="257"/>
    </row>
    <row r="5109" spans="1:5" s="258" customFormat="1" ht="27">
      <c r="A5109" s="262">
        <v>95470</v>
      </c>
      <c r="B5109" s="263" t="s">
        <v>3866</v>
      </c>
      <c r="C5109" s="264" t="s">
        <v>2</v>
      </c>
      <c r="D5109" s="278">
        <v>302.55</v>
      </c>
      <c r="E5109" s="257"/>
    </row>
    <row r="5110" spans="1:5" s="258" customFormat="1" ht="27">
      <c r="A5110" s="262">
        <v>95471</v>
      </c>
      <c r="B5110" s="263" t="s">
        <v>3867</v>
      </c>
      <c r="C5110" s="264" t="s">
        <v>2</v>
      </c>
      <c r="D5110" s="278">
        <v>750.1</v>
      </c>
      <c r="E5110" s="257"/>
    </row>
    <row r="5111" spans="1:5" s="258" customFormat="1" ht="27">
      <c r="A5111" s="262">
        <v>95472</v>
      </c>
      <c r="B5111" s="263" t="s">
        <v>3868</v>
      </c>
      <c r="C5111" s="264" t="s">
        <v>2</v>
      </c>
      <c r="D5111" s="278">
        <v>758.56</v>
      </c>
      <c r="E5111" s="257"/>
    </row>
    <row r="5112" spans="1:5" s="258" customFormat="1" ht="13.5">
      <c r="A5112" s="262">
        <v>95542</v>
      </c>
      <c r="B5112" s="263" t="s">
        <v>3869</v>
      </c>
      <c r="C5112" s="264" t="s">
        <v>2</v>
      </c>
      <c r="D5112" s="278">
        <v>32.11</v>
      </c>
      <c r="E5112" s="257"/>
    </row>
    <row r="5113" spans="1:5" s="258" customFormat="1" ht="13.5">
      <c r="A5113" s="262">
        <v>95543</v>
      </c>
      <c r="B5113" s="263" t="s">
        <v>3870</v>
      </c>
      <c r="C5113" s="264" t="s">
        <v>2</v>
      </c>
      <c r="D5113" s="278">
        <v>54.55</v>
      </c>
      <c r="E5113" s="257"/>
    </row>
    <row r="5114" spans="1:5" s="258" customFormat="1" ht="13.5">
      <c r="A5114" s="262">
        <v>95544</v>
      </c>
      <c r="B5114" s="263" t="s">
        <v>3871</v>
      </c>
      <c r="C5114" s="264" t="s">
        <v>2</v>
      </c>
      <c r="D5114" s="278">
        <v>38.869999999999997</v>
      </c>
      <c r="E5114" s="257"/>
    </row>
    <row r="5115" spans="1:5" s="258" customFormat="1" ht="13.5">
      <c r="A5115" s="262">
        <v>95545</v>
      </c>
      <c r="B5115" s="263" t="s">
        <v>3872</v>
      </c>
      <c r="C5115" s="264" t="s">
        <v>2</v>
      </c>
      <c r="D5115" s="278">
        <v>38.15</v>
      </c>
      <c r="E5115" s="257"/>
    </row>
    <row r="5116" spans="1:5" s="258" customFormat="1" ht="13.5">
      <c r="A5116" s="262">
        <v>95546</v>
      </c>
      <c r="B5116" s="263" t="s">
        <v>3873</v>
      </c>
      <c r="C5116" s="264" t="s">
        <v>2</v>
      </c>
      <c r="D5116" s="278">
        <v>135.1</v>
      </c>
      <c r="E5116" s="257"/>
    </row>
    <row r="5117" spans="1:5" s="258" customFormat="1" ht="27">
      <c r="A5117" s="262">
        <v>95547</v>
      </c>
      <c r="B5117" s="263" t="s">
        <v>3874</v>
      </c>
      <c r="C5117" s="264" t="s">
        <v>2</v>
      </c>
      <c r="D5117" s="278">
        <v>80.150000000000006</v>
      </c>
      <c r="E5117" s="257"/>
    </row>
    <row r="5118" spans="1:5" s="258" customFormat="1" ht="13.5">
      <c r="A5118" s="262">
        <v>100848</v>
      </c>
      <c r="B5118" s="263" t="s">
        <v>3875</v>
      </c>
      <c r="C5118" s="264" t="s">
        <v>2</v>
      </c>
      <c r="D5118" s="278">
        <v>540.34</v>
      </c>
      <c r="E5118" s="257"/>
    </row>
    <row r="5119" spans="1:5" s="258" customFormat="1" ht="13.5">
      <c r="A5119" s="262">
        <v>100849</v>
      </c>
      <c r="B5119" s="263" t="s">
        <v>3876</v>
      </c>
      <c r="C5119" s="264" t="s">
        <v>2</v>
      </c>
      <c r="D5119" s="278">
        <v>45.73</v>
      </c>
      <c r="E5119" s="257"/>
    </row>
    <row r="5120" spans="1:5" s="258" customFormat="1" ht="13.5">
      <c r="A5120" s="262">
        <v>100851</v>
      </c>
      <c r="B5120" s="263" t="s">
        <v>3877</v>
      </c>
      <c r="C5120" s="264" t="s">
        <v>2</v>
      </c>
      <c r="D5120" s="278">
        <v>91.71</v>
      </c>
      <c r="E5120" s="257"/>
    </row>
    <row r="5121" spans="1:5" s="258" customFormat="1" ht="13.5">
      <c r="A5121" s="262">
        <v>100852</v>
      </c>
      <c r="B5121" s="263" t="s">
        <v>3878</v>
      </c>
      <c r="C5121" s="264" t="s">
        <v>2</v>
      </c>
      <c r="D5121" s="278">
        <v>246.88</v>
      </c>
      <c r="E5121" s="257"/>
    </row>
    <row r="5122" spans="1:5" s="258" customFormat="1" ht="13.5">
      <c r="A5122" s="262">
        <v>100853</v>
      </c>
      <c r="B5122" s="263" t="s">
        <v>6936</v>
      </c>
      <c r="C5122" s="264" t="s">
        <v>2</v>
      </c>
      <c r="D5122" s="278">
        <v>272.60000000000002</v>
      </c>
      <c r="E5122" s="257"/>
    </row>
    <row r="5123" spans="1:5" s="258" customFormat="1" ht="13.5">
      <c r="A5123" s="262">
        <v>100854</v>
      </c>
      <c r="B5123" s="263" t="s">
        <v>3879</v>
      </c>
      <c r="C5123" s="264" t="s">
        <v>2</v>
      </c>
      <c r="D5123" s="278">
        <v>1408.47</v>
      </c>
      <c r="E5123" s="257"/>
    </row>
    <row r="5124" spans="1:5" s="258" customFormat="1" ht="13.5">
      <c r="A5124" s="262">
        <v>100856</v>
      </c>
      <c r="B5124" s="263" t="s">
        <v>3880</v>
      </c>
      <c r="C5124" s="264" t="s">
        <v>2</v>
      </c>
      <c r="D5124" s="278">
        <v>30.42</v>
      </c>
      <c r="E5124" s="257"/>
    </row>
    <row r="5125" spans="1:5" s="258" customFormat="1" ht="13.5">
      <c r="A5125" s="262">
        <v>100857</v>
      </c>
      <c r="B5125" s="263" t="s">
        <v>3881</v>
      </c>
      <c r="C5125" s="264" t="s">
        <v>2</v>
      </c>
      <c r="D5125" s="278">
        <v>413.88</v>
      </c>
      <c r="E5125" s="257"/>
    </row>
    <row r="5126" spans="1:5" s="258" customFormat="1" ht="13.5">
      <c r="A5126" s="262">
        <v>100858</v>
      </c>
      <c r="B5126" s="263" t="s">
        <v>3882</v>
      </c>
      <c r="C5126" s="264" t="s">
        <v>2</v>
      </c>
      <c r="D5126" s="278">
        <v>655.12</v>
      </c>
      <c r="E5126" s="257"/>
    </row>
    <row r="5127" spans="1:5" s="258" customFormat="1" ht="13.5">
      <c r="A5127" s="262">
        <v>100859</v>
      </c>
      <c r="B5127" s="263" t="s">
        <v>6937</v>
      </c>
      <c r="C5127" s="264" t="s">
        <v>2</v>
      </c>
      <c r="D5127" s="278">
        <v>984.58</v>
      </c>
      <c r="E5127" s="257"/>
    </row>
    <row r="5128" spans="1:5" s="258" customFormat="1" ht="13.5">
      <c r="A5128" s="262">
        <v>100860</v>
      </c>
      <c r="B5128" s="263" t="s">
        <v>3883</v>
      </c>
      <c r="C5128" s="264" t="s">
        <v>2</v>
      </c>
      <c r="D5128" s="278">
        <v>94.44</v>
      </c>
      <c r="E5128" s="257"/>
    </row>
    <row r="5129" spans="1:5" s="258" customFormat="1" ht="27">
      <c r="A5129" s="262">
        <v>100861</v>
      </c>
      <c r="B5129" s="263" t="s">
        <v>3884</v>
      </c>
      <c r="C5129" s="264" t="s">
        <v>2</v>
      </c>
      <c r="D5129" s="278">
        <v>39.130000000000003</v>
      </c>
      <c r="E5129" s="257"/>
    </row>
    <row r="5130" spans="1:5" s="258" customFormat="1" ht="27">
      <c r="A5130" s="262">
        <v>100862</v>
      </c>
      <c r="B5130" s="263" t="s">
        <v>3885</v>
      </c>
      <c r="C5130" s="264" t="s">
        <v>2</v>
      </c>
      <c r="D5130" s="278">
        <v>43.56</v>
      </c>
      <c r="E5130" s="257"/>
    </row>
    <row r="5131" spans="1:5" s="258" customFormat="1" ht="13.5">
      <c r="A5131" s="262">
        <v>100863</v>
      </c>
      <c r="B5131" s="263" t="s">
        <v>3886</v>
      </c>
      <c r="C5131" s="264" t="s">
        <v>2</v>
      </c>
      <c r="D5131" s="278">
        <v>641.92999999999995</v>
      </c>
      <c r="E5131" s="257"/>
    </row>
    <row r="5132" spans="1:5" s="258" customFormat="1" ht="13.5">
      <c r="A5132" s="262">
        <v>100864</v>
      </c>
      <c r="B5132" s="263" t="s">
        <v>3887</v>
      </c>
      <c r="C5132" s="264" t="s">
        <v>2</v>
      </c>
      <c r="D5132" s="278">
        <v>705.02</v>
      </c>
      <c r="E5132" s="257"/>
    </row>
    <row r="5133" spans="1:5" s="258" customFormat="1" ht="27">
      <c r="A5133" s="262">
        <v>100865</v>
      </c>
      <c r="B5133" s="263" t="s">
        <v>3888</v>
      </c>
      <c r="C5133" s="264" t="s">
        <v>2</v>
      </c>
      <c r="D5133" s="278">
        <v>625.97</v>
      </c>
      <c r="E5133" s="257"/>
    </row>
    <row r="5134" spans="1:5" s="258" customFormat="1" ht="27">
      <c r="A5134" s="262">
        <v>100866</v>
      </c>
      <c r="B5134" s="263" t="s">
        <v>3889</v>
      </c>
      <c r="C5134" s="264" t="s">
        <v>2</v>
      </c>
      <c r="D5134" s="278">
        <v>331.21</v>
      </c>
      <c r="E5134" s="257"/>
    </row>
    <row r="5135" spans="1:5" s="258" customFormat="1" ht="27">
      <c r="A5135" s="262">
        <v>100867</v>
      </c>
      <c r="B5135" s="263" t="s">
        <v>3890</v>
      </c>
      <c r="C5135" s="264" t="s">
        <v>2</v>
      </c>
      <c r="D5135" s="278">
        <v>352.02</v>
      </c>
      <c r="E5135" s="257"/>
    </row>
    <row r="5136" spans="1:5" s="258" customFormat="1" ht="27">
      <c r="A5136" s="262">
        <v>100868</v>
      </c>
      <c r="B5136" s="263" t="s">
        <v>3891</v>
      </c>
      <c r="C5136" s="264" t="s">
        <v>2</v>
      </c>
      <c r="D5136" s="278">
        <v>365.86</v>
      </c>
      <c r="E5136" s="257"/>
    </row>
    <row r="5137" spans="1:5" s="258" customFormat="1" ht="27">
      <c r="A5137" s="262">
        <v>100869</v>
      </c>
      <c r="B5137" s="263" t="s">
        <v>3892</v>
      </c>
      <c r="C5137" s="264" t="s">
        <v>2</v>
      </c>
      <c r="D5137" s="278">
        <v>376.48</v>
      </c>
      <c r="E5137" s="257"/>
    </row>
    <row r="5138" spans="1:5" s="258" customFormat="1" ht="13.5">
      <c r="A5138" s="262">
        <v>100870</v>
      </c>
      <c r="B5138" s="263" t="s">
        <v>3893</v>
      </c>
      <c r="C5138" s="264" t="s">
        <v>2</v>
      </c>
      <c r="D5138" s="278">
        <v>296.27</v>
      </c>
      <c r="E5138" s="257"/>
    </row>
    <row r="5139" spans="1:5" s="258" customFormat="1" ht="13.5">
      <c r="A5139" s="262">
        <v>100871</v>
      </c>
      <c r="B5139" s="263" t="s">
        <v>3894</v>
      </c>
      <c r="C5139" s="264" t="s">
        <v>2</v>
      </c>
      <c r="D5139" s="278">
        <v>318.74</v>
      </c>
      <c r="E5139" s="257"/>
    </row>
    <row r="5140" spans="1:5" s="258" customFormat="1" ht="13.5">
      <c r="A5140" s="262">
        <v>100872</v>
      </c>
      <c r="B5140" s="263" t="s">
        <v>3895</v>
      </c>
      <c r="C5140" s="264" t="s">
        <v>2</v>
      </c>
      <c r="D5140" s="278">
        <v>333.08</v>
      </c>
      <c r="E5140" s="257"/>
    </row>
    <row r="5141" spans="1:5" s="258" customFormat="1" ht="13.5">
      <c r="A5141" s="262">
        <v>100873</v>
      </c>
      <c r="B5141" s="263" t="s">
        <v>3896</v>
      </c>
      <c r="C5141" s="264" t="s">
        <v>2</v>
      </c>
      <c r="D5141" s="278">
        <v>342.04</v>
      </c>
      <c r="E5141" s="257"/>
    </row>
    <row r="5142" spans="1:5" s="258" customFormat="1" ht="13.5">
      <c r="A5142" s="262">
        <v>100874</v>
      </c>
      <c r="B5142" s="263" t="s">
        <v>3897</v>
      </c>
      <c r="C5142" s="264" t="s">
        <v>2</v>
      </c>
      <c r="D5142" s="278">
        <v>331.21</v>
      </c>
      <c r="E5142" s="257"/>
    </row>
    <row r="5143" spans="1:5" s="258" customFormat="1" ht="13.5">
      <c r="A5143" s="262">
        <v>100875</v>
      </c>
      <c r="B5143" s="263" t="s">
        <v>3898</v>
      </c>
      <c r="C5143" s="264" t="s">
        <v>2</v>
      </c>
      <c r="D5143" s="278">
        <v>1155.49</v>
      </c>
      <c r="E5143" s="257"/>
    </row>
    <row r="5144" spans="1:5" s="258" customFormat="1" ht="13.5">
      <c r="A5144" s="262">
        <v>100878</v>
      </c>
      <c r="B5144" s="263" t="s">
        <v>6938</v>
      </c>
      <c r="C5144" s="264" t="s">
        <v>2</v>
      </c>
      <c r="D5144" s="278">
        <v>642.08000000000004</v>
      </c>
      <c r="E5144" s="257"/>
    </row>
    <row r="5145" spans="1:5" s="258" customFormat="1" ht="27">
      <c r="A5145" s="262">
        <v>98052</v>
      </c>
      <c r="B5145" s="263" t="s">
        <v>25156</v>
      </c>
      <c r="C5145" s="264" t="s">
        <v>2</v>
      </c>
      <c r="D5145" s="278">
        <v>1941.13</v>
      </c>
      <c r="E5145" s="257"/>
    </row>
    <row r="5146" spans="1:5" s="258" customFormat="1" ht="27">
      <c r="A5146" s="262">
        <v>98053</v>
      </c>
      <c r="B5146" s="263" t="s">
        <v>25157</v>
      </c>
      <c r="C5146" s="264" t="s">
        <v>2</v>
      </c>
      <c r="D5146" s="278">
        <v>2667.14</v>
      </c>
      <c r="E5146" s="257"/>
    </row>
    <row r="5147" spans="1:5" s="258" customFormat="1" ht="27">
      <c r="A5147" s="262">
        <v>98054</v>
      </c>
      <c r="B5147" s="263" t="s">
        <v>25158</v>
      </c>
      <c r="C5147" s="264" t="s">
        <v>2</v>
      </c>
      <c r="D5147" s="278">
        <v>4306</v>
      </c>
      <c r="E5147" s="257"/>
    </row>
    <row r="5148" spans="1:5" s="258" customFormat="1" ht="27">
      <c r="A5148" s="262">
        <v>98055</v>
      </c>
      <c r="B5148" s="263" t="s">
        <v>25159</v>
      </c>
      <c r="C5148" s="264" t="s">
        <v>2</v>
      </c>
      <c r="D5148" s="278">
        <v>5863.9</v>
      </c>
      <c r="E5148" s="257"/>
    </row>
    <row r="5149" spans="1:5" s="258" customFormat="1" ht="27">
      <c r="A5149" s="262">
        <v>98056</v>
      </c>
      <c r="B5149" s="263" t="s">
        <v>25160</v>
      </c>
      <c r="C5149" s="264" t="s">
        <v>2</v>
      </c>
      <c r="D5149" s="278">
        <v>6816.94</v>
      </c>
      <c r="E5149" s="257"/>
    </row>
    <row r="5150" spans="1:5" s="258" customFormat="1" ht="27">
      <c r="A5150" s="262">
        <v>98057</v>
      </c>
      <c r="B5150" s="263" t="s">
        <v>25161</v>
      </c>
      <c r="C5150" s="264" t="s">
        <v>2</v>
      </c>
      <c r="D5150" s="278">
        <v>8143.81</v>
      </c>
      <c r="E5150" s="257"/>
    </row>
    <row r="5151" spans="1:5" s="258" customFormat="1" ht="27">
      <c r="A5151" s="262">
        <v>98058</v>
      </c>
      <c r="B5151" s="263" t="s">
        <v>25162</v>
      </c>
      <c r="C5151" s="264" t="s">
        <v>2</v>
      </c>
      <c r="D5151" s="278">
        <v>1731.81</v>
      </c>
      <c r="E5151" s="257"/>
    </row>
    <row r="5152" spans="1:5" s="258" customFormat="1" ht="27">
      <c r="A5152" s="262">
        <v>98059</v>
      </c>
      <c r="B5152" s="263" t="s">
        <v>25163</v>
      </c>
      <c r="C5152" s="264" t="s">
        <v>2</v>
      </c>
      <c r="D5152" s="278">
        <v>3740.01</v>
      </c>
      <c r="E5152" s="257"/>
    </row>
    <row r="5153" spans="1:5" s="258" customFormat="1" ht="27">
      <c r="A5153" s="262">
        <v>98060</v>
      </c>
      <c r="B5153" s="263" t="s">
        <v>25164</v>
      </c>
      <c r="C5153" s="264" t="s">
        <v>2</v>
      </c>
      <c r="D5153" s="278">
        <v>5262.68</v>
      </c>
      <c r="E5153" s="257"/>
    </row>
    <row r="5154" spans="1:5" s="258" customFormat="1" ht="27">
      <c r="A5154" s="262">
        <v>98061</v>
      </c>
      <c r="B5154" s="263" t="s">
        <v>25165</v>
      </c>
      <c r="C5154" s="264" t="s">
        <v>2</v>
      </c>
      <c r="D5154" s="278">
        <v>7353.84</v>
      </c>
      <c r="E5154" s="257"/>
    </row>
    <row r="5155" spans="1:5" s="258" customFormat="1" ht="27">
      <c r="A5155" s="262">
        <v>98062</v>
      </c>
      <c r="B5155" s="263" t="s">
        <v>25166</v>
      </c>
      <c r="C5155" s="264" t="s">
        <v>2</v>
      </c>
      <c r="D5155" s="278">
        <v>2897.18</v>
      </c>
      <c r="E5155" s="257"/>
    </row>
    <row r="5156" spans="1:5" s="258" customFormat="1" ht="27">
      <c r="A5156" s="262">
        <v>98063</v>
      </c>
      <c r="B5156" s="263" t="s">
        <v>25167</v>
      </c>
      <c r="C5156" s="264" t="s">
        <v>2</v>
      </c>
      <c r="D5156" s="278">
        <v>4415.43</v>
      </c>
      <c r="E5156" s="257"/>
    </row>
    <row r="5157" spans="1:5" s="258" customFormat="1" ht="27">
      <c r="A5157" s="262">
        <v>98064</v>
      </c>
      <c r="B5157" s="263" t="s">
        <v>25168</v>
      </c>
      <c r="C5157" s="264" t="s">
        <v>2</v>
      </c>
      <c r="D5157" s="278">
        <v>5079.93</v>
      </c>
      <c r="E5157" s="257"/>
    </row>
    <row r="5158" spans="1:5" s="258" customFormat="1" ht="27">
      <c r="A5158" s="262">
        <v>98065</v>
      </c>
      <c r="B5158" s="263" t="s">
        <v>25169</v>
      </c>
      <c r="C5158" s="264" t="s">
        <v>2</v>
      </c>
      <c r="D5158" s="278">
        <v>7053.27</v>
      </c>
      <c r="E5158" s="257"/>
    </row>
    <row r="5159" spans="1:5" s="258" customFormat="1" ht="27">
      <c r="A5159" s="262">
        <v>98066</v>
      </c>
      <c r="B5159" s="263" t="s">
        <v>8923</v>
      </c>
      <c r="C5159" s="264" t="s">
        <v>2</v>
      </c>
      <c r="D5159" s="278">
        <v>4448.47</v>
      </c>
      <c r="E5159" s="257"/>
    </row>
    <row r="5160" spans="1:5" s="258" customFormat="1" ht="27">
      <c r="A5160" s="262">
        <v>98067</v>
      </c>
      <c r="B5160" s="263" t="s">
        <v>8924</v>
      </c>
      <c r="C5160" s="264" t="s">
        <v>2</v>
      </c>
      <c r="D5160" s="278">
        <v>5911.92</v>
      </c>
      <c r="E5160" s="257"/>
    </row>
    <row r="5161" spans="1:5" s="258" customFormat="1" ht="27">
      <c r="A5161" s="262">
        <v>98068</v>
      </c>
      <c r="B5161" s="263" t="s">
        <v>8925</v>
      </c>
      <c r="C5161" s="264" t="s">
        <v>2</v>
      </c>
      <c r="D5161" s="278">
        <v>8340.9500000000007</v>
      </c>
      <c r="E5161" s="257"/>
    </row>
    <row r="5162" spans="1:5" s="258" customFormat="1" ht="27">
      <c r="A5162" s="262">
        <v>98069</v>
      </c>
      <c r="B5162" s="263" t="s">
        <v>8926</v>
      </c>
      <c r="C5162" s="264" t="s">
        <v>2</v>
      </c>
      <c r="D5162" s="278">
        <v>11272.27</v>
      </c>
      <c r="E5162" s="257"/>
    </row>
    <row r="5163" spans="1:5" s="258" customFormat="1" ht="27">
      <c r="A5163" s="262">
        <v>98070</v>
      </c>
      <c r="B5163" s="263" t="s">
        <v>8927</v>
      </c>
      <c r="C5163" s="264" t="s">
        <v>2</v>
      </c>
      <c r="D5163" s="278">
        <v>12819.4</v>
      </c>
      <c r="E5163" s="257"/>
    </row>
    <row r="5164" spans="1:5" s="258" customFormat="1" ht="27">
      <c r="A5164" s="262">
        <v>98071</v>
      </c>
      <c r="B5164" s="263" t="s">
        <v>8928</v>
      </c>
      <c r="C5164" s="264" t="s">
        <v>2</v>
      </c>
      <c r="D5164" s="278">
        <v>13858.31</v>
      </c>
      <c r="E5164" s="257"/>
    </row>
    <row r="5165" spans="1:5" s="258" customFormat="1" ht="27">
      <c r="A5165" s="262">
        <v>98072</v>
      </c>
      <c r="B5165" s="263" t="s">
        <v>8929</v>
      </c>
      <c r="C5165" s="264" t="s">
        <v>2</v>
      </c>
      <c r="D5165" s="278">
        <v>3801.1</v>
      </c>
      <c r="E5165" s="257"/>
    </row>
    <row r="5166" spans="1:5" s="258" customFormat="1" ht="27">
      <c r="A5166" s="262">
        <v>98073</v>
      </c>
      <c r="B5166" s="263" t="s">
        <v>8930</v>
      </c>
      <c r="C5166" s="264" t="s">
        <v>2</v>
      </c>
      <c r="D5166" s="278">
        <v>6032.21</v>
      </c>
      <c r="E5166" s="257"/>
    </row>
    <row r="5167" spans="1:5" s="258" customFormat="1" ht="27">
      <c r="A5167" s="262">
        <v>98074</v>
      </c>
      <c r="B5167" s="263" t="s">
        <v>8931</v>
      </c>
      <c r="C5167" s="264" t="s">
        <v>2</v>
      </c>
      <c r="D5167" s="278">
        <v>9486.7099999999991</v>
      </c>
      <c r="E5167" s="257"/>
    </row>
    <row r="5168" spans="1:5" s="258" customFormat="1" ht="27">
      <c r="A5168" s="262">
        <v>98075</v>
      </c>
      <c r="B5168" s="263" t="s">
        <v>8932</v>
      </c>
      <c r="C5168" s="264" t="s">
        <v>2</v>
      </c>
      <c r="D5168" s="278">
        <v>12398.77</v>
      </c>
      <c r="E5168" s="257"/>
    </row>
    <row r="5169" spans="1:5" s="258" customFormat="1" ht="27">
      <c r="A5169" s="262">
        <v>98076</v>
      </c>
      <c r="B5169" s="263" t="s">
        <v>8933</v>
      </c>
      <c r="C5169" s="264" t="s">
        <v>2</v>
      </c>
      <c r="D5169" s="278">
        <v>14365.38</v>
      </c>
      <c r="E5169" s="257"/>
    </row>
    <row r="5170" spans="1:5" s="258" customFormat="1" ht="27">
      <c r="A5170" s="262">
        <v>98077</v>
      </c>
      <c r="B5170" s="263" t="s">
        <v>8934</v>
      </c>
      <c r="C5170" s="264" t="s">
        <v>2</v>
      </c>
      <c r="D5170" s="278">
        <v>16956.43</v>
      </c>
      <c r="E5170" s="257"/>
    </row>
    <row r="5171" spans="1:5" s="258" customFormat="1" ht="27">
      <c r="A5171" s="262">
        <v>98078</v>
      </c>
      <c r="B5171" s="263" t="s">
        <v>8935</v>
      </c>
      <c r="C5171" s="264" t="s">
        <v>2</v>
      </c>
      <c r="D5171" s="278">
        <v>3872.91</v>
      </c>
      <c r="E5171" s="257"/>
    </row>
    <row r="5172" spans="1:5" s="258" customFormat="1" ht="27">
      <c r="A5172" s="262">
        <v>98079</v>
      </c>
      <c r="B5172" s="263" t="s">
        <v>8936</v>
      </c>
      <c r="C5172" s="264" t="s">
        <v>2</v>
      </c>
      <c r="D5172" s="278">
        <v>6832.48</v>
      </c>
      <c r="E5172" s="257"/>
    </row>
    <row r="5173" spans="1:5" s="258" customFormat="1" ht="27">
      <c r="A5173" s="262">
        <v>98080</v>
      </c>
      <c r="B5173" s="263" t="s">
        <v>8937</v>
      </c>
      <c r="C5173" s="264" t="s">
        <v>2</v>
      </c>
      <c r="D5173" s="278">
        <v>8861.41</v>
      </c>
      <c r="E5173" s="257"/>
    </row>
    <row r="5174" spans="1:5" s="258" customFormat="1" ht="27">
      <c r="A5174" s="262">
        <v>98081</v>
      </c>
      <c r="B5174" s="263" t="s">
        <v>8938</v>
      </c>
      <c r="C5174" s="264" t="s">
        <v>2</v>
      </c>
      <c r="D5174" s="278">
        <v>13186.36</v>
      </c>
      <c r="E5174" s="257"/>
    </row>
    <row r="5175" spans="1:5" s="258" customFormat="1" ht="27">
      <c r="A5175" s="262">
        <v>98082</v>
      </c>
      <c r="B5175" s="263" t="s">
        <v>8939</v>
      </c>
      <c r="C5175" s="264" t="s">
        <v>2</v>
      </c>
      <c r="D5175" s="278">
        <v>3686.58</v>
      </c>
      <c r="E5175" s="257"/>
    </row>
    <row r="5176" spans="1:5" s="258" customFormat="1" ht="27">
      <c r="A5176" s="262">
        <v>98083</v>
      </c>
      <c r="B5176" s="263" t="s">
        <v>8940</v>
      </c>
      <c r="C5176" s="264" t="s">
        <v>2</v>
      </c>
      <c r="D5176" s="278">
        <v>4851.7</v>
      </c>
      <c r="E5176" s="257"/>
    </row>
    <row r="5177" spans="1:5" s="258" customFormat="1" ht="27">
      <c r="A5177" s="262">
        <v>98084</v>
      </c>
      <c r="B5177" s="263" t="s">
        <v>8941</v>
      </c>
      <c r="C5177" s="264" t="s">
        <v>2</v>
      </c>
      <c r="D5177" s="278">
        <v>6794.75</v>
      </c>
      <c r="E5177" s="257"/>
    </row>
    <row r="5178" spans="1:5" s="258" customFormat="1" ht="27">
      <c r="A5178" s="262">
        <v>98085</v>
      </c>
      <c r="B5178" s="263" t="s">
        <v>8942</v>
      </c>
      <c r="C5178" s="264" t="s">
        <v>2</v>
      </c>
      <c r="D5178" s="278">
        <v>9236.58</v>
      </c>
      <c r="E5178" s="257"/>
    </row>
    <row r="5179" spans="1:5" s="258" customFormat="1" ht="27">
      <c r="A5179" s="262">
        <v>98086</v>
      </c>
      <c r="B5179" s="263" t="s">
        <v>8943</v>
      </c>
      <c r="C5179" s="264" t="s">
        <v>2</v>
      </c>
      <c r="D5179" s="278">
        <v>10396.790000000001</v>
      </c>
      <c r="E5179" s="257"/>
    </row>
    <row r="5180" spans="1:5" s="258" customFormat="1" ht="27">
      <c r="A5180" s="262">
        <v>98087</v>
      </c>
      <c r="B5180" s="263" t="s">
        <v>8944</v>
      </c>
      <c r="C5180" s="264" t="s">
        <v>2</v>
      </c>
      <c r="D5180" s="278">
        <v>11035.16</v>
      </c>
      <c r="E5180" s="257"/>
    </row>
    <row r="5181" spans="1:5" s="258" customFormat="1" ht="27">
      <c r="A5181" s="262">
        <v>98088</v>
      </c>
      <c r="B5181" s="263" t="s">
        <v>8945</v>
      </c>
      <c r="C5181" s="264" t="s">
        <v>2</v>
      </c>
      <c r="D5181" s="278">
        <v>3214.86</v>
      </c>
      <c r="E5181" s="257"/>
    </row>
    <row r="5182" spans="1:5" s="258" customFormat="1" ht="27">
      <c r="A5182" s="262">
        <v>98089</v>
      </c>
      <c r="B5182" s="263" t="s">
        <v>8946</v>
      </c>
      <c r="C5182" s="264" t="s">
        <v>2</v>
      </c>
      <c r="D5182" s="278">
        <v>5123.82</v>
      </c>
      <c r="E5182" s="257"/>
    </row>
    <row r="5183" spans="1:5" s="258" customFormat="1" ht="27">
      <c r="A5183" s="262">
        <v>98090</v>
      </c>
      <c r="B5183" s="263" t="s">
        <v>8947</v>
      </c>
      <c r="C5183" s="264" t="s">
        <v>2</v>
      </c>
      <c r="D5183" s="278">
        <v>8110.87</v>
      </c>
      <c r="E5183" s="257"/>
    </row>
    <row r="5184" spans="1:5" s="258" customFormat="1" ht="27">
      <c r="A5184" s="262">
        <v>98091</v>
      </c>
      <c r="B5184" s="263" t="s">
        <v>8948</v>
      </c>
      <c r="C5184" s="264" t="s">
        <v>2</v>
      </c>
      <c r="D5184" s="278">
        <v>10627.9</v>
      </c>
      <c r="E5184" s="257"/>
    </row>
    <row r="5185" spans="1:5" s="258" customFormat="1" ht="27">
      <c r="A5185" s="262">
        <v>98092</v>
      </c>
      <c r="B5185" s="263" t="s">
        <v>8949</v>
      </c>
      <c r="C5185" s="264" t="s">
        <v>2</v>
      </c>
      <c r="D5185" s="278">
        <v>12384.07</v>
      </c>
      <c r="E5185" s="257"/>
    </row>
    <row r="5186" spans="1:5" s="258" customFormat="1" ht="27">
      <c r="A5186" s="262">
        <v>98093</v>
      </c>
      <c r="B5186" s="263" t="s">
        <v>8950</v>
      </c>
      <c r="C5186" s="264" t="s">
        <v>2</v>
      </c>
      <c r="D5186" s="278">
        <v>14641.63</v>
      </c>
      <c r="E5186" s="257"/>
    </row>
    <row r="5187" spans="1:5" s="258" customFormat="1" ht="27">
      <c r="A5187" s="262">
        <v>98094</v>
      </c>
      <c r="B5187" s="263" t="s">
        <v>8951</v>
      </c>
      <c r="C5187" s="264" t="s">
        <v>2</v>
      </c>
      <c r="D5187" s="278">
        <v>2600.6799999999998</v>
      </c>
      <c r="E5187" s="257"/>
    </row>
    <row r="5188" spans="1:5" s="258" customFormat="1" ht="27">
      <c r="A5188" s="262">
        <v>98099</v>
      </c>
      <c r="B5188" s="263" t="s">
        <v>8952</v>
      </c>
      <c r="C5188" s="264" t="s">
        <v>2</v>
      </c>
      <c r="D5188" s="278">
        <v>4447.72</v>
      </c>
      <c r="E5188" s="257"/>
    </row>
    <row r="5189" spans="1:5" s="258" customFormat="1" ht="27">
      <c r="A5189" s="262">
        <v>98100</v>
      </c>
      <c r="B5189" s="263" t="s">
        <v>8953</v>
      </c>
      <c r="C5189" s="264" t="s">
        <v>2</v>
      </c>
      <c r="D5189" s="278">
        <v>5858.5</v>
      </c>
      <c r="E5189" s="257"/>
    </row>
    <row r="5190" spans="1:5" s="258" customFormat="1" ht="27">
      <c r="A5190" s="262">
        <v>98101</v>
      </c>
      <c r="B5190" s="263" t="s">
        <v>8954</v>
      </c>
      <c r="C5190" s="264" t="s">
        <v>2</v>
      </c>
      <c r="D5190" s="278">
        <v>8675.68</v>
      </c>
      <c r="E5190" s="257"/>
    </row>
    <row r="5191" spans="1:5" s="258" customFormat="1" ht="27">
      <c r="A5191" s="262">
        <v>98109</v>
      </c>
      <c r="B5191" s="263" t="s">
        <v>6197</v>
      </c>
      <c r="C5191" s="264" t="s">
        <v>2</v>
      </c>
      <c r="D5191" s="278">
        <v>771.08</v>
      </c>
      <c r="E5191" s="257"/>
    </row>
    <row r="5192" spans="1:5" s="258" customFormat="1" ht="13.5">
      <c r="A5192" s="262">
        <v>98110</v>
      </c>
      <c r="B5192" s="263" t="s">
        <v>6198</v>
      </c>
      <c r="C5192" s="264" t="s">
        <v>2</v>
      </c>
      <c r="D5192" s="278">
        <v>420.11</v>
      </c>
      <c r="E5192" s="257"/>
    </row>
    <row r="5193" spans="1:5" s="258" customFormat="1" ht="13.5">
      <c r="A5193" s="262">
        <v>98111</v>
      </c>
      <c r="B5193" s="263" t="s">
        <v>6199</v>
      </c>
      <c r="C5193" s="264" t="s">
        <v>2</v>
      </c>
      <c r="D5193" s="278">
        <v>55.71</v>
      </c>
      <c r="E5193" s="257"/>
    </row>
    <row r="5194" spans="1:5" s="258" customFormat="1" ht="13.5">
      <c r="A5194" s="262">
        <v>98112</v>
      </c>
      <c r="B5194" s="263" t="s">
        <v>6200</v>
      </c>
      <c r="C5194" s="264" t="s">
        <v>2</v>
      </c>
      <c r="D5194" s="278">
        <v>128.97</v>
      </c>
      <c r="E5194" s="257"/>
    </row>
    <row r="5195" spans="1:5" s="258" customFormat="1" ht="13.5">
      <c r="A5195" s="262">
        <v>98114</v>
      </c>
      <c r="B5195" s="263" t="s">
        <v>6201</v>
      </c>
      <c r="C5195" s="264" t="s">
        <v>2</v>
      </c>
      <c r="D5195" s="278">
        <v>692.9</v>
      </c>
      <c r="E5195" s="257"/>
    </row>
    <row r="5196" spans="1:5" s="258" customFormat="1" ht="27">
      <c r="A5196" s="262">
        <v>98115</v>
      </c>
      <c r="B5196" s="263" t="s">
        <v>7610</v>
      </c>
      <c r="C5196" s="264" t="s">
        <v>2</v>
      </c>
      <c r="D5196" s="278">
        <v>102.3</v>
      </c>
      <c r="E5196" s="257"/>
    </row>
    <row r="5197" spans="1:5" s="258" customFormat="1" ht="27">
      <c r="A5197" s="262">
        <v>89957</v>
      </c>
      <c r="B5197" s="263" t="s">
        <v>3899</v>
      </c>
      <c r="C5197" s="264" t="s">
        <v>2</v>
      </c>
      <c r="D5197" s="278">
        <v>149.02000000000001</v>
      </c>
      <c r="E5197" s="257"/>
    </row>
    <row r="5198" spans="1:5" s="258" customFormat="1" ht="27">
      <c r="A5198" s="262">
        <v>89959</v>
      </c>
      <c r="B5198" s="263" t="s">
        <v>3900</v>
      </c>
      <c r="C5198" s="264" t="s">
        <v>2</v>
      </c>
      <c r="D5198" s="278">
        <v>244.67</v>
      </c>
      <c r="E5198" s="257"/>
    </row>
    <row r="5199" spans="1:5" s="258" customFormat="1" ht="13.5">
      <c r="A5199" s="262">
        <v>89349</v>
      </c>
      <c r="B5199" s="263" t="s">
        <v>6939</v>
      </c>
      <c r="C5199" s="264" t="s">
        <v>2</v>
      </c>
      <c r="D5199" s="278">
        <v>30.82</v>
      </c>
      <c r="E5199" s="257"/>
    </row>
    <row r="5200" spans="1:5" s="258" customFormat="1" ht="13.5">
      <c r="A5200" s="262">
        <v>89351</v>
      </c>
      <c r="B5200" s="263" t="s">
        <v>6940</v>
      </c>
      <c r="C5200" s="264" t="s">
        <v>2</v>
      </c>
      <c r="D5200" s="278">
        <v>37.93</v>
      </c>
      <c r="E5200" s="257"/>
    </row>
    <row r="5201" spans="1:5" s="258" customFormat="1" ht="13.5">
      <c r="A5201" s="262">
        <v>89352</v>
      </c>
      <c r="B5201" s="263" t="s">
        <v>6941</v>
      </c>
      <c r="C5201" s="264" t="s">
        <v>2</v>
      </c>
      <c r="D5201" s="278">
        <v>42.09</v>
      </c>
      <c r="E5201" s="257"/>
    </row>
    <row r="5202" spans="1:5" s="258" customFormat="1" ht="13.5">
      <c r="A5202" s="262">
        <v>89353</v>
      </c>
      <c r="B5202" s="263" t="s">
        <v>6942</v>
      </c>
      <c r="C5202" s="264" t="s">
        <v>2</v>
      </c>
      <c r="D5202" s="278">
        <v>46.01</v>
      </c>
      <c r="E5202" s="257"/>
    </row>
    <row r="5203" spans="1:5" s="258" customFormat="1" ht="13.5">
      <c r="A5203" s="262">
        <v>89354</v>
      </c>
      <c r="B5203" s="263" t="s">
        <v>6943</v>
      </c>
      <c r="C5203" s="264" t="s">
        <v>2</v>
      </c>
      <c r="D5203" s="278">
        <v>431.57</v>
      </c>
      <c r="E5203" s="257"/>
    </row>
    <row r="5204" spans="1:5" s="258" customFormat="1" ht="27">
      <c r="A5204" s="262">
        <v>89969</v>
      </c>
      <c r="B5204" s="263" t="s">
        <v>3901</v>
      </c>
      <c r="C5204" s="264" t="s">
        <v>2</v>
      </c>
      <c r="D5204" s="278">
        <v>48.65</v>
      </c>
      <c r="E5204" s="257"/>
    </row>
    <row r="5205" spans="1:5" s="258" customFormat="1" ht="27">
      <c r="A5205" s="262">
        <v>89970</v>
      </c>
      <c r="B5205" s="263" t="s">
        <v>3902</v>
      </c>
      <c r="C5205" s="264" t="s">
        <v>2</v>
      </c>
      <c r="D5205" s="278">
        <v>52.27</v>
      </c>
      <c r="E5205" s="257"/>
    </row>
    <row r="5206" spans="1:5" s="258" customFormat="1" ht="27">
      <c r="A5206" s="262">
        <v>89971</v>
      </c>
      <c r="B5206" s="263" t="s">
        <v>3903</v>
      </c>
      <c r="C5206" s="264" t="s">
        <v>2</v>
      </c>
      <c r="D5206" s="278">
        <v>53.65</v>
      </c>
      <c r="E5206" s="257"/>
    </row>
    <row r="5207" spans="1:5" s="258" customFormat="1" ht="27">
      <c r="A5207" s="262">
        <v>89972</v>
      </c>
      <c r="B5207" s="263" t="s">
        <v>3904</v>
      </c>
      <c r="C5207" s="264" t="s">
        <v>2</v>
      </c>
      <c r="D5207" s="278">
        <v>59.45</v>
      </c>
      <c r="E5207" s="257"/>
    </row>
    <row r="5208" spans="1:5" s="258" customFormat="1" ht="27">
      <c r="A5208" s="262">
        <v>89973</v>
      </c>
      <c r="B5208" s="263" t="s">
        <v>3905</v>
      </c>
      <c r="C5208" s="264" t="s">
        <v>2</v>
      </c>
      <c r="D5208" s="278">
        <v>657.41</v>
      </c>
      <c r="E5208" s="257"/>
    </row>
    <row r="5209" spans="1:5" s="258" customFormat="1" ht="27">
      <c r="A5209" s="262">
        <v>89974</v>
      </c>
      <c r="B5209" s="263" t="s">
        <v>3906</v>
      </c>
      <c r="C5209" s="264" t="s">
        <v>2</v>
      </c>
      <c r="D5209" s="278">
        <v>321.17</v>
      </c>
      <c r="E5209" s="257"/>
    </row>
    <row r="5210" spans="1:5" s="258" customFormat="1" ht="27">
      <c r="A5210" s="262">
        <v>89984</v>
      </c>
      <c r="B5210" s="263" t="s">
        <v>6944</v>
      </c>
      <c r="C5210" s="264" t="s">
        <v>2</v>
      </c>
      <c r="D5210" s="278">
        <v>99.38</v>
      </c>
      <c r="E5210" s="257"/>
    </row>
    <row r="5211" spans="1:5" s="258" customFormat="1" ht="27">
      <c r="A5211" s="262">
        <v>89985</v>
      </c>
      <c r="B5211" s="263" t="s">
        <v>6945</v>
      </c>
      <c r="C5211" s="264" t="s">
        <v>2</v>
      </c>
      <c r="D5211" s="278">
        <v>104.24</v>
      </c>
      <c r="E5211" s="257"/>
    </row>
    <row r="5212" spans="1:5" s="258" customFormat="1" ht="27">
      <c r="A5212" s="262">
        <v>89986</v>
      </c>
      <c r="B5212" s="263" t="s">
        <v>6946</v>
      </c>
      <c r="C5212" s="264" t="s">
        <v>2</v>
      </c>
      <c r="D5212" s="278">
        <v>96.79</v>
      </c>
      <c r="E5212" s="257"/>
    </row>
    <row r="5213" spans="1:5" s="258" customFormat="1" ht="27">
      <c r="A5213" s="262">
        <v>89987</v>
      </c>
      <c r="B5213" s="263" t="s">
        <v>6947</v>
      </c>
      <c r="C5213" s="264" t="s">
        <v>2</v>
      </c>
      <c r="D5213" s="278">
        <v>109.9</v>
      </c>
      <c r="E5213" s="257"/>
    </row>
    <row r="5214" spans="1:5" s="258" customFormat="1" ht="13.5">
      <c r="A5214" s="262">
        <v>90371</v>
      </c>
      <c r="B5214" s="263" t="s">
        <v>6948</v>
      </c>
      <c r="C5214" s="264" t="s">
        <v>2</v>
      </c>
      <c r="D5214" s="278">
        <v>38.770000000000003</v>
      </c>
      <c r="E5214" s="257"/>
    </row>
    <row r="5215" spans="1:5" s="258" customFormat="1" ht="13.5">
      <c r="A5215" s="262">
        <v>94489</v>
      </c>
      <c r="B5215" s="263" t="s">
        <v>6949</v>
      </c>
      <c r="C5215" s="264" t="s">
        <v>2</v>
      </c>
      <c r="D5215" s="278">
        <v>39.46</v>
      </c>
      <c r="E5215" s="257"/>
    </row>
    <row r="5216" spans="1:5" s="258" customFormat="1" ht="13.5">
      <c r="A5216" s="262">
        <v>94490</v>
      </c>
      <c r="B5216" s="263" t="s">
        <v>6950</v>
      </c>
      <c r="C5216" s="264" t="s">
        <v>2</v>
      </c>
      <c r="D5216" s="278">
        <v>59.47</v>
      </c>
      <c r="E5216" s="257"/>
    </row>
    <row r="5217" spans="1:5" s="258" customFormat="1" ht="13.5">
      <c r="A5217" s="262">
        <v>94491</v>
      </c>
      <c r="B5217" s="263" t="s">
        <v>6951</v>
      </c>
      <c r="C5217" s="264" t="s">
        <v>2</v>
      </c>
      <c r="D5217" s="278">
        <v>80.739999999999995</v>
      </c>
      <c r="E5217" s="257"/>
    </row>
    <row r="5218" spans="1:5" s="258" customFormat="1" ht="13.5">
      <c r="A5218" s="262">
        <v>94492</v>
      </c>
      <c r="B5218" s="263" t="s">
        <v>6952</v>
      </c>
      <c r="C5218" s="264" t="s">
        <v>2</v>
      </c>
      <c r="D5218" s="278">
        <v>83.1</v>
      </c>
      <c r="E5218" s="257"/>
    </row>
    <row r="5219" spans="1:5" s="258" customFormat="1" ht="13.5">
      <c r="A5219" s="262">
        <v>94493</v>
      </c>
      <c r="B5219" s="263" t="s">
        <v>6953</v>
      </c>
      <c r="C5219" s="264" t="s">
        <v>2</v>
      </c>
      <c r="D5219" s="278">
        <v>152.35</v>
      </c>
      <c r="E5219" s="257"/>
    </row>
    <row r="5220" spans="1:5" s="258" customFormat="1" ht="13.5">
      <c r="A5220" s="262">
        <v>94495</v>
      </c>
      <c r="B5220" s="263" t="s">
        <v>6954</v>
      </c>
      <c r="C5220" s="264" t="s">
        <v>2</v>
      </c>
      <c r="D5220" s="278">
        <v>71.42</v>
      </c>
      <c r="E5220" s="257"/>
    </row>
    <row r="5221" spans="1:5" s="258" customFormat="1" ht="13.5">
      <c r="A5221" s="262">
        <v>94496</v>
      </c>
      <c r="B5221" s="263" t="s">
        <v>6955</v>
      </c>
      <c r="C5221" s="264" t="s">
        <v>2</v>
      </c>
      <c r="D5221" s="278">
        <v>97.31</v>
      </c>
      <c r="E5221" s="257"/>
    </row>
    <row r="5222" spans="1:5" s="258" customFormat="1" ht="13.5">
      <c r="A5222" s="262">
        <v>94497</v>
      </c>
      <c r="B5222" s="263" t="s">
        <v>6956</v>
      </c>
      <c r="C5222" s="264" t="s">
        <v>2</v>
      </c>
      <c r="D5222" s="278">
        <v>123.22</v>
      </c>
      <c r="E5222" s="257"/>
    </row>
    <row r="5223" spans="1:5" s="258" customFormat="1" ht="13.5">
      <c r="A5223" s="262">
        <v>94498</v>
      </c>
      <c r="B5223" s="263" t="s">
        <v>6957</v>
      </c>
      <c r="C5223" s="264" t="s">
        <v>2</v>
      </c>
      <c r="D5223" s="278">
        <v>170.35</v>
      </c>
      <c r="E5223" s="257"/>
    </row>
    <row r="5224" spans="1:5" s="258" customFormat="1" ht="13.5">
      <c r="A5224" s="262">
        <v>94499</v>
      </c>
      <c r="B5224" s="263" t="s">
        <v>6958</v>
      </c>
      <c r="C5224" s="264" t="s">
        <v>2</v>
      </c>
      <c r="D5224" s="278">
        <v>341.52</v>
      </c>
      <c r="E5224" s="257"/>
    </row>
    <row r="5225" spans="1:5" s="258" customFormat="1" ht="13.5">
      <c r="A5225" s="262">
        <v>94500</v>
      </c>
      <c r="B5225" s="263" t="s">
        <v>6959</v>
      </c>
      <c r="C5225" s="264" t="s">
        <v>2</v>
      </c>
      <c r="D5225" s="278">
        <v>414.35</v>
      </c>
      <c r="E5225" s="257"/>
    </row>
    <row r="5226" spans="1:5" s="258" customFormat="1" ht="13.5">
      <c r="A5226" s="262">
        <v>94501</v>
      </c>
      <c r="B5226" s="263" t="s">
        <v>6960</v>
      </c>
      <c r="C5226" s="264" t="s">
        <v>2</v>
      </c>
      <c r="D5226" s="278">
        <v>841.59</v>
      </c>
      <c r="E5226" s="257"/>
    </row>
    <row r="5227" spans="1:5" s="258" customFormat="1" ht="27">
      <c r="A5227" s="262">
        <v>94792</v>
      </c>
      <c r="B5227" s="263" t="s">
        <v>6961</v>
      </c>
      <c r="C5227" s="264" t="s">
        <v>2</v>
      </c>
      <c r="D5227" s="278">
        <v>134.01</v>
      </c>
      <c r="E5227" s="257"/>
    </row>
    <row r="5228" spans="1:5" s="258" customFormat="1" ht="27">
      <c r="A5228" s="262">
        <v>94793</v>
      </c>
      <c r="B5228" s="263" t="s">
        <v>6962</v>
      </c>
      <c r="C5228" s="264" t="s">
        <v>2</v>
      </c>
      <c r="D5228" s="278">
        <v>184.11</v>
      </c>
      <c r="E5228" s="257"/>
    </row>
    <row r="5229" spans="1:5" s="258" customFormat="1" ht="27">
      <c r="A5229" s="262">
        <v>94794</v>
      </c>
      <c r="B5229" s="263" t="s">
        <v>6963</v>
      </c>
      <c r="C5229" s="264" t="s">
        <v>2</v>
      </c>
      <c r="D5229" s="278">
        <v>194.75</v>
      </c>
      <c r="E5229" s="257"/>
    </row>
    <row r="5230" spans="1:5" s="258" customFormat="1" ht="13.5">
      <c r="A5230" s="262">
        <v>94795</v>
      </c>
      <c r="B5230" s="263" t="s">
        <v>6964</v>
      </c>
      <c r="C5230" s="264" t="s">
        <v>2</v>
      </c>
      <c r="D5230" s="278">
        <v>37.68</v>
      </c>
      <c r="E5230" s="257"/>
    </row>
    <row r="5231" spans="1:5" s="258" customFormat="1" ht="13.5">
      <c r="A5231" s="262">
        <v>94796</v>
      </c>
      <c r="B5231" s="263" t="s">
        <v>6965</v>
      </c>
      <c r="C5231" s="264" t="s">
        <v>2</v>
      </c>
      <c r="D5231" s="278">
        <v>43.31</v>
      </c>
      <c r="E5231" s="257"/>
    </row>
    <row r="5232" spans="1:5" s="258" customFormat="1" ht="13.5">
      <c r="A5232" s="262">
        <v>94797</v>
      </c>
      <c r="B5232" s="263" t="s">
        <v>6966</v>
      </c>
      <c r="C5232" s="264" t="s">
        <v>2</v>
      </c>
      <c r="D5232" s="278">
        <v>89.42</v>
      </c>
      <c r="E5232" s="257"/>
    </row>
    <row r="5233" spans="1:5" s="258" customFormat="1" ht="13.5">
      <c r="A5233" s="262">
        <v>94798</v>
      </c>
      <c r="B5233" s="263" t="s">
        <v>6967</v>
      </c>
      <c r="C5233" s="264" t="s">
        <v>2</v>
      </c>
      <c r="D5233" s="278">
        <v>148.21</v>
      </c>
      <c r="E5233" s="257"/>
    </row>
    <row r="5234" spans="1:5" s="258" customFormat="1" ht="13.5">
      <c r="A5234" s="262">
        <v>94799</v>
      </c>
      <c r="B5234" s="263" t="s">
        <v>6968</v>
      </c>
      <c r="C5234" s="264" t="s">
        <v>2</v>
      </c>
      <c r="D5234" s="278">
        <v>182.03</v>
      </c>
      <c r="E5234" s="257"/>
    </row>
    <row r="5235" spans="1:5" s="258" customFormat="1" ht="13.5">
      <c r="A5235" s="262">
        <v>94800</v>
      </c>
      <c r="B5235" s="263" t="s">
        <v>6969</v>
      </c>
      <c r="C5235" s="264" t="s">
        <v>2</v>
      </c>
      <c r="D5235" s="278">
        <v>233.69</v>
      </c>
      <c r="E5235" s="257"/>
    </row>
    <row r="5236" spans="1:5" s="258" customFormat="1" ht="13.5">
      <c r="A5236" s="262">
        <v>95248</v>
      </c>
      <c r="B5236" s="263" t="s">
        <v>6970</v>
      </c>
      <c r="C5236" s="264" t="s">
        <v>2</v>
      </c>
      <c r="D5236" s="278">
        <v>61.4</v>
      </c>
      <c r="E5236" s="257"/>
    </row>
    <row r="5237" spans="1:5" s="258" customFormat="1" ht="13.5">
      <c r="A5237" s="262">
        <v>95249</v>
      </c>
      <c r="B5237" s="263" t="s">
        <v>6971</v>
      </c>
      <c r="C5237" s="264" t="s">
        <v>2</v>
      </c>
      <c r="D5237" s="278">
        <v>72.14</v>
      </c>
      <c r="E5237" s="257"/>
    </row>
    <row r="5238" spans="1:5" s="258" customFormat="1" ht="13.5">
      <c r="A5238" s="262">
        <v>95250</v>
      </c>
      <c r="B5238" s="263" t="s">
        <v>6972</v>
      </c>
      <c r="C5238" s="264" t="s">
        <v>2</v>
      </c>
      <c r="D5238" s="278">
        <v>97.38</v>
      </c>
      <c r="E5238" s="257"/>
    </row>
    <row r="5239" spans="1:5" s="258" customFormat="1" ht="13.5">
      <c r="A5239" s="262">
        <v>95251</v>
      </c>
      <c r="B5239" s="263" t="s">
        <v>6973</v>
      </c>
      <c r="C5239" s="264" t="s">
        <v>2</v>
      </c>
      <c r="D5239" s="278">
        <v>144.22</v>
      </c>
      <c r="E5239" s="257"/>
    </row>
    <row r="5240" spans="1:5" s="258" customFormat="1" ht="13.5">
      <c r="A5240" s="262">
        <v>95252</v>
      </c>
      <c r="B5240" s="263" t="s">
        <v>6974</v>
      </c>
      <c r="C5240" s="264" t="s">
        <v>2</v>
      </c>
      <c r="D5240" s="278">
        <v>174.7</v>
      </c>
      <c r="E5240" s="257"/>
    </row>
    <row r="5241" spans="1:5" s="258" customFormat="1" ht="13.5">
      <c r="A5241" s="262">
        <v>95253</v>
      </c>
      <c r="B5241" s="263" t="s">
        <v>6975</v>
      </c>
      <c r="C5241" s="264" t="s">
        <v>2</v>
      </c>
      <c r="D5241" s="278">
        <v>266.27</v>
      </c>
      <c r="E5241" s="257"/>
    </row>
    <row r="5242" spans="1:5" s="258" customFormat="1" ht="13.5">
      <c r="A5242" s="262">
        <v>99619</v>
      </c>
      <c r="B5242" s="263" t="s">
        <v>6976</v>
      </c>
      <c r="C5242" s="264" t="s">
        <v>2</v>
      </c>
      <c r="D5242" s="278">
        <v>93.91</v>
      </c>
      <c r="E5242" s="257"/>
    </row>
    <row r="5243" spans="1:5" s="258" customFormat="1" ht="13.5">
      <c r="A5243" s="262">
        <v>99620</v>
      </c>
      <c r="B5243" s="263" t="s">
        <v>6977</v>
      </c>
      <c r="C5243" s="264" t="s">
        <v>2</v>
      </c>
      <c r="D5243" s="278">
        <v>127.56</v>
      </c>
      <c r="E5243" s="257"/>
    </row>
    <row r="5244" spans="1:5" s="258" customFormat="1" ht="13.5">
      <c r="A5244" s="262">
        <v>99621</v>
      </c>
      <c r="B5244" s="263" t="s">
        <v>6978</v>
      </c>
      <c r="C5244" s="264" t="s">
        <v>2</v>
      </c>
      <c r="D5244" s="278">
        <v>190.01</v>
      </c>
      <c r="E5244" s="257"/>
    </row>
    <row r="5245" spans="1:5" s="258" customFormat="1" ht="13.5">
      <c r="A5245" s="262">
        <v>99622</v>
      </c>
      <c r="B5245" s="263" t="s">
        <v>6979</v>
      </c>
      <c r="C5245" s="264" t="s">
        <v>2</v>
      </c>
      <c r="D5245" s="278">
        <v>214.09</v>
      </c>
      <c r="E5245" s="257"/>
    </row>
    <row r="5246" spans="1:5" s="258" customFormat="1" ht="13.5">
      <c r="A5246" s="262">
        <v>99623</v>
      </c>
      <c r="B5246" s="263" t="s">
        <v>6980</v>
      </c>
      <c r="C5246" s="264" t="s">
        <v>2</v>
      </c>
      <c r="D5246" s="278">
        <v>298.57</v>
      </c>
      <c r="E5246" s="257"/>
    </row>
    <row r="5247" spans="1:5" s="258" customFormat="1" ht="13.5">
      <c r="A5247" s="262">
        <v>99624</v>
      </c>
      <c r="B5247" s="263" t="s">
        <v>6981</v>
      </c>
      <c r="C5247" s="264" t="s">
        <v>2</v>
      </c>
      <c r="D5247" s="278">
        <v>425.47</v>
      </c>
      <c r="E5247" s="257"/>
    </row>
    <row r="5248" spans="1:5" s="258" customFormat="1" ht="13.5">
      <c r="A5248" s="262">
        <v>99625</v>
      </c>
      <c r="B5248" s="263" t="s">
        <v>6982</v>
      </c>
      <c r="C5248" s="264" t="s">
        <v>2</v>
      </c>
      <c r="D5248" s="278">
        <v>584.91</v>
      </c>
      <c r="E5248" s="257"/>
    </row>
    <row r="5249" spans="1:5" s="258" customFormat="1" ht="13.5">
      <c r="A5249" s="262">
        <v>99626</v>
      </c>
      <c r="B5249" s="263" t="s">
        <v>6983</v>
      </c>
      <c r="C5249" s="264" t="s">
        <v>2</v>
      </c>
      <c r="D5249" s="278">
        <v>899.66</v>
      </c>
      <c r="E5249" s="257"/>
    </row>
    <row r="5250" spans="1:5" s="258" customFormat="1" ht="13.5">
      <c r="A5250" s="262">
        <v>99627</v>
      </c>
      <c r="B5250" s="263" t="s">
        <v>6984</v>
      </c>
      <c r="C5250" s="264" t="s">
        <v>2</v>
      </c>
      <c r="D5250" s="278">
        <v>56.69</v>
      </c>
      <c r="E5250" s="257"/>
    </row>
    <row r="5251" spans="1:5" s="258" customFormat="1" ht="13.5">
      <c r="A5251" s="262">
        <v>99628</v>
      </c>
      <c r="B5251" s="263" t="s">
        <v>6985</v>
      </c>
      <c r="C5251" s="264" t="s">
        <v>2</v>
      </c>
      <c r="D5251" s="278">
        <v>62.06</v>
      </c>
      <c r="E5251" s="257"/>
    </row>
    <row r="5252" spans="1:5" s="258" customFormat="1" ht="13.5">
      <c r="A5252" s="262">
        <v>99629</v>
      </c>
      <c r="B5252" s="263" t="s">
        <v>6986</v>
      </c>
      <c r="C5252" s="264" t="s">
        <v>2</v>
      </c>
      <c r="D5252" s="278">
        <v>69.13</v>
      </c>
      <c r="E5252" s="257"/>
    </row>
    <row r="5253" spans="1:5" s="258" customFormat="1" ht="13.5">
      <c r="A5253" s="262">
        <v>99630</v>
      </c>
      <c r="B5253" s="263" t="s">
        <v>6987</v>
      </c>
      <c r="C5253" s="264" t="s">
        <v>2</v>
      </c>
      <c r="D5253" s="278">
        <v>102.73</v>
      </c>
      <c r="E5253" s="257"/>
    </row>
    <row r="5254" spans="1:5" s="258" customFormat="1" ht="13.5">
      <c r="A5254" s="262">
        <v>99631</v>
      </c>
      <c r="B5254" s="263" t="s">
        <v>6988</v>
      </c>
      <c r="C5254" s="264" t="s">
        <v>2</v>
      </c>
      <c r="D5254" s="278">
        <v>119.76</v>
      </c>
      <c r="E5254" s="257"/>
    </row>
    <row r="5255" spans="1:5" s="258" customFormat="1" ht="13.5">
      <c r="A5255" s="262">
        <v>99632</v>
      </c>
      <c r="B5255" s="263" t="s">
        <v>6989</v>
      </c>
      <c r="C5255" s="264" t="s">
        <v>2</v>
      </c>
      <c r="D5255" s="278">
        <v>172.43</v>
      </c>
      <c r="E5255" s="257"/>
    </row>
    <row r="5256" spans="1:5" s="258" customFormat="1" ht="13.5">
      <c r="A5256" s="262">
        <v>99633</v>
      </c>
      <c r="B5256" s="263" t="s">
        <v>6990</v>
      </c>
      <c r="C5256" s="264" t="s">
        <v>2</v>
      </c>
      <c r="D5256" s="278">
        <v>369.11</v>
      </c>
      <c r="E5256" s="257"/>
    </row>
    <row r="5257" spans="1:5" s="258" customFormat="1" ht="13.5">
      <c r="A5257" s="262">
        <v>99634</v>
      </c>
      <c r="B5257" s="263" t="s">
        <v>6991</v>
      </c>
      <c r="C5257" s="264" t="s">
        <v>2</v>
      </c>
      <c r="D5257" s="278">
        <v>628.13</v>
      </c>
      <c r="E5257" s="257"/>
    </row>
    <row r="5258" spans="1:5" s="258" customFormat="1" ht="13.5">
      <c r="A5258" s="262">
        <v>99635</v>
      </c>
      <c r="B5258" s="263" t="s">
        <v>6992</v>
      </c>
      <c r="C5258" s="264" t="s">
        <v>2</v>
      </c>
      <c r="D5258" s="278">
        <v>302.93</v>
      </c>
      <c r="E5258" s="257"/>
    </row>
    <row r="5259" spans="1:5" s="258" customFormat="1" ht="13.5">
      <c r="A5259" s="262">
        <v>103008</v>
      </c>
      <c r="B5259" s="263" t="s">
        <v>6993</v>
      </c>
      <c r="C5259" s="264" t="s">
        <v>2</v>
      </c>
      <c r="D5259" s="278">
        <v>76.599999999999994</v>
      </c>
      <c r="E5259" s="257"/>
    </row>
    <row r="5260" spans="1:5" s="258" customFormat="1" ht="13.5">
      <c r="A5260" s="262">
        <v>103009</v>
      </c>
      <c r="B5260" s="263" t="s">
        <v>6994</v>
      </c>
      <c r="C5260" s="264" t="s">
        <v>2</v>
      </c>
      <c r="D5260" s="278">
        <v>272.07</v>
      </c>
      <c r="E5260" s="257"/>
    </row>
    <row r="5261" spans="1:5" s="258" customFormat="1" ht="13.5">
      <c r="A5261" s="262">
        <v>103010</v>
      </c>
      <c r="B5261" s="263" t="s">
        <v>6995</v>
      </c>
      <c r="C5261" s="264" t="s">
        <v>2</v>
      </c>
      <c r="D5261" s="278">
        <v>58.09</v>
      </c>
      <c r="E5261" s="257"/>
    </row>
    <row r="5262" spans="1:5" s="258" customFormat="1" ht="13.5">
      <c r="A5262" s="262">
        <v>103011</v>
      </c>
      <c r="B5262" s="263" t="s">
        <v>6996</v>
      </c>
      <c r="C5262" s="264" t="s">
        <v>2</v>
      </c>
      <c r="D5262" s="278">
        <v>64.86</v>
      </c>
      <c r="E5262" s="257"/>
    </row>
    <row r="5263" spans="1:5" s="258" customFormat="1" ht="13.5">
      <c r="A5263" s="262">
        <v>103012</v>
      </c>
      <c r="B5263" s="263" t="s">
        <v>6997</v>
      </c>
      <c r="C5263" s="264" t="s">
        <v>2</v>
      </c>
      <c r="D5263" s="278">
        <v>102.17</v>
      </c>
      <c r="E5263" s="257"/>
    </row>
    <row r="5264" spans="1:5" s="258" customFormat="1" ht="13.5">
      <c r="A5264" s="262">
        <v>103013</v>
      </c>
      <c r="B5264" s="263" t="s">
        <v>6998</v>
      </c>
      <c r="C5264" s="264" t="s">
        <v>2</v>
      </c>
      <c r="D5264" s="278">
        <v>110.14</v>
      </c>
      <c r="E5264" s="257"/>
    </row>
    <row r="5265" spans="1:5" s="258" customFormat="1" ht="13.5">
      <c r="A5265" s="262">
        <v>103014</v>
      </c>
      <c r="B5265" s="263" t="s">
        <v>6999</v>
      </c>
      <c r="C5265" s="264" t="s">
        <v>2</v>
      </c>
      <c r="D5265" s="278">
        <v>165.45</v>
      </c>
      <c r="E5265" s="257"/>
    </row>
    <row r="5266" spans="1:5" s="258" customFormat="1" ht="13.5">
      <c r="A5266" s="262">
        <v>103015</v>
      </c>
      <c r="B5266" s="263" t="s">
        <v>7000</v>
      </c>
      <c r="C5266" s="264" t="s">
        <v>2</v>
      </c>
      <c r="D5266" s="278">
        <v>292.08999999999997</v>
      </c>
      <c r="E5266" s="257"/>
    </row>
    <row r="5267" spans="1:5" s="258" customFormat="1" ht="13.5">
      <c r="A5267" s="262">
        <v>103016</v>
      </c>
      <c r="B5267" s="263" t="s">
        <v>7001</v>
      </c>
      <c r="C5267" s="264" t="s">
        <v>2</v>
      </c>
      <c r="D5267" s="278">
        <v>399.15</v>
      </c>
      <c r="E5267" s="257"/>
    </row>
    <row r="5268" spans="1:5" s="258" customFormat="1" ht="13.5">
      <c r="A5268" s="262">
        <v>103017</v>
      </c>
      <c r="B5268" s="263" t="s">
        <v>7002</v>
      </c>
      <c r="C5268" s="264" t="s">
        <v>2</v>
      </c>
      <c r="D5268" s="278">
        <v>695.9</v>
      </c>
      <c r="E5268" s="257"/>
    </row>
    <row r="5269" spans="1:5" s="258" customFormat="1" ht="13.5">
      <c r="A5269" s="262">
        <v>103018</v>
      </c>
      <c r="B5269" s="263" t="s">
        <v>7003</v>
      </c>
      <c r="C5269" s="264" t="s">
        <v>2</v>
      </c>
      <c r="D5269" s="278">
        <v>247.88</v>
      </c>
      <c r="E5269" s="257"/>
    </row>
    <row r="5270" spans="1:5" s="258" customFormat="1" ht="27">
      <c r="A5270" s="262">
        <v>103019</v>
      </c>
      <c r="B5270" s="263" t="s">
        <v>7004</v>
      </c>
      <c r="C5270" s="264" t="s">
        <v>2</v>
      </c>
      <c r="D5270" s="278">
        <v>211.35</v>
      </c>
      <c r="E5270" s="257"/>
    </row>
    <row r="5271" spans="1:5" s="258" customFormat="1" ht="13.5">
      <c r="A5271" s="262">
        <v>103029</v>
      </c>
      <c r="B5271" s="263" t="s">
        <v>7005</v>
      </c>
      <c r="C5271" s="264" t="s">
        <v>2</v>
      </c>
      <c r="D5271" s="278">
        <v>52.75</v>
      </c>
      <c r="E5271" s="257"/>
    </row>
    <row r="5272" spans="1:5" s="258" customFormat="1" ht="13.5">
      <c r="A5272" s="262">
        <v>103036</v>
      </c>
      <c r="B5272" s="263" t="s">
        <v>7006</v>
      </c>
      <c r="C5272" s="264" t="s">
        <v>2</v>
      </c>
      <c r="D5272" s="278">
        <v>31.42</v>
      </c>
      <c r="E5272" s="257"/>
    </row>
    <row r="5273" spans="1:5" s="258" customFormat="1" ht="13.5">
      <c r="A5273" s="262">
        <v>103037</v>
      </c>
      <c r="B5273" s="263" t="s">
        <v>7007</v>
      </c>
      <c r="C5273" s="264" t="s">
        <v>2</v>
      </c>
      <c r="D5273" s="278">
        <v>61.78</v>
      </c>
      <c r="E5273" s="257"/>
    </row>
    <row r="5274" spans="1:5" s="258" customFormat="1" ht="13.5">
      <c r="A5274" s="262">
        <v>103038</v>
      </c>
      <c r="B5274" s="263" t="s">
        <v>7008</v>
      </c>
      <c r="C5274" s="264" t="s">
        <v>2</v>
      </c>
      <c r="D5274" s="278">
        <v>82.67</v>
      </c>
      <c r="E5274" s="257"/>
    </row>
    <row r="5275" spans="1:5" s="258" customFormat="1" ht="13.5">
      <c r="A5275" s="262">
        <v>103039</v>
      </c>
      <c r="B5275" s="263" t="s">
        <v>7009</v>
      </c>
      <c r="C5275" s="264" t="s">
        <v>2</v>
      </c>
      <c r="D5275" s="278">
        <v>89.19</v>
      </c>
      <c r="E5275" s="257"/>
    </row>
    <row r="5276" spans="1:5" s="258" customFormat="1" ht="13.5">
      <c r="A5276" s="262">
        <v>103040</v>
      </c>
      <c r="B5276" s="263" t="s">
        <v>7010</v>
      </c>
      <c r="C5276" s="264" t="s">
        <v>2</v>
      </c>
      <c r="D5276" s="278">
        <v>133.52000000000001</v>
      </c>
      <c r="E5276" s="257"/>
    </row>
    <row r="5277" spans="1:5" s="258" customFormat="1" ht="13.5">
      <c r="A5277" s="262">
        <v>103041</v>
      </c>
      <c r="B5277" s="263" t="s">
        <v>7011</v>
      </c>
      <c r="C5277" s="264" t="s">
        <v>2</v>
      </c>
      <c r="D5277" s="278">
        <v>25.96</v>
      </c>
      <c r="E5277" s="257"/>
    </row>
    <row r="5278" spans="1:5" s="258" customFormat="1" ht="13.5">
      <c r="A5278" s="262">
        <v>103042</v>
      </c>
      <c r="B5278" s="263" t="s">
        <v>7012</v>
      </c>
      <c r="C5278" s="264" t="s">
        <v>2</v>
      </c>
      <c r="D5278" s="278">
        <v>31.71</v>
      </c>
      <c r="E5278" s="257"/>
    </row>
    <row r="5279" spans="1:5" s="258" customFormat="1" ht="13.5">
      <c r="A5279" s="262">
        <v>103043</v>
      </c>
      <c r="B5279" s="263" t="s">
        <v>7013</v>
      </c>
      <c r="C5279" s="264" t="s">
        <v>2</v>
      </c>
      <c r="D5279" s="278">
        <v>30.19</v>
      </c>
      <c r="E5279" s="257"/>
    </row>
    <row r="5280" spans="1:5" s="258" customFormat="1" ht="13.5">
      <c r="A5280" s="262">
        <v>103044</v>
      </c>
      <c r="B5280" s="263" t="s">
        <v>7014</v>
      </c>
      <c r="C5280" s="264" t="s">
        <v>2</v>
      </c>
      <c r="D5280" s="278">
        <v>40.51</v>
      </c>
      <c r="E5280" s="257"/>
    </row>
    <row r="5281" spans="1:5" s="258" customFormat="1" ht="13.5">
      <c r="A5281" s="262">
        <v>103045</v>
      </c>
      <c r="B5281" s="263" t="s">
        <v>7015</v>
      </c>
      <c r="C5281" s="264" t="s">
        <v>2</v>
      </c>
      <c r="D5281" s="278">
        <v>12.07</v>
      </c>
      <c r="E5281" s="257"/>
    </row>
    <row r="5282" spans="1:5" s="258" customFormat="1" ht="13.5">
      <c r="A5282" s="262">
        <v>103046</v>
      </c>
      <c r="B5282" s="263" t="s">
        <v>7016</v>
      </c>
      <c r="C5282" s="264" t="s">
        <v>2</v>
      </c>
      <c r="D5282" s="278">
        <v>29.94</v>
      </c>
      <c r="E5282" s="257"/>
    </row>
    <row r="5283" spans="1:5" s="258" customFormat="1" ht="13.5">
      <c r="A5283" s="262">
        <v>103047</v>
      </c>
      <c r="B5283" s="263" t="s">
        <v>7017</v>
      </c>
      <c r="C5283" s="264" t="s">
        <v>2</v>
      </c>
      <c r="D5283" s="278">
        <v>31.68</v>
      </c>
      <c r="E5283" s="257"/>
    </row>
    <row r="5284" spans="1:5" s="258" customFormat="1" ht="13.5">
      <c r="A5284" s="262">
        <v>103048</v>
      </c>
      <c r="B5284" s="263" t="s">
        <v>7018</v>
      </c>
      <c r="C5284" s="264" t="s">
        <v>2</v>
      </c>
      <c r="D5284" s="278">
        <v>23.29</v>
      </c>
      <c r="E5284" s="257"/>
    </row>
    <row r="5285" spans="1:5" s="258" customFormat="1" ht="13.5">
      <c r="A5285" s="262">
        <v>103049</v>
      </c>
      <c r="B5285" s="263" t="s">
        <v>7019</v>
      </c>
      <c r="C5285" s="264" t="s">
        <v>2</v>
      </c>
      <c r="D5285" s="278">
        <v>25.48</v>
      </c>
      <c r="E5285" s="257"/>
    </row>
    <row r="5286" spans="1:5" s="258" customFormat="1" ht="13.5">
      <c r="A5286" s="262">
        <v>103050</v>
      </c>
      <c r="B5286" s="263" t="s">
        <v>7020</v>
      </c>
      <c r="C5286" s="264" t="s">
        <v>2</v>
      </c>
      <c r="D5286" s="278">
        <v>24.89</v>
      </c>
      <c r="E5286" s="257"/>
    </row>
    <row r="5287" spans="1:5" s="258" customFormat="1" ht="13.5">
      <c r="A5287" s="262">
        <v>103051</v>
      </c>
      <c r="B5287" s="263" t="s">
        <v>7021</v>
      </c>
      <c r="C5287" s="264" t="s">
        <v>2</v>
      </c>
      <c r="D5287" s="278">
        <v>29.95</v>
      </c>
      <c r="E5287" s="257"/>
    </row>
    <row r="5288" spans="1:5" s="258" customFormat="1" ht="13.5">
      <c r="A5288" s="262">
        <v>103052</v>
      </c>
      <c r="B5288" s="263" t="s">
        <v>7022</v>
      </c>
      <c r="C5288" s="264" t="s">
        <v>2</v>
      </c>
      <c r="D5288" s="278">
        <v>41.48</v>
      </c>
      <c r="E5288" s="257"/>
    </row>
    <row r="5289" spans="1:5" s="258" customFormat="1" ht="27">
      <c r="A5289" s="262">
        <v>95634</v>
      </c>
      <c r="B5289" s="263" t="s">
        <v>3907</v>
      </c>
      <c r="C5289" s="264" t="s">
        <v>2</v>
      </c>
      <c r="D5289" s="278">
        <v>279.31</v>
      </c>
      <c r="E5289" s="257"/>
    </row>
    <row r="5290" spans="1:5" s="258" customFormat="1" ht="27">
      <c r="A5290" s="262">
        <v>95635</v>
      </c>
      <c r="B5290" s="263" t="s">
        <v>3908</v>
      </c>
      <c r="C5290" s="264" t="s">
        <v>2</v>
      </c>
      <c r="D5290" s="278">
        <v>292.7</v>
      </c>
      <c r="E5290" s="257"/>
    </row>
    <row r="5291" spans="1:5" s="258" customFormat="1" ht="27">
      <c r="A5291" s="262">
        <v>95636</v>
      </c>
      <c r="B5291" s="263" t="s">
        <v>7023</v>
      </c>
      <c r="C5291" s="264" t="s">
        <v>2</v>
      </c>
      <c r="D5291" s="278">
        <v>411.07</v>
      </c>
      <c r="E5291" s="257"/>
    </row>
    <row r="5292" spans="1:5" s="258" customFormat="1" ht="27">
      <c r="A5292" s="262">
        <v>95637</v>
      </c>
      <c r="B5292" s="263" t="s">
        <v>3909</v>
      </c>
      <c r="C5292" s="264" t="s">
        <v>2</v>
      </c>
      <c r="D5292" s="278">
        <v>625.95000000000005</v>
      </c>
      <c r="E5292" s="257"/>
    </row>
    <row r="5293" spans="1:5" s="258" customFormat="1" ht="27">
      <c r="A5293" s="262">
        <v>95638</v>
      </c>
      <c r="B5293" s="263" t="s">
        <v>3910</v>
      </c>
      <c r="C5293" s="264" t="s">
        <v>2</v>
      </c>
      <c r="D5293" s="278">
        <v>761.82</v>
      </c>
      <c r="E5293" s="257"/>
    </row>
    <row r="5294" spans="1:5" s="258" customFormat="1" ht="27">
      <c r="A5294" s="262">
        <v>95639</v>
      </c>
      <c r="B5294" s="263" t="s">
        <v>3911</v>
      </c>
      <c r="C5294" s="264" t="s">
        <v>2</v>
      </c>
      <c r="D5294" s="278">
        <v>993.83</v>
      </c>
      <c r="E5294" s="257"/>
    </row>
    <row r="5295" spans="1:5" s="258" customFormat="1" ht="27">
      <c r="A5295" s="262">
        <v>95641</v>
      </c>
      <c r="B5295" s="263" t="s">
        <v>3912</v>
      </c>
      <c r="C5295" s="264" t="s">
        <v>2</v>
      </c>
      <c r="D5295" s="278">
        <v>345.32</v>
      </c>
      <c r="E5295" s="257"/>
    </row>
    <row r="5296" spans="1:5" s="258" customFormat="1" ht="27">
      <c r="A5296" s="262">
        <v>95642</v>
      </c>
      <c r="B5296" s="263" t="s">
        <v>3913</v>
      </c>
      <c r="C5296" s="264" t="s">
        <v>2</v>
      </c>
      <c r="D5296" s="278">
        <v>510.71</v>
      </c>
      <c r="E5296" s="257"/>
    </row>
    <row r="5297" spans="1:5" s="258" customFormat="1" ht="27">
      <c r="A5297" s="262">
        <v>95643</v>
      </c>
      <c r="B5297" s="263" t="s">
        <v>3914</v>
      </c>
      <c r="C5297" s="264" t="s">
        <v>2</v>
      </c>
      <c r="D5297" s="278">
        <v>668.63</v>
      </c>
      <c r="E5297" s="257"/>
    </row>
    <row r="5298" spans="1:5" s="258" customFormat="1" ht="27">
      <c r="A5298" s="262">
        <v>95644</v>
      </c>
      <c r="B5298" s="263" t="s">
        <v>3915</v>
      </c>
      <c r="C5298" s="264" t="s">
        <v>2</v>
      </c>
      <c r="D5298" s="278">
        <v>257.91000000000003</v>
      </c>
      <c r="E5298" s="257"/>
    </row>
    <row r="5299" spans="1:5" s="258" customFormat="1" ht="27">
      <c r="A5299" s="262">
        <v>95645</v>
      </c>
      <c r="B5299" s="263" t="s">
        <v>3916</v>
      </c>
      <c r="C5299" s="264" t="s">
        <v>2</v>
      </c>
      <c r="D5299" s="278">
        <v>473.37</v>
      </c>
      <c r="E5299" s="257"/>
    </row>
    <row r="5300" spans="1:5" s="258" customFormat="1" ht="27">
      <c r="A5300" s="262">
        <v>95646</v>
      </c>
      <c r="B5300" s="263" t="s">
        <v>3917</v>
      </c>
      <c r="C5300" s="264" t="s">
        <v>2</v>
      </c>
      <c r="D5300" s="278">
        <v>706.04</v>
      </c>
      <c r="E5300" s="257"/>
    </row>
    <row r="5301" spans="1:5" s="258" customFormat="1" ht="27">
      <c r="A5301" s="262">
        <v>95647</v>
      </c>
      <c r="B5301" s="263" t="s">
        <v>3918</v>
      </c>
      <c r="C5301" s="264" t="s">
        <v>2</v>
      </c>
      <c r="D5301" s="278">
        <v>926.44</v>
      </c>
      <c r="E5301" s="257"/>
    </row>
    <row r="5302" spans="1:5" s="258" customFormat="1" ht="27">
      <c r="A5302" s="262">
        <v>95648</v>
      </c>
      <c r="B5302" s="263" t="s">
        <v>25170</v>
      </c>
      <c r="C5302" s="264" t="s">
        <v>2</v>
      </c>
      <c r="D5302" s="278">
        <v>589.66</v>
      </c>
      <c r="E5302" s="257"/>
    </row>
    <row r="5303" spans="1:5" s="258" customFormat="1" ht="27">
      <c r="A5303" s="262">
        <v>95649</v>
      </c>
      <c r="B5303" s="263" t="s">
        <v>25171</v>
      </c>
      <c r="C5303" s="264" t="s">
        <v>2</v>
      </c>
      <c r="D5303" s="278">
        <v>1015.8</v>
      </c>
      <c r="E5303" s="257"/>
    </row>
    <row r="5304" spans="1:5" s="258" customFormat="1" ht="27">
      <c r="A5304" s="262">
        <v>95650</v>
      </c>
      <c r="B5304" s="263" t="s">
        <v>25172</v>
      </c>
      <c r="C5304" s="264" t="s">
        <v>2</v>
      </c>
      <c r="D5304" s="278">
        <v>1483.65</v>
      </c>
      <c r="E5304" s="257"/>
    </row>
    <row r="5305" spans="1:5" s="258" customFormat="1" ht="27">
      <c r="A5305" s="262">
        <v>95651</v>
      </c>
      <c r="B5305" s="263" t="s">
        <v>25173</v>
      </c>
      <c r="C5305" s="264" t="s">
        <v>2</v>
      </c>
      <c r="D5305" s="278">
        <v>1926.88</v>
      </c>
      <c r="E5305" s="257"/>
    </row>
    <row r="5306" spans="1:5" s="258" customFormat="1" ht="27">
      <c r="A5306" s="262">
        <v>95652</v>
      </c>
      <c r="B5306" s="263" t="s">
        <v>25174</v>
      </c>
      <c r="C5306" s="264" t="s">
        <v>2</v>
      </c>
      <c r="D5306" s="278">
        <v>734.9</v>
      </c>
      <c r="E5306" s="257"/>
    </row>
    <row r="5307" spans="1:5" s="258" customFormat="1" ht="27">
      <c r="A5307" s="262">
        <v>95653</v>
      </c>
      <c r="B5307" s="263" t="s">
        <v>25175</v>
      </c>
      <c r="C5307" s="264" t="s">
        <v>2</v>
      </c>
      <c r="D5307" s="278">
        <v>1304.3599999999999</v>
      </c>
      <c r="E5307" s="257"/>
    </row>
    <row r="5308" spans="1:5" s="258" customFormat="1" ht="27">
      <c r="A5308" s="262">
        <v>95654</v>
      </c>
      <c r="B5308" s="263" t="s">
        <v>25176</v>
      </c>
      <c r="C5308" s="264" t="s">
        <v>2</v>
      </c>
      <c r="D5308" s="278">
        <v>1921.3</v>
      </c>
      <c r="E5308" s="257"/>
    </row>
    <row r="5309" spans="1:5" s="258" customFormat="1" ht="27">
      <c r="A5309" s="262">
        <v>95655</v>
      </c>
      <c r="B5309" s="263" t="s">
        <v>25177</v>
      </c>
      <c r="C5309" s="264" t="s">
        <v>2</v>
      </c>
      <c r="D5309" s="278">
        <v>2506.56</v>
      </c>
      <c r="E5309" s="257"/>
    </row>
    <row r="5310" spans="1:5" s="258" customFormat="1" ht="27">
      <c r="A5310" s="262">
        <v>95657</v>
      </c>
      <c r="B5310" s="263" t="s">
        <v>25178</v>
      </c>
      <c r="C5310" s="264" t="s">
        <v>2</v>
      </c>
      <c r="D5310" s="278">
        <v>250.3</v>
      </c>
      <c r="E5310" s="257"/>
    </row>
    <row r="5311" spans="1:5" s="258" customFormat="1" ht="27">
      <c r="A5311" s="262">
        <v>95658</v>
      </c>
      <c r="B5311" s="263" t="s">
        <v>25179</v>
      </c>
      <c r="C5311" s="264" t="s">
        <v>2</v>
      </c>
      <c r="D5311" s="278">
        <v>471.54</v>
      </c>
      <c r="E5311" s="257"/>
    </row>
    <row r="5312" spans="1:5" s="258" customFormat="1" ht="27">
      <c r="A5312" s="262">
        <v>95659</v>
      </c>
      <c r="B5312" s="263" t="s">
        <v>25180</v>
      </c>
      <c r="C5312" s="264" t="s">
        <v>2</v>
      </c>
      <c r="D5312" s="278">
        <v>663.68</v>
      </c>
      <c r="E5312" s="257"/>
    </row>
    <row r="5313" spans="1:5" s="258" customFormat="1" ht="27">
      <c r="A5313" s="262">
        <v>95660</v>
      </c>
      <c r="B5313" s="263" t="s">
        <v>25181</v>
      </c>
      <c r="C5313" s="264" t="s">
        <v>2</v>
      </c>
      <c r="D5313" s="278">
        <v>939.79</v>
      </c>
      <c r="E5313" s="257"/>
    </row>
    <row r="5314" spans="1:5" s="258" customFormat="1" ht="27">
      <c r="A5314" s="262">
        <v>95661</v>
      </c>
      <c r="B5314" s="263" t="s">
        <v>25182</v>
      </c>
      <c r="C5314" s="264" t="s">
        <v>2</v>
      </c>
      <c r="D5314" s="278">
        <v>324.26</v>
      </c>
      <c r="E5314" s="257"/>
    </row>
    <row r="5315" spans="1:5" s="258" customFormat="1" ht="27">
      <c r="A5315" s="262">
        <v>95662</v>
      </c>
      <c r="B5315" s="263" t="s">
        <v>25183</v>
      </c>
      <c r="C5315" s="264" t="s">
        <v>2</v>
      </c>
      <c r="D5315" s="278">
        <v>620.72</v>
      </c>
      <c r="E5315" s="257"/>
    </row>
    <row r="5316" spans="1:5" s="258" customFormat="1" ht="27">
      <c r="A5316" s="262">
        <v>95663</v>
      </c>
      <c r="B5316" s="263" t="s">
        <v>25184</v>
      </c>
      <c r="C5316" s="264" t="s">
        <v>2</v>
      </c>
      <c r="D5316" s="278">
        <v>936.9</v>
      </c>
      <c r="E5316" s="257"/>
    </row>
    <row r="5317" spans="1:5" s="258" customFormat="1" ht="27">
      <c r="A5317" s="262">
        <v>95664</v>
      </c>
      <c r="B5317" s="263" t="s">
        <v>25185</v>
      </c>
      <c r="C5317" s="264" t="s">
        <v>2</v>
      </c>
      <c r="D5317" s="278">
        <v>1234.76</v>
      </c>
      <c r="E5317" s="257"/>
    </row>
    <row r="5318" spans="1:5" s="258" customFormat="1" ht="27">
      <c r="A5318" s="262">
        <v>95665</v>
      </c>
      <c r="B5318" s="263" t="s">
        <v>25186</v>
      </c>
      <c r="C5318" s="264" t="s">
        <v>2</v>
      </c>
      <c r="D5318" s="278">
        <v>261.64999999999998</v>
      </c>
      <c r="E5318" s="257"/>
    </row>
    <row r="5319" spans="1:5" s="258" customFormat="1" ht="27">
      <c r="A5319" s="262">
        <v>95666</v>
      </c>
      <c r="B5319" s="263" t="s">
        <v>25187</v>
      </c>
      <c r="C5319" s="264" t="s">
        <v>2</v>
      </c>
      <c r="D5319" s="278">
        <v>498.41</v>
      </c>
      <c r="E5319" s="257"/>
    </row>
    <row r="5320" spans="1:5" s="258" customFormat="1" ht="27">
      <c r="A5320" s="262">
        <v>95667</v>
      </c>
      <c r="B5320" s="263" t="s">
        <v>25188</v>
      </c>
      <c r="C5320" s="264" t="s">
        <v>2</v>
      </c>
      <c r="D5320" s="278">
        <v>745.42</v>
      </c>
      <c r="E5320" s="257"/>
    </row>
    <row r="5321" spans="1:5" s="258" customFormat="1" ht="27">
      <c r="A5321" s="262">
        <v>95668</v>
      </c>
      <c r="B5321" s="263" t="s">
        <v>25189</v>
      </c>
      <c r="C5321" s="264" t="s">
        <v>2</v>
      </c>
      <c r="D5321" s="278">
        <v>978.32</v>
      </c>
      <c r="E5321" s="257"/>
    </row>
    <row r="5322" spans="1:5" s="258" customFormat="1" ht="27">
      <c r="A5322" s="262">
        <v>95669</v>
      </c>
      <c r="B5322" s="263" t="s">
        <v>25190</v>
      </c>
      <c r="C5322" s="264" t="s">
        <v>2</v>
      </c>
      <c r="D5322" s="278">
        <v>346.31</v>
      </c>
      <c r="E5322" s="257"/>
    </row>
    <row r="5323" spans="1:5" s="258" customFormat="1" ht="27">
      <c r="A5323" s="262">
        <v>95670</v>
      </c>
      <c r="B5323" s="263" t="s">
        <v>25191</v>
      </c>
      <c r="C5323" s="264" t="s">
        <v>2</v>
      </c>
      <c r="D5323" s="278">
        <v>646.13</v>
      </c>
      <c r="E5323" s="257"/>
    </row>
    <row r="5324" spans="1:5" s="258" customFormat="1" ht="27">
      <c r="A5324" s="262">
        <v>95671</v>
      </c>
      <c r="B5324" s="263" t="s">
        <v>25192</v>
      </c>
      <c r="C5324" s="264" t="s">
        <v>2</v>
      </c>
      <c r="D5324" s="278">
        <v>970.35</v>
      </c>
      <c r="E5324" s="257"/>
    </row>
    <row r="5325" spans="1:5" s="258" customFormat="1" ht="27">
      <c r="A5325" s="262">
        <v>95672</v>
      </c>
      <c r="B5325" s="263" t="s">
        <v>25193</v>
      </c>
      <c r="C5325" s="264" t="s">
        <v>2</v>
      </c>
      <c r="D5325" s="278">
        <v>1296.48</v>
      </c>
      <c r="E5325" s="257"/>
    </row>
    <row r="5326" spans="1:5" s="258" customFormat="1" ht="13.5">
      <c r="A5326" s="262">
        <v>95673</v>
      </c>
      <c r="B5326" s="263" t="s">
        <v>3919</v>
      </c>
      <c r="C5326" s="264" t="s">
        <v>2</v>
      </c>
      <c r="D5326" s="278">
        <v>113.2</v>
      </c>
      <c r="E5326" s="257"/>
    </row>
    <row r="5327" spans="1:5" s="258" customFormat="1" ht="13.5">
      <c r="A5327" s="262">
        <v>95674</v>
      </c>
      <c r="B5327" s="263" t="s">
        <v>3920</v>
      </c>
      <c r="C5327" s="264" t="s">
        <v>2</v>
      </c>
      <c r="D5327" s="278">
        <v>119.96</v>
      </c>
      <c r="E5327" s="257"/>
    </row>
    <row r="5328" spans="1:5" s="258" customFormat="1" ht="13.5">
      <c r="A5328" s="262">
        <v>95675</v>
      </c>
      <c r="B5328" s="263" t="s">
        <v>3921</v>
      </c>
      <c r="C5328" s="264" t="s">
        <v>2</v>
      </c>
      <c r="D5328" s="278">
        <v>146.31</v>
      </c>
      <c r="E5328" s="257"/>
    </row>
    <row r="5329" spans="1:5" s="258" customFormat="1" ht="13.5">
      <c r="A5329" s="262">
        <v>95676</v>
      </c>
      <c r="B5329" s="263" t="s">
        <v>3922</v>
      </c>
      <c r="C5329" s="264" t="s">
        <v>2</v>
      </c>
      <c r="D5329" s="278">
        <v>117.88</v>
      </c>
      <c r="E5329" s="257"/>
    </row>
    <row r="5330" spans="1:5" s="258" customFormat="1" ht="27">
      <c r="A5330" s="262">
        <v>97741</v>
      </c>
      <c r="B5330" s="263" t="s">
        <v>3923</v>
      </c>
      <c r="C5330" s="264" t="s">
        <v>2</v>
      </c>
      <c r="D5330" s="278">
        <v>193.23</v>
      </c>
      <c r="E5330" s="257"/>
    </row>
    <row r="5331" spans="1:5" s="258" customFormat="1" ht="13.5">
      <c r="A5331" s="262">
        <v>90436</v>
      </c>
      <c r="B5331" s="263" t="s">
        <v>3924</v>
      </c>
      <c r="C5331" s="264" t="s">
        <v>2</v>
      </c>
      <c r="D5331" s="278">
        <v>14.3</v>
      </c>
      <c r="E5331" s="257"/>
    </row>
    <row r="5332" spans="1:5" s="258" customFormat="1" ht="13.5">
      <c r="A5332" s="262">
        <v>90437</v>
      </c>
      <c r="B5332" s="263" t="s">
        <v>3925</v>
      </c>
      <c r="C5332" s="264" t="s">
        <v>2</v>
      </c>
      <c r="D5332" s="278">
        <v>34.74</v>
      </c>
      <c r="E5332" s="257"/>
    </row>
    <row r="5333" spans="1:5" s="258" customFormat="1" ht="13.5">
      <c r="A5333" s="262">
        <v>90438</v>
      </c>
      <c r="B5333" s="263" t="s">
        <v>3926</v>
      </c>
      <c r="C5333" s="264" t="s">
        <v>2</v>
      </c>
      <c r="D5333" s="278">
        <v>49.79</v>
      </c>
      <c r="E5333" s="257"/>
    </row>
    <row r="5334" spans="1:5" s="258" customFormat="1" ht="13.5">
      <c r="A5334" s="262">
        <v>90439</v>
      </c>
      <c r="B5334" s="263" t="s">
        <v>3927</v>
      </c>
      <c r="C5334" s="264" t="s">
        <v>2</v>
      </c>
      <c r="D5334" s="278">
        <v>57.37</v>
      </c>
      <c r="E5334" s="257"/>
    </row>
    <row r="5335" spans="1:5" s="258" customFormat="1" ht="13.5">
      <c r="A5335" s="262">
        <v>90440</v>
      </c>
      <c r="B5335" s="263" t="s">
        <v>3928</v>
      </c>
      <c r="C5335" s="264" t="s">
        <v>2</v>
      </c>
      <c r="D5335" s="278">
        <v>91.9</v>
      </c>
      <c r="E5335" s="257"/>
    </row>
    <row r="5336" spans="1:5" s="258" customFormat="1" ht="13.5">
      <c r="A5336" s="262">
        <v>90441</v>
      </c>
      <c r="B5336" s="263" t="s">
        <v>3929</v>
      </c>
      <c r="C5336" s="264" t="s">
        <v>2</v>
      </c>
      <c r="D5336" s="278">
        <v>117.38</v>
      </c>
      <c r="E5336" s="257"/>
    </row>
    <row r="5337" spans="1:5" s="258" customFormat="1" ht="13.5">
      <c r="A5337" s="262">
        <v>90443</v>
      </c>
      <c r="B5337" s="263" t="s">
        <v>3930</v>
      </c>
      <c r="C5337" s="264" t="s">
        <v>1</v>
      </c>
      <c r="D5337" s="278">
        <v>12.99</v>
      </c>
      <c r="E5337" s="257"/>
    </row>
    <row r="5338" spans="1:5" s="258" customFormat="1" ht="13.5">
      <c r="A5338" s="262">
        <v>90444</v>
      </c>
      <c r="B5338" s="263" t="s">
        <v>3931</v>
      </c>
      <c r="C5338" s="264" t="s">
        <v>1</v>
      </c>
      <c r="D5338" s="278">
        <v>24.62</v>
      </c>
      <c r="E5338" s="257"/>
    </row>
    <row r="5339" spans="1:5" s="258" customFormat="1" ht="27">
      <c r="A5339" s="262">
        <v>90445</v>
      </c>
      <c r="B5339" s="263" t="s">
        <v>3932</v>
      </c>
      <c r="C5339" s="264" t="s">
        <v>1</v>
      </c>
      <c r="D5339" s="278">
        <v>26.28</v>
      </c>
      <c r="E5339" s="257"/>
    </row>
    <row r="5340" spans="1:5" s="258" customFormat="1" ht="13.5">
      <c r="A5340" s="262">
        <v>90446</v>
      </c>
      <c r="B5340" s="263" t="s">
        <v>3933</v>
      </c>
      <c r="C5340" s="264" t="s">
        <v>1</v>
      </c>
      <c r="D5340" s="278">
        <v>28.55</v>
      </c>
      <c r="E5340" s="257"/>
    </row>
    <row r="5341" spans="1:5" s="258" customFormat="1" ht="13.5">
      <c r="A5341" s="262">
        <v>90447</v>
      </c>
      <c r="B5341" s="263" t="s">
        <v>3934</v>
      </c>
      <c r="C5341" s="264" t="s">
        <v>1</v>
      </c>
      <c r="D5341" s="278">
        <v>7.67</v>
      </c>
      <c r="E5341" s="257"/>
    </row>
    <row r="5342" spans="1:5" s="258" customFormat="1" ht="13.5">
      <c r="A5342" s="262">
        <v>90451</v>
      </c>
      <c r="B5342" s="263" t="s">
        <v>3935</v>
      </c>
      <c r="C5342" s="264" t="s">
        <v>2</v>
      </c>
      <c r="D5342" s="278">
        <v>4.34</v>
      </c>
      <c r="E5342" s="257"/>
    </row>
    <row r="5343" spans="1:5" s="258" customFormat="1" ht="13.5">
      <c r="A5343" s="262">
        <v>90452</v>
      </c>
      <c r="B5343" s="263" t="s">
        <v>3936</v>
      </c>
      <c r="C5343" s="264" t="s">
        <v>2</v>
      </c>
      <c r="D5343" s="278">
        <v>16.510000000000002</v>
      </c>
      <c r="E5343" s="257"/>
    </row>
    <row r="5344" spans="1:5" s="258" customFormat="1" ht="13.5">
      <c r="A5344" s="262">
        <v>90453</v>
      </c>
      <c r="B5344" s="263" t="s">
        <v>3937</v>
      </c>
      <c r="C5344" s="264" t="s">
        <v>2</v>
      </c>
      <c r="D5344" s="278">
        <v>3.49</v>
      </c>
      <c r="E5344" s="257"/>
    </row>
    <row r="5345" spans="1:5" s="258" customFormat="1" ht="13.5">
      <c r="A5345" s="262">
        <v>90454</v>
      </c>
      <c r="B5345" s="263" t="s">
        <v>3938</v>
      </c>
      <c r="C5345" s="264" t="s">
        <v>2</v>
      </c>
      <c r="D5345" s="278">
        <v>6.22</v>
      </c>
      <c r="E5345" s="257"/>
    </row>
    <row r="5346" spans="1:5" s="258" customFormat="1" ht="13.5">
      <c r="A5346" s="262">
        <v>90455</v>
      </c>
      <c r="B5346" s="263" t="s">
        <v>3939</v>
      </c>
      <c r="C5346" s="264" t="s">
        <v>2</v>
      </c>
      <c r="D5346" s="278">
        <v>7.73</v>
      </c>
      <c r="E5346" s="257"/>
    </row>
    <row r="5347" spans="1:5" s="258" customFormat="1" ht="13.5">
      <c r="A5347" s="262">
        <v>90456</v>
      </c>
      <c r="B5347" s="263" t="s">
        <v>3940</v>
      </c>
      <c r="C5347" s="264" t="s">
        <v>2</v>
      </c>
      <c r="D5347" s="278">
        <v>4.17</v>
      </c>
      <c r="E5347" s="257"/>
    </row>
    <row r="5348" spans="1:5" s="258" customFormat="1" ht="13.5">
      <c r="A5348" s="262">
        <v>90457</v>
      </c>
      <c r="B5348" s="263" t="s">
        <v>3941</v>
      </c>
      <c r="C5348" s="264" t="s">
        <v>2</v>
      </c>
      <c r="D5348" s="278">
        <v>9.51</v>
      </c>
      <c r="E5348" s="257"/>
    </row>
    <row r="5349" spans="1:5" s="258" customFormat="1" ht="13.5">
      <c r="A5349" s="262">
        <v>90458</v>
      </c>
      <c r="B5349" s="263" t="s">
        <v>3942</v>
      </c>
      <c r="C5349" s="264" t="s">
        <v>2</v>
      </c>
      <c r="D5349" s="278">
        <v>26.99</v>
      </c>
      <c r="E5349" s="257"/>
    </row>
    <row r="5350" spans="1:5" s="258" customFormat="1" ht="13.5">
      <c r="A5350" s="262">
        <v>90459</v>
      </c>
      <c r="B5350" s="263" t="s">
        <v>3943</v>
      </c>
      <c r="C5350" s="264" t="s">
        <v>2</v>
      </c>
      <c r="D5350" s="278">
        <v>38.07</v>
      </c>
      <c r="E5350" s="257"/>
    </row>
    <row r="5351" spans="1:5" s="258" customFormat="1" ht="27">
      <c r="A5351" s="262">
        <v>90460</v>
      </c>
      <c r="B5351" s="263" t="s">
        <v>4852</v>
      </c>
      <c r="C5351" s="264" t="s">
        <v>1</v>
      </c>
      <c r="D5351" s="278">
        <v>11.91</v>
      </c>
      <c r="E5351" s="257"/>
    </row>
    <row r="5352" spans="1:5" s="258" customFormat="1" ht="27">
      <c r="A5352" s="262">
        <v>90461</v>
      </c>
      <c r="B5352" s="263" t="s">
        <v>4853</v>
      </c>
      <c r="C5352" s="264" t="s">
        <v>1</v>
      </c>
      <c r="D5352" s="278">
        <v>7.44</v>
      </c>
      <c r="E5352" s="257"/>
    </row>
    <row r="5353" spans="1:5" s="258" customFormat="1" ht="27">
      <c r="A5353" s="262">
        <v>90462</v>
      </c>
      <c r="B5353" s="263" t="s">
        <v>4854</v>
      </c>
      <c r="C5353" s="264" t="s">
        <v>1</v>
      </c>
      <c r="D5353" s="278">
        <v>1.62</v>
      </c>
      <c r="E5353" s="257"/>
    </row>
    <row r="5354" spans="1:5" s="258" customFormat="1" ht="27">
      <c r="A5354" s="262">
        <v>90463</v>
      </c>
      <c r="B5354" s="263" t="s">
        <v>4855</v>
      </c>
      <c r="C5354" s="264" t="s">
        <v>1</v>
      </c>
      <c r="D5354" s="278">
        <v>1.39</v>
      </c>
      <c r="E5354" s="257"/>
    </row>
    <row r="5355" spans="1:5" s="258" customFormat="1" ht="13.5">
      <c r="A5355" s="262">
        <v>90466</v>
      </c>
      <c r="B5355" s="263" t="s">
        <v>3944</v>
      </c>
      <c r="C5355" s="264" t="s">
        <v>1</v>
      </c>
      <c r="D5355" s="278">
        <v>13.06</v>
      </c>
      <c r="E5355" s="257"/>
    </row>
    <row r="5356" spans="1:5" s="258" customFormat="1" ht="27">
      <c r="A5356" s="262">
        <v>90467</v>
      </c>
      <c r="B5356" s="263" t="s">
        <v>3945</v>
      </c>
      <c r="C5356" s="264" t="s">
        <v>1</v>
      </c>
      <c r="D5356" s="278">
        <v>20.67</v>
      </c>
      <c r="E5356" s="257"/>
    </row>
    <row r="5357" spans="1:5" s="258" customFormat="1" ht="13.5">
      <c r="A5357" s="262">
        <v>90468</v>
      </c>
      <c r="B5357" s="263" t="s">
        <v>3946</v>
      </c>
      <c r="C5357" s="264" t="s">
        <v>1</v>
      </c>
      <c r="D5357" s="278">
        <v>5.78</v>
      </c>
      <c r="E5357" s="257"/>
    </row>
    <row r="5358" spans="1:5" s="258" customFormat="1" ht="27">
      <c r="A5358" s="262">
        <v>90469</v>
      </c>
      <c r="B5358" s="263" t="s">
        <v>3947</v>
      </c>
      <c r="C5358" s="264" t="s">
        <v>1</v>
      </c>
      <c r="D5358" s="278">
        <v>9.27</v>
      </c>
      <c r="E5358" s="257"/>
    </row>
    <row r="5359" spans="1:5" s="258" customFormat="1" ht="13.5">
      <c r="A5359" s="262">
        <v>90470</v>
      </c>
      <c r="B5359" s="263" t="s">
        <v>3948</v>
      </c>
      <c r="C5359" s="264" t="s">
        <v>1</v>
      </c>
      <c r="D5359" s="278">
        <v>12.78</v>
      </c>
      <c r="E5359" s="257"/>
    </row>
    <row r="5360" spans="1:5" s="258" customFormat="1" ht="27">
      <c r="A5360" s="262">
        <v>91166</v>
      </c>
      <c r="B5360" s="263" t="s">
        <v>3949</v>
      </c>
      <c r="C5360" s="264" t="s">
        <v>1</v>
      </c>
      <c r="D5360" s="278">
        <v>3.87</v>
      </c>
      <c r="E5360" s="257"/>
    </row>
    <row r="5361" spans="1:5" s="258" customFormat="1" ht="27">
      <c r="A5361" s="262">
        <v>91167</v>
      </c>
      <c r="B5361" s="263" t="s">
        <v>3950</v>
      </c>
      <c r="C5361" s="264" t="s">
        <v>1</v>
      </c>
      <c r="D5361" s="278">
        <v>12.28</v>
      </c>
      <c r="E5361" s="257"/>
    </row>
    <row r="5362" spans="1:5" s="258" customFormat="1" ht="27">
      <c r="A5362" s="262">
        <v>91168</v>
      </c>
      <c r="B5362" s="263" t="s">
        <v>3951</v>
      </c>
      <c r="C5362" s="264" t="s">
        <v>1</v>
      </c>
      <c r="D5362" s="278">
        <v>9.31</v>
      </c>
      <c r="E5362" s="257"/>
    </row>
    <row r="5363" spans="1:5" s="258" customFormat="1" ht="27">
      <c r="A5363" s="262">
        <v>91169</v>
      </c>
      <c r="B5363" s="263" t="s">
        <v>3952</v>
      </c>
      <c r="C5363" s="264" t="s">
        <v>1</v>
      </c>
      <c r="D5363" s="278">
        <v>11.02</v>
      </c>
      <c r="E5363" s="257"/>
    </row>
    <row r="5364" spans="1:5" s="258" customFormat="1" ht="27">
      <c r="A5364" s="262">
        <v>91170</v>
      </c>
      <c r="B5364" s="263" t="s">
        <v>3953</v>
      </c>
      <c r="C5364" s="264" t="s">
        <v>1</v>
      </c>
      <c r="D5364" s="278">
        <v>3.15</v>
      </c>
      <c r="E5364" s="257"/>
    </row>
    <row r="5365" spans="1:5" s="258" customFormat="1" ht="27">
      <c r="A5365" s="262">
        <v>91171</v>
      </c>
      <c r="B5365" s="263" t="s">
        <v>3954</v>
      </c>
      <c r="C5365" s="264" t="s">
        <v>1</v>
      </c>
      <c r="D5365" s="278">
        <v>3.96</v>
      </c>
      <c r="E5365" s="257"/>
    </row>
    <row r="5366" spans="1:5" s="258" customFormat="1" ht="27">
      <c r="A5366" s="262">
        <v>91172</v>
      </c>
      <c r="B5366" s="263" t="s">
        <v>3955</v>
      </c>
      <c r="C5366" s="264" t="s">
        <v>1</v>
      </c>
      <c r="D5366" s="278">
        <v>5.81</v>
      </c>
      <c r="E5366" s="257"/>
    </row>
    <row r="5367" spans="1:5" s="258" customFormat="1" ht="27">
      <c r="A5367" s="262">
        <v>91173</v>
      </c>
      <c r="B5367" s="263" t="s">
        <v>3956</v>
      </c>
      <c r="C5367" s="264" t="s">
        <v>1</v>
      </c>
      <c r="D5367" s="278">
        <v>1.6</v>
      </c>
      <c r="E5367" s="257"/>
    </row>
    <row r="5368" spans="1:5" s="258" customFormat="1" ht="27">
      <c r="A5368" s="262">
        <v>91174</v>
      </c>
      <c r="B5368" s="263" t="s">
        <v>3957</v>
      </c>
      <c r="C5368" s="264" t="s">
        <v>1</v>
      </c>
      <c r="D5368" s="278">
        <v>3.14</v>
      </c>
      <c r="E5368" s="257"/>
    </row>
    <row r="5369" spans="1:5" s="258" customFormat="1" ht="27">
      <c r="A5369" s="262">
        <v>91175</v>
      </c>
      <c r="B5369" s="263" t="s">
        <v>3958</v>
      </c>
      <c r="C5369" s="264" t="s">
        <v>1</v>
      </c>
      <c r="D5369" s="278">
        <v>5.12</v>
      </c>
      <c r="E5369" s="257"/>
    </row>
    <row r="5370" spans="1:5" s="258" customFormat="1" ht="27">
      <c r="A5370" s="262">
        <v>91176</v>
      </c>
      <c r="B5370" s="263" t="s">
        <v>3959</v>
      </c>
      <c r="C5370" s="264" t="s">
        <v>1</v>
      </c>
      <c r="D5370" s="278">
        <v>29.32</v>
      </c>
      <c r="E5370" s="257"/>
    </row>
    <row r="5371" spans="1:5" s="258" customFormat="1" ht="27">
      <c r="A5371" s="262">
        <v>91177</v>
      </c>
      <c r="B5371" s="263" t="s">
        <v>3960</v>
      </c>
      <c r="C5371" s="264" t="s">
        <v>1</v>
      </c>
      <c r="D5371" s="278">
        <v>14.03</v>
      </c>
      <c r="E5371" s="257"/>
    </row>
    <row r="5372" spans="1:5" s="258" customFormat="1" ht="27">
      <c r="A5372" s="262">
        <v>91178</v>
      </c>
      <c r="B5372" s="263" t="s">
        <v>3961</v>
      </c>
      <c r="C5372" s="264" t="s">
        <v>1</v>
      </c>
      <c r="D5372" s="278">
        <v>15.83</v>
      </c>
      <c r="E5372" s="257"/>
    </row>
    <row r="5373" spans="1:5" s="258" customFormat="1" ht="27">
      <c r="A5373" s="262">
        <v>91179</v>
      </c>
      <c r="B5373" s="263" t="s">
        <v>3962</v>
      </c>
      <c r="C5373" s="264" t="s">
        <v>1</v>
      </c>
      <c r="D5373" s="278">
        <v>7.53</v>
      </c>
      <c r="E5373" s="257"/>
    </row>
    <row r="5374" spans="1:5" s="258" customFormat="1" ht="27">
      <c r="A5374" s="262">
        <v>91180</v>
      </c>
      <c r="B5374" s="263" t="s">
        <v>3963</v>
      </c>
      <c r="C5374" s="264" t="s">
        <v>1</v>
      </c>
      <c r="D5374" s="278">
        <v>6.76</v>
      </c>
      <c r="E5374" s="257"/>
    </row>
    <row r="5375" spans="1:5" s="258" customFormat="1" ht="27">
      <c r="A5375" s="262">
        <v>91181</v>
      </c>
      <c r="B5375" s="263" t="s">
        <v>3964</v>
      </c>
      <c r="C5375" s="264" t="s">
        <v>1</v>
      </c>
      <c r="D5375" s="278">
        <v>7.53</v>
      </c>
      <c r="E5375" s="257"/>
    </row>
    <row r="5376" spans="1:5" s="258" customFormat="1" ht="27">
      <c r="A5376" s="262">
        <v>91182</v>
      </c>
      <c r="B5376" s="263" t="s">
        <v>3965</v>
      </c>
      <c r="C5376" s="264" t="s">
        <v>1</v>
      </c>
      <c r="D5376" s="278">
        <v>28.07</v>
      </c>
      <c r="E5376" s="257"/>
    </row>
    <row r="5377" spans="1:5" s="258" customFormat="1" ht="27">
      <c r="A5377" s="262">
        <v>91183</v>
      </c>
      <c r="B5377" s="263" t="s">
        <v>3966</v>
      </c>
      <c r="C5377" s="264" t="s">
        <v>1</v>
      </c>
      <c r="D5377" s="278">
        <v>13.74</v>
      </c>
      <c r="E5377" s="257"/>
    </row>
    <row r="5378" spans="1:5" s="258" customFormat="1" ht="27">
      <c r="A5378" s="262">
        <v>91184</v>
      </c>
      <c r="B5378" s="263" t="s">
        <v>3967</v>
      </c>
      <c r="C5378" s="264" t="s">
        <v>1</v>
      </c>
      <c r="D5378" s="278">
        <v>12.76</v>
      </c>
      <c r="E5378" s="257"/>
    </row>
    <row r="5379" spans="1:5" s="258" customFormat="1" ht="27">
      <c r="A5379" s="262">
        <v>91185</v>
      </c>
      <c r="B5379" s="263" t="s">
        <v>3968</v>
      </c>
      <c r="C5379" s="264" t="s">
        <v>1</v>
      </c>
      <c r="D5379" s="278">
        <v>7.2</v>
      </c>
      <c r="E5379" s="257"/>
    </row>
    <row r="5380" spans="1:5" s="258" customFormat="1" ht="27">
      <c r="A5380" s="262">
        <v>91186</v>
      </c>
      <c r="B5380" s="263" t="s">
        <v>3969</v>
      </c>
      <c r="C5380" s="264" t="s">
        <v>1</v>
      </c>
      <c r="D5380" s="278">
        <v>5.86</v>
      </c>
      <c r="E5380" s="257"/>
    </row>
    <row r="5381" spans="1:5" s="258" customFormat="1" ht="27">
      <c r="A5381" s="262">
        <v>91187</v>
      </c>
      <c r="B5381" s="263" t="s">
        <v>3970</v>
      </c>
      <c r="C5381" s="264" t="s">
        <v>1</v>
      </c>
      <c r="D5381" s="278">
        <v>6.73</v>
      </c>
      <c r="E5381" s="257"/>
    </row>
    <row r="5382" spans="1:5" s="258" customFormat="1" ht="13.5">
      <c r="A5382" s="262">
        <v>91188</v>
      </c>
      <c r="B5382" s="263" t="s">
        <v>3971</v>
      </c>
      <c r="C5382" s="264" t="s">
        <v>2</v>
      </c>
      <c r="D5382" s="278">
        <v>7.43</v>
      </c>
      <c r="E5382" s="257"/>
    </row>
    <row r="5383" spans="1:5" s="258" customFormat="1" ht="27">
      <c r="A5383" s="262">
        <v>91189</v>
      </c>
      <c r="B5383" s="263" t="s">
        <v>3972</v>
      </c>
      <c r="C5383" s="264" t="s">
        <v>2</v>
      </c>
      <c r="D5383" s="278">
        <v>54.52</v>
      </c>
      <c r="E5383" s="257"/>
    </row>
    <row r="5384" spans="1:5" s="258" customFormat="1" ht="13.5">
      <c r="A5384" s="262">
        <v>91190</v>
      </c>
      <c r="B5384" s="263" t="s">
        <v>3973</v>
      </c>
      <c r="C5384" s="264" t="s">
        <v>2</v>
      </c>
      <c r="D5384" s="278">
        <v>5.0599999999999996</v>
      </c>
      <c r="E5384" s="257"/>
    </row>
    <row r="5385" spans="1:5" s="258" customFormat="1" ht="13.5">
      <c r="A5385" s="262">
        <v>91191</v>
      </c>
      <c r="B5385" s="263" t="s">
        <v>3974</v>
      </c>
      <c r="C5385" s="264" t="s">
        <v>2</v>
      </c>
      <c r="D5385" s="278">
        <v>5.36</v>
      </c>
      <c r="E5385" s="257"/>
    </row>
    <row r="5386" spans="1:5" s="258" customFormat="1" ht="13.5">
      <c r="A5386" s="262">
        <v>91192</v>
      </c>
      <c r="B5386" s="263" t="s">
        <v>3975</v>
      </c>
      <c r="C5386" s="264" t="s">
        <v>2</v>
      </c>
      <c r="D5386" s="278">
        <v>5.93</v>
      </c>
      <c r="E5386" s="257"/>
    </row>
    <row r="5387" spans="1:5" s="258" customFormat="1" ht="27">
      <c r="A5387" s="262">
        <v>91222</v>
      </c>
      <c r="B5387" s="263" t="s">
        <v>3976</v>
      </c>
      <c r="C5387" s="264" t="s">
        <v>1</v>
      </c>
      <c r="D5387" s="278">
        <v>13.99</v>
      </c>
      <c r="E5387" s="257"/>
    </row>
    <row r="5388" spans="1:5" s="258" customFormat="1" ht="27">
      <c r="A5388" s="262">
        <v>94480</v>
      </c>
      <c r="B5388" s="263" t="s">
        <v>3977</v>
      </c>
      <c r="C5388" s="264" t="s">
        <v>2</v>
      </c>
      <c r="D5388" s="278">
        <v>2864.02</v>
      </c>
      <c r="E5388" s="257"/>
    </row>
    <row r="5389" spans="1:5" s="258" customFormat="1" ht="27">
      <c r="A5389" s="262">
        <v>94481</v>
      </c>
      <c r="B5389" s="263" t="s">
        <v>3978</v>
      </c>
      <c r="C5389" s="264" t="s">
        <v>2</v>
      </c>
      <c r="D5389" s="278">
        <v>1998.16</v>
      </c>
      <c r="E5389" s="257"/>
    </row>
    <row r="5390" spans="1:5" s="258" customFormat="1" ht="27">
      <c r="A5390" s="262">
        <v>94482</v>
      </c>
      <c r="B5390" s="263" t="s">
        <v>3979</v>
      </c>
      <c r="C5390" s="264" t="s">
        <v>2</v>
      </c>
      <c r="D5390" s="278">
        <v>1567.7</v>
      </c>
      <c r="E5390" s="257"/>
    </row>
    <row r="5391" spans="1:5" s="258" customFormat="1" ht="27">
      <c r="A5391" s="262">
        <v>94483</v>
      </c>
      <c r="B5391" s="263" t="s">
        <v>3980</v>
      </c>
      <c r="C5391" s="264" t="s">
        <v>2</v>
      </c>
      <c r="D5391" s="278">
        <v>1312.4</v>
      </c>
      <c r="E5391" s="257"/>
    </row>
    <row r="5392" spans="1:5" s="258" customFormat="1" ht="13.5">
      <c r="A5392" s="262">
        <v>95541</v>
      </c>
      <c r="B5392" s="263" t="s">
        <v>3981</v>
      </c>
      <c r="C5392" s="264" t="s">
        <v>2</v>
      </c>
      <c r="D5392" s="278">
        <v>4.63</v>
      </c>
      <c r="E5392" s="257"/>
    </row>
    <row r="5393" spans="1:5" s="258" customFormat="1" ht="27">
      <c r="A5393" s="262">
        <v>96559</v>
      </c>
      <c r="B5393" s="263" t="s">
        <v>4856</v>
      </c>
      <c r="C5393" s="264" t="s">
        <v>4</v>
      </c>
      <c r="D5393" s="278">
        <v>33.299999999999997</v>
      </c>
      <c r="E5393" s="257"/>
    </row>
    <row r="5394" spans="1:5" s="258" customFormat="1" ht="27">
      <c r="A5394" s="262">
        <v>96560</v>
      </c>
      <c r="B5394" s="263" t="s">
        <v>4857</v>
      </c>
      <c r="C5394" s="264" t="s">
        <v>4</v>
      </c>
      <c r="D5394" s="278">
        <v>20.89</v>
      </c>
      <c r="E5394" s="257"/>
    </row>
    <row r="5395" spans="1:5" s="258" customFormat="1" ht="27">
      <c r="A5395" s="262">
        <v>96561</v>
      </c>
      <c r="B5395" s="263" t="s">
        <v>4858</v>
      </c>
      <c r="C5395" s="264" t="s">
        <v>4</v>
      </c>
      <c r="D5395" s="278">
        <v>14.56</v>
      </c>
      <c r="E5395" s="257"/>
    </row>
    <row r="5396" spans="1:5" s="258" customFormat="1" ht="27">
      <c r="A5396" s="262">
        <v>96562</v>
      </c>
      <c r="B5396" s="263" t="s">
        <v>4859</v>
      </c>
      <c r="C5396" s="264" t="s">
        <v>1</v>
      </c>
      <c r="D5396" s="278">
        <v>19.96</v>
      </c>
      <c r="E5396" s="257"/>
    </row>
    <row r="5397" spans="1:5" s="258" customFormat="1" ht="27">
      <c r="A5397" s="262">
        <v>96563</v>
      </c>
      <c r="B5397" s="263" t="s">
        <v>7024</v>
      </c>
      <c r="C5397" s="264" t="s">
        <v>1</v>
      </c>
      <c r="D5397" s="278">
        <v>23.98</v>
      </c>
      <c r="E5397" s="257"/>
    </row>
    <row r="5398" spans="1:5" s="258" customFormat="1" ht="13.5">
      <c r="A5398" s="262">
        <v>100128</v>
      </c>
      <c r="B5398" s="263" t="s">
        <v>25194</v>
      </c>
      <c r="C5398" s="264" t="s">
        <v>2</v>
      </c>
      <c r="D5398" s="278">
        <v>2310.69</v>
      </c>
      <c r="E5398" s="257"/>
    </row>
    <row r="5399" spans="1:5" s="258" customFormat="1" ht="27">
      <c r="A5399" s="262">
        <v>101802</v>
      </c>
      <c r="B5399" s="263" t="s">
        <v>6202</v>
      </c>
      <c r="C5399" s="264" t="s">
        <v>2</v>
      </c>
      <c r="D5399" s="278">
        <v>1675.63</v>
      </c>
      <c r="E5399" s="257"/>
    </row>
    <row r="5400" spans="1:5" s="258" customFormat="1" ht="27">
      <c r="A5400" s="262">
        <v>101803</v>
      </c>
      <c r="B5400" s="263" t="s">
        <v>6203</v>
      </c>
      <c r="C5400" s="264" t="s">
        <v>2</v>
      </c>
      <c r="D5400" s="278">
        <v>1067.43</v>
      </c>
      <c r="E5400" s="257"/>
    </row>
    <row r="5401" spans="1:5" s="258" customFormat="1" ht="27">
      <c r="A5401" s="262">
        <v>101804</v>
      </c>
      <c r="B5401" s="263" t="s">
        <v>6204</v>
      </c>
      <c r="C5401" s="264" t="s">
        <v>2</v>
      </c>
      <c r="D5401" s="278">
        <v>1343.14</v>
      </c>
      <c r="E5401" s="257"/>
    </row>
    <row r="5402" spans="1:5" s="258" customFormat="1" ht="27">
      <c r="A5402" s="262">
        <v>101805</v>
      </c>
      <c r="B5402" s="263" t="s">
        <v>6205</v>
      </c>
      <c r="C5402" s="264" t="s">
        <v>2</v>
      </c>
      <c r="D5402" s="278">
        <v>1712.41</v>
      </c>
      <c r="E5402" s="257"/>
    </row>
    <row r="5403" spans="1:5" s="258" customFormat="1" ht="27">
      <c r="A5403" s="262">
        <v>102111</v>
      </c>
      <c r="B5403" s="263" t="s">
        <v>6206</v>
      </c>
      <c r="C5403" s="264" t="s">
        <v>2</v>
      </c>
      <c r="D5403" s="278">
        <v>1033.3900000000001</v>
      </c>
      <c r="E5403" s="257"/>
    </row>
    <row r="5404" spans="1:5" s="258" customFormat="1" ht="27">
      <c r="A5404" s="262">
        <v>102112</v>
      </c>
      <c r="B5404" s="263" t="s">
        <v>6207</v>
      </c>
      <c r="C5404" s="264" t="s">
        <v>2</v>
      </c>
      <c r="D5404" s="278">
        <v>139.94999999999999</v>
      </c>
      <c r="E5404" s="257"/>
    </row>
    <row r="5405" spans="1:5" s="258" customFormat="1" ht="27">
      <c r="A5405" s="262">
        <v>102113</v>
      </c>
      <c r="B5405" s="263" t="s">
        <v>6208</v>
      </c>
      <c r="C5405" s="264" t="s">
        <v>2</v>
      </c>
      <c r="D5405" s="278">
        <v>1649.33</v>
      </c>
      <c r="E5405" s="257"/>
    </row>
    <row r="5406" spans="1:5" s="258" customFormat="1" ht="27">
      <c r="A5406" s="262">
        <v>102114</v>
      </c>
      <c r="B5406" s="263" t="s">
        <v>6209</v>
      </c>
      <c r="C5406" s="264" t="s">
        <v>2</v>
      </c>
      <c r="D5406" s="278">
        <v>143.29</v>
      </c>
      <c r="E5406" s="257"/>
    </row>
    <row r="5407" spans="1:5" s="258" customFormat="1" ht="27">
      <c r="A5407" s="262">
        <v>102115</v>
      </c>
      <c r="B5407" s="263" t="s">
        <v>6210</v>
      </c>
      <c r="C5407" s="264" t="s">
        <v>2</v>
      </c>
      <c r="D5407" s="278">
        <v>2876.85</v>
      </c>
      <c r="E5407" s="257"/>
    </row>
    <row r="5408" spans="1:5" s="258" customFormat="1" ht="27">
      <c r="A5408" s="262">
        <v>102116</v>
      </c>
      <c r="B5408" s="263" t="s">
        <v>6211</v>
      </c>
      <c r="C5408" s="264" t="s">
        <v>2</v>
      </c>
      <c r="D5408" s="278">
        <v>1761.81</v>
      </c>
      <c r="E5408" s="257"/>
    </row>
    <row r="5409" spans="1:5" s="258" customFormat="1" ht="13.5">
      <c r="A5409" s="262">
        <v>102117</v>
      </c>
      <c r="B5409" s="263" t="s">
        <v>6212</v>
      </c>
      <c r="C5409" s="264" t="s">
        <v>2</v>
      </c>
      <c r="D5409" s="278">
        <v>147.34</v>
      </c>
      <c r="E5409" s="257"/>
    </row>
    <row r="5410" spans="1:5" s="258" customFormat="1" ht="27">
      <c r="A5410" s="262">
        <v>102118</v>
      </c>
      <c r="B5410" s="263" t="s">
        <v>6213</v>
      </c>
      <c r="C5410" s="264" t="s">
        <v>2</v>
      </c>
      <c r="D5410" s="278">
        <v>2403.5300000000002</v>
      </c>
      <c r="E5410" s="257"/>
    </row>
    <row r="5411" spans="1:5" s="258" customFormat="1" ht="27">
      <c r="A5411" s="262">
        <v>102119</v>
      </c>
      <c r="B5411" s="263" t="s">
        <v>6214</v>
      </c>
      <c r="C5411" s="264" t="s">
        <v>2</v>
      </c>
      <c r="D5411" s="278">
        <v>150.83000000000001</v>
      </c>
      <c r="E5411" s="257"/>
    </row>
    <row r="5412" spans="1:5" s="258" customFormat="1" ht="13.5">
      <c r="A5412" s="262">
        <v>102121</v>
      </c>
      <c r="B5412" s="263" t="s">
        <v>6215</v>
      </c>
      <c r="C5412" s="264" t="s">
        <v>2</v>
      </c>
      <c r="D5412" s="278">
        <v>187.29</v>
      </c>
      <c r="E5412" s="257"/>
    </row>
    <row r="5413" spans="1:5" s="258" customFormat="1" ht="27">
      <c r="A5413" s="262">
        <v>102122</v>
      </c>
      <c r="B5413" s="263" t="s">
        <v>6216</v>
      </c>
      <c r="C5413" s="264" t="s">
        <v>2</v>
      </c>
      <c r="D5413" s="278">
        <v>8142.62</v>
      </c>
      <c r="E5413" s="257"/>
    </row>
    <row r="5414" spans="1:5" s="258" customFormat="1" ht="27">
      <c r="A5414" s="262">
        <v>102123</v>
      </c>
      <c r="B5414" s="263" t="s">
        <v>6217</v>
      </c>
      <c r="C5414" s="264" t="s">
        <v>2</v>
      </c>
      <c r="D5414" s="278">
        <v>197.68</v>
      </c>
      <c r="E5414" s="257"/>
    </row>
    <row r="5415" spans="1:5" s="258" customFormat="1" ht="13.5">
      <c r="A5415" s="262">
        <v>102136</v>
      </c>
      <c r="B5415" s="263" t="s">
        <v>6218</v>
      </c>
      <c r="C5415" s="264" t="s">
        <v>2</v>
      </c>
      <c r="D5415" s="278">
        <v>83.07</v>
      </c>
      <c r="E5415" s="257"/>
    </row>
    <row r="5416" spans="1:5" s="258" customFormat="1" ht="13.5">
      <c r="A5416" s="262">
        <v>102137</v>
      </c>
      <c r="B5416" s="263" t="s">
        <v>6219</v>
      </c>
      <c r="C5416" s="264" t="s">
        <v>2</v>
      </c>
      <c r="D5416" s="278">
        <v>83.1</v>
      </c>
      <c r="E5416" s="257"/>
    </row>
    <row r="5417" spans="1:5" s="258" customFormat="1" ht="13.5">
      <c r="A5417" s="262">
        <v>102138</v>
      </c>
      <c r="B5417" s="263" t="s">
        <v>6220</v>
      </c>
      <c r="C5417" s="264" t="s">
        <v>2</v>
      </c>
      <c r="D5417" s="278">
        <v>214.58</v>
      </c>
      <c r="E5417" s="257"/>
    </row>
    <row r="5418" spans="1:5" s="258" customFormat="1" ht="27">
      <c r="A5418" s="262">
        <v>103517</v>
      </c>
      <c r="B5418" s="263" t="s">
        <v>7025</v>
      </c>
      <c r="C5418" s="264" t="s">
        <v>2</v>
      </c>
      <c r="D5418" s="278">
        <v>3295.73</v>
      </c>
      <c r="E5418" s="257"/>
    </row>
    <row r="5419" spans="1:5" s="258" customFormat="1" ht="27">
      <c r="A5419" s="262">
        <v>103519</v>
      </c>
      <c r="B5419" s="263" t="s">
        <v>7026</v>
      </c>
      <c r="C5419" s="264" t="s">
        <v>2</v>
      </c>
      <c r="D5419" s="278">
        <v>11.11</v>
      </c>
      <c r="E5419" s="257"/>
    </row>
    <row r="5420" spans="1:5" s="258" customFormat="1" ht="27">
      <c r="A5420" s="262">
        <v>103520</v>
      </c>
      <c r="B5420" s="263" t="s">
        <v>7027</v>
      </c>
      <c r="C5420" s="264" t="s">
        <v>2</v>
      </c>
      <c r="D5420" s="278">
        <v>5438.24</v>
      </c>
      <c r="E5420" s="257"/>
    </row>
    <row r="5421" spans="1:5" s="258" customFormat="1" ht="27">
      <c r="A5421" s="262">
        <v>103521</v>
      </c>
      <c r="B5421" s="263" t="s">
        <v>7028</v>
      </c>
      <c r="C5421" s="264" t="s">
        <v>2</v>
      </c>
      <c r="D5421" s="278">
        <v>7220.77</v>
      </c>
      <c r="E5421" s="257"/>
    </row>
    <row r="5422" spans="1:5" s="258" customFormat="1" ht="27">
      <c r="A5422" s="262">
        <v>103522</v>
      </c>
      <c r="B5422" s="263" t="s">
        <v>7029</v>
      </c>
      <c r="C5422" s="264" t="s">
        <v>2</v>
      </c>
      <c r="D5422" s="278">
        <v>7318.25</v>
      </c>
      <c r="E5422" s="257"/>
    </row>
    <row r="5423" spans="1:5" s="258" customFormat="1" ht="27">
      <c r="A5423" s="262">
        <v>103523</v>
      </c>
      <c r="B5423" s="263" t="s">
        <v>7030</v>
      </c>
      <c r="C5423" s="264" t="s">
        <v>2</v>
      </c>
      <c r="D5423" s="278">
        <v>10993.14</v>
      </c>
      <c r="E5423" s="257"/>
    </row>
    <row r="5424" spans="1:5" s="258" customFormat="1" ht="27">
      <c r="A5424" s="262">
        <v>104660</v>
      </c>
      <c r="B5424" s="263" t="s">
        <v>25195</v>
      </c>
      <c r="C5424" s="264" t="s">
        <v>2</v>
      </c>
      <c r="D5424" s="278">
        <v>1245.17</v>
      </c>
      <c r="E5424" s="257"/>
    </row>
    <row r="5425" spans="1:5" s="258" customFormat="1" ht="27">
      <c r="A5425" s="262">
        <v>104661</v>
      </c>
      <c r="B5425" s="263" t="s">
        <v>25196</v>
      </c>
      <c r="C5425" s="264" t="s">
        <v>2</v>
      </c>
      <c r="D5425" s="278">
        <v>552.63</v>
      </c>
      <c r="E5425" s="257"/>
    </row>
    <row r="5426" spans="1:5" s="258" customFormat="1" ht="27">
      <c r="A5426" s="262">
        <v>104662</v>
      </c>
      <c r="B5426" s="263" t="s">
        <v>25197</v>
      </c>
      <c r="C5426" s="264" t="s">
        <v>2</v>
      </c>
      <c r="D5426" s="278">
        <v>405.09</v>
      </c>
      <c r="E5426" s="257"/>
    </row>
    <row r="5427" spans="1:5" s="258" customFormat="1" ht="40.5">
      <c r="A5427" s="262">
        <v>104663</v>
      </c>
      <c r="B5427" s="263" t="s">
        <v>25198</v>
      </c>
      <c r="C5427" s="264" t="s">
        <v>2</v>
      </c>
      <c r="D5427" s="278">
        <v>476.75</v>
      </c>
      <c r="E5427" s="257"/>
    </row>
    <row r="5428" spans="1:5" s="258" customFormat="1" ht="40.5">
      <c r="A5428" s="262">
        <v>104664</v>
      </c>
      <c r="B5428" s="263" t="s">
        <v>25199</v>
      </c>
      <c r="C5428" s="264" t="s">
        <v>2</v>
      </c>
      <c r="D5428" s="278">
        <v>146.82</v>
      </c>
      <c r="E5428" s="257"/>
    </row>
    <row r="5429" spans="1:5" s="258" customFormat="1" ht="40.5">
      <c r="A5429" s="262">
        <v>104665</v>
      </c>
      <c r="B5429" s="263" t="s">
        <v>25200</v>
      </c>
      <c r="C5429" s="264" t="s">
        <v>2</v>
      </c>
      <c r="D5429" s="278">
        <v>600.58000000000004</v>
      </c>
      <c r="E5429" s="257"/>
    </row>
    <row r="5430" spans="1:5" s="258" customFormat="1" ht="27">
      <c r="A5430" s="262">
        <v>104666</v>
      </c>
      <c r="B5430" s="263" t="s">
        <v>25201</v>
      </c>
      <c r="C5430" s="264" t="s">
        <v>2</v>
      </c>
      <c r="D5430" s="278">
        <v>279.42</v>
      </c>
      <c r="E5430" s="257"/>
    </row>
    <row r="5431" spans="1:5" s="258" customFormat="1" ht="27">
      <c r="A5431" s="262">
        <v>104667</v>
      </c>
      <c r="B5431" s="263" t="s">
        <v>25202</v>
      </c>
      <c r="C5431" s="264" t="s">
        <v>2</v>
      </c>
      <c r="D5431" s="278">
        <v>133.47</v>
      </c>
      <c r="E5431" s="257"/>
    </row>
    <row r="5432" spans="1:5" s="258" customFormat="1" ht="27">
      <c r="A5432" s="262">
        <v>104671</v>
      </c>
      <c r="B5432" s="263" t="s">
        <v>25203</v>
      </c>
      <c r="C5432" s="264" t="s">
        <v>2</v>
      </c>
      <c r="D5432" s="278">
        <v>1167.42</v>
      </c>
      <c r="E5432" s="257"/>
    </row>
    <row r="5433" spans="1:5" s="258" customFormat="1" ht="27">
      <c r="A5433" s="262">
        <v>104672</v>
      </c>
      <c r="B5433" s="263" t="s">
        <v>25204</v>
      </c>
      <c r="C5433" s="264" t="s">
        <v>2</v>
      </c>
      <c r="D5433" s="278">
        <v>411.88</v>
      </c>
      <c r="E5433" s="257"/>
    </row>
    <row r="5434" spans="1:5" s="258" customFormat="1" ht="27">
      <c r="A5434" s="262">
        <v>104673</v>
      </c>
      <c r="B5434" s="263" t="s">
        <v>25205</v>
      </c>
      <c r="C5434" s="264" t="s">
        <v>2</v>
      </c>
      <c r="D5434" s="278">
        <v>710.45</v>
      </c>
      <c r="E5434" s="257"/>
    </row>
    <row r="5435" spans="1:5" s="258" customFormat="1" ht="27">
      <c r="A5435" s="262">
        <v>104674</v>
      </c>
      <c r="B5435" s="263" t="s">
        <v>25206</v>
      </c>
      <c r="C5435" s="264" t="s">
        <v>2</v>
      </c>
      <c r="D5435" s="278">
        <v>267.62</v>
      </c>
      <c r="E5435" s="257"/>
    </row>
    <row r="5436" spans="1:5" s="258" customFormat="1" ht="40.5">
      <c r="A5436" s="262">
        <v>104676</v>
      </c>
      <c r="B5436" s="263" t="s">
        <v>25207</v>
      </c>
      <c r="C5436" s="264" t="s">
        <v>2</v>
      </c>
      <c r="D5436" s="278">
        <v>367.17</v>
      </c>
      <c r="E5436" s="257"/>
    </row>
    <row r="5437" spans="1:5" s="258" customFormat="1" ht="40.5">
      <c r="A5437" s="262">
        <v>104677</v>
      </c>
      <c r="B5437" s="263" t="s">
        <v>25208</v>
      </c>
      <c r="C5437" s="264" t="s">
        <v>2</v>
      </c>
      <c r="D5437" s="278">
        <v>620.91999999999996</v>
      </c>
      <c r="E5437" s="257"/>
    </row>
    <row r="5438" spans="1:5" s="258" customFormat="1" ht="27">
      <c r="A5438" s="262">
        <v>104678</v>
      </c>
      <c r="B5438" s="263" t="s">
        <v>25209</v>
      </c>
      <c r="C5438" s="264" t="s">
        <v>2</v>
      </c>
      <c r="D5438" s="278">
        <v>126.88</v>
      </c>
      <c r="E5438" s="257"/>
    </row>
    <row r="5439" spans="1:5" s="258" customFormat="1" ht="27">
      <c r="A5439" s="262">
        <v>104679</v>
      </c>
      <c r="B5439" s="263" t="s">
        <v>25210</v>
      </c>
      <c r="C5439" s="264" t="s">
        <v>2</v>
      </c>
      <c r="D5439" s="278">
        <v>150.85</v>
      </c>
      <c r="E5439" s="257"/>
    </row>
    <row r="5440" spans="1:5" s="258" customFormat="1" ht="27">
      <c r="A5440" s="262">
        <v>104680</v>
      </c>
      <c r="B5440" s="263" t="s">
        <v>25211</v>
      </c>
      <c r="C5440" s="264" t="s">
        <v>2</v>
      </c>
      <c r="D5440" s="278">
        <v>170.82</v>
      </c>
      <c r="E5440" s="257"/>
    </row>
    <row r="5441" spans="1:5" s="258" customFormat="1" ht="27">
      <c r="A5441" s="262">
        <v>104681</v>
      </c>
      <c r="B5441" s="263" t="s">
        <v>25212</v>
      </c>
      <c r="C5441" s="264" t="s">
        <v>2</v>
      </c>
      <c r="D5441" s="278">
        <v>127.55</v>
      </c>
      <c r="E5441" s="257"/>
    </row>
    <row r="5442" spans="1:5" s="258" customFormat="1" ht="40.5">
      <c r="A5442" s="262">
        <v>104682</v>
      </c>
      <c r="B5442" s="263" t="s">
        <v>25213</v>
      </c>
      <c r="C5442" s="264" t="s">
        <v>2</v>
      </c>
      <c r="D5442" s="278">
        <v>669.67</v>
      </c>
      <c r="E5442" s="257"/>
    </row>
    <row r="5443" spans="1:5" s="258" customFormat="1" ht="40.5">
      <c r="A5443" s="262">
        <v>104683</v>
      </c>
      <c r="B5443" s="263" t="s">
        <v>25214</v>
      </c>
      <c r="C5443" s="264" t="s">
        <v>2</v>
      </c>
      <c r="D5443" s="278">
        <v>107.95</v>
      </c>
      <c r="E5443" s="257"/>
    </row>
    <row r="5444" spans="1:5" s="258" customFormat="1" ht="13.5">
      <c r="A5444" s="262">
        <v>104031</v>
      </c>
      <c r="B5444" s="263" t="s">
        <v>8955</v>
      </c>
      <c r="C5444" s="264" t="s">
        <v>2</v>
      </c>
      <c r="D5444" s="278">
        <v>21.2</v>
      </c>
      <c r="E5444" s="257"/>
    </row>
    <row r="5445" spans="1:5" s="258" customFormat="1" ht="13.5">
      <c r="A5445" s="262">
        <v>104032</v>
      </c>
      <c r="B5445" s="263" t="s">
        <v>8956</v>
      </c>
      <c r="C5445" s="264" t="s">
        <v>2</v>
      </c>
      <c r="D5445" s="278">
        <v>26.1</v>
      </c>
      <c r="E5445" s="257"/>
    </row>
    <row r="5446" spans="1:5" s="258" customFormat="1" ht="13.5">
      <c r="A5446" s="262">
        <v>104033</v>
      </c>
      <c r="B5446" s="263" t="s">
        <v>8957</v>
      </c>
      <c r="C5446" s="264" t="s">
        <v>2</v>
      </c>
      <c r="D5446" s="278">
        <v>24.06</v>
      </c>
      <c r="E5446" s="257"/>
    </row>
    <row r="5447" spans="1:5" s="258" customFormat="1" ht="13.5">
      <c r="A5447" s="262">
        <v>104034</v>
      </c>
      <c r="B5447" s="263" t="s">
        <v>8958</v>
      </c>
      <c r="C5447" s="264" t="s">
        <v>2</v>
      </c>
      <c r="D5447" s="278">
        <v>30.66</v>
      </c>
      <c r="E5447" s="257"/>
    </row>
    <row r="5448" spans="1:5" s="258" customFormat="1" ht="13.5">
      <c r="A5448" s="262">
        <v>104035</v>
      </c>
      <c r="B5448" s="263" t="s">
        <v>8959</v>
      </c>
      <c r="C5448" s="264" t="s">
        <v>2</v>
      </c>
      <c r="D5448" s="278">
        <v>43.32</v>
      </c>
      <c r="E5448" s="257"/>
    </row>
    <row r="5449" spans="1:5" s="258" customFormat="1" ht="13.5">
      <c r="A5449" s="262">
        <v>104036</v>
      </c>
      <c r="B5449" s="263" t="s">
        <v>8960</v>
      </c>
      <c r="C5449" s="264" t="s">
        <v>2</v>
      </c>
      <c r="D5449" s="278">
        <v>44.71</v>
      </c>
      <c r="E5449" s="257"/>
    </row>
    <row r="5450" spans="1:5" s="258" customFormat="1" ht="27">
      <c r="A5450" s="262">
        <v>104039</v>
      </c>
      <c r="B5450" s="263" t="s">
        <v>8961</v>
      </c>
      <c r="C5450" s="264" t="s">
        <v>2</v>
      </c>
      <c r="D5450" s="278">
        <v>80.239999999999995</v>
      </c>
      <c r="E5450" s="257"/>
    </row>
    <row r="5451" spans="1:5" s="258" customFormat="1" ht="13.5">
      <c r="A5451" s="262">
        <v>104043</v>
      </c>
      <c r="B5451" s="263" t="s">
        <v>8962</v>
      </c>
      <c r="C5451" s="264" t="s">
        <v>2</v>
      </c>
      <c r="D5451" s="278">
        <v>9.51</v>
      </c>
      <c r="E5451" s="257"/>
    </row>
    <row r="5452" spans="1:5" s="258" customFormat="1" ht="13.5">
      <c r="A5452" s="262">
        <v>104044</v>
      </c>
      <c r="B5452" s="263" t="s">
        <v>8963</v>
      </c>
      <c r="C5452" s="264" t="s">
        <v>2</v>
      </c>
      <c r="D5452" s="278">
        <v>10.18</v>
      </c>
      <c r="E5452" s="257"/>
    </row>
    <row r="5453" spans="1:5" s="258" customFormat="1" ht="13.5">
      <c r="A5453" s="262">
        <v>104045</v>
      </c>
      <c r="B5453" s="263" t="s">
        <v>8964</v>
      </c>
      <c r="C5453" s="264" t="s">
        <v>2</v>
      </c>
      <c r="D5453" s="278">
        <v>15.64</v>
      </c>
      <c r="E5453" s="257"/>
    </row>
    <row r="5454" spans="1:5" s="258" customFormat="1" ht="27">
      <c r="A5454" s="262">
        <v>104046</v>
      </c>
      <c r="B5454" s="263" t="s">
        <v>8965</v>
      </c>
      <c r="C5454" s="264" t="s">
        <v>2</v>
      </c>
      <c r="D5454" s="278">
        <v>9.11</v>
      </c>
      <c r="E5454" s="257"/>
    </row>
    <row r="5455" spans="1:5" s="258" customFormat="1" ht="27">
      <c r="A5455" s="262">
        <v>104047</v>
      </c>
      <c r="B5455" s="263" t="s">
        <v>8966</v>
      </c>
      <c r="C5455" s="264" t="s">
        <v>2</v>
      </c>
      <c r="D5455" s="278">
        <v>10.58</v>
      </c>
      <c r="E5455" s="257"/>
    </row>
    <row r="5456" spans="1:5" s="258" customFormat="1" ht="27">
      <c r="A5456" s="262">
        <v>104048</v>
      </c>
      <c r="B5456" s="263" t="s">
        <v>8967</v>
      </c>
      <c r="C5456" s="264" t="s">
        <v>2</v>
      </c>
      <c r="D5456" s="278">
        <v>15.29</v>
      </c>
      <c r="E5456" s="257"/>
    </row>
    <row r="5457" spans="1:5" s="258" customFormat="1" ht="13.5">
      <c r="A5457" s="262">
        <v>104049</v>
      </c>
      <c r="B5457" s="263" t="s">
        <v>8968</v>
      </c>
      <c r="C5457" s="264" t="s">
        <v>2</v>
      </c>
      <c r="D5457" s="278">
        <v>7.14</v>
      </c>
      <c r="E5457" s="257"/>
    </row>
    <row r="5458" spans="1:5" s="258" customFormat="1" ht="13.5">
      <c r="A5458" s="262">
        <v>104050</v>
      </c>
      <c r="B5458" s="263" t="s">
        <v>8969</v>
      </c>
      <c r="C5458" s="264" t="s">
        <v>2</v>
      </c>
      <c r="D5458" s="278">
        <v>10.83</v>
      </c>
      <c r="E5458" s="257"/>
    </row>
    <row r="5459" spans="1:5" s="258" customFormat="1" ht="13.5">
      <c r="A5459" s="262">
        <v>104051</v>
      </c>
      <c r="B5459" s="263" t="s">
        <v>8970</v>
      </c>
      <c r="C5459" s="264" t="s">
        <v>2</v>
      </c>
      <c r="D5459" s="278">
        <v>8.5399999999999991</v>
      </c>
      <c r="E5459" s="257"/>
    </row>
    <row r="5460" spans="1:5" s="258" customFormat="1" ht="13.5">
      <c r="A5460" s="262">
        <v>104052</v>
      </c>
      <c r="B5460" s="263" t="s">
        <v>8971</v>
      </c>
      <c r="C5460" s="264" t="s">
        <v>2</v>
      </c>
      <c r="D5460" s="278">
        <v>11.94</v>
      </c>
      <c r="E5460" s="257"/>
    </row>
    <row r="5461" spans="1:5" s="258" customFormat="1" ht="13.5">
      <c r="A5461" s="262">
        <v>104053</v>
      </c>
      <c r="B5461" s="263" t="s">
        <v>8972</v>
      </c>
      <c r="C5461" s="264" t="s">
        <v>2</v>
      </c>
      <c r="D5461" s="278">
        <v>9.83</v>
      </c>
      <c r="E5461" s="257"/>
    </row>
    <row r="5462" spans="1:5" s="258" customFormat="1" ht="13.5">
      <c r="A5462" s="262">
        <v>104054</v>
      </c>
      <c r="B5462" s="263" t="s">
        <v>8973</v>
      </c>
      <c r="C5462" s="264" t="s">
        <v>2</v>
      </c>
      <c r="D5462" s="278">
        <v>19.079999999999998</v>
      </c>
      <c r="E5462" s="257"/>
    </row>
    <row r="5463" spans="1:5" s="258" customFormat="1" ht="13.5">
      <c r="A5463" s="262">
        <v>104055</v>
      </c>
      <c r="B5463" s="263" t="s">
        <v>8974</v>
      </c>
      <c r="C5463" s="264" t="s">
        <v>2</v>
      </c>
      <c r="D5463" s="278">
        <v>21.28</v>
      </c>
      <c r="E5463" s="257"/>
    </row>
    <row r="5464" spans="1:5" s="258" customFormat="1" ht="13.5">
      <c r="A5464" s="262">
        <v>104056</v>
      </c>
      <c r="B5464" s="263" t="s">
        <v>8975</v>
      </c>
      <c r="C5464" s="264" t="s">
        <v>2</v>
      </c>
      <c r="D5464" s="278">
        <v>32.130000000000003</v>
      </c>
      <c r="E5464" s="257"/>
    </row>
    <row r="5465" spans="1:5" s="258" customFormat="1" ht="13.5">
      <c r="A5465" s="262">
        <v>104058</v>
      </c>
      <c r="B5465" s="263" t="s">
        <v>8976</v>
      </c>
      <c r="C5465" s="264" t="s">
        <v>2</v>
      </c>
      <c r="D5465" s="278">
        <v>7.49</v>
      </c>
      <c r="E5465" s="257"/>
    </row>
    <row r="5466" spans="1:5" s="258" customFormat="1" ht="13.5">
      <c r="A5466" s="262">
        <v>104059</v>
      </c>
      <c r="B5466" s="263" t="s">
        <v>8977</v>
      </c>
      <c r="C5466" s="264" t="s">
        <v>2</v>
      </c>
      <c r="D5466" s="278">
        <v>14.02</v>
      </c>
      <c r="E5466" s="257"/>
    </row>
    <row r="5467" spans="1:5" s="258" customFormat="1" ht="13.5">
      <c r="A5467" s="262">
        <v>104060</v>
      </c>
      <c r="B5467" s="263" t="s">
        <v>8978</v>
      </c>
      <c r="C5467" s="264" t="s">
        <v>1</v>
      </c>
      <c r="D5467" s="278">
        <v>9.84</v>
      </c>
      <c r="E5467" s="257"/>
    </row>
    <row r="5468" spans="1:5" s="258" customFormat="1" ht="13.5">
      <c r="A5468" s="262">
        <v>104061</v>
      </c>
      <c r="B5468" s="263" t="s">
        <v>8979</v>
      </c>
      <c r="C5468" s="264" t="s">
        <v>1</v>
      </c>
      <c r="D5468" s="278">
        <v>17.45</v>
      </c>
      <c r="E5468" s="257"/>
    </row>
    <row r="5469" spans="1:5" s="258" customFormat="1" ht="40.5">
      <c r="A5469" s="262">
        <v>104112</v>
      </c>
      <c r="B5469" s="263" t="s">
        <v>8980</v>
      </c>
      <c r="C5469" s="264" t="s">
        <v>2</v>
      </c>
      <c r="D5469" s="278">
        <v>172.41</v>
      </c>
      <c r="E5469" s="257"/>
    </row>
    <row r="5470" spans="1:5" s="258" customFormat="1" ht="40.5">
      <c r="A5470" s="262">
        <v>104114</v>
      </c>
      <c r="B5470" s="263" t="s">
        <v>8981</v>
      </c>
      <c r="C5470" s="264" t="s">
        <v>2</v>
      </c>
      <c r="D5470" s="278">
        <v>252.27</v>
      </c>
      <c r="E5470" s="257"/>
    </row>
    <row r="5471" spans="1:5" s="258" customFormat="1" ht="40.5">
      <c r="A5471" s="262">
        <v>104116</v>
      </c>
      <c r="B5471" s="263" t="s">
        <v>8982</v>
      </c>
      <c r="C5471" s="264" t="s">
        <v>2</v>
      </c>
      <c r="D5471" s="278">
        <v>332.11</v>
      </c>
      <c r="E5471" s="257"/>
    </row>
    <row r="5472" spans="1:5" s="258" customFormat="1" ht="40.5">
      <c r="A5472" s="262">
        <v>104118</v>
      </c>
      <c r="B5472" s="263" t="s">
        <v>8983</v>
      </c>
      <c r="C5472" s="264" t="s">
        <v>2</v>
      </c>
      <c r="D5472" s="278">
        <v>273.37</v>
      </c>
      <c r="E5472" s="257"/>
    </row>
    <row r="5473" spans="1:5" s="258" customFormat="1" ht="40.5">
      <c r="A5473" s="262">
        <v>104120</v>
      </c>
      <c r="B5473" s="263" t="s">
        <v>8984</v>
      </c>
      <c r="C5473" s="264" t="s">
        <v>2</v>
      </c>
      <c r="D5473" s="278">
        <v>423.38</v>
      </c>
      <c r="E5473" s="257"/>
    </row>
    <row r="5474" spans="1:5" s="258" customFormat="1" ht="40.5">
      <c r="A5474" s="262">
        <v>104122</v>
      </c>
      <c r="B5474" s="263" t="s">
        <v>8985</v>
      </c>
      <c r="C5474" s="264" t="s">
        <v>2</v>
      </c>
      <c r="D5474" s="278">
        <v>573.39</v>
      </c>
      <c r="E5474" s="257"/>
    </row>
    <row r="5475" spans="1:5" s="258" customFormat="1" ht="13.5">
      <c r="A5475" s="262">
        <v>104062</v>
      </c>
      <c r="B5475" s="263" t="s">
        <v>8986</v>
      </c>
      <c r="C5475" s="264" t="s">
        <v>2</v>
      </c>
      <c r="D5475" s="278">
        <v>102.4</v>
      </c>
      <c r="E5475" s="257"/>
    </row>
    <row r="5476" spans="1:5" s="258" customFormat="1" ht="13.5">
      <c r="A5476" s="262">
        <v>104063</v>
      </c>
      <c r="B5476" s="263" t="s">
        <v>8987</v>
      </c>
      <c r="C5476" s="264" t="s">
        <v>2</v>
      </c>
      <c r="D5476" s="278">
        <v>97.14</v>
      </c>
      <c r="E5476" s="257"/>
    </row>
    <row r="5477" spans="1:5" s="258" customFormat="1" ht="13.5">
      <c r="A5477" s="262">
        <v>104064</v>
      </c>
      <c r="B5477" s="263" t="s">
        <v>8988</v>
      </c>
      <c r="C5477" s="264" t="s">
        <v>2</v>
      </c>
      <c r="D5477" s="278">
        <v>251.71</v>
      </c>
      <c r="E5477" s="257"/>
    </row>
    <row r="5478" spans="1:5" s="258" customFormat="1" ht="13.5">
      <c r="A5478" s="262">
        <v>104065</v>
      </c>
      <c r="B5478" s="263" t="s">
        <v>8989</v>
      </c>
      <c r="C5478" s="264" t="s">
        <v>2</v>
      </c>
      <c r="D5478" s="278">
        <v>212.16</v>
      </c>
      <c r="E5478" s="257"/>
    </row>
    <row r="5479" spans="1:5" s="258" customFormat="1" ht="13.5">
      <c r="A5479" s="262">
        <v>104072</v>
      </c>
      <c r="B5479" s="263" t="s">
        <v>8990</v>
      </c>
      <c r="C5479" s="264" t="s">
        <v>2</v>
      </c>
      <c r="D5479" s="278">
        <v>380.88</v>
      </c>
      <c r="E5479" s="257"/>
    </row>
    <row r="5480" spans="1:5" s="258" customFormat="1" ht="13.5">
      <c r="A5480" s="262">
        <v>104076</v>
      </c>
      <c r="B5480" s="263" t="s">
        <v>8991</v>
      </c>
      <c r="C5480" s="264" t="s">
        <v>2</v>
      </c>
      <c r="D5480" s="278">
        <v>63.99</v>
      </c>
      <c r="E5480" s="257"/>
    </row>
    <row r="5481" spans="1:5" s="258" customFormat="1" ht="13.5">
      <c r="A5481" s="262">
        <v>104082</v>
      </c>
      <c r="B5481" s="263" t="s">
        <v>8992</v>
      </c>
      <c r="C5481" s="264" t="s">
        <v>2</v>
      </c>
      <c r="D5481" s="278">
        <v>41.25</v>
      </c>
      <c r="E5481" s="257"/>
    </row>
    <row r="5482" spans="1:5" s="258" customFormat="1" ht="13.5">
      <c r="A5482" s="262">
        <v>104083</v>
      </c>
      <c r="B5482" s="263" t="s">
        <v>8993</v>
      </c>
      <c r="C5482" s="264" t="s">
        <v>2</v>
      </c>
      <c r="D5482" s="278">
        <v>100.6</v>
      </c>
      <c r="E5482" s="257"/>
    </row>
    <row r="5483" spans="1:5" s="258" customFormat="1" ht="13.5">
      <c r="A5483" s="262">
        <v>104084</v>
      </c>
      <c r="B5483" s="263" t="s">
        <v>8994</v>
      </c>
      <c r="C5483" s="264" t="s">
        <v>2</v>
      </c>
      <c r="D5483" s="278">
        <v>115.51</v>
      </c>
      <c r="E5483" s="257"/>
    </row>
    <row r="5484" spans="1:5" s="258" customFormat="1" ht="13.5">
      <c r="A5484" s="262">
        <v>104085</v>
      </c>
      <c r="B5484" s="263" t="s">
        <v>8995</v>
      </c>
      <c r="C5484" s="264" t="s">
        <v>1</v>
      </c>
      <c r="D5484" s="278">
        <v>76.64</v>
      </c>
      <c r="E5484" s="257"/>
    </row>
    <row r="5485" spans="1:5" s="258" customFormat="1" ht="13.5">
      <c r="A5485" s="262">
        <v>104086</v>
      </c>
      <c r="B5485" s="263" t="s">
        <v>8996</v>
      </c>
      <c r="C5485" s="264" t="s">
        <v>1</v>
      </c>
      <c r="D5485" s="278">
        <v>138.94</v>
      </c>
      <c r="E5485" s="257"/>
    </row>
    <row r="5486" spans="1:5" s="258" customFormat="1" ht="40.5">
      <c r="A5486" s="262">
        <v>104124</v>
      </c>
      <c r="B5486" s="263" t="s">
        <v>8997</v>
      </c>
      <c r="C5486" s="264" t="s">
        <v>2</v>
      </c>
      <c r="D5486" s="278">
        <v>451.62</v>
      </c>
      <c r="E5486" s="257"/>
    </row>
    <row r="5487" spans="1:5" s="258" customFormat="1" ht="40.5">
      <c r="A5487" s="262">
        <v>104130</v>
      </c>
      <c r="B5487" s="263" t="s">
        <v>8998</v>
      </c>
      <c r="C5487" s="264" t="s">
        <v>2</v>
      </c>
      <c r="D5487" s="278">
        <v>685.22</v>
      </c>
      <c r="E5487" s="257"/>
    </row>
    <row r="5488" spans="1:5" s="258" customFormat="1" ht="40.5">
      <c r="A5488" s="262">
        <v>104136</v>
      </c>
      <c r="B5488" s="263" t="s">
        <v>8999</v>
      </c>
      <c r="C5488" s="264" t="s">
        <v>2</v>
      </c>
      <c r="D5488" s="278">
        <v>920.13</v>
      </c>
      <c r="E5488" s="257"/>
    </row>
    <row r="5489" spans="1:5" s="258" customFormat="1" ht="40.5">
      <c r="A5489" s="262">
        <v>104142</v>
      </c>
      <c r="B5489" s="263" t="s">
        <v>9000</v>
      </c>
      <c r="C5489" s="264" t="s">
        <v>2</v>
      </c>
      <c r="D5489" s="278">
        <v>599.29</v>
      </c>
      <c r="E5489" s="257"/>
    </row>
    <row r="5490" spans="1:5" s="258" customFormat="1" ht="40.5">
      <c r="A5490" s="262">
        <v>104148</v>
      </c>
      <c r="B5490" s="263" t="s">
        <v>9001</v>
      </c>
      <c r="C5490" s="264" t="s">
        <v>2</v>
      </c>
      <c r="D5490" s="278">
        <v>931.16</v>
      </c>
      <c r="E5490" s="257"/>
    </row>
    <row r="5491" spans="1:5" s="258" customFormat="1" ht="40.5">
      <c r="A5491" s="262">
        <v>104154</v>
      </c>
      <c r="B5491" s="263" t="s">
        <v>9002</v>
      </c>
      <c r="C5491" s="264" t="s">
        <v>2</v>
      </c>
      <c r="D5491" s="278">
        <v>1266.1099999999999</v>
      </c>
      <c r="E5491" s="257"/>
    </row>
    <row r="5492" spans="1:5" s="258" customFormat="1" ht="27">
      <c r="A5492" s="262">
        <v>96520</v>
      </c>
      <c r="B5492" s="263" t="s">
        <v>7031</v>
      </c>
      <c r="C5492" s="264" t="s">
        <v>7</v>
      </c>
      <c r="D5492" s="278">
        <v>103.44</v>
      </c>
      <c r="E5492" s="257"/>
    </row>
    <row r="5493" spans="1:5" s="258" customFormat="1" ht="27">
      <c r="A5493" s="262">
        <v>96521</v>
      </c>
      <c r="B5493" s="263" t="s">
        <v>7032</v>
      </c>
      <c r="C5493" s="264" t="s">
        <v>7</v>
      </c>
      <c r="D5493" s="278">
        <v>45.2</v>
      </c>
      <c r="E5493" s="257"/>
    </row>
    <row r="5494" spans="1:5" s="258" customFormat="1" ht="13.5">
      <c r="A5494" s="262">
        <v>96522</v>
      </c>
      <c r="B5494" s="263" t="s">
        <v>7033</v>
      </c>
      <c r="C5494" s="264" t="s">
        <v>7</v>
      </c>
      <c r="D5494" s="278">
        <v>153.21</v>
      </c>
      <c r="E5494" s="257"/>
    </row>
    <row r="5495" spans="1:5" s="258" customFormat="1" ht="13.5">
      <c r="A5495" s="262">
        <v>96523</v>
      </c>
      <c r="B5495" s="263" t="s">
        <v>7034</v>
      </c>
      <c r="C5495" s="264" t="s">
        <v>7</v>
      </c>
      <c r="D5495" s="278">
        <v>97.68</v>
      </c>
      <c r="E5495" s="257"/>
    </row>
    <row r="5496" spans="1:5" s="258" customFormat="1" ht="13.5">
      <c r="A5496" s="262">
        <v>96524</v>
      </c>
      <c r="B5496" s="263" t="s">
        <v>7035</v>
      </c>
      <c r="C5496" s="264" t="s">
        <v>7</v>
      </c>
      <c r="D5496" s="278">
        <v>188.19</v>
      </c>
      <c r="E5496" s="257"/>
    </row>
    <row r="5497" spans="1:5" s="258" customFormat="1" ht="27">
      <c r="A5497" s="262">
        <v>96525</v>
      </c>
      <c r="B5497" s="263" t="s">
        <v>7036</v>
      </c>
      <c r="C5497" s="264" t="s">
        <v>7</v>
      </c>
      <c r="D5497" s="278">
        <v>43.2</v>
      </c>
      <c r="E5497" s="257"/>
    </row>
    <row r="5498" spans="1:5" s="258" customFormat="1" ht="13.5">
      <c r="A5498" s="262">
        <v>96526</v>
      </c>
      <c r="B5498" s="263" t="s">
        <v>7037</v>
      </c>
      <c r="C5498" s="264" t="s">
        <v>7</v>
      </c>
      <c r="D5498" s="278">
        <v>309.49</v>
      </c>
      <c r="E5498" s="257"/>
    </row>
    <row r="5499" spans="1:5" s="258" customFormat="1" ht="13.5">
      <c r="A5499" s="262">
        <v>96527</v>
      </c>
      <c r="B5499" s="263" t="s">
        <v>7038</v>
      </c>
      <c r="C5499" s="264" t="s">
        <v>7</v>
      </c>
      <c r="D5499" s="278">
        <v>128.19999999999999</v>
      </c>
      <c r="E5499" s="257"/>
    </row>
    <row r="5500" spans="1:5" s="258" customFormat="1" ht="27">
      <c r="A5500" s="262">
        <v>96528</v>
      </c>
      <c r="B5500" s="263" t="s">
        <v>3982</v>
      </c>
      <c r="C5500" s="264" t="s">
        <v>4</v>
      </c>
      <c r="D5500" s="278">
        <v>228.44</v>
      </c>
      <c r="E5500" s="257"/>
    </row>
    <row r="5501" spans="1:5" s="258" customFormat="1" ht="13.5">
      <c r="A5501" s="262">
        <v>101114</v>
      </c>
      <c r="B5501" s="263" t="s">
        <v>5069</v>
      </c>
      <c r="C5501" s="264" t="s">
        <v>7</v>
      </c>
      <c r="D5501" s="278">
        <v>3.92</v>
      </c>
      <c r="E5501" s="257"/>
    </row>
    <row r="5502" spans="1:5" s="258" customFormat="1" ht="13.5">
      <c r="A5502" s="262">
        <v>101115</v>
      </c>
      <c r="B5502" s="263" t="s">
        <v>5070</v>
      </c>
      <c r="C5502" s="264" t="s">
        <v>7</v>
      </c>
      <c r="D5502" s="278">
        <v>3.24</v>
      </c>
      <c r="E5502" s="257"/>
    </row>
    <row r="5503" spans="1:5" s="258" customFormat="1" ht="13.5">
      <c r="A5503" s="262">
        <v>101116</v>
      </c>
      <c r="B5503" s="263" t="s">
        <v>5071</v>
      </c>
      <c r="C5503" s="264" t="s">
        <v>7</v>
      </c>
      <c r="D5503" s="278">
        <v>2.02</v>
      </c>
      <c r="E5503" s="257"/>
    </row>
    <row r="5504" spans="1:5" s="258" customFormat="1" ht="13.5">
      <c r="A5504" s="262">
        <v>101117</v>
      </c>
      <c r="B5504" s="263" t="s">
        <v>5072</v>
      </c>
      <c r="C5504" s="264" t="s">
        <v>7</v>
      </c>
      <c r="D5504" s="278">
        <v>2.68</v>
      </c>
      <c r="E5504" s="257"/>
    </row>
    <row r="5505" spans="1:5" s="258" customFormat="1" ht="13.5">
      <c r="A5505" s="262">
        <v>101118</v>
      </c>
      <c r="B5505" s="263" t="s">
        <v>5073</v>
      </c>
      <c r="C5505" s="264" t="s">
        <v>7</v>
      </c>
      <c r="D5505" s="278">
        <v>3.36</v>
      </c>
      <c r="E5505" s="257"/>
    </row>
    <row r="5506" spans="1:5" s="258" customFormat="1" ht="27">
      <c r="A5506" s="262">
        <v>101119</v>
      </c>
      <c r="B5506" s="263" t="s">
        <v>5074</v>
      </c>
      <c r="C5506" s="264" t="s">
        <v>7</v>
      </c>
      <c r="D5506" s="278">
        <v>7.49</v>
      </c>
      <c r="E5506" s="257"/>
    </row>
    <row r="5507" spans="1:5" s="258" customFormat="1" ht="27">
      <c r="A5507" s="262">
        <v>101120</v>
      </c>
      <c r="B5507" s="263" t="s">
        <v>5075</v>
      </c>
      <c r="C5507" s="264" t="s">
        <v>7</v>
      </c>
      <c r="D5507" s="278">
        <v>6.2</v>
      </c>
      <c r="E5507" s="257"/>
    </row>
    <row r="5508" spans="1:5" s="258" customFormat="1" ht="27">
      <c r="A5508" s="262">
        <v>101121</v>
      </c>
      <c r="B5508" s="263" t="s">
        <v>5076</v>
      </c>
      <c r="C5508" s="264" t="s">
        <v>7</v>
      </c>
      <c r="D5508" s="278">
        <v>3.87</v>
      </c>
      <c r="E5508" s="257"/>
    </row>
    <row r="5509" spans="1:5" s="258" customFormat="1" ht="27">
      <c r="A5509" s="262">
        <v>101122</v>
      </c>
      <c r="B5509" s="263" t="s">
        <v>5077</v>
      </c>
      <c r="C5509" s="264" t="s">
        <v>7</v>
      </c>
      <c r="D5509" s="278">
        <v>5.13</v>
      </c>
      <c r="E5509" s="257"/>
    </row>
    <row r="5510" spans="1:5" s="258" customFormat="1" ht="27">
      <c r="A5510" s="262">
        <v>101123</v>
      </c>
      <c r="B5510" s="263" t="s">
        <v>5078</v>
      </c>
      <c r="C5510" s="264" t="s">
        <v>7</v>
      </c>
      <c r="D5510" s="278">
        <v>6.43</v>
      </c>
      <c r="E5510" s="257"/>
    </row>
    <row r="5511" spans="1:5" s="258" customFormat="1" ht="27">
      <c r="A5511" s="262">
        <v>101124</v>
      </c>
      <c r="B5511" s="263" t="s">
        <v>5079</v>
      </c>
      <c r="C5511" s="264" t="s">
        <v>7</v>
      </c>
      <c r="D5511" s="278">
        <v>13.97</v>
      </c>
      <c r="E5511" s="257"/>
    </row>
    <row r="5512" spans="1:5" s="258" customFormat="1" ht="27">
      <c r="A5512" s="262">
        <v>101125</v>
      </c>
      <c r="B5512" s="263" t="s">
        <v>5080</v>
      </c>
      <c r="C5512" s="264" t="s">
        <v>7</v>
      </c>
      <c r="D5512" s="278">
        <v>13.29</v>
      </c>
      <c r="E5512" s="257"/>
    </row>
    <row r="5513" spans="1:5" s="258" customFormat="1" ht="27">
      <c r="A5513" s="262">
        <v>101126</v>
      </c>
      <c r="B5513" s="263" t="s">
        <v>5081</v>
      </c>
      <c r="C5513" s="264" t="s">
        <v>7</v>
      </c>
      <c r="D5513" s="278">
        <v>12.07</v>
      </c>
      <c r="E5513" s="257"/>
    </row>
    <row r="5514" spans="1:5" s="258" customFormat="1" ht="27">
      <c r="A5514" s="262">
        <v>101127</v>
      </c>
      <c r="B5514" s="263" t="s">
        <v>5082</v>
      </c>
      <c r="C5514" s="264" t="s">
        <v>7</v>
      </c>
      <c r="D5514" s="278">
        <v>12.73</v>
      </c>
      <c r="E5514" s="257"/>
    </row>
    <row r="5515" spans="1:5" s="258" customFormat="1" ht="27">
      <c r="A5515" s="262">
        <v>101128</v>
      </c>
      <c r="B5515" s="263" t="s">
        <v>5083</v>
      </c>
      <c r="C5515" s="264" t="s">
        <v>7</v>
      </c>
      <c r="D5515" s="278">
        <v>13.41</v>
      </c>
      <c r="E5515" s="257"/>
    </row>
    <row r="5516" spans="1:5" s="258" customFormat="1" ht="27">
      <c r="A5516" s="262">
        <v>101129</v>
      </c>
      <c r="B5516" s="263" t="s">
        <v>5084</v>
      </c>
      <c r="C5516" s="264" t="s">
        <v>7</v>
      </c>
      <c r="D5516" s="278">
        <v>17.940000000000001</v>
      </c>
      <c r="E5516" s="257"/>
    </row>
    <row r="5517" spans="1:5" s="258" customFormat="1" ht="27">
      <c r="A5517" s="262">
        <v>101130</v>
      </c>
      <c r="B5517" s="263" t="s">
        <v>5085</v>
      </c>
      <c r="C5517" s="264" t="s">
        <v>7</v>
      </c>
      <c r="D5517" s="278">
        <v>16.649999999999999</v>
      </c>
      <c r="E5517" s="257"/>
    </row>
    <row r="5518" spans="1:5" s="258" customFormat="1" ht="27">
      <c r="A5518" s="262">
        <v>101131</v>
      </c>
      <c r="B5518" s="263" t="s">
        <v>5086</v>
      </c>
      <c r="C5518" s="264" t="s">
        <v>7</v>
      </c>
      <c r="D5518" s="278">
        <v>14.32</v>
      </c>
      <c r="E5518" s="257"/>
    </row>
    <row r="5519" spans="1:5" s="258" customFormat="1" ht="27">
      <c r="A5519" s="262">
        <v>101132</v>
      </c>
      <c r="B5519" s="263" t="s">
        <v>5087</v>
      </c>
      <c r="C5519" s="264" t="s">
        <v>7</v>
      </c>
      <c r="D5519" s="278">
        <v>15.58</v>
      </c>
      <c r="E5519" s="257"/>
    </row>
    <row r="5520" spans="1:5" s="258" customFormat="1" ht="27">
      <c r="A5520" s="262">
        <v>101133</v>
      </c>
      <c r="B5520" s="263" t="s">
        <v>5088</v>
      </c>
      <c r="C5520" s="264" t="s">
        <v>7</v>
      </c>
      <c r="D5520" s="278">
        <v>16.88</v>
      </c>
      <c r="E5520" s="257"/>
    </row>
    <row r="5521" spans="1:5" s="258" customFormat="1" ht="27">
      <c r="A5521" s="262">
        <v>101134</v>
      </c>
      <c r="B5521" s="263" t="s">
        <v>5089</v>
      </c>
      <c r="C5521" s="264" t="s">
        <v>7</v>
      </c>
      <c r="D5521" s="278">
        <v>14.56</v>
      </c>
      <c r="E5521" s="257"/>
    </row>
    <row r="5522" spans="1:5" s="258" customFormat="1" ht="27">
      <c r="A5522" s="262">
        <v>101135</v>
      </c>
      <c r="B5522" s="263" t="s">
        <v>5090</v>
      </c>
      <c r="C5522" s="264" t="s">
        <v>7</v>
      </c>
      <c r="D5522" s="278">
        <v>13.88</v>
      </c>
      <c r="E5522" s="257"/>
    </row>
    <row r="5523" spans="1:5" s="258" customFormat="1" ht="27">
      <c r="A5523" s="262">
        <v>101136</v>
      </c>
      <c r="B5523" s="263" t="s">
        <v>5091</v>
      </c>
      <c r="C5523" s="264" t="s">
        <v>7</v>
      </c>
      <c r="D5523" s="278">
        <v>12.66</v>
      </c>
      <c r="E5523" s="257"/>
    </row>
    <row r="5524" spans="1:5" s="258" customFormat="1" ht="27">
      <c r="A5524" s="262">
        <v>101137</v>
      </c>
      <c r="B5524" s="263" t="s">
        <v>5092</v>
      </c>
      <c r="C5524" s="264" t="s">
        <v>7</v>
      </c>
      <c r="D5524" s="278">
        <v>13.32</v>
      </c>
      <c r="E5524" s="257"/>
    </row>
    <row r="5525" spans="1:5" s="258" customFormat="1" ht="27">
      <c r="A5525" s="262">
        <v>101138</v>
      </c>
      <c r="B5525" s="263" t="s">
        <v>5093</v>
      </c>
      <c r="C5525" s="264" t="s">
        <v>7</v>
      </c>
      <c r="D5525" s="278">
        <v>14</v>
      </c>
      <c r="E5525" s="257"/>
    </row>
    <row r="5526" spans="1:5" s="258" customFormat="1" ht="27">
      <c r="A5526" s="262">
        <v>101139</v>
      </c>
      <c r="B5526" s="263" t="s">
        <v>5094</v>
      </c>
      <c r="C5526" s="264" t="s">
        <v>7</v>
      </c>
      <c r="D5526" s="278">
        <v>18.55</v>
      </c>
      <c r="E5526" s="257"/>
    </row>
    <row r="5527" spans="1:5" s="258" customFormat="1" ht="27">
      <c r="A5527" s="262">
        <v>101140</v>
      </c>
      <c r="B5527" s="263" t="s">
        <v>5095</v>
      </c>
      <c r="C5527" s="264" t="s">
        <v>7</v>
      </c>
      <c r="D5527" s="278">
        <v>17.260000000000002</v>
      </c>
      <c r="E5527" s="257"/>
    </row>
    <row r="5528" spans="1:5" s="258" customFormat="1" ht="27">
      <c r="A5528" s="262">
        <v>101141</v>
      </c>
      <c r="B5528" s="263" t="s">
        <v>5096</v>
      </c>
      <c r="C5528" s="264" t="s">
        <v>7</v>
      </c>
      <c r="D5528" s="278">
        <v>14.93</v>
      </c>
      <c r="E5528" s="257"/>
    </row>
    <row r="5529" spans="1:5" s="258" customFormat="1" ht="27">
      <c r="A5529" s="262">
        <v>101142</v>
      </c>
      <c r="B5529" s="263" t="s">
        <v>5097</v>
      </c>
      <c r="C5529" s="264" t="s">
        <v>7</v>
      </c>
      <c r="D5529" s="278">
        <v>16.190000000000001</v>
      </c>
      <c r="E5529" s="257"/>
    </row>
    <row r="5530" spans="1:5" s="258" customFormat="1" ht="27">
      <c r="A5530" s="262">
        <v>101143</v>
      </c>
      <c r="B5530" s="263" t="s">
        <v>5098</v>
      </c>
      <c r="C5530" s="264" t="s">
        <v>7</v>
      </c>
      <c r="D5530" s="278">
        <v>17.489999999999998</v>
      </c>
      <c r="E5530" s="257"/>
    </row>
    <row r="5531" spans="1:5" s="258" customFormat="1" ht="27">
      <c r="A5531" s="262">
        <v>101144</v>
      </c>
      <c r="B5531" s="263" t="s">
        <v>5099</v>
      </c>
      <c r="C5531" s="264" t="s">
        <v>7</v>
      </c>
      <c r="D5531" s="278">
        <v>14.49</v>
      </c>
      <c r="E5531" s="257"/>
    </row>
    <row r="5532" spans="1:5" s="258" customFormat="1" ht="27">
      <c r="A5532" s="262">
        <v>101145</v>
      </c>
      <c r="B5532" s="263" t="s">
        <v>5100</v>
      </c>
      <c r="C5532" s="264" t="s">
        <v>7</v>
      </c>
      <c r="D5532" s="278">
        <v>13.81</v>
      </c>
      <c r="E5532" s="257"/>
    </row>
    <row r="5533" spans="1:5" s="258" customFormat="1" ht="27">
      <c r="A5533" s="262">
        <v>101146</v>
      </c>
      <c r="B5533" s="263" t="s">
        <v>5101</v>
      </c>
      <c r="C5533" s="264" t="s">
        <v>7</v>
      </c>
      <c r="D5533" s="278">
        <v>12.59</v>
      </c>
      <c r="E5533" s="257"/>
    </row>
    <row r="5534" spans="1:5" s="258" customFormat="1" ht="27">
      <c r="A5534" s="262">
        <v>101147</v>
      </c>
      <c r="B5534" s="263" t="s">
        <v>5102</v>
      </c>
      <c r="C5534" s="264" t="s">
        <v>7</v>
      </c>
      <c r="D5534" s="278">
        <v>13.25</v>
      </c>
      <c r="E5534" s="257"/>
    </row>
    <row r="5535" spans="1:5" s="258" customFormat="1" ht="27">
      <c r="A5535" s="262">
        <v>101148</v>
      </c>
      <c r="B5535" s="263" t="s">
        <v>5103</v>
      </c>
      <c r="C5535" s="264" t="s">
        <v>7</v>
      </c>
      <c r="D5535" s="278">
        <v>13.93</v>
      </c>
      <c r="E5535" s="257"/>
    </row>
    <row r="5536" spans="1:5" s="258" customFormat="1" ht="27">
      <c r="A5536" s="262">
        <v>101149</v>
      </c>
      <c r="B5536" s="263" t="s">
        <v>5104</v>
      </c>
      <c r="C5536" s="264" t="s">
        <v>7</v>
      </c>
      <c r="D5536" s="278">
        <v>18.48</v>
      </c>
      <c r="E5536" s="257"/>
    </row>
    <row r="5537" spans="1:5" s="258" customFormat="1" ht="27">
      <c r="A5537" s="262">
        <v>101150</v>
      </c>
      <c r="B5537" s="263" t="s">
        <v>5105</v>
      </c>
      <c r="C5537" s="264" t="s">
        <v>7</v>
      </c>
      <c r="D5537" s="278">
        <v>17.190000000000001</v>
      </c>
      <c r="E5537" s="257"/>
    </row>
    <row r="5538" spans="1:5" s="258" customFormat="1" ht="27">
      <c r="A5538" s="262">
        <v>101151</v>
      </c>
      <c r="B5538" s="263" t="s">
        <v>5106</v>
      </c>
      <c r="C5538" s="264" t="s">
        <v>7</v>
      </c>
      <c r="D5538" s="278">
        <v>14.86</v>
      </c>
      <c r="E5538" s="257"/>
    </row>
    <row r="5539" spans="1:5" s="258" customFormat="1" ht="27">
      <c r="A5539" s="262">
        <v>101152</v>
      </c>
      <c r="B5539" s="263" t="s">
        <v>5107</v>
      </c>
      <c r="C5539" s="264" t="s">
        <v>7</v>
      </c>
      <c r="D5539" s="278">
        <v>16.12</v>
      </c>
      <c r="E5539" s="257"/>
    </row>
    <row r="5540" spans="1:5" s="258" customFormat="1" ht="27">
      <c r="A5540" s="262">
        <v>101153</v>
      </c>
      <c r="B5540" s="263" t="s">
        <v>5108</v>
      </c>
      <c r="C5540" s="264" t="s">
        <v>7</v>
      </c>
      <c r="D5540" s="278">
        <v>17.420000000000002</v>
      </c>
      <c r="E5540" s="257"/>
    </row>
    <row r="5541" spans="1:5" s="258" customFormat="1" ht="40.5">
      <c r="A5541" s="262">
        <v>101206</v>
      </c>
      <c r="B5541" s="263" t="s">
        <v>25215</v>
      </c>
      <c r="C5541" s="264" t="s">
        <v>7</v>
      </c>
      <c r="D5541" s="278">
        <v>11.33</v>
      </c>
      <c r="E5541" s="257"/>
    </row>
    <row r="5542" spans="1:5" s="258" customFormat="1" ht="40.5">
      <c r="A5542" s="262">
        <v>101207</v>
      </c>
      <c r="B5542" s="263" t="s">
        <v>25216</v>
      </c>
      <c r="C5542" s="264" t="s">
        <v>7</v>
      </c>
      <c r="D5542" s="278">
        <v>9.7899999999999991</v>
      </c>
      <c r="E5542" s="257"/>
    </row>
    <row r="5543" spans="1:5" s="258" customFormat="1" ht="40.5">
      <c r="A5543" s="262">
        <v>101208</v>
      </c>
      <c r="B5543" s="263" t="s">
        <v>25217</v>
      </c>
      <c r="C5543" s="264" t="s">
        <v>7</v>
      </c>
      <c r="D5543" s="278">
        <v>9.5399999999999991</v>
      </c>
      <c r="E5543" s="257"/>
    </row>
    <row r="5544" spans="1:5" s="258" customFormat="1" ht="40.5">
      <c r="A5544" s="262">
        <v>101209</v>
      </c>
      <c r="B5544" s="263" t="s">
        <v>25218</v>
      </c>
      <c r="C5544" s="264" t="s">
        <v>7</v>
      </c>
      <c r="D5544" s="278">
        <v>8.85</v>
      </c>
      <c r="E5544" s="257"/>
    </row>
    <row r="5545" spans="1:5" s="258" customFormat="1" ht="40.5">
      <c r="A5545" s="262">
        <v>101210</v>
      </c>
      <c r="B5545" s="263" t="s">
        <v>25219</v>
      </c>
      <c r="C5545" s="264" t="s">
        <v>7</v>
      </c>
      <c r="D5545" s="278">
        <v>15.79</v>
      </c>
      <c r="E5545" s="257"/>
    </row>
    <row r="5546" spans="1:5" s="258" customFormat="1" ht="40.5">
      <c r="A5546" s="262">
        <v>101211</v>
      </c>
      <c r="B5546" s="263" t="s">
        <v>25220</v>
      </c>
      <c r="C5546" s="264" t="s">
        <v>7</v>
      </c>
      <c r="D5546" s="278">
        <v>16.940000000000001</v>
      </c>
      <c r="E5546" s="257"/>
    </row>
    <row r="5547" spans="1:5" s="258" customFormat="1" ht="40.5">
      <c r="A5547" s="262">
        <v>101212</v>
      </c>
      <c r="B5547" s="263" t="s">
        <v>25221</v>
      </c>
      <c r="C5547" s="264" t="s">
        <v>7</v>
      </c>
      <c r="D5547" s="278">
        <v>19.73</v>
      </c>
      <c r="E5547" s="257"/>
    </row>
    <row r="5548" spans="1:5" s="258" customFormat="1" ht="40.5">
      <c r="A5548" s="262">
        <v>101213</v>
      </c>
      <c r="B5548" s="263" t="s">
        <v>25222</v>
      </c>
      <c r="C5548" s="264" t="s">
        <v>7</v>
      </c>
      <c r="D5548" s="278">
        <v>22.04</v>
      </c>
      <c r="E5548" s="257"/>
    </row>
    <row r="5549" spans="1:5" s="258" customFormat="1" ht="40.5">
      <c r="A5549" s="262">
        <v>101214</v>
      </c>
      <c r="B5549" s="263" t="s">
        <v>25223</v>
      </c>
      <c r="C5549" s="264" t="s">
        <v>7</v>
      </c>
      <c r="D5549" s="278">
        <v>26.62</v>
      </c>
      <c r="E5549" s="257"/>
    </row>
    <row r="5550" spans="1:5" s="258" customFormat="1" ht="40.5">
      <c r="A5550" s="262">
        <v>101215</v>
      </c>
      <c r="B5550" s="263" t="s">
        <v>25224</v>
      </c>
      <c r="C5550" s="264" t="s">
        <v>7</v>
      </c>
      <c r="D5550" s="278">
        <v>15.12</v>
      </c>
      <c r="E5550" s="257"/>
    </row>
    <row r="5551" spans="1:5" s="258" customFormat="1" ht="40.5">
      <c r="A5551" s="262">
        <v>101216</v>
      </c>
      <c r="B5551" s="263" t="s">
        <v>25225</v>
      </c>
      <c r="C5551" s="264" t="s">
        <v>7</v>
      </c>
      <c r="D5551" s="278">
        <v>15.86</v>
      </c>
      <c r="E5551" s="257"/>
    </row>
    <row r="5552" spans="1:5" s="258" customFormat="1" ht="40.5">
      <c r="A5552" s="262">
        <v>101217</v>
      </c>
      <c r="B5552" s="263" t="s">
        <v>25226</v>
      </c>
      <c r="C5552" s="264" t="s">
        <v>7</v>
      </c>
      <c r="D5552" s="278">
        <v>18.45</v>
      </c>
      <c r="E5552" s="257"/>
    </row>
    <row r="5553" spans="1:5" s="258" customFormat="1" ht="40.5">
      <c r="A5553" s="262">
        <v>101218</v>
      </c>
      <c r="B5553" s="263" t="s">
        <v>25227</v>
      </c>
      <c r="C5553" s="264" t="s">
        <v>7</v>
      </c>
      <c r="D5553" s="278">
        <v>19.510000000000002</v>
      </c>
      <c r="E5553" s="257"/>
    </row>
    <row r="5554" spans="1:5" s="258" customFormat="1" ht="40.5">
      <c r="A5554" s="262">
        <v>101219</v>
      </c>
      <c r="B5554" s="263" t="s">
        <v>25228</v>
      </c>
      <c r="C5554" s="264" t="s">
        <v>7</v>
      </c>
      <c r="D5554" s="278">
        <v>23.63</v>
      </c>
      <c r="E5554" s="257"/>
    </row>
    <row r="5555" spans="1:5" s="258" customFormat="1" ht="40.5">
      <c r="A5555" s="262">
        <v>101220</v>
      </c>
      <c r="B5555" s="263" t="s">
        <v>25229</v>
      </c>
      <c r="C5555" s="264" t="s">
        <v>7</v>
      </c>
      <c r="D5555" s="278">
        <v>14.84</v>
      </c>
      <c r="E5555" s="257"/>
    </row>
    <row r="5556" spans="1:5" s="258" customFormat="1" ht="40.5">
      <c r="A5556" s="262">
        <v>101221</v>
      </c>
      <c r="B5556" s="263" t="s">
        <v>25230</v>
      </c>
      <c r="C5556" s="264" t="s">
        <v>7</v>
      </c>
      <c r="D5556" s="278">
        <v>15.69</v>
      </c>
      <c r="E5556" s="257"/>
    </row>
    <row r="5557" spans="1:5" s="258" customFormat="1" ht="40.5">
      <c r="A5557" s="262">
        <v>101222</v>
      </c>
      <c r="B5557" s="263" t="s">
        <v>25231</v>
      </c>
      <c r="C5557" s="264" t="s">
        <v>7</v>
      </c>
      <c r="D5557" s="278">
        <v>18.22</v>
      </c>
      <c r="E5557" s="257"/>
    </row>
    <row r="5558" spans="1:5" s="258" customFormat="1" ht="40.5">
      <c r="A5558" s="262">
        <v>101223</v>
      </c>
      <c r="B5558" s="263" t="s">
        <v>25232</v>
      </c>
      <c r="C5558" s="264" t="s">
        <v>7</v>
      </c>
      <c r="D5558" s="278">
        <v>20.28</v>
      </c>
      <c r="E5558" s="257"/>
    </row>
    <row r="5559" spans="1:5" s="258" customFormat="1" ht="40.5">
      <c r="A5559" s="262">
        <v>101224</v>
      </c>
      <c r="B5559" s="263" t="s">
        <v>25233</v>
      </c>
      <c r="C5559" s="264" t="s">
        <v>7</v>
      </c>
      <c r="D5559" s="278">
        <v>25.4</v>
      </c>
      <c r="E5559" s="257"/>
    </row>
    <row r="5560" spans="1:5" s="258" customFormat="1" ht="40.5">
      <c r="A5560" s="262">
        <v>101225</v>
      </c>
      <c r="B5560" s="263" t="s">
        <v>25234</v>
      </c>
      <c r="C5560" s="264" t="s">
        <v>7</v>
      </c>
      <c r="D5560" s="278">
        <v>13.61</v>
      </c>
      <c r="E5560" s="257"/>
    </row>
    <row r="5561" spans="1:5" s="258" customFormat="1" ht="40.5">
      <c r="A5561" s="262">
        <v>101226</v>
      </c>
      <c r="B5561" s="263" t="s">
        <v>25235</v>
      </c>
      <c r="C5561" s="264" t="s">
        <v>7</v>
      </c>
      <c r="D5561" s="278">
        <v>14.34</v>
      </c>
      <c r="E5561" s="257"/>
    </row>
    <row r="5562" spans="1:5" s="258" customFormat="1" ht="40.5">
      <c r="A5562" s="262">
        <v>101227</v>
      </c>
      <c r="B5562" s="263" t="s">
        <v>25236</v>
      </c>
      <c r="C5562" s="264" t="s">
        <v>7</v>
      </c>
      <c r="D5562" s="278">
        <v>16.61</v>
      </c>
      <c r="E5562" s="257"/>
    </row>
    <row r="5563" spans="1:5" s="258" customFormat="1" ht="40.5">
      <c r="A5563" s="262">
        <v>101228</v>
      </c>
      <c r="B5563" s="263" t="s">
        <v>25237</v>
      </c>
      <c r="C5563" s="264" t="s">
        <v>7</v>
      </c>
      <c r="D5563" s="278">
        <v>17.71</v>
      </c>
      <c r="E5563" s="257"/>
    </row>
    <row r="5564" spans="1:5" s="258" customFormat="1" ht="40.5">
      <c r="A5564" s="262">
        <v>101229</v>
      </c>
      <c r="B5564" s="263" t="s">
        <v>25238</v>
      </c>
      <c r="C5564" s="264" t="s">
        <v>7</v>
      </c>
      <c r="D5564" s="278">
        <v>22.3</v>
      </c>
      <c r="E5564" s="257"/>
    </row>
    <row r="5565" spans="1:5" s="258" customFormat="1" ht="40.5">
      <c r="A5565" s="262">
        <v>101230</v>
      </c>
      <c r="B5565" s="263" t="s">
        <v>25239</v>
      </c>
      <c r="C5565" s="264" t="s">
        <v>7</v>
      </c>
      <c r="D5565" s="278">
        <v>9.99</v>
      </c>
      <c r="E5565" s="257"/>
    </row>
    <row r="5566" spans="1:5" s="258" customFormat="1" ht="40.5">
      <c r="A5566" s="262">
        <v>101231</v>
      </c>
      <c r="B5566" s="263" t="s">
        <v>25240</v>
      </c>
      <c r="C5566" s="264" t="s">
        <v>7</v>
      </c>
      <c r="D5566" s="278">
        <v>9.4600000000000009</v>
      </c>
      <c r="E5566" s="257"/>
    </row>
    <row r="5567" spans="1:5" s="258" customFormat="1" ht="40.5">
      <c r="A5567" s="262">
        <v>101232</v>
      </c>
      <c r="B5567" s="263" t="s">
        <v>25241</v>
      </c>
      <c r="C5567" s="264" t="s">
        <v>7</v>
      </c>
      <c r="D5567" s="278">
        <v>8.5299999999999994</v>
      </c>
      <c r="E5567" s="257"/>
    </row>
    <row r="5568" spans="1:5" s="258" customFormat="1" ht="40.5">
      <c r="A5568" s="262">
        <v>101233</v>
      </c>
      <c r="B5568" s="263" t="s">
        <v>25242</v>
      </c>
      <c r="C5568" s="264" t="s">
        <v>7</v>
      </c>
      <c r="D5568" s="278">
        <v>7.85</v>
      </c>
      <c r="E5568" s="257"/>
    </row>
    <row r="5569" spans="1:5" s="258" customFormat="1" ht="40.5">
      <c r="A5569" s="262">
        <v>101234</v>
      </c>
      <c r="B5569" s="263" t="s">
        <v>25243</v>
      </c>
      <c r="C5569" s="264" t="s">
        <v>7</v>
      </c>
      <c r="D5569" s="278">
        <v>15.46</v>
      </c>
      <c r="E5569" s="257"/>
    </row>
    <row r="5570" spans="1:5" s="258" customFormat="1" ht="40.5">
      <c r="A5570" s="262">
        <v>101235</v>
      </c>
      <c r="B5570" s="263" t="s">
        <v>25244</v>
      </c>
      <c r="C5570" s="264" t="s">
        <v>7</v>
      </c>
      <c r="D5570" s="278">
        <v>16.28</v>
      </c>
      <c r="E5570" s="257"/>
    </row>
    <row r="5571" spans="1:5" s="258" customFormat="1" ht="40.5">
      <c r="A5571" s="262">
        <v>101236</v>
      </c>
      <c r="B5571" s="263" t="s">
        <v>25245</v>
      </c>
      <c r="C5571" s="264" t="s">
        <v>7</v>
      </c>
      <c r="D5571" s="278">
        <v>18.940000000000001</v>
      </c>
      <c r="E5571" s="257"/>
    </row>
    <row r="5572" spans="1:5" s="258" customFormat="1" ht="40.5">
      <c r="A5572" s="262">
        <v>101237</v>
      </c>
      <c r="B5572" s="263" t="s">
        <v>25246</v>
      </c>
      <c r="C5572" s="264" t="s">
        <v>7</v>
      </c>
      <c r="D5572" s="278">
        <v>20.18</v>
      </c>
      <c r="E5572" s="257"/>
    </row>
    <row r="5573" spans="1:5" s="258" customFormat="1" ht="40.5">
      <c r="A5573" s="262">
        <v>101238</v>
      </c>
      <c r="B5573" s="263" t="s">
        <v>25247</v>
      </c>
      <c r="C5573" s="264" t="s">
        <v>7</v>
      </c>
      <c r="D5573" s="278">
        <v>25.48</v>
      </c>
      <c r="E5573" s="257"/>
    </row>
    <row r="5574" spans="1:5" s="258" customFormat="1" ht="40.5">
      <c r="A5574" s="262">
        <v>101239</v>
      </c>
      <c r="B5574" s="263" t="s">
        <v>25248</v>
      </c>
      <c r="C5574" s="264" t="s">
        <v>7</v>
      </c>
      <c r="D5574" s="278">
        <v>13.55</v>
      </c>
      <c r="E5574" s="257"/>
    </row>
    <row r="5575" spans="1:5" s="258" customFormat="1" ht="40.5">
      <c r="A5575" s="262">
        <v>101240</v>
      </c>
      <c r="B5575" s="263" t="s">
        <v>25249</v>
      </c>
      <c r="C5575" s="264" t="s">
        <v>7</v>
      </c>
      <c r="D5575" s="278">
        <v>14.3</v>
      </c>
      <c r="E5575" s="257"/>
    </row>
    <row r="5576" spans="1:5" s="258" customFormat="1" ht="40.5">
      <c r="A5576" s="262">
        <v>101241</v>
      </c>
      <c r="B5576" s="263" t="s">
        <v>25250</v>
      </c>
      <c r="C5576" s="264" t="s">
        <v>7</v>
      </c>
      <c r="D5576" s="278">
        <v>16.7</v>
      </c>
      <c r="E5576" s="257"/>
    </row>
    <row r="5577" spans="1:5" s="258" customFormat="1" ht="40.5">
      <c r="A5577" s="262">
        <v>101242</v>
      </c>
      <c r="B5577" s="263" t="s">
        <v>25251</v>
      </c>
      <c r="C5577" s="264" t="s">
        <v>7</v>
      </c>
      <c r="D5577" s="278">
        <v>18.64</v>
      </c>
      <c r="E5577" s="257"/>
    </row>
    <row r="5578" spans="1:5" s="258" customFormat="1" ht="40.5">
      <c r="A5578" s="262">
        <v>101243</v>
      </c>
      <c r="B5578" s="263" t="s">
        <v>25252</v>
      </c>
      <c r="C5578" s="264" t="s">
        <v>7</v>
      </c>
      <c r="D5578" s="278">
        <v>22.58</v>
      </c>
      <c r="E5578" s="257"/>
    </row>
    <row r="5579" spans="1:5" s="258" customFormat="1" ht="40.5">
      <c r="A5579" s="262">
        <v>101244</v>
      </c>
      <c r="B5579" s="263" t="s">
        <v>25253</v>
      </c>
      <c r="C5579" s="264" t="s">
        <v>7</v>
      </c>
      <c r="D5579" s="278">
        <v>14.27</v>
      </c>
      <c r="E5579" s="257"/>
    </row>
    <row r="5580" spans="1:5" s="258" customFormat="1" ht="40.5">
      <c r="A5580" s="262">
        <v>101245</v>
      </c>
      <c r="B5580" s="263" t="s">
        <v>25254</v>
      </c>
      <c r="C5580" s="264" t="s">
        <v>7</v>
      </c>
      <c r="D5580" s="278">
        <v>15.1</v>
      </c>
      <c r="E5580" s="257"/>
    </row>
    <row r="5581" spans="1:5" s="258" customFormat="1" ht="40.5">
      <c r="A5581" s="262">
        <v>101246</v>
      </c>
      <c r="B5581" s="263" t="s">
        <v>25255</v>
      </c>
      <c r="C5581" s="264" t="s">
        <v>7</v>
      </c>
      <c r="D5581" s="278">
        <v>17.53</v>
      </c>
      <c r="E5581" s="257"/>
    </row>
    <row r="5582" spans="1:5" s="258" customFormat="1" ht="40.5">
      <c r="A5582" s="262">
        <v>101247</v>
      </c>
      <c r="B5582" s="263" t="s">
        <v>25256</v>
      </c>
      <c r="C5582" s="264" t="s">
        <v>7</v>
      </c>
      <c r="D5582" s="278">
        <v>19.45</v>
      </c>
      <c r="E5582" s="257"/>
    </row>
    <row r="5583" spans="1:5" s="258" customFormat="1" ht="40.5">
      <c r="A5583" s="262">
        <v>101248</v>
      </c>
      <c r="B5583" s="263" t="s">
        <v>25257</v>
      </c>
      <c r="C5583" s="264" t="s">
        <v>7</v>
      </c>
      <c r="D5583" s="278">
        <v>24.32</v>
      </c>
      <c r="E5583" s="257"/>
    </row>
    <row r="5584" spans="1:5" s="258" customFormat="1" ht="40.5">
      <c r="A5584" s="262">
        <v>101249</v>
      </c>
      <c r="B5584" s="263" t="s">
        <v>25258</v>
      </c>
      <c r="C5584" s="264" t="s">
        <v>7</v>
      </c>
      <c r="D5584" s="278">
        <v>12.38</v>
      </c>
      <c r="E5584" s="257"/>
    </row>
    <row r="5585" spans="1:5" s="258" customFormat="1" ht="40.5">
      <c r="A5585" s="262">
        <v>101250</v>
      </c>
      <c r="B5585" s="263" t="s">
        <v>25259</v>
      </c>
      <c r="C5585" s="264" t="s">
        <v>7</v>
      </c>
      <c r="D5585" s="278">
        <v>13.74</v>
      </c>
      <c r="E5585" s="257"/>
    </row>
    <row r="5586" spans="1:5" s="258" customFormat="1" ht="40.5">
      <c r="A5586" s="262">
        <v>101251</v>
      </c>
      <c r="B5586" s="263" t="s">
        <v>25260</v>
      </c>
      <c r="C5586" s="264" t="s">
        <v>7</v>
      </c>
      <c r="D5586" s="278">
        <v>15.65</v>
      </c>
      <c r="E5586" s="257"/>
    </row>
    <row r="5587" spans="1:5" s="258" customFormat="1" ht="40.5">
      <c r="A5587" s="262">
        <v>101252</v>
      </c>
      <c r="B5587" s="263" t="s">
        <v>25261</v>
      </c>
      <c r="C5587" s="264" t="s">
        <v>7</v>
      </c>
      <c r="D5587" s="278">
        <v>16.97</v>
      </c>
      <c r="E5587" s="257"/>
    </row>
    <row r="5588" spans="1:5" s="258" customFormat="1" ht="40.5">
      <c r="A5588" s="262">
        <v>101253</v>
      </c>
      <c r="B5588" s="263" t="s">
        <v>25262</v>
      </c>
      <c r="C5588" s="264" t="s">
        <v>7</v>
      </c>
      <c r="D5588" s="278">
        <v>21.35</v>
      </c>
      <c r="E5588" s="257"/>
    </row>
    <row r="5589" spans="1:5" s="258" customFormat="1" ht="40.5">
      <c r="A5589" s="262">
        <v>101254</v>
      </c>
      <c r="B5589" s="263" t="s">
        <v>25263</v>
      </c>
      <c r="C5589" s="264" t="s">
        <v>7</v>
      </c>
      <c r="D5589" s="278">
        <v>11.57</v>
      </c>
      <c r="E5589" s="257"/>
    </row>
    <row r="5590" spans="1:5" s="258" customFormat="1" ht="40.5">
      <c r="A5590" s="262">
        <v>101255</v>
      </c>
      <c r="B5590" s="263" t="s">
        <v>25264</v>
      </c>
      <c r="C5590" s="264" t="s">
        <v>7</v>
      </c>
      <c r="D5590" s="278">
        <v>10.19</v>
      </c>
      <c r="E5590" s="257"/>
    </row>
    <row r="5591" spans="1:5" s="258" customFormat="1" ht="40.5">
      <c r="A5591" s="262">
        <v>101256</v>
      </c>
      <c r="B5591" s="263" t="s">
        <v>25265</v>
      </c>
      <c r="C5591" s="264" t="s">
        <v>7</v>
      </c>
      <c r="D5591" s="278">
        <v>17.75</v>
      </c>
      <c r="E5591" s="257"/>
    </row>
    <row r="5592" spans="1:5" s="258" customFormat="1" ht="40.5">
      <c r="A5592" s="262">
        <v>101257</v>
      </c>
      <c r="B5592" s="263" t="s">
        <v>25266</v>
      </c>
      <c r="C5592" s="264" t="s">
        <v>7</v>
      </c>
      <c r="D5592" s="278">
        <v>18.71</v>
      </c>
      <c r="E5592" s="257"/>
    </row>
    <row r="5593" spans="1:5" s="258" customFormat="1" ht="40.5">
      <c r="A5593" s="262">
        <v>101258</v>
      </c>
      <c r="B5593" s="263" t="s">
        <v>25267</v>
      </c>
      <c r="C5593" s="264" t="s">
        <v>7</v>
      </c>
      <c r="D5593" s="278">
        <v>21.67</v>
      </c>
      <c r="E5593" s="257"/>
    </row>
    <row r="5594" spans="1:5" s="258" customFormat="1" ht="40.5">
      <c r="A5594" s="262">
        <v>101259</v>
      </c>
      <c r="B5594" s="263" t="s">
        <v>25268</v>
      </c>
      <c r="C5594" s="264" t="s">
        <v>7</v>
      </c>
      <c r="D5594" s="278">
        <v>24.06</v>
      </c>
      <c r="E5594" s="257"/>
    </row>
    <row r="5595" spans="1:5" s="258" customFormat="1" ht="40.5">
      <c r="A5595" s="262">
        <v>101260</v>
      </c>
      <c r="B5595" s="263" t="s">
        <v>25269</v>
      </c>
      <c r="C5595" s="264" t="s">
        <v>7</v>
      </c>
      <c r="D5595" s="278">
        <v>30.03</v>
      </c>
      <c r="E5595" s="257"/>
    </row>
    <row r="5596" spans="1:5" s="258" customFormat="1" ht="40.5">
      <c r="A5596" s="262">
        <v>101261</v>
      </c>
      <c r="B5596" s="263" t="s">
        <v>25270</v>
      </c>
      <c r="C5596" s="264" t="s">
        <v>7</v>
      </c>
      <c r="D5596" s="278">
        <v>16.77</v>
      </c>
      <c r="E5596" s="257"/>
    </row>
    <row r="5597" spans="1:5" s="258" customFormat="1" ht="40.5">
      <c r="A5597" s="262">
        <v>101262</v>
      </c>
      <c r="B5597" s="263" t="s">
        <v>25271</v>
      </c>
      <c r="C5597" s="264" t="s">
        <v>7</v>
      </c>
      <c r="D5597" s="278">
        <v>17.7</v>
      </c>
      <c r="E5597" s="257"/>
    </row>
    <row r="5598" spans="1:5" s="258" customFormat="1" ht="40.5">
      <c r="A5598" s="262">
        <v>101263</v>
      </c>
      <c r="B5598" s="263" t="s">
        <v>25272</v>
      </c>
      <c r="C5598" s="264" t="s">
        <v>7</v>
      </c>
      <c r="D5598" s="278">
        <v>20.45</v>
      </c>
      <c r="E5598" s="257"/>
    </row>
    <row r="5599" spans="1:5" s="258" customFormat="1" ht="40.5">
      <c r="A5599" s="262">
        <v>101264</v>
      </c>
      <c r="B5599" s="263" t="s">
        <v>25273</v>
      </c>
      <c r="C5599" s="264" t="s">
        <v>7</v>
      </c>
      <c r="D5599" s="278">
        <v>22.65</v>
      </c>
      <c r="E5599" s="257"/>
    </row>
    <row r="5600" spans="1:5" s="258" customFormat="1" ht="40.5">
      <c r="A5600" s="262">
        <v>101265</v>
      </c>
      <c r="B5600" s="263" t="s">
        <v>25274</v>
      </c>
      <c r="C5600" s="264" t="s">
        <v>7</v>
      </c>
      <c r="D5600" s="278">
        <v>28.21</v>
      </c>
      <c r="E5600" s="257"/>
    </row>
    <row r="5601" spans="1:5" s="258" customFormat="1" ht="40.5">
      <c r="A5601" s="262">
        <v>101266</v>
      </c>
      <c r="B5601" s="263" t="s">
        <v>25275</v>
      </c>
      <c r="C5601" s="264" t="s">
        <v>7</v>
      </c>
      <c r="D5601" s="278">
        <v>10.27</v>
      </c>
      <c r="E5601" s="257"/>
    </row>
    <row r="5602" spans="1:5" s="258" customFormat="1" ht="40.5">
      <c r="A5602" s="262">
        <v>101267</v>
      </c>
      <c r="B5602" s="263" t="s">
        <v>25276</v>
      </c>
      <c r="C5602" s="264" t="s">
        <v>7</v>
      </c>
      <c r="D5602" s="278">
        <v>9.84</v>
      </c>
      <c r="E5602" s="257"/>
    </row>
    <row r="5603" spans="1:5" s="258" customFormat="1" ht="40.5">
      <c r="A5603" s="262">
        <v>101268</v>
      </c>
      <c r="B5603" s="263" t="s">
        <v>25277</v>
      </c>
      <c r="C5603" s="264" t="s">
        <v>7</v>
      </c>
      <c r="D5603" s="278">
        <v>16.11</v>
      </c>
      <c r="E5603" s="257"/>
    </row>
    <row r="5604" spans="1:5" s="258" customFormat="1" ht="40.5">
      <c r="A5604" s="262">
        <v>101269</v>
      </c>
      <c r="B5604" s="263" t="s">
        <v>25278</v>
      </c>
      <c r="C5604" s="264" t="s">
        <v>7</v>
      </c>
      <c r="D5604" s="278">
        <v>17.920000000000002</v>
      </c>
      <c r="E5604" s="257"/>
    </row>
    <row r="5605" spans="1:5" s="258" customFormat="1" ht="40.5">
      <c r="A5605" s="262">
        <v>101270</v>
      </c>
      <c r="B5605" s="263" t="s">
        <v>25279</v>
      </c>
      <c r="C5605" s="264" t="s">
        <v>7</v>
      </c>
      <c r="D5605" s="278">
        <v>20.74</v>
      </c>
      <c r="E5605" s="257"/>
    </row>
    <row r="5606" spans="1:5" s="258" customFormat="1" ht="40.5">
      <c r="A5606" s="262">
        <v>101271</v>
      </c>
      <c r="B5606" s="263" t="s">
        <v>25280</v>
      </c>
      <c r="C5606" s="264" t="s">
        <v>7</v>
      </c>
      <c r="D5606" s="278">
        <v>22.99</v>
      </c>
      <c r="E5606" s="257"/>
    </row>
    <row r="5607" spans="1:5" s="258" customFormat="1" ht="40.5">
      <c r="A5607" s="262">
        <v>101272</v>
      </c>
      <c r="B5607" s="263" t="s">
        <v>25281</v>
      </c>
      <c r="C5607" s="264" t="s">
        <v>7</v>
      </c>
      <c r="D5607" s="278">
        <v>28.65</v>
      </c>
      <c r="E5607" s="257"/>
    </row>
    <row r="5608" spans="1:5" s="258" customFormat="1" ht="40.5">
      <c r="A5608" s="262">
        <v>101273</v>
      </c>
      <c r="B5608" s="263" t="s">
        <v>25282</v>
      </c>
      <c r="C5608" s="264" t="s">
        <v>7</v>
      </c>
      <c r="D5608" s="278">
        <v>15.38</v>
      </c>
      <c r="E5608" s="257"/>
    </row>
    <row r="5609" spans="1:5" s="258" customFormat="1" ht="40.5">
      <c r="A5609" s="262">
        <v>101274</v>
      </c>
      <c r="B5609" s="263" t="s">
        <v>25283</v>
      </c>
      <c r="C5609" s="264" t="s">
        <v>7</v>
      </c>
      <c r="D5609" s="278">
        <v>16.989999999999998</v>
      </c>
      <c r="E5609" s="257"/>
    </row>
    <row r="5610" spans="1:5" s="258" customFormat="1" ht="40.5">
      <c r="A5610" s="262">
        <v>101275</v>
      </c>
      <c r="B5610" s="263" t="s">
        <v>25284</v>
      </c>
      <c r="C5610" s="264" t="s">
        <v>7</v>
      </c>
      <c r="D5610" s="278">
        <v>19.66</v>
      </c>
      <c r="E5610" s="257"/>
    </row>
    <row r="5611" spans="1:5" s="258" customFormat="1" ht="40.5">
      <c r="A5611" s="262">
        <v>101276</v>
      </c>
      <c r="B5611" s="263" t="s">
        <v>25285</v>
      </c>
      <c r="C5611" s="264" t="s">
        <v>7</v>
      </c>
      <c r="D5611" s="278">
        <v>21.71</v>
      </c>
      <c r="E5611" s="257"/>
    </row>
    <row r="5612" spans="1:5" s="258" customFormat="1" ht="40.5">
      <c r="A5612" s="262">
        <v>101277</v>
      </c>
      <c r="B5612" s="263" t="s">
        <v>25286</v>
      </c>
      <c r="C5612" s="264" t="s">
        <v>7</v>
      </c>
      <c r="D5612" s="278">
        <v>27.72</v>
      </c>
      <c r="E5612" s="257"/>
    </row>
    <row r="5613" spans="1:5" s="258" customFormat="1" ht="27">
      <c r="A5613" s="262">
        <v>102354</v>
      </c>
      <c r="B5613" s="263" t="s">
        <v>7039</v>
      </c>
      <c r="C5613" s="264" t="s">
        <v>7</v>
      </c>
      <c r="D5613" s="278">
        <v>126.97</v>
      </c>
      <c r="E5613" s="257"/>
    </row>
    <row r="5614" spans="1:5" s="258" customFormat="1" ht="27">
      <c r="A5614" s="262">
        <v>102355</v>
      </c>
      <c r="B5614" s="263" t="s">
        <v>7040</v>
      </c>
      <c r="C5614" s="264" t="s">
        <v>7</v>
      </c>
      <c r="D5614" s="278">
        <v>147.75</v>
      </c>
      <c r="E5614" s="257"/>
    </row>
    <row r="5615" spans="1:5" s="258" customFormat="1" ht="27">
      <c r="A5615" s="262">
        <v>102360</v>
      </c>
      <c r="B5615" s="263" t="s">
        <v>7041</v>
      </c>
      <c r="C5615" s="264" t="s">
        <v>7</v>
      </c>
      <c r="D5615" s="278">
        <v>23.12</v>
      </c>
      <c r="E5615" s="257"/>
    </row>
    <row r="5616" spans="1:5" s="258" customFormat="1" ht="27">
      <c r="A5616" s="262">
        <v>102361</v>
      </c>
      <c r="B5616" s="263" t="s">
        <v>7042</v>
      </c>
      <c r="C5616" s="264" t="s">
        <v>7</v>
      </c>
      <c r="D5616" s="278">
        <v>37.26</v>
      </c>
      <c r="E5616" s="257"/>
    </row>
    <row r="5617" spans="1:5" s="258" customFormat="1" ht="27">
      <c r="A5617" s="262">
        <v>90082</v>
      </c>
      <c r="B5617" s="263" t="s">
        <v>7043</v>
      </c>
      <c r="C5617" s="264" t="s">
        <v>7</v>
      </c>
      <c r="D5617" s="278">
        <v>10.77</v>
      </c>
      <c r="E5617" s="257"/>
    </row>
    <row r="5618" spans="1:5" s="258" customFormat="1" ht="40.5">
      <c r="A5618" s="262">
        <v>90084</v>
      </c>
      <c r="B5618" s="263" t="s">
        <v>7044</v>
      </c>
      <c r="C5618" s="264" t="s">
        <v>7</v>
      </c>
      <c r="D5618" s="278">
        <v>10.44</v>
      </c>
      <c r="E5618" s="257"/>
    </row>
    <row r="5619" spans="1:5" s="258" customFormat="1" ht="40.5">
      <c r="A5619" s="262">
        <v>90086</v>
      </c>
      <c r="B5619" s="263" t="s">
        <v>7045</v>
      </c>
      <c r="C5619" s="264" t="s">
        <v>7</v>
      </c>
      <c r="D5619" s="278">
        <v>9.85</v>
      </c>
      <c r="E5619" s="257"/>
    </row>
    <row r="5620" spans="1:5" s="258" customFormat="1" ht="40.5">
      <c r="A5620" s="262">
        <v>90087</v>
      </c>
      <c r="B5620" s="263" t="s">
        <v>7046</v>
      </c>
      <c r="C5620" s="264" t="s">
        <v>7</v>
      </c>
      <c r="D5620" s="278">
        <v>8.93</v>
      </c>
      <c r="E5620" s="257"/>
    </row>
    <row r="5621" spans="1:5" s="258" customFormat="1" ht="40.5">
      <c r="A5621" s="262">
        <v>90090</v>
      </c>
      <c r="B5621" s="263" t="s">
        <v>7047</v>
      </c>
      <c r="C5621" s="264" t="s">
        <v>7</v>
      </c>
      <c r="D5621" s="278">
        <v>8.75</v>
      </c>
      <c r="E5621" s="257"/>
    </row>
    <row r="5622" spans="1:5" s="258" customFormat="1" ht="27">
      <c r="A5622" s="262">
        <v>90091</v>
      </c>
      <c r="B5622" s="263" t="s">
        <v>7048</v>
      </c>
      <c r="C5622" s="264" t="s">
        <v>7</v>
      </c>
      <c r="D5622" s="278">
        <v>5.82</v>
      </c>
      <c r="E5622" s="257"/>
    </row>
    <row r="5623" spans="1:5" s="258" customFormat="1" ht="40.5">
      <c r="A5623" s="262">
        <v>90092</v>
      </c>
      <c r="B5623" s="263" t="s">
        <v>7049</v>
      </c>
      <c r="C5623" s="264" t="s">
        <v>7</v>
      </c>
      <c r="D5623" s="278">
        <v>5.75</v>
      </c>
      <c r="E5623" s="257"/>
    </row>
    <row r="5624" spans="1:5" s="258" customFormat="1" ht="40.5">
      <c r="A5624" s="262">
        <v>90094</v>
      </c>
      <c r="B5624" s="263" t="s">
        <v>7050</v>
      </c>
      <c r="C5624" s="264" t="s">
        <v>7</v>
      </c>
      <c r="D5624" s="278">
        <v>5.44</v>
      </c>
      <c r="E5624" s="257"/>
    </row>
    <row r="5625" spans="1:5" s="258" customFormat="1" ht="40.5">
      <c r="A5625" s="262">
        <v>90095</v>
      </c>
      <c r="B5625" s="263" t="s">
        <v>7051</v>
      </c>
      <c r="C5625" s="264" t="s">
        <v>7</v>
      </c>
      <c r="D5625" s="278">
        <v>4.92</v>
      </c>
      <c r="E5625" s="257"/>
    </row>
    <row r="5626" spans="1:5" s="258" customFormat="1" ht="40.5">
      <c r="A5626" s="262">
        <v>90098</v>
      </c>
      <c r="B5626" s="263" t="s">
        <v>7052</v>
      </c>
      <c r="C5626" s="264" t="s">
        <v>7</v>
      </c>
      <c r="D5626" s="278">
        <v>4.83</v>
      </c>
      <c r="E5626" s="257"/>
    </row>
    <row r="5627" spans="1:5" s="258" customFormat="1" ht="27">
      <c r="A5627" s="262">
        <v>90099</v>
      </c>
      <c r="B5627" s="263" t="s">
        <v>7053</v>
      </c>
      <c r="C5627" s="264" t="s">
        <v>7</v>
      </c>
      <c r="D5627" s="278">
        <v>15.86</v>
      </c>
      <c r="E5627" s="257"/>
    </row>
    <row r="5628" spans="1:5" s="258" customFormat="1" ht="27">
      <c r="A5628" s="262">
        <v>90100</v>
      </c>
      <c r="B5628" s="263" t="s">
        <v>7054</v>
      </c>
      <c r="C5628" s="264" t="s">
        <v>7</v>
      </c>
      <c r="D5628" s="278">
        <v>13.46</v>
      </c>
      <c r="E5628" s="257"/>
    </row>
    <row r="5629" spans="1:5" s="258" customFormat="1" ht="40.5">
      <c r="A5629" s="262">
        <v>90101</v>
      </c>
      <c r="B5629" s="263" t="s">
        <v>7055</v>
      </c>
      <c r="C5629" s="264" t="s">
        <v>7</v>
      </c>
      <c r="D5629" s="278">
        <v>13.29</v>
      </c>
      <c r="E5629" s="257"/>
    </row>
    <row r="5630" spans="1:5" s="258" customFormat="1" ht="40.5">
      <c r="A5630" s="262">
        <v>90102</v>
      </c>
      <c r="B5630" s="263" t="s">
        <v>7056</v>
      </c>
      <c r="C5630" s="264" t="s">
        <v>7</v>
      </c>
      <c r="D5630" s="278">
        <v>12.09</v>
      </c>
      <c r="E5630" s="257"/>
    </row>
    <row r="5631" spans="1:5" s="258" customFormat="1" ht="40.5">
      <c r="A5631" s="262">
        <v>90105</v>
      </c>
      <c r="B5631" s="263" t="s">
        <v>7057</v>
      </c>
      <c r="C5631" s="264" t="s">
        <v>7</v>
      </c>
      <c r="D5631" s="278">
        <v>8.73</v>
      </c>
      <c r="E5631" s="257"/>
    </row>
    <row r="5632" spans="1:5" s="258" customFormat="1" ht="40.5">
      <c r="A5632" s="262">
        <v>90106</v>
      </c>
      <c r="B5632" s="263" t="s">
        <v>7058</v>
      </c>
      <c r="C5632" s="264" t="s">
        <v>7</v>
      </c>
      <c r="D5632" s="278">
        <v>7.43</v>
      </c>
      <c r="E5632" s="257"/>
    </row>
    <row r="5633" spans="1:5" s="258" customFormat="1" ht="40.5">
      <c r="A5633" s="262">
        <v>90107</v>
      </c>
      <c r="B5633" s="263" t="s">
        <v>7059</v>
      </c>
      <c r="C5633" s="264" t="s">
        <v>7</v>
      </c>
      <c r="D5633" s="278">
        <v>7.32</v>
      </c>
      <c r="E5633" s="257"/>
    </row>
    <row r="5634" spans="1:5" s="258" customFormat="1" ht="40.5">
      <c r="A5634" s="262">
        <v>90108</v>
      </c>
      <c r="B5634" s="263" t="s">
        <v>7060</v>
      </c>
      <c r="C5634" s="264" t="s">
        <v>7</v>
      </c>
      <c r="D5634" s="278">
        <v>6.67</v>
      </c>
      <c r="E5634" s="257"/>
    </row>
    <row r="5635" spans="1:5" s="258" customFormat="1" ht="13.5">
      <c r="A5635" s="262">
        <v>93358</v>
      </c>
      <c r="B5635" s="263" t="s">
        <v>6221</v>
      </c>
      <c r="C5635" s="264" t="s">
        <v>7</v>
      </c>
      <c r="D5635" s="278">
        <v>84.18</v>
      </c>
      <c r="E5635" s="257"/>
    </row>
    <row r="5636" spans="1:5" s="258" customFormat="1" ht="27">
      <c r="A5636" s="262">
        <v>102276</v>
      </c>
      <c r="B5636" s="263" t="s">
        <v>7061</v>
      </c>
      <c r="C5636" s="264" t="s">
        <v>7</v>
      </c>
      <c r="D5636" s="278">
        <v>12.11</v>
      </c>
      <c r="E5636" s="257"/>
    </row>
    <row r="5637" spans="1:5" s="258" customFormat="1" ht="40.5">
      <c r="A5637" s="262">
        <v>102277</v>
      </c>
      <c r="B5637" s="263" t="s">
        <v>7062</v>
      </c>
      <c r="C5637" s="264" t="s">
        <v>7</v>
      </c>
      <c r="D5637" s="278">
        <v>9.57</v>
      </c>
      <c r="E5637" s="257"/>
    </row>
    <row r="5638" spans="1:5" s="258" customFormat="1" ht="40.5">
      <c r="A5638" s="262">
        <v>102278</v>
      </c>
      <c r="B5638" s="263" t="s">
        <v>7063</v>
      </c>
      <c r="C5638" s="264" t="s">
        <v>7</v>
      </c>
      <c r="D5638" s="278">
        <v>9.32</v>
      </c>
      <c r="E5638" s="257"/>
    </row>
    <row r="5639" spans="1:5" s="258" customFormat="1" ht="27">
      <c r="A5639" s="262">
        <v>102279</v>
      </c>
      <c r="B5639" s="263" t="s">
        <v>7064</v>
      </c>
      <c r="C5639" s="264" t="s">
        <v>7</v>
      </c>
      <c r="D5639" s="278">
        <v>6.67</v>
      </c>
      <c r="E5639" s="257"/>
    </row>
    <row r="5640" spans="1:5" s="258" customFormat="1" ht="40.5">
      <c r="A5640" s="262">
        <v>102280</v>
      </c>
      <c r="B5640" s="263" t="s">
        <v>7065</v>
      </c>
      <c r="C5640" s="264" t="s">
        <v>7</v>
      </c>
      <c r="D5640" s="278">
        <v>5.28</v>
      </c>
      <c r="E5640" s="257"/>
    </row>
    <row r="5641" spans="1:5" s="258" customFormat="1" ht="40.5">
      <c r="A5641" s="262">
        <v>102281</v>
      </c>
      <c r="B5641" s="263" t="s">
        <v>7066</v>
      </c>
      <c r="C5641" s="264" t="s">
        <v>7</v>
      </c>
      <c r="D5641" s="278">
        <v>5.13</v>
      </c>
      <c r="E5641" s="257"/>
    </row>
    <row r="5642" spans="1:5" s="258" customFormat="1" ht="27">
      <c r="A5642" s="262">
        <v>102282</v>
      </c>
      <c r="B5642" s="263" t="s">
        <v>7067</v>
      </c>
      <c r="C5642" s="264" t="s">
        <v>7</v>
      </c>
      <c r="D5642" s="278">
        <v>13.45</v>
      </c>
      <c r="E5642" s="257"/>
    </row>
    <row r="5643" spans="1:5" s="258" customFormat="1" ht="27">
      <c r="A5643" s="262">
        <v>102283</v>
      </c>
      <c r="B5643" s="263" t="s">
        <v>7068</v>
      </c>
      <c r="C5643" s="264" t="s">
        <v>7</v>
      </c>
      <c r="D5643" s="278">
        <v>11.95</v>
      </c>
      <c r="E5643" s="257"/>
    </row>
    <row r="5644" spans="1:5" s="258" customFormat="1" ht="40.5">
      <c r="A5644" s="262">
        <v>102284</v>
      </c>
      <c r="B5644" s="263" t="s">
        <v>7069</v>
      </c>
      <c r="C5644" s="264" t="s">
        <v>7</v>
      </c>
      <c r="D5644" s="278">
        <v>11.57</v>
      </c>
      <c r="E5644" s="257"/>
    </row>
    <row r="5645" spans="1:5" s="258" customFormat="1" ht="40.5">
      <c r="A5645" s="262">
        <v>102285</v>
      </c>
      <c r="B5645" s="263" t="s">
        <v>7070</v>
      </c>
      <c r="C5645" s="264" t="s">
        <v>7</v>
      </c>
      <c r="D5645" s="278">
        <v>10.94</v>
      </c>
      <c r="E5645" s="257"/>
    </row>
    <row r="5646" spans="1:5" s="258" customFormat="1" ht="40.5">
      <c r="A5646" s="262">
        <v>102286</v>
      </c>
      <c r="B5646" s="263" t="s">
        <v>7071</v>
      </c>
      <c r="C5646" s="264" t="s">
        <v>7</v>
      </c>
      <c r="D5646" s="278">
        <v>10.64</v>
      </c>
      <c r="E5646" s="257"/>
    </row>
    <row r="5647" spans="1:5" s="258" customFormat="1" ht="40.5">
      <c r="A5647" s="262">
        <v>102287</v>
      </c>
      <c r="B5647" s="263" t="s">
        <v>7072</v>
      </c>
      <c r="C5647" s="264" t="s">
        <v>7</v>
      </c>
      <c r="D5647" s="278">
        <v>10.36</v>
      </c>
      <c r="E5647" s="257"/>
    </row>
    <row r="5648" spans="1:5" s="258" customFormat="1" ht="27">
      <c r="A5648" s="262">
        <v>102288</v>
      </c>
      <c r="B5648" s="263" t="s">
        <v>7073</v>
      </c>
      <c r="C5648" s="264" t="s">
        <v>7</v>
      </c>
      <c r="D5648" s="278">
        <v>9.94</v>
      </c>
      <c r="E5648" s="257"/>
    </row>
    <row r="5649" spans="1:5" s="258" customFormat="1" ht="40.5">
      <c r="A5649" s="262">
        <v>102289</v>
      </c>
      <c r="B5649" s="263" t="s">
        <v>7074</v>
      </c>
      <c r="C5649" s="264" t="s">
        <v>7</v>
      </c>
      <c r="D5649" s="278">
        <v>9.7100000000000009</v>
      </c>
      <c r="E5649" s="257"/>
    </row>
    <row r="5650" spans="1:5" s="258" customFormat="1" ht="27">
      <c r="A5650" s="262">
        <v>102290</v>
      </c>
      <c r="B5650" s="263" t="s">
        <v>7075</v>
      </c>
      <c r="C5650" s="264" t="s">
        <v>7</v>
      </c>
      <c r="D5650" s="278">
        <v>7.42</v>
      </c>
      <c r="E5650" s="257"/>
    </row>
    <row r="5651" spans="1:5" s="258" customFormat="1" ht="27">
      <c r="A5651" s="262">
        <v>102291</v>
      </c>
      <c r="B5651" s="263" t="s">
        <v>7076</v>
      </c>
      <c r="C5651" s="264" t="s">
        <v>7</v>
      </c>
      <c r="D5651" s="278">
        <v>6.59</v>
      </c>
      <c r="E5651" s="257"/>
    </row>
    <row r="5652" spans="1:5" s="258" customFormat="1" ht="40.5">
      <c r="A5652" s="262">
        <v>102292</v>
      </c>
      <c r="B5652" s="263" t="s">
        <v>7077</v>
      </c>
      <c r="C5652" s="264" t="s">
        <v>7</v>
      </c>
      <c r="D5652" s="278">
        <v>6.39</v>
      </c>
      <c r="E5652" s="257"/>
    </row>
    <row r="5653" spans="1:5" s="258" customFormat="1" ht="40.5">
      <c r="A5653" s="262">
        <v>102293</v>
      </c>
      <c r="B5653" s="263" t="s">
        <v>7078</v>
      </c>
      <c r="C5653" s="264" t="s">
        <v>7</v>
      </c>
      <c r="D5653" s="278">
        <v>6.05</v>
      </c>
      <c r="E5653" s="257"/>
    </row>
    <row r="5654" spans="1:5" s="258" customFormat="1" ht="40.5">
      <c r="A5654" s="262">
        <v>102294</v>
      </c>
      <c r="B5654" s="263" t="s">
        <v>7079</v>
      </c>
      <c r="C5654" s="264" t="s">
        <v>7</v>
      </c>
      <c r="D5654" s="278">
        <v>5.88</v>
      </c>
      <c r="E5654" s="257"/>
    </row>
    <row r="5655" spans="1:5" s="258" customFormat="1" ht="40.5">
      <c r="A5655" s="262">
        <v>102295</v>
      </c>
      <c r="B5655" s="263" t="s">
        <v>7080</v>
      </c>
      <c r="C5655" s="264" t="s">
        <v>7</v>
      </c>
      <c r="D5655" s="278">
        <v>5.71</v>
      </c>
      <c r="E5655" s="257"/>
    </row>
    <row r="5656" spans="1:5" s="258" customFormat="1" ht="40.5">
      <c r="A5656" s="262">
        <v>102296</v>
      </c>
      <c r="B5656" s="263" t="s">
        <v>7081</v>
      </c>
      <c r="C5656" s="264" t="s">
        <v>7</v>
      </c>
      <c r="D5656" s="278">
        <v>5.48</v>
      </c>
      <c r="E5656" s="257"/>
    </row>
    <row r="5657" spans="1:5" s="258" customFormat="1" ht="40.5">
      <c r="A5657" s="262">
        <v>102297</v>
      </c>
      <c r="B5657" s="263" t="s">
        <v>7082</v>
      </c>
      <c r="C5657" s="264" t="s">
        <v>7</v>
      </c>
      <c r="D5657" s="278">
        <v>5.36</v>
      </c>
      <c r="E5657" s="257"/>
    </row>
    <row r="5658" spans="1:5" s="258" customFormat="1" ht="27">
      <c r="A5658" s="262">
        <v>102298</v>
      </c>
      <c r="B5658" s="263" t="s">
        <v>7083</v>
      </c>
      <c r="C5658" s="264" t="s">
        <v>7</v>
      </c>
      <c r="D5658" s="278">
        <v>17.61</v>
      </c>
      <c r="E5658" s="257"/>
    </row>
    <row r="5659" spans="1:5" s="258" customFormat="1" ht="27">
      <c r="A5659" s="262">
        <v>102299</v>
      </c>
      <c r="B5659" s="263" t="s">
        <v>7084</v>
      </c>
      <c r="C5659" s="264" t="s">
        <v>7</v>
      </c>
      <c r="D5659" s="278">
        <v>14.96</v>
      </c>
      <c r="E5659" s="257"/>
    </row>
    <row r="5660" spans="1:5" s="258" customFormat="1" ht="40.5">
      <c r="A5660" s="262">
        <v>102300</v>
      </c>
      <c r="B5660" s="263" t="s">
        <v>7085</v>
      </c>
      <c r="C5660" s="264" t="s">
        <v>7</v>
      </c>
      <c r="D5660" s="278">
        <v>14.78</v>
      </c>
      <c r="E5660" s="257"/>
    </row>
    <row r="5661" spans="1:5" s="258" customFormat="1" ht="40.5">
      <c r="A5661" s="262">
        <v>102301</v>
      </c>
      <c r="B5661" s="263" t="s">
        <v>7086</v>
      </c>
      <c r="C5661" s="264" t="s">
        <v>7</v>
      </c>
      <c r="D5661" s="278">
        <v>13.43</v>
      </c>
      <c r="E5661" s="257"/>
    </row>
    <row r="5662" spans="1:5" s="258" customFormat="1" ht="27">
      <c r="A5662" s="262">
        <v>102302</v>
      </c>
      <c r="B5662" s="263" t="s">
        <v>7087</v>
      </c>
      <c r="C5662" s="264" t="s">
        <v>7</v>
      </c>
      <c r="D5662" s="278">
        <v>9.7200000000000006</v>
      </c>
      <c r="E5662" s="257"/>
    </row>
    <row r="5663" spans="1:5" s="258" customFormat="1" ht="27">
      <c r="A5663" s="262">
        <v>102303</v>
      </c>
      <c r="B5663" s="263" t="s">
        <v>7088</v>
      </c>
      <c r="C5663" s="264" t="s">
        <v>7</v>
      </c>
      <c r="D5663" s="278">
        <v>8.24</v>
      </c>
      <c r="E5663" s="257"/>
    </row>
    <row r="5664" spans="1:5" s="258" customFormat="1" ht="40.5">
      <c r="A5664" s="262">
        <v>102304</v>
      </c>
      <c r="B5664" s="263" t="s">
        <v>7089</v>
      </c>
      <c r="C5664" s="264" t="s">
        <v>7</v>
      </c>
      <c r="D5664" s="278">
        <v>8.15</v>
      </c>
      <c r="E5664" s="257"/>
    </row>
    <row r="5665" spans="1:5" s="258" customFormat="1" ht="40.5">
      <c r="A5665" s="262">
        <v>102305</v>
      </c>
      <c r="B5665" s="263" t="s">
        <v>7090</v>
      </c>
      <c r="C5665" s="264" t="s">
        <v>7</v>
      </c>
      <c r="D5665" s="278">
        <v>7.42</v>
      </c>
      <c r="E5665" s="257"/>
    </row>
    <row r="5666" spans="1:5" s="258" customFormat="1" ht="27">
      <c r="A5666" s="262">
        <v>102306</v>
      </c>
      <c r="B5666" s="263" t="s">
        <v>7091</v>
      </c>
      <c r="C5666" s="264" t="s">
        <v>7</v>
      </c>
      <c r="D5666" s="278">
        <v>15.16</v>
      </c>
      <c r="E5666" s="257"/>
    </row>
    <row r="5667" spans="1:5" s="258" customFormat="1" ht="27">
      <c r="A5667" s="262">
        <v>102307</v>
      </c>
      <c r="B5667" s="263" t="s">
        <v>7092</v>
      </c>
      <c r="C5667" s="264" t="s">
        <v>7</v>
      </c>
      <c r="D5667" s="278">
        <v>13.45</v>
      </c>
      <c r="E5667" s="257"/>
    </row>
    <row r="5668" spans="1:5" s="258" customFormat="1" ht="40.5">
      <c r="A5668" s="262">
        <v>102308</v>
      </c>
      <c r="B5668" s="263" t="s">
        <v>7093</v>
      </c>
      <c r="C5668" s="264" t="s">
        <v>7</v>
      </c>
      <c r="D5668" s="278">
        <v>13.04</v>
      </c>
      <c r="E5668" s="257"/>
    </row>
    <row r="5669" spans="1:5" s="258" customFormat="1" ht="40.5">
      <c r="A5669" s="262">
        <v>102309</v>
      </c>
      <c r="B5669" s="263" t="s">
        <v>7094</v>
      </c>
      <c r="C5669" s="264" t="s">
        <v>7</v>
      </c>
      <c r="D5669" s="278">
        <v>12.34</v>
      </c>
      <c r="E5669" s="257"/>
    </row>
    <row r="5670" spans="1:5" s="258" customFormat="1" ht="40.5">
      <c r="A5670" s="262">
        <v>102310</v>
      </c>
      <c r="B5670" s="263" t="s">
        <v>7095</v>
      </c>
      <c r="C5670" s="264" t="s">
        <v>7</v>
      </c>
      <c r="D5670" s="278">
        <v>11.97</v>
      </c>
      <c r="E5670" s="257"/>
    </row>
    <row r="5671" spans="1:5" s="258" customFormat="1" ht="40.5">
      <c r="A5671" s="262">
        <v>102311</v>
      </c>
      <c r="B5671" s="263" t="s">
        <v>7096</v>
      </c>
      <c r="C5671" s="264" t="s">
        <v>7</v>
      </c>
      <c r="D5671" s="278">
        <v>11.64</v>
      </c>
      <c r="E5671" s="257"/>
    </row>
    <row r="5672" spans="1:5" s="258" customFormat="1" ht="40.5">
      <c r="A5672" s="262">
        <v>102312</v>
      </c>
      <c r="B5672" s="263" t="s">
        <v>7097</v>
      </c>
      <c r="C5672" s="264" t="s">
        <v>7</v>
      </c>
      <c r="D5672" s="278">
        <v>11.19</v>
      </c>
      <c r="E5672" s="257"/>
    </row>
    <row r="5673" spans="1:5" s="258" customFormat="1" ht="40.5">
      <c r="A5673" s="262">
        <v>102313</v>
      </c>
      <c r="B5673" s="263" t="s">
        <v>7098</v>
      </c>
      <c r="C5673" s="264" t="s">
        <v>7</v>
      </c>
      <c r="D5673" s="278">
        <v>10.94</v>
      </c>
      <c r="E5673" s="257"/>
    </row>
    <row r="5674" spans="1:5" s="258" customFormat="1" ht="40.5">
      <c r="A5674" s="262">
        <v>102314</v>
      </c>
      <c r="B5674" s="263" t="s">
        <v>7099</v>
      </c>
      <c r="C5674" s="264" t="s">
        <v>7</v>
      </c>
      <c r="D5674" s="278">
        <v>8.3699999999999992</v>
      </c>
      <c r="E5674" s="257"/>
    </row>
    <row r="5675" spans="1:5" s="258" customFormat="1" ht="27">
      <c r="A5675" s="262">
        <v>102315</v>
      </c>
      <c r="B5675" s="263" t="s">
        <v>7100</v>
      </c>
      <c r="C5675" s="264" t="s">
        <v>7</v>
      </c>
      <c r="D5675" s="278">
        <v>7.42</v>
      </c>
      <c r="E5675" s="257"/>
    </row>
    <row r="5676" spans="1:5" s="258" customFormat="1" ht="40.5">
      <c r="A5676" s="262">
        <v>102316</v>
      </c>
      <c r="B5676" s="263" t="s">
        <v>7101</v>
      </c>
      <c r="C5676" s="264" t="s">
        <v>7</v>
      </c>
      <c r="D5676" s="278">
        <v>7.19</v>
      </c>
      <c r="E5676" s="257"/>
    </row>
    <row r="5677" spans="1:5" s="258" customFormat="1" ht="40.5">
      <c r="A5677" s="262">
        <v>102317</v>
      </c>
      <c r="B5677" s="263" t="s">
        <v>7102</v>
      </c>
      <c r="C5677" s="264" t="s">
        <v>7</v>
      </c>
      <c r="D5677" s="278">
        <v>6.79</v>
      </c>
      <c r="E5677" s="257"/>
    </row>
    <row r="5678" spans="1:5" s="258" customFormat="1" ht="40.5">
      <c r="A5678" s="262">
        <v>102318</v>
      </c>
      <c r="B5678" s="263" t="s">
        <v>7103</v>
      </c>
      <c r="C5678" s="264" t="s">
        <v>7</v>
      </c>
      <c r="D5678" s="278">
        <v>6.61</v>
      </c>
      <c r="E5678" s="257"/>
    </row>
    <row r="5679" spans="1:5" s="258" customFormat="1" ht="40.5">
      <c r="A5679" s="262">
        <v>102319</v>
      </c>
      <c r="B5679" s="263" t="s">
        <v>7104</v>
      </c>
      <c r="C5679" s="264" t="s">
        <v>7</v>
      </c>
      <c r="D5679" s="278">
        <v>6.42</v>
      </c>
      <c r="E5679" s="257"/>
    </row>
    <row r="5680" spans="1:5" s="258" customFormat="1" ht="40.5">
      <c r="A5680" s="262">
        <v>102320</v>
      </c>
      <c r="B5680" s="263" t="s">
        <v>7105</v>
      </c>
      <c r="C5680" s="264" t="s">
        <v>7</v>
      </c>
      <c r="D5680" s="278">
        <v>6.16</v>
      </c>
      <c r="E5680" s="257"/>
    </row>
    <row r="5681" spans="1:5" s="258" customFormat="1" ht="40.5">
      <c r="A5681" s="262">
        <v>102321</v>
      </c>
      <c r="B5681" s="263" t="s">
        <v>7106</v>
      </c>
      <c r="C5681" s="264" t="s">
        <v>7</v>
      </c>
      <c r="D5681" s="278">
        <v>6.04</v>
      </c>
      <c r="E5681" s="257"/>
    </row>
    <row r="5682" spans="1:5" s="258" customFormat="1" ht="27">
      <c r="A5682" s="262">
        <v>102322</v>
      </c>
      <c r="B5682" s="263" t="s">
        <v>7107</v>
      </c>
      <c r="C5682" s="264" t="s">
        <v>7</v>
      </c>
      <c r="D5682" s="278">
        <v>19.82</v>
      </c>
      <c r="E5682" s="257"/>
    </row>
    <row r="5683" spans="1:5" s="258" customFormat="1" ht="27">
      <c r="A5683" s="262">
        <v>102323</v>
      </c>
      <c r="B5683" s="263" t="s">
        <v>7108</v>
      </c>
      <c r="C5683" s="264" t="s">
        <v>7</v>
      </c>
      <c r="D5683" s="278">
        <v>16.829999999999998</v>
      </c>
      <c r="E5683" s="257"/>
    </row>
    <row r="5684" spans="1:5" s="258" customFormat="1" ht="40.5">
      <c r="A5684" s="262">
        <v>102324</v>
      </c>
      <c r="B5684" s="263" t="s">
        <v>7109</v>
      </c>
      <c r="C5684" s="264" t="s">
        <v>7</v>
      </c>
      <c r="D5684" s="278">
        <v>16.61</v>
      </c>
      <c r="E5684" s="257"/>
    </row>
    <row r="5685" spans="1:5" s="258" customFormat="1" ht="40.5">
      <c r="A5685" s="262">
        <v>102325</v>
      </c>
      <c r="B5685" s="263" t="s">
        <v>7110</v>
      </c>
      <c r="C5685" s="264" t="s">
        <v>7</v>
      </c>
      <c r="D5685" s="278">
        <v>15.13</v>
      </c>
      <c r="E5685" s="257"/>
    </row>
    <row r="5686" spans="1:5" s="258" customFormat="1" ht="40.5">
      <c r="A5686" s="262">
        <v>102326</v>
      </c>
      <c r="B5686" s="263" t="s">
        <v>7111</v>
      </c>
      <c r="C5686" s="264" t="s">
        <v>7</v>
      </c>
      <c r="D5686" s="278">
        <v>10.93</v>
      </c>
      <c r="E5686" s="257"/>
    </row>
    <row r="5687" spans="1:5" s="258" customFormat="1" ht="40.5">
      <c r="A5687" s="262">
        <v>102327</v>
      </c>
      <c r="B5687" s="263" t="s">
        <v>7112</v>
      </c>
      <c r="C5687" s="264" t="s">
        <v>7</v>
      </c>
      <c r="D5687" s="278">
        <v>9.2899999999999991</v>
      </c>
      <c r="E5687" s="257"/>
    </row>
    <row r="5688" spans="1:5" s="258" customFormat="1" ht="40.5">
      <c r="A5688" s="262">
        <v>102328</v>
      </c>
      <c r="B5688" s="263" t="s">
        <v>7113</v>
      </c>
      <c r="C5688" s="264" t="s">
        <v>7</v>
      </c>
      <c r="D5688" s="278">
        <v>9.16</v>
      </c>
      <c r="E5688" s="257"/>
    </row>
    <row r="5689" spans="1:5" s="258" customFormat="1" ht="40.5">
      <c r="A5689" s="262">
        <v>102329</v>
      </c>
      <c r="B5689" s="263" t="s">
        <v>7114</v>
      </c>
      <c r="C5689" s="264" t="s">
        <v>7</v>
      </c>
      <c r="D5689" s="278">
        <v>8.34</v>
      </c>
      <c r="E5689" s="257"/>
    </row>
    <row r="5690" spans="1:5" s="258" customFormat="1" ht="27">
      <c r="A5690" s="262">
        <v>94304</v>
      </c>
      <c r="B5690" s="263" t="s">
        <v>3983</v>
      </c>
      <c r="C5690" s="264" t="s">
        <v>7</v>
      </c>
      <c r="D5690" s="278">
        <v>66.91</v>
      </c>
      <c r="E5690" s="257"/>
    </row>
    <row r="5691" spans="1:5" s="258" customFormat="1" ht="27">
      <c r="A5691" s="262">
        <v>94305</v>
      </c>
      <c r="B5691" s="265" t="s">
        <v>3984</v>
      </c>
      <c r="C5691" s="264" t="s">
        <v>7</v>
      </c>
      <c r="D5691" s="278">
        <v>62.78</v>
      </c>
      <c r="E5691" s="257"/>
    </row>
    <row r="5692" spans="1:5" s="258" customFormat="1" ht="27">
      <c r="A5692" s="262">
        <v>94306</v>
      </c>
      <c r="B5692" s="263" t="s">
        <v>3985</v>
      </c>
      <c r="C5692" s="264" t="s">
        <v>7</v>
      </c>
      <c r="D5692" s="278">
        <v>57.54</v>
      </c>
      <c r="E5692" s="257"/>
    </row>
    <row r="5693" spans="1:5" s="258" customFormat="1" ht="27">
      <c r="A5693" s="262">
        <v>94307</v>
      </c>
      <c r="B5693" s="265" t="s">
        <v>3986</v>
      </c>
      <c r="C5693" s="264" t="s">
        <v>7</v>
      </c>
      <c r="D5693" s="278">
        <v>58.72</v>
      </c>
      <c r="E5693" s="257"/>
    </row>
    <row r="5694" spans="1:5" s="258" customFormat="1" ht="27">
      <c r="A5694" s="262">
        <v>94308</v>
      </c>
      <c r="B5694" s="263" t="s">
        <v>3987</v>
      </c>
      <c r="C5694" s="264" t="s">
        <v>7</v>
      </c>
      <c r="D5694" s="278">
        <v>55.57</v>
      </c>
      <c r="E5694" s="257"/>
    </row>
    <row r="5695" spans="1:5" s="258" customFormat="1" ht="27">
      <c r="A5695" s="262">
        <v>94309</v>
      </c>
      <c r="B5695" s="265" t="s">
        <v>3988</v>
      </c>
      <c r="C5695" s="264" t="s">
        <v>7</v>
      </c>
      <c r="D5695" s="278">
        <v>56.98</v>
      </c>
      <c r="E5695" s="257"/>
    </row>
    <row r="5696" spans="1:5" s="258" customFormat="1" ht="27">
      <c r="A5696" s="262">
        <v>94310</v>
      </c>
      <c r="B5696" s="263" t="s">
        <v>3989</v>
      </c>
      <c r="C5696" s="264" t="s">
        <v>7</v>
      </c>
      <c r="D5696" s="278">
        <v>54.59</v>
      </c>
      <c r="E5696" s="257"/>
    </row>
    <row r="5697" spans="1:5" s="258" customFormat="1" ht="27">
      <c r="A5697" s="262">
        <v>94315</v>
      </c>
      <c r="B5697" s="263" t="s">
        <v>3990</v>
      </c>
      <c r="C5697" s="264" t="s">
        <v>7</v>
      </c>
      <c r="D5697" s="278">
        <v>76.510000000000005</v>
      </c>
      <c r="E5697" s="257"/>
    </row>
    <row r="5698" spans="1:5" s="258" customFormat="1" ht="27">
      <c r="A5698" s="262">
        <v>94316</v>
      </c>
      <c r="B5698" s="263" t="s">
        <v>3991</v>
      </c>
      <c r="C5698" s="264" t="s">
        <v>7</v>
      </c>
      <c r="D5698" s="278">
        <v>66.55</v>
      </c>
      <c r="E5698" s="257"/>
    </row>
    <row r="5699" spans="1:5" s="258" customFormat="1" ht="27">
      <c r="A5699" s="262">
        <v>94317</v>
      </c>
      <c r="B5699" s="263" t="s">
        <v>3992</v>
      </c>
      <c r="C5699" s="264" t="s">
        <v>7</v>
      </c>
      <c r="D5699" s="278">
        <v>62.15</v>
      </c>
      <c r="E5699" s="257"/>
    </row>
    <row r="5700" spans="1:5" s="258" customFormat="1" ht="27">
      <c r="A5700" s="262">
        <v>94318</v>
      </c>
      <c r="B5700" s="263" t="s">
        <v>3993</v>
      </c>
      <c r="C5700" s="264" t="s">
        <v>7</v>
      </c>
      <c r="D5700" s="278">
        <v>56.47</v>
      </c>
      <c r="E5700" s="257"/>
    </row>
    <row r="5701" spans="1:5" s="258" customFormat="1" ht="13.5">
      <c r="A5701" s="262">
        <v>94319</v>
      </c>
      <c r="B5701" s="263" t="s">
        <v>3994</v>
      </c>
      <c r="C5701" s="264" t="s">
        <v>7</v>
      </c>
      <c r="D5701" s="278">
        <v>80.010000000000005</v>
      </c>
      <c r="E5701" s="257"/>
    </row>
    <row r="5702" spans="1:5" s="258" customFormat="1" ht="27">
      <c r="A5702" s="262">
        <v>94327</v>
      </c>
      <c r="B5702" s="263" t="s">
        <v>3995</v>
      </c>
      <c r="C5702" s="264" t="s">
        <v>7</v>
      </c>
      <c r="D5702" s="278">
        <v>71.8</v>
      </c>
      <c r="E5702" s="257"/>
    </row>
    <row r="5703" spans="1:5" s="258" customFormat="1" ht="27">
      <c r="A5703" s="262">
        <v>94328</v>
      </c>
      <c r="B5703" s="263" t="s">
        <v>3996</v>
      </c>
      <c r="C5703" s="264" t="s">
        <v>7</v>
      </c>
      <c r="D5703" s="278">
        <v>67.67</v>
      </c>
      <c r="E5703" s="257"/>
    </row>
    <row r="5704" spans="1:5" s="258" customFormat="1" ht="27">
      <c r="A5704" s="262">
        <v>94329</v>
      </c>
      <c r="B5704" s="263" t="s">
        <v>3997</v>
      </c>
      <c r="C5704" s="264" t="s">
        <v>7</v>
      </c>
      <c r="D5704" s="278">
        <v>62.43</v>
      </c>
      <c r="E5704" s="257"/>
    </row>
    <row r="5705" spans="1:5" s="258" customFormat="1" ht="27">
      <c r="A5705" s="262">
        <v>94330</v>
      </c>
      <c r="B5705" s="263" t="s">
        <v>3998</v>
      </c>
      <c r="C5705" s="264" t="s">
        <v>7</v>
      </c>
      <c r="D5705" s="278">
        <v>63.61</v>
      </c>
      <c r="E5705" s="257"/>
    </row>
    <row r="5706" spans="1:5" s="258" customFormat="1" ht="27">
      <c r="A5706" s="262">
        <v>94331</v>
      </c>
      <c r="B5706" s="263" t="s">
        <v>3999</v>
      </c>
      <c r="C5706" s="264" t="s">
        <v>7</v>
      </c>
      <c r="D5706" s="278">
        <v>60.46</v>
      </c>
      <c r="E5706" s="257"/>
    </row>
    <row r="5707" spans="1:5" s="258" customFormat="1" ht="27">
      <c r="A5707" s="262">
        <v>94332</v>
      </c>
      <c r="B5707" s="263" t="s">
        <v>4000</v>
      </c>
      <c r="C5707" s="264" t="s">
        <v>7</v>
      </c>
      <c r="D5707" s="278">
        <v>61.87</v>
      </c>
      <c r="E5707" s="257"/>
    </row>
    <row r="5708" spans="1:5" s="258" customFormat="1" ht="27">
      <c r="A5708" s="262">
        <v>94333</v>
      </c>
      <c r="B5708" s="263" t="s">
        <v>4001</v>
      </c>
      <c r="C5708" s="264" t="s">
        <v>7</v>
      </c>
      <c r="D5708" s="278">
        <v>59.48</v>
      </c>
      <c r="E5708" s="257"/>
    </row>
    <row r="5709" spans="1:5" s="258" customFormat="1" ht="27">
      <c r="A5709" s="262">
        <v>94338</v>
      </c>
      <c r="B5709" s="263" t="s">
        <v>4002</v>
      </c>
      <c r="C5709" s="264" t="s">
        <v>7</v>
      </c>
      <c r="D5709" s="278">
        <v>81.400000000000006</v>
      </c>
      <c r="E5709" s="257"/>
    </row>
    <row r="5710" spans="1:5" s="258" customFormat="1" ht="27">
      <c r="A5710" s="262">
        <v>94339</v>
      </c>
      <c r="B5710" s="263" t="s">
        <v>4003</v>
      </c>
      <c r="C5710" s="264" t="s">
        <v>7</v>
      </c>
      <c r="D5710" s="278">
        <v>71.44</v>
      </c>
      <c r="E5710" s="257"/>
    </row>
    <row r="5711" spans="1:5" s="258" customFormat="1" ht="27">
      <c r="A5711" s="262">
        <v>94340</v>
      </c>
      <c r="B5711" s="263" t="s">
        <v>4004</v>
      </c>
      <c r="C5711" s="264" t="s">
        <v>7</v>
      </c>
      <c r="D5711" s="278">
        <v>67.040000000000006</v>
      </c>
      <c r="E5711" s="257"/>
    </row>
    <row r="5712" spans="1:5" s="258" customFormat="1" ht="27">
      <c r="A5712" s="262">
        <v>94341</v>
      </c>
      <c r="B5712" s="263" t="s">
        <v>4005</v>
      </c>
      <c r="C5712" s="264" t="s">
        <v>7</v>
      </c>
      <c r="D5712" s="278">
        <v>61.36</v>
      </c>
      <c r="E5712" s="257"/>
    </row>
    <row r="5713" spans="1:5" s="258" customFormat="1" ht="13.5">
      <c r="A5713" s="262">
        <v>94342</v>
      </c>
      <c r="B5713" s="263" t="s">
        <v>4006</v>
      </c>
      <c r="C5713" s="264" t="s">
        <v>7</v>
      </c>
      <c r="D5713" s="278">
        <v>84.9</v>
      </c>
      <c r="E5713" s="257"/>
    </row>
    <row r="5714" spans="1:5" s="258" customFormat="1" ht="27">
      <c r="A5714" s="262">
        <v>96385</v>
      </c>
      <c r="B5714" s="263" t="s">
        <v>4007</v>
      </c>
      <c r="C5714" s="264" t="s">
        <v>7</v>
      </c>
      <c r="D5714" s="278">
        <v>11.14</v>
      </c>
      <c r="E5714" s="257"/>
    </row>
    <row r="5715" spans="1:5" s="258" customFormat="1" ht="27">
      <c r="A5715" s="262">
        <v>96386</v>
      </c>
      <c r="B5715" s="263" t="s">
        <v>4008</v>
      </c>
      <c r="C5715" s="264" t="s">
        <v>7</v>
      </c>
      <c r="D5715" s="278">
        <v>7.97</v>
      </c>
      <c r="E5715" s="257"/>
    </row>
    <row r="5716" spans="1:5" s="258" customFormat="1" ht="40.5">
      <c r="A5716" s="262">
        <v>93360</v>
      </c>
      <c r="B5716" s="263" t="s">
        <v>4009</v>
      </c>
      <c r="C5716" s="264" t="s">
        <v>7</v>
      </c>
      <c r="D5716" s="278">
        <v>22.69</v>
      </c>
      <c r="E5716" s="257"/>
    </row>
    <row r="5717" spans="1:5" s="258" customFormat="1" ht="40.5">
      <c r="A5717" s="262">
        <v>93361</v>
      </c>
      <c r="B5717" s="263" t="s">
        <v>4010</v>
      </c>
      <c r="C5717" s="264" t="s">
        <v>7</v>
      </c>
      <c r="D5717" s="278">
        <v>18.670000000000002</v>
      </c>
      <c r="E5717" s="257"/>
    </row>
    <row r="5718" spans="1:5" s="258" customFormat="1" ht="40.5">
      <c r="A5718" s="262">
        <v>93362</v>
      </c>
      <c r="B5718" s="263" t="s">
        <v>4011</v>
      </c>
      <c r="C5718" s="264" t="s">
        <v>7</v>
      </c>
      <c r="D5718" s="278">
        <v>13.34</v>
      </c>
      <c r="E5718" s="257"/>
    </row>
    <row r="5719" spans="1:5" s="258" customFormat="1" ht="40.5">
      <c r="A5719" s="262">
        <v>93363</v>
      </c>
      <c r="B5719" s="263" t="s">
        <v>4012</v>
      </c>
      <c r="C5719" s="264" t="s">
        <v>7</v>
      </c>
      <c r="D5719" s="278">
        <v>14.5</v>
      </c>
      <c r="E5719" s="257"/>
    </row>
    <row r="5720" spans="1:5" s="258" customFormat="1" ht="40.5">
      <c r="A5720" s="262">
        <v>93364</v>
      </c>
      <c r="B5720" s="263" t="s">
        <v>4013</v>
      </c>
      <c r="C5720" s="264" t="s">
        <v>7</v>
      </c>
      <c r="D5720" s="278">
        <v>11.35</v>
      </c>
      <c r="E5720" s="257"/>
    </row>
    <row r="5721" spans="1:5" s="258" customFormat="1" ht="40.5">
      <c r="A5721" s="262">
        <v>93365</v>
      </c>
      <c r="B5721" s="263" t="s">
        <v>4014</v>
      </c>
      <c r="C5721" s="264" t="s">
        <v>7</v>
      </c>
      <c r="D5721" s="278">
        <v>12.67</v>
      </c>
      <c r="E5721" s="257"/>
    </row>
    <row r="5722" spans="1:5" s="258" customFormat="1" ht="40.5">
      <c r="A5722" s="262">
        <v>93366</v>
      </c>
      <c r="B5722" s="263" t="s">
        <v>4015</v>
      </c>
      <c r="C5722" s="264" t="s">
        <v>7</v>
      </c>
      <c r="D5722" s="278">
        <v>10.38</v>
      </c>
      <c r="E5722" s="257"/>
    </row>
    <row r="5723" spans="1:5" s="258" customFormat="1" ht="40.5">
      <c r="A5723" s="262">
        <v>93367</v>
      </c>
      <c r="B5723" s="263" t="s">
        <v>4016</v>
      </c>
      <c r="C5723" s="264" t="s">
        <v>7</v>
      </c>
      <c r="D5723" s="278">
        <v>21.25</v>
      </c>
      <c r="E5723" s="257"/>
    </row>
    <row r="5724" spans="1:5" s="258" customFormat="1" ht="40.5">
      <c r="A5724" s="262">
        <v>93368</v>
      </c>
      <c r="B5724" s="263" t="s">
        <v>4017</v>
      </c>
      <c r="C5724" s="264" t="s">
        <v>7</v>
      </c>
      <c r="D5724" s="278">
        <v>17.149999999999999</v>
      </c>
      <c r="E5724" s="257"/>
    </row>
    <row r="5725" spans="1:5" s="258" customFormat="1" ht="40.5">
      <c r="A5725" s="262">
        <v>93369</v>
      </c>
      <c r="B5725" s="263" t="s">
        <v>4018</v>
      </c>
      <c r="C5725" s="264" t="s">
        <v>7</v>
      </c>
      <c r="D5725" s="278">
        <v>11.9</v>
      </c>
      <c r="E5725" s="257"/>
    </row>
    <row r="5726" spans="1:5" s="258" customFormat="1" ht="40.5">
      <c r="A5726" s="262">
        <v>93370</v>
      </c>
      <c r="B5726" s="263" t="s">
        <v>4019</v>
      </c>
      <c r="C5726" s="264" t="s">
        <v>7</v>
      </c>
      <c r="D5726" s="278">
        <v>13.09</v>
      </c>
      <c r="E5726" s="257"/>
    </row>
    <row r="5727" spans="1:5" s="258" customFormat="1" ht="40.5">
      <c r="A5727" s="262">
        <v>93371</v>
      </c>
      <c r="B5727" s="263" t="s">
        <v>4020</v>
      </c>
      <c r="C5727" s="264" t="s">
        <v>7</v>
      </c>
      <c r="D5727" s="278">
        <v>9.94</v>
      </c>
      <c r="E5727" s="257"/>
    </row>
    <row r="5728" spans="1:5" s="258" customFormat="1" ht="40.5">
      <c r="A5728" s="262">
        <v>93372</v>
      </c>
      <c r="B5728" s="263" t="s">
        <v>4021</v>
      </c>
      <c r="C5728" s="264" t="s">
        <v>7</v>
      </c>
      <c r="D5728" s="278">
        <v>11.35</v>
      </c>
      <c r="E5728" s="257"/>
    </row>
    <row r="5729" spans="1:5" s="258" customFormat="1" ht="40.5">
      <c r="A5729" s="262">
        <v>93373</v>
      </c>
      <c r="B5729" s="263" t="s">
        <v>4022</v>
      </c>
      <c r="C5729" s="264" t="s">
        <v>7</v>
      </c>
      <c r="D5729" s="278">
        <v>8.98</v>
      </c>
      <c r="E5729" s="257"/>
    </row>
    <row r="5730" spans="1:5" s="258" customFormat="1" ht="40.5">
      <c r="A5730" s="262">
        <v>93374</v>
      </c>
      <c r="B5730" s="263" t="s">
        <v>4023</v>
      </c>
      <c r="C5730" s="264" t="s">
        <v>7</v>
      </c>
      <c r="D5730" s="278">
        <v>27.9</v>
      </c>
      <c r="E5730" s="257"/>
    </row>
    <row r="5731" spans="1:5" s="258" customFormat="1" ht="40.5">
      <c r="A5731" s="262">
        <v>93375</v>
      </c>
      <c r="B5731" s="263" t="s">
        <v>4024</v>
      </c>
      <c r="C5731" s="264" t="s">
        <v>7</v>
      </c>
      <c r="D5731" s="278">
        <v>21.48</v>
      </c>
      <c r="E5731" s="257"/>
    </row>
    <row r="5732" spans="1:5" s="258" customFormat="1" ht="40.5">
      <c r="A5732" s="262">
        <v>93376</v>
      </c>
      <c r="B5732" s="263" t="s">
        <v>4025</v>
      </c>
      <c r="C5732" s="264" t="s">
        <v>7</v>
      </c>
      <c r="D5732" s="278">
        <v>17.5</v>
      </c>
      <c r="E5732" s="257"/>
    </row>
    <row r="5733" spans="1:5" s="258" customFormat="1" ht="40.5">
      <c r="A5733" s="262">
        <v>93377</v>
      </c>
      <c r="B5733" s="263" t="s">
        <v>4026</v>
      </c>
      <c r="C5733" s="264" t="s">
        <v>7</v>
      </c>
      <c r="D5733" s="278">
        <v>11.56</v>
      </c>
      <c r="E5733" s="257"/>
    </row>
    <row r="5734" spans="1:5" s="258" customFormat="1" ht="40.5">
      <c r="A5734" s="262">
        <v>93378</v>
      </c>
      <c r="B5734" s="263" t="s">
        <v>4027</v>
      </c>
      <c r="C5734" s="264" t="s">
        <v>7</v>
      </c>
      <c r="D5734" s="278">
        <v>26.2</v>
      </c>
      <c r="E5734" s="257"/>
    </row>
    <row r="5735" spans="1:5" s="258" customFormat="1" ht="40.5">
      <c r="A5735" s="262">
        <v>93379</v>
      </c>
      <c r="B5735" s="263" t="s">
        <v>4028</v>
      </c>
      <c r="C5735" s="264" t="s">
        <v>7</v>
      </c>
      <c r="D5735" s="278">
        <v>20.18</v>
      </c>
      <c r="E5735" s="257"/>
    </row>
    <row r="5736" spans="1:5" s="258" customFormat="1" ht="40.5">
      <c r="A5736" s="262">
        <v>93380</v>
      </c>
      <c r="B5736" s="263" t="s">
        <v>4029</v>
      </c>
      <c r="C5736" s="264" t="s">
        <v>7</v>
      </c>
      <c r="D5736" s="278">
        <v>16.489999999999998</v>
      </c>
      <c r="E5736" s="257"/>
    </row>
    <row r="5737" spans="1:5" s="258" customFormat="1" ht="40.5">
      <c r="A5737" s="262">
        <v>93381</v>
      </c>
      <c r="B5737" s="263" t="s">
        <v>4030</v>
      </c>
      <c r="C5737" s="264" t="s">
        <v>7</v>
      </c>
      <c r="D5737" s="278">
        <v>10.84</v>
      </c>
      <c r="E5737" s="257"/>
    </row>
    <row r="5738" spans="1:5" s="258" customFormat="1" ht="13.5">
      <c r="A5738" s="262">
        <v>93382</v>
      </c>
      <c r="B5738" s="263" t="s">
        <v>4031</v>
      </c>
      <c r="C5738" s="264" t="s">
        <v>7</v>
      </c>
      <c r="D5738" s="278">
        <v>34.380000000000003</v>
      </c>
      <c r="E5738" s="257"/>
    </row>
    <row r="5739" spans="1:5" s="258" customFormat="1" ht="13.5">
      <c r="A5739" s="262">
        <v>96995</v>
      </c>
      <c r="B5739" s="263" t="s">
        <v>4032</v>
      </c>
      <c r="C5739" s="264" t="s">
        <v>7</v>
      </c>
      <c r="D5739" s="278">
        <v>51.04</v>
      </c>
      <c r="E5739" s="257"/>
    </row>
    <row r="5740" spans="1:5" s="258" customFormat="1" ht="13.5">
      <c r="A5740" s="262">
        <v>97916</v>
      </c>
      <c r="B5740" s="263" t="s">
        <v>5109</v>
      </c>
      <c r="C5740" s="264" t="s">
        <v>4033</v>
      </c>
      <c r="D5740" s="278">
        <v>2.23</v>
      </c>
      <c r="E5740" s="257"/>
    </row>
    <row r="5741" spans="1:5" s="258" customFormat="1" ht="13.5">
      <c r="A5741" s="262">
        <v>97917</v>
      </c>
      <c r="B5741" s="263" t="s">
        <v>5110</v>
      </c>
      <c r="C5741" s="264" t="s">
        <v>4033</v>
      </c>
      <c r="D5741" s="278">
        <v>1.92</v>
      </c>
      <c r="E5741" s="257"/>
    </row>
    <row r="5742" spans="1:5" s="258" customFormat="1" ht="13.5">
      <c r="A5742" s="262">
        <v>97918</v>
      </c>
      <c r="B5742" s="263" t="s">
        <v>5111</v>
      </c>
      <c r="C5742" s="264" t="s">
        <v>4033</v>
      </c>
      <c r="D5742" s="278">
        <v>1.77</v>
      </c>
      <c r="E5742" s="257"/>
    </row>
    <row r="5743" spans="1:5" s="258" customFormat="1" ht="27">
      <c r="A5743" s="262">
        <v>97919</v>
      </c>
      <c r="B5743" s="263" t="s">
        <v>5112</v>
      </c>
      <c r="C5743" s="264" t="s">
        <v>4033</v>
      </c>
      <c r="D5743" s="278">
        <v>0.7</v>
      </c>
      <c r="E5743" s="257"/>
    </row>
    <row r="5744" spans="1:5" s="258" customFormat="1" ht="13.5">
      <c r="A5744" s="262">
        <v>101616</v>
      </c>
      <c r="B5744" s="263" t="s">
        <v>5804</v>
      </c>
      <c r="C5744" s="264" t="s">
        <v>4</v>
      </c>
      <c r="D5744" s="278">
        <v>6.29</v>
      </c>
      <c r="E5744" s="257"/>
    </row>
    <row r="5745" spans="1:5" s="258" customFormat="1" ht="13.5">
      <c r="A5745" s="262">
        <v>101617</v>
      </c>
      <c r="B5745" s="263" t="s">
        <v>5805</v>
      </c>
      <c r="C5745" s="264" t="s">
        <v>4</v>
      </c>
      <c r="D5745" s="278">
        <v>3.11</v>
      </c>
      <c r="E5745" s="257"/>
    </row>
    <row r="5746" spans="1:5" s="258" customFormat="1" ht="13.5">
      <c r="A5746" s="262">
        <v>101618</v>
      </c>
      <c r="B5746" s="263" t="s">
        <v>5806</v>
      </c>
      <c r="C5746" s="264" t="s">
        <v>7</v>
      </c>
      <c r="D5746" s="278">
        <v>213.94</v>
      </c>
      <c r="E5746" s="257"/>
    </row>
    <row r="5747" spans="1:5" s="258" customFormat="1" ht="13.5">
      <c r="A5747" s="262">
        <v>101619</v>
      </c>
      <c r="B5747" s="263" t="s">
        <v>5807</v>
      </c>
      <c r="C5747" s="264" t="s">
        <v>7</v>
      </c>
      <c r="D5747" s="278">
        <v>329.97</v>
      </c>
      <c r="E5747" s="257"/>
    </row>
    <row r="5748" spans="1:5" s="258" customFormat="1" ht="27">
      <c r="A5748" s="262">
        <v>101620</v>
      </c>
      <c r="B5748" s="263" t="s">
        <v>5808</v>
      </c>
      <c r="C5748" s="264" t="s">
        <v>7</v>
      </c>
      <c r="D5748" s="278">
        <v>188.41</v>
      </c>
      <c r="E5748" s="257"/>
    </row>
    <row r="5749" spans="1:5" s="258" customFormat="1" ht="27">
      <c r="A5749" s="262">
        <v>101621</v>
      </c>
      <c r="B5749" s="263" t="s">
        <v>5809</v>
      </c>
      <c r="C5749" s="264" t="s">
        <v>7</v>
      </c>
      <c r="D5749" s="278">
        <v>304.45</v>
      </c>
      <c r="E5749" s="257"/>
    </row>
    <row r="5750" spans="1:5" s="258" customFormat="1" ht="13.5">
      <c r="A5750" s="262">
        <v>101622</v>
      </c>
      <c r="B5750" s="263" t="s">
        <v>5810</v>
      </c>
      <c r="C5750" s="264" t="s">
        <v>7</v>
      </c>
      <c r="D5750" s="278">
        <v>186.7</v>
      </c>
      <c r="E5750" s="257"/>
    </row>
    <row r="5751" spans="1:5" s="258" customFormat="1" ht="13.5">
      <c r="A5751" s="262">
        <v>101623</v>
      </c>
      <c r="B5751" s="263" t="s">
        <v>5811</v>
      </c>
      <c r="C5751" s="264" t="s">
        <v>7</v>
      </c>
      <c r="D5751" s="278">
        <v>296.39999999999998</v>
      </c>
      <c r="E5751" s="257"/>
    </row>
    <row r="5752" spans="1:5" s="258" customFormat="1" ht="27">
      <c r="A5752" s="262">
        <v>101624</v>
      </c>
      <c r="B5752" s="263" t="s">
        <v>5812</v>
      </c>
      <c r="C5752" s="264" t="s">
        <v>7</v>
      </c>
      <c r="D5752" s="278">
        <v>250.26</v>
      </c>
      <c r="E5752" s="257"/>
    </row>
    <row r="5753" spans="1:5" s="258" customFormat="1" ht="27">
      <c r="A5753" s="262">
        <v>101625</v>
      </c>
      <c r="B5753" s="263" t="s">
        <v>5813</v>
      </c>
      <c r="C5753" s="264" t="s">
        <v>7</v>
      </c>
      <c r="D5753" s="278">
        <v>146.35</v>
      </c>
      <c r="E5753" s="257"/>
    </row>
    <row r="5754" spans="1:5" s="258" customFormat="1" ht="13.5">
      <c r="A5754" s="262">
        <v>95606</v>
      </c>
      <c r="B5754" s="263" t="s">
        <v>4036</v>
      </c>
      <c r="C5754" s="264" t="s">
        <v>7</v>
      </c>
      <c r="D5754" s="278">
        <v>2.0699999999999998</v>
      </c>
      <c r="E5754" s="257"/>
    </row>
    <row r="5755" spans="1:5" s="258" customFormat="1" ht="27">
      <c r="A5755" s="262">
        <v>101159</v>
      </c>
      <c r="B5755" s="263" t="s">
        <v>4860</v>
      </c>
      <c r="C5755" s="264" t="s">
        <v>4</v>
      </c>
      <c r="D5755" s="278">
        <v>124.46</v>
      </c>
      <c r="E5755" s="257"/>
    </row>
    <row r="5756" spans="1:5" s="258" customFormat="1" ht="27">
      <c r="A5756" s="262">
        <v>103322</v>
      </c>
      <c r="B5756" s="263" t="s">
        <v>7115</v>
      </c>
      <c r="C5756" s="264" t="s">
        <v>4</v>
      </c>
      <c r="D5756" s="278">
        <v>49.64</v>
      </c>
      <c r="E5756" s="257"/>
    </row>
    <row r="5757" spans="1:5" s="258" customFormat="1" ht="27">
      <c r="A5757" s="262">
        <v>103323</v>
      </c>
      <c r="B5757" s="263" t="s">
        <v>7116</v>
      </c>
      <c r="C5757" s="264" t="s">
        <v>4</v>
      </c>
      <c r="D5757" s="278">
        <v>50.83</v>
      </c>
      <c r="E5757" s="257"/>
    </row>
    <row r="5758" spans="1:5" s="258" customFormat="1" ht="27">
      <c r="A5758" s="262">
        <v>103324</v>
      </c>
      <c r="B5758" s="263" t="s">
        <v>7117</v>
      </c>
      <c r="C5758" s="264" t="s">
        <v>4</v>
      </c>
      <c r="D5758" s="278">
        <v>67.12</v>
      </c>
      <c r="E5758" s="257"/>
    </row>
    <row r="5759" spans="1:5" s="258" customFormat="1" ht="27">
      <c r="A5759" s="262">
        <v>103325</v>
      </c>
      <c r="B5759" s="263" t="s">
        <v>7118</v>
      </c>
      <c r="C5759" s="264" t="s">
        <v>4</v>
      </c>
      <c r="D5759" s="278">
        <v>68.47</v>
      </c>
      <c r="E5759" s="257"/>
    </row>
    <row r="5760" spans="1:5" s="258" customFormat="1" ht="27">
      <c r="A5760" s="262">
        <v>103326</v>
      </c>
      <c r="B5760" s="263" t="s">
        <v>7119</v>
      </c>
      <c r="C5760" s="264" t="s">
        <v>4</v>
      </c>
      <c r="D5760" s="278">
        <v>80.89</v>
      </c>
      <c r="E5760" s="257"/>
    </row>
    <row r="5761" spans="1:5" s="258" customFormat="1" ht="27">
      <c r="A5761" s="262">
        <v>103327</v>
      </c>
      <c r="B5761" s="263" t="s">
        <v>7120</v>
      </c>
      <c r="C5761" s="264" t="s">
        <v>4</v>
      </c>
      <c r="D5761" s="278">
        <v>82.48</v>
      </c>
      <c r="E5761" s="257"/>
    </row>
    <row r="5762" spans="1:5" s="258" customFormat="1" ht="27">
      <c r="A5762" s="262">
        <v>103328</v>
      </c>
      <c r="B5762" s="263" t="s">
        <v>7121</v>
      </c>
      <c r="C5762" s="264" t="s">
        <v>4</v>
      </c>
      <c r="D5762" s="278">
        <v>83.99</v>
      </c>
      <c r="E5762" s="257"/>
    </row>
    <row r="5763" spans="1:5" s="258" customFormat="1" ht="27">
      <c r="A5763" s="262">
        <v>103329</v>
      </c>
      <c r="B5763" s="263" t="s">
        <v>7122</v>
      </c>
      <c r="C5763" s="264" t="s">
        <v>4</v>
      </c>
      <c r="D5763" s="278">
        <v>85.04</v>
      </c>
      <c r="E5763" s="257"/>
    </row>
    <row r="5764" spans="1:5" s="258" customFormat="1" ht="27">
      <c r="A5764" s="262">
        <v>103330</v>
      </c>
      <c r="B5764" s="263" t="s">
        <v>7123</v>
      </c>
      <c r="C5764" s="264" t="s">
        <v>4</v>
      </c>
      <c r="D5764" s="278">
        <v>74.739999999999995</v>
      </c>
      <c r="E5764" s="257"/>
    </row>
    <row r="5765" spans="1:5" s="258" customFormat="1" ht="27">
      <c r="A5765" s="262">
        <v>103331</v>
      </c>
      <c r="B5765" s="263" t="s">
        <v>7124</v>
      </c>
      <c r="C5765" s="264" t="s">
        <v>4</v>
      </c>
      <c r="D5765" s="278">
        <v>75.87</v>
      </c>
      <c r="E5765" s="257"/>
    </row>
    <row r="5766" spans="1:5" s="258" customFormat="1" ht="27">
      <c r="A5766" s="262">
        <v>103332</v>
      </c>
      <c r="B5766" s="263" t="s">
        <v>7125</v>
      </c>
      <c r="C5766" s="264" t="s">
        <v>4</v>
      </c>
      <c r="D5766" s="278">
        <v>110.95</v>
      </c>
      <c r="E5766" s="257"/>
    </row>
    <row r="5767" spans="1:5" s="258" customFormat="1" ht="27">
      <c r="A5767" s="262">
        <v>103333</v>
      </c>
      <c r="B5767" s="263" t="s">
        <v>7126</v>
      </c>
      <c r="C5767" s="264" t="s">
        <v>4</v>
      </c>
      <c r="D5767" s="278">
        <v>112.16</v>
      </c>
      <c r="E5767" s="257"/>
    </row>
    <row r="5768" spans="1:5" s="258" customFormat="1" ht="27">
      <c r="A5768" s="262">
        <v>103334</v>
      </c>
      <c r="B5768" s="263" t="s">
        <v>7127</v>
      </c>
      <c r="C5768" s="264" t="s">
        <v>4</v>
      </c>
      <c r="D5768" s="278">
        <v>132.32</v>
      </c>
      <c r="E5768" s="257"/>
    </row>
    <row r="5769" spans="1:5" s="258" customFormat="1" ht="27">
      <c r="A5769" s="262">
        <v>103335</v>
      </c>
      <c r="B5769" s="263" t="s">
        <v>7128</v>
      </c>
      <c r="C5769" s="264" t="s">
        <v>4</v>
      </c>
      <c r="D5769" s="278">
        <v>134.41</v>
      </c>
      <c r="E5769" s="257"/>
    </row>
    <row r="5770" spans="1:5" s="258" customFormat="1" ht="27">
      <c r="A5770" s="262">
        <v>103350</v>
      </c>
      <c r="B5770" s="263" t="s">
        <v>7129</v>
      </c>
      <c r="C5770" s="264" t="s">
        <v>4</v>
      </c>
      <c r="D5770" s="278">
        <v>162.53</v>
      </c>
      <c r="E5770" s="257"/>
    </row>
    <row r="5771" spans="1:5" s="258" customFormat="1" ht="27">
      <c r="A5771" s="262">
        <v>103351</v>
      </c>
      <c r="B5771" s="263" t="s">
        <v>7130</v>
      </c>
      <c r="C5771" s="264" t="s">
        <v>4</v>
      </c>
      <c r="D5771" s="278">
        <v>164.06</v>
      </c>
      <c r="E5771" s="257"/>
    </row>
    <row r="5772" spans="1:5" s="258" customFormat="1" ht="27">
      <c r="A5772" s="262">
        <v>103356</v>
      </c>
      <c r="B5772" s="263" t="s">
        <v>7131</v>
      </c>
      <c r="C5772" s="264" t="s">
        <v>4</v>
      </c>
      <c r="D5772" s="278">
        <v>49.85</v>
      </c>
      <c r="E5772" s="257"/>
    </row>
    <row r="5773" spans="1:5" s="258" customFormat="1" ht="27">
      <c r="A5773" s="262">
        <v>103357</v>
      </c>
      <c r="B5773" s="263" t="s">
        <v>7132</v>
      </c>
      <c r="C5773" s="264" t="s">
        <v>4</v>
      </c>
      <c r="D5773" s="278">
        <v>50.74</v>
      </c>
      <c r="E5773" s="257"/>
    </row>
    <row r="5774" spans="1:5" s="258" customFormat="1" ht="27">
      <c r="A5774" s="262">
        <v>89282</v>
      </c>
      <c r="B5774" s="263" t="s">
        <v>25287</v>
      </c>
      <c r="C5774" s="264" t="s">
        <v>4</v>
      </c>
      <c r="D5774" s="278">
        <v>59.35</v>
      </c>
      <c r="E5774" s="257"/>
    </row>
    <row r="5775" spans="1:5" s="258" customFormat="1" ht="27">
      <c r="A5775" s="262">
        <v>89283</v>
      </c>
      <c r="B5775" s="263" t="s">
        <v>25288</v>
      </c>
      <c r="C5775" s="264" t="s">
        <v>4</v>
      </c>
      <c r="D5775" s="278">
        <v>60.7</v>
      </c>
      <c r="E5775" s="257"/>
    </row>
    <row r="5776" spans="1:5" s="258" customFormat="1" ht="27">
      <c r="A5776" s="262">
        <v>89290</v>
      </c>
      <c r="B5776" s="263" t="s">
        <v>25289</v>
      </c>
      <c r="C5776" s="264" t="s">
        <v>4</v>
      </c>
      <c r="D5776" s="278">
        <v>68.55</v>
      </c>
      <c r="E5776" s="257"/>
    </row>
    <row r="5777" spans="1:5" s="258" customFormat="1" ht="27">
      <c r="A5777" s="262">
        <v>89291</v>
      </c>
      <c r="B5777" s="263" t="s">
        <v>25290</v>
      </c>
      <c r="C5777" s="264" t="s">
        <v>4</v>
      </c>
      <c r="D5777" s="278">
        <v>70.05</v>
      </c>
      <c r="E5777" s="257"/>
    </row>
    <row r="5778" spans="1:5" s="258" customFormat="1" ht="27">
      <c r="A5778" s="262">
        <v>89298</v>
      </c>
      <c r="B5778" s="263" t="s">
        <v>25291</v>
      </c>
      <c r="C5778" s="264" t="s">
        <v>4</v>
      </c>
      <c r="D5778" s="278">
        <v>70.38</v>
      </c>
      <c r="E5778" s="257"/>
    </row>
    <row r="5779" spans="1:5" s="258" customFormat="1" ht="27">
      <c r="A5779" s="262">
        <v>89299</v>
      </c>
      <c r="B5779" s="263" t="s">
        <v>25292</v>
      </c>
      <c r="C5779" s="264" t="s">
        <v>4</v>
      </c>
      <c r="D5779" s="278">
        <v>72.180000000000007</v>
      </c>
      <c r="E5779" s="257"/>
    </row>
    <row r="5780" spans="1:5" s="258" customFormat="1" ht="27">
      <c r="A5780" s="262">
        <v>89306</v>
      </c>
      <c r="B5780" s="263" t="s">
        <v>25293</v>
      </c>
      <c r="C5780" s="264" t="s">
        <v>4</v>
      </c>
      <c r="D5780" s="278">
        <v>84.21</v>
      </c>
      <c r="E5780" s="257"/>
    </row>
    <row r="5781" spans="1:5" s="258" customFormat="1" ht="27">
      <c r="A5781" s="262">
        <v>89307</v>
      </c>
      <c r="B5781" s="263" t="s">
        <v>25294</v>
      </c>
      <c r="C5781" s="264" t="s">
        <v>4</v>
      </c>
      <c r="D5781" s="278">
        <v>86.22</v>
      </c>
      <c r="E5781" s="257"/>
    </row>
    <row r="5782" spans="1:5" s="258" customFormat="1" ht="13.5">
      <c r="A5782" s="262">
        <v>101157</v>
      </c>
      <c r="B5782" s="263" t="s">
        <v>7133</v>
      </c>
      <c r="C5782" s="264" t="s">
        <v>4</v>
      </c>
      <c r="D5782" s="278">
        <v>63.18</v>
      </c>
      <c r="E5782" s="257"/>
    </row>
    <row r="5783" spans="1:5" s="258" customFormat="1" ht="13.5">
      <c r="A5783" s="262">
        <v>101158</v>
      </c>
      <c r="B5783" s="263" t="s">
        <v>7134</v>
      </c>
      <c r="C5783" s="264" t="s">
        <v>4</v>
      </c>
      <c r="D5783" s="278">
        <v>82.64</v>
      </c>
      <c r="E5783" s="257"/>
    </row>
    <row r="5784" spans="1:5" s="258" customFormat="1" ht="27">
      <c r="A5784" s="262">
        <v>101162</v>
      </c>
      <c r="B5784" s="263" t="s">
        <v>4861</v>
      </c>
      <c r="C5784" s="264" t="s">
        <v>4</v>
      </c>
      <c r="D5784" s="278">
        <v>137.80000000000001</v>
      </c>
      <c r="E5784" s="257"/>
    </row>
    <row r="5785" spans="1:5" s="258" customFormat="1" ht="27">
      <c r="A5785" s="262">
        <v>103316</v>
      </c>
      <c r="B5785" s="263" t="s">
        <v>7135</v>
      </c>
      <c r="C5785" s="264" t="s">
        <v>4</v>
      </c>
      <c r="D5785" s="278">
        <v>72.28</v>
      </c>
      <c r="E5785" s="257"/>
    </row>
    <row r="5786" spans="1:5" s="258" customFormat="1" ht="27">
      <c r="A5786" s="262">
        <v>103317</v>
      </c>
      <c r="B5786" s="263" t="s">
        <v>7136</v>
      </c>
      <c r="C5786" s="264" t="s">
        <v>4</v>
      </c>
      <c r="D5786" s="278">
        <v>73.27</v>
      </c>
      <c r="E5786" s="257"/>
    </row>
    <row r="5787" spans="1:5" s="258" customFormat="1" ht="27">
      <c r="A5787" s="262">
        <v>103318</v>
      </c>
      <c r="B5787" s="263" t="s">
        <v>7137</v>
      </c>
      <c r="C5787" s="264" t="s">
        <v>4</v>
      </c>
      <c r="D5787" s="278">
        <v>94.04</v>
      </c>
      <c r="E5787" s="257"/>
    </row>
    <row r="5788" spans="1:5" s="258" customFormat="1" ht="27">
      <c r="A5788" s="262">
        <v>103319</v>
      </c>
      <c r="B5788" s="263" t="s">
        <v>7138</v>
      </c>
      <c r="C5788" s="264" t="s">
        <v>4</v>
      </c>
      <c r="D5788" s="278">
        <v>95.21</v>
      </c>
      <c r="E5788" s="257"/>
    </row>
    <row r="5789" spans="1:5" s="258" customFormat="1" ht="27">
      <c r="A5789" s="262">
        <v>103320</v>
      </c>
      <c r="B5789" s="263" t="s">
        <v>7139</v>
      </c>
      <c r="C5789" s="264" t="s">
        <v>4</v>
      </c>
      <c r="D5789" s="278">
        <v>113.3</v>
      </c>
      <c r="E5789" s="257"/>
    </row>
    <row r="5790" spans="1:5" s="258" customFormat="1" ht="27">
      <c r="A5790" s="262">
        <v>103321</v>
      </c>
      <c r="B5790" s="263" t="s">
        <v>7140</v>
      </c>
      <c r="C5790" s="264" t="s">
        <v>4</v>
      </c>
      <c r="D5790" s="278">
        <v>114.77</v>
      </c>
      <c r="E5790" s="257"/>
    </row>
    <row r="5791" spans="1:5" s="258" customFormat="1" ht="27">
      <c r="A5791" s="262">
        <v>103336</v>
      </c>
      <c r="B5791" s="263" t="s">
        <v>7141</v>
      </c>
      <c r="C5791" s="264" t="s">
        <v>4</v>
      </c>
      <c r="D5791" s="278">
        <v>81.36</v>
      </c>
      <c r="E5791" s="257"/>
    </row>
    <row r="5792" spans="1:5" s="258" customFormat="1" ht="27">
      <c r="A5792" s="262">
        <v>103337</v>
      </c>
      <c r="B5792" s="263" t="s">
        <v>7142</v>
      </c>
      <c r="C5792" s="264" t="s">
        <v>4</v>
      </c>
      <c r="D5792" s="278">
        <v>82.35</v>
      </c>
      <c r="E5792" s="257"/>
    </row>
    <row r="5793" spans="1:5" s="258" customFormat="1" ht="27">
      <c r="A5793" s="262">
        <v>103338</v>
      </c>
      <c r="B5793" s="263" t="s">
        <v>7143</v>
      </c>
      <c r="C5793" s="264" t="s">
        <v>4</v>
      </c>
      <c r="D5793" s="278">
        <v>107.25</v>
      </c>
      <c r="E5793" s="257"/>
    </row>
    <row r="5794" spans="1:5" s="258" customFormat="1" ht="27">
      <c r="A5794" s="262">
        <v>103339</v>
      </c>
      <c r="B5794" s="263" t="s">
        <v>7144</v>
      </c>
      <c r="C5794" s="264" t="s">
        <v>4</v>
      </c>
      <c r="D5794" s="278">
        <v>108.42</v>
      </c>
      <c r="E5794" s="257"/>
    </row>
    <row r="5795" spans="1:5" s="258" customFormat="1" ht="27">
      <c r="A5795" s="262">
        <v>103340</v>
      </c>
      <c r="B5795" s="263" t="s">
        <v>7145</v>
      </c>
      <c r="C5795" s="264" t="s">
        <v>4</v>
      </c>
      <c r="D5795" s="278">
        <v>130.09</v>
      </c>
      <c r="E5795" s="257"/>
    </row>
    <row r="5796" spans="1:5" s="258" customFormat="1" ht="27">
      <c r="A5796" s="262">
        <v>103341</v>
      </c>
      <c r="B5796" s="263" t="s">
        <v>7146</v>
      </c>
      <c r="C5796" s="264" t="s">
        <v>4</v>
      </c>
      <c r="D5796" s="278">
        <v>131.56</v>
      </c>
      <c r="E5796" s="257"/>
    </row>
    <row r="5797" spans="1:5" s="258" customFormat="1" ht="27">
      <c r="A5797" s="262">
        <v>103342</v>
      </c>
      <c r="B5797" s="263" t="s">
        <v>7147</v>
      </c>
      <c r="C5797" s="264" t="s">
        <v>4</v>
      </c>
      <c r="D5797" s="278">
        <v>109.45</v>
      </c>
      <c r="E5797" s="257"/>
    </row>
    <row r="5798" spans="1:5" s="258" customFormat="1" ht="27">
      <c r="A5798" s="262">
        <v>103343</v>
      </c>
      <c r="B5798" s="263" t="s">
        <v>7148</v>
      </c>
      <c r="C5798" s="264" t="s">
        <v>4</v>
      </c>
      <c r="D5798" s="278">
        <v>110.74</v>
      </c>
      <c r="E5798" s="257"/>
    </row>
    <row r="5799" spans="1:5" s="258" customFormat="1" ht="27">
      <c r="A5799" s="262">
        <v>89453</v>
      </c>
      <c r="B5799" s="263" t="s">
        <v>25295</v>
      </c>
      <c r="C5799" s="264" t="s">
        <v>4</v>
      </c>
      <c r="D5799" s="278">
        <v>81.28</v>
      </c>
      <c r="E5799" s="257"/>
    </row>
    <row r="5800" spans="1:5" s="258" customFormat="1" ht="27">
      <c r="A5800" s="262">
        <v>89455</v>
      </c>
      <c r="B5800" s="263" t="s">
        <v>25296</v>
      </c>
      <c r="C5800" s="264" t="s">
        <v>4</v>
      </c>
      <c r="D5800" s="278">
        <v>98.57</v>
      </c>
      <c r="E5800" s="257"/>
    </row>
    <row r="5801" spans="1:5" s="258" customFormat="1" ht="27">
      <c r="A5801" s="262">
        <v>89462</v>
      </c>
      <c r="B5801" s="263" t="s">
        <v>25297</v>
      </c>
      <c r="C5801" s="264" t="s">
        <v>4</v>
      </c>
      <c r="D5801" s="278">
        <v>107.41</v>
      </c>
      <c r="E5801" s="257"/>
    </row>
    <row r="5802" spans="1:5" s="258" customFormat="1" ht="27">
      <c r="A5802" s="262">
        <v>89464</v>
      </c>
      <c r="B5802" s="263" t="s">
        <v>25298</v>
      </c>
      <c r="C5802" s="264" t="s">
        <v>4</v>
      </c>
      <c r="D5802" s="278">
        <v>126.51</v>
      </c>
      <c r="E5802" s="257"/>
    </row>
    <row r="5803" spans="1:5" s="258" customFormat="1" ht="27">
      <c r="A5803" s="262">
        <v>89470</v>
      </c>
      <c r="B5803" s="263" t="s">
        <v>25299</v>
      </c>
      <c r="C5803" s="264" t="s">
        <v>4</v>
      </c>
      <c r="D5803" s="278">
        <v>92.38</v>
      </c>
      <c r="E5803" s="257"/>
    </row>
    <row r="5804" spans="1:5" s="258" customFormat="1" ht="27">
      <c r="A5804" s="262">
        <v>89472</v>
      </c>
      <c r="B5804" s="263" t="s">
        <v>25300</v>
      </c>
      <c r="C5804" s="264" t="s">
        <v>4</v>
      </c>
      <c r="D5804" s="278">
        <v>110.72</v>
      </c>
      <c r="E5804" s="257"/>
    </row>
    <row r="5805" spans="1:5" s="258" customFormat="1" ht="27">
      <c r="A5805" s="262">
        <v>89478</v>
      </c>
      <c r="B5805" s="263" t="s">
        <v>25301</v>
      </c>
      <c r="C5805" s="264" t="s">
        <v>4</v>
      </c>
      <c r="D5805" s="278">
        <v>125.7</v>
      </c>
      <c r="E5805" s="257"/>
    </row>
    <row r="5806" spans="1:5" s="258" customFormat="1" ht="27">
      <c r="A5806" s="262">
        <v>89480</v>
      </c>
      <c r="B5806" s="263" t="s">
        <v>25302</v>
      </c>
      <c r="C5806" s="264" t="s">
        <v>4</v>
      </c>
      <c r="D5806" s="278">
        <v>145.85</v>
      </c>
      <c r="E5806" s="257"/>
    </row>
    <row r="5807" spans="1:5" s="258" customFormat="1" ht="27">
      <c r="A5807" s="262">
        <v>91815</v>
      </c>
      <c r="B5807" s="263" t="s">
        <v>4037</v>
      </c>
      <c r="C5807" s="264" t="s">
        <v>4</v>
      </c>
      <c r="D5807" s="278">
        <v>81.28</v>
      </c>
      <c r="E5807" s="257"/>
    </row>
    <row r="5808" spans="1:5" s="258" customFormat="1" ht="27">
      <c r="A5808" s="262">
        <v>91816</v>
      </c>
      <c r="B5808" s="263" t="s">
        <v>4038</v>
      </c>
      <c r="C5808" s="264" t="s">
        <v>4</v>
      </c>
      <c r="D5808" s="278">
        <v>107.41</v>
      </c>
      <c r="E5808" s="257"/>
    </row>
    <row r="5809" spans="1:5" s="258" customFormat="1" ht="27">
      <c r="A5809" s="262">
        <v>101161</v>
      </c>
      <c r="B5809" s="263" t="s">
        <v>4862</v>
      </c>
      <c r="C5809" s="264" t="s">
        <v>4</v>
      </c>
      <c r="D5809" s="278">
        <v>212.96</v>
      </c>
      <c r="E5809" s="257"/>
    </row>
    <row r="5810" spans="1:5" s="258" customFormat="1" ht="27">
      <c r="A5810" s="262">
        <v>101163</v>
      </c>
      <c r="B5810" s="263" t="s">
        <v>4863</v>
      </c>
      <c r="C5810" s="264" t="s">
        <v>4</v>
      </c>
      <c r="D5810" s="278">
        <v>774.27</v>
      </c>
      <c r="E5810" s="257"/>
    </row>
    <row r="5811" spans="1:5" s="258" customFormat="1" ht="27">
      <c r="A5811" s="262">
        <v>101164</v>
      </c>
      <c r="B5811" s="263" t="s">
        <v>4864</v>
      </c>
      <c r="C5811" s="264" t="s">
        <v>4</v>
      </c>
      <c r="D5811" s="278">
        <v>785.27</v>
      </c>
      <c r="E5811" s="257"/>
    </row>
    <row r="5812" spans="1:5" s="258" customFormat="1" ht="27">
      <c r="A5812" s="262">
        <v>96358</v>
      </c>
      <c r="B5812" s="263" t="s">
        <v>9003</v>
      </c>
      <c r="C5812" s="264" t="s">
        <v>4</v>
      </c>
      <c r="D5812" s="278">
        <v>94.11</v>
      </c>
      <c r="E5812" s="257"/>
    </row>
    <row r="5813" spans="1:5" s="258" customFormat="1" ht="27">
      <c r="A5813" s="262">
        <v>96359</v>
      </c>
      <c r="B5813" s="263" t="s">
        <v>9004</v>
      </c>
      <c r="C5813" s="264" t="s">
        <v>4</v>
      </c>
      <c r="D5813" s="278">
        <v>105.83</v>
      </c>
      <c r="E5813" s="257"/>
    </row>
    <row r="5814" spans="1:5" s="258" customFormat="1" ht="27">
      <c r="A5814" s="262">
        <v>96360</v>
      </c>
      <c r="B5814" s="263" t="s">
        <v>9005</v>
      </c>
      <c r="C5814" s="264" t="s">
        <v>4</v>
      </c>
      <c r="D5814" s="278">
        <v>124</v>
      </c>
      <c r="E5814" s="257"/>
    </row>
    <row r="5815" spans="1:5" s="258" customFormat="1" ht="27">
      <c r="A5815" s="262">
        <v>96361</v>
      </c>
      <c r="B5815" s="263" t="s">
        <v>9006</v>
      </c>
      <c r="C5815" s="264" t="s">
        <v>4</v>
      </c>
      <c r="D5815" s="278">
        <v>146.66999999999999</v>
      </c>
      <c r="E5815" s="257"/>
    </row>
    <row r="5816" spans="1:5" s="258" customFormat="1" ht="27">
      <c r="A5816" s="262">
        <v>96362</v>
      </c>
      <c r="B5816" s="263" t="s">
        <v>9007</v>
      </c>
      <c r="C5816" s="264" t="s">
        <v>4</v>
      </c>
      <c r="D5816" s="278">
        <v>121.75</v>
      </c>
      <c r="E5816" s="257"/>
    </row>
    <row r="5817" spans="1:5" s="258" customFormat="1" ht="27">
      <c r="A5817" s="262">
        <v>96363</v>
      </c>
      <c r="B5817" s="263" t="s">
        <v>9008</v>
      </c>
      <c r="C5817" s="264" t="s">
        <v>4</v>
      </c>
      <c r="D5817" s="278">
        <v>133.94999999999999</v>
      </c>
      <c r="E5817" s="257"/>
    </row>
    <row r="5818" spans="1:5" s="258" customFormat="1" ht="27">
      <c r="A5818" s="262">
        <v>96364</v>
      </c>
      <c r="B5818" s="263" t="s">
        <v>9009</v>
      </c>
      <c r="C5818" s="264" t="s">
        <v>4</v>
      </c>
      <c r="D5818" s="278">
        <v>151.63999999999999</v>
      </c>
      <c r="E5818" s="257"/>
    </row>
    <row r="5819" spans="1:5" s="258" customFormat="1" ht="27">
      <c r="A5819" s="262">
        <v>96365</v>
      </c>
      <c r="B5819" s="263" t="s">
        <v>9010</v>
      </c>
      <c r="C5819" s="264" t="s">
        <v>4</v>
      </c>
      <c r="D5819" s="278">
        <v>174.77</v>
      </c>
      <c r="E5819" s="257"/>
    </row>
    <row r="5820" spans="1:5" s="258" customFormat="1" ht="27">
      <c r="A5820" s="262">
        <v>96366</v>
      </c>
      <c r="B5820" s="263" t="s">
        <v>9011</v>
      </c>
      <c r="C5820" s="264" t="s">
        <v>4</v>
      </c>
      <c r="D5820" s="278">
        <v>149.4</v>
      </c>
      <c r="E5820" s="257"/>
    </row>
    <row r="5821" spans="1:5" s="258" customFormat="1" ht="27">
      <c r="A5821" s="262">
        <v>96367</v>
      </c>
      <c r="B5821" s="263" t="s">
        <v>9012</v>
      </c>
      <c r="C5821" s="264" t="s">
        <v>4</v>
      </c>
      <c r="D5821" s="278">
        <v>162.04</v>
      </c>
      <c r="E5821" s="257"/>
    </row>
    <row r="5822" spans="1:5" s="258" customFormat="1" ht="27">
      <c r="A5822" s="262">
        <v>96368</v>
      </c>
      <c r="B5822" s="263" t="s">
        <v>4039</v>
      </c>
      <c r="C5822" s="264" t="s">
        <v>4</v>
      </c>
      <c r="D5822" s="278">
        <v>179.28</v>
      </c>
      <c r="E5822" s="257"/>
    </row>
    <row r="5823" spans="1:5" s="258" customFormat="1" ht="27">
      <c r="A5823" s="262">
        <v>96369</v>
      </c>
      <c r="B5823" s="263" t="s">
        <v>9013</v>
      </c>
      <c r="C5823" s="264" t="s">
        <v>4</v>
      </c>
      <c r="D5823" s="278">
        <v>202.89</v>
      </c>
      <c r="E5823" s="257"/>
    </row>
    <row r="5824" spans="1:5" s="258" customFormat="1" ht="27">
      <c r="A5824" s="262">
        <v>96370</v>
      </c>
      <c r="B5824" s="263" t="s">
        <v>9014</v>
      </c>
      <c r="C5824" s="264" t="s">
        <v>4</v>
      </c>
      <c r="D5824" s="278">
        <v>62.71</v>
      </c>
      <c r="E5824" s="257"/>
    </row>
    <row r="5825" spans="1:5" s="258" customFormat="1" ht="27">
      <c r="A5825" s="262">
        <v>96371</v>
      </c>
      <c r="B5825" s="263" t="s">
        <v>9015</v>
      </c>
      <c r="C5825" s="264" t="s">
        <v>4</v>
      </c>
      <c r="D5825" s="278">
        <v>74.16</v>
      </c>
      <c r="E5825" s="257"/>
    </row>
    <row r="5826" spans="1:5" s="258" customFormat="1" ht="13.5">
      <c r="A5826" s="262">
        <v>96373</v>
      </c>
      <c r="B5826" s="263" t="s">
        <v>4040</v>
      </c>
      <c r="C5826" s="264" t="s">
        <v>1</v>
      </c>
      <c r="D5826" s="278">
        <v>11.57</v>
      </c>
      <c r="E5826" s="257"/>
    </row>
    <row r="5827" spans="1:5" s="258" customFormat="1" ht="13.5">
      <c r="A5827" s="262">
        <v>96374</v>
      </c>
      <c r="B5827" s="263" t="s">
        <v>4041</v>
      </c>
      <c r="C5827" s="264" t="s">
        <v>1</v>
      </c>
      <c r="D5827" s="278">
        <v>33.54</v>
      </c>
      <c r="E5827" s="257"/>
    </row>
    <row r="5828" spans="1:5" s="258" customFormat="1" ht="13.5">
      <c r="A5828" s="262">
        <v>102235</v>
      </c>
      <c r="B5828" s="263" t="s">
        <v>25303</v>
      </c>
      <c r="C5828" s="264" t="s">
        <v>4</v>
      </c>
      <c r="D5828" s="278">
        <v>508.31</v>
      </c>
      <c r="E5828" s="257"/>
    </row>
    <row r="5829" spans="1:5" s="258" customFormat="1" ht="27">
      <c r="A5829" s="262">
        <v>102253</v>
      </c>
      <c r="B5829" s="263" t="s">
        <v>6222</v>
      </c>
      <c r="C5829" s="264" t="s">
        <v>4</v>
      </c>
      <c r="D5829" s="278">
        <v>503.75</v>
      </c>
      <c r="E5829" s="257"/>
    </row>
    <row r="5830" spans="1:5" s="258" customFormat="1" ht="27">
      <c r="A5830" s="262">
        <v>102254</v>
      </c>
      <c r="B5830" s="263" t="s">
        <v>6223</v>
      </c>
      <c r="C5830" s="264" t="s">
        <v>4</v>
      </c>
      <c r="D5830" s="278">
        <v>431.45</v>
      </c>
      <c r="E5830" s="257"/>
    </row>
    <row r="5831" spans="1:5" s="258" customFormat="1" ht="13.5">
      <c r="A5831" s="262">
        <v>102255</v>
      </c>
      <c r="B5831" s="263" t="s">
        <v>6224</v>
      </c>
      <c r="C5831" s="264" t="s">
        <v>4</v>
      </c>
      <c r="D5831" s="278">
        <v>553.75</v>
      </c>
      <c r="E5831" s="257"/>
    </row>
    <row r="5832" spans="1:5" s="258" customFormat="1" ht="13.5">
      <c r="A5832" s="262">
        <v>102256</v>
      </c>
      <c r="B5832" s="263" t="s">
        <v>6225</v>
      </c>
      <c r="C5832" s="264" t="s">
        <v>4</v>
      </c>
      <c r="D5832" s="278">
        <v>484.9</v>
      </c>
      <c r="E5832" s="257"/>
    </row>
    <row r="5833" spans="1:5" s="258" customFormat="1" ht="27">
      <c r="A5833" s="262">
        <v>102257</v>
      </c>
      <c r="B5833" s="263" t="s">
        <v>6226</v>
      </c>
      <c r="C5833" s="264" t="s">
        <v>4</v>
      </c>
      <c r="D5833" s="278">
        <v>330.79</v>
      </c>
      <c r="E5833" s="257"/>
    </row>
    <row r="5834" spans="1:5" s="258" customFormat="1" ht="13.5">
      <c r="A5834" s="262">
        <v>102258</v>
      </c>
      <c r="B5834" s="263" t="s">
        <v>6227</v>
      </c>
      <c r="C5834" s="264" t="s">
        <v>4</v>
      </c>
      <c r="D5834" s="278">
        <v>380.97</v>
      </c>
      <c r="E5834" s="257"/>
    </row>
    <row r="5835" spans="1:5" s="258" customFormat="1" ht="27">
      <c r="A5835" s="262">
        <v>101154</v>
      </c>
      <c r="B5835" s="263" t="s">
        <v>4865</v>
      </c>
      <c r="C5835" s="264" t="s">
        <v>4</v>
      </c>
      <c r="D5835" s="278">
        <v>119.68</v>
      </c>
      <c r="E5835" s="257"/>
    </row>
    <row r="5836" spans="1:5" s="258" customFormat="1" ht="27">
      <c r="A5836" s="262">
        <v>101155</v>
      </c>
      <c r="B5836" s="263" t="s">
        <v>4866</v>
      </c>
      <c r="C5836" s="264" t="s">
        <v>4</v>
      </c>
      <c r="D5836" s="278">
        <v>167.93</v>
      </c>
      <c r="E5836" s="257"/>
    </row>
    <row r="5837" spans="1:5" s="258" customFormat="1" ht="27">
      <c r="A5837" s="262">
        <v>101156</v>
      </c>
      <c r="B5837" s="263" t="s">
        <v>4867</v>
      </c>
      <c r="C5837" s="264" t="s">
        <v>4</v>
      </c>
      <c r="D5837" s="278">
        <v>246.32</v>
      </c>
      <c r="E5837" s="257"/>
    </row>
    <row r="5838" spans="1:5" s="258" customFormat="1" ht="27">
      <c r="A5838" s="262">
        <v>101814</v>
      </c>
      <c r="B5838" s="263" t="s">
        <v>7149</v>
      </c>
      <c r="C5838" s="264" t="s">
        <v>4</v>
      </c>
      <c r="D5838" s="278">
        <v>45.05</v>
      </c>
      <c r="E5838" s="257"/>
    </row>
    <row r="5839" spans="1:5" s="258" customFormat="1" ht="27">
      <c r="A5839" s="262">
        <v>101816</v>
      </c>
      <c r="B5839" s="263" t="s">
        <v>7150</v>
      </c>
      <c r="C5839" s="264" t="s">
        <v>4</v>
      </c>
      <c r="D5839" s="278">
        <v>66.989999999999995</v>
      </c>
      <c r="E5839" s="257"/>
    </row>
    <row r="5840" spans="1:5" s="258" customFormat="1" ht="27">
      <c r="A5840" s="262">
        <v>101817</v>
      </c>
      <c r="B5840" s="263" t="s">
        <v>7151</v>
      </c>
      <c r="C5840" s="264" t="s">
        <v>4</v>
      </c>
      <c r="D5840" s="278">
        <v>48.43</v>
      </c>
      <c r="E5840" s="257"/>
    </row>
    <row r="5841" spans="1:5" s="258" customFormat="1" ht="27">
      <c r="A5841" s="262">
        <v>101819</v>
      </c>
      <c r="B5841" s="263" t="s">
        <v>7152</v>
      </c>
      <c r="C5841" s="264" t="s">
        <v>4</v>
      </c>
      <c r="D5841" s="278">
        <v>60.93</v>
      </c>
      <c r="E5841" s="257"/>
    </row>
    <row r="5842" spans="1:5" s="258" customFormat="1" ht="27">
      <c r="A5842" s="262">
        <v>101820</v>
      </c>
      <c r="B5842" s="263" t="s">
        <v>7153</v>
      </c>
      <c r="C5842" s="264" t="s">
        <v>4</v>
      </c>
      <c r="D5842" s="278">
        <v>39.33</v>
      </c>
      <c r="E5842" s="257"/>
    </row>
    <row r="5843" spans="1:5" s="258" customFormat="1" ht="27">
      <c r="A5843" s="262">
        <v>101822</v>
      </c>
      <c r="B5843" s="263" t="s">
        <v>7154</v>
      </c>
      <c r="C5843" s="264" t="s">
        <v>7</v>
      </c>
      <c r="D5843" s="278">
        <v>123.95</v>
      </c>
      <c r="E5843" s="257"/>
    </row>
    <row r="5844" spans="1:5" s="258" customFormat="1" ht="27">
      <c r="A5844" s="262">
        <v>101823</v>
      </c>
      <c r="B5844" s="263" t="s">
        <v>7155</v>
      </c>
      <c r="C5844" s="264" t="s">
        <v>7</v>
      </c>
      <c r="D5844" s="278">
        <v>159.59</v>
      </c>
      <c r="E5844" s="257"/>
    </row>
    <row r="5845" spans="1:5" s="258" customFormat="1" ht="27">
      <c r="A5845" s="262">
        <v>101824</v>
      </c>
      <c r="B5845" s="263" t="s">
        <v>7156</v>
      </c>
      <c r="C5845" s="264" t="s">
        <v>7</v>
      </c>
      <c r="D5845" s="278">
        <v>192.78</v>
      </c>
      <c r="E5845" s="257"/>
    </row>
    <row r="5846" spans="1:5" s="258" customFormat="1" ht="27">
      <c r="A5846" s="262">
        <v>101825</v>
      </c>
      <c r="B5846" s="263" t="s">
        <v>7157</v>
      </c>
      <c r="C5846" s="264" t="s">
        <v>7</v>
      </c>
      <c r="D5846" s="278">
        <v>225.08</v>
      </c>
      <c r="E5846" s="257"/>
    </row>
    <row r="5847" spans="1:5" s="258" customFormat="1" ht="27">
      <c r="A5847" s="262">
        <v>101826</v>
      </c>
      <c r="B5847" s="263" t="s">
        <v>7158</v>
      </c>
      <c r="C5847" s="264" t="s">
        <v>7</v>
      </c>
      <c r="D5847" s="278">
        <v>256.95</v>
      </c>
      <c r="E5847" s="257"/>
    </row>
    <row r="5848" spans="1:5" s="258" customFormat="1" ht="27">
      <c r="A5848" s="262">
        <v>101827</v>
      </c>
      <c r="B5848" s="263" t="s">
        <v>7159</v>
      </c>
      <c r="C5848" s="264" t="s">
        <v>7</v>
      </c>
      <c r="D5848" s="278">
        <v>238.9</v>
      </c>
      <c r="E5848" s="257"/>
    </row>
    <row r="5849" spans="1:5" s="258" customFormat="1" ht="27">
      <c r="A5849" s="262">
        <v>101828</v>
      </c>
      <c r="B5849" s="263" t="s">
        <v>7160</v>
      </c>
      <c r="C5849" s="264" t="s">
        <v>7</v>
      </c>
      <c r="D5849" s="278">
        <v>219.74</v>
      </c>
      <c r="E5849" s="257"/>
    </row>
    <row r="5850" spans="1:5" s="258" customFormat="1" ht="27">
      <c r="A5850" s="262">
        <v>101829</v>
      </c>
      <c r="B5850" s="263" t="s">
        <v>7161</v>
      </c>
      <c r="C5850" s="264" t="s">
        <v>7</v>
      </c>
      <c r="D5850" s="278">
        <v>303.13</v>
      </c>
      <c r="E5850" s="257"/>
    </row>
    <row r="5851" spans="1:5" s="258" customFormat="1" ht="27">
      <c r="A5851" s="262">
        <v>101830</v>
      </c>
      <c r="B5851" s="263" t="s">
        <v>7162</v>
      </c>
      <c r="C5851" s="264" t="s">
        <v>7</v>
      </c>
      <c r="D5851" s="278">
        <v>333.13</v>
      </c>
      <c r="E5851" s="257"/>
    </row>
    <row r="5852" spans="1:5" s="258" customFormat="1" ht="27">
      <c r="A5852" s="262">
        <v>101831</v>
      </c>
      <c r="B5852" s="263" t="s">
        <v>7163</v>
      </c>
      <c r="C5852" s="264" t="s">
        <v>7</v>
      </c>
      <c r="D5852" s="278">
        <v>362.7</v>
      </c>
      <c r="E5852" s="257"/>
    </row>
    <row r="5853" spans="1:5" s="258" customFormat="1" ht="27">
      <c r="A5853" s="262">
        <v>101832</v>
      </c>
      <c r="B5853" s="263" t="s">
        <v>7164</v>
      </c>
      <c r="C5853" s="264" t="s">
        <v>7</v>
      </c>
      <c r="D5853" s="278">
        <v>284.74</v>
      </c>
      <c r="E5853" s="257"/>
    </row>
    <row r="5854" spans="1:5" s="258" customFormat="1" ht="27">
      <c r="A5854" s="262">
        <v>101833</v>
      </c>
      <c r="B5854" s="263" t="s">
        <v>7165</v>
      </c>
      <c r="C5854" s="264" t="s">
        <v>7</v>
      </c>
      <c r="D5854" s="278">
        <v>315.12</v>
      </c>
      <c r="E5854" s="257"/>
    </row>
    <row r="5855" spans="1:5" s="258" customFormat="1" ht="27">
      <c r="A5855" s="262">
        <v>101834</v>
      </c>
      <c r="B5855" s="263" t="s">
        <v>7166</v>
      </c>
      <c r="C5855" s="264" t="s">
        <v>7</v>
      </c>
      <c r="D5855" s="278">
        <v>345.08</v>
      </c>
      <c r="E5855" s="257"/>
    </row>
    <row r="5856" spans="1:5" s="258" customFormat="1" ht="27">
      <c r="A5856" s="262">
        <v>101835</v>
      </c>
      <c r="B5856" s="263" t="s">
        <v>7167</v>
      </c>
      <c r="C5856" s="264" t="s">
        <v>7</v>
      </c>
      <c r="D5856" s="278">
        <v>342.45</v>
      </c>
      <c r="E5856" s="257"/>
    </row>
    <row r="5857" spans="1:5" s="258" customFormat="1" ht="27">
      <c r="A5857" s="262">
        <v>101836</v>
      </c>
      <c r="B5857" s="263" t="s">
        <v>7168</v>
      </c>
      <c r="C5857" s="264" t="s">
        <v>7</v>
      </c>
      <c r="D5857" s="278">
        <v>25.73</v>
      </c>
      <c r="E5857" s="257"/>
    </row>
    <row r="5858" spans="1:5" s="258" customFormat="1" ht="27">
      <c r="A5858" s="262">
        <v>101837</v>
      </c>
      <c r="B5858" s="263" t="s">
        <v>7169</v>
      </c>
      <c r="C5858" s="264" t="s">
        <v>7</v>
      </c>
      <c r="D5858" s="278">
        <v>61.37</v>
      </c>
      <c r="E5858" s="257"/>
    </row>
    <row r="5859" spans="1:5" s="258" customFormat="1" ht="27">
      <c r="A5859" s="262">
        <v>101838</v>
      </c>
      <c r="B5859" s="263" t="s">
        <v>7170</v>
      </c>
      <c r="C5859" s="264" t="s">
        <v>7</v>
      </c>
      <c r="D5859" s="278">
        <v>94.56</v>
      </c>
      <c r="E5859" s="257"/>
    </row>
    <row r="5860" spans="1:5" s="258" customFormat="1" ht="27">
      <c r="A5860" s="262">
        <v>101839</v>
      </c>
      <c r="B5860" s="263" t="s">
        <v>7171</v>
      </c>
      <c r="C5860" s="264" t="s">
        <v>7</v>
      </c>
      <c r="D5860" s="278">
        <v>126.86</v>
      </c>
      <c r="E5860" s="257"/>
    </row>
    <row r="5861" spans="1:5" s="258" customFormat="1" ht="27">
      <c r="A5861" s="262">
        <v>101840</v>
      </c>
      <c r="B5861" s="263" t="s">
        <v>7172</v>
      </c>
      <c r="C5861" s="264" t="s">
        <v>7</v>
      </c>
      <c r="D5861" s="278">
        <v>208.39</v>
      </c>
      <c r="E5861" s="257"/>
    </row>
    <row r="5862" spans="1:5" s="258" customFormat="1" ht="27">
      <c r="A5862" s="262">
        <v>101841</v>
      </c>
      <c r="B5862" s="263" t="s">
        <v>7173</v>
      </c>
      <c r="C5862" s="264" t="s">
        <v>7</v>
      </c>
      <c r="D5862" s="278">
        <v>140.68</v>
      </c>
      <c r="E5862" s="257"/>
    </row>
    <row r="5863" spans="1:5" s="258" customFormat="1" ht="27">
      <c r="A5863" s="262">
        <v>101842</v>
      </c>
      <c r="B5863" s="263" t="s">
        <v>7174</v>
      </c>
      <c r="C5863" s="264" t="s">
        <v>7</v>
      </c>
      <c r="D5863" s="278">
        <v>121.52</v>
      </c>
      <c r="E5863" s="257"/>
    </row>
    <row r="5864" spans="1:5" s="258" customFormat="1" ht="27">
      <c r="A5864" s="262">
        <v>101843</v>
      </c>
      <c r="B5864" s="263" t="s">
        <v>7175</v>
      </c>
      <c r="C5864" s="264" t="s">
        <v>7</v>
      </c>
      <c r="D5864" s="278">
        <v>204.91</v>
      </c>
      <c r="E5864" s="257"/>
    </row>
    <row r="5865" spans="1:5" s="258" customFormat="1" ht="27">
      <c r="A5865" s="262">
        <v>101844</v>
      </c>
      <c r="B5865" s="263" t="s">
        <v>7176</v>
      </c>
      <c r="C5865" s="264" t="s">
        <v>7</v>
      </c>
      <c r="D5865" s="278">
        <v>234.91</v>
      </c>
      <c r="E5865" s="257"/>
    </row>
    <row r="5866" spans="1:5" s="258" customFormat="1" ht="27">
      <c r="A5866" s="262">
        <v>101845</v>
      </c>
      <c r="B5866" s="263" t="s">
        <v>7177</v>
      </c>
      <c r="C5866" s="264" t="s">
        <v>7</v>
      </c>
      <c r="D5866" s="278">
        <v>264.48</v>
      </c>
      <c r="E5866" s="257"/>
    </row>
    <row r="5867" spans="1:5" s="258" customFormat="1" ht="27">
      <c r="A5867" s="262">
        <v>101846</v>
      </c>
      <c r="B5867" s="263" t="s">
        <v>7178</v>
      </c>
      <c r="C5867" s="264" t="s">
        <v>7</v>
      </c>
      <c r="D5867" s="278">
        <v>186.52</v>
      </c>
      <c r="E5867" s="257"/>
    </row>
    <row r="5868" spans="1:5" s="258" customFormat="1" ht="27">
      <c r="A5868" s="262">
        <v>101847</v>
      </c>
      <c r="B5868" s="263" t="s">
        <v>7179</v>
      </c>
      <c r="C5868" s="264" t="s">
        <v>7</v>
      </c>
      <c r="D5868" s="278">
        <v>216.9</v>
      </c>
      <c r="E5868" s="257"/>
    </row>
    <row r="5869" spans="1:5" s="258" customFormat="1" ht="27">
      <c r="A5869" s="262">
        <v>101848</v>
      </c>
      <c r="B5869" s="263" t="s">
        <v>7180</v>
      </c>
      <c r="C5869" s="264" t="s">
        <v>7</v>
      </c>
      <c r="D5869" s="278">
        <v>246.86</v>
      </c>
      <c r="E5869" s="257"/>
    </row>
    <row r="5870" spans="1:5" s="258" customFormat="1" ht="27">
      <c r="A5870" s="262">
        <v>101849</v>
      </c>
      <c r="B5870" s="263" t="s">
        <v>7181</v>
      </c>
      <c r="C5870" s="264" t="s">
        <v>7</v>
      </c>
      <c r="D5870" s="278">
        <v>244.23</v>
      </c>
      <c r="E5870" s="257"/>
    </row>
    <row r="5871" spans="1:5" s="258" customFormat="1" ht="27">
      <c r="A5871" s="262">
        <v>101850</v>
      </c>
      <c r="B5871" s="263" t="s">
        <v>7182</v>
      </c>
      <c r="C5871" s="264" t="s">
        <v>4</v>
      </c>
      <c r="D5871" s="278">
        <v>56.55</v>
      </c>
      <c r="E5871" s="257"/>
    </row>
    <row r="5872" spans="1:5" s="258" customFormat="1" ht="27">
      <c r="A5872" s="262">
        <v>101852</v>
      </c>
      <c r="B5872" s="263" t="s">
        <v>7183</v>
      </c>
      <c r="C5872" s="264" t="s">
        <v>4</v>
      </c>
      <c r="D5872" s="278">
        <v>69.37</v>
      </c>
      <c r="E5872" s="257"/>
    </row>
    <row r="5873" spans="1:5" s="258" customFormat="1" ht="27">
      <c r="A5873" s="262">
        <v>101853</v>
      </c>
      <c r="B5873" s="263" t="s">
        <v>7184</v>
      </c>
      <c r="C5873" s="264" t="s">
        <v>4</v>
      </c>
      <c r="D5873" s="278">
        <v>51.47</v>
      </c>
      <c r="E5873" s="257"/>
    </row>
    <row r="5874" spans="1:5" s="258" customFormat="1" ht="27">
      <c r="A5874" s="262">
        <v>101855</v>
      </c>
      <c r="B5874" s="263" t="s">
        <v>7185</v>
      </c>
      <c r="C5874" s="264" t="s">
        <v>4</v>
      </c>
      <c r="D5874" s="278">
        <v>73.64</v>
      </c>
      <c r="E5874" s="257"/>
    </row>
    <row r="5875" spans="1:5" s="258" customFormat="1" ht="27">
      <c r="A5875" s="262">
        <v>101856</v>
      </c>
      <c r="B5875" s="263" t="s">
        <v>7186</v>
      </c>
      <c r="C5875" s="264" t="s">
        <v>4</v>
      </c>
      <c r="D5875" s="278">
        <v>24.05</v>
      </c>
      <c r="E5875" s="257"/>
    </row>
    <row r="5876" spans="1:5" s="258" customFormat="1" ht="27">
      <c r="A5876" s="262">
        <v>101857</v>
      </c>
      <c r="B5876" s="263" t="s">
        <v>7187</v>
      </c>
      <c r="C5876" s="264" t="s">
        <v>4</v>
      </c>
      <c r="D5876" s="278">
        <v>30.41</v>
      </c>
      <c r="E5876" s="257"/>
    </row>
    <row r="5877" spans="1:5" s="258" customFormat="1" ht="27">
      <c r="A5877" s="262">
        <v>101858</v>
      </c>
      <c r="B5877" s="263" t="s">
        <v>7188</v>
      </c>
      <c r="C5877" s="264" t="s">
        <v>4</v>
      </c>
      <c r="D5877" s="278">
        <v>24.59</v>
      </c>
      <c r="E5877" s="257"/>
    </row>
    <row r="5878" spans="1:5" s="258" customFormat="1" ht="27">
      <c r="A5878" s="262">
        <v>101859</v>
      </c>
      <c r="B5878" s="263" t="s">
        <v>7189</v>
      </c>
      <c r="C5878" s="264" t="s">
        <v>4</v>
      </c>
      <c r="D5878" s="278">
        <v>27.31</v>
      </c>
      <c r="E5878" s="257"/>
    </row>
    <row r="5879" spans="1:5" s="258" customFormat="1" ht="27">
      <c r="A5879" s="262">
        <v>101860</v>
      </c>
      <c r="B5879" s="263" t="s">
        <v>7190</v>
      </c>
      <c r="C5879" s="264" t="s">
        <v>4</v>
      </c>
      <c r="D5879" s="278">
        <v>31.62</v>
      </c>
      <c r="E5879" s="257"/>
    </row>
    <row r="5880" spans="1:5" s="258" customFormat="1" ht="27">
      <c r="A5880" s="262">
        <v>101861</v>
      </c>
      <c r="B5880" s="263" t="s">
        <v>7191</v>
      </c>
      <c r="C5880" s="264" t="s">
        <v>4</v>
      </c>
      <c r="D5880" s="278">
        <v>29.48</v>
      </c>
      <c r="E5880" s="257"/>
    </row>
    <row r="5881" spans="1:5" s="258" customFormat="1" ht="27">
      <c r="A5881" s="262">
        <v>101862</v>
      </c>
      <c r="B5881" s="263" t="s">
        <v>7192</v>
      </c>
      <c r="C5881" s="264" t="s">
        <v>4</v>
      </c>
      <c r="D5881" s="278">
        <v>32.26</v>
      </c>
      <c r="E5881" s="257"/>
    </row>
    <row r="5882" spans="1:5" s="258" customFormat="1" ht="27">
      <c r="A5882" s="262">
        <v>101863</v>
      </c>
      <c r="B5882" s="263" t="s">
        <v>7193</v>
      </c>
      <c r="C5882" s="264" t="s">
        <v>4</v>
      </c>
      <c r="D5882" s="278">
        <v>24.97</v>
      </c>
      <c r="E5882" s="257"/>
    </row>
    <row r="5883" spans="1:5" s="258" customFormat="1" ht="27">
      <c r="A5883" s="262">
        <v>101864</v>
      </c>
      <c r="B5883" s="263" t="s">
        <v>7194</v>
      </c>
      <c r="C5883" s="264" t="s">
        <v>4</v>
      </c>
      <c r="D5883" s="278">
        <v>29.26</v>
      </c>
      <c r="E5883" s="257"/>
    </row>
    <row r="5884" spans="1:5" s="258" customFormat="1" ht="27">
      <c r="A5884" s="262">
        <v>101865</v>
      </c>
      <c r="B5884" s="263" t="s">
        <v>7195</v>
      </c>
      <c r="C5884" s="264" t="s">
        <v>4</v>
      </c>
      <c r="D5884" s="278">
        <v>33.56</v>
      </c>
      <c r="E5884" s="257"/>
    </row>
    <row r="5885" spans="1:5" s="258" customFormat="1" ht="27">
      <c r="A5885" s="262">
        <v>101866</v>
      </c>
      <c r="B5885" s="263" t="s">
        <v>7196</v>
      </c>
      <c r="C5885" s="264" t="s">
        <v>4</v>
      </c>
      <c r="D5885" s="278">
        <v>29.7</v>
      </c>
      <c r="E5885" s="257"/>
    </row>
    <row r="5886" spans="1:5" s="258" customFormat="1" ht="27">
      <c r="A5886" s="262">
        <v>101867</v>
      </c>
      <c r="B5886" s="263" t="s">
        <v>7197</v>
      </c>
      <c r="C5886" s="264" t="s">
        <v>4</v>
      </c>
      <c r="D5886" s="278">
        <v>33.979999999999997</v>
      </c>
      <c r="E5886" s="257"/>
    </row>
    <row r="5887" spans="1:5" s="258" customFormat="1" ht="27">
      <c r="A5887" s="262">
        <v>101868</v>
      </c>
      <c r="B5887" s="263" t="s">
        <v>7198</v>
      </c>
      <c r="C5887" s="264" t="s">
        <v>4</v>
      </c>
      <c r="D5887" s="278">
        <v>26.69</v>
      </c>
      <c r="E5887" s="257"/>
    </row>
    <row r="5888" spans="1:5" s="258" customFormat="1" ht="27">
      <c r="A5888" s="262">
        <v>101869</v>
      </c>
      <c r="B5888" s="263" t="s">
        <v>7199</v>
      </c>
      <c r="C5888" s="264" t="s">
        <v>4</v>
      </c>
      <c r="D5888" s="278">
        <v>30.98</v>
      </c>
      <c r="E5888" s="257"/>
    </row>
    <row r="5889" spans="1:5" s="258" customFormat="1" ht="27">
      <c r="A5889" s="262">
        <v>101870</v>
      </c>
      <c r="B5889" s="263" t="s">
        <v>7200</v>
      </c>
      <c r="C5889" s="264" t="s">
        <v>4</v>
      </c>
      <c r="D5889" s="278">
        <v>35.28</v>
      </c>
      <c r="E5889" s="257"/>
    </row>
    <row r="5890" spans="1:5" s="258" customFormat="1" ht="27">
      <c r="A5890" s="262">
        <v>102098</v>
      </c>
      <c r="B5890" s="263" t="s">
        <v>7201</v>
      </c>
      <c r="C5890" s="264" t="s">
        <v>7</v>
      </c>
      <c r="D5890" s="278">
        <v>1975.97</v>
      </c>
      <c r="E5890" s="257"/>
    </row>
    <row r="5891" spans="1:5" s="258" customFormat="1" ht="27">
      <c r="A5891" s="262">
        <v>102988</v>
      </c>
      <c r="B5891" s="263" t="s">
        <v>7202</v>
      </c>
      <c r="C5891" s="264" t="s">
        <v>4</v>
      </c>
      <c r="D5891" s="278">
        <v>53.02</v>
      </c>
      <c r="E5891" s="257"/>
    </row>
    <row r="5892" spans="1:5" s="258" customFormat="1" ht="13.5">
      <c r="A5892" s="262">
        <v>100576</v>
      </c>
      <c r="B5892" s="263" t="s">
        <v>4042</v>
      </c>
      <c r="C5892" s="264" t="s">
        <v>4</v>
      </c>
      <c r="D5892" s="278">
        <v>2.42</v>
      </c>
      <c r="E5892" s="257"/>
    </row>
    <row r="5893" spans="1:5" s="258" customFormat="1" ht="13.5">
      <c r="A5893" s="262">
        <v>100577</v>
      </c>
      <c r="B5893" s="263" t="s">
        <v>4043</v>
      </c>
      <c r="C5893" s="264" t="s">
        <v>4</v>
      </c>
      <c r="D5893" s="278">
        <v>1.1100000000000001</v>
      </c>
      <c r="E5893" s="257"/>
    </row>
    <row r="5894" spans="1:5" s="258" customFormat="1" ht="27">
      <c r="A5894" s="262">
        <v>96388</v>
      </c>
      <c r="B5894" s="263" t="s">
        <v>4044</v>
      </c>
      <c r="C5894" s="264" t="s">
        <v>7</v>
      </c>
      <c r="D5894" s="278">
        <v>11.27</v>
      </c>
      <c r="E5894" s="257"/>
    </row>
    <row r="5895" spans="1:5" s="258" customFormat="1" ht="27">
      <c r="A5895" s="262">
        <v>96389</v>
      </c>
      <c r="B5895" s="263" t="s">
        <v>4868</v>
      </c>
      <c r="C5895" s="264" t="s">
        <v>7</v>
      </c>
      <c r="D5895" s="278">
        <v>51.74</v>
      </c>
      <c r="E5895" s="257"/>
    </row>
    <row r="5896" spans="1:5" s="258" customFormat="1" ht="27">
      <c r="A5896" s="262">
        <v>96390</v>
      </c>
      <c r="B5896" s="263" t="s">
        <v>4869</v>
      </c>
      <c r="C5896" s="264" t="s">
        <v>7</v>
      </c>
      <c r="D5896" s="278">
        <v>83.13</v>
      </c>
      <c r="E5896" s="257"/>
    </row>
    <row r="5897" spans="1:5" s="258" customFormat="1" ht="27">
      <c r="A5897" s="262">
        <v>96391</v>
      </c>
      <c r="B5897" s="263" t="s">
        <v>4045</v>
      </c>
      <c r="C5897" s="264" t="s">
        <v>7</v>
      </c>
      <c r="D5897" s="278">
        <v>116.31</v>
      </c>
      <c r="E5897" s="257"/>
    </row>
    <row r="5898" spans="1:5" s="258" customFormat="1" ht="27">
      <c r="A5898" s="262">
        <v>96392</v>
      </c>
      <c r="B5898" s="263" t="s">
        <v>4046</v>
      </c>
      <c r="C5898" s="264" t="s">
        <v>7</v>
      </c>
      <c r="D5898" s="278">
        <v>148.18</v>
      </c>
      <c r="E5898" s="257"/>
    </row>
    <row r="5899" spans="1:5" s="258" customFormat="1" ht="27">
      <c r="A5899" s="262">
        <v>96396</v>
      </c>
      <c r="B5899" s="263" t="s">
        <v>4047</v>
      </c>
      <c r="C5899" s="264" t="s">
        <v>7</v>
      </c>
      <c r="D5899" s="278">
        <v>231.05</v>
      </c>
      <c r="E5899" s="257"/>
    </row>
    <row r="5900" spans="1:5" s="258" customFormat="1" ht="27">
      <c r="A5900" s="262">
        <v>96397</v>
      </c>
      <c r="B5900" s="263" t="s">
        <v>4048</v>
      </c>
      <c r="C5900" s="264" t="s">
        <v>7</v>
      </c>
      <c r="D5900" s="278">
        <v>293.37</v>
      </c>
      <c r="E5900" s="257"/>
    </row>
    <row r="5901" spans="1:5" s="258" customFormat="1" ht="27">
      <c r="A5901" s="262">
        <v>96398</v>
      </c>
      <c r="B5901" s="263" t="s">
        <v>4049</v>
      </c>
      <c r="C5901" s="264" t="s">
        <v>7</v>
      </c>
      <c r="D5901" s="278">
        <v>376.96</v>
      </c>
      <c r="E5901" s="257"/>
    </row>
    <row r="5902" spans="1:5" s="258" customFormat="1" ht="27">
      <c r="A5902" s="262">
        <v>96399</v>
      </c>
      <c r="B5902" s="263" t="s">
        <v>4870</v>
      </c>
      <c r="C5902" s="264" t="s">
        <v>7</v>
      </c>
      <c r="D5902" s="278">
        <v>158.18</v>
      </c>
      <c r="E5902" s="257"/>
    </row>
    <row r="5903" spans="1:5" s="258" customFormat="1" ht="27">
      <c r="A5903" s="262">
        <v>96400</v>
      </c>
      <c r="B5903" s="263" t="s">
        <v>4050</v>
      </c>
      <c r="C5903" s="264" t="s">
        <v>7</v>
      </c>
      <c r="D5903" s="278">
        <v>204.64</v>
      </c>
      <c r="E5903" s="257"/>
    </row>
    <row r="5904" spans="1:5" s="258" customFormat="1" ht="27">
      <c r="A5904" s="262">
        <v>100564</v>
      </c>
      <c r="B5904" s="263" t="s">
        <v>4051</v>
      </c>
      <c r="C5904" s="264" t="s">
        <v>7</v>
      </c>
      <c r="D5904" s="278">
        <v>136.83000000000001</v>
      </c>
      <c r="E5904" s="257"/>
    </row>
    <row r="5905" spans="1:5" s="258" customFormat="1" ht="27">
      <c r="A5905" s="262">
        <v>100565</v>
      </c>
      <c r="B5905" s="263" t="s">
        <v>4052</v>
      </c>
      <c r="C5905" s="264" t="s">
        <v>7</v>
      </c>
      <c r="D5905" s="278">
        <v>117.74</v>
      </c>
      <c r="E5905" s="257"/>
    </row>
    <row r="5906" spans="1:5" s="258" customFormat="1" ht="27">
      <c r="A5906" s="262">
        <v>100566</v>
      </c>
      <c r="B5906" s="263" t="s">
        <v>4053</v>
      </c>
      <c r="C5906" s="264" t="s">
        <v>7</v>
      </c>
      <c r="D5906" s="278">
        <v>201.06</v>
      </c>
      <c r="E5906" s="257"/>
    </row>
    <row r="5907" spans="1:5" s="258" customFormat="1" ht="27">
      <c r="A5907" s="262">
        <v>100567</v>
      </c>
      <c r="B5907" s="263" t="s">
        <v>4054</v>
      </c>
      <c r="C5907" s="264" t="s">
        <v>7</v>
      </c>
      <c r="D5907" s="278">
        <v>231.13</v>
      </c>
      <c r="E5907" s="257"/>
    </row>
    <row r="5908" spans="1:5" s="258" customFormat="1" ht="27">
      <c r="A5908" s="262">
        <v>100568</v>
      </c>
      <c r="B5908" s="263" t="s">
        <v>4055</v>
      </c>
      <c r="C5908" s="264" t="s">
        <v>7</v>
      </c>
      <c r="D5908" s="278">
        <v>260.63</v>
      </c>
      <c r="E5908" s="257"/>
    </row>
    <row r="5909" spans="1:5" s="258" customFormat="1" ht="27">
      <c r="A5909" s="262">
        <v>100569</v>
      </c>
      <c r="B5909" s="263" t="s">
        <v>4056</v>
      </c>
      <c r="C5909" s="264" t="s">
        <v>7</v>
      </c>
      <c r="D5909" s="278">
        <v>182.67</v>
      </c>
      <c r="E5909" s="257"/>
    </row>
    <row r="5910" spans="1:5" s="258" customFormat="1" ht="27">
      <c r="A5910" s="262">
        <v>100570</v>
      </c>
      <c r="B5910" s="263" t="s">
        <v>4057</v>
      </c>
      <c r="C5910" s="264" t="s">
        <v>7</v>
      </c>
      <c r="D5910" s="278">
        <v>215.16</v>
      </c>
      <c r="E5910" s="257"/>
    </row>
    <row r="5911" spans="1:5" s="258" customFormat="1" ht="27">
      <c r="A5911" s="262">
        <v>100571</v>
      </c>
      <c r="B5911" s="263" t="s">
        <v>4058</v>
      </c>
      <c r="C5911" s="264" t="s">
        <v>7</v>
      </c>
      <c r="D5911" s="278">
        <v>243.08</v>
      </c>
      <c r="E5911" s="257"/>
    </row>
    <row r="5912" spans="1:5" s="258" customFormat="1" ht="27">
      <c r="A5912" s="262">
        <v>100572</v>
      </c>
      <c r="B5912" s="263" t="s">
        <v>4059</v>
      </c>
      <c r="C5912" s="264" t="s">
        <v>7</v>
      </c>
      <c r="D5912" s="278">
        <v>142.24</v>
      </c>
      <c r="E5912" s="257"/>
    </row>
    <row r="5913" spans="1:5" s="258" customFormat="1" ht="27">
      <c r="A5913" s="262">
        <v>100573</v>
      </c>
      <c r="B5913" s="263" t="s">
        <v>4060</v>
      </c>
      <c r="C5913" s="264" t="s">
        <v>7</v>
      </c>
      <c r="D5913" s="278">
        <v>123.15</v>
      </c>
      <c r="E5913" s="257"/>
    </row>
    <row r="5914" spans="1:5" s="258" customFormat="1" ht="13.5">
      <c r="A5914" s="262">
        <v>100574</v>
      </c>
      <c r="B5914" s="263" t="s">
        <v>4061</v>
      </c>
      <c r="C5914" s="264" t="s">
        <v>7</v>
      </c>
      <c r="D5914" s="278">
        <v>1.31</v>
      </c>
      <c r="E5914" s="257"/>
    </row>
    <row r="5915" spans="1:5" s="258" customFormat="1" ht="13.5">
      <c r="A5915" s="262">
        <v>100575</v>
      </c>
      <c r="B5915" s="263" t="s">
        <v>4062</v>
      </c>
      <c r="C5915" s="264" t="s">
        <v>4</v>
      </c>
      <c r="D5915" s="278">
        <v>0.13</v>
      </c>
      <c r="E5915" s="257"/>
    </row>
    <row r="5916" spans="1:5" s="258" customFormat="1" ht="27">
      <c r="A5916" s="262">
        <v>101767</v>
      </c>
      <c r="B5916" s="263" t="s">
        <v>5814</v>
      </c>
      <c r="C5916" s="264" t="s">
        <v>7</v>
      </c>
      <c r="D5916" s="278">
        <v>27.23</v>
      </c>
      <c r="E5916" s="257"/>
    </row>
    <row r="5917" spans="1:5" s="258" customFormat="1" ht="27">
      <c r="A5917" s="262">
        <v>101768</v>
      </c>
      <c r="B5917" s="263" t="s">
        <v>5815</v>
      </c>
      <c r="C5917" s="264" t="s">
        <v>7</v>
      </c>
      <c r="D5917" s="278">
        <v>41.11</v>
      </c>
      <c r="E5917" s="257"/>
    </row>
    <row r="5918" spans="1:5" s="258" customFormat="1" ht="13.5">
      <c r="A5918" s="262">
        <v>92391</v>
      </c>
      <c r="B5918" s="263" t="s">
        <v>25304</v>
      </c>
      <c r="C5918" s="264" t="s">
        <v>4</v>
      </c>
      <c r="D5918" s="278">
        <v>67.2</v>
      </c>
      <c r="E5918" s="257"/>
    </row>
    <row r="5919" spans="1:5" s="258" customFormat="1" ht="13.5">
      <c r="A5919" s="262">
        <v>92392</v>
      </c>
      <c r="B5919" s="263" t="s">
        <v>25305</v>
      </c>
      <c r="C5919" s="264" t="s">
        <v>4</v>
      </c>
      <c r="D5919" s="278">
        <v>140.27000000000001</v>
      </c>
      <c r="E5919" s="257"/>
    </row>
    <row r="5920" spans="1:5" s="258" customFormat="1" ht="13.5">
      <c r="A5920" s="262">
        <v>92393</v>
      </c>
      <c r="B5920" s="263" t="s">
        <v>25306</v>
      </c>
      <c r="C5920" s="264" t="s">
        <v>4</v>
      </c>
      <c r="D5920" s="278">
        <v>66.31</v>
      </c>
      <c r="E5920" s="257"/>
    </row>
    <row r="5921" spans="1:5" s="258" customFormat="1" ht="13.5">
      <c r="A5921" s="262">
        <v>92394</v>
      </c>
      <c r="B5921" s="263" t="s">
        <v>25307</v>
      </c>
      <c r="C5921" s="264" t="s">
        <v>4</v>
      </c>
      <c r="D5921" s="278">
        <v>82.69</v>
      </c>
      <c r="E5921" s="257"/>
    </row>
    <row r="5922" spans="1:5" s="258" customFormat="1" ht="13.5">
      <c r="A5922" s="262">
        <v>92395</v>
      </c>
      <c r="B5922" s="263" t="s">
        <v>25308</v>
      </c>
      <c r="C5922" s="264" t="s">
        <v>4</v>
      </c>
      <c r="D5922" s="278">
        <v>99.44</v>
      </c>
      <c r="E5922" s="257"/>
    </row>
    <row r="5923" spans="1:5" s="258" customFormat="1" ht="27">
      <c r="A5923" s="262">
        <v>92396</v>
      </c>
      <c r="B5923" s="263" t="s">
        <v>25309</v>
      </c>
      <c r="C5923" s="264" t="s">
        <v>4</v>
      </c>
      <c r="D5923" s="278">
        <v>79.650000000000006</v>
      </c>
      <c r="E5923" s="257"/>
    </row>
    <row r="5924" spans="1:5" s="258" customFormat="1" ht="27">
      <c r="A5924" s="262">
        <v>92397</v>
      </c>
      <c r="B5924" s="263" t="s">
        <v>25310</v>
      </c>
      <c r="C5924" s="264" t="s">
        <v>4</v>
      </c>
      <c r="D5924" s="278">
        <v>69.94</v>
      </c>
      <c r="E5924" s="257"/>
    </row>
    <row r="5925" spans="1:5" s="258" customFormat="1" ht="27">
      <c r="A5925" s="262">
        <v>92398</v>
      </c>
      <c r="B5925" s="263" t="s">
        <v>25311</v>
      </c>
      <c r="C5925" s="264" t="s">
        <v>4</v>
      </c>
      <c r="D5925" s="278">
        <v>87.22</v>
      </c>
      <c r="E5925" s="257"/>
    </row>
    <row r="5926" spans="1:5" s="258" customFormat="1" ht="13.5">
      <c r="A5926" s="262">
        <v>92400</v>
      </c>
      <c r="B5926" s="263" t="s">
        <v>25312</v>
      </c>
      <c r="C5926" s="264" t="s">
        <v>4</v>
      </c>
      <c r="D5926" s="278">
        <v>102.46</v>
      </c>
      <c r="E5926" s="257"/>
    </row>
    <row r="5927" spans="1:5" s="258" customFormat="1" ht="13.5">
      <c r="A5927" s="262">
        <v>92402</v>
      </c>
      <c r="B5927" s="263" t="s">
        <v>25313</v>
      </c>
      <c r="C5927" s="264" t="s">
        <v>4</v>
      </c>
      <c r="D5927" s="278">
        <v>77.66</v>
      </c>
      <c r="E5927" s="257"/>
    </row>
    <row r="5928" spans="1:5" s="258" customFormat="1" ht="13.5">
      <c r="A5928" s="262">
        <v>92403</v>
      </c>
      <c r="B5928" s="263" t="s">
        <v>25314</v>
      </c>
      <c r="C5928" s="264" t="s">
        <v>4</v>
      </c>
      <c r="D5928" s="278">
        <v>67.62</v>
      </c>
      <c r="E5928" s="257"/>
    </row>
    <row r="5929" spans="1:5" s="258" customFormat="1" ht="13.5">
      <c r="A5929" s="262">
        <v>92404</v>
      </c>
      <c r="B5929" s="263" t="s">
        <v>25315</v>
      </c>
      <c r="C5929" s="264" t="s">
        <v>4</v>
      </c>
      <c r="D5929" s="278">
        <v>84.89</v>
      </c>
      <c r="E5929" s="257"/>
    </row>
    <row r="5930" spans="1:5" s="258" customFormat="1" ht="13.5">
      <c r="A5930" s="262">
        <v>92406</v>
      </c>
      <c r="B5930" s="263" t="s">
        <v>25316</v>
      </c>
      <c r="C5930" s="264" t="s">
        <v>4</v>
      </c>
      <c r="D5930" s="278">
        <v>101.94</v>
      </c>
      <c r="E5930" s="257"/>
    </row>
    <row r="5931" spans="1:5" s="258" customFormat="1" ht="13.5">
      <c r="A5931" s="262">
        <v>93679</v>
      </c>
      <c r="B5931" s="263" t="s">
        <v>25317</v>
      </c>
      <c r="C5931" s="264" t="s">
        <v>4</v>
      </c>
      <c r="D5931" s="278">
        <v>88.54</v>
      </c>
      <c r="E5931" s="257"/>
    </row>
    <row r="5932" spans="1:5" s="258" customFormat="1" ht="27">
      <c r="A5932" s="262">
        <v>93680</v>
      </c>
      <c r="B5932" s="263" t="s">
        <v>25318</v>
      </c>
      <c r="C5932" s="264" t="s">
        <v>4</v>
      </c>
      <c r="D5932" s="278">
        <v>78.599999999999994</v>
      </c>
      <c r="E5932" s="257"/>
    </row>
    <row r="5933" spans="1:5" s="258" customFormat="1" ht="27">
      <c r="A5933" s="262">
        <v>93681</v>
      </c>
      <c r="B5933" s="263" t="s">
        <v>25319</v>
      </c>
      <c r="C5933" s="264" t="s">
        <v>4</v>
      </c>
      <c r="D5933" s="278">
        <v>94.17</v>
      </c>
      <c r="E5933" s="257"/>
    </row>
    <row r="5934" spans="1:5" s="258" customFormat="1" ht="13.5">
      <c r="A5934" s="262">
        <v>97104</v>
      </c>
      <c r="B5934" s="263" t="s">
        <v>7611</v>
      </c>
      <c r="C5934" s="264" t="s">
        <v>4</v>
      </c>
      <c r="D5934" s="278">
        <v>138.57</v>
      </c>
      <c r="E5934" s="257"/>
    </row>
    <row r="5935" spans="1:5" s="258" customFormat="1" ht="13.5">
      <c r="A5935" s="262">
        <v>97105</v>
      </c>
      <c r="B5935" s="263" t="s">
        <v>7612</v>
      </c>
      <c r="C5935" s="264" t="s">
        <v>4</v>
      </c>
      <c r="D5935" s="278">
        <v>156.34</v>
      </c>
      <c r="E5935" s="257"/>
    </row>
    <row r="5936" spans="1:5" s="258" customFormat="1" ht="13.5">
      <c r="A5936" s="262">
        <v>97106</v>
      </c>
      <c r="B5936" s="263" t="s">
        <v>7613</v>
      </c>
      <c r="C5936" s="264" t="s">
        <v>4</v>
      </c>
      <c r="D5936" s="278">
        <v>173.2</v>
      </c>
      <c r="E5936" s="257"/>
    </row>
    <row r="5937" spans="1:5" s="258" customFormat="1" ht="13.5">
      <c r="A5937" s="262">
        <v>97107</v>
      </c>
      <c r="B5937" s="263" t="s">
        <v>7614</v>
      </c>
      <c r="C5937" s="264" t="s">
        <v>4</v>
      </c>
      <c r="D5937" s="278">
        <v>198.67</v>
      </c>
      <c r="E5937" s="257"/>
    </row>
    <row r="5938" spans="1:5" s="258" customFormat="1" ht="13.5">
      <c r="A5938" s="262">
        <v>97108</v>
      </c>
      <c r="B5938" s="263" t="s">
        <v>7615</v>
      </c>
      <c r="C5938" s="264" t="s">
        <v>4</v>
      </c>
      <c r="D5938" s="278">
        <v>229.32</v>
      </c>
      <c r="E5938" s="257"/>
    </row>
    <row r="5939" spans="1:5" s="258" customFormat="1" ht="13.5">
      <c r="A5939" s="262">
        <v>97109</v>
      </c>
      <c r="B5939" s="263" t="s">
        <v>7616</v>
      </c>
      <c r="C5939" s="264" t="s">
        <v>4</v>
      </c>
      <c r="D5939" s="278">
        <v>254.3</v>
      </c>
      <c r="E5939" s="257"/>
    </row>
    <row r="5940" spans="1:5" s="258" customFormat="1" ht="13.5">
      <c r="A5940" s="262">
        <v>97111</v>
      </c>
      <c r="B5940" s="263" t="s">
        <v>7617</v>
      </c>
      <c r="C5940" s="264" t="s">
        <v>4</v>
      </c>
      <c r="D5940" s="278">
        <v>322.61</v>
      </c>
      <c r="E5940" s="257"/>
    </row>
    <row r="5941" spans="1:5" s="258" customFormat="1" ht="13.5">
      <c r="A5941" s="262">
        <v>97112</v>
      </c>
      <c r="B5941" s="263" t="s">
        <v>7618</v>
      </c>
      <c r="C5941" s="264" t="s">
        <v>4</v>
      </c>
      <c r="D5941" s="278">
        <v>269.69</v>
      </c>
      <c r="E5941" s="257"/>
    </row>
    <row r="5942" spans="1:5" s="258" customFormat="1" ht="13.5">
      <c r="A5942" s="262">
        <v>97113</v>
      </c>
      <c r="B5942" s="263" t="s">
        <v>7619</v>
      </c>
      <c r="C5942" s="264" t="s">
        <v>4</v>
      </c>
      <c r="D5942" s="278">
        <v>2.06</v>
      </c>
      <c r="E5942" s="257"/>
    </row>
    <row r="5943" spans="1:5" s="258" customFormat="1" ht="13.5">
      <c r="A5943" s="262">
        <v>97114</v>
      </c>
      <c r="B5943" s="263" t="s">
        <v>7620</v>
      </c>
      <c r="C5943" s="264" t="s">
        <v>1</v>
      </c>
      <c r="D5943" s="278">
        <v>0.37</v>
      </c>
      <c r="E5943" s="257"/>
    </row>
    <row r="5944" spans="1:5" s="258" customFormat="1" ht="13.5">
      <c r="A5944" s="262">
        <v>97115</v>
      </c>
      <c r="B5944" s="263" t="s">
        <v>7621</v>
      </c>
      <c r="C5944" s="264" t="s">
        <v>3</v>
      </c>
      <c r="D5944" s="278">
        <v>56.63</v>
      </c>
      <c r="E5944" s="257"/>
    </row>
    <row r="5945" spans="1:5" s="258" customFormat="1" ht="27">
      <c r="A5945" s="262">
        <v>97116</v>
      </c>
      <c r="B5945" s="263" t="s">
        <v>7622</v>
      </c>
      <c r="C5945" s="264" t="s">
        <v>3</v>
      </c>
      <c r="D5945" s="278">
        <v>28.79</v>
      </c>
      <c r="E5945" s="257"/>
    </row>
    <row r="5946" spans="1:5" s="258" customFormat="1" ht="27">
      <c r="A5946" s="262">
        <v>97117</v>
      </c>
      <c r="B5946" s="263" t="s">
        <v>7623</v>
      </c>
      <c r="C5946" s="264" t="s">
        <v>3</v>
      </c>
      <c r="D5946" s="278">
        <v>25.99</v>
      </c>
      <c r="E5946" s="257"/>
    </row>
    <row r="5947" spans="1:5" s="258" customFormat="1" ht="27">
      <c r="A5947" s="262">
        <v>97118</v>
      </c>
      <c r="B5947" s="263" t="s">
        <v>7624</v>
      </c>
      <c r="C5947" s="264" t="s">
        <v>3</v>
      </c>
      <c r="D5947" s="278">
        <v>22.01</v>
      </c>
      <c r="E5947" s="257"/>
    </row>
    <row r="5948" spans="1:5" s="258" customFormat="1" ht="27">
      <c r="A5948" s="262">
        <v>97119</v>
      </c>
      <c r="B5948" s="263" t="s">
        <v>7625</v>
      </c>
      <c r="C5948" s="264" t="s">
        <v>3</v>
      </c>
      <c r="D5948" s="278">
        <v>20.260000000000002</v>
      </c>
      <c r="E5948" s="257"/>
    </row>
    <row r="5949" spans="1:5" s="258" customFormat="1" ht="27">
      <c r="A5949" s="262">
        <v>97120</v>
      </c>
      <c r="B5949" s="263" t="s">
        <v>7626</v>
      </c>
      <c r="C5949" s="264" t="s">
        <v>3</v>
      </c>
      <c r="D5949" s="278">
        <v>13.1</v>
      </c>
      <c r="E5949" s="257"/>
    </row>
    <row r="5950" spans="1:5" s="258" customFormat="1" ht="13.5">
      <c r="A5950" s="262">
        <v>101167</v>
      </c>
      <c r="B5950" s="263" t="s">
        <v>4871</v>
      </c>
      <c r="C5950" s="264" t="s">
        <v>4</v>
      </c>
      <c r="D5950" s="278">
        <v>205.53</v>
      </c>
      <c r="E5950" s="257"/>
    </row>
    <row r="5951" spans="1:5" s="258" customFormat="1" ht="13.5">
      <c r="A5951" s="262">
        <v>101169</v>
      </c>
      <c r="B5951" s="263" t="s">
        <v>4872</v>
      </c>
      <c r="C5951" s="264" t="s">
        <v>4</v>
      </c>
      <c r="D5951" s="278">
        <v>218.38</v>
      </c>
      <c r="E5951" s="257"/>
    </row>
    <row r="5952" spans="1:5" s="258" customFormat="1" ht="13.5">
      <c r="A5952" s="262">
        <v>101170</v>
      </c>
      <c r="B5952" s="263" t="s">
        <v>4873</v>
      </c>
      <c r="C5952" s="264" t="s">
        <v>4</v>
      </c>
      <c r="D5952" s="278">
        <v>50.48</v>
      </c>
      <c r="E5952" s="257"/>
    </row>
    <row r="5953" spans="1:5" s="258" customFormat="1" ht="13.5">
      <c r="A5953" s="262">
        <v>101172</v>
      </c>
      <c r="B5953" s="263" t="s">
        <v>4874</v>
      </c>
      <c r="C5953" s="264" t="s">
        <v>4</v>
      </c>
      <c r="D5953" s="278">
        <v>72.760000000000005</v>
      </c>
      <c r="E5953" s="257"/>
    </row>
    <row r="5954" spans="1:5" s="258" customFormat="1" ht="13.5">
      <c r="A5954" s="262">
        <v>103904</v>
      </c>
      <c r="B5954" s="263" t="s">
        <v>7627</v>
      </c>
      <c r="C5954" s="264" t="s">
        <v>4</v>
      </c>
      <c r="D5954" s="278">
        <v>134.80000000000001</v>
      </c>
      <c r="E5954" s="257"/>
    </row>
    <row r="5955" spans="1:5" s="258" customFormat="1" ht="13.5">
      <c r="A5955" s="262">
        <v>103905</v>
      </c>
      <c r="B5955" s="263" t="s">
        <v>7628</v>
      </c>
      <c r="C5955" s="264" t="s">
        <v>4</v>
      </c>
      <c r="D5955" s="278">
        <v>142.16999999999999</v>
      </c>
      <c r="E5955" s="257"/>
    </row>
    <row r="5956" spans="1:5" s="258" customFormat="1" ht="13.5">
      <c r="A5956" s="262">
        <v>103906</v>
      </c>
      <c r="B5956" s="263" t="s">
        <v>7629</v>
      </c>
      <c r="C5956" s="264" t="s">
        <v>4</v>
      </c>
      <c r="D5956" s="278">
        <v>170.44</v>
      </c>
      <c r="E5956" s="257"/>
    </row>
    <row r="5957" spans="1:5" s="258" customFormat="1" ht="13.5">
      <c r="A5957" s="262">
        <v>103907</v>
      </c>
      <c r="B5957" s="263" t="s">
        <v>7630</v>
      </c>
      <c r="C5957" s="264" t="s">
        <v>4</v>
      </c>
      <c r="D5957" s="278">
        <v>149.97999999999999</v>
      </c>
      <c r="E5957" s="257"/>
    </row>
    <row r="5958" spans="1:5" s="258" customFormat="1" ht="13.5">
      <c r="A5958" s="262">
        <v>103908</v>
      </c>
      <c r="B5958" s="263" t="s">
        <v>7631</v>
      </c>
      <c r="C5958" s="264" t="s">
        <v>4</v>
      </c>
      <c r="D5958" s="278">
        <v>168.18</v>
      </c>
      <c r="E5958" s="257"/>
    </row>
    <row r="5959" spans="1:5" s="258" customFormat="1" ht="13.5">
      <c r="A5959" s="262">
        <v>103909</v>
      </c>
      <c r="B5959" s="263" t="s">
        <v>7632</v>
      </c>
      <c r="C5959" s="264" t="s">
        <v>4</v>
      </c>
      <c r="D5959" s="278">
        <v>193.02</v>
      </c>
      <c r="E5959" s="257"/>
    </row>
    <row r="5960" spans="1:5" s="258" customFormat="1" ht="13.5">
      <c r="A5960" s="262">
        <v>103911</v>
      </c>
      <c r="B5960" s="263" t="s">
        <v>7633</v>
      </c>
      <c r="C5960" s="264" t="s">
        <v>4</v>
      </c>
      <c r="D5960" s="278">
        <v>223.05</v>
      </c>
      <c r="E5960" s="257"/>
    </row>
    <row r="5961" spans="1:5" s="258" customFormat="1" ht="13.5">
      <c r="A5961" s="262">
        <v>103912</v>
      </c>
      <c r="B5961" s="263" t="s">
        <v>7634</v>
      </c>
      <c r="C5961" s="264" t="s">
        <v>4</v>
      </c>
      <c r="D5961" s="278">
        <v>103.58</v>
      </c>
      <c r="E5961" s="257"/>
    </row>
    <row r="5962" spans="1:5" s="258" customFormat="1" ht="13.5">
      <c r="A5962" s="262">
        <v>103913</v>
      </c>
      <c r="B5962" s="263" t="s">
        <v>7635</v>
      </c>
      <c r="C5962" s="264" t="s">
        <v>4</v>
      </c>
      <c r="D5962" s="278">
        <v>141.82</v>
      </c>
      <c r="E5962" s="257"/>
    </row>
    <row r="5963" spans="1:5" s="258" customFormat="1" ht="13.5">
      <c r="A5963" s="262">
        <v>103914</v>
      </c>
      <c r="B5963" s="263" t="s">
        <v>7636</v>
      </c>
      <c r="C5963" s="264" t="s">
        <v>4</v>
      </c>
      <c r="D5963" s="278">
        <v>165.86</v>
      </c>
      <c r="E5963" s="257"/>
    </row>
    <row r="5964" spans="1:5" s="258" customFormat="1" ht="13.5">
      <c r="A5964" s="262">
        <v>103915</v>
      </c>
      <c r="B5964" s="263" t="s">
        <v>7637</v>
      </c>
      <c r="C5964" s="264" t="s">
        <v>4</v>
      </c>
      <c r="D5964" s="278">
        <v>182.53</v>
      </c>
      <c r="E5964" s="257"/>
    </row>
    <row r="5965" spans="1:5" s="258" customFormat="1" ht="13.5">
      <c r="A5965" s="262">
        <v>103916</v>
      </c>
      <c r="B5965" s="263" t="s">
        <v>7638</v>
      </c>
      <c r="C5965" s="264" t="s">
        <v>4</v>
      </c>
      <c r="D5965" s="278">
        <v>207.63</v>
      </c>
      <c r="E5965" s="257"/>
    </row>
    <row r="5966" spans="1:5" s="258" customFormat="1" ht="13.5">
      <c r="A5966" s="262">
        <v>103917</v>
      </c>
      <c r="B5966" s="263" t="s">
        <v>7639</v>
      </c>
      <c r="C5966" s="264" t="s">
        <v>4</v>
      </c>
      <c r="D5966" s="278">
        <v>242.41</v>
      </c>
      <c r="E5966" s="257"/>
    </row>
    <row r="5967" spans="1:5" s="258" customFormat="1" ht="13.5">
      <c r="A5967" s="262">
        <v>103918</v>
      </c>
      <c r="B5967" s="263" t="s">
        <v>7640</v>
      </c>
      <c r="C5967" s="264" t="s">
        <v>4</v>
      </c>
      <c r="D5967" s="278">
        <v>254.51</v>
      </c>
      <c r="E5967" s="257"/>
    </row>
    <row r="5968" spans="1:5" s="258" customFormat="1" ht="13.5">
      <c r="A5968" s="262">
        <v>104432</v>
      </c>
      <c r="B5968" s="263" t="s">
        <v>25320</v>
      </c>
      <c r="C5968" s="264" t="s">
        <v>4</v>
      </c>
      <c r="D5968" s="278">
        <v>83.87</v>
      </c>
      <c r="E5968" s="257"/>
    </row>
    <row r="5969" spans="1:5" s="258" customFormat="1" ht="13.5">
      <c r="A5969" s="262">
        <v>104433</v>
      </c>
      <c r="B5969" s="263" t="s">
        <v>25321</v>
      </c>
      <c r="C5969" s="264" t="s">
        <v>4</v>
      </c>
      <c r="D5969" s="278">
        <v>73.02</v>
      </c>
      <c r="E5969" s="257"/>
    </row>
    <row r="5970" spans="1:5" s="258" customFormat="1" ht="13.5">
      <c r="A5970" s="262">
        <v>103689</v>
      </c>
      <c r="B5970" s="263" t="s">
        <v>25322</v>
      </c>
      <c r="C5970" s="264" t="s">
        <v>4</v>
      </c>
      <c r="D5970" s="278">
        <v>309.26</v>
      </c>
      <c r="E5970" s="257"/>
    </row>
    <row r="5971" spans="1:5" s="258" customFormat="1" ht="27">
      <c r="A5971" s="262">
        <v>103694</v>
      </c>
      <c r="B5971" s="263" t="s">
        <v>7641</v>
      </c>
      <c r="C5971" s="264" t="s">
        <v>2</v>
      </c>
      <c r="D5971" s="278">
        <v>115.91</v>
      </c>
      <c r="E5971" s="257"/>
    </row>
    <row r="5972" spans="1:5" s="258" customFormat="1" ht="27">
      <c r="A5972" s="262">
        <v>103695</v>
      </c>
      <c r="B5972" s="263" t="s">
        <v>7642</v>
      </c>
      <c r="C5972" s="264" t="s">
        <v>2</v>
      </c>
      <c r="D5972" s="278">
        <v>103.69</v>
      </c>
      <c r="E5972" s="257"/>
    </row>
    <row r="5973" spans="1:5" s="258" customFormat="1" ht="27">
      <c r="A5973" s="262">
        <v>103696</v>
      </c>
      <c r="B5973" s="263" t="s">
        <v>7643</v>
      </c>
      <c r="C5973" s="264" t="s">
        <v>2</v>
      </c>
      <c r="D5973" s="278">
        <v>144.06</v>
      </c>
      <c r="E5973" s="257"/>
    </row>
    <row r="5974" spans="1:5" s="258" customFormat="1" ht="27">
      <c r="A5974" s="262">
        <v>103697</v>
      </c>
      <c r="B5974" s="263" t="s">
        <v>7644</v>
      </c>
      <c r="C5974" s="264" t="s">
        <v>2</v>
      </c>
      <c r="D5974" s="278">
        <v>131.84</v>
      </c>
      <c r="E5974" s="257"/>
    </row>
    <row r="5975" spans="1:5" s="258" customFormat="1" ht="27">
      <c r="A5975" s="262">
        <v>95995</v>
      </c>
      <c r="B5975" s="263" t="s">
        <v>4063</v>
      </c>
      <c r="C5975" s="264" t="s">
        <v>7</v>
      </c>
      <c r="D5975" s="278">
        <v>1585.76</v>
      </c>
      <c r="E5975" s="257"/>
    </row>
    <row r="5976" spans="1:5" s="258" customFormat="1" ht="27">
      <c r="A5976" s="262">
        <v>95996</v>
      </c>
      <c r="B5976" s="263" t="s">
        <v>4064</v>
      </c>
      <c r="C5976" s="264" t="s">
        <v>7</v>
      </c>
      <c r="D5976" s="278">
        <v>1372.2</v>
      </c>
      <c r="E5976" s="257"/>
    </row>
    <row r="5977" spans="1:5" s="258" customFormat="1" ht="13.5">
      <c r="A5977" s="262">
        <v>96001</v>
      </c>
      <c r="B5977" s="263" t="s">
        <v>4065</v>
      </c>
      <c r="C5977" s="264" t="s">
        <v>4</v>
      </c>
      <c r="D5977" s="278">
        <v>7.36</v>
      </c>
      <c r="E5977" s="257"/>
    </row>
    <row r="5978" spans="1:5" s="258" customFormat="1" ht="13.5">
      <c r="A5978" s="262">
        <v>96393</v>
      </c>
      <c r="B5978" s="263" t="s">
        <v>4875</v>
      </c>
      <c r="C5978" s="264" t="s">
        <v>7</v>
      </c>
      <c r="D5978" s="278">
        <v>218.5</v>
      </c>
      <c r="E5978" s="257"/>
    </row>
    <row r="5979" spans="1:5" s="258" customFormat="1" ht="13.5">
      <c r="A5979" s="262">
        <v>96394</v>
      </c>
      <c r="B5979" s="263" t="s">
        <v>4876</v>
      </c>
      <c r="C5979" s="264" t="s">
        <v>7</v>
      </c>
      <c r="D5979" s="278">
        <v>279.12</v>
      </c>
      <c r="E5979" s="257"/>
    </row>
    <row r="5980" spans="1:5" s="258" customFormat="1" ht="13.5">
      <c r="A5980" s="262">
        <v>96395</v>
      </c>
      <c r="B5980" s="263" t="s">
        <v>4877</v>
      </c>
      <c r="C5980" s="264" t="s">
        <v>7</v>
      </c>
      <c r="D5980" s="278">
        <v>364.41</v>
      </c>
      <c r="E5980" s="257"/>
    </row>
    <row r="5981" spans="1:5" s="258" customFormat="1" ht="27">
      <c r="A5981" s="262">
        <v>88411</v>
      </c>
      <c r="B5981" s="263" t="s">
        <v>4066</v>
      </c>
      <c r="C5981" s="264" t="s">
        <v>4</v>
      </c>
      <c r="D5981" s="278">
        <v>3.67</v>
      </c>
      <c r="E5981" s="257"/>
    </row>
    <row r="5982" spans="1:5" s="258" customFormat="1" ht="27">
      <c r="A5982" s="262">
        <v>88412</v>
      </c>
      <c r="B5982" s="263" t="s">
        <v>4067</v>
      </c>
      <c r="C5982" s="264" t="s">
        <v>4</v>
      </c>
      <c r="D5982" s="278">
        <v>2.87</v>
      </c>
      <c r="E5982" s="257"/>
    </row>
    <row r="5983" spans="1:5" s="258" customFormat="1" ht="27">
      <c r="A5983" s="262">
        <v>88413</v>
      </c>
      <c r="B5983" s="263" t="s">
        <v>4068</v>
      </c>
      <c r="C5983" s="264" t="s">
        <v>4</v>
      </c>
      <c r="D5983" s="278">
        <v>5.27</v>
      </c>
      <c r="E5983" s="257"/>
    </row>
    <row r="5984" spans="1:5" s="258" customFormat="1" ht="27">
      <c r="A5984" s="262">
        <v>88414</v>
      </c>
      <c r="B5984" s="263" t="s">
        <v>4069</v>
      </c>
      <c r="C5984" s="264" t="s">
        <v>4</v>
      </c>
      <c r="D5984" s="278">
        <v>5.78</v>
      </c>
      <c r="E5984" s="257"/>
    </row>
    <row r="5985" spans="1:5" s="258" customFormat="1" ht="13.5">
      <c r="A5985" s="262">
        <v>88415</v>
      </c>
      <c r="B5985" s="263" t="s">
        <v>4070</v>
      </c>
      <c r="C5985" s="264" t="s">
        <v>4</v>
      </c>
      <c r="D5985" s="278">
        <v>3.92</v>
      </c>
      <c r="E5985" s="257"/>
    </row>
    <row r="5986" spans="1:5" s="258" customFormat="1" ht="27">
      <c r="A5986" s="262">
        <v>88416</v>
      </c>
      <c r="B5986" s="263" t="s">
        <v>4071</v>
      </c>
      <c r="C5986" s="264" t="s">
        <v>4</v>
      </c>
      <c r="D5986" s="278">
        <v>18.13</v>
      </c>
      <c r="E5986" s="257"/>
    </row>
    <row r="5987" spans="1:5" s="258" customFormat="1" ht="27">
      <c r="A5987" s="262">
        <v>88417</v>
      </c>
      <c r="B5987" s="263" t="s">
        <v>4072</v>
      </c>
      <c r="C5987" s="264" t="s">
        <v>4</v>
      </c>
      <c r="D5987" s="278">
        <v>15.31</v>
      </c>
      <c r="E5987" s="257"/>
    </row>
    <row r="5988" spans="1:5" s="258" customFormat="1" ht="27">
      <c r="A5988" s="262">
        <v>88420</v>
      </c>
      <c r="B5988" s="263" t="s">
        <v>4073</v>
      </c>
      <c r="C5988" s="264" t="s">
        <v>4</v>
      </c>
      <c r="D5988" s="278">
        <v>23.84</v>
      </c>
      <c r="E5988" s="257"/>
    </row>
    <row r="5989" spans="1:5" s="258" customFormat="1" ht="27">
      <c r="A5989" s="262">
        <v>88421</v>
      </c>
      <c r="B5989" s="263" t="s">
        <v>4074</v>
      </c>
      <c r="C5989" s="264" t="s">
        <v>4</v>
      </c>
      <c r="D5989" s="278">
        <v>25.65</v>
      </c>
      <c r="E5989" s="257"/>
    </row>
    <row r="5990" spans="1:5" s="258" customFormat="1" ht="13.5">
      <c r="A5990" s="262">
        <v>88423</v>
      </c>
      <c r="B5990" s="263" t="s">
        <v>4075</v>
      </c>
      <c r="C5990" s="264" t="s">
        <v>4</v>
      </c>
      <c r="D5990" s="278">
        <v>19.02</v>
      </c>
      <c r="E5990" s="257"/>
    </row>
    <row r="5991" spans="1:5" s="258" customFormat="1" ht="27">
      <c r="A5991" s="262">
        <v>88424</v>
      </c>
      <c r="B5991" s="263" t="s">
        <v>4076</v>
      </c>
      <c r="C5991" s="264" t="s">
        <v>4</v>
      </c>
      <c r="D5991" s="278">
        <v>22.02</v>
      </c>
      <c r="E5991" s="257"/>
    </row>
    <row r="5992" spans="1:5" s="258" customFormat="1" ht="27">
      <c r="A5992" s="262">
        <v>88426</v>
      </c>
      <c r="B5992" s="263" t="s">
        <v>4077</v>
      </c>
      <c r="C5992" s="264" t="s">
        <v>4</v>
      </c>
      <c r="D5992" s="278">
        <v>17.13</v>
      </c>
      <c r="E5992" s="257"/>
    </row>
    <row r="5993" spans="1:5" s="258" customFormat="1" ht="27">
      <c r="A5993" s="262">
        <v>88428</v>
      </c>
      <c r="B5993" s="263" t="s">
        <v>4078</v>
      </c>
      <c r="C5993" s="264" t="s">
        <v>4</v>
      </c>
      <c r="D5993" s="278">
        <v>31.84</v>
      </c>
      <c r="E5993" s="257"/>
    </row>
    <row r="5994" spans="1:5" s="258" customFormat="1" ht="27">
      <c r="A5994" s="262">
        <v>88429</v>
      </c>
      <c r="B5994" s="263" t="s">
        <v>4079</v>
      </c>
      <c r="C5994" s="264" t="s">
        <v>4</v>
      </c>
      <c r="D5994" s="278">
        <v>34.979999999999997</v>
      </c>
      <c r="E5994" s="257"/>
    </row>
    <row r="5995" spans="1:5" s="258" customFormat="1" ht="13.5">
      <c r="A5995" s="262">
        <v>88431</v>
      </c>
      <c r="B5995" s="263" t="s">
        <v>4080</v>
      </c>
      <c r="C5995" s="264" t="s">
        <v>4</v>
      </c>
      <c r="D5995" s="278">
        <v>23.56</v>
      </c>
      <c r="E5995" s="257"/>
    </row>
    <row r="5996" spans="1:5" s="258" customFormat="1" ht="27">
      <c r="A5996" s="262">
        <v>88432</v>
      </c>
      <c r="B5996" s="263" t="s">
        <v>4081</v>
      </c>
      <c r="C5996" s="264" t="s">
        <v>4</v>
      </c>
      <c r="D5996" s="278">
        <v>18.46</v>
      </c>
      <c r="E5996" s="257"/>
    </row>
    <row r="5997" spans="1:5" s="258" customFormat="1" ht="13.5">
      <c r="A5997" s="262">
        <v>88484</v>
      </c>
      <c r="B5997" s="263" t="s">
        <v>25323</v>
      </c>
      <c r="C5997" s="264" t="s">
        <v>4</v>
      </c>
      <c r="D5997" s="278">
        <v>5.55</v>
      </c>
      <c r="E5997" s="257"/>
    </row>
    <row r="5998" spans="1:5" s="258" customFormat="1" ht="13.5">
      <c r="A5998" s="262">
        <v>88485</v>
      </c>
      <c r="B5998" s="263" t="s">
        <v>25324</v>
      </c>
      <c r="C5998" s="264" t="s">
        <v>4</v>
      </c>
      <c r="D5998" s="278">
        <v>4.58</v>
      </c>
      <c r="E5998" s="257"/>
    </row>
    <row r="5999" spans="1:5" s="258" customFormat="1" ht="13.5">
      <c r="A5999" s="262">
        <v>88488</v>
      </c>
      <c r="B5999" s="263" t="s">
        <v>25325</v>
      </c>
      <c r="C5999" s="264" t="s">
        <v>4</v>
      </c>
      <c r="D5999" s="278">
        <v>14.8</v>
      </c>
      <c r="E5999" s="257"/>
    </row>
    <row r="6000" spans="1:5" s="258" customFormat="1" ht="13.5">
      <c r="A6000" s="262">
        <v>88489</v>
      </c>
      <c r="B6000" s="263" t="s">
        <v>25326</v>
      </c>
      <c r="C6000" s="264" t="s">
        <v>4</v>
      </c>
      <c r="D6000" s="278">
        <v>12.4</v>
      </c>
      <c r="E6000" s="257"/>
    </row>
    <row r="6001" spans="1:5" s="258" customFormat="1" ht="13.5">
      <c r="A6001" s="262">
        <v>88494</v>
      </c>
      <c r="B6001" s="263" t="s">
        <v>25327</v>
      </c>
      <c r="C6001" s="264" t="s">
        <v>4</v>
      </c>
      <c r="D6001" s="278">
        <v>22.79</v>
      </c>
      <c r="E6001" s="257"/>
    </row>
    <row r="6002" spans="1:5" s="258" customFormat="1" ht="13.5">
      <c r="A6002" s="262">
        <v>88495</v>
      </c>
      <c r="B6002" s="263" t="s">
        <v>25328</v>
      </c>
      <c r="C6002" s="264" t="s">
        <v>4</v>
      </c>
      <c r="D6002" s="278">
        <v>13.07</v>
      </c>
      <c r="E6002" s="257"/>
    </row>
    <row r="6003" spans="1:5" s="258" customFormat="1" ht="13.5">
      <c r="A6003" s="262">
        <v>88496</v>
      </c>
      <c r="B6003" s="263" t="s">
        <v>25329</v>
      </c>
      <c r="C6003" s="264" t="s">
        <v>4</v>
      </c>
      <c r="D6003" s="278">
        <v>34.909999999999997</v>
      </c>
      <c r="E6003" s="257"/>
    </row>
    <row r="6004" spans="1:5" s="258" customFormat="1" ht="13.5">
      <c r="A6004" s="262">
        <v>88497</v>
      </c>
      <c r="B6004" s="263" t="s">
        <v>25330</v>
      </c>
      <c r="C6004" s="264" t="s">
        <v>4</v>
      </c>
      <c r="D6004" s="278">
        <v>20.63</v>
      </c>
      <c r="E6004" s="257"/>
    </row>
    <row r="6005" spans="1:5" s="258" customFormat="1" ht="13.5">
      <c r="A6005" s="262">
        <v>95305</v>
      </c>
      <c r="B6005" s="263" t="s">
        <v>25331</v>
      </c>
      <c r="C6005" s="264" t="s">
        <v>4</v>
      </c>
      <c r="D6005" s="278">
        <v>13.05</v>
      </c>
      <c r="E6005" s="257"/>
    </row>
    <row r="6006" spans="1:5" s="258" customFormat="1" ht="13.5">
      <c r="A6006" s="262">
        <v>95306</v>
      </c>
      <c r="B6006" s="263" t="s">
        <v>25332</v>
      </c>
      <c r="C6006" s="264" t="s">
        <v>4</v>
      </c>
      <c r="D6006" s="278">
        <v>15.31</v>
      </c>
      <c r="E6006" s="257"/>
    </row>
    <row r="6007" spans="1:5" s="258" customFormat="1" ht="27">
      <c r="A6007" s="262">
        <v>95622</v>
      </c>
      <c r="B6007" s="263" t="s">
        <v>4082</v>
      </c>
      <c r="C6007" s="264" t="s">
        <v>4</v>
      </c>
      <c r="D6007" s="278">
        <v>16.52</v>
      </c>
      <c r="E6007" s="257"/>
    </row>
    <row r="6008" spans="1:5" s="258" customFormat="1" ht="27">
      <c r="A6008" s="262">
        <v>95623</v>
      </c>
      <c r="B6008" s="263" t="s">
        <v>4083</v>
      </c>
      <c r="C6008" s="264" t="s">
        <v>4</v>
      </c>
      <c r="D6008" s="278">
        <v>12.67</v>
      </c>
      <c r="E6008" s="257"/>
    </row>
    <row r="6009" spans="1:5" s="258" customFormat="1" ht="27">
      <c r="A6009" s="262">
        <v>95624</v>
      </c>
      <c r="B6009" s="263" t="s">
        <v>4084</v>
      </c>
      <c r="C6009" s="264" t="s">
        <v>4</v>
      </c>
      <c r="D6009" s="278">
        <v>24.37</v>
      </c>
      <c r="E6009" s="257"/>
    </row>
    <row r="6010" spans="1:5" s="258" customFormat="1" ht="27">
      <c r="A6010" s="262">
        <v>95625</v>
      </c>
      <c r="B6010" s="263" t="s">
        <v>4085</v>
      </c>
      <c r="C6010" s="264" t="s">
        <v>4</v>
      </c>
      <c r="D6010" s="278">
        <v>26.86</v>
      </c>
      <c r="E6010" s="257"/>
    </row>
    <row r="6011" spans="1:5" s="258" customFormat="1" ht="13.5">
      <c r="A6011" s="262">
        <v>95626</v>
      </c>
      <c r="B6011" s="263" t="s">
        <v>4086</v>
      </c>
      <c r="C6011" s="264" t="s">
        <v>4</v>
      </c>
      <c r="D6011" s="278">
        <v>17.78</v>
      </c>
      <c r="E6011" s="257"/>
    </row>
    <row r="6012" spans="1:5" s="258" customFormat="1" ht="27">
      <c r="A6012" s="262">
        <v>96126</v>
      </c>
      <c r="B6012" s="263" t="s">
        <v>4087</v>
      </c>
      <c r="C6012" s="264" t="s">
        <v>4</v>
      </c>
      <c r="D6012" s="278">
        <v>23.67</v>
      </c>
      <c r="E6012" s="257"/>
    </row>
    <row r="6013" spans="1:5" s="258" customFormat="1" ht="27">
      <c r="A6013" s="262">
        <v>96127</v>
      </c>
      <c r="B6013" s="263" t="s">
        <v>4088</v>
      </c>
      <c r="C6013" s="264" t="s">
        <v>4</v>
      </c>
      <c r="D6013" s="278">
        <v>18.850000000000001</v>
      </c>
      <c r="E6013" s="257"/>
    </row>
    <row r="6014" spans="1:5" s="258" customFormat="1" ht="27">
      <c r="A6014" s="262">
        <v>96128</v>
      </c>
      <c r="B6014" s="263" t="s">
        <v>4089</v>
      </c>
      <c r="C6014" s="264" t="s">
        <v>4</v>
      </c>
      <c r="D6014" s="278">
        <v>33.44</v>
      </c>
      <c r="E6014" s="257"/>
    </row>
    <row r="6015" spans="1:5" s="258" customFormat="1" ht="27">
      <c r="A6015" s="262">
        <v>96129</v>
      </c>
      <c r="B6015" s="263" t="s">
        <v>4090</v>
      </c>
      <c r="C6015" s="264" t="s">
        <v>4</v>
      </c>
      <c r="D6015" s="278">
        <v>36.54</v>
      </c>
      <c r="E6015" s="257"/>
    </row>
    <row r="6016" spans="1:5" s="258" customFormat="1" ht="13.5">
      <c r="A6016" s="262">
        <v>96130</v>
      </c>
      <c r="B6016" s="263" t="s">
        <v>4091</v>
      </c>
      <c r="C6016" s="264" t="s">
        <v>4</v>
      </c>
      <c r="D6016" s="278">
        <v>25.18</v>
      </c>
      <c r="E6016" s="257"/>
    </row>
    <row r="6017" spans="1:5" s="258" customFormat="1" ht="27">
      <c r="A6017" s="262">
        <v>96131</v>
      </c>
      <c r="B6017" s="263" t="s">
        <v>4092</v>
      </c>
      <c r="C6017" s="264" t="s">
        <v>4</v>
      </c>
      <c r="D6017" s="278">
        <v>33.07</v>
      </c>
      <c r="E6017" s="257"/>
    </row>
    <row r="6018" spans="1:5" s="258" customFormat="1" ht="27">
      <c r="A6018" s="262">
        <v>96132</v>
      </c>
      <c r="B6018" s="263" t="s">
        <v>4093</v>
      </c>
      <c r="C6018" s="264" t="s">
        <v>4</v>
      </c>
      <c r="D6018" s="278">
        <v>26.64</v>
      </c>
      <c r="E6018" s="257"/>
    </row>
    <row r="6019" spans="1:5" s="258" customFormat="1" ht="27">
      <c r="A6019" s="262">
        <v>96133</v>
      </c>
      <c r="B6019" s="263" t="s">
        <v>4094</v>
      </c>
      <c r="C6019" s="264" t="s">
        <v>4</v>
      </c>
      <c r="D6019" s="278">
        <v>46.06</v>
      </c>
      <c r="E6019" s="257"/>
    </row>
    <row r="6020" spans="1:5" s="258" customFormat="1" ht="27">
      <c r="A6020" s="262">
        <v>96134</v>
      </c>
      <c r="B6020" s="263" t="s">
        <v>4095</v>
      </c>
      <c r="C6020" s="264" t="s">
        <v>4</v>
      </c>
      <c r="D6020" s="278">
        <v>50.19</v>
      </c>
      <c r="E6020" s="257"/>
    </row>
    <row r="6021" spans="1:5" s="258" customFormat="1" ht="13.5">
      <c r="A6021" s="262">
        <v>96135</v>
      </c>
      <c r="B6021" s="263" t="s">
        <v>4096</v>
      </c>
      <c r="C6021" s="264" t="s">
        <v>4</v>
      </c>
      <c r="D6021" s="278">
        <v>35.119999999999997</v>
      </c>
      <c r="E6021" s="257"/>
    </row>
    <row r="6022" spans="1:5" s="258" customFormat="1" ht="13.5">
      <c r="A6022" s="262">
        <v>104639</v>
      </c>
      <c r="B6022" s="263" t="s">
        <v>25333</v>
      </c>
      <c r="C6022" s="264" t="s">
        <v>4</v>
      </c>
      <c r="D6022" s="278">
        <v>11.57</v>
      </c>
      <c r="E6022" s="257"/>
    </row>
    <row r="6023" spans="1:5" s="258" customFormat="1" ht="13.5">
      <c r="A6023" s="262">
        <v>104640</v>
      </c>
      <c r="B6023" s="263" t="s">
        <v>25334</v>
      </c>
      <c r="C6023" s="264" t="s">
        <v>4</v>
      </c>
      <c r="D6023" s="278">
        <v>12.77</v>
      </c>
      <c r="E6023" s="257"/>
    </row>
    <row r="6024" spans="1:5" s="258" customFormat="1" ht="13.5">
      <c r="A6024" s="262">
        <v>104641</v>
      </c>
      <c r="B6024" s="263" t="s">
        <v>25335</v>
      </c>
      <c r="C6024" s="264" t="s">
        <v>4</v>
      </c>
      <c r="D6024" s="278">
        <v>9.17</v>
      </c>
      <c r="E6024" s="257"/>
    </row>
    <row r="6025" spans="1:5" s="258" customFormat="1" ht="13.5">
      <c r="A6025" s="262">
        <v>104642</v>
      </c>
      <c r="B6025" s="263" t="s">
        <v>25336</v>
      </c>
      <c r="C6025" s="264" t="s">
        <v>4</v>
      </c>
      <c r="D6025" s="278">
        <v>10.37</v>
      </c>
      <c r="E6025" s="257"/>
    </row>
    <row r="6026" spans="1:5" s="258" customFormat="1" ht="13.5">
      <c r="A6026" s="262">
        <v>102193</v>
      </c>
      <c r="B6026" s="263" t="s">
        <v>6228</v>
      </c>
      <c r="C6026" s="264" t="s">
        <v>4</v>
      </c>
      <c r="D6026" s="278">
        <v>2.34</v>
      </c>
      <c r="E6026" s="257"/>
    </row>
    <row r="6027" spans="1:5" s="258" customFormat="1" ht="13.5">
      <c r="A6027" s="262">
        <v>102194</v>
      </c>
      <c r="B6027" s="263" t="s">
        <v>6229</v>
      </c>
      <c r="C6027" s="264" t="s">
        <v>4</v>
      </c>
      <c r="D6027" s="278">
        <v>8.7899999999999991</v>
      </c>
      <c r="E6027" s="257"/>
    </row>
    <row r="6028" spans="1:5" s="258" customFormat="1" ht="13.5">
      <c r="A6028" s="262">
        <v>102197</v>
      </c>
      <c r="B6028" s="263" t="s">
        <v>6230</v>
      </c>
      <c r="C6028" s="264" t="s">
        <v>4</v>
      </c>
      <c r="D6028" s="278">
        <v>35.25</v>
      </c>
      <c r="E6028" s="257"/>
    </row>
    <row r="6029" spans="1:5" s="258" customFormat="1" ht="13.5">
      <c r="A6029" s="262">
        <v>102200</v>
      </c>
      <c r="B6029" s="263" t="s">
        <v>6231</v>
      </c>
      <c r="C6029" s="264" t="s">
        <v>4</v>
      </c>
      <c r="D6029" s="278">
        <v>26</v>
      </c>
      <c r="E6029" s="257"/>
    </row>
    <row r="6030" spans="1:5" s="258" customFormat="1" ht="13.5">
      <c r="A6030" s="262">
        <v>102201</v>
      </c>
      <c r="B6030" s="263" t="s">
        <v>7203</v>
      </c>
      <c r="C6030" s="264" t="s">
        <v>4</v>
      </c>
      <c r="D6030" s="278">
        <v>22.5</v>
      </c>
      <c r="E6030" s="257"/>
    </row>
    <row r="6031" spans="1:5" s="258" customFormat="1" ht="13.5">
      <c r="A6031" s="262">
        <v>102202</v>
      </c>
      <c r="B6031" s="263" t="s">
        <v>6232</v>
      </c>
      <c r="C6031" s="264" t="s">
        <v>4</v>
      </c>
      <c r="D6031" s="278">
        <v>69.77</v>
      </c>
      <c r="E6031" s="257"/>
    </row>
    <row r="6032" spans="1:5" s="258" customFormat="1" ht="13.5">
      <c r="A6032" s="262">
        <v>102203</v>
      </c>
      <c r="B6032" s="263" t="s">
        <v>6233</v>
      </c>
      <c r="C6032" s="264" t="s">
        <v>4</v>
      </c>
      <c r="D6032" s="278">
        <v>10.34</v>
      </c>
      <c r="E6032" s="257"/>
    </row>
    <row r="6033" spans="1:5" s="258" customFormat="1" ht="13.5">
      <c r="A6033" s="262">
        <v>102204</v>
      </c>
      <c r="B6033" s="263" t="s">
        <v>6234</v>
      </c>
      <c r="C6033" s="264" t="s">
        <v>4</v>
      </c>
      <c r="D6033" s="278">
        <v>10.64</v>
      </c>
      <c r="E6033" s="257"/>
    </row>
    <row r="6034" spans="1:5" s="258" customFormat="1" ht="13.5">
      <c r="A6034" s="262">
        <v>102205</v>
      </c>
      <c r="B6034" s="263" t="s">
        <v>6235</v>
      </c>
      <c r="C6034" s="264" t="s">
        <v>4</v>
      </c>
      <c r="D6034" s="278">
        <v>9.6999999999999993</v>
      </c>
      <c r="E6034" s="257"/>
    </row>
    <row r="6035" spans="1:5" s="258" customFormat="1" ht="13.5">
      <c r="A6035" s="262">
        <v>102207</v>
      </c>
      <c r="B6035" s="263" t="s">
        <v>6236</v>
      </c>
      <c r="C6035" s="264" t="s">
        <v>4</v>
      </c>
      <c r="D6035" s="278">
        <v>9.18</v>
      </c>
      <c r="E6035" s="257"/>
    </row>
    <row r="6036" spans="1:5" s="258" customFormat="1" ht="13.5">
      <c r="A6036" s="262">
        <v>102208</v>
      </c>
      <c r="B6036" s="263" t="s">
        <v>6237</v>
      </c>
      <c r="C6036" s="264" t="s">
        <v>4</v>
      </c>
      <c r="D6036" s="278">
        <v>8.75</v>
      </c>
      <c r="E6036" s="257"/>
    </row>
    <row r="6037" spans="1:5" s="258" customFormat="1" ht="13.5">
      <c r="A6037" s="262">
        <v>102209</v>
      </c>
      <c r="B6037" s="263" t="s">
        <v>6238</v>
      </c>
      <c r="C6037" s="264" t="s">
        <v>4</v>
      </c>
      <c r="D6037" s="278">
        <v>9.0399999999999991</v>
      </c>
      <c r="E6037" s="257"/>
    </row>
    <row r="6038" spans="1:5" s="258" customFormat="1" ht="13.5">
      <c r="A6038" s="262">
        <v>102210</v>
      </c>
      <c r="B6038" s="263" t="s">
        <v>6239</v>
      </c>
      <c r="C6038" s="264" t="s">
        <v>4</v>
      </c>
      <c r="D6038" s="278">
        <v>8.59</v>
      </c>
      <c r="E6038" s="257"/>
    </row>
    <row r="6039" spans="1:5" s="258" customFormat="1" ht="13.5">
      <c r="A6039" s="262">
        <v>102213</v>
      </c>
      <c r="B6039" s="263" t="s">
        <v>6240</v>
      </c>
      <c r="C6039" s="264" t="s">
        <v>4</v>
      </c>
      <c r="D6039" s="278">
        <v>20.7</v>
      </c>
      <c r="E6039" s="257"/>
    </row>
    <row r="6040" spans="1:5" s="258" customFormat="1" ht="13.5">
      <c r="A6040" s="262">
        <v>102214</v>
      </c>
      <c r="B6040" s="263" t="s">
        <v>6241</v>
      </c>
      <c r="C6040" s="264" t="s">
        <v>4</v>
      </c>
      <c r="D6040" s="278">
        <v>21.29</v>
      </c>
      <c r="E6040" s="257"/>
    </row>
    <row r="6041" spans="1:5" s="258" customFormat="1" ht="13.5">
      <c r="A6041" s="262">
        <v>102215</v>
      </c>
      <c r="B6041" s="263" t="s">
        <v>6242</v>
      </c>
      <c r="C6041" s="264" t="s">
        <v>4</v>
      </c>
      <c r="D6041" s="278">
        <v>19.420000000000002</v>
      </c>
      <c r="E6041" s="257"/>
    </row>
    <row r="6042" spans="1:5" s="258" customFormat="1" ht="13.5">
      <c r="A6042" s="262">
        <v>102217</v>
      </c>
      <c r="B6042" s="263" t="s">
        <v>6243</v>
      </c>
      <c r="C6042" s="264" t="s">
        <v>4</v>
      </c>
      <c r="D6042" s="278">
        <v>18.39</v>
      </c>
      <c r="E6042" s="257"/>
    </row>
    <row r="6043" spans="1:5" s="258" customFormat="1" ht="13.5">
      <c r="A6043" s="262">
        <v>102218</v>
      </c>
      <c r="B6043" s="263" t="s">
        <v>6244</v>
      </c>
      <c r="C6043" s="264" t="s">
        <v>4</v>
      </c>
      <c r="D6043" s="278">
        <v>17.510000000000002</v>
      </c>
      <c r="E6043" s="257"/>
    </row>
    <row r="6044" spans="1:5" s="258" customFormat="1" ht="13.5">
      <c r="A6044" s="262">
        <v>102219</v>
      </c>
      <c r="B6044" s="263" t="s">
        <v>6245</v>
      </c>
      <c r="C6044" s="264" t="s">
        <v>4</v>
      </c>
      <c r="D6044" s="278">
        <v>18.09</v>
      </c>
      <c r="E6044" s="257"/>
    </row>
    <row r="6045" spans="1:5" s="258" customFormat="1" ht="13.5">
      <c r="A6045" s="262">
        <v>102220</v>
      </c>
      <c r="B6045" s="263" t="s">
        <v>6246</v>
      </c>
      <c r="C6045" s="264" t="s">
        <v>4</v>
      </c>
      <c r="D6045" s="278">
        <v>17.22</v>
      </c>
      <c r="E6045" s="257"/>
    </row>
    <row r="6046" spans="1:5" s="258" customFormat="1" ht="13.5">
      <c r="A6046" s="262">
        <v>102223</v>
      </c>
      <c r="B6046" s="263" t="s">
        <v>6247</v>
      </c>
      <c r="C6046" s="264" t="s">
        <v>4</v>
      </c>
      <c r="D6046" s="278">
        <v>31.05</v>
      </c>
      <c r="E6046" s="257"/>
    </row>
    <row r="6047" spans="1:5" s="258" customFormat="1" ht="13.5">
      <c r="A6047" s="262">
        <v>102224</v>
      </c>
      <c r="B6047" s="263" t="s">
        <v>6248</v>
      </c>
      <c r="C6047" s="264" t="s">
        <v>4</v>
      </c>
      <c r="D6047" s="278">
        <v>31.94</v>
      </c>
      <c r="E6047" s="257"/>
    </row>
    <row r="6048" spans="1:5" s="258" customFormat="1" ht="13.5">
      <c r="A6048" s="262">
        <v>102225</v>
      </c>
      <c r="B6048" s="263" t="s">
        <v>6249</v>
      </c>
      <c r="C6048" s="264" t="s">
        <v>4</v>
      </c>
      <c r="D6048" s="278">
        <v>29.13</v>
      </c>
      <c r="E6048" s="257"/>
    </row>
    <row r="6049" spans="1:5" s="258" customFormat="1" ht="13.5">
      <c r="A6049" s="262">
        <v>102227</v>
      </c>
      <c r="B6049" s="263" t="s">
        <v>6250</v>
      </c>
      <c r="C6049" s="264" t="s">
        <v>4</v>
      </c>
      <c r="D6049" s="278">
        <v>27.6</v>
      </c>
      <c r="E6049" s="257"/>
    </row>
    <row r="6050" spans="1:5" s="258" customFormat="1" ht="13.5">
      <c r="A6050" s="262">
        <v>102228</v>
      </c>
      <c r="B6050" s="263" t="s">
        <v>6251</v>
      </c>
      <c r="C6050" s="264" t="s">
        <v>4</v>
      </c>
      <c r="D6050" s="278">
        <v>26.28</v>
      </c>
      <c r="E6050" s="257"/>
    </row>
    <row r="6051" spans="1:5" s="258" customFormat="1" ht="13.5">
      <c r="A6051" s="262">
        <v>102229</v>
      </c>
      <c r="B6051" s="263" t="s">
        <v>6252</v>
      </c>
      <c r="C6051" s="264" t="s">
        <v>4</v>
      </c>
      <c r="D6051" s="278">
        <v>27.15</v>
      </c>
      <c r="E6051" s="257"/>
    </row>
    <row r="6052" spans="1:5" s="258" customFormat="1" ht="13.5">
      <c r="A6052" s="262">
        <v>102230</v>
      </c>
      <c r="B6052" s="263" t="s">
        <v>6253</v>
      </c>
      <c r="C6052" s="264" t="s">
        <v>4</v>
      </c>
      <c r="D6052" s="278">
        <v>25.83</v>
      </c>
      <c r="E6052" s="257"/>
    </row>
    <row r="6053" spans="1:5" s="258" customFormat="1" ht="13.5">
      <c r="A6053" s="262">
        <v>102233</v>
      </c>
      <c r="B6053" s="263" t="s">
        <v>6254</v>
      </c>
      <c r="C6053" s="264" t="s">
        <v>4</v>
      </c>
      <c r="D6053" s="278">
        <v>10.93</v>
      </c>
      <c r="E6053" s="257"/>
    </row>
    <row r="6054" spans="1:5" s="258" customFormat="1" ht="13.5">
      <c r="A6054" s="262">
        <v>102234</v>
      </c>
      <c r="B6054" s="263" t="s">
        <v>6255</v>
      </c>
      <c r="C6054" s="264" t="s">
        <v>4</v>
      </c>
      <c r="D6054" s="278">
        <v>21.88</v>
      </c>
      <c r="E6054" s="257"/>
    </row>
    <row r="6055" spans="1:5" s="258" customFormat="1" ht="13.5">
      <c r="A6055" s="262">
        <v>100716</v>
      </c>
      <c r="B6055" s="263" t="s">
        <v>4097</v>
      </c>
      <c r="C6055" s="264" t="s">
        <v>4</v>
      </c>
      <c r="D6055" s="278">
        <v>27.49</v>
      </c>
      <c r="E6055" s="257"/>
    </row>
    <row r="6056" spans="1:5" s="258" customFormat="1" ht="13.5">
      <c r="A6056" s="262">
        <v>100717</v>
      </c>
      <c r="B6056" s="263" t="s">
        <v>4098</v>
      </c>
      <c r="C6056" s="264" t="s">
        <v>4</v>
      </c>
      <c r="D6056" s="278">
        <v>10.64</v>
      </c>
      <c r="E6056" s="257"/>
    </row>
    <row r="6057" spans="1:5" s="258" customFormat="1" ht="13.5">
      <c r="A6057" s="262">
        <v>100718</v>
      </c>
      <c r="B6057" s="263" t="s">
        <v>4099</v>
      </c>
      <c r="C6057" s="264" t="s">
        <v>1</v>
      </c>
      <c r="D6057" s="278">
        <v>1.44</v>
      </c>
      <c r="E6057" s="257"/>
    </row>
    <row r="6058" spans="1:5" s="258" customFormat="1" ht="27">
      <c r="A6058" s="262">
        <v>100719</v>
      </c>
      <c r="B6058" s="263" t="s">
        <v>25337</v>
      </c>
      <c r="C6058" s="264" t="s">
        <v>4</v>
      </c>
      <c r="D6058" s="278">
        <v>11.99</v>
      </c>
      <c r="E6058" s="257"/>
    </row>
    <row r="6059" spans="1:5" s="258" customFormat="1" ht="27">
      <c r="A6059" s="262">
        <v>100720</v>
      </c>
      <c r="B6059" s="263" t="s">
        <v>4100</v>
      </c>
      <c r="C6059" s="264" t="s">
        <v>4</v>
      </c>
      <c r="D6059" s="278">
        <v>11.68</v>
      </c>
      <c r="E6059" s="257"/>
    </row>
    <row r="6060" spans="1:5" s="258" customFormat="1" ht="27">
      <c r="A6060" s="262">
        <v>100721</v>
      </c>
      <c r="B6060" s="263" t="s">
        <v>25338</v>
      </c>
      <c r="C6060" s="264" t="s">
        <v>4</v>
      </c>
      <c r="D6060" s="278">
        <v>26.9</v>
      </c>
      <c r="E6060" s="257"/>
    </row>
    <row r="6061" spans="1:5" s="258" customFormat="1" ht="27">
      <c r="A6061" s="262">
        <v>100722</v>
      </c>
      <c r="B6061" s="263" t="s">
        <v>4101</v>
      </c>
      <c r="C6061" s="264" t="s">
        <v>4</v>
      </c>
      <c r="D6061" s="278">
        <v>25.92</v>
      </c>
      <c r="E6061" s="257"/>
    </row>
    <row r="6062" spans="1:5" s="258" customFormat="1" ht="27">
      <c r="A6062" s="262">
        <v>100723</v>
      </c>
      <c r="B6062" s="263" t="s">
        <v>25339</v>
      </c>
      <c r="C6062" s="264" t="s">
        <v>4</v>
      </c>
      <c r="D6062" s="278">
        <v>12.88</v>
      </c>
      <c r="E6062" s="257"/>
    </row>
    <row r="6063" spans="1:5" s="258" customFormat="1" ht="27">
      <c r="A6063" s="262">
        <v>100724</v>
      </c>
      <c r="B6063" s="263" t="s">
        <v>4102</v>
      </c>
      <c r="C6063" s="264" t="s">
        <v>4</v>
      </c>
      <c r="D6063" s="278">
        <v>15.3</v>
      </c>
      <c r="E6063" s="257"/>
    </row>
    <row r="6064" spans="1:5" s="258" customFormat="1" ht="27">
      <c r="A6064" s="262">
        <v>100725</v>
      </c>
      <c r="B6064" s="263" t="s">
        <v>25340</v>
      </c>
      <c r="C6064" s="264" t="s">
        <v>4</v>
      </c>
      <c r="D6064" s="278">
        <v>27.2</v>
      </c>
      <c r="E6064" s="257"/>
    </row>
    <row r="6065" spans="1:5" s="258" customFormat="1" ht="27">
      <c r="A6065" s="262">
        <v>100726</v>
      </c>
      <c r="B6065" s="263" t="s">
        <v>4103</v>
      </c>
      <c r="C6065" s="264" t="s">
        <v>4</v>
      </c>
      <c r="D6065" s="278">
        <v>29.43</v>
      </c>
      <c r="E6065" s="257"/>
    </row>
    <row r="6066" spans="1:5" s="258" customFormat="1" ht="27">
      <c r="A6066" s="262">
        <v>100727</v>
      </c>
      <c r="B6066" s="263" t="s">
        <v>25341</v>
      </c>
      <c r="C6066" s="264" t="s">
        <v>4</v>
      </c>
      <c r="D6066" s="278">
        <v>29.8</v>
      </c>
      <c r="E6066" s="257"/>
    </row>
    <row r="6067" spans="1:5" s="258" customFormat="1" ht="27">
      <c r="A6067" s="262">
        <v>100728</v>
      </c>
      <c r="B6067" s="263" t="s">
        <v>4104</v>
      </c>
      <c r="C6067" s="264" t="s">
        <v>4</v>
      </c>
      <c r="D6067" s="278">
        <v>26.46</v>
      </c>
      <c r="E6067" s="257"/>
    </row>
    <row r="6068" spans="1:5" s="258" customFormat="1" ht="27">
      <c r="A6068" s="262">
        <v>100729</v>
      </c>
      <c r="B6068" s="263" t="s">
        <v>25342</v>
      </c>
      <c r="C6068" s="264" t="s">
        <v>4</v>
      </c>
      <c r="D6068" s="278">
        <v>22.35</v>
      </c>
      <c r="E6068" s="257"/>
    </row>
    <row r="6069" spans="1:5" s="258" customFormat="1" ht="27">
      <c r="A6069" s="262">
        <v>100730</v>
      </c>
      <c r="B6069" s="263" t="s">
        <v>4105</v>
      </c>
      <c r="C6069" s="264" t="s">
        <v>4</v>
      </c>
      <c r="D6069" s="278">
        <v>25.94</v>
      </c>
      <c r="E6069" s="257"/>
    </row>
    <row r="6070" spans="1:5" s="258" customFormat="1" ht="27">
      <c r="A6070" s="262">
        <v>100733</v>
      </c>
      <c r="B6070" s="263" t="s">
        <v>25343</v>
      </c>
      <c r="C6070" s="264" t="s">
        <v>4</v>
      </c>
      <c r="D6070" s="278">
        <v>13.87</v>
      </c>
      <c r="E6070" s="257"/>
    </row>
    <row r="6071" spans="1:5" s="258" customFormat="1" ht="27">
      <c r="A6071" s="262">
        <v>100734</v>
      </c>
      <c r="B6071" s="263" t="s">
        <v>4106</v>
      </c>
      <c r="C6071" s="264" t="s">
        <v>4</v>
      </c>
      <c r="D6071" s="278">
        <v>17.28</v>
      </c>
      <c r="E6071" s="257"/>
    </row>
    <row r="6072" spans="1:5" s="258" customFormat="1" ht="27">
      <c r="A6072" s="262">
        <v>100735</v>
      </c>
      <c r="B6072" s="263" t="s">
        <v>25344</v>
      </c>
      <c r="C6072" s="264" t="s">
        <v>4</v>
      </c>
      <c r="D6072" s="278">
        <v>11.86</v>
      </c>
      <c r="E6072" s="257"/>
    </row>
    <row r="6073" spans="1:5" s="258" customFormat="1" ht="27">
      <c r="A6073" s="262">
        <v>100736</v>
      </c>
      <c r="B6073" s="263" t="s">
        <v>4107</v>
      </c>
      <c r="C6073" s="264" t="s">
        <v>4</v>
      </c>
      <c r="D6073" s="278">
        <v>15.63</v>
      </c>
      <c r="E6073" s="257"/>
    </row>
    <row r="6074" spans="1:5" s="258" customFormat="1" ht="27">
      <c r="A6074" s="262">
        <v>100739</v>
      </c>
      <c r="B6074" s="263" t="s">
        <v>25345</v>
      </c>
      <c r="C6074" s="264" t="s">
        <v>4</v>
      </c>
      <c r="D6074" s="278">
        <v>11.8</v>
      </c>
      <c r="E6074" s="257"/>
    </row>
    <row r="6075" spans="1:5" s="258" customFormat="1" ht="27">
      <c r="A6075" s="262">
        <v>100740</v>
      </c>
      <c r="B6075" s="263" t="s">
        <v>4108</v>
      </c>
      <c r="C6075" s="264" t="s">
        <v>4</v>
      </c>
      <c r="D6075" s="278">
        <v>12.31</v>
      </c>
      <c r="E6075" s="257"/>
    </row>
    <row r="6076" spans="1:5" s="258" customFormat="1" ht="27">
      <c r="A6076" s="262">
        <v>100741</v>
      </c>
      <c r="B6076" s="263" t="s">
        <v>25346</v>
      </c>
      <c r="C6076" s="264" t="s">
        <v>4</v>
      </c>
      <c r="D6076" s="278">
        <v>26.48</v>
      </c>
      <c r="E6076" s="257"/>
    </row>
    <row r="6077" spans="1:5" s="258" customFormat="1" ht="27">
      <c r="A6077" s="262">
        <v>100742</v>
      </c>
      <c r="B6077" s="263" t="s">
        <v>4109</v>
      </c>
      <c r="C6077" s="264" t="s">
        <v>4</v>
      </c>
      <c r="D6077" s="278">
        <v>26.52</v>
      </c>
      <c r="E6077" s="257"/>
    </row>
    <row r="6078" spans="1:5" s="258" customFormat="1" ht="27">
      <c r="A6078" s="262">
        <v>100743</v>
      </c>
      <c r="B6078" s="263" t="s">
        <v>25347</v>
      </c>
      <c r="C6078" s="264" t="s">
        <v>4</v>
      </c>
      <c r="D6078" s="278">
        <v>11.52</v>
      </c>
      <c r="E6078" s="257"/>
    </row>
    <row r="6079" spans="1:5" s="258" customFormat="1" ht="27">
      <c r="A6079" s="262">
        <v>100744</v>
      </c>
      <c r="B6079" s="263" t="s">
        <v>4110</v>
      </c>
      <c r="C6079" s="264" t="s">
        <v>4</v>
      </c>
      <c r="D6079" s="278">
        <v>12.14</v>
      </c>
      <c r="E6079" s="257"/>
    </row>
    <row r="6080" spans="1:5" s="258" customFormat="1" ht="27">
      <c r="A6080" s="262">
        <v>100745</v>
      </c>
      <c r="B6080" s="263" t="s">
        <v>25348</v>
      </c>
      <c r="C6080" s="264" t="s">
        <v>4</v>
      </c>
      <c r="D6080" s="278">
        <v>26.19</v>
      </c>
      <c r="E6080" s="257"/>
    </row>
    <row r="6081" spans="1:5" s="258" customFormat="1" ht="27">
      <c r="A6081" s="262">
        <v>100746</v>
      </c>
      <c r="B6081" s="263" t="s">
        <v>4111</v>
      </c>
      <c r="C6081" s="264" t="s">
        <v>4</v>
      </c>
      <c r="D6081" s="278">
        <v>26.34</v>
      </c>
      <c r="E6081" s="257"/>
    </row>
    <row r="6082" spans="1:5" s="258" customFormat="1" ht="27">
      <c r="A6082" s="262">
        <v>100747</v>
      </c>
      <c r="B6082" s="263" t="s">
        <v>25349</v>
      </c>
      <c r="C6082" s="264" t="s">
        <v>4</v>
      </c>
      <c r="D6082" s="278">
        <v>11.63</v>
      </c>
      <c r="E6082" s="257"/>
    </row>
    <row r="6083" spans="1:5" s="258" customFormat="1" ht="27">
      <c r="A6083" s="262">
        <v>100748</v>
      </c>
      <c r="B6083" s="263" t="s">
        <v>4112</v>
      </c>
      <c r="C6083" s="264" t="s">
        <v>4</v>
      </c>
      <c r="D6083" s="278">
        <v>12.21</v>
      </c>
      <c r="E6083" s="257"/>
    </row>
    <row r="6084" spans="1:5" s="258" customFormat="1" ht="27">
      <c r="A6084" s="262">
        <v>100749</v>
      </c>
      <c r="B6084" s="263" t="s">
        <v>25350</v>
      </c>
      <c r="C6084" s="264" t="s">
        <v>4</v>
      </c>
      <c r="D6084" s="278">
        <v>26.31</v>
      </c>
      <c r="E6084" s="257"/>
    </row>
    <row r="6085" spans="1:5" s="258" customFormat="1" ht="27">
      <c r="A6085" s="262">
        <v>100750</v>
      </c>
      <c r="B6085" s="263" t="s">
        <v>4113</v>
      </c>
      <c r="C6085" s="264" t="s">
        <v>4</v>
      </c>
      <c r="D6085" s="278">
        <v>26.41</v>
      </c>
      <c r="E6085" s="257"/>
    </row>
    <row r="6086" spans="1:5" s="258" customFormat="1" ht="27">
      <c r="A6086" s="262">
        <v>100751</v>
      </c>
      <c r="B6086" s="263" t="s">
        <v>25351</v>
      </c>
      <c r="C6086" s="264" t="s">
        <v>4</v>
      </c>
      <c r="D6086" s="278">
        <v>44.72</v>
      </c>
      <c r="E6086" s="257"/>
    </row>
    <row r="6087" spans="1:5" s="258" customFormat="1" ht="27">
      <c r="A6087" s="262">
        <v>100752</v>
      </c>
      <c r="B6087" s="263" t="s">
        <v>4114</v>
      </c>
      <c r="C6087" s="264" t="s">
        <v>4</v>
      </c>
      <c r="D6087" s="278">
        <v>51.9</v>
      </c>
      <c r="E6087" s="257"/>
    </row>
    <row r="6088" spans="1:5" s="258" customFormat="1" ht="27">
      <c r="A6088" s="262">
        <v>100753</v>
      </c>
      <c r="B6088" s="263" t="s">
        <v>25352</v>
      </c>
      <c r="C6088" s="264" t="s">
        <v>4</v>
      </c>
      <c r="D6088" s="278">
        <v>23.73</v>
      </c>
      <c r="E6088" s="257"/>
    </row>
    <row r="6089" spans="1:5" s="258" customFormat="1" ht="27">
      <c r="A6089" s="262">
        <v>100754</v>
      </c>
      <c r="B6089" s="263" t="s">
        <v>4115</v>
      </c>
      <c r="C6089" s="264" t="s">
        <v>4</v>
      </c>
      <c r="D6089" s="278">
        <v>31.27</v>
      </c>
      <c r="E6089" s="257"/>
    </row>
    <row r="6090" spans="1:5" s="258" customFormat="1" ht="27">
      <c r="A6090" s="262">
        <v>100757</v>
      </c>
      <c r="B6090" s="263" t="s">
        <v>25353</v>
      </c>
      <c r="C6090" s="264" t="s">
        <v>4</v>
      </c>
      <c r="D6090" s="278">
        <v>52.97</v>
      </c>
      <c r="E6090" s="257"/>
    </row>
    <row r="6091" spans="1:5" s="258" customFormat="1" ht="27">
      <c r="A6091" s="262">
        <v>100758</v>
      </c>
      <c r="B6091" s="263" t="s">
        <v>4116</v>
      </c>
      <c r="C6091" s="264" t="s">
        <v>4</v>
      </c>
      <c r="D6091" s="278">
        <v>53.07</v>
      </c>
      <c r="E6091" s="257"/>
    </row>
    <row r="6092" spans="1:5" s="258" customFormat="1" ht="27">
      <c r="A6092" s="262">
        <v>100759</v>
      </c>
      <c r="B6092" s="263" t="s">
        <v>25354</v>
      </c>
      <c r="C6092" s="264" t="s">
        <v>4</v>
      </c>
      <c r="D6092" s="278">
        <v>52.38</v>
      </c>
      <c r="E6092" s="257"/>
    </row>
    <row r="6093" spans="1:5" s="258" customFormat="1" ht="27">
      <c r="A6093" s="262">
        <v>100760</v>
      </c>
      <c r="B6093" s="263" t="s">
        <v>4117</v>
      </c>
      <c r="C6093" s="264" t="s">
        <v>4</v>
      </c>
      <c r="D6093" s="278">
        <v>52.71</v>
      </c>
      <c r="E6093" s="257"/>
    </row>
    <row r="6094" spans="1:5" s="258" customFormat="1" ht="27">
      <c r="A6094" s="262">
        <v>100761</v>
      </c>
      <c r="B6094" s="263" t="s">
        <v>25355</v>
      </c>
      <c r="C6094" s="264" t="s">
        <v>4</v>
      </c>
      <c r="D6094" s="278">
        <v>52.62</v>
      </c>
      <c r="E6094" s="257"/>
    </row>
    <row r="6095" spans="1:5" s="258" customFormat="1" ht="27">
      <c r="A6095" s="262">
        <v>100762</v>
      </c>
      <c r="B6095" s="263" t="s">
        <v>4118</v>
      </c>
      <c r="C6095" s="264" t="s">
        <v>4</v>
      </c>
      <c r="D6095" s="278">
        <v>52.86</v>
      </c>
      <c r="E6095" s="257"/>
    </row>
    <row r="6096" spans="1:5" s="258" customFormat="1" ht="13.5">
      <c r="A6096" s="262">
        <v>102488</v>
      </c>
      <c r="B6096" s="263" t="s">
        <v>7204</v>
      </c>
      <c r="C6096" s="264" t="s">
        <v>4</v>
      </c>
      <c r="D6096" s="278">
        <v>3.56</v>
      </c>
      <c r="E6096" s="257"/>
    </row>
    <row r="6097" spans="1:5" s="258" customFormat="1" ht="13.5">
      <c r="A6097" s="262">
        <v>102489</v>
      </c>
      <c r="B6097" s="263" t="s">
        <v>7205</v>
      </c>
      <c r="C6097" s="264" t="s">
        <v>4</v>
      </c>
      <c r="D6097" s="278">
        <v>27.28</v>
      </c>
      <c r="E6097" s="257"/>
    </row>
    <row r="6098" spans="1:5" s="258" customFormat="1" ht="13.5">
      <c r="A6098" s="262">
        <v>102491</v>
      </c>
      <c r="B6098" s="263" t="s">
        <v>7206</v>
      </c>
      <c r="C6098" s="264" t="s">
        <v>4</v>
      </c>
      <c r="D6098" s="278">
        <v>20.77</v>
      </c>
      <c r="E6098" s="257"/>
    </row>
    <row r="6099" spans="1:5" s="258" customFormat="1" ht="13.5">
      <c r="A6099" s="262">
        <v>102492</v>
      </c>
      <c r="B6099" s="263" t="s">
        <v>7207</v>
      </c>
      <c r="C6099" s="264" t="s">
        <v>4</v>
      </c>
      <c r="D6099" s="278">
        <v>26.27</v>
      </c>
      <c r="E6099" s="257"/>
    </row>
    <row r="6100" spans="1:5" s="258" customFormat="1" ht="13.5">
      <c r="A6100" s="262">
        <v>102494</v>
      </c>
      <c r="B6100" s="263" t="s">
        <v>7208</v>
      </c>
      <c r="C6100" s="264" t="s">
        <v>4</v>
      </c>
      <c r="D6100" s="278">
        <v>69.67</v>
      </c>
      <c r="E6100" s="257"/>
    </row>
    <row r="6101" spans="1:5" s="258" customFormat="1" ht="13.5">
      <c r="A6101" s="262">
        <v>102496</v>
      </c>
      <c r="B6101" s="263" t="s">
        <v>7209</v>
      </c>
      <c r="C6101" s="264" t="s">
        <v>1</v>
      </c>
      <c r="D6101" s="278">
        <v>14.38</v>
      </c>
      <c r="E6101" s="257"/>
    </row>
    <row r="6102" spans="1:5" s="258" customFormat="1" ht="13.5">
      <c r="A6102" s="262">
        <v>102497</v>
      </c>
      <c r="B6102" s="263" t="s">
        <v>7210</v>
      </c>
      <c r="C6102" s="264" t="s">
        <v>1</v>
      </c>
      <c r="D6102" s="278">
        <v>4.9400000000000004</v>
      </c>
      <c r="E6102" s="257"/>
    </row>
    <row r="6103" spans="1:5" s="258" customFormat="1" ht="13.5">
      <c r="A6103" s="262">
        <v>102498</v>
      </c>
      <c r="B6103" s="263" t="s">
        <v>7211</v>
      </c>
      <c r="C6103" s="264" t="s">
        <v>1</v>
      </c>
      <c r="D6103" s="278">
        <v>1.65</v>
      </c>
      <c r="E6103" s="257"/>
    </row>
    <row r="6104" spans="1:5" s="258" customFormat="1" ht="13.5">
      <c r="A6104" s="262">
        <v>102499</v>
      </c>
      <c r="B6104" s="263" t="s">
        <v>7212</v>
      </c>
      <c r="C6104" s="264" t="s">
        <v>4</v>
      </c>
      <c r="D6104" s="278">
        <v>3.18</v>
      </c>
      <c r="E6104" s="257"/>
    </row>
    <row r="6105" spans="1:5" s="258" customFormat="1" ht="13.5">
      <c r="A6105" s="262">
        <v>102500</v>
      </c>
      <c r="B6105" s="263" t="s">
        <v>7213</v>
      </c>
      <c r="C6105" s="264" t="s">
        <v>1</v>
      </c>
      <c r="D6105" s="278">
        <v>4.4400000000000004</v>
      </c>
      <c r="E6105" s="257"/>
    </row>
    <row r="6106" spans="1:5" s="258" customFormat="1" ht="13.5">
      <c r="A6106" s="262">
        <v>102501</v>
      </c>
      <c r="B6106" s="263" t="s">
        <v>7214</v>
      </c>
      <c r="C6106" s="264" t="s">
        <v>4</v>
      </c>
      <c r="D6106" s="278">
        <v>24.94</v>
      </c>
      <c r="E6106" s="257"/>
    </row>
    <row r="6107" spans="1:5" s="258" customFormat="1" ht="13.5">
      <c r="A6107" s="262">
        <v>102504</v>
      </c>
      <c r="B6107" s="263" t="s">
        <v>7215</v>
      </c>
      <c r="C6107" s="264" t="s">
        <v>1</v>
      </c>
      <c r="D6107" s="278">
        <v>10.14</v>
      </c>
      <c r="E6107" s="257"/>
    </row>
    <row r="6108" spans="1:5" s="258" customFormat="1" ht="13.5">
      <c r="A6108" s="262">
        <v>102505</v>
      </c>
      <c r="B6108" s="263" t="s">
        <v>7216</v>
      </c>
      <c r="C6108" s="264" t="s">
        <v>1</v>
      </c>
      <c r="D6108" s="278">
        <v>10.86</v>
      </c>
      <c r="E6108" s="257"/>
    </row>
    <row r="6109" spans="1:5" s="258" customFormat="1" ht="13.5">
      <c r="A6109" s="262">
        <v>102506</v>
      </c>
      <c r="B6109" s="263" t="s">
        <v>7217</v>
      </c>
      <c r="C6109" s="264" t="s">
        <v>1</v>
      </c>
      <c r="D6109" s="278">
        <v>11.31</v>
      </c>
      <c r="E6109" s="257"/>
    </row>
    <row r="6110" spans="1:5" s="258" customFormat="1" ht="13.5">
      <c r="A6110" s="262">
        <v>102507</v>
      </c>
      <c r="B6110" s="263" t="s">
        <v>7218</v>
      </c>
      <c r="C6110" s="264" t="s">
        <v>1</v>
      </c>
      <c r="D6110" s="278">
        <v>6.77</v>
      </c>
      <c r="E6110" s="257"/>
    </row>
    <row r="6111" spans="1:5" s="258" customFormat="1" ht="13.5">
      <c r="A6111" s="262">
        <v>102508</v>
      </c>
      <c r="B6111" s="263" t="s">
        <v>7219</v>
      </c>
      <c r="C6111" s="264" t="s">
        <v>4</v>
      </c>
      <c r="D6111" s="278">
        <v>48.75</v>
      </c>
      <c r="E6111" s="257"/>
    </row>
    <row r="6112" spans="1:5" s="258" customFormat="1" ht="27">
      <c r="A6112" s="262">
        <v>102509</v>
      </c>
      <c r="B6112" s="263" t="s">
        <v>7220</v>
      </c>
      <c r="C6112" s="264" t="s">
        <v>4</v>
      </c>
      <c r="D6112" s="278">
        <v>28.01</v>
      </c>
      <c r="E6112" s="257"/>
    </row>
    <row r="6113" spans="1:5" s="258" customFormat="1" ht="27">
      <c r="A6113" s="262">
        <v>102512</v>
      </c>
      <c r="B6113" s="263" t="s">
        <v>7221</v>
      </c>
      <c r="C6113" s="264" t="s">
        <v>1</v>
      </c>
      <c r="D6113" s="278">
        <v>5.62</v>
      </c>
      <c r="E6113" s="257"/>
    </row>
    <row r="6114" spans="1:5" s="258" customFormat="1" ht="13.5">
      <c r="A6114" s="262">
        <v>102513</v>
      </c>
      <c r="B6114" s="263" t="s">
        <v>7222</v>
      </c>
      <c r="C6114" s="264" t="s">
        <v>4</v>
      </c>
      <c r="D6114" s="278">
        <v>47.8</v>
      </c>
      <c r="E6114" s="257"/>
    </row>
    <row r="6115" spans="1:5" s="258" customFormat="1" ht="13.5">
      <c r="A6115" s="262">
        <v>102520</v>
      </c>
      <c r="B6115" s="263" t="s">
        <v>7223</v>
      </c>
      <c r="C6115" s="264" t="s">
        <v>4</v>
      </c>
      <c r="D6115" s="278">
        <v>83.35</v>
      </c>
      <c r="E6115" s="257"/>
    </row>
    <row r="6116" spans="1:5" s="258" customFormat="1" ht="27">
      <c r="A6116" s="262">
        <v>101749</v>
      </c>
      <c r="B6116" s="263" t="s">
        <v>5816</v>
      </c>
      <c r="C6116" s="264" t="s">
        <v>4</v>
      </c>
      <c r="D6116" s="278">
        <v>52.34</v>
      </c>
      <c r="E6116" s="257"/>
    </row>
    <row r="6117" spans="1:5" s="258" customFormat="1" ht="27">
      <c r="A6117" s="262">
        <v>101750</v>
      </c>
      <c r="B6117" s="263" t="s">
        <v>5817</v>
      </c>
      <c r="C6117" s="264" t="s">
        <v>4</v>
      </c>
      <c r="D6117" s="278">
        <v>49.84</v>
      </c>
      <c r="E6117" s="257"/>
    </row>
    <row r="6118" spans="1:5" s="258" customFormat="1" ht="13.5">
      <c r="A6118" s="262">
        <v>101729</v>
      </c>
      <c r="B6118" s="263" t="s">
        <v>5818</v>
      </c>
      <c r="C6118" s="264" t="s">
        <v>4</v>
      </c>
      <c r="D6118" s="278">
        <v>201.8</v>
      </c>
      <c r="E6118" s="257"/>
    </row>
    <row r="6119" spans="1:5" s="258" customFormat="1" ht="13.5">
      <c r="A6119" s="262">
        <v>101746</v>
      </c>
      <c r="B6119" s="263" t="s">
        <v>5819</v>
      </c>
      <c r="C6119" s="264" t="s">
        <v>4</v>
      </c>
      <c r="D6119" s="278">
        <v>305.17</v>
      </c>
      <c r="E6119" s="257"/>
    </row>
    <row r="6120" spans="1:5" s="258" customFormat="1" ht="13.5">
      <c r="A6120" s="262">
        <v>101751</v>
      </c>
      <c r="B6120" s="263" t="s">
        <v>5820</v>
      </c>
      <c r="C6120" s="264" t="s">
        <v>4</v>
      </c>
      <c r="D6120" s="278">
        <v>208.69</v>
      </c>
      <c r="E6120" s="257"/>
    </row>
    <row r="6121" spans="1:5" s="258" customFormat="1" ht="27">
      <c r="A6121" s="262">
        <v>87246</v>
      </c>
      <c r="B6121" s="263" t="s">
        <v>25356</v>
      </c>
      <c r="C6121" s="264" t="s">
        <v>4</v>
      </c>
      <c r="D6121" s="278">
        <v>72.900000000000006</v>
      </c>
      <c r="E6121" s="257"/>
    </row>
    <row r="6122" spans="1:5" s="258" customFormat="1" ht="27">
      <c r="A6122" s="262">
        <v>87247</v>
      </c>
      <c r="B6122" s="263" t="s">
        <v>25357</v>
      </c>
      <c r="C6122" s="264" t="s">
        <v>4</v>
      </c>
      <c r="D6122" s="278">
        <v>65.91</v>
      </c>
      <c r="E6122" s="257"/>
    </row>
    <row r="6123" spans="1:5" s="258" customFormat="1" ht="27">
      <c r="A6123" s="262">
        <v>87248</v>
      </c>
      <c r="B6123" s="263" t="s">
        <v>25358</v>
      </c>
      <c r="C6123" s="264" t="s">
        <v>4</v>
      </c>
      <c r="D6123" s="278">
        <v>58.68</v>
      </c>
      <c r="E6123" s="257"/>
    </row>
    <row r="6124" spans="1:5" s="258" customFormat="1" ht="27">
      <c r="A6124" s="262">
        <v>87249</v>
      </c>
      <c r="B6124" s="263" t="s">
        <v>25359</v>
      </c>
      <c r="C6124" s="264" t="s">
        <v>4</v>
      </c>
      <c r="D6124" s="278">
        <v>77.77</v>
      </c>
      <c r="E6124" s="257"/>
    </row>
    <row r="6125" spans="1:5" s="258" customFormat="1" ht="27">
      <c r="A6125" s="262">
        <v>87250</v>
      </c>
      <c r="B6125" s="263" t="s">
        <v>25360</v>
      </c>
      <c r="C6125" s="264" t="s">
        <v>4</v>
      </c>
      <c r="D6125" s="278">
        <v>67.260000000000005</v>
      </c>
      <c r="E6125" s="257"/>
    </row>
    <row r="6126" spans="1:5" s="258" customFormat="1" ht="27">
      <c r="A6126" s="262">
        <v>87251</v>
      </c>
      <c r="B6126" s="263" t="s">
        <v>25361</v>
      </c>
      <c r="C6126" s="264" t="s">
        <v>4</v>
      </c>
      <c r="D6126" s="278">
        <v>58.93</v>
      </c>
      <c r="E6126" s="257"/>
    </row>
    <row r="6127" spans="1:5" s="258" customFormat="1" ht="27">
      <c r="A6127" s="262">
        <v>87255</v>
      </c>
      <c r="B6127" s="263" t="s">
        <v>25362</v>
      </c>
      <c r="C6127" s="264" t="s">
        <v>4</v>
      </c>
      <c r="D6127" s="278">
        <v>126.36</v>
      </c>
      <c r="E6127" s="257"/>
    </row>
    <row r="6128" spans="1:5" s="258" customFormat="1" ht="27">
      <c r="A6128" s="262">
        <v>87256</v>
      </c>
      <c r="B6128" s="263" t="s">
        <v>25363</v>
      </c>
      <c r="C6128" s="264" t="s">
        <v>4</v>
      </c>
      <c r="D6128" s="278">
        <v>113.3</v>
      </c>
      <c r="E6128" s="257"/>
    </row>
    <row r="6129" spans="1:5" s="258" customFormat="1" ht="27">
      <c r="A6129" s="262">
        <v>87257</v>
      </c>
      <c r="B6129" s="263" t="s">
        <v>25364</v>
      </c>
      <c r="C6129" s="264" t="s">
        <v>4</v>
      </c>
      <c r="D6129" s="278">
        <v>103.33</v>
      </c>
      <c r="E6129" s="257"/>
    </row>
    <row r="6130" spans="1:5" s="258" customFormat="1" ht="27">
      <c r="A6130" s="262">
        <v>87258</v>
      </c>
      <c r="B6130" s="263" t="s">
        <v>25365</v>
      </c>
      <c r="C6130" s="264" t="s">
        <v>4</v>
      </c>
      <c r="D6130" s="278">
        <v>173.85</v>
      </c>
      <c r="E6130" s="257"/>
    </row>
    <row r="6131" spans="1:5" s="258" customFormat="1" ht="27">
      <c r="A6131" s="262">
        <v>87259</v>
      </c>
      <c r="B6131" s="263" t="s">
        <v>25366</v>
      </c>
      <c r="C6131" s="264" t="s">
        <v>4</v>
      </c>
      <c r="D6131" s="278">
        <v>160.57</v>
      </c>
      <c r="E6131" s="257"/>
    </row>
    <row r="6132" spans="1:5" s="258" customFormat="1" ht="27">
      <c r="A6132" s="262">
        <v>87260</v>
      </c>
      <c r="B6132" s="263" t="s">
        <v>25367</v>
      </c>
      <c r="C6132" s="264" t="s">
        <v>4</v>
      </c>
      <c r="D6132" s="278">
        <v>151.44999999999999</v>
      </c>
      <c r="E6132" s="257"/>
    </row>
    <row r="6133" spans="1:5" s="258" customFormat="1" ht="27">
      <c r="A6133" s="262">
        <v>87261</v>
      </c>
      <c r="B6133" s="263" t="s">
        <v>25368</v>
      </c>
      <c r="C6133" s="264" t="s">
        <v>4</v>
      </c>
      <c r="D6133" s="278">
        <v>199.63</v>
      </c>
      <c r="E6133" s="257"/>
    </row>
    <row r="6134" spans="1:5" s="258" customFormat="1" ht="27">
      <c r="A6134" s="262">
        <v>87262</v>
      </c>
      <c r="B6134" s="263" t="s">
        <v>25369</v>
      </c>
      <c r="C6134" s="264" t="s">
        <v>4</v>
      </c>
      <c r="D6134" s="278">
        <v>184.47</v>
      </c>
      <c r="E6134" s="257"/>
    </row>
    <row r="6135" spans="1:5" s="258" customFormat="1" ht="27">
      <c r="A6135" s="262">
        <v>87263</v>
      </c>
      <c r="B6135" s="263" t="s">
        <v>25370</v>
      </c>
      <c r="C6135" s="264" t="s">
        <v>4</v>
      </c>
      <c r="D6135" s="278">
        <v>173.71</v>
      </c>
      <c r="E6135" s="257"/>
    </row>
    <row r="6136" spans="1:5" s="258" customFormat="1" ht="27">
      <c r="A6136" s="262">
        <v>89046</v>
      </c>
      <c r="B6136" s="263" t="s">
        <v>5821</v>
      </c>
      <c r="C6136" s="264" t="s">
        <v>4</v>
      </c>
      <c r="D6136" s="278">
        <v>65.13</v>
      </c>
      <c r="E6136" s="257"/>
    </row>
    <row r="6137" spans="1:5" s="258" customFormat="1" ht="27">
      <c r="A6137" s="262">
        <v>89171</v>
      </c>
      <c r="B6137" s="263" t="s">
        <v>5822</v>
      </c>
      <c r="C6137" s="264" t="s">
        <v>4</v>
      </c>
      <c r="D6137" s="278">
        <v>61.87</v>
      </c>
      <c r="E6137" s="257"/>
    </row>
    <row r="6138" spans="1:5" s="258" customFormat="1" ht="27">
      <c r="A6138" s="262">
        <v>93389</v>
      </c>
      <c r="B6138" s="263" t="s">
        <v>25371</v>
      </c>
      <c r="C6138" s="264" t="s">
        <v>4</v>
      </c>
      <c r="D6138" s="278">
        <v>65.75</v>
      </c>
      <c r="E6138" s="257"/>
    </row>
    <row r="6139" spans="1:5" s="258" customFormat="1" ht="27">
      <c r="A6139" s="262">
        <v>93390</v>
      </c>
      <c r="B6139" s="263" t="s">
        <v>25372</v>
      </c>
      <c r="C6139" s="264" t="s">
        <v>4</v>
      </c>
      <c r="D6139" s="278">
        <v>58.87</v>
      </c>
      <c r="E6139" s="257"/>
    </row>
    <row r="6140" spans="1:5" s="258" customFormat="1" ht="27">
      <c r="A6140" s="262">
        <v>93391</v>
      </c>
      <c r="B6140" s="263" t="s">
        <v>25373</v>
      </c>
      <c r="C6140" s="264" t="s">
        <v>4</v>
      </c>
      <c r="D6140" s="278">
        <v>51.67</v>
      </c>
      <c r="E6140" s="257"/>
    </row>
    <row r="6141" spans="1:5" s="258" customFormat="1" ht="27">
      <c r="A6141" s="262">
        <v>104593</v>
      </c>
      <c r="B6141" s="263" t="s">
        <v>25374</v>
      </c>
      <c r="C6141" s="264" t="s">
        <v>4</v>
      </c>
      <c r="D6141" s="278">
        <v>130.56</v>
      </c>
      <c r="E6141" s="257"/>
    </row>
    <row r="6142" spans="1:5" s="258" customFormat="1" ht="27">
      <c r="A6142" s="262">
        <v>104594</v>
      </c>
      <c r="B6142" s="263" t="s">
        <v>25375</v>
      </c>
      <c r="C6142" s="264" t="s">
        <v>4</v>
      </c>
      <c r="D6142" s="278">
        <v>115.87</v>
      </c>
      <c r="E6142" s="257"/>
    </row>
    <row r="6143" spans="1:5" s="258" customFormat="1" ht="27">
      <c r="A6143" s="262">
        <v>104595</v>
      </c>
      <c r="B6143" s="263" t="s">
        <v>25376</v>
      </c>
      <c r="C6143" s="264" t="s">
        <v>4</v>
      </c>
      <c r="D6143" s="278">
        <v>103.9</v>
      </c>
      <c r="E6143" s="257"/>
    </row>
    <row r="6144" spans="1:5" s="258" customFormat="1" ht="27">
      <c r="A6144" s="262">
        <v>104596</v>
      </c>
      <c r="B6144" s="263" t="s">
        <v>25377</v>
      </c>
      <c r="C6144" s="264" t="s">
        <v>4</v>
      </c>
      <c r="D6144" s="278">
        <v>204.83</v>
      </c>
      <c r="E6144" s="257"/>
    </row>
    <row r="6145" spans="1:5" s="258" customFormat="1" ht="27">
      <c r="A6145" s="262">
        <v>104597</v>
      </c>
      <c r="B6145" s="263" t="s">
        <v>25378</v>
      </c>
      <c r="C6145" s="264" t="s">
        <v>4</v>
      </c>
      <c r="D6145" s="278">
        <v>187.66</v>
      </c>
      <c r="E6145" s="257"/>
    </row>
    <row r="6146" spans="1:5" s="258" customFormat="1" ht="27">
      <c r="A6146" s="262">
        <v>104598</v>
      </c>
      <c r="B6146" s="263" t="s">
        <v>25379</v>
      </c>
      <c r="C6146" s="264" t="s">
        <v>4</v>
      </c>
      <c r="D6146" s="278">
        <v>174.45</v>
      </c>
      <c r="E6146" s="257"/>
    </row>
    <row r="6147" spans="1:5" s="258" customFormat="1" ht="27">
      <c r="A6147" s="262">
        <v>104599</v>
      </c>
      <c r="B6147" s="263" t="s">
        <v>25380</v>
      </c>
      <c r="C6147" s="264" t="s">
        <v>4</v>
      </c>
      <c r="D6147" s="278">
        <v>86.28</v>
      </c>
      <c r="E6147" s="257"/>
    </row>
    <row r="6148" spans="1:5" s="258" customFormat="1" ht="27">
      <c r="A6148" s="262">
        <v>104600</v>
      </c>
      <c r="B6148" s="263" t="s">
        <v>25381</v>
      </c>
      <c r="C6148" s="264" t="s">
        <v>4</v>
      </c>
      <c r="D6148" s="278">
        <v>78.56</v>
      </c>
      <c r="E6148" s="257"/>
    </row>
    <row r="6149" spans="1:5" s="258" customFormat="1" ht="27">
      <c r="A6149" s="262">
        <v>104601</v>
      </c>
      <c r="B6149" s="263" t="s">
        <v>25382</v>
      </c>
      <c r="C6149" s="264" t="s">
        <v>4</v>
      </c>
      <c r="D6149" s="278">
        <v>70.95</v>
      </c>
      <c r="E6149" s="257"/>
    </row>
    <row r="6150" spans="1:5" s="258" customFormat="1" ht="27">
      <c r="A6150" s="262">
        <v>104602</v>
      </c>
      <c r="B6150" s="263" t="s">
        <v>25383</v>
      </c>
      <c r="C6150" s="264" t="s">
        <v>4</v>
      </c>
      <c r="D6150" s="278">
        <v>63.7</v>
      </c>
      <c r="E6150" s="257"/>
    </row>
    <row r="6151" spans="1:5" s="258" customFormat="1" ht="27">
      <c r="A6151" s="262">
        <v>104603</v>
      </c>
      <c r="B6151" s="263" t="s">
        <v>25384</v>
      </c>
      <c r="C6151" s="264" t="s">
        <v>4</v>
      </c>
      <c r="D6151" s="278">
        <v>61.18</v>
      </c>
      <c r="E6151" s="257"/>
    </row>
    <row r="6152" spans="1:5" s="258" customFormat="1" ht="27">
      <c r="A6152" s="262">
        <v>104604</v>
      </c>
      <c r="B6152" s="263" t="s">
        <v>25385</v>
      </c>
      <c r="C6152" s="264" t="s">
        <v>4</v>
      </c>
      <c r="D6152" s="278">
        <v>54.06</v>
      </c>
      <c r="E6152" s="257"/>
    </row>
    <row r="6153" spans="1:5" s="258" customFormat="1" ht="27">
      <c r="A6153" s="262">
        <v>104605</v>
      </c>
      <c r="B6153" s="263" t="s">
        <v>25386</v>
      </c>
      <c r="C6153" s="264" t="s">
        <v>4</v>
      </c>
      <c r="D6153" s="278">
        <v>106.06</v>
      </c>
      <c r="E6153" s="257"/>
    </row>
    <row r="6154" spans="1:5" s="258" customFormat="1" ht="27">
      <c r="A6154" s="262">
        <v>104606</v>
      </c>
      <c r="B6154" s="263" t="s">
        <v>25387</v>
      </c>
      <c r="C6154" s="264" t="s">
        <v>4</v>
      </c>
      <c r="D6154" s="278">
        <v>75.28</v>
      </c>
      <c r="E6154" s="257"/>
    </row>
    <row r="6155" spans="1:5" s="258" customFormat="1" ht="27">
      <c r="A6155" s="262">
        <v>104607</v>
      </c>
      <c r="B6155" s="263" t="s">
        <v>25388</v>
      </c>
      <c r="C6155" s="264" t="s">
        <v>4</v>
      </c>
      <c r="D6155" s="278">
        <v>62.5</v>
      </c>
      <c r="E6155" s="257"/>
    </row>
    <row r="6156" spans="1:5" s="258" customFormat="1" ht="27">
      <c r="A6156" s="262">
        <v>104608</v>
      </c>
      <c r="B6156" s="263" t="s">
        <v>25389</v>
      </c>
      <c r="C6156" s="264" t="s">
        <v>4</v>
      </c>
      <c r="D6156" s="278">
        <v>213.95</v>
      </c>
      <c r="E6156" s="257"/>
    </row>
    <row r="6157" spans="1:5" s="258" customFormat="1" ht="27">
      <c r="A6157" s="262">
        <v>104609</v>
      </c>
      <c r="B6157" s="263" t="s">
        <v>25390</v>
      </c>
      <c r="C6157" s="264" t="s">
        <v>4</v>
      </c>
      <c r="D6157" s="278">
        <v>171.91</v>
      </c>
      <c r="E6157" s="257"/>
    </row>
    <row r="6158" spans="1:5" s="258" customFormat="1" ht="27">
      <c r="A6158" s="262">
        <v>104610</v>
      </c>
      <c r="B6158" s="263" t="s">
        <v>25391</v>
      </c>
      <c r="C6158" s="264" t="s">
        <v>4</v>
      </c>
      <c r="D6158" s="278">
        <v>156.5</v>
      </c>
      <c r="E6158" s="257"/>
    </row>
    <row r="6159" spans="1:5" s="258" customFormat="1" ht="13.5">
      <c r="A6159" s="262">
        <v>98671</v>
      </c>
      <c r="B6159" s="263" t="s">
        <v>5823</v>
      </c>
      <c r="C6159" s="264" t="s">
        <v>4</v>
      </c>
      <c r="D6159" s="278">
        <v>256.57</v>
      </c>
      <c r="E6159" s="257"/>
    </row>
    <row r="6160" spans="1:5" s="258" customFormat="1" ht="13.5">
      <c r="A6160" s="262">
        <v>98672</v>
      </c>
      <c r="B6160" s="263" t="s">
        <v>5824</v>
      </c>
      <c r="C6160" s="264" t="s">
        <v>4</v>
      </c>
      <c r="D6160" s="278">
        <v>290.48</v>
      </c>
      <c r="E6160" s="257"/>
    </row>
    <row r="6161" spans="1:5" s="258" customFormat="1" ht="13.5">
      <c r="A6161" s="262">
        <v>98678</v>
      </c>
      <c r="B6161" s="263" t="s">
        <v>5825</v>
      </c>
      <c r="C6161" s="264" t="s">
        <v>4</v>
      </c>
      <c r="D6161" s="278">
        <v>383.12</v>
      </c>
      <c r="E6161" s="257"/>
    </row>
    <row r="6162" spans="1:5" s="258" customFormat="1" ht="27">
      <c r="A6162" s="262">
        <v>98679</v>
      </c>
      <c r="B6162" s="263" t="s">
        <v>5826</v>
      </c>
      <c r="C6162" s="264" t="s">
        <v>4</v>
      </c>
      <c r="D6162" s="278">
        <v>35.840000000000003</v>
      </c>
      <c r="E6162" s="257"/>
    </row>
    <row r="6163" spans="1:5" s="258" customFormat="1" ht="27">
      <c r="A6163" s="262">
        <v>98680</v>
      </c>
      <c r="B6163" s="263" t="s">
        <v>5827</v>
      </c>
      <c r="C6163" s="264" t="s">
        <v>4</v>
      </c>
      <c r="D6163" s="278">
        <v>44.91</v>
      </c>
      <c r="E6163" s="257"/>
    </row>
    <row r="6164" spans="1:5" s="258" customFormat="1" ht="27">
      <c r="A6164" s="262">
        <v>98681</v>
      </c>
      <c r="B6164" s="263" t="s">
        <v>5828</v>
      </c>
      <c r="C6164" s="264" t="s">
        <v>4</v>
      </c>
      <c r="D6164" s="278">
        <v>33.340000000000003</v>
      </c>
      <c r="E6164" s="257"/>
    </row>
    <row r="6165" spans="1:5" s="258" customFormat="1" ht="27">
      <c r="A6165" s="262">
        <v>98682</v>
      </c>
      <c r="B6165" s="263" t="s">
        <v>5829</v>
      </c>
      <c r="C6165" s="264" t="s">
        <v>4</v>
      </c>
      <c r="D6165" s="278">
        <v>42.41</v>
      </c>
      <c r="E6165" s="257"/>
    </row>
    <row r="6166" spans="1:5" s="258" customFormat="1" ht="13.5">
      <c r="A6166" s="262">
        <v>98685</v>
      </c>
      <c r="B6166" s="263" t="s">
        <v>5830</v>
      </c>
      <c r="C6166" s="264" t="s">
        <v>1</v>
      </c>
      <c r="D6166" s="278">
        <v>47.59</v>
      </c>
      <c r="E6166" s="257"/>
    </row>
    <row r="6167" spans="1:5" s="258" customFormat="1" ht="13.5">
      <c r="A6167" s="262">
        <v>98686</v>
      </c>
      <c r="B6167" s="263" t="s">
        <v>5831</v>
      </c>
      <c r="C6167" s="264" t="s">
        <v>1</v>
      </c>
      <c r="D6167" s="278">
        <v>42.73</v>
      </c>
      <c r="E6167" s="257"/>
    </row>
    <row r="6168" spans="1:5" s="258" customFormat="1" ht="13.5">
      <c r="A6168" s="262">
        <v>98688</v>
      </c>
      <c r="B6168" s="263" t="s">
        <v>5832</v>
      </c>
      <c r="C6168" s="264" t="s">
        <v>1</v>
      </c>
      <c r="D6168" s="278">
        <v>66.599999999999994</v>
      </c>
      <c r="E6168" s="257"/>
    </row>
    <row r="6169" spans="1:5" s="258" customFormat="1" ht="13.5">
      <c r="A6169" s="262">
        <v>98689</v>
      </c>
      <c r="B6169" s="263" t="s">
        <v>5833</v>
      </c>
      <c r="C6169" s="264" t="s">
        <v>1</v>
      </c>
      <c r="D6169" s="278">
        <v>69.66</v>
      </c>
      <c r="E6169" s="257"/>
    </row>
    <row r="6170" spans="1:5" s="258" customFormat="1" ht="27">
      <c r="A6170" s="262">
        <v>101090</v>
      </c>
      <c r="B6170" s="263" t="s">
        <v>4878</v>
      </c>
      <c r="C6170" s="264" t="s">
        <v>4</v>
      </c>
      <c r="D6170" s="278">
        <v>199.66</v>
      </c>
      <c r="E6170" s="257"/>
    </row>
    <row r="6171" spans="1:5" s="258" customFormat="1" ht="13.5">
      <c r="A6171" s="262">
        <v>101091</v>
      </c>
      <c r="B6171" s="263" t="s">
        <v>4879</v>
      </c>
      <c r="C6171" s="264" t="s">
        <v>4</v>
      </c>
      <c r="D6171" s="278">
        <v>146.99</v>
      </c>
      <c r="E6171" s="257"/>
    </row>
    <row r="6172" spans="1:5" s="258" customFormat="1" ht="27">
      <c r="A6172" s="262">
        <v>101725</v>
      </c>
      <c r="B6172" s="263" t="s">
        <v>5834</v>
      </c>
      <c r="C6172" s="264" t="s">
        <v>4</v>
      </c>
      <c r="D6172" s="278">
        <v>279.27</v>
      </c>
      <c r="E6172" s="257"/>
    </row>
    <row r="6173" spans="1:5" s="258" customFormat="1" ht="27">
      <c r="A6173" s="262">
        <v>101726</v>
      </c>
      <c r="B6173" s="263" t="s">
        <v>5835</v>
      </c>
      <c r="C6173" s="264" t="s">
        <v>4</v>
      </c>
      <c r="D6173" s="278">
        <v>188.2</v>
      </c>
      <c r="E6173" s="257"/>
    </row>
    <row r="6174" spans="1:5" s="258" customFormat="1" ht="13.5">
      <c r="A6174" s="262">
        <v>101731</v>
      </c>
      <c r="B6174" s="263" t="s">
        <v>5836</v>
      </c>
      <c r="C6174" s="264" t="s">
        <v>4</v>
      </c>
      <c r="D6174" s="278">
        <v>296.85000000000002</v>
      </c>
      <c r="E6174" s="257"/>
    </row>
    <row r="6175" spans="1:5" s="258" customFormat="1" ht="13.5">
      <c r="A6175" s="262">
        <v>101732</v>
      </c>
      <c r="B6175" s="263" t="s">
        <v>5837</v>
      </c>
      <c r="C6175" s="264" t="s">
        <v>4</v>
      </c>
      <c r="D6175" s="278">
        <v>92.56</v>
      </c>
      <c r="E6175" s="257"/>
    </row>
    <row r="6176" spans="1:5" s="258" customFormat="1" ht="13.5">
      <c r="A6176" s="262">
        <v>101094</v>
      </c>
      <c r="B6176" s="263" t="s">
        <v>9016</v>
      </c>
      <c r="C6176" s="264" t="s">
        <v>1</v>
      </c>
      <c r="D6176" s="278">
        <v>173.97</v>
      </c>
      <c r="E6176" s="257"/>
    </row>
    <row r="6177" spans="1:5" s="258" customFormat="1" ht="13.5">
      <c r="A6177" s="262">
        <v>101727</v>
      </c>
      <c r="B6177" s="263" t="s">
        <v>5838</v>
      </c>
      <c r="C6177" s="264" t="s">
        <v>4</v>
      </c>
      <c r="D6177" s="278">
        <v>206.15</v>
      </c>
      <c r="E6177" s="257"/>
    </row>
    <row r="6178" spans="1:5" s="258" customFormat="1" ht="13.5">
      <c r="A6178" s="262">
        <v>101733</v>
      </c>
      <c r="B6178" s="263" t="s">
        <v>5839</v>
      </c>
      <c r="C6178" s="264" t="s">
        <v>4</v>
      </c>
      <c r="D6178" s="278">
        <v>280.79000000000002</v>
      </c>
      <c r="E6178" s="257"/>
    </row>
    <row r="6179" spans="1:5" s="258" customFormat="1" ht="13.5">
      <c r="A6179" s="262">
        <v>101734</v>
      </c>
      <c r="B6179" s="263" t="s">
        <v>5840</v>
      </c>
      <c r="C6179" s="264" t="s">
        <v>4</v>
      </c>
      <c r="D6179" s="278">
        <v>425.64</v>
      </c>
      <c r="E6179" s="257"/>
    </row>
    <row r="6180" spans="1:5" s="258" customFormat="1" ht="13.5">
      <c r="A6180" s="262">
        <v>101735</v>
      </c>
      <c r="B6180" s="263" t="s">
        <v>5841</v>
      </c>
      <c r="C6180" s="264" t="s">
        <v>4</v>
      </c>
      <c r="D6180" s="278">
        <v>436.14</v>
      </c>
      <c r="E6180" s="257"/>
    </row>
    <row r="6181" spans="1:5" s="258" customFormat="1" ht="13.5">
      <c r="A6181" s="262">
        <v>101736</v>
      </c>
      <c r="B6181" s="263" t="s">
        <v>5842</v>
      </c>
      <c r="C6181" s="264" t="s">
        <v>4</v>
      </c>
      <c r="D6181" s="278">
        <v>114.17</v>
      </c>
      <c r="E6181" s="257"/>
    </row>
    <row r="6182" spans="1:5" s="258" customFormat="1" ht="13.5">
      <c r="A6182" s="262">
        <v>101737</v>
      </c>
      <c r="B6182" s="263" t="s">
        <v>5843</v>
      </c>
      <c r="C6182" s="264" t="s">
        <v>4</v>
      </c>
      <c r="D6182" s="278">
        <v>134.94999999999999</v>
      </c>
      <c r="E6182" s="257"/>
    </row>
    <row r="6183" spans="1:5" s="258" customFormat="1" ht="13.5">
      <c r="A6183" s="262">
        <v>101748</v>
      </c>
      <c r="B6183" s="263" t="s">
        <v>5844</v>
      </c>
      <c r="C6183" s="264" t="s">
        <v>4</v>
      </c>
      <c r="D6183" s="278">
        <v>3.56</v>
      </c>
      <c r="E6183" s="257"/>
    </row>
    <row r="6184" spans="1:5" s="258" customFormat="1" ht="40.5">
      <c r="A6184" s="262">
        <v>104162</v>
      </c>
      <c r="B6184" s="263" t="s">
        <v>9017</v>
      </c>
      <c r="C6184" s="264" t="s">
        <v>4</v>
      </c>
      <c r="D6184" s="278">
        <v>89.08</v>
      </c>
      <c r="E6184" s="257"/>
    </row>
    <row r="6185" spans="1:5" s="258" customFormat="1" ht="13.5">
      <c r="A6185" s="262">
        <v>101092</v>
      </c>
      <c r="B6185" s="263" t="s">
        <v>4880</v>
      </c>
      <c r="C6185" s="264" t="s">
        <v>4</v>
      </c>
      <c r="D6185" s="278">
        <v>267.54000000000002</v>
      </c>
      <c r="E6185" s="257"/>
    </row>
    <row r="6186" spans="1:5" s="258" customFormat="1" ht="13.5">
      <c r="A6186" s="262">
        <v>101093</v>
      </c>
      <c r="B6186" s="263" t="s">
        <v>4881</v>
      </c>
      <c r="C6186" s="264" t="s">
        <v>4</v>
      </c>
      <c r="D6186" s="278">
        <v>301.45</v>
      </c>
      <c r="E6186" s="257"/>
    </row>
    <row r="6187" spans="1:5" s="258" customFormat="1" ht="13.5">
      <c r="A6187" s="262">
        <v>98695</v>
      </c>
      <c r="B6187" s="263" t="s">
        <v>5845</v>
      </c>
      <c r="C6187" s="264" t="s">
        <v>1</v>
      </c>
      <c r="D6187" s="278">
        <v>58.23</v>
      </c>
      <c r="E6187" s="257"/>
    </row>
    <row r="6188" spans="1:5" s="258" customFormat="1" ht="13.5">
      <c r="A6188" s="262">
        <v>98697</v>
      </c>
      <c r="B6188" s="263" t="s">
        <v>5846</v>
      </c>
      <c r="C6188" s="264" t="s">
        <v>1</v>
      </c>
      <c r="D6188" s="278">
        <v>37.119999999999997</v>
      </c>
      <c r="E6188" s="257"/>
    </row>
    <row r="6189" spans="1:5" s="258" customFormat="1" ht="13.5">
      <c r="A6189" s="262">
        <v>101738</v>
      </c>
      <c r="B6189" s="263" t="s">
        <v>5847</v>
      </c>
      <c r="C6189" s="264" t="s">
        <v>1</v>
      </c>
      <c r="D6189" s="278">
        <v>30.88</v>
      </c>
      <c r="E6189" s="257"/>
    </row>
    <row r="6190" spans="1:5" s="258" customFormat="1" ht="13.5">
      <c r="A6190" s="262">
        <v>101739</v>
      </c>
      <c r="B6190" s="263" t="s">
        <v>5848</v>
      </c>
      <c r="C6190" s="264" t="s">
        <v>1</v>
      </c>
      <c r="D6190" s="278">
        <v>33.880000000000003</v>
      </c>
      <c r="E6190" s="257"/>
    </row>
    <row r="6191" spans="1:5" s="258" customFormat="1" ht="13.5">
      <c r="A6191" s="262">
        <v>88648</v>
      </c>
      <c r="B6191" s="263" t="s">
        <v>25392</v>
      </c>
      <c r="C6191" s="264" t="s">
        <v>1</v>
      </c>
      <c r="D6191" s="278">
        <v>8.25</v>
      </c>
      <c r="E6191" s="257"/>
    </row>
    <row r="6192" spans="1:5" s="258" customFormat="1" ht="13.5">
      <c r="A6192" s="262">
        <v>88649</v>
      </c>
      <c r="B6192" s="263" t="s">
        <v>25393</v>
      </c>
      <c r="C6192" s="264" t="s">
        <v>1</v>
      </c>
      <c r="D6192" s="278">
        <v>9.44</v>
      </c>
      <c r="E6192" s="257"/>
    </row>
    <row r="6193" spans="1:5" s="258" customFormat="1" ht="13.5">
      <c r="A6193" s="262">
        <v>88650</v>
      </c>
      <c r="B6193" s="263" t="s">
        <v>25394</v>
      </c>
      <c r="C6193" s="264" t="s">
        <v>1</v>
      </c>
      <c r="D6193" s="278">
        <v>18.82</v>
      </c>
      <c r="E6193" s="257"/>
    </row>
    <row r="6194" spans="1:5" s="258" customFormat="1" ht="27">
      <c r="A6194" s="262">
        <v>96467</v>
      </c>
      <c r="B6194" s="263" t="s">
        <v>25395</v>
      </c>
      <c r="C6194" s="264" t="s">
        <v>1</v>
      </c>
      <c r="D6194" s="278">
        <v>7.44</v>
      </c>
      <c r="E6194" s="257"/>
    </row>
    <row r="6195" spans="1:5" s="258" customFormat="1" ht="13.5">
      <c r="A6195" s="262">
        <v>101740</v>
      </c>
      <c r="B6195" s="263" t="s">
        <v>5849</v>
      </c>
      <c r="C6195" s="264" t="s">
        <v>1</v>
      </c>
      <c r="D6195" s="278">
        <v>47.62</v>
      </c>
      <c r="E6195" s="257"/>
    </row>
    <row r="6196" spans="1:5" s="258" customFormat="1" ht="13.5">
      <c r="A6196" s="262">
        <v>101741</v>
      </c>
      <c r="B6196" s="263" t="s">
        <v>5850</v>
      </c>
      <c r="C6196" s="264" t="s">
        <v>1</v>
      </c>
      <c r="D6196" s="278">
        <v>22.92</v>
      </c>
      <c r="E6196" s="257"/>
    </row>
    <row r="6197" spans="1:5" s="258" customFormat="1" ht="27">
      <c r="A6197" s="262">
        <v>94990</v>
      </c>
      <c r="B6197" s="263" t="s">
        <v>9018</v>
      </c>
      <c r="C6197" s="264" t="s">
        <v>7</v>
      </c>
      <c r="D6197" s="278">
        <v>765.1</v>
      </c>
      <c r="E6197" s="257"/>
    </row>
    <row r="6198" spans="1:5" s="258" customFormat="1" ht="27">
      <c r="A6198" s="262">
        <v>94991</v>
      </c>
      <c r="B6198" s="263" t="s">
        <v>25396</v>
      </c>
      <c r="C6198" s="264" t="s">
        <v>7</v>
      </c>
      <c r="D6198" s="278">
        <v>731.8</v>
      </c>
      <c r="E6198" s="257"/>
    </row>
    <row r="6199" spans="1:5" s="258" customFormat="1" ht="27">
      <c r="A6199" s="262">
        <v>94992</v>
      </c>
      <c r="B6199" s="263" t="s">
        <v>9019</v>
      </c>
      <c r="C6199" s="264" t="s">
        <v>4</v>
      </c>
      <c r="D6199" s="278">
        <v>95.51</v>
      </c>
      <c r="E6199" s="257"/>
    </row>
    <row r="6200" spans="1:5" s="258" customFormat="1" ht="27">
      <c r="A6200" s="262">
        <v>94993</v>
      </c>
      <c r="B6200" s="263" t="s">
        <v>9020</v>
      </c>
      <c r="C6200" s="264" t="s">
        <v>4</v>
      </c>
      <c r="D6200" s="278">
        <v>93.51</v>
      </c>
      <c r="E6200" s="257"/>
    </row>
    <row r="6201" spans="1:5" s="258" customFormat="1" ht="27">
      <c r="A6201" s="262">
        <v>94994</v>
      </c>
      <c r="B6201" s="263" t="s">
        <v>9021</v>
      </c>
      <c r="C6201" s="264" t="s">
        <v>4</v>
      </c>
      <c r="D6201" s="278">
        <v>111.15</v>
      </c>
      <c r="E6201" s="257"/>
    </row>
    <row r="6202" spans="1:5" s="258" customFormat="1" ht="27">
      <c r="A6202" s="262">
        <v>94995</v>
      </c>
      <c r="B6202" s="263" t="s">
        <v>9022</v>
      </c>
      <c r="C6202" s="264" t="s">
        <v>4</v>
      </c>
      <c r="D6202" s="278">
        <v>108.49</v>
      </c>
      <c r="E6202" s="257"/>
    </row>
    <row r="6203" spans="1:5" s="258" customFormat="1" ht="13.5">
      <c r="A6203" s="262">
        <v>101747</v>
      </c>
      <c r="B6203" s="263" t="s">
        <v>5851</v>
      </c>
      <c r="C6203" s="264" t="s">
        <v>4</v>
      </c>
      <c r="D6203" s="278">
        <v>77.900000000000006</v>
      </c>
      <c r="E6203" s="257"/>
    </row>
    <row r="6204" spans="1:5" s="258" customFormat="1" ht="27">
      <c r="A6204" s="262">
        <v>104626</v>
      </c>
      <c r="B6204" s="263" t="s">
        <v>25397</v>
      </c>
      <c r="C6204" s="264" t="s">
        <v>7</v>
      </c>
      <c r="D6204" s="278">
        <v>749.15</v>
      </c>
      <c r="E6204" s="257"/>
    </row>
    <row r="6205" spans="1:5" s="258" customFormat="1" ht="13.5">
      <c r="A6205" s="262">
        <v>104658</v>
      </c>
      <c r="B6205" s="263" t="s">
        <v>25398</v>
      </c>
      <c r="C6205" s="264" t="s">
        <v>4</v>
      </c>
      <c r="D6205" s="278">
        <v>194.28</v>
      </c>
      <c r="E6205" s="257"/>
    </row>
    <row r="6206" spans="1:5" s="258" customFormat="1" ht="27">
      <c r="A6206" s="262">
        <v>87620</v>
      </c>
      <c r="B6206" s="263" t="s">
        <v>7224</v>
      </c>
      <c r="C6206" s="264" t="s">
        <v>4</v>
      </c>
      <c r="D6206" s="278">
        <v>29.09</v>
      </c>
      <c r="E6206" s="257"/>
    </row>
    <row r="6207" spans="1:5" s="258" customFormat="1" ht="27">
      <c r="A6207" s="262">
        <v>87622</v>
      </c>
      <c r="B6207" s="263" t="s">
        <v>7225</v>
      </c>
      <c r="C6207" s="264" t="s">
        <v>4</v>
      </c>
      <c r="D6207" s="278">
        <v>32.4</v>
      </c>
      <c r="E6207" s="257"/>
    </row>
    <row r="6208" spans="1:5" s="258" customFormat="1" ht="27">
      <c r="A6208" s="262">
        <v>87623</v>
      </c>
      <c r="B6208" s="263" t="s">
        <v>7226</v>
      </c>
      <c r="C6208" s="264" t="s">
        <v>4</v>
      </c>
      <c r="D6208" s="278">
        <v>71.06</v>
      </c>
      <c r="E6208" s="257"/>
    </row>
    <row r="6209" spans="1:5" s="258" customFormat="1" ht="27">
      <c r="A6209" s="262">
        <v>87624</v>
      </c>
      <c r="B6209" s="263" t="s">
        <v>7226</v>
      </c>
      <c r="C6209" s="264" t="s">
        <v>4</v>
      </c>
      <c r="D6209" s="278">
        <v>77.53</v>
      </c>
      <c r="E6209" s="257"/>
    </row>
    <row r="6210" spans="1:5" s="258" customFormat="1" ht="27">
      <c r="A6210" s="262">
        <v>87630</v>
      </c>
      <c r="B6210" s="263" t="s">
        <v>7227</v>
      </c>
      <c r="C6210" s="264" t="s">
        <v>4</v>
      </c>
      <c r="D6210" s="278">
        <v>37.229999999999997</v>
      </c>
      <c r="E6210" s="257"/>
    </row>
    <row r="6211" spans="1:5" s="258" customFormat="1" ht="27">
      <c r="A6211" s="262">
        <v>87632</v>
      </c>
      <c r="B6211" s="263" t="s">
        <v>7228</v>
      </c>
      <c r="C6211" s="264" t="s">
        <v>4</v>
      </c>
      <c r="D6211" s="278">
        <v>41.82</v>
      </c>
      <c r="E6211" s="257"/>
    </row>
    <row r="6212" spans="1:5" s="258" customFormat="1" ht="27">
      <c r="A6212" s="262">
        <v>87633</v>
      </c>
      <c r="B6212" s="263" t="s">
        <v>7229</v>
      </c>
      <c r="C6212" s="264" t="s">
        <v>4</v>
      </c>
      <c r="D6212" s="278">
        <v>95.58</v>
      </c>
      <c r="E6212" s="257"/>
    </row>
    <row r="6213" spans="1:5" s="258" customFormat="1" ht="27">
      <c r="A6213" s="262">
        <v>87634</v>
      </c>
      <c r="B6213" s="263" t="s">
        <v>7230</v>
      </c>
      <c r="C6213" s="264" t="s">
        <v>4</v>
      </c>
      <c r="D6213" s="278">
        <v>104.57</v>
      </c>
      <c r="E6213" s="257"/>
    </row>
    <row r="6214" spans="1:5" s="258" customFormat="1" ht="27">
      <c r="A6214" s="262">
        <v>87640</v>
      </c>
      <c r="B6214" s="263" t="s">
        <v>7231</v>
      </c>
      <c r="C6214" s="264" t="s">
        <v>4</v>
      </c>
      <c r="D6214" s="278">
        <v>43.89</v>
      </c>
      <c r="E6214" s="257"/>
    </row>
    <row r="6215" spans="1:5" s="258" customFormat="1" ht="27">
      <c r="A6215" s="262">
        <v>87642</v>
      </c>
      <c r="B6215" s="263" t="s">
        <v>7232</v>
      </c>
      <c r="C6215" s="264" t="s">
        <v>4</v>
      </c>
      <c r="D6215" s="278">
        <v>49.55</v>
      </c>
      <c r="E6215" s="257"/>
    </row>
    <row r="6216" spans="1:5" s="258" customFormat="1" ht="27">
      <c r="A6216" s="262">
        <v>87643</v>
      </c>
      <c r="B6216" s="263" t="s">
        <v>7233</v>
      </c>
      <c r="C6216" s="264" t="s">
        <v>4</v>
      </c>
      <c r="D6216" s="278">
        <v>115.65</v>
      </c>
      <c r="E6216" s="257"/>
    </row>
    <row r="6217" spans="1:5" s="258" customFormat="1" ht="27">
      <c r="A6217" s="262">
        <v>87644</v>
      </c>
      <c r="B6217" s="263" t="s">
        <v>7234</v>
      </c>
      <c r="C6217" s="264" t="s">
        <v>4</v>
      </c>
      <c r="D6217" s="278">
        <v>126.71</v>
      </c>
      <c r="E6217" s="257"/>
    </row>
    <row r="6218" spans="1:5" s="258" customFormat="1" ht="27">
      <c r="A6218" s="262">
        <v>87680</v>
      </c>
      <c r="B6218" s="263" t="s">
        <v>7235</v>
      </c>
      <c r="C6218" s="264" t="s">
        <v>4</v>
      </c>
      <c r="D6218" s="278">
        <v>39.83</v>
      </c>
      <c r="E6218" s="257"/>
    </row>
    <row r="6219" spans="1:5" s="258" customFormat="1" ht="27">
      <c r="A6219" s="262">
        <v>87682</v>
      </c>
      <c r="B6219" s="263" t="s">
        <v>7236</v>
      </c>
      <c r="C6219" s="264" t="s">
        <v>4</v>
      </c>
      <c r="D6219" s="278">
        <v>45.49</v>
      </c>
      <c r="E6219" s="257"/>
    </row>
    <row r="6220" spans="1:5" s="258" customFormat="1" ht="27">
      <c r="A6220" s="262">
        <v>87683</v>
      </c>
      <c r="B6220" s="263" t="s">
        <v>7237</v>
      </c>
      <c r="C6220" s="264" t="s">
        <v>4</v>
      </c>
      <c r="D6220" s="278">
        <v>111.59</v>
      </c>
      <c r="E6220" s="257"/>
    </row>
    <row r="6221" spans="1:5" s="258" customFormat="1" ht="27">
      <c r="A6221" s="262">
        <v>87684</v>
      </c>
      <c r="B6221" s="263" t="s">
        <v>7238</v>
      </c>
      <c r="C6221" s="264" t="s">
        <v>4</v>
      </c>
      <c r="D6221" s="278">
        <v>122.65</v>
      </c>
      <c r="E6221" s="257"/>
    </row>
    <row r="6222" spans="1:5" s="258" customFormat="1" ht="27">
      <c r="A6222" s="262">
        <v>87690</v>
      </c>
      <c r="B6222" s="263" t="s">
        <v>7239</v>
      </c>
      <c r="C6222" s="264" t="s">
        <v>4</v>
      </c>
      <c r="D6222" s="278">
        <v>45.66</v>
      </c>
      <c r="E6222" s="257"/>
    </row>
    <row r="6223" spans="1:5" s="258" customFormat="1" ht="27">
      <c r="A6223" s="262">
        <v>87692</v>
      </c>
      <c r="B6223" s="263" t="s">
        <v>7240</v>
      </c>
      <c r="C6223" s="264" t="s">
        <v>4</v>
      </c>
      <c r="D6223" s="278">
        <v>52.13</v>
      </c>
      <c r="E6223" s="257"/>
    </row>
    <row r="6224" spans="1:5" s="258" customFormat="1" ht="27">
      <c r="A6224" s="262">
        <v>87693</v>
      </c>
      <c r="B6224" s="263" t="s">
        <v>7241</v>
      </c>
      <c r="C6224" s="264" t="s">
        <v>4</v>
      </c>
      <c r="D6224" s="278">
        <v>127.84</v>
      </c>
      <c r="E6224" s="257"/>
    </row>
    <row r="6225" spans="1:5" s="258" customFormat="1" ht="27">
      <c r="A6225" s="262">
        <v>87694</v>
      </c>
      <c r="B6225" s="263" t="s">
        <v>7242</v>
      </c>
      <c r="C6225" s="264" t="s">
        <v>4</v>
      </c>
      <c r="D6225" s="278">
        <v>140.5</v>
      </c>
      <c r="E6225" s="257"/>
    </row>
    <row r="6226" spans="1:5" s="258" customFormat="1" ht="27">
      <c r="A6226" s="262">
        <v>87700</v>
      </c>
      <c r="B6226" s="263" t="s">
        <v>7243</v>
      </c>
      <c r="C6226" s="264" t="s">
        <v>4</v>
      </c>
      <c r="D6226" s="278">
        <v>49.28</v>
      </c>
      <c r="E6226" s="257"/>
    </row>
    <row r="6227" spans="1:5" s="258" customFormat="1" ht="27">
      <c r="A6227" s="262">
        <v>87702</v>
      </c>
      <c r="B6227" s="263" t="s">
        <v>7244</v>
      </c>
      <c r="C6227" s="264" t="s">
        <v>4</v>
      </c>
      <c r="D6227" s="278">
        <v>56.33</v>
      </c>
      <c r="E6227" s="257"/>
    </row>
    <row r="6228" spans="1:5" s="258" customFormat="1" ht="27">
      <c r="A6228" s="262">
        <v>87703</v>
      </c>
      <c r="B6228" s="263" t="s">
        <v>7245</v>
      </c>
      <c r="C6228" s="264" t="s">
        <v>4</v>
      </c>
      <c r="D6228" s="278">
        <v>138.77000000000001</v>
      </c>
      <c r="E6228" s="257"/>
    </row>
    <row r="6229" spans="1:5" s="258" customFormat="1" ht="27">
      <c r="A6229" s="262">
        <v>87704</v>
      </c>
      <c r="B6229" s="263" t="s">
        <v>7246</v>
      </c>
      <c r="C6229" s="264" t="s">
        <v>4</v>
      </c>
      <c r="D6229" s="278">
        <v>152.57</v>
      </c>
      <c r="E6229" s="257"/>
    </row>
    <row r="6230" spans="1:5" s="258" customFormat="1" ht="27">
      <c r="A6230" s="262">
        <v>87735</v>
      </c>
      <c r="B6230" s="263" t="s">
        <v>7247</v>
      </c>
      <c r="C6230" s="264" t="s">
        <v>4</v>
      </c>
      <c r="D6230" s="278">
        <v>41.12</v>
      </c>
      <c r="E6230" s="257"/>
    </row>
    <row r="6231" spans="1:5" s="258" customFormat="1" ht="27">
      <c r="A6231" s="262">
        <v>87737</v>
      </c>
      <c r="B6231" s="263" t="s">
        <v>7248</v>
      </c>
      <c r="C6231" s="264" t="s">
        <v>4</v>
      </c>
      <c r="D6231" s="278">
        <v>44.43</v>
      </c>
      <c r="E6231" s="257"/>
    </row>
    <row r="6232" spans="1:5" s="258" customFormat="1" ht="27">
      <c r="A6232" s="262">
        <v>87738</v>
      </c>
      <c r="B6232" s="263" t="s">
        <v>7249</v>
      </c>
      <c r="C6232" s="264" t="s">
        <v>4</v>
      </c>
      <c r="D6232" s="278">
        <v>83.09</v>
      </c>
      <c r="E6232" s="257"/>
    </row>
    <row r="6233" spans="1:5" s="258" customFormat="1" ht="27">
      <c r="A6233" s="262">
        <v>87739</v>
      </c>
      <c r="B6233" s="263" t="s">
        <v>7250</v>
      </c>
      <c r="C6233" s="264" t="s">
        <v>4</v>
      </c>
      <c r="D6233" s="278">
        <v>89.56</v>
      </c>
      <c r="E6233" s="257"/>
    </row>
    <row r="6234" spans="1:5" s="258" customFormat="1" ht="27">
      <c r="A6234" s="262">
        <v>87745</v>
      </c>
      <c r="B6234" s="263" t="s">
        <v>7251</v>
      </c>
      <c r="C6234" s="264" t="s">
        <v>4</v>
      </c>
      <c r="D6234" s="278">
        <v>49.26</v>
      </c>
      <c r="E6234" s="257"/>
    </row>
    <row r="6235" spans="1:5" s="258" customFormat="1" ht="27">
      <c r="A6235" s="262">
        <v>87747</v>
      </c>
      <c r="B6235" s="263" t="s">
        <v>7252</v>
      </c>
      <c r="C6235" s="264" t="s">
        <v>4</v>
      </c>
      <c r="D6235" s="278">
        <v>53.85</v>
      </c>
      <c r="E6235" s="257"/>
    </row>
    <row r="6236" spans="1:5" s="258" customFormat="1" ht="27">
      <c r="A6236" s="262">
        <v>87748</v>
      </c>
      <c r="B6236" s="263" t="s">
        <v>7253</v>
      </c>
      <c r="C6236" s="264" t="s">
        <v>4</v>
      </c>
      <c r="D6236" s="278">
        <v>107.61</v>
      </c>
      <c r="E6236" s="257"/>
    </row>
    <row r="6237" spans="1:5" s="258" customFormat="1" ht="27">
      <c r="A6237" s="262">
        <v>87749</v>
      </c>
      <c r="B6237" s="263" t="s">
        <v>7254</v>
      </c>
      <c r="C6237" s="264" t="s">
        <v>4</v>
      </c>
      <c r="D6237" s="278">
        <v>116.6</v>
      </c>
      <c r="E6237" s="257"/>
    </row>
    <row r="6238" spans="1:5" s="258" customFormat="1" ht="27">
      <c r="A6238" s="262">
        <v>87755</v>
      </c>
      <c r="B6238" s="263" t="s">
        <v>7255</v>
      </c>
      <c r="C6238" s="264" t="s">
        <v>4</v>
      </c>
      <c r="D6238" s="278">
        <v>47.53</v>
      </c>
      <c r="E6238" s="257"/>
    </row>
    <row r="6239" spans="1:5" s="258" customFormat="1" ht="27">
      <c r="A6239" s="262">
        <v>87757</v>
      </c>
      <c r="B6239" s="263" t="s">
        <v>7256</v>
      </c>
      <c r="C6239" s="264" t="s">
        <v>4</v>
      </c>
      <c r="D6239" s="278">
        <v>52.12</v>
      </c>
      <c r="E6239" s="257"/>
    </row>
    <row r="6240" spans="1:5" s="258" customFormat="1" ht="27">
      <c r="A6240" s="262">
        <v>87758</v>
      </c>
      <c r="B6240" s="263" t="s">
        <v>7257</v>
      </c>
      <c r="C6240" s="264" t="s">
        <v>4</v>
      </c>
      <c r="D6240" s="278">
        <v>105.88</v>
      </c>
      <c r="E6240" s="257"/>
    </row>
    <row r="6241" spans="1:5" s="258" customFormat="1" ht="27">
      <c r="A6241" s="262">
        <v>87759</v>
      </c>
      <c r="B6241" s="263" t="s">
        <v>7258</v>
      </c>
      <c r="C6241" s="264" t="s">
        <v>4</v>
      </c>
      <c r="D6241" s="278">
        <v>114.87</v>
      </c>
      <c r="E6241" s="257"/>
    </row>
    <row r="6242" spans="1:5" s="258" customFormat="1" ht="27">
      <c r="A6242" s="262">
        <v>87765</v>
      </c>
      <c r="B6242" s="263" t="s">
        <v>7259</v>
      </c>
      <c r="C6242" s="264" t="s">
        <v>4</v>
      </c>
      <c r="D6242" s="278">
        <v>54.25</v>
      </c>
      <c r="E6242" s="257"/>
    </row>
    <row r="6243" spans="1:5" s="258" customFormat="1" ht="27">
      <c r="A6243" s="262">
        <v>87767</v>
      </c>
      <c r="B6243" s="263" t="s">
        <v>7260</v>
      </c>
      <c r="C6243" s="264" t="s">
        <v>4</v>
      </c>
      <c r="D6243" s="278">
        <v>59.91</v>
      </c>
      <c r="E6243" s="257"/>
    </row>
    <row r="6244" spans="1:5" s="258" customFormat="1" ht="27">
      <c r="A6244" s="262">
        <v>87768</v>
      </c>
      <c r="B6244" s="263" t="s">
        <v>7261</v>
      </c>
      <c r="C6244" s="264" t="s">
        <v>4</v>
      </c>
      <c r="D6244" s="278">
        <v>126.01</v>
      </c>
      <c r="E6244" s="257"/>
    </row>
    <row r="6245" spans="1:5" s="258" customFormat="1" ht="27">
      <c r="A6245" s="262">
        <v>87769</v>
      </c>
      <c r="B6245" s="263" t="s">
        <v>7262</v>
      </c>
      <c r="C6245" s="264" t="s">
        <v>4</v>
      </c>
      <c r="D6245" s="278">
        <v>137.07</v>
      </c>
      <c r="E6245" s="257"/>
    </row>
    <row r="6246" spans="1:5" s="258" customFormat="1" ht="13.5">
      <c r="A6246" s="262">
        <v>88470</v>
      </c>
      <c r="B6246" s="263" t="s">
        <v>7263</v>
      </c>
      <c r="C6246" s="264" t="s">
        <v>4</v>
      </c>
      <c r="D6246" s="278">
        <v>26.62</v>
      </c>
      <c r="E6246" s="257"/>
    </row>
    <row r="6247" spans="1:5" s="258" customFormat="1" ht="13.5">
      <c r="A6247" s="262">
        <v>88471</v>
      </c>
      <c r="B6247" s="263" t="s">
        <v>7264</v>
      </c>
      <c r="C6247" s="264" t="s">
        <v>4</v>
      </c>
      <c r="D6247" s="278">
        <v>33.299999999999997</v>
      </c>
      <c r="E6247" s="257"/>
    </row>
    <row r="6248" spans="1:5" s="258" customFormat="1" ht="13.5">
      <c r="A6248" s="262">
        <v>88472</v>
      </c>
      <c r="B6248" s="263" t="s">
        <v>7265</v>
      </c>
      <c r="C6248" s="264" t="s">
        <v>4</v>
      </c>
      <c r="D6248" s="278">
        <v>38.6</v>
      </c>
      <c r="E6248" s="257"/>
    </row>
    <row r="6249" spans="1:5" s="258" customFormat="1" ht="13.5">
      <c r="A6249" s="262">
        <v>88476</v>
      </c>
      <c r="B6249" s="263" t="s">
        <v>7266</v>
      </c>
      <c r="C6249" s="264" t="s">
        <v>4</v>
      </c>
      <c r="D6249" s="278">
        <v>21.71</v>
      </c>
      <c r="E6249" s="257"/>
    </row>
    <row r="6250" spans="1:5" s="258" customFormat="1" ht="13.5">
      <c r="A6250" s="262">
        <v>88477</v>
      </c>
      <c r="B6250" s="263" t="s">
        <v>7267</v>
      </c>
      <c r="C6250" s="264" t="s">
        <v>4</v>
      </c>
      <c r="D6250" s="278">
        <v>30.06</v>
      </c>
      <c r="E6250" s="257"/>
    </row>
    <row r="6251" spans="1:5" s="258" customFormat="1" ht="13.5">
      <c r="A6251" s="262">
        <v>88478</v>
      </c>
      <c r="B6251" s="263" t="s">
        <v>7268</v>
      </c>
      <c r="C6251" s="264" t="s">
        <v>4</v>
      </c>
      <c r="D6251" s="278">
        <v>36.96</v>
      </c>
      <c r="E6251" s="257"/>
    </row>
    <row r="6252" spans="1:5" s="258" customFormat="1" ht="27">
      <c r="A6252" s="262">
        <v>90930</v>
      </c>
      <c r="B6252" s="263" t="s">
        <v>7269</v>
      </c>
      <c r="C6252" s="264" t="s">
        <v>4</v>
      </c>
      <c r="D6252" s="278">
        <v>78.430000000000007</v>
      </c>
      <c r="E6252" s="257"/>
    </row>
    <row r="6253" spans="1:5" s="258" customFormat="1" ht="27">
      <c r="A6253" s="262">
        <v>90932</v>
      </c>
      <c r="B6253" s="263" t="s">
        <v>7270</v>
      </c>
      <c r="C6253" s="264" t="s">
        <v>4</v>
      </c>
      <c r="D6253" s="278">
        <v>84.9</v>
      </c>
      <c r="E6253" s="257"/>
    </row>
    <row r="6254" spans="1:5" s="258" customFormat="1" ht="27">
      <c r="A6254" s="262">
        <v>90933</v>
      </c>
      <c r="B6254" s="263" t="s">
        <v>7271</v>
      </c>
      <c r="C6254" s="264" t="s">
        <v>4</v>
      </c>
      <c r="D6254" s="278">
        <v>160.61000000000001</v>
      </c>
      <c r="E6254" s="257"/>
    </row>
    <row r="6255" spans="1:5" s="258" customFormat="1" ht="27">
      <c r="A6255" s="262">
        <v>90934</v>
      </c>
      <c r="B6255" s="263" t="s">
        <v>7272</v>
      </c>
      <c r="C6255" s="264" t="s">
        <v>4</v>
      </c>
      <c r="D6255" s="278">
        <v>173.27</v>
      </c>
      <c r="E6255" s="257"/>
    </row>
    <row r="6256" spans="1:5" s="258" customFormat="1" ht="27">
      <c r="A6256" s="262">
        <v>90940</v>
      </c>
      <c r="B6256" s="263" t="s">
        <v>7273</v>
      </c>
      <c r="C6256" s="264" t="s">
        <v>4</v>
      </c>
      <c r="D6256" s="278">
        <v>83.35</v>
      </c>
      <c r="E6256" s="257"/>
    </row>
    <row r="6257" spans="1:5" s="258" customFormat="1" ht="27">
      <c r="A6257" s="262">
        <v>90942</v>
      </c>
      <c r="B6257" s="263" t="s">
        <v>7274</v>
      </c>
      <c r="C6257" s="264" t="s">
        <v>4</v>
      </c>
      <c r="D6257" s="278">
        <v>90.4</v>
      </c>
      <c r="E6257" s="257"/>
    </row>
    <row r="6258" spans="1:5" s="258" customFormat="1" ht="27">
      <c r="A6258" s="262">
        <v>90943</v>
      </c>
      <c r="B6258" s="263" t="s">
        <v>7275</v>
      </c>
      <c r="C6258" s="264" t="s">
        <v>4</v>
      </c>
      <c r="D6258" s="278">
        <v>172.84</v>
      </c>
      <c r="E6258" s="257"/>
    </row>
    <row r="6259" spans="1:5" s="258" customFormat="1" ht="27">
      <c r="A6259" s="262">
        <v>90944</v>
      </c>
      <c r="B6259" s="263" t="s">
        <v>7276</v>
      </c>
      <c r="C6259" s="264" t="s">
        <v>4</v>
      </c>
      <c r="D6259" s="278">
        <v>186.64</v>
      </c>
      <c r="E6259" s="257"/>
    </row>
    <row r="6260" spans="1:5" s="258" customFormat="1" ht="27">
      <c r="A6260" s="262">
        <v>90950</v>
      </c>
      <c r="B6260" s="263" t="s">
        <v>7277</v>
      </c>
      <c r="C6260" s="264" t="s">
        <v>4</v>
      </c>
      <c r="D6260" s="278">
        <v>92.35</v>
      </c>
      <c r="E6260" s="257"/>
    </row>
    <row r="6261" spans="1:5" s="258" customFormat="1" ht="27">
      <c r="A6261" s="262">
        <v>90952</v>
      </c>
      <c r="B6261" s="263" t="s">
        <v>7278</v>
      </c>
      <c r="C6261" s="264" t="s">
        <v>4</v>
      </c>
      <c r="D6261" s="278">
        <v>100.46</v>
      </c>
      <c r="E6261" s="257"/>
    </row>
    <row r="6262" spans="1:5" s="258" customFormat="1" ht="27">
      <c r="A6262" s="262">
        <v>90953</v>
      </c>
      <c r="B6262" s="263" t="s">
        <v>7279</v>
      </c>
      <c r="C6262" s="264" t="s">
        <v>4</v>
      </c>
      <c r="D6262" s="278">
        <v>195.24</v>
      </c>
      <c r="E6262" s="257"/>
    </row>
    <row r="6263" spans="1:5" s="258" customFormat="1" ht="27">
      <c r="A6263" s="262">
        <v>90954</v>
      </c>
      <c r="B6263" s="263" t="s">
        <v>7280</v>
      </c>
      <c r="C6263" s="264" t="s">
        <v>4</v>
      </c>
      <c r="D6263" s="278">
        <v>211.1</v>
      </c>
      <c r="E6263" s="257"/>
    </row>
    <row r="6264" spans="1:5" s="258" customFormat="1" ht="40.5">
      <c r="A6264" s="262">
        <v>94438</v>
      </c>
      <c r="B6264" s="263" t="s">
        <v>4119</v>
      </c>
      <c r="C6264" s="264" t="s">
        <v>4</v>
      </c>
      <c r="D6264" s="278">
        <v>41.29</v>
      </c>
      <c r="E6264" s="257"/>
    </row>
    <row r="6265" spans="1:5" s="258" customFormat="1" ht="40.5">
      <c r="A6265" s="262">
        <v>94439</v>
      </c>
      <c r="B6265" s="263" t="s">
        <v>7281</v>
      </c>
      <c r="C6265" s="264" t="s">
        <v>4</v>
      </c>
      <c r="D6265" s="278">
        <v>46.63</v>
      </c>
      <c r="E6265" s="257"/>
    </row>
    <row r="6266" spans="1:5" s="258" customFormat="1" ht="27">
      <c r="A6266" s="262">
        <v>94779</v>
      </c>
      <c r="B6266" s="263" t="s">
        <v>4120</v>
      </c>
      <c r="C6266" s="264" t="s">
        <v>4</v>
      </c>
      <c r="D6266" s="278">
        <v>39.74</v>
      </c>
      <c r="E6266" s="257"/>
    </row>
    <row r="6267" spans="1:5" s="258" customFormat="1" ht="40.5">
      <c r="A6267" s="262">
        <v>94782</v>
      </c>
      <c r="B6267" s="263" t="s">
        <v>7282</v>
      </c>
      <c r="C6267" s="264" t="s">
        <v>4</v>
      </c>
      <c r="D6267" s="278">
        <v>45.65</v>
      </c>
      <c r="E6267" s="257"/>
    </row>
    <row r="6268" spans="1:5" s="258" customFormat="1" ht="13.5">
      <c r="A6268" s="262">
        <v>102803</v>
      </c>
      <c r="B6268" s="263" t="s">
        <v>7283</v>
      </c>
      <c r="C6268" s="264" t="s">
        <v>4</v>
      </c>
      <c r="D6268" s="278">
        <v>2.35</v>
      </c>
      <c r="E6268" s="257"/>
    </row>
    <row r="6269" spans="1:5" s="258" customFormat="1" ht="13.5">
      <c r="A6269" s="262">
        <v>101742</v>
      </c>
      <c r="B6269" s="263" t="s">
        <v>5852</v>
      </c>
      <c r="C6269" s="264" t="s">
        <v>1</v>
      </c>
      <c r="D6269" s="278">
        <v>61.02</v>
      </c>
      <c r="E6269" s="257"/>
    </row>
    <row r="6270" spans="1:5" s="258" customFormat="1" ht="27">
      <c r="A6270" s="262">
        <v>87878</v>
      </c>
      <c r="B6270" s="263" t="s">
        <v>25399</v>
      </c>
      <c r="C6270" s="264" t="s">
        <v>4</v>
      </c>
      <c r="D6270" s="278">
        <v>4.71</v>
      </c>
      <c r="E6270" s="257"/>
    </row>
    <row r="6271" spans="1:5" s="258" customFormat="1" ht="27">
      <c r="A6271" s="262">
        <v>87879</v>
      </c>
      <c r="B6271" s="263" t="s">
        <v>25400</v>
      </c>
      <c r="C6271" s="264" t="s">
        <v>4</v>
      </c>
      <c r="D6271" s="278">
        <v>4.2699999999999996</v>
      </c>
      <c r="E6271" s="257"/>
    </row>
    <row r="6272" spans="1:5" s="258" customFormat="1" ht="27">
      <c r="A6272" s="262">
        <v>87881</v>
      </c>
      <c r="B6272" s="263" t="s">
        <v>25401</v>
      </c>
      <c r="C6272" s="264" t="s">
        <v>4</v>
      </c>
      <c r="D6272" s="278">
        <v>5.89</v>
      </c>
      <c r="E6272" s="257"/>
    </row>
    <row r="6273" spans="1:5" s="258" customFormat="1" ht="27">
      <c r="A6273" s="262">
        <v>87882</v>
      </c>
      <c r="B6273" s="263" t="s">
        <v>25402</v>
      </c>
      <c r="C6273" s="264" t="s">
        <v>4</v>
      </c>
      <c r="D6273" s="278">
        <v>5.74</v>
      </c>
      <c r="E6273" s="257"/>
    </row>
    <row r="6274" spans="1:5" s="258" customFormat="1" ht="27">
      <c r="A6274" s="262">
        <v>87884</v>
      </c>
      <c r="B6274" s="263" t="s">
        <v>25403</v>
      </c>
      <c r="C6274" s="264" t="s">
        <v>4</v>
      </c>
      <c r="D6274" s="278">
        <v>9.5399999999999991</v>
      </c>
      <c r="E6274" s="257"/>
    </row>
    <row r="6275" spans="1:5" s="258" customFormat="1" ht="27">
      <c r="A6275" s="262">
        <v>87885</v>
      </c>
      <c r="B6275" s="263" t="s">
        <v>25404</v>
      </c>
      <c r="C6275" s="264" t="s">
        <v>4</v>
      </c>
      <c r="D6275" s="278">
        <v>9.17</v>
      </c>
      <c r="E6275" s="257"/>
    </row>
    <row r="6276" spans="1:5" s="258" customFormat="1" ht="27">
      <c r="A6276" s="262">
        <v>87886</v>
      </c>
      <c r="B6276" s="263" t="s">
        <v>25405</v>
      </c>
      <c r="C6276" s="264" t="s">
        <v>4</v>
      </c>
      <c r="D6276" s="278">
        <v>16.510000000000002</v>
      </c>
      <c r="E6276" s="257"/>
    </row>
    <row r="6277" spans="1:5" s="258" customFormat="1" ht="27">
      <c r="A6277" s="262">
        <v>87887</v>
      </c>
      <c r="B6277" s="263" t="s">
        <v>25406</v>
      </c>
      <c r="C6277" s="264" t="s">
        <v>4</v>
      </c>
      <c r="D6277" s="278">
        <v>15.72</v>
      </c>
      <c r="E6277" s="257"/>
    </row>
    <row r="6278" spans="1:5" s="258" customFormat="1" ht="27">
      <c r="A6278" s="262">
        <v>87888</v>
      </c>
      <c r="B6278" s="263" t="s">
        <v>25407</v>
      </c>
      <c r="C6278" s="264" t="s">
        <v>4</v>
      </c>
      <c r="D6278" s="278">
        <v>7.5</v>
      </c>
      <c r="E6278" s="257"/>
    </row>
    <row r="6279" spans="1:5" s="258" customFormat="1" ht="27">
      <c r="A6279" s="262">
        <v>87889</v>
      </c>
      <c r="B6279" s="263" t="s">
        <v>25408</v>
      </c>
      <c r="C6279" s="264" t="s">
        <v>4</v>
      </c>
      <c r="D6279" s="278">
        <v>7.35</v>
      </c>
      <c r="E6279" s="257"/>
    </row>
    <row r="6280" spans="1:5" s="258" customFormat="1" ht="27">
      <c r="A6280" s="262">
        <v>87891</v>
      </c>
      <c r="B6280" s="263" t="s">
        <v>25409</v>
      </c>
      <c r="C6280" s="264" t="s">
        <v>4</v>
      </c>
      <c r="D6280" s="278">
        <v>11.15</v>
      </c>
      <c r="E6280" s="257"/>
    </row>
    <row r="6281" spans="1:5" s="258" customFormat="1" ht="27">
      <c r="A6281" s="262">
        <v>87892</v>
      </c>
      <c r="B6281" s="263" t="s">
        <v>25410</v>
      </c>
      <c r="C6281" s="264" t="s">
        <v>4</v>
      </c>
      <c r="D6281" s="278">
        <v>10.78</v>
      </c>
      <c r="E6281" s="257"/>
    </row>
    <row r="6282" spans="1:5" s="258" customFormat="1" ht="27">
      <c r="A6282" s="262">
        <v>87893</v>
      </c>
      <c r="B6282" s="263" t="s">
        <v>25411</v>
      </c>
      <c r="C6282" s="264" t="s">
        <v>4</v>
      </c>
      <c r="D6282" s="278">
        <v>7.11</v>
      </c>
      <c r="E6282" s="257"/>
    </row>
    <row r="6283" spans="1:5" s="258" customFormat="1" ht="27">
      <c r="A6283" s="262">
        <v>87894</v>
      </c>
      <c r="B6283" s="263" t="s">
        <v>25412</v>
      </c>
      <c r="C6283" s="264" t="s">
        <v>4</v>
      </c>
      <c r="D6283" s="278">
        <v>6.67</v>
      </c>
      <c r="E6283" s="257"/>
    </row>
    <row r="6284" spans="1:5" s="258" customFormat="1" ht="27">
      <c r="A6284" s="262">
        <v>87896</v>
      </c>
      <c r="B6284" s="263" t="s">
        <v>25413</v>
      </c>
      <c r="C6284" s="264" t="s">
        <v>4</v>
      </c>
      <c r="D6284" s="278">
        <v>5.28</v>
      </c>
      <c r="E6284" s="257"/>
    </row>
    <row r="6285" spans="1:5" s="258" customFormat="1" ht="27">
      <c r="A6285" s="262">
        <v>87897</v>
      </c>
      <c r="B6285" s="263" t="s">
        <v>25414</v>
      </c>
      <c r="C6285" s="264" t="s">
        <v>4</v>
      </c>
      <c r="D6285" s="278">
        <v>4.84</v>
      </c>
      <c r="E6285" s="257"/>
    </row>
    <row r="6286" spans="1:5" s="258" customFormat="1" ht="27">
      <c r="A6286" s="262">
        <v>87899</v>
      </c>
      <c r="B6286" s="263" t="s">
        <v>25415</v>
      </c>
      <c r="C6286" s="264" t="s">
        <v>4</v>
      </c>
      <c r="D6286" s="278">
        <v>8.2200000000000006</v>
      </c>
      <c r="E6286" s="257"/>
    </row>
    <row r="6287" spans="1:5" s="258" customFormat="1" ht="27">
      <c r="A6287" s="262">
        <v>87900</v>
      </c>
      <c r="B6287" s="263" t="s">
        <v>25416</v>
      </c>
      <c r="C6287" s="264" t="s">
        <v>4</v>
      </c>
      <c r="D6287" s="278">
        <v>8.07</v>
      </c>
      <c r="E6287" s="257"/>
    </row>
    <row r="6288" spans="1:5" s="258" customFormat="1" ht="27">
      <c r="A6288" s="262">
        <v>87902</v>
      </c>
      <c r="B6288" s="263" t="s">
        <v>25417</v>
      </c>
      <c r="C6288" s="264" t="s">
        <v>4</v>
      </c>
      <c r="D6288" s="278">
        <v>11.87</v>
      </c>
      <c r="E6288" s="257"/>
    </row>
    <row r="6289" spans="1:5" s="258" customFormat="1" ht="27">
      <c r="A6289" s="262">
        <v>87903</v>
      </c>
      <c r="B6289" s="263" t="s">
        <v>25418</v>
      </c>
      <c r="C6289" s="264" t="s">
        <v>4</v>
      </c>
      <c r="D6289" s="278">
        <v>11.5</v>
      </c>
      <c r="E6289" s="257"/>
    </row>
    <row r="6290" spans="1:5" s="258" customFormat="1" ht="27">
      <c r="A6290" s="262">
        <v>87904</v>
      </c>
      <c r="B6290" s="263" t="s">
        <v>25419</v>
      </c>
      <c r="C6290" s="264" t="s">
        <v>4</v>
      </c>
      <c r="D6290" s="278">
        <v>8.26</v>
      </c>
      <c r="E6290" s="257"/>
    </row>
    <row r="6291" spans="1:5" s="258" customFormat="1" ht="27">
      <c r="A6291" s="262">
        <v>87905</v>
      </c>
      <c r="B6291" s="263" t="s">
        <v>25420</v>
      </c>
      <c r="C6291" s="264" t="s">
        <v>4</v>
      </c>
      <c r="D6291" s="278">
        <v>7.82</v>
      </c>
      <c r="E6291" s="257"/>
    </row>
    <row r="6292" spans="1:5" s="258" customFormat="1" ht="27">
      <c r="A6292" s="262">
        <v>87907</v>
      </c>
      <c r="B6292" s="263" t="s">
        <v>25421</v>
      </c>
      <c r="C6292" s="264" t="s">
        <v>4</v>
      </c>
      <c r="D6292" s="278">
        <v>6.32</v>
      </c>
      <c r="E6292" s="257"/>
    </row>
    <row r="6293" spans="1:5" s="258" customFormat="1" ht="27">
      <c r="A6293" s="262">
        <v>87908</v>
      </c>
      <c r="B6293" s="263" t="s">
        <v>25422</v>
      </c>
      <c r="C6293" s="264" t="s">
        <v>4</v>
      </c>
      <c r="D6293" s="278">
        <v>5.88</v>
      </c>
      <c r="E6293" s="257"/>
    </row>
    <row r="6294" spans="1:5" s="258" customFormat="1" ht="27">
      <c r="A6294" s="262">
        <v>87910</v>
      </c>
      <c r="B6294" s="263" t="s">
        <v>25423</v>
      </c>
      <c r="C6294" s="264" t="s">
        <v>4</v>
      </c>
      <c r="D6294" s="278">
        <v>21.92</v>
      </c>
      <c r="E6294" s="257"/>
    </row>
    <row r="6295" spans="1:5" s="258" customFormat="1" ht="27">
      <c r="A6295" s="262">
        <v>87911</v>
      </c>
      <c r="B6295" s="263" t="s">
        <v>25424</v>
      </c>
      <c r="C6295" s="264" t="s">
        <v>4</v>
      </c>
      <c r="D6295" s="278">
        <v>21.13</v>
      </c>
      <c r="E6295" s="257"/>
    </row>
    <row r="6296" spans="1:5" s="258" customFormat="1" ht="27">
      <c r="A6296" s="262">
        <v>104410</v>
      </c>
      <c r="B6296" s="263" t="s">
        <v>25425</v>
      </c>
      <c r="C6296" s="264" t="s">
        <v>4</v>
      </c>
      <c r="D6296" s="278">
        <v>4.84</v>
      </c>
      <c r="E6296" s="257"/>
    </row>
    <row r="6297" spans="1:5" s="258" customFormat="1" ht="27">
      <c r="A6297" s="262">
        <v>104411</v>
      </c>
      <c r="B6297" s="263" t="s">
        <v>25426</v>
      </c>
      <c r="C6297" s="264" t="s">
        <v>4</v>
      </c>
      <c r="D6297" s="278">
        <v>4.84</v>
      </c>
      <c r="E6297" s="257"/>
    </row>
    <row r="6298" spans="1:5" s="258" customFormat="1" ht="27">
      <c r="A6298" s="262">
        <v>87411</v>
      </c>
      <c r="B6298" s="263" t="s">
        <v>25427</v>
      </c>
      <c r="C6298" s="264" t="s">
        <v>4</v>
      </c>
      <c r="D6298" s="278">
        <v>15.09</v>
      </c>
      <c r="E6298" s="257"/>
    </row>
    <row r="6299" spans="1:5" s="258" customFormat="1" ht="27">
      <c r="A6299" s="262">
        <v>87412</v>
      </c>
      <c r="B6299" s="263" t="s">
        <v>25428</v>
      </c>
      <c r="C6299" s="264" t="s">
        <v>4</v>
      </c>
      <c r="D6299" s="278">
        <v>21.86</v>
      </c>
      <c r="E6299" s="257"/>
    </row>
    <row r="6300" spans="1:5" s="258" customFormat="1" ht="27">
      <c r="A6300" s="262">
        <v>87413</v>
      </c>
      <c r="B6300" s="263" t="s">
        <v>25429</v>
      </c>
      <c r="C6300" s="264" t="s">
        <v>4</v>
      </c>
      <c r="D6300" s="278">
        <v>25.76</v>
      </c>
      <c r="E6300" s="257"/>
    </row>
    <row r="6301" spans="1:5" s="258" customFormat="1" ht="27">
      <c r="A6301" s="262">
        <v>87414</v>
      </c>
      <c r="B6301" s="263" t="s">
        <v>25430</v>
      </c>
      <c r="C6301" s="264" t="s">
        <v>4</v>
      </c>
      <c r="D6301" s="278">
        <v>24.29</v>
      </c>
      <c r="E6301" s="257"/>
    </row>
    <row r="6302" spans="1:5" s="258" customFormat="1" ht="27">
      <c r="A6302" s="262">
        <v>87415</v>
      </c>
      <c r="B6302" s="263" t="s">
        <v>25431</v>
      </c>
      <c r="C6302" s="264" t="s">
        <v>4</v>
      </c>
      <c r="D6302" s="278">
        <v>31.06</v>
      </c>
      <c r="E6302" s="257"/>
    </row>
    <row r="6303" spans="1:5" s="258" customFormat="1" ht="27">
      <c r="A6303" s="262">
        <v>87416</v>
      </c>
      <c r="B6303" s="263" t="s">
        <v>25432</v>
      </c>
      <c r="C6303" s="264" t="s">
        <v>4</v>
      </c>
      <c r="D6303" s="278">
        <v>34.950000000000003</v>
      </c>
      <c r="E6303" s="257"/>
    </row>
    <row r="6304" spans="1:5" s="258" customFormat="1" ht="13.5">
      <c r="A6304" s="262">
        <v>87418</v>
      </c>
      <c r="B6304" s="263" t="s">
        <v>25433</v>
      </c>
      <c r="C6304" s="264" t="s">
        <v>4</v>
      </c>
      <c r="D6304" s="278">
        <v>17.239999999999998</v>
      </c>
      <c r="E6304" s="257"/>
    </row>
    <row r="6305" spans="1:5" s="258" customFormat="1" ht="13.5">
      <c r="A6305" s="262">
        <v>87421</v>
      </c>
      <c r="B6305" s="263" t="s">
        <v>25434</v>
      </c>
      <c r="C6305" s="264" t="s">
        <v>4</v>
      </c>
      <c r="D6305" s="278">
        <v>26.74</v>
      </c>
      <c r="E6305" s="257"/>
    </row>
    <row r="6306" spans="1:5" s="258" customFormat="1" ht="13.5">
      <c r="A6306" s="262">
        <v>87424</v>
      </c>
      <c r="B6306" s="263" t="s">
        <v>25435</v>
      </c>
      <c r="C6306" s="264" t="s">
        <v>4</v>
      </c>
      <c r="D6306" s="278">
        <v>34.32</v>
      </c>
      <c r="E6306" s="257"/>
    </row>
    <row r="6307" spans="1:5" s="258" customFormat="1" ht="13.5">
      <c r="A6307" s="262">
        <v>87427</v>
      </c>
      <c r="B6307" s="263" t="s">
        <v>25436</v>
      </c>
      <c r="C6307" s="264" t="s">
        <v>4</v>
      </c>
      <c r="D6307" s="278">
        <v>40.93</v>
      </c>
      <c r="E6307" s="257"/>
    </row>
    <row r="6308" spans="1:5" s="258" customFormat="1" ht="27">
      <c r="A6308" s="262">
        <v>87430</v>
      </c>
      <c r="B6308" s="263" t="s">
        <v>25437</v>
      </c>
      <c r="C6308" s="264" t="s">
        <v>4</v>
      </c>
      <c r="D6308" s="278">
        <v>17.309999999999999</v>
      </c>
      <c r="E6308" s="257"/>
    </row>
    <row r="6309" spans="1:5" s="258" customFormat="1" ht="27">
      <c r="A6309" s="262">
        <v>87433</v>
      </c>
      <c r="B6309" s="263" t="s">
        <v>25438</v>
      </c>
      <c r="C6309" s="264" t="s">
        <v>4</v>
      </c>
      <c r="D6309" s="278">
        <v>25.6</v>
      </c>
      <c r="E6309" s="257"/>
    </row>
    <row r="6310" spans="1:5" s="258" customFormat="1" ht="27">
      <c r="A6310" s="262">
        <v>87436</v>
      </c>
      <c r="B6310" s="263" t="s">
        <v>25439</v>
      </c>
      <c r="C6310" s="264" t="s">
        <v>4</v>
      </c>
      <c r="D6310" s="278">
        <v>28.67</v>
      </c>
      <c r="E6310" s="257"/>
    </row>
    <row r="6311" spans="1:5" s="258" customFormat="1" ht="27">
      <c r="A6311" s="262">
        <v>87439</v>
      </c>
      <c r="B6311" s="263" t="s">
        <v>25440</v>
      </c>
      <c r="C6311" s="264" t="s">
        <v>4</v>
      </c>
      <c r="D6311" s="278">
        <v>35.369999999999997</v>
      </c>
      <c r="E6311" s="257"/>
    </row>
    <row r="6312" spans="1:5" s="258" customFormat="1" ht="40.5">
      <c r="A6312" s="262">
        <v>87527</v>
      </c>
      <c r="B6312" s="263" t="s">
        <v>4121</v>
      </c>
      <c r="C6312" s="264" t="s">
        <v>4</v>
      </c>
      <c r="D6312" s="278">
        <v>40.85</v>
      </c>
      <c r="E6312" s="257"/>
    </row>
    <row r="6313" spans="1:5" s="258" customFormat="1" ht="27">
      <c r="A6313" s="262">
        <v>87528</v>
      </c>
      <c r="B6313" s="263" t="s">
        <v>4122</v>
      </c>
      <c r="C6313" s="264" t="s">
        <v>4</v>
      </c>
      <c r="D6313" s="278">
        <v>45.16</v>
      </c>
      <c r="E6313" s="257"/>
    </row>
    <row r="6314" spans="1:5" s="258" customFormat="1" ht="27">
      <c r="A6314" s="262">
        <v>87529</v>
      </c>
      <c r="B6314" s="263" t="s">
        <v>4123</v>
      </c>
      <c r="C6314" s="264" t="s">
        <v>4</v>
      </c>
      <c r="D6314" s="278">
        <v>36.96</v>
      </c>
      <c r="E6314" s="257"/>
    </row>
    <row r="6315" spans="1:5" s="258" customFormat="1" ht="27">
      <c r="A6315" s="262">
        <v>87530</v>
      </c>
      <c r="B6315" s="263" t="s">
        <v>4124</v>
      </c>
      <c r="C6315" s="264" t="s">
        <v>4</v>
      </c>
      <c r="D6315" s="278">
        <v>41.27</v>
      </c>
      <c r="E6315" s="257"/>
    </row>
    <row r="6316" spans="1:5" s="258" customFormat="1" ht="40.5">
      <c r="A6316" s="262">
        <v>87531</v>
      </c>
      <c r="B6316" s="263" t="s">
        <v>4125</v>
      </c>
      <c r="C6316" s="264" t="s">
        <v>4</v>
      </c>
      <c r="D6316" s="278">
        <v>35.590000000000003</v>
      </c>
      <c r="E6316" s="257"/>
    </row>
    <row r="6317" spans="1:5" s="258" customFormat="1" ht="40.5">
      <c r="A6317" s="262">
        <v>87532</v>
      </c>
      <c r="B6317" s="263" t="s">
        <v>4126</v>
      </c>
      <c r="C6317" s="264" t="s">
        <v>4</v>
      </c>
      <c r="D6317" s="278">
        <v>39.9</v>
      </c>
      <c r="E6317" s="257"/>
    </row>
    <row r="6318" spans="1:5" s="258" customFormat="1" ht="40.5">
      <c r="A6318" s="262">
        <v>87535</v>
      </c>
      <c r="B6318" s="263" t="s">
        <v>4127</v>
      </c>
      <c r="C6318" s="264" t="s">
        <v>4</v>
      </c>
      <c r="D6318" s="278">
        <v>31.71</v>
      </c>
      <c r="E6318" s="257"/>
    </row>
    <row r="6319" spans="1:5" s="258" customFormat="1" ht="40.5">
      <c r="A6319" s="262">
        <v>87536</v>
      </c>
      <c r="B6319" s="263" t="s">
        <v>4128</v>
      </c>
      <c r="C6319" s="264" t="s">
        <v>4</v>
      </c>
      <c r="D6319" s="278">
        <v>36.020000000000003</v>
      </c>
      <c r="E6319" s="257"/>
    </row>
    <row r="6320" spans="1:5" s="258" customFormat="1" ht="40.5">
      <c r="A6320" s="262">
        <v>87537</v>
      </c>
      <c r="B6320" s="263" t="s">
        <v>4129</v>
      </c>
      <c r="C6320" s="264" t="s">
        <v>4</v>
      </c>
      <c r="D6320" s="278">
        <v>80.650000000000006</v>
      </c>
      <c r="E6320" s="257"/>
    </row>
    <row r="6321" spans="1:5" s="258" customFormat="1" ht="40.5">
      <c r="A6321" s="262">
        <v>87538</v>
      </c>
      <c r="B6321" s="263" t="s">
        <v>4130</v>
      </c>
      <c r="C6321" s="264" t="s">
        <v>4</v>
      </c>
      <c r="D6321" s="278">
        <v>77.319999999999993</v>
      </c>
      <c r="E6321" s="257"/>
    </row>
    <row r="6322" spans="1:5" s="258" customFormat="1" ht="40.5">
      <c r="A6322" s="262">
        <v>87539</v>
      </c>
      <c r="B6322" s="263" t="s">
        <v>4131</v>
      </c>
      <c r="C6322" s="264" t="s">
        <v>4</v>
      </c>
      <c r="D6322" s="278">
        <v>76.14</v>
      </c>
      <c r="E6322" s="257"/>
    </row>
    <row r="6323" spans="1:5" s="258" customFormat="1" ht="40.5">
      <c r="A6323" s="262">
        <v>87541</v>
      </c>
      <c r="B6323" s="263" t="s">
        <v>4132</v>
      </c>
      <c r="C6323" s="264" t="s">
        <v>4</v>
      </c>
      <c r="D6323" s="278">
        <v>72.81</v>
      </c>
      <c r="E6323" s="257"/>
    </row>
    <row r="6324" spans="1:5" s="258" customFormat="1" ht="40.5">
      <c r="A6324" s="262">
        <v>87543</v>
      </c>
      <c r="B6324" s="263" t="s">
        <v>4133</v>
      </c>
      <c r="C6324" s="264" t="s">
        <v>4</v>
      </c>
      <c r="D6324" s="278">
        <v>25.37</v>
      </c>
      <c r="E6324" s="257"/>
    </row>
    <row r="6325" spans="1:5" s="258" customFormat="1" ht="40.5">
      <c r="A6325" s="262">
        <v>87545</v>
      </c>
      <c r="B6325" s="263" t="s">
        <v>4134</v>
      </c>
      <c r="C6325" s="264" t="s">
        <v>4</v>
      </c>
      <c r="D6325" s="278">
        <v>27.76</v>
      </c>
      <c r="E6325" s="257"/>
    </row>
    <row r="6326" spans="1:5" s="258" customFormat="1" ht="27">
      <c r="A6326" s="262">
        <v>87546</v>
      </c>
      <c r="B6326" s="263" t="s">
        <v>4135</v>
      </c>
      <c r="C6326" s="264" t="s">
        <v>4</v>
      </c>
      <c r="D6326" s="278">
        <v>30.2</v>
      </c>
      <c r="E6326" s="257"/>
    </row>
    <row r="6327" spans="1:5" s="258" customFormat="1" ht="27">
      <c r="A6327" s="262">
        <v>87547</v>
      </c>
      <c r="B6327" s="263" t="s">
        <v>4136</v>
      </c>
      <c r="C6327" s="264" t="s">
        <v>4</v>
      </c>
      <c r="D6327" s="278">
        <v>23.91</v>
      </c>
      <c r="E6327" s="257"/>
    </row>
    <row r="6328" spans="1:5" s="258" customFormat="1" ht="27">
      <c r="A6328" s="262">
        <v>87548</v>
      </c>
      <c r="B6328" s="263" t="s">
        <v>4137</v>
      </c>
      <c r="C6328" s="264" t="s">
        <v>4</v>
      </c>
      <c r="D6328" s="278">
        <v>26.35</v>
      </c>
      <c r="E6328" s="257"/>
    </row>
    <row r="6329" spans="1:5" s="258" customFormat="1" ht="40.5">
      <c r="A6329" s="262">
        <v>87549</v>
      </c>
      <c r="B6329" s="263" t="s">
        <v>4138</v>
      </c>
      <c r="C6329" s="264" t="s">
        <v>4</v>
      </c>
      <c r="D6329" s="278">
        <v>22.51</v>
      </c>
      <c r="E6329" s="257"/>
    </row>
    <row r="6330" spans="1:5" s="258" customFormat="1" ht="40.5">
      <c r="A6330" s="262">
        <v>87550</v>
      </c>
      <c r="B6330" s="263" t="s">
        <v>4139</v>
      </c>
      <c r="C6330" s="264" t="s">
        <v>4</v>
      </c>
      <c r="D6330" s="278">
        <v>24.95</v>
      </c>
      <c r="E6330" s="257"/>
    </row>
    <row r="6331" spans="1:5" s="258" customFormat="1" ht="40.5">
      <c r="A6331" s="262">
        <v>87553</v>
      </c>
      <c r="B6331" s="263" t="s">
        <v>4140</v>
      </c>
      <c r="C6331" s="264" t="s">
        <v>4</v>
      </c>
      <c r="D6331" s="278">
        <v>18.63</v>
      </c>
      <c r="E6331" s="257"/>
    </row>
    <row r="6332" spans="1:5" s="258" customFormat="1" ht="40.5">
      <c r="A6332" s="262">
        <v>87554</v>
      </c>
      <c r="B6332" s="263" t="s">
        <v>4141</v>
      </c>
      <c r="C6332" s="264" t="s">
        <v>4</v>
      </c>
      <c r="D6332" s="278">
        <v>21.07</v>
      </c>
      <c r="E6332" s="257"/>
    </row>
    <row r="6333" spans="1:5" s="258" customFormat="1" ht="40.5">
      <c r="A6333" s="262">
        <v>87555</v>
      </c>
      <c r="B6333" s="263" t="s">
        <v>4142</v>
      </c>
      <c r="C6333" s="264" t="s">
        <v>4</v>
      </c>
      <c r="D6333" s="278">
        <v>49.11</v>
      </c>
      <c r="E6333" s="257"/>
    </row>
    <row r="6334" spans="1:5" s="258" customFormat="1" ht="40.5">
      <c r="A6334" s="262">
        <v>87556</v>
      </c>
      <c r="B6334" s="263" t="s">
        <v>4143</v>
      </c>
      <c r="C6334" s="264" t="s">
        <v>4</v>
      </c>
      <c r="D6334" s="278">
        <v>45.81</v>
      </c>
      <c r="E6334" s="257"/>
    </row>
    <row r="6335" spans="1:5" s="258" customFormat="1" ht="40.5">
      <c r="A6335" s="262">
        <v>87557</v>
      </c>
      <c r="B6335" s="263" t="s">
        <v>4144</v>
      </c>
      <c r="C6335" s="264" t="s">
        <v>4</v>
      </c>
      <c r="D6335" s="278">
        <v>44.61</v>
      </c>
      <c r="E6335" s="257"/>
    </row>
    <row r="6336" spans="1:5" s="258" customFormat="1" ht="40.5">
      <c r="A6336" s="262">
        <v>87559</v>
      </c>
      <c r="B6336" s="263" t="s">
        <v>4145</v>
      </c>
      <c r="C6336" s="264" t="s">
        <v>4</v>
      </c>
      <c r="D6336" s="278">
        <v>41.28</v>
      </c>
      <c r="E6336" s="257"/>
    </row>
    <row r="6337" spans="1:5" s="258" customFormat="1" ht="40.5">
      <c r="A6337" s="262">
        <v>87561</v>
      </c>
      <c r="B6337" s="263" t="s">
        <v>4146</v>
      </c>
      <c r="C6337" s="264" t="s">
        <v>4</v>
      </c>
      <c r="D6337" s="278">
        <v>44.9</v>
      </c>
      <c r="E6337" s="257"/>
    </row>
    <row r="6338" spans="1:5" s="258" customFormat="1" ht="27">
      <c r="A6338" s="262">
        <v>87775</v>
      </c>
      <c r="B6338" s="263" t="s">
        <v>9023</v>
      </c>
      <c r="C6338" s="264" t="s">
        <v>4</v>
      </c>
      <c r="D6338" s="278">
        <v>54.01</v>
      </c>
      <c r="E6338" s="257"/>
    </row>
    <row r="6339" spans="1:5" s="258" customFormat="1" ht="27">
      <c r="A6339" s="262">
        <v>87777</v>
      </c>
      <c r="B6339" s="263" t="s">
        <v>9024</v>
      </c>
      <c r="C6339" s="264" t="s">
        <v>4</v>
      </c>
      <c r="D6339" s="278">
        <v>57.61</v>
      </c>
      <c r="E6339" s="257"/>
    </row>
    <row r="6340" spans="1:5" s="258" customFormat="1" ht="27">
      <c r="A6340" s="262">
        <v>87778</v>
      </c>
      <c r="B6340" s="263" t="s">
        <v>9025</v>
      </c>
      <c r="C6340" s="264" t="s">
        <v>4</v>
      </c>
      <c r="D6340" s="278">
        <v>87.69</v>
      </c>
      <c r="E6340" s="257"/>
    </row>
    <row r="6341" spans="1:5" s="258" customFormat="1" ht="27">
      <c r="A6341" s="262">
        <v>87779</v>
      </c>
      <c r="B6341" s="263" t="s">
        <v>9026</v>
      </c>
      <c r="C6341" s="264" t="s">
        <v>4</v>
      </c>
      <c r="D6341" s="278">
        <v>69.09</v>
      </c>
      <c r="E6341" s="257"/>
    </row>
    <row r="6342" spans="1:5" s="258" customFormat="1" ht="27">
      <c r="A6342" s="262">
        <v>87781</v>
      </c>
      <c r="B6342" s="263" t="s">
        <v>9027</v>
      </c>
      <c r="C6342" s="264" t="s">
        <v>4</v>
      </c>
      <c r="D6342" s="278">
        <v>73.92</v>
      </c>
      <c r="E6342" s="257"/>
    </row>
    <row r="6343" spans="1:5" s="258" customFormat="1" ht="27">
      <c r="A6343" s="262">
        <v>87783</v>
      </c>
      <c r="B6343" s="263" t="s">
        <v>9028</v>
      </c>
      <c r="C6343" s="264" t="s">
        <v>4</v>
      </c>
      <c r="D6343" s="278">
        <v>114.51</v>
      </c>
      <c r="E6343" s="257"/>
    </row>
    <row r="6344" spans="1:5" s="258" customFormat="1" ht="27">
      <c r="A6344" s="262">
        <v>87784</v>
      </c>
      <c r="B6344" s="263" t="s">
        <v>9029</v>
      </c>
      <c r="C6344" s="264" t="s">
        <v>4</v>
      </c>
      <c r="D6344" s="278">
        <v>74.900000000000006</v>
      </c>
      <c r="E6344" s="257"/>
    </row>
    <row r="6345" spans="1:5" s="258" customFormat="1" ht="27">
      <c r="A6345" s="262">
        <v>87786</v>
      </c>
      <c r="B6345" s="263" t="s">
        <v>9030</v>
      </c>
      <c r="C6345" s="264" t="s">
        <v>4</v>
      </c>
      <c r="D6345" s="278">
        <v>80.95</v>
      </c>
      <c r="E6345" s="257"/>
    </row>
    <row r="6346" spans="1:5" s="258" customFormat="1" ht="27">
      <c r="A6346" s="262">
        <v>87787</v>
      </c>
      <c r="B6346" s="263" t="s">
        <v>9031</v>
      </c>
      <c r="C6346" s="264" t="s">
        <v>4</v>
      </c>
      <c r="D6346" s="278">
        <v>132.83000000000001</v>
      </c>
      <c r="E6346" s="257"/>
    </row>
    <row r="6347" spans="1:5" s="258" customFormat="1" ht="27">
      <c r="A6347" s="262">
        <v>87788</v>
      </c>
      <c r="B6347" s="263" t="s">
        <v>9032</v>
      </c>
      <c r="C6347" s="264" t="s">
        <v>4</v>
      </c>
      <c r="D6347" s="278">
        <v>88.31</v>
      </c>
      <c r="E6347" s="257"/>
    </row>
    <row r="6348" spans="1:5" s="258" customFormat="1" ht="27">
      <c r="A6348" s="262">
        <v>87790</v>
      </c>
      <c r="B6348" s="263" t="s">
        <v>4147</v>
      </c>
      <c r="C6348" s="264" t="s">
        <v>4</v>
      </c>
      <c r="D6348" s="278">
        <v>94.97</v>
      </c>
      <c r="E6348" s="257"/>
    </row>
    <row r="6349" spans="1:5" s="258" customFormat="1" ht="40.5">
      <c r="A6349" s="262">
        <v>87791</v>
      </c>
      <c r="B6349" s="263" t="s">
        <v>9033</v>
      </c>
      <c r="C6349" s="264" t="s">
        <v>4</v>
      </c>
      <c r="D6349" s="278">
        <v>146.24</v>
      </c>
      <c r="E6349" s="257"/>
    </row>
    <row r="6350" spans="1:5" s="258" customFormat="1" ht="27">
      <c r="A6350" s="262">
        <v>87792</v>
      </c>
      <c r="B6350" s="263" t="s">
        <v>9034</v>
      </c>
      <c r="C6350" s="264" t="s">
        <v>4</v>
      </c>
      <c r="D6350" s="278">
        <v>40.229999999999997</v>
      </c>
      <c r="E6350" s="257"/>
    </row>
    <row r="6351" spans="1:5" s="258" customFormat="1" ht="27">
      <c r="A6351" s="262">
        <v>87794</v>
      </c>
      <c r="B6351" s="263" t="s">
        <v>9035</v>
      </c>
      <c r="C6351" s="264" t="s">
        <v>4</v>
      </c>
      <c r="D6351" s="278">
        <v>43.59</v>
      </c>
      <c r="E6351" s="257"/>
    </row>
    <row r="6352" spans="1:5" s="258" customFormat="1" ht="27">
      <c r="A6352" s="262">
        <v>87795</v>
      </c>
      <c r="B6352" s="263" t="s">
        <v>9036</v>
      </c>
      <c r="C6352" s="264" t="s">
        <v>4</v>
      </c>
      <c r="D6352" s="278">
        <v>72.680000000000007</v>
      </c>
      <c r="E6352" s="257"/>
    </row>
    <row r="6353" spans="1:5" s="258" customFormat="1" ht="27">
      <c r="A6353" s="262">
        <v>87797</v>
      </c>
      <c r="B6353" s="263" t="s">
        <v>9037</v>
      </c>
      <c r="C6353" s="264" t="s">
        <v>4</v>
      </c>
      <c r="D6353" s="278">
        <v>54.97</v>
      </c>
      <c r="E6353" s="257"/>
    </row>
    <row r="6354" spans="1:5" s="258" customFormat="1" ht="27">
      <c r="A6354" s="262">
        <v>87799</v>
      </c>
      <c r="B6354" s="263" t="s">
        <v>9038</v>
      </c>
      <c r="C6354" s="264" t="s">
        <v>4</v>
      </c>
      <c r="D6354" s="278">
        <v>59.48</v>
      </c>
      <c r="E6354" s="257"/>
    </row>
    <row r="6355" spans="1:5" s="258" customFormat="1" ht="27">
      <c r="A6355" s="262">
        <v>87800</v>
      </c>
      <c r="B6355" s="263" t="s">
        <v>9039</v>
      </c>
      <c r="C6355" s="264" t="s">
        <v>4</v>
      </c>
      <c r="D6355" s="278">
        <v>98.24</v>
      </c>
      <c r="E6355" s="257"/>
    </row>
    <row r="6356" spans="1:5" s="258" customFormat="1" ht="27">
      <c r="A6356" s="262">
        <v>87801</v>
      </c>
      <c r="B6356" s="263" t="s">
        <v>9040</v>
      </c>
      <c r="C6356" s="264" t="s">
        <v>4</v>
      </c>
      <c r="D6356" s="278">
        <v>60.4</v>
      </c>
      <c r="E6356" s="257"/>
    </row>
    <row r="6357" spans="1:5" s="258" customFormat="1" ht="27">
      <c r="A6357" s="262">
        <v>87803</v>
      </c>
      <c r="B6357" s="263" t="s">
        <v>9041</v>
      </c>
      <c r="C6357" s="264" t="s">
        <v>4</v>
      </c>
      <c r="D6357" s="278">
        <v>66.05</v>
      </c>
      <c r="E6357" s="257"/>
    </row>
    <row r="6358" spans="1:5" s="258" customFormat="1" ht="27">
      <c r="A6358" s="262">
        <v>87804</v>
      </c>
      <c r="B6358" s="263" t="s">
        <v>9042</v>
      </c>
      <c r="C6358" s="264" t="s">
        <v>4</v>
      </c>
      <c r="D6358" s="278">
        <v>115.36</v>
      </c>
      <c r="E6358" s="257"/>
    </row>
    <row r="6359" spans="1:5" s="258" customFormat="1" ht="27">
      <c r="A6359" s="262">
        <v>87805</v>
      </c>
      <c r="B6359" s="263" t="s">
        <v>9043</v>
      </c>
      <c r="C6359" s="264" t="s">
        <v>4</v>
      </c>
      <c r="D6359" s="278">
        <v>65.8</v>
      </c>
      <c r="E6359" s="257"/>
    </row>
    <row r="6360" spans="1:5" s="258" customFormat="1" ht="27">
      <c r="A6360" s="262">
        <v>87807</v>
      </c>
      <c r="B6360" s="263" t="s">
        <v>9044</v>
      </c>
      <c r="C6360" s="264" t="s">
        <v>4</v>
      </c>
      <c r="D6360" s="278">
        <v>72.02</v>
      </c>
      <c r="E6360" s="257"/>
    </row>
    <row r="6361" spans="1:5" s="258" customFormat="1" ht="40.5">
      <c r="A6361" s="262">
        <v>87808</v>
      </c>
      <c r="B6361" s="263" t="s">
        <v>9045</v>
      </c>
      <c r="C6361" s="264" t="s">
        <v>4</v>
      </c>
      <c r="D6361" s="278">
        <v>123.24</v>
      </c>
      <c r="E6361" s="257"/>
    </row>
    <row r="6362" spans="1:5" s="258" customFormat="1" ht="40.5">
      <c r="A6362" s="262">
        <v>87809</v>
      </c>
      <c r="B6362" s="263" t="s">
        <v>9046</v>
      </c>
      <c r="C6362" s="264" t="s">
        <v>4</v>
      </c>
      <c r="D6362" s="278">
        <v>75.23</v>
      </c>
      <c r="E6362" s="257"/>
    </row>
    <row r="6363" spans="1:5" s="258" customFormat="1" ht="27">
      <c r="A6363" s="262">
        <v>87811</v>
      </c>
      <c r="B6363" s="263" t="s">
        <v>9047</v>
      </c>
      <c r="C6363" s="264" t="s">
        <v>4</v>
      </c>
      <c r="D6363" s="278">
        <v>78.59</v>
      </c>
      <c r="E6363" s="257"/>
    </row>
    <row r="6364" spans="1:5" s="258" customFormat="1" ht="27">
      <c r="A6364" s="262">
        <v>87812</v>
      </c>
      <c r="B6364" s="263" t="s">
        <v>9048</v>
      </c>
      <c r="C6364" s="264" t="s">
        <v>4</v>
      </c>
      <c r="D6364" s="278">
        <v>104.07</v>
      </c>
      <c r="E6364" s="257"/>
    </row>
    <row r="6365" spans="1:5" s="258" customFormat="1" ht="40.5">
      <c r="A6365" s="262">
        <v>87813</v>
      </c>
      <c r="B6365" s="263" t="s">
        <v>9049</v>
      </c>
      <c r="C6365" s="264" t="s">
        <v>4</v>
      </c>
      <c r="D6365" s="278">
        <v>89.98</v>
      </c>
      <c r="E6365" s="257"/>
    </row>
    <row r="6366" spans="1:5" s="258" customFormat="1" ht="27">
      <c r="A6366" s="262">
        <v>87815</v>
      </c>
      <c r="B6366" s="263" t="s">
        <v>9050</v>
      </c>
      <c r="C6366" s="264" t="s">
        <v>4</v>
      </c>
      <c r="D6366" s="278">
        <v>94.49</v>
      </c>
      <c r="E6366" s="257"/>
    </row>
    <row r="6367" spans="1:5" s="258" customFormat="1" ht="27">
      <c r="A6367" s="262">
        <v>87816</v>
      </c>
      <c r="B6367" s="263" t="s">
        <v>9051</v>
      </c>
      <c r="C6367" s="264" t="s">
        <v>4</v>
      </c>
      <c r="D6367" s="278">
        <v>129.68</v>
      </c>
      <c r="E6367" s="257"/>
    </row>
    <row r="6368" spans="1:5" s="258" customFormat="1" ht="40.5">
      <c r="A6368" s="262">
        <v>87817</v>
      </c>
      <c r="B6368" s="263" t="s">
        <v>9052</v>
      </c>
      <c r="C6368" s="264" t="s">
        <v>4</v>
      </c>
      <c r="D6368" s="278">
        <v>95.41</v>
      </c>
      <c r="E6368" s="257"/>
    </row>
    <row r="6369" spans="1:5" s="258" customFormat="1" ht="27">
      <c r="A6369" s="262">
        <v>87819</v>
      </c>
      <c r="B6369" s="263" t="s">
        <v>9053</v>
      </c>
      <c r="C6369" s="264" t="s">
        <v>4</v>
      </c>
      <c r="D6369" s="278">
        <v>101.06</v>
      </c>
      <c r="E6369" s="257"/>
    </row>
    <row r="6370" spans="1:5" s="258" customFormat="1" ht="27">
      <c r="A6370" s="262">
        <v>87820</v>
      </c>
      <c r="B6370" s="263" t="s">
        <v>9054</v>
      </c>
      <c r="C6370" s="264" t="s">
        <v>4</v>
      </c>
      <c r="D6370" s="278">
        <v>146.80000000000001</v>
      </c>
      <c r="E6370" s="257"/>
    </row>
    <row r="6371" spans="1:5" s="258" customFormat="1" ht="40.5">
      <c r="A6371" s="262">
        <v>87821</v>
      </c>
      <c r="B6371" s="263" t="s">
        <v>9055</v>
      </c>
      <c r="C6371" s="264" t="s">
        <v>4</v>
      </c>
      <c r="D6371" s="278">
        <v>124.32</v>
      </c>
      <c r="E6371" s="257"/>
    </row>
    <row r="6372" spans="1:5" s="258" customFormat="1" ht="27">
      <c r="A6372" s="262">
        <v>87823</v>
      </c>
      <c r="B6372" s="263" t="s">
        <v>9056</v>
      </c>
      <c r="C6372" s="264" t="s">
        <v>4</v>
      </c>
      <c r="D6372" s="278">
        <v>130.54</v>
      </c>
      <c r="E6372" s="257"/>
    </row>
    <row r="6373" spans="1:5" s="258" customFormat="1" ht="40.5">
      <c r="A6373" s="262">
        <v>87824</v>
      </c>
      <c r="B6373" s="263" t="s">
        <v>9057</v>
      </c>
      <c r="C6373" s="264" t="s">
        <v>4</v>
      </c>
      <c r="D6373" s="278">
        <v>169.9</v>
      </c>
      <c r="E6373" s="257"/>
    </row>
    <row r="6374" spans="1:5" s="258" customFormat="1" ht="27">
      <c r="A6374" s="262">
        <v>87825</v>
      </c>
      <c r="B6374" s="263" t="s">
        <v>9058</v>
      </c>
      <c r="C6374" s="264" t="s">
        <v>4</v>
      </c>
      <c r="D6374" s="278">
        <v>70.069999999999993</v>
      </c>
      <c r="E6374" s="257"/>
    </row>
    <row r="6375" spans="1:5" s="258" customFormat="1" ht="27">
      <c r="A6375" s="262">
        <v>87827</v>
      </c>
      <c r="B6375" s="263" t="s">
        <v>9059</v>
      </c>
      <c r="C6375" s="264" t="s">
        <v>4</v>
      </c>
      <c r="D6375" s="278">
        <v>74.180000000000007</v>
      </c>
      <c r="E6375" s="257"/>
    </row>
    <row r="6376" spans="1:5" s="258" customFormat="1" ht="27">
      <c r="A6376" s="262">
        <v>87828</v>
      </c>
      <c r="B6376" s="263" t="s">
        <v>9060</v>
      </c>
      <c r="C6376" s="264" t="s">
        <v>4</v>
      </c>
      <c r="D6376" s="278">
        <v>107.51</v>
      </c>
      <c r="E6376" s="257"/>
    </row>
    <row r="6377" spans="1:5" s="258" customFormat="1" ht="27">
      <c r="A6377" s="262">
        <v>87829</v>
      </c>
      <c r="B6377" s="263" t="s">
        <v>9061</v>
      </c>
      <c r="C6377" s="264" t="s">
        <v>4</v>
      </c>
      <c r="D6377" s="278">
        <v>84.65</v>
      </c>
      <c r="E6377" s="257"/>
    </row>
    <row r="6378" spans="1:5" s="258" customFormat="1" ht="27">
      <c r="A6378" s="262">
        <v>87831</v>
      </c>
      <c r="B6378" s="263" t="s">
        <v>9062</v>
      </c>
      <c r="C6378" s="264" t="s">
        <v>4</v>
      </c>
      <c r="D6378" s="278">
        <v>90.16</v>
      </c>
      <c r="E6378" s="257"/>
    </row>
    <row r="6379" spans="1:5" s="258" customFormat="1" ht="40.5">
      <c r="A6379" s="262">
        <v>87832</v>
      </c>
      <c r="B6379" s="263" t="s">
        <v>9063</v>
      </c>
      <c r="C6379" s="264" t="s">
        <v>4</v>
      </c>
      <c r="D6379" s="278">
        <v>135.62</v>
      </c>
      <c r="E6379" s="257"/>
    </row>
    <row r="6380" spans="1:5" s="258" customFormat="1" ht="27">
      <c r="A6380" s="262">
        <v>87834</v>
      </c>
      <c r="B6380" s="263" t="s">
        <v>4148</v>
      </c>
      <c r="C6380" s="264" t="s">
        <v>4</v>
      </c>
      <c r="D6380" s="278">
        <v>189.97</v>
      </c>
      <c r="E6380" s="257"/>
    </row>
    <row r="6381" spans="1:5" s="258" customFormat="1" ht="27">
      <c r="A6381" s="262">
        <v>87835</v>
      </c>
      <c r="B6381" s="263" t="s">
        <v>4149</v>
      </c>
      <c r="C6381" s="264" t="s">
        <v>4</v>
      </c>
      <c r="D6381" s="278">
        <v>131.9</v>
      </c>
      <c r="E6381" s="257"/>
    </row>
    <row r="6382" spans="1:5" s="258" customFormat="1" ht="27">
      <c r="A6382" s="262">
        <v>87836</v>
      </c>
      <c r="B6382" s="263" t="s">
        <v>4150</v>
      </c>
      <c r="C6382" s="264" t="s">
        <v>4</v>
      </c>
      <c r="D6382" s="278">
        <v>181.87</v>
      </c>
      <c r="E6382" s="257"/>
    </row>
    <row r="6383" spans="1:5" s="258" customFormat="1" ht="27">
      <c r="A6383" s="262">
        <v>87837</v>
      </c>
      <c r="B6383" s="263" t="s">
        <v>4151</v>
      </c>
      <c r="C6383" s="264" t="s">
        <v>4</v>
      </c>
      <c r="D6383" s="278">
        <v>124.69</v>
      </c>
      <c r="E6383" s="257"/>
    </row>
    <row r="6384" spans="1:5" s="258" customFormat="1" ht="27">
      <c r="A6384" s="262">
        <v>87838</v>
      </c>
      <c r="B6384" s="263" t="s">
        <v>4152</v>
      </c>
      <c r="C6384" s="264" t="s">
        <v>4</v>
      </c>
      <c r="D6384" s="278">
        <v>197.65</v>
      </c>
      <c r="E6384" s="257"/>
    </row>
    <row r="6385" spans="1:5" s="258" customFormat="1" ht="27">
      <c r="A6385" s="262">
        <v>87839</v>
      </c>
      <c r="B6385" s="263" t="s">
        <v>4153</v>
      </c>
      <c r="C6385" s="264" t="s">
        <v>4</v>
      </c>
      <c r="D6385" s="278">
        <v>137.80000000000001</v>
      </c>
      <c r="E6385" s="257"/>
    </row>
    <row r="6386" spans="1:5" s="258" customFormat="1" ht="27">
      <c r="A6386" s="262">
        <v>87840</v>
      </c>
      <c r="B6386" s="263" t="s">
        <v>4154</v>
      </c>
      <c r="C6386" s="264" t="s">
        <v>4</v>
      </c>
      <c r="D6386" s="278">
        <v>187.6</v>
      </c>
      <c r="E6386" s="257"/>
    </row>
    <row r="6387" spans="1:5" s="258" customFormat="1" ht="27">
      <c r="A6387" s="262">
        <v>87841</v>
      </c>
      <c r="B6387" s="263" t="s">
        <v>4155</v>
      </c>
      <c r="C6387" s="264" t="s">
        <v>4</v>
      </c>
      <c r="D6387" s="278">
        <v>128.62</v>
      </c>
      <c r="E6387" s="257"/>
    </row>
    <row r="6388" spans="1:5" s="258" customFormat="1" ht="27">
      <c r="A6388" s="262">
        <v>87842</v>
      </c>
      <c r="B6388" s="263" t="s">
        <v>4156</v>
      </c>
      <c r="C6388" s="264" t="s">
        <v>4</v>
      </c>
      <c r="D6388" s="278">
        <v>201.3</v>
      </c>
      <c r="E6388" s="257"/>
    </row>
    <row r="6389" spans="1:5" s="258" customFormat="1" ht="27">
      <c r="A6389" s="262">
        <v>87843</v>
      </c>
      <c r="B6389" s="263" t="s">
        <v>4157</v>
      </c>
      <c r="C6389" s="264" t="s">
        <v>4</v>
      </c>
      <c r="D6389" s="278">
        <v>149.02000000000001</v>
      </c>
      <c r="E6389" s="257"/>
    </row>
    <row r="6390" spans="1:5" s="258" customFormat="1" ht="27">
      <c r="A6390" s="262">
        <v>87844</v>
      </c>
      <c r="B6390" s="263" t="s">
        <v>4158</v>
      </c>
      <c r="C6390" s="264" t="s">
        <v>4</v>
      </c>
      <c r="D6390" s="278">
        <v>186.08</v>
      </c>
      <c r="E6390" s="257"/>
    </row>
    <row r="6391" spans="1:5" s="258" customFormat="1" ht="27">
      <c r="A6391" s="262">
        <v>87845</v>
      </c>
      <c r="B6391" s="263" t="s">
        <v>4159</v>
      </c>
      <c r="C6391" s="264" t="s">
        <v>4</v>
      </c>
      <c r="D6391" s="278">
        <v>134.71</v>
      </c>
      <c r="E6391" s="257"/>
    </row>
    <row r="6392" spans="1:5" s="258" customFormat="1" ht="27">
      <c r="A6392" s="262">
        <v>87846</v>
      </c>
      <c r="B6392" s="263" t="s">
        <v>4160</v>
      </c>
      <c r="C6392" s="264" t="s">
        <v>4</v>
      </c>
      <c r="D6392" s="278">
        <v>206.21</v>
      </c>
      <c r="E6392" s="257"/>
    </row>
    <row r="6393" spans="1:5" s="258" customFormat="1" ht="27">
      <c r="A6393" s="262">
        <v>87847</v>
      </c>
      <c r="B6393" s="263" t="s">
        <v>4161</v>
      </c>
      <c r="C6393" s="264" t="s">
        <v>4</v>
      </c>
      <c r="D6393" s="278">
        <v>148.16</v>
      </c>
      <c r="E6393" s="257"/>
    </row>
    <row r="6394" spans="1:5" s="258" customFormat="1" ht="27">
      <c r="A6394" s="262">
        <v>87848</v>
      </c>
      <c r="B6394" s="263" t="s">
        <v>4162</v>
      </c>
      <c r="C6394" s="264" t="s">
        <v>4</v>
      </c>
      <c r="D6394" s="278">
        <v>196.7</v>
      </c>
      <c r="E6394" s="257"/>
    </row>
    <row r="6395" spans="1:5" s="258" customFormat="1" ht="27">
      <c r="A6395" s="262">
        <v>87849</v>
      </c>
      <c r="B6395" s="263" t="s">
        <v>4163</v>
      </c>
      <c r="C6395" s="264" t="s">
        <v>4</v>
      </c>
      <c r="D6395" s="278">
        <v>139.51</v>
      </c>
      <c r="E6395" s="257"/>
    </row>
    <row r="6396" spans="1:5" s="258" customFormat="1" ht="27">
      <c r="A6396" s="262">
        <v>87850</v>
      </c>
      <c r="B6396" s="263" t="s">
        <v>4164</v>
      </c>
      <c r="C6396" s="264" t="s">
        <v>4</v>
      </c>
      <c r="D6396" s="278">
        <v>213.92</v>
      </c>
      <c r="E6396" s="257"/>
    </row>
    <row r="6397" spans="1:5" s="258" customFormat="1" ht="27">
      <c r="A6397" s="262">
        <v>87851</v>
      </c>
      <c r="B6397" s="263" t="s">
        <v>4165</v>
      </c>
      <c r="C6397" s="264" t="s">
        <v>4</v>
      </c>
      <c r="D6397" s="278">
        <v>154.09</v>
      </c>
      <c r="E6397" s="257"/>
    </row>
    <row r="6398" spans="1:5" s="258" customFormat="1" ht="27">
      <c r="A6398" s="262">
        <v>87852</v>
      </c>
      <c r="B6398" s="263" t="s">
        <v>4166</v>
      </c>
      <c r="C6398" s="264" t="s">
        <v>4</v>
      </c>
      <c r="D6398" s="278">
        <v>202.4</v>
      </c>
      <c r="E6398" s="257"/>
    </row>
    <row r="6399" spans="1:5" s="258" customFormat="1" ht="27">
      <c r="A6399" s="262">
        <v>87853</v>
      </c>
      <c r="B6399" s="263" t="s">
        <v>4167</v>
      </c>
      <c r="C6399" s="264" t="s">
        <v>4</v>
      </c>
      <c r="D6399" s="278">
        <v>143.41</v>
      </c>
      <c r="E6399" s="257"/>
    </row>
    <row r="6400" spans="1:5" s="258" customFormat="1" ht="27">
      <c r="A6400" s="262">
        <v>87854</v>
      </c>
      <c r="B6400" s="263" t="s">
        <v>4168</v>
      </c>
      <c r="C6400" s="264" t="s">
        <v>4</v>
      </c>
      <c r="D6400" s="278">
        <v>217.54</v>
      </c>
      <c r="E6400" s="257"/>
    </row>
    <row r="6401" spans="1:5" s="258" customFormat="1" ht="27">
      <c r="A6401" s="262">
        <v>87855</v>
      </c>
      <c r="B6401" s="263" t="s">
        <v>4169</v>
      </c>
      <c r="C6401" s="264" t="s">
        <v>4</v>
      </c>
      <c r="D6401" s="278">
        <v>165.31</v>
      </c>
      <c r="E6401" s="257"/>
    </row>
    <row r="6402" spans="1:5" s="258" customFormat="1" ht="27">
      <c r="A6402" s="262">
        <v>87856</v>
      </c>
      <c r="B6402" s="263" t="s">
        <v>4170</v>
      </c>
      <c r="C6402" s="264" t="s">
        <v>4</v>
      </c>
      <c r="D6402" s="278">
        <v>200.9</v>
      </c>
      <c r="E6402" s="257"/>
    </row>
    <row r="6403" spans="1:5" s="258" customFormat="1" ht="27">
      <c r="A6403" s="262">
        <v>87857</v>
      </c>
      <c r="B6403" s="263" t="s">
        <v>4171</v>
      </c>
      <c r="C6403" s="264" t="s">
        <v>4</v>
      </c>
      <c r="D6403" s="278">
        <v>149.5</v>
      </c>
      <c r="E6403" s="257"/>
    </row>
    <row r="6404" spans="1:5" s="258" customFormat="1" ht="27">
      <c r="A6404" s="262">
        <v>87858</v>
      </c>
      <c r="B6404" s="263" t="s">
        <v>4172</v>
      </c>
      <c r="C6404" s="264" t="s">
        <v>4</v>
      </c>
      <c r="D6404" s="278">
        <v>143.02000000000001</v>
      </c>
      <c r="E6404" s="257"/>
    </row>
    <row r="6405" spans="1:5" s="258" customFormat="1" ht="27">
      <c r="A6405" s="262">
        <v>87859</v>
      </c>
      <c r="B6405" s="263" t="s">
        <v>4173</v>
      </c>
      <c r="C6405" s="264" t="s">
        <v>4</v>
      </c>
      <c r="D6405" s="278">
        <v>165.66</v>
      </c>
      <c r="E6405" s="257"/>
    </row>
    <row r="6406" spans="1:5" s="258" customFormat="1" ht="40.5">
      <c r="A6406" s="262">
        <v>89048</v>
      </c>
      <c r="B6406" s="263" t="s">
        <v>4174</v>
      </c>
      <c r="C6406" s="264" t="s">
        <v>4</v>
      </c>
      <c r="D6406" s="278">
        <v>37.79</v>
      </c>
      <c r="E6406" s="257"/>
    </row>
    <row r="6407" spans="1:5" s="258" customFormat="1" ht="27">
      <c r="A6407" s="262">
        <v>89049</v>
      </c>
      <c r="B6407" s="263" t="s">
        <v>4175</v>
      </c>
      <c r="C6407" s="264" t="s">
        <v>4</v>
      </c>
      <c r="D6407" s="278">
        <v>21.29</v>
      </c>
      <c r="E6407" s="257"/>
    </row>
    <row r="6408" spans="1:5" s="258" customFormat="1" ht="40.5">
      <c r="A6408" s="262">
        <v>89173</v>
      </c>
      <c r="B6408" s="263" t="s">
        <v>4176</v>
      </c>
      <c r="C6408" s="264" t="s">
        <v>4</v>
      </c>
      <c r="D6408" s="278">
        <v>37.17</v>
      </c>
      <c r="E6408" s="257"/>
    </row>
    <row r="6409" spans="1:5" s="258" customFormat="1" ht="27">
      <c r="A6409" s="262">
        <v>90406</v>
      </c>
      <c r="B6409" s="263" t="s">
        <v>4177</v>
      </c>
      <c r="C6409" s="264" t="s">
        <v>4</v>
      </c>
      <c r="D6409" s="278">
        <v>48.28</v>
      </c>
      <c r="E6409" s="257"/>
    </row>
    <row r="6410" spans="1:5" s="258" customFormat="1" ht="27">
      <c r="A6410" s="262">
        <v>90407</v>
      </c>
      <c r="B6410" s="263" t="s">
        <v>4178</v>
      </c>
      <c r="C6410" s="264" t="s">
        <v>4</v>
      </c>
      <c r="D6410" s="278">
        <v>52.59</v>
      </c>
      <c r="E6410" s="257"/>
    </row>
    <row r="6411" spans="1:5" s="258" customFormat="1" ht="27">
      <c r="A6411" s="262">
        <v>90408</v>
      </c>
      <c r="B6411" s="263" t="s">
        <v>4179</v>
      </c>
      <c r="C6411" s="264" t="s">
        <v>4</v>
      </c>
      <c r="D6411" s="278">
        <v>34.89</v>
      </c>
      <c r="E6411" s="257"/>
    </row>
    <row r="6412" spans="1:5" s="258" customFormat="1" ht="27">
      <c r="A6412" s="262">
        <v>90409</v>
      </c>
      <c r="B6412" s="263" t="s">
        <v>4180</v>
      </c>
      <c r="C6412" s="264" t="s">
        <v>4</v>
      </c>
      <c r="D6412" s="278">
        <v>37.33</v>
      </c>
      <c r="E6412" s="257"/>
    </row>
    <row r="6413" spans="1:5" s="258" customFormat="1" ht="27">
      <c r="A6413" s="262">
        <v>104203</v>
      </c>
      <c r="B6413" s="263" t="s">
        <v>9064</v>
      </c>
      <c r="C6413" s="264" t="s">
        <v>4</v>
      </c>
      <c r="D6413" s="278">
        <v>56.97</v>
      </c>
      <c r="E6413" s="257"/>
    </row>
    <row r="6414" spans="1:5" s="258" customFormat="1" ht="27">
      <c r="A6414" s="262">
        <v>104204</v>
      </c>
      <c r="B6414" s="263" t="s">
        <v>9065</v>
      </c>
      <c r="C6414" s="264" t="s">
        <v>4</v>
      </c>
      <c r="D6414" s="278">
        <v>73.150000000000006</v>
      </c>
      <c r="E6414" s="257"/>
    </row>
    <row r="6415" spans="1:5" s="258" customFormat="1" ht="27">
      <c r="A6415" s="262">
        <v>104205</v>
      </c>
      <c r="B6415" s="263" t="s">
        <v>9066</v>
      </c>
      <c r="C6415" s="264" t="s">
        <v>4</v>
      </c>
      <c r="D6415" s="278">
        <v>79.56</v>
      </c>
      <c r="E6415" s="257"/>
    </row>
    <row r="6416" spans="1:5" s="258" customFormat="1" ht="27">
      <c r="A6416" s="262">
        <v>104206</v>
      </c>
      <c r="B6416" s="263" t="s">
        <v>9067</v>
      </c>
      <c r="C6416" s="264" t="s">
        <v>4</v>
      </c>
      <c r="D6416" s="278">
        <v>87.73</v>
      </c>
      <c r="E6416" s="257"/>
    </row>
    <row r="6417" spans="1:5" s="258" customFormat="1" ht="27">
      <c r="A6417" s="262">
        <v>104207</v>
      </c>
      <c r="B6417" s="263" t="s">
        <v>9068</v>
      </c>
      <c r="C6417" s="264" t="s">
        <v>4</v>
      </c>
      <c r="D6417" s="278">
        <v>42.63</v>
      </c>
      <c r="E6417" s="257"/>
    </row>
    <row r="6418" spans="1:5" s="258" customFormat="1" ht="27">
      <c r="A6418" s="262">
        <v>104208</v>
      </c>
      <c r="B6418" s="263" t="s">
        <v>9069</v>
      </c>
      <c r="C6418" s="264" t="s">
        <v>4</v>
      </c>
      <c r="D6418" s="278">
        <v>58.36</v>
      </c>
      <c r="E6418" s="257"/>
    </row>
    <row r="6419" spans="1:5" s="258" customFormat="1" ht="27">
      <c r="A6419" s="262">
        <v>104209</v>
      </c>
      <c r="B6419" s="263" t="s">
        <v>9070</v>
      </c>
      <c r="C6419" s="264" t="s">
        <v>4</v>
      </c>
      <c r="D6419" s="278">
        <v>64.39</v>
      </c>
      <c r="E6419" s="257"/>
    </row>
    <row r="6420" spans="1:5" s="258" customFormat="1" ht="27">
      <c r="A6420" s="262">
        <v>104210</v>
      </c>
      <c r="B6420" s="263" t="s">
        <v>9071</v>
      </c>
      <c r="C6420" s="264" t="s">
        <v>4</v>
      </c>
      <c r="D6420" s="278">
        <v>66.63</v>
      </c>
      <c r="E6420" s="257"/>
    </row>
    <row r="6421" spans="1:5" s="258" customFormat="1" ht="40.5">
      <c r="A6421" s="262">
        <v>104211</v>
      </c>
      <c r="B6421" s="263" t="s">
        <v>9072</v>
      </c>
      <c r="C6421" s="264" t="s">
        <v>4</v>
      </c>
      <c r="D6421" s="278">
        <v>79.34</v>
      </c>
      <c r="E6421" s="257"/>
    </row>
    <row r="6422" spans="1:5" s="258" customFormat="1" ht="40.5">
      <c r="A6422" s="262">
        <v>104212</v>
      </c>
      <c r="B6422" s="263" t="s">
        <v>9073</v>
      </c>
      <c r="C6422" s="264" t="s">
        <v>4</v>
      </c>
      <c r="D6422" s="278">
        <v>95.13</v>
      </c>
      <c r="E6422" s="257"/>
    </row>
    <row r="6423" spans="1:5" s="258" customFormat="1" ht="40.5">
      <c r="A6423" s="262">
        <v>104213</v>
      </c>
      <c r="B6423" s="263" t="s">
        <v>9074</v>
      </c>
      <c r="C6423" s="264" t="s">
        <v>4</v>
      </c>
      <c r="D6423" s="278">
        <v>101.16</v>
      </c>
      <c r="E6423" s="257"/>
    </row>
    <row r="6424" spans="1:5" s="258" customFormat="1" ht="40.5">
      <c r="A6424" s="262">
        <v>104214</v>
      </c>
      <c r="B6424" s="263" t="s">
        <v>9075</v>
      </c>
      <c r="C6424" s="264" t="s">
        <v>4</v>
      </c>
      <c r="D6424" s="278">
        <v>120.89</v>
      </c>
      <c r="E6424" s="257"/>
    </row>
    <row r="6425" spans="1:5" s="258" customFormat="1" ht="27">
      <c r="A6425" s="262">
        <v>104215</v>
      </c>
      <c r="B6425" s="263" t="s">
        <v>9076</v>
      </c>
      <c r="C6425" s="264" t="s">
        <v>4</v>
      </c>
      <c r="D6425" s="278">
        <v>73.89</v>
      </c>
      <c r="E6425" s="257"/>
    </row>
    <row r="6426" spans="1:5" s="258" customFormat="1" ht="27">
      <c r="A6426" s="262">
        <v>104216</v>
      </c>
      <c r="B6426" s="263" t="s">
        <v>9077</v>
      </c>
      <c r="C6426" s="264" t="s">
        <v>4</v>
      </c>
      <c r="D6426" s="278">
        <v>89.43</v>
      </c>
      <c r="E6426" s="257"/>
    </row>
    <row r="6427" spans="1:5" s="258" customFormat="1" ht="27">
      <c r="A6427" s="262">
        <v>104217</v>
      </c>
      <c r="B6427" s="263" t="s">
        <v>9078</v>
      </c>
      <c r="C6427" s="264" t="s">
        <v>4</v>
      </c>
      <c r="D6427" s="278">
        <v>50.2</v>
      </c>
      <c r="E6427" s="257"/>
    </row>
    <row r="6428" spans="1:5" s="258" customFormat="1" ht="27">
      <c r="A6428" s="262">
        <v>104218</v>
      </c>
      <c r="B6428" s="263" t="s">
        <v>9079</v>
      </c>
      <c r="C6428" s="264" t="s">
        <v>4</v>
      </c>
      <c r="D6428" s="278">
        <v>53.8</v>
      </c>
      <c r="E6428" s="257"/>
    </row>
    <row r="6429" spans="1:5" s="258" customFormat="1" ht="40.5">
      <c r="A6429" s="262">
        <v>104219</v>
      </c>
      <c r="B6429" s="263" t="s">
        <v>9080</v>
      </c>
      <c r="C6429" s="264" t="s">
        <v>4</v>
      </c>
      <c r="D6429" s="278">
        <v>84.29</v>
      </c>
      <c r="E6429" s="257"/>
    </row>
    <row r="6430" spans="1:5" s="258" customFormat="1" ht="27">
      <c r="A6430" s="262">
        <v>104220</v>
      </c>
      <c r="B6430" s="263" t="s">
        <v>9081</v>
      </c>
      <c r="C6430" s="264" t="s">
        <v>4</v>
      </c>
      <c r="D6430" s="278">
        <v>53.06</v>
      </c>
      <c r="E6430" s="257"/>
    </row>
    <row r="6431" spans="1:5" s="258" customFormat="1" ht="27">
      <c r="A6431" s="262">
        <v>104221</v>
      </c>
      <c r="B6431" s="263" t="s">
        <v>9082</v>
      </c>
      <c r="C6431" s="264" t="s">
        <v>4</v>
      </c>
      <c r="D6431" s="278">
        <v>64.209999999999994</v>
      </c>
      <c r="E6431" s="257"/>
    </row>
    <row r="6432" spans="1:5" s="258" customFormat="1" ht="27">
      <c r="A6432" s="262">
        <v>104222</v>
      </c>
      <c r="B6432" s="263" t="s">
        <v>9083</v>
      </c>
      <c r="C6432" s="264" t="s">
        <v>4</v>
      </c>
      <c r="D6432" s="278">
        <v>69.040000000000006</v>
      </c>
      <c r="E6432" s="257"/>
    </row>
    <row r="6433" spans="1:5" s="258" customFormat="1" ht="40.5">
      <c r="A6433" s="262">
        <v>104223</v>
      </c>
      <c r="B6433" s="263" t="s">
        <v>9084</v>
      </c>
      <c r="C6433" s="264" t="s">
        <v>4</v>
      </c>
      <c r="D6433" s="278">
        <v>110.07</v>
      </c>
      <c r="E6433" s="257"/>
    </row>
    <row r="6434" spans="1:5" s="258" customFormat="1" ht="27">
      <c r="A6434" s="262">
        <v>104224</v>
      </c>
      <c r="B6434" s="263" t="s">
        <v>9085</v>
      </c>
      <c r="C6434" s="264" t="s">
        <v>4</v>
      </c>
      <c r="D6434" s="278">
        <v>68.040000000000006</v>
      </c>
      <c r="E6434" s="257"/>
    </row>
    <row r="6435" spans="1:5" s="258" customFormat="1" ht="27">
      <c r="A6435" s="262">
        <v>104225</v>
      </c>
      <c r="B6435" s="263" t="s">
        <v>9086</v>
      </c>
      <c r="C6435" s="264" t="s">
        <v>4</v>
      </c>
      <c r="D6435" s="278">
        <v>70.02</v>
      </c>
      <c r="E6435" s="257"/>
    </row>
    <row r="6436" spans="1:5" s="258" customFormat="1" ht="27">
      <c r="A6436" s="262">
        <v>104226</v>
      </c>
      <c r="B6436" s="263" t="s">
        <v>9087</v>
      </c>
      <c r="C6436" s="264" t="s">
        <v>4</v>
      </c>
      <c r="D6436" s="278">
        <v>76.069999999999993</v>
      </c>
      <c r="E6436" s="257"/>
    </row>
    <row r="6437" spans="1:5" s="258" customFormat="1" ht="40.5">
      <c r="A6437" s="262">
        <v>104227</v>
      </c>
      <c r="B6437" s="263" t="s">
        <v>9088</v>
      </c>
      <c r="C6437" s="264" t="s">
        <v>4</v>
      </c>
      <c r="D6437" s="278">
        <v>128.38999999999999</v>
      </c>
      <c r="E6437" s="257"/>
    </row>
    <row r="6438" spans="1:5" s="258" customFormat="1" ht="27">
      <c r="A6438" s="262">
        <v>104228</v>
      </c>
      <c r="B6438" s="263" t="s">
        <v>9089</v>
      </c>
      <c r="C6438" s="264" t="s">
        <v>4</v>
      </c>
      <c r="D6438" s="278">
        <v>74.459999999999994</v>
      </c>
      <c r="E6438" s="257"/>
    </row>
    <row r="6439" spans="1:5" s="258" customFormat="1" ht="27">
      <c r="A6439" s="262">
        <v>104229</v>
      </c>
      <c r="B6439" s="263" t="s">
        <v>9090</v>
      </c>
      <c r="C6439" s="264" t="s">
        <v>4</v>
      </c>
      <c r="D6439" s="278">
        <v>82.27</v>
      </c>
      <c r="E6439" s="257"/>
    </row>
    <row r="6440" spans="1:5" s="258" customFormat="1" ht="27">
      <c r="A6440" s="262">
        <v>104230</v>
      </c>
      <c r="B6440" s="263" t="s">
        <v>9091</v>
      </c>
      <c r="C6440" s="264" t="s">
        <v>4</v>
      </c>
      <c r="D6440" s="278">
        <v>88.93</v>
      </c>
      <c r="E6440" s="257"/>
    </row>
    <row r="6441" spans="1:5" s="258" customFormat="1" ht="40.5">
      <c r="A6441" s="262">
        <v>104231</v>
      </c>
      <c r="B6441" s="263" t="s">
        <v>9092</v>
      </c>
      <c r="C6441" s="264" t="s">
        <v>4</v>
      </c>
      <c r="D6441" s="278">
        <v>141.36000000000001</v>
      </c>
      <c r="E6441" s="257"/>
    </row>
    <row r="6442" spans="1:5" s="258" customFormat="1" ht="27">
      <c r="A6442" s="262">
        <v>104232</v>
      </c>
      <c r="B6442" s="263" t="s">
        <v>9093</v>
      </c>
      <c r="C6442" s="264" t="s">
        <v>4</v>
      </c>
      <c r="D6442" s="278">
        <v>82.12</v>
      </c>
      <c r="E6442" s="257"/>
    </row>
    <row r="6443" spans="1:5" s="258" customFormat="1" ht="27">
      <c r="A6443" s="262">
        <v>104233</v>
      </c>
      <c r="B6443" s="263" t="s">
        <v>9094</v>
      </c>
      <c r="C6443" s="264" t="s">
        <v>4</v>
      </c>
      <c r="D6443" s="278">
        <v>37.979999999999997</v>
      </c>
      <c r="E6443" s="257"/>
    </row>
    <row r="6444" spans="1:5" s="258" customFormat="1" ht="27">
      <c r="A6444" s="262">
        <v>104234</v>
      </c>
      <c r="B6444" s="263" t="s">
        <v>9095</v>
      </c>
      <c r="C6444" s="264" t="s">
        <v>4</v>
      </c>
      <c r="D6444" s="278">
        <v>41.34</v>
      </c>
      <c r="E6444" s="257"/>
    </row>
    <row r="6445" spans="1:5" s="258" customFormat="1" ht="40.5">
      <c r="A6445" s="262">
        <v>104235</v>
      </c>
      <c r="B6445" s="263" t="s">
        <v>9096</v>
      </c>
      <c r="C6445" s="264" t="s">
        <v>4</v>
      </c>
      <c r="D6445" s="278">
        <v>70.59</v>
      </c>
      <c r="E6445" s="257"/>
    </row>
    <row r="6446" spans="1:5" s="258" customFormat="1" ht="27">
      <c r="A6446" s="262">
        <v>104236</v>
      </c>
      <c r="B6446" s="263" t="s">
        <v>9097</v>
      </c>
      <c r="C6446" s="264" t="s">
        <v>4</v>
      </c>
      <c r="D6446" s="278">
        <v>40.229999999999997</v>
      </c>
      <c r="E6446" s="257"/>
    </row>
    <row r="6447" spans="1:5" s="258" customFormat="1" ht="27">
      <c r="A6447" s="262">
        <v>104237</v>
      </c>
      <c r="B6447" s="263" t="s">
        <v>9098</v>
      </c>
      <c r="C6447" s="264" t="s">
        <v>4</v>
      </c>
      <c r="D6447" s="278">
        <v>51.66</v>
      </c>
      <c r="E6447" s="257"/>
    </row>
    <row r="6448" spans="1:5" s="258" customFormat="1" ht="27">
      <c r="A6448" s="262">
        <v>104238</v>
      </c>
      <c r="B6448" s="263" t="s">
        <v>9099</v>
      </c>
      <c r="C6448" s="264" t="s">
        <v>4</v>
      </c>
      <c r="D6448" s="278">
        <v>56.17</v>
      </c>
      <c r="E6448" s="257"/>
    </row>
    <row r="6449" spans="1:5" s="258" customFormat="1" ht="40.5">
      <c r="A6449" s="262">
        <v>104239</v>
      </c>
      <c r="B6449" s="263" t="s">
        <v>9100</v>
      </c>
      <c r="C6449" s="264" t="s">
        <v>4</v>
      </c>
      <c r="D6449" s="278">
        <v>95.22</v>
      </c>
      <c r="E6449" s="257"/>
    </row>
    <row r="6450" spans="1:5" s="258" customFormat="1" ht="27">
      <c r="A6450" s="262">
        <v>104240</v>
      </c>
      <c r="B6450" s="263" t="s">
        <v>9101</v>
      </c>
      <c r="C6450" s="264" t="s">
        <v>4</v>
      </c>
      <c r="D6450" s="278">
        <v>54.89</v>
      </c>
      <c r="E6450" s="257"/>
    </row>
    <row r="6451" spans="1:5" s="258" customFormat="1" ht="27">
      <c r="A6451" s="262">
        <v>104241</v>
      </c>
      <c r="B6451" s="263" t="s">
        <v>9102</v>
      </c>
      <c r="C6451" s="264" t="s">
        <v>4</v>
      </c>
      <c r="D6451" s="278">
        <v>57.09</v>
      </c>
      <c r="E6451" s="257"/>
    </row>
    <row r="6452" spans="1:5" s="258" customFormat="1" ht="27">
      <c r="A6452" s="262">
        <v>104242</v>
      </c>
      <c r="B6452" s="263" t="s">
        <v>9103</v>
      </c>
      <c r="C6452" s="264" t="s">
        <v>4</v>
      </c>
      <c r="D6452" s="278">
        <v>62.74</v>
      </c>
      <c r="E6452" s="257"/>
    </row>
    <row r="6453" spans="1:5" s="258" customFormat="1" ht="40.5">
      <c r="A6453" s="262">
        <v>104243</v>
      </c>
      <c r="B6453" s="263" t="s">
        <v>9104</v>
      </c>
      <c r="C6453" s="264" t="s">
        <v>4</v>
      </c>
      <c r="D6453" s="278">
        <v>112.34</v>
      </c>
      <c r="E6453" s="257"/>
    </row>
    <row r="6454" spans="1:5" s="258" customFormat="1" ht="27">
      <c r="A6454" s="262">
        <v>104244</v>
      </c>
      <c r="B6454" s="263" t="s">
        <v>9105</v>
      </c>
      <c r="C6454" s="264" t="s">
        <v>4</v>
      </c>
      <c r="D6454" s="278">
        <v>60.92</v>
      </c>
      <c r="E6454" s="257"/>
    </row>
    <row r="6455" spans="1:5" s="258" customFormat="1" ht="27">
      <c r="A6455" s="262">
        <v>104245</v>
      </c>
      <c r="B6455" s="263" t="s">
        <v>9106</v>
      </c>
      <c r="C6455" s="264" t="s">
        <v>4</v>
      </c>
      <c r="D6455" s="278">
        <v>62.15</v>
      </c>
      <c r="E6455" s="257"/>
    </row>
    <row r="6456" spans="1:5" s="258" customFormat="1" ht="27">
      <c r="A6456" s="262">
        <v>104246</v>
      </c>
      <c r="B6456" s="263" t="s">
        <v>9107</v>
      </c>
      <c r="C6456" s="264" t="s">
        <v>4</v>
      </c>
      <c r="D6456" s="278">
        <v>68.37</v>
      </c>
      <c r="E6456" s="257"/>
    </row>
    <row r="6457" spans="1:5" s="258" customFormat="1" ht="40.5">
      <c r="A6457" s="262">
        <v>104247</v>
      </c>
      <c r="B6457" s="263" t="s">
        <v>9108</v>
      </c>
      <c r="C6457" s="264" t="s">
        <v>4</v>
      </c>
      <c r="D6457" s="278">
        <v>120.32</v>
      </c>
      <c r="E6457" s="257"/>
    </row>
    <row r="6458" spans="1:5" s="258" customFormat="1" ht="27">
      <c r="A6458" s="262">
        <v>104248</v>
      </c>
      <c r="B6458" s="263" t="s">
        <v>9109</v>
      </c>
      <c r="C6458" s="264" t="s">
        <v>4</v>
      </c>
      <c r="D6458" s="278">
        <v>63.28</v>
      </c>
      <c r="E6458" s="257"/>
    </row>
    <row r="6459" spans="1:5" s="258" customFormat="1" ht="27">
      <c r="A6459" s="262">
        <v>104249</v>
      </c>
      <c r="B6459" s="263" t="s">
        <v>9110</v>
      </c>
      <c r="C6459" s="264" t="s">
        <v>4</v>
      </c>
      <c r="D6459" s="278">
        <v>68.400000000000006</v>
      </c>
      <c r="E6459" s="257"/>
    </row>
    <row r="6460" spans="1:5" s="258" customFormat="1" ht="27">
      <c r="A6460" s="262">
        <v>104250</v>
      </c>
      <c r="B6460" s="263" t="s">
        <v>9111</v>
      </c>
      <c r="C6460" s="264" t="s">
        <v>4</v>
      </c>
      <c r="D6460" s="278">
        <v>71.760000000000005</v>
      </c>
      <c r="E6460" s="257"/>
    </row>
    <row r="6461" spans="1:5" s="258" customFormat="1" ht="40.5">
      <c r="A6461" s="262">
        <v>104251</v>
      </c>
      <c r="B6461" s="263" t="s">
        <v>9112</v>
      </c>
      <c r="C6461" s="264" t="s">
        <v>4</v>
      </c>
      <c r="D6461" s="278">
        <v>97.93</v>
      </c>
      <c r="E6461" s="257"/>
    </row>
    <row r="6462" spans="1:5" s="258" customFormat="1" ht="40.5">
      <c r="A6462" s="262">
        <v>104252</v>
      </c>
      <c r="B6462" s="263" t="s">
        <v>9113</v>
      </c>
      <c r="C6462" s="264" t="s">
        <v>4</v>
      </c>
      <c r="D6462" s="278">
        <v>72.290000000000006</v>
      </c>
      <c r="E6462" s="257"/>
    </row>
    <row r="6463" spans="1:5" s="258" customFormat="1" ht="27">
      <c r="A6463" s="262">
        <v>104253</v>
      </c>
      <c r="B6463" s="263" t="s">
        <v>9114</v>
      </c>
      <c r="C6463" s="264" t="s">
        <v>4</v>
      </c>
      <c r="D6463" s="278">
        <v>82.07</v>
      </c>
      <c r="E6463" s="257"/>
    </row>
    <row r="6464" spans="1:5" s="258" customFormat="1" ht="27">
      <c r="A6464" s="262">
        <v>104254</v>
      </c>
      <c r="B6464" s="263" t="s">
        <v>9115</v>
      </c>
      <c r="C6464" s="264" t="s">
        <v>4</v>
      </c>
      <c r="D6464" s="278">
        <v>86.58</v>
      </c>
      <c r="E6464" s="257"/>
    </row>
    <row r="6465" spans="1:5" s="258" customFormat="1" ht="40.5">
      <c r="A6465" s="262">
        <v>104255</v>
      </c>
      <c r="B6465" s="263" t="s">
        <v>9116</v>
      </c>
      <c r="C6465" s="264" t="s">
        <v>4</v>
      </c>
      <c r="D6465" s="278">
        <v>122.57</v>
      </c>
      <c r="E6465" s="257"/>
    </row>
    <row r="6466" spans="1:5" s="258" customFormat="1" ht="40.5">
      <c r="A6466" s="262">
        <v>104256</v>
      </c>
      <c r="B6466" s="263" t="s">
        <v>9117</v>
      </c>
      <c r="C6466" s="264" t="s">
        <v>4</v>
      </c>
      <c r="D6466" s="278">
        <v>86.96</v>
      </c>
      <c r="E6466" s="257"/>
    </row>
    <row r="6467" spans="1:5" s="258" customFormat="1" ht="27">
      <c r="A6467" s="262">
        <v>104257</v>
      </c>
      <c r="B6467" s="263" t="s">
        <v>9118</v>
      </c>
      <c r="C6467" s="264" t="s">
        <v>4</v>
      </c>
      <c r="D6467" s="278">
        <v>87.5</v>
      </c>
      <c r="E6467" s="257"/>
    </row>
    <row r="6468" spans="1:5" s="258" customFormat="1" ht="27">
      <c r="A6468" s="262">
        <v>104258</v>
      </c>
      <c r="B6468" s="263" t="s">
        <v>9119</v>
      </c>
      <c r="C6468" s="264" t="s">
        <v>4</v>
      </c>
      <c r="D6468" s="278">
        <v>93.15</v>
      </c>
      <c r="E6468" s="257"/>
    </row>
    <row r="6469" spans="1:5" s="258" customFormat="1" ht="40.5">
      <c r="A6469" s="262">
        <v>104259</v>
      </c>
      <c r="B6469" s="263" t="s">
        <v>9120</v>
      </c>
      <c r="C6469" s="264" t="s">
        <v>4</v>
      </c>
      <c r="D6469" s="278">
        <v>139.69</v>
      </c>
      <c r="E6469" s="257"/>
    </row>
    <row r="6470" spans="1:5" s="258" customFormat="1" ht="40.5">
      <c r="A6470" s="262">
        <v>104260</v>
      </c>
      <c r="B6470" s="263" t="s">
        <v>9121</v>
      </c>
      <c r="C6470" s="264" t="s">
        <v>4</v>
      </c>
      <c r="D6470" s="278">
        <v>92.99</v>
      </c>
      <c r="E6470" s="257"/>
    </row>
    <row r="6471" spans="1:5" s="258" customFormat="1" ht="27">
      <c r="A6471" s="262">
        <v>104261</v>
      </c>
      <c r="B6471" s="263" t="s">
        <v>9122</v>
      </c>
      <c r="C6471" s="264" t="s">
        <v>4</v>
      </c>
      <c r="D6471" s="278">
        <v>113.54</v>
      </c>
      <c r="E6471" s="257"/>
    </row>
    <row r="6472" spans="1:5" s="258" customFormat="1" ht="27">
      <c r="A6472" s="262">
        <v>104262</v>
      </c>
      <c r="B6472" s="263" t="s">
        <v>9123</v>
      </c>
      <c r="C6472" s="264" t="s">
        <v>4</v>
      </c>
      <c r="D6472" s="278">
        <v>119.76</v>
      </c>
      <c r="E6472" s="257"/>
    </row>
    <row r="6473" spans="1:5" s="258" customFormat="1" ht="40.5">
      <c r="A6473" s="262">
        <v>104263</v>
      </c>
      <c r="B6473" s="263" t="s">
        <v>9124</v>
      </c>
      <c r="C6473" s="264" t="s">
        <v>4</v>
      </c>
      <c r="D6473" s="278">
        <v>161.12</v>
      </c>
      <c r="E6473" s="257"/>
    </row>
    <row r="6474" spans="1:5" s="258" customFormat="1" ht="40.5">
      <c r="A6474" s="262">
        <v>104264</v>
      </c>
      <c r="B6474" s="263" t="s">
        <v>9125</v>
      </c>
      <c r="C6474" s="264" t="s">
        <v>4</v>
      </c>
      <c r="D6474" s="278">
        <v>110.8</v>
      </c>
      <c r="E6474" s="257"/>
    </row>
    <row r="6475" spans="1:5" s="258" customFormat="1" ht="27">
      <c r="A6475" s="262">
        <v>104627</v>
      </c>
      <c r="B6475" s="263" t="s">
        <v>25441</v>
      </c>
      <c r="C6475" s="264" t="s">
        <v>4</v>
      </c>
      <c r="D6475" s="278">
        <v>17.22</v>
      </c>
      <c r="E6475" s="257"/>
    </row>
    <row r="6476" spans="1:5" s="258" customFormat="1" ht="27">
      <c r="A6476" s="262">
        <v>104628</v>
      </c>
      <c r="B6476" s="263" t="s">
        <v>25442</v>
      </c>
      <c r="C6476" s="264" t="s">
        <v>4</v>
      </c>
      <c r="D6476" s="278">
        <v>26.02</v>
      </c>
      <c r="E6476" s="257"/>
    </row>
    <row r="6477" spans="1:5" s="258" customFormat="1" ht="27">
      <c r="A6477" s="262">
        <v>104629</v>
      </c>
      <c r="B6477" s="263" t="s">
        <v>25443</v>
      </c>
      <c r="C6477" s="264" t="s">
        <v>4</v>
      </c>
      <c r="D6477" s="278">
        <v>31.07</v>
      </c>
      <c r="E6477" s="257"/>
    </row>
    <row r="6478" spans="1:5" s="258" customFormat="1" ht="27">
      <c r="A6478" s="262">
        <v>104630</v>
      </c>
      <c r="B6478" s="263" t="s">
        <v>25444</v>
      </c>
      <c r="C6478" s="264" t="s">
        <v>4</v>
      </c>
      <c r="D6478" s="278">
        <v>27.35</v>
      </c>
      <c r="E6478" s="257"/>
    </row>
    <row r="6479" spans="1:5" s="258" customFormat="1" ht="27">
      <c r="A6479" s="262">
        <v>104631</v>
      </c>
      <c r="B6479" s="263" t="s">
        <v>25445</v>
      </c>
      <c r="C6479" s="264" t="s">
        <v>4</v>
      </c>
      <c r="D6479" s="278">
        <v>36.14</v>
      </c>
      <c r="E6479" s="257"/>
    </row>
    <row r="6480" spans="1:5" s="258" customFormat="1" ht="27">
      <c r="A6480" s="262">
        <v>104632</v>
      </c>
      <c r="B6480" s="263" t="s">
        <v>25446</v>
      </c>
      <c r="C6480" s="264" t="s">
        <v>4</v>
      </c>
      <c r="D6480" s="278">
        <v>41.2</v>
      </c>
      <c r="E6480" s="257"/>
    </row>
    <row r="6481" spans="1:5" s="258" customFormat="1" ht="27">
      <c r="A6481" s="262">
        <v>104633</v>
      </c>
      <c r="B6481" s="263" t="s">
        <v>25447</v>
      </c>
      <c r="C6481" s="264" t="s">
        <v>4</v>
      </c>
      <c r="D6481" s="278">
        <v>23.13</v>
      </c>
      <c r="E6481" s="257"/>
    </row>
    <row r="6482" spans="1:5" s="258" customFormat="1" ht="27">
      <c r="A6482" s="262">
        <v>104634</v>
      </c>
      <c r="B6482" s="263" t="s">
        <v>25448</v>
      </c>
      <c r="C6482" s="264" t="s">
        <v>4</v>
      </c>
      <c r="D6482" s="278">
        <v>34.590000000000003</v>
      </c>
      <c r="E6482" s="257"/>
    </row>
    <row r="6483" spans="1:5" s="258" customFormat="1" ht="27">
      <c r="A6483" s="262">
        <v>104635</v>
      </c>
      <c r="B6483" s="263" t="s">
        <v>25449</v>
      </c>
      <c r="C6483" s="264" t="s">
        <v>4</v>
      </c>
      <c r="D6483" s="278">
        <v>46.83</v>
      </c>
      <c r="E6483" s="257"/>
    </row>
    <row r="6484" spans="1:5" s="258" customFormat="1" ht="27">
      <c r="A6484" s="262">
        <v>104636</v>
      </c>
      <c r="B6484" s="263" t="s">
        <v>25450</v>
      </c>
      <c r="C6484" s="264" t="s">
        <v>4</v>
      </c>
      <c r="D6484" s="278">
        <v>54.8</v>
      </c>
      <c r="E6484" s="257"/>
    </row>
    <row r="6485" spans="1:5" s="258" customFormat="1" ht="27">
      <c r="A6485" s="262">
        <v>87244</v>
      </c>
      <c r="B6485" s="263" t="s">
        <v>25451</v>
      </c>
      <c r="C6485" s="264" t="s">
        <v>4</v>
      </c>
      <c r="D6485" s="278">
        <v>216.72</v>
      </c>
      <c r="E6485" s="257"/>
    </row>
    <row r="6486" spans="1:5" s="258" customFormat="1" ht="27">
      <c r="A6486" s="262">
        <v>87245</v>
      </c>
      <c r="B6486" s="263" t="s">
        <v>25452</v>
      </c>
      <c r="C6486" s="264" t="s">
        <v>4</v>
      </c>
      <c r="D6486" s="278">
        <v>258.48</v>
      </c>
      <c r="E6486" s="257"/>
    </row>
    <row r="6487" spans="1:5" s="258" customFormat="1" ht="27">
      <c r="A6487" s="262">
        <v>87265</v>
      </c>
      <c r="B6487" s="263" t="s">
        <v>25453</v>
      </c>
      <c r="C6487" s="264" t="s">
        <v>4</v>
      </c>
      <c r="D6487" s="278">
        <v>64.56</v>
      </c>
      <c r="E6487" s="257"/>
    </row>
    <row r="6488" spans="1:5" s="258" customFormat="1" ht="27">
      <c r="A6488" s="262">
        <v>87267</v>
      </c>
      <c r="B6488" s="263" t="s">
        <v>25454</v>
      </c>
      <c r="C6488" s="264" t="s">
        <v>4</v>
      </c>
      <c r="D6488" s="278">
        <v>69.64</v>
      </c>
      <c r="E6488" s="257"/>
    </row>
    <row r="6489" spans="1:5" s="258" customFormat="1" ht="27">
      <c r="A6489" s="262">
        <v>87269</v>
      </c>
      <c r="B6489" s="263" t="s">
        <v>25455</v>
      </c>
      <c r="C6489" s="264" t="s">
        <v>4</v>
      </c>
      <c r="D6489" s="278">
        <v>68.41</v>
      </c>
      <c r="E6489" s="257"/>
    </row>
    <row r="6490" spans="1:5" s="258" customFormat="1" ht="27">
      <c r="A6490" s="262">
        <v>87271</v>
      </c>
      <c r="B6490" s="263" t="s">
        <v>25456</v>
      </c>
      <c r="C6490" s="264" t="s">
        <v>4</v>
      </c>
      <c r="D6490" s="278">
        <v>73.55</v>
      </c>
      <c r="E6490" s="257"/>
    </row>
    <row r="6491" spans="1:5" s="258" customFormat="1" ht="27">
      <c r="A6491" s="262">
        <v>87273</v>
      </c>
      <c r="B6491" s="263" t="s">
        <v>25457</v>
      </c>
      <c r="C6491" s="264" t="s">
        <v>4</v>
      </c>
      <c r="D6491" s="278">
        <v>71.489999999999995</v>
      </c>
      <c r="E6491" s="257"/>
    </row>
    <row r="6492" spans="1:5" s="258" customFormat="1" ht="27">
      <c r="A6492" s="262">
        <v>87275</v>
      </c>
      <c r="B6492" s="263" t="s">
        <v>25458</v>
      </c>
      <c r="C6492" s="264" t="s">
        <v>4</v>
      </c>
      <c r="D6492" s="278">
        <v>78.33</v>
      </c>
      <c r="E6492" s="257"/>
    </row>
    <row r="6493" spans="1:5" s="258" customFormat="1" ht="27">
      <c r="A6493" s="262">
        <v>88788</v>
      </c>
      <c r="B6493" s="263" t="s">
        <v>25459</v>
      </c>
      <c r="C6493" s="264" t="s">
        <v>4</v>
      </c>
      <c r="D6493" s="278">
        <v>307.7</v>
      </c>
      <c r="E6493" s="257"/>
    </row>
    <row r="6494" spans="1:5" s="258" customFormat="1" ht="27">
      <c r="A6494" s="262">
        <v>88789</v>
      </c>
      <c r="B6494" s="263" t="s">
        <v>25460</v>
      </c>
      <c r="C6494" s="264" t="s">
        <v>4</v>
      </c>
      <c r="D6494" s="278">
        <v>368.56</v>
      </c>
      <c r="E6494" s="257"/>
    </row>
    <row r="6495" spans="1:5" s="258" customFormat="1" ht="40.5">
      <c r="A6495" s="262">
        <v>89045</v>
      </c>
      <c r="B6495" s="263" t="s">
        <v>5853</v>
      </c>
      <c r="C6495" s="264" t="s">
        <v>4</v>
      </c>
      <c r="D6495" s="278">
        <v>65.83</v>
      </c>
      <c r="E6495" s="257"/>
    </row>
    <row r="6496" spans="1:5" s="258" customFormat="1" ht="40.5">
      <c r="A6496" s="262">
        <v>89170</v>
      </c>
      <c r="B6496" s="263" t="s">
        <v>7284</v>
      </c>
      <c r="C6496" s="264" t="s">
        <v>4</v>
      </c>
      <c r="D6496" s="278">
        <v>65.83</v>
      </c>
      <c r="E6496" s="257"/>
    </row>
    <row r="6497" spans="1:5" s="258" customFormat="1" ht="27">
      <c r="A6497" s="262">
        <v>93393</v>
      </c>
      <c r="B6497" s="263" t="s">
        <v>25461</v>
      </c>
      <c r="C6497" s="264" t="s">
        <v>4</v>
      </c>
      <c r="D6497" s="278">
        <v>54.27</v>
      </c>
      <c r="E6497" s="257"/>
    </row>
    <row r="6498" spans="1:5" s="258" customFormat="1" ht="27">
      <c r="A6498" s="262">
        <v>93395</v>
      </c>
      <c r="B6498" s="263" t="s">
        <v>25462</v>
      </c>
      <c r="C6498" s="264" t="s">
        <v>4</v>
      </c>
      <c r="D6498" s="278">
        <v>59.29</v>
      </c>
      <c r="E6498" s="257"/>
    </row>
    <row r="6499" spans="1:5" s="258" customFormat="1" ht="27">
      <c r="A6499" s="262">
        <v>99195</v>
      </c>
      <c r="B6499" s="263" t="s">
        <v>25463</v>
      </c>
      <c r="C6499" s="264" t="s">
        <v>4</v>
      </c>
      <c r="D6499" s="278">
        <v>62.18</v>
      </c>
      <c r="E6499" s="257"/>
    </row>
    <row r="6500" spans="1:5" s="258" customFormat="1" ht="27">
      <c r="A6500" s="262">
        <v>99198</v>
      </c>
      <c r="B6500" s="263" t="s">
        <v>25464</v>
      </c>
      <c r="C6500" s="264" t="s">
        <v>4</v>
      </c>
      <c r="D6500" s="278">
        <v>67.2</v>
      </c>
      <c r="E6500" s="257"/>
    </row>
    <row r="6501" spans="1:5" s="258" customFormat="1" ht="27">
      <c r="A6501" s="262">
        <v>104611</v>
      </c>
      <c r="B6501" s="263" t="s">
        <v>25465</v>
      </c>
      <c r="C6501" s="264" t="s">
        <v>4</v>
      </c>
      <c r="D6501" s="278">
        <v>87.95</v>
      </c>
      <c r="E6501" s="257"/>
    </row>
    <row r="6502" spans="1:5" s="258" customFormat="1" ht="27">
      <c r="A6502" s="262">
        <v>104612</v>
      </c>
      <c r="B6502" s="263" t="s">
        <v>25466</v>
      </c>
      <c r="C6502" s="264" t="s">
        <v>4</v>
      </c>
      <c r="D6502" s="278">
        <v>88.64</v>
      </c>
      <c r="E6502" s="257"/>
    </row>
    <row r="6503" spans="1:5" s="258" customFormat="1" ht="27">
      <c r="A6503" s="262">
        <v>104613</v>
      </c>
      <c r="B6503" s="263" t="s">
        <v>25467</v>
      </c>
      <c r="C6503" s="264" t="s">
        <v>4</v>
      </c>
      <c r="D6503" s="278">
        <v>68.02</v>
      </c>
      <c r="E6503" s="257"/>
    </row>
    <row r="6504" spans="1:5" s="258" customFormat="1" ht="27">
      <c r="A6504" s="262">
        <v>104614</v>
      </c>
      <c r="B6504" s="263" t="s">
        <v>25468</v>
      </c>
      <c r="C6504" s="264" t="s">
        <v>4</v>
      </c>
      <c r="D6504" s="278">
        <v>74.66</v>
      </c>
      <c r="E6504" s="257"/>
    </row>
    <row r="6505" spans="1:5" s="258" customFormat="1" ht="27">
      <c r="A6505" s="262">
        <v>104615</v>
      </c>
      <c r="B6505" s="263" t="s">
        <v>25469</v>
      </c>
      <c r="C6505" s="264" t="s">
        <v>4</v>
      </c>
      <c r="D6505" s="278">
        <v>214.05</v>
      </c>
      <c r="E6505" s="257"/>
    </row>
    <row r="6506" spans="1:5" s="258" customFormat="1" ht="27">
      <c r="A6506" s="262">
        <v>104616</v>
      </c>
      <c r="B6506" s="263" t="s">
        <v>25470</v>
      </c>
      <c r="C6506" s="264" t="s">
        <v>4</v>
      </c>
      <c r="D6506" s="278">
        <v>308.74</v>
      </c>
      <c r="E6506" s="257"/>
    </row>
    <row r="6507" spans="1:5" s="258" customFormat="1" ht="27">
      <c r="A6507" s="262">
        <v>104617</v>
      </c>
      <c r="B6507" s="263" t="s">
        <v>25471</v>
      </c>
      <c r="C6507" s="264" t="s">
        <v>4</v>
      </c>
      <c r="D6507" s="278">
        <v>224.19</v>
      </c>
      <c r="E6507" s="257"/>
    </row>
    <row r="6508" spans="1:5" s="258" customFormat="1" ht="27">
      <c r="A6508" s="262">
        <v>104618</v>
      </c>
      <c r="B6508" s="263" t="s">
        <v>25472</v>
      </c>
      <c r="C6508" s="264" t="s">
        <v>4</v>
      </c>
      <c r="D6508" s="278">
        <v>318.88</v>
      </c>
      <c r="E6508" s="257"/>
    </row>
    <row r="6509" spans="1:5" s="258" customFormat="1" ht="13.5">
      <c r="A6509" s="262">
        <v>104619</v>
      </c>
      <c r="B6509" s="263" t="s">
        <v>25473</v>
      </c>
      <c r="C6509" s="264" t="s">
        <v>1</v>
      </c>
      <c r="D6509" s="278">
        <v>22.89</v>
      </c>
      <c r="E6509" s="257"/>
    </row>
    <row r="6510" spans="1:5" s="258" customFormat="1" ht="27">
      <c r="A6510" s="262">
        <v>101965</v>
      </c>
      <c r="B6510" s="263" t="s">
        <v>6256</v>
      </c>
      <c r="C6510" s="264" t="s">
        <v>1</v>
      </c>
      <c r="D6510" s="278">
        <v>78.930000000000007</v>
      </c>
      <c r="E6510" s="257"/>
    </row>
    <row r="6511" spans="1:5" s="258" customFormat="1" ht="13.5">
      <c r="A6511" s="262">
        <v>101966</v>
      </c>
      <c r="B6511" s="263" t="s">
        <v>6257</v>
      </c>
      <c r="C6511" s="264" t="s">
        <v>1</v>
      </c>
      <c r="D6511" s="278">
        <v>86.12</v>
      </c>
      <c r="E6511" s="257"/>
    </row>
    <row r="6512" spans="1:5" s="258" customFormat="1" ht="13.5">
      <c r="A6512" s="262">
        <v>101979</v>
      </c>
      <c r="B6512" s="263" t="s">
        <v>6258</v>
      </c>
      <c r="C6512" s="264" t="s">
        <v>1</v>
      </c>
      <c r="D6512" s="278">
        <v>48.79</v>
      </c>
      <c r="E6512" s="257"/>
    </row>
    <row r="6513" spans="1:5" s="258" customFormat="1" ht="13.5">
      <c r="A6513" s="262">
        <v>96112</v>
      </c>
      <c r="B6513" s="263" t="s">
        <v>4181</v>
      </c>
      <c r="C6513" s="264" t="s">
        <v>4</v>
      </c>
      <c r="D6513" s="278">
        <v>158.4</v>
      </c>
      <c r="E6513" s="257"/>
    </row>
    <row r="6514" spans="1:5" s="258" customFormat="1" ht="13.5">
      <c r="A6514" s="262">
        <v>96117</v>
      </c>
      <c r="B6514" s="263" t="s">
        <v>4182</v>
      </c>
      <c r="C6514" s="264" t="s">
        <v>4</v>
      </c>
      <c r="D6514" s="278">
        <v>200.46</v>
      </c>
      <c r="E6514" s="257"/>
    </row>
    <row r="6515" spans="1:5" s="258" customFormat="1" ht="13.5">
      <c r="A6515" s="262">
        <v>96122</v>
      </c>
      <c r="B6515" s="263" t="s">
        <v>4183</v>
      </c>
      <c r="C6515" s="264" t="s">
        <v>1</v>
      </c>
      <c r="D6515" s="278">
        <v>48.35</v>
      </c>
      <c r="E6515" s="257"/>
    </row>
    <row r="6516" spans="1:5" s="258" customFormat="1" ht="13.5">
      <c r="A6516" s="262">
        <v>96109</v>
      </c>
      <c r="B6516" s="263" t="s">
        <v>9126</v>
      </c>
      <c r="C6516" s="264" t="s">
        <v>4</v>
      </c>
      <c r="D6516" s="278">
        <v>40.57</v>
      </c>
      <c r="E6516" s="257"/>
    </row>
    <row r="6517" spans="1:5" s="258" customFormat="1" ht="13.5">
      <c r="A6517" s="262">
        <v>96110</v>
      </c>
      <c r="B6517" s="263" t="s">
        <v>9127</v>
      </c>
      <c r="C6517" s="264" t="s">
        <v>4</v>
      </c>
      <c r="D6517" s="278">
        <v>72.19</v>
      </c>
      <c r="E6517" s="257"/>
    </row>
    <row r="6518" spans="1:5" s="258" customFormat="1" ht="13.5">
      <c r="A6518" s="262">
        <v>96113</v>
      </c>
      <c r="B6518" s="263" t="s">
        <v>9128</v>
      </c>
      <c r="C6518" s="264" t="s">
        <v>4</v>
      </c>
      <c r="D6518" s="278">
        <v>35.74</v>
      </c>
      <c r="E6518" s="257"/>
    </row>
    <row r="6519" spans="1:5" s="258" customFormat="1" ht="13.5">
      <c r="A6519" s="262">
        <v>96114</v>
      </c>
      <c r="B6519" s="263" t="s">
        <v>9129</v>
      </c>
      <c r="C6519" s="264" t="s">
        <v>4</v>
      </c>
      <c r="D6519" s="278">
        <v>73.319999999999993</v>
      </c>
      <c r="E6519" s="257"/>
    </row>
    <row r="6520" spans="1:5" s="258" customFormat="1" ht="13.5">
      <c r="A6520" s="262">
        <v>96120</v>
      </c>
      <c r="B6520" s="263" t="s">
        <v>4184</v>
      </c>
      <c r="C6520" s="264" t="s">
        <v>1</v>
      </c>
      <c r="D6520" s="278">
        <v>2.85</v>
      </c>
      <c r="E6520" s="257"/>
    </row>
    <row r="6521" spans="1:5" s="258" customFormat="1" ht="13.5">
      <c r="A6521" s="262">
        <v>96123</v>
      </c>
      <c r="B6521" s="263" t="s">
        <v>9130</v>
      </c>
      <c r="C6521" s="264" t="s">
        <v>1</v>
      </c>
      <c r="D6521" s="278">
        <v>33.799999999999997</v>
      </c>
      <c r="E6521" s="257"/>
    </row>
    <row r="6522" spans="1:5" s="258" customFormat="1" ht="13.5">
      <c r="A6522" s="262">
        <v>99054</v>
      </c>
      <c r="B6522" s="263" t="s">
        <v>9131</v>
      </c>
      <c r="C6522" s="264" t="s">
        <v>4</v>
      </c>
      <c r="D6522" s="278">
        <v>50.09</v>
      </c>
      <c r="E6522" s="257"/>
    </row>
    <row r="6523" spans="1:5" s="258" customFormat="1" ht="13.5">
      <c r="A6523" s="262">
        <v>96111</v>
      </c>
      <c r="B6523" s="263" t="s">
        <v>9132</v>
      </c>
      <c r="C6523" s="264" t="s">
        <v>4</v>
      </c>
      <c r="D6523" s="278">
        <v>61.97</v>
      </c>
      <c r="E6523" s="257"/>
    </row>
    <row r="6524" spans="1:5" s="258" customFormat="1" ht="13.5">
      <c r="A6524" s="262">
        <v>96116</v>
      </c>
      <c r="B6524" s="263" t="s">
        <v>9133</v>
      </c>
      <c r="C6524" s="264" t="s">
        <v>4</v>
      </c>
      <c r="D6524" s="278">
        <v>66.64</v>
      </c>
      <c r="E6524" s="257"/>
    </row>
    <row r="6525" spans="1:5" s="258" customFormat="1" ht="13.5">
      <c r="A6525" s="262">
        <v>96121</v>
      </c>
      <c r="B6525" s="263" t="s">
        <v>4185</v>
      </c>
      <c r="C6525" s="264" t="s">
        <v>1</v>
      </c>
      <c r="D6525" s="278">
        <v>12.69</v>
      </c>
      <c r="E6525" s="257"/>
    </row>
    <row r="6526" spans="1:5" s="258" customFormat="1" ht="13.5">
      <c r="A6526" s="262">
        <v>96485</v>
      </c>
      <c r="B6526" s="263" t="s">
        <v>9134</v>
      </c>
      <c r="C6526" s="264" t="s">
        <v>4</v>
      </c>
      <c r="D6526" s="278">
        <v>71.25</v>
      </c>
      <c r="E6526" s="257"/>
    </row>
    <row r="6527" spans="1:5" s="258" customFormat="1" ht="13.5">
      <c r="A6527" s="262">
        <v>96486</v>
      </c>
      <c r="B6527" s="263" t="s">
        <v>9135</v>
      </c>
      <c r="C6527" s="264" t="s">
        <v>4</v>
      </c>
      <c r="D6527" s="278">
        <v>76.489999999999995</v>
      </c>
      <c r="E6527" s="257"/>
    </row>
    <row r="6528" spans="1:5" s="258" customFormat="1" ht="27">
      <c r="A6528" s="262">
        <v>91515</v>
      </c>
      <c r="B6528" s="263" t="s">
        <v>25474</v>
      </c>
      <c r="C6528" s="264" t="s">
        <v>4</v>
      </c>
      <c r="D6528" s="278">
        <v>6.24</v>
      </c>
      <c r="E6528" s="257"/>
    </row>
    <row r="6529" spans="1:5" s="258" customFormat="1" ht="27">
      <c r="A6529" s="262">
        <v>91519</v>
      </c>
      <c r="B6529" s="263" t="s">
        <v>25475</v>
      </c>
      <c r="C6529" s="264" t="s">
        <v>4</v>
      </c>
      <c r="D6529" s="278">
        <v>8.39</v>
      </c>
      <c r="E6529" s="257"/>
    </row>
    <row r="6530" spans="1:5" s="258" customFormat="1" ht="27">
      <c r="A6530" s="262">
        <v>91520</v>
      </c>
      <c r="B6530" s="263" t="s">
        <v>25476</v>
      </c>
      <c r="C6530" s="264" t="s">
        <v>4</v>
      </c>
      <c r="D6530" s="278">
        <v>2.34</v>
      </c>
      <c r="E6530" s="257"/>
    </row>
    <row r="6531" spans="1:5" s="258" customFormat="1" ht="27">
      <c r="A6531" s="262">
        <v>91522</v>
      </c>
      <c r="B6531" s="263" t="s">
        <v>25477</v>
      </c>
      <c r="C6531" s="264" t="s">
        <v>4</v>
      </c>
      <c r="D6531" s="278">
        <v>3.23</v>
      </c>
      <c r="E6531" s="257"/>
    </row>
    <row r="6532" spans="1:5" s="258" customFormat="1" ht="27">
      <c r="A6532" s="262">
        <v>91525</v>
      </c>
      <c r="B6532" s="263" t="s">
        <v>25478</v>
      </c>
      <c r="C6532" s="264" t="s">
        <v>4</v>
      </c>
      <c r="D6532" s="278">
        <v>7.51</v>
      </c>
      <c r="E6532" s="257"/>
    </row>
    <row r="6533" spans="1:5" s="258" customFormat="1" ht="27">
      <c r="A6533" s="262">
        <v>104412</v>
      </c>
      <c r="B6533" s="263" t="s">
        <v>25479</v>
      </c>
      <c r="C6533" s="264" t="s">
        <v>4</v>
      </c>
      <c r="D6533" s="278">
        <v>2.89</v>
      </c>
      <c r="E6533" s="257"/>
    </row>
    <row r="6534" spans="1:5" s="258" customFormat="1" ht="27">
      <c r="A6534" s="262">
        <v>104413</v>
      </c>
      <c r="B6534" s="263" t="s">
        <v>25480</v>
      </c>
      <c r="C6534" s="264" t="s">
        <v>4</v>
      </c>
      <c r="D6534" s="278">
        <v>5.09</v>
      </c>
      <c r="E6534" s="257"/>
    </row>
    <row r="6535" spans="1:5" s="258" customFormat="1" ht="27">
      <c r="A6535" s="262">
        <v>104414</v>
      </c>
      <c r="B6535" s="263" t="s">
        <v>25481</v>
      </c>
      <c r="C6535" s="264" t="s">
        <v>4</v>
      </c>
      <c r="D6535" s="278">
        <v>6.75</v>
      </c>
      <c r="E6535" s="257"/>
    </row>
    <row r="6536" spans="1:5" s="258" customFormat="1" ht="27">
      <c r="A6536" s="262">
        <v>104415</v>
      </c>
      <c r="B6536" s="263" t="s">
        <v>25482</v>
      </c>
      <c r="C6536" s="264" t="s">
        <v>4</v>
      </c>
      <c r="D6536" s="278">
        <v>11.67</v>
      </c>
      <c r="E6536" s="257"/>
    </row>
    <row r="6537" spans="1:5" s="258" customFormat="1" ht="27">
      <c r="A6537" s="262">
        <v>104416</v>
      </c>
      <c r="B6537" s="263" t="s">
        <v>25483</v>
      </c>
      <c r="C6537" s="264" t="s">
        <v>4</v>
      </c>
      <c r="D6537" s="278">
        <v>1.99</v>
      </c>
      <c r="E6537" s="257"/>
    </row>
    <row r="6538" spans="1:5" s="258" customFormat="1" ht="27">
      <c r="A6538" s="262">
        <v>104417</v>
      </c>
      <c r="B6538" s="263" t="s">
        <v>25484</v>
      </c>
      <c r="C6538" s="264" t="s">
        <v>4</v>
      </c>
      <c r="D6538" s="278">
        <v>4.2</v>
      </c>
      <c r="E6538" s="257"/>
    </row>
    <row r="6539" spans="1:5" s="258" customFormat="1" ht="27">
      <c r="A6539" s="262">
        <v>104418</v>
      </c>
      <c r="B6539" s="263" t="s">
        <v>25485</v>
      </c>
      <c r="C6539" s="264" t="s">
        <v>4</v>
      </c>
      <c r="D6539" s="278">
        <v>2.71</v>
      </c>
      <c r="E6539" s="257"/>
    </row>
    <row r="6540" spans="1:5" s="258" customFormat="1" ht="27">
      <c r="A6540" s="262">
        <v>104419</v>
      </c>
      <c r="B6540" s="263" t="s">
        <v>25486</v>
      </c>
      <c r="C6540" s="264" t="s">
        <v>4</v>
      </c>
      <c r="D6540" s="278">
        <v>11.22</v>
      </c>
      <c r="E6540" s="257"/>
    </row>
    <row r="6541" spans="1:5" s="258" customFormat="1" ht="27">
      <c r="A6541" s="262">
        <v>104420</v>
      </c>
      <c r="B6541" s="263" t="s">
        <v>25487</v>
      </c>
      <c r="C6541" s="264" t="s">
        <v>4</v>
      </c>
      <c r="D6541" s="278">
        <v>10.119999999999999</v>
      </c>
      <c r="E6541" s="257"/>
    </row>
    <row r="6542" spans="1:5" s="258" customFormat="1" ht="27">
      <c r="A6542" s="262">
        <v>104421</v>
      </c>
      <c r="B6542" s="263" t="s">
        <v>25488</v>
      </c>
      <c r="C6542" s="264" t="s">
        <v>4</v>
      </c>
      <c r="D6542" s="278">
        <v>14.32</v>
      </c>
      <c r="E6542" s="257"/>
    </row>
    <row r="6543" spans="1:5" s="258" customFormat="1" ht="27">
      <c r="A6543" s="262">
        <v>104422</v>
      </c>
      <c r="B6543" s="263" t="s">
        <v>25489</v>
      </c>
      <c r="C6543" s="264" t="s">
        <v>4</v>
      </c>
      <c r="D6543" s="278">
        <v>8.41</v>
      </c>
      <c r="E6543" s="257"/>
    </row>
    <row r="6544" spans="1:5" s="258" customFormat="1" ht="27">
      <c r="A6544" s="262">
        <v>104423</v>
      </c>
      <c r="B6544" s="263" t="s">
        <v>25490</v>
      </c>
      <c r="C6544" s="264" t="s">
        <v>4</v>
      </c>
      <c r="D6544" s="278">
        <v>22.72</v>
      </c>
      <c r="E6544" s="257"/>
    </row>
    <row r="6545" spans="1:5" s="258" customFormat="1" ht="27">
      <c r="A6545" s="262">
        <v>104424</v>
      </c>
      <c r="B6545" s="263" t="s">
        <v>25491</v>
      </c>
      <c r="C6545" s="264" t="s">
        <v>4</v>
      </c>
      <c r="D6545" s="278">
        <v>20.93</v>
      </c>
      <c r="E6545" s="257"/>
    </row>
    <row r="6546" spans="1:5" s="258" customFormat="1" ht="27">
      <c r="A6546" s="262">
        <v>104425</v>
      </c>
      <c r="B6546" s="263" t="s">
        <v>25492</v>
      </c>
      <c r="C6546" s="264" t="s">
        <v>4</v>
      </c>
      <c r="D6546" s="278">
        <v>17.97</v>
      </c>
      <c r="E6546" s="257"/>
    </row>
    <row r="6547" spans="1:5" s="258" customFormat="1" ht="27">
      <c r="A6547" s="262">
        <v>87280</v>
      </c>
      <c r="B6547" s="263" t="s">
        <v>4186</v>
      </c>
      <c r="C6547" s="264" t="s">
        <v>7</v>
      </c>
      <c r="D6547" s="278">
        <v>410.7</v>
      </c>
      <c r="E6547" s="257"/>
    </row>
    <row r="6548" spans="1:5" s="258" customFormat="1" ht="27">
      <c r="A6548" s="262">
        <v>87281</v>
      </c>
      <c r="B6548" s="263" t="s">
        <v>4187</v>
      </c>
      <c r="C6548" s="264" t="s">
        <v>7</v>
      </c>
      <c r="D6548" s="278">
        <v>399.51</v>
      </c>
      <c r="E6548" s="257"/>
    </row>
    <row r="6549" spans="1:5" s="258" customFormat="1" ht="27">
      <c r="A6549" s="262">
        <v>87283</v>
      </c>
      <c r="B6549" s="263" t="s">
        <v>4188</v>
      </c>
      <c r="C6549" s="264" t="s">
        <v>7</v>
      </c>
      <c r="D6549" s="278">
        <v>424.75</v>
      </c>
      <c r="E6549" s="257"/>
    </row>
    <row r="6550" spans="1:5" s="258" customFormat="1" ht="27">
      <c r="A6550" s="262">
        <v>87284</v>
      </c>
      <c r="B6550" s="263" t="s">
        <v>4189</v>
      </c>
      <c r="C6550" s="264" t="s">
        <v>7</v>
      </c>
      <c r="D6550" s="278">
        <v>412.75</v>
      </c>
      <c r="E6550" s="257"/>
    </row>
    <row r="6551" spans="1:5" s="258" customFormat="1" ht="27">
      <c r="A6551" s="262">
        <v>87286</v>
      </c>
      <c r="B6551" s="263" t="s">
        <v>4190</v>
      </c>
      <c r="C6551" s="264" t="s">
        <v>7</v>
      </c>
      <c r="D6551" s="278">
        <v>548.52</v>
      </c>
      <c r="E6551" s="257"/>
    </row>
    <row r="6552" spans="1:5" s="258" customFormat="1" ht="27">
      <c r="A6552" s="262">
        <v>87287</v>
      </c>
      <c r="B6552" s="263" t="s">
        <v>4191</v>
      </c>
      <c r="C6552" s="264" t="s">
        <v>7</v>
      </c>
      <c r="D6552" s="278">
        <v>523.65</v>
      </c>
      <c r="E6552" s="257"/>
    </row>
    <row r="6553" spans="1:5" s="258" customFormat="1" ht="27">
      <c r="A6553" s="262">
        <v>87289</v>
      </c>
      <c r="B6553" s="263" t="s">
        <v>4192</v>
      </c>
      <c r="C6553" s="264" t="s">
        <v>7</v>
      </c>
      <c r="D6553" s="278">
        <v>529.39</v>
      </c>
      <c r="E6553" s="257"/>
    </row>
    <row r="6554" spans="1:5" s="258" customFormat="1" ht="27">
      <c r="A6554" s="262">
        <v>87290</v>
      </c>
      <c r="B6554" s="263" t="s">
        <v>4193</v>
      </c>
      <c r="C6554" s="264" t="s">
        <v>7</v>
      </c>
      <c r="D6554" s="278">
        <v>514.98</v>
      </c>
      <c r="E6554" s="257"/>
    </row>
    <row r="6555" spans="1:5" s="258" customFormat="1" ht="27">
      <c r="A6555" s="262">
        <v>87292</v>
      </c>
      <c r="B6555" s="263" t="s">
        <v>4194</v>
      </c>
      <c r="C6555" s="264" t="s">
        <v>7</v>
      </c>
      <c r="D6555" s="278">
        <v>542.73</v>
      </c>
      <c r="E6555" s="257"/>
    </row>
    <row r="6556" spans="1:5" s="258" customFormat="1" ht="27">
      <c r="A6556" s="262">
        <v>87294</v>
      </c>
      <c r="B6556" s="263" t="s">
        <v>4195</v>
      </c>
      <c r="C6556" s="264" t="s">
        <v>7</v>
      </c>
      <c r="D6556" s="278">
        <v>513.16</v>
      </c>
      <c r="E6556" s="257"/>
    </row>
    <row r="6557" spans="1:5" s="258" customFormat="1" ht="27">
      <c r="A6557" s="262">
        <v>87295</v>
      </c>
      <c r="B6557" s="263" t="s">
        <v>4196</v>
      </c>
      <c r="C6557" s="264" t="s">
        <v>7</v>
      </c>
      <c r="D6557" s="278">
        <v>533.01</v>
      </c>
      <c r="E6557" s="257"/>
    </row>
    <row r="6558" spans="1:5" s="258" customFormat="1" ht="27">
      <c r="A6558" s="262">
        <v>87296</v>
      </c>
      <c r="B6558" s="263" t="s">
        <v>4197</v>
      </c>
      <c r="C6558" s="264" t="s">
        <v>7</v>
      </c>
      <c r="D6558" s="278">
        <v>497.4</v>
      </c>
      <c r="E6558" s="257"/>
    </row>
    <row r="6559" spans="1:5" s="258" customFormat="1" ht="27">
      <c r="A6559" s="262">
        <v>87298</v>
      </c>
      <c r="B6559" s="263" t="s">
        <v>4198</v>
      </c>
      <c r="C6559" s="264" t="s">
        <v>7</v>
      </c>
      <c r="D6559" s="278">
        <v>639.37</v>
      </c>
      <c r="E6559" s="257"/>
    </row>
    <row r="6560" spans="1:5" s="258" customFormat="1" ht="27">
      <c r="A6560" s="262">
        <v>87299</v>
      </c>
      <c r="B6560" s="263" t="s">
        <v>4199</v>
      </c>
      <c r="C6560" s="264" t="s">
        <v>7</v>
      </c>
      <c r="D6560" s="278">
        <v>410.7</v>
      </c>
      <c r="E6560" s="257"/>
    </row>
    <row r="6561" spans="1:5" s="258" customFormat="1" ht="27">
      <c r="A6561" s="262">
        <v>87301</v>
      </c>
      <c r="B6561" s="263" t="s">
        <v>4200</v>
      </c>
      <c r="C6561" s="264" t="s">
        <v>7</v>
      </c>
      <c r="D6561" s="278">
        <v>573.37</v>
      </c>
      <c r="E6561" s="257"/>
    </row>
    <row r="6562" spans="1:5" s="258" customFormat="1" ht="27">
      <c r="A6562" s="262">
        <v>87302</v>
      </c>
      <c r="B6562" s="263" t="s">
        <v>4201</v>
      </c>
      <c r="C6562" s="264" t="s">
        <v>7</v>
      </c>
      <c r="D6562" s="278">
        <v>558.69000000000005</v>
      </c>
      <c r="E6562" s="257"/>
    </row>
    <row r="6563" spans="1:5" s="258" customFormat="1" ht="27">
      <c r="A6563" s="262">
        <v>87304</v>
      </c>
      <c r="B6563" s="263" t="s">
        <v>4202</v>
      </c>
      <c r="C6563" s="264" t="s">
        <v>7</v>
      </c>
      <c r="D6563" s="278">
        <v>513.85</v>
      </c>
      <c r="E6563" s="257"/>
    </row>
    <row r="6564" spans="1:5" s="258" customFormat="1" ht="27">
      <c r="A6564" s="262">
        <v>87305</v>
      </c>
      <c r="B6564" s="263" t="s">
        <v>4203</v>
      </c>
      <c r="C6564" s="264" t="s">
        <v>7</v>
      </c>
      <c r="D6564" s="278">
        <v>512.57000000000005</v>
      </c>
      <c r="E6564" s="257"/>
    </row>
    <row r="6565" spans="1:5" s="258" customFormat="1" ht="27">
      <c r="A6565" s="262">
        <v>87307</v>
      </c>
      <c r="B6565" s="263" t="s">
        <v>4204</v>
      </c>
      <c r="C6565" s="264" t="s">
        <v>7</v>
      </c>
      <c r="D6565" s="278">
        <v>488.75</v>
      </c>
      <c r="E6565" s="257"/>
    </row>
    <row r="6566" spans="1:5" s="258" customFormat="1" ht="27">
      <c r="A6566" s="262">
        <v>87308</v>
      </c>
      <c r="B6566" s="263" t="s">
        <v>4205</v>
      </c>
      <c r="C6566" s="264" t="s">
        <v>7</v>
      </c>
      <c r="D6566" s="278">
        <v>474.23</v>
      </c>
      <c r="E6566" s="257"/>
    </row>
    <row r="6567" spans="1:5" s="258" customFormat="1" ht="27">
      <c r="A6567" s="262">
        <v>87310</v>
      </c>
      <c r="B6567" s="263" t="s">
        <v>4206</v>
      </c>
      <c r="C6567" s="264" t="s">
        <v>7</v>
      </c>
      <c r="D6567" s="278">
        <v>410.91</v>
      </c>
      <c r="E6567" s="257"/>
    </row>
    <row r="6568" spans="1:5" s="258" customFormat="1" ht="27">
      <c r="A6568" s="262">
        <v>87311</v>
      </c>
      <c r="B6568" s="263" t="s">
        <v>4207</v>
      </c>
      <c r="C6568" s="264" t="s">
        <v>7</v>
      </c>
      <c r="D6568" s="278">
        <v>396.49</v>
      </c>
      <c r="E6568" s="257"/>
    </row>
    <row r="6569" spans="1:5" s="258" customFormat="1" ht="27">
      <c r="A6569" s="262">
        <v>87313</v>
      </c>
      <c r="B6569" s="263" t="s">
        <v>4208</v>
      </c>
      <c r="C6569" s="264" t="s">
        <v>7</v>
      </c>
      <c r="D6569" s="278">
        <v>503.08</v>
      </c>
      <c r="E6569" s="257"/>
    </row>
    <row r="6570" spans="1:5" s="258" customFormat="1" ht="27">
      <c r="A6570" s="262">
        <v>87314</v>
      </c>
      <c r="B6570" s="263" t="s">
        <v>4209</v>
      </c>
      <c r="C6570" s="264" t="s">
        <v>7</v>
      </c>
      <c r="D6570" s="278">
        <v>490.43</v>
      </c>
      <c r="E6570" s="257"/>
    </row>
    <row r="6571" spans="1:5" s="258" customFormat="1" ht="27">
      <c r="A6571" s="262">
        <v>87316</v>
      </c>
      <c r="B6571" s="263" t="s">
        <v>4210</v>
      </c>
      <c r="C6571" s="264" t="s">
        <v>7</v>
      </c>
      <c r="D6571" s="278">
        <v>455.54</v>
      </c>
      <c r="E6571" s="257"/>
    </row>
    <row r="6572" spans="1:5" s="258" customFormat="1" ht="27">
      <c r="A6572" s="262">
        <v>87317</v>
      </c>
      <c r="B6572" s="263" t="s">
        <v>4211</v>
      </c>
      <c r="C6572" s="264" t="s">
        <v>7</v>
      </c>
      <c r="D6572" s="278">
        <v>434.93</v>
      </c>
      <c r="E6572" s="257"/>
    </row>
    <row r="6573" spans="1:5" s="258" customFormat="1" ht="27">
      <c r="A6573" s="262">
        <v>87319</v>
      </c>
      <c r="B6573" s="263" t="s">
        <v>4212</v>
      </c>
      <c r="C6573" s="264" t="s">
        <v>7</v>
      </c>
      <c r="D6573" s="278">
        <v>2882.3</v>
      </c>
      <c r="E6573" s="257"/>
    </row>
    <row r="6574" spans="1:5" s="258" customFormat="1" ht="27">
      <c r="A6574" s="262">
        <v>87320</v>
      </c>
      <c r="B6574" s="263" t="s">
        <v>4213</v>
      </c>
      <c r="C6574" s="264" t="s">
        <v>7</v>
      </c>
      <c r="D6574" s="278">
        <v>2880.77</v>
      </c>
      <c r="E6574" s="257"/>
    </row>
    <row r="6575" spans="1:5" s="258" customFormat="1" ht="27">
      <c r="A6575" s="262">
        <v>87322</v>
      </c>
      <c r="B6575" s="263" t="s">
        <v>4214</v>
      </c>
      <c r="C6575" s="264" t="s">
        <v>7</v>
      </c>
      <c r="D6575" s="278">
        <v>2986.07</v>
      </c>
      <c r="E6575" s="257"/>
    </row>
    <row r="6576" spans="1:5" s="258" customFormat="1" ht="27">
      <c r="A6576" s="262">
        <v>87323</v>
      </c>
      <c r="B6576" s="263" t="s">
        <v>4215</v>
      </c>
      <c r="C6576" s="264" t="s">
        <v>7</v>
      </c>
      <c r="D6576" s="278">
        <v>2976.68</v>
      </c>
      <c r="E6576" s="257"/>
    </row>
    <row r="6577" spans="1:5" s="258" customFormat="1" ht="27">
      <c r="A6577" s="262">
        <v>87325</v>
      </c>
      <c r="B6577" s="263" t="s">
        <v>4216</v>
      </c>
      <c r="C6577" s="264" t="s">
        <v>7</v>
      </c>
      <c r="D6577" s="278">
        <v>2912.8</v>
      </c>
      <c r="E6577" s="257"/>
    </row>
    <row r="6578" spans="1:5" s="258" customFormat="1" ht="27">
      <c r="A6578" s="262">
        <v>87326</v>
      </c>
      <c r="B6578" s="263" t="s">
        <v>4217</v>
      </c>
      <c r="C6578" s="264" t="s">
        <v>7</v>
      </c>
      <c r="D6578" s="278">
        <v>2909.2</v>
      </c>
      <c r="E6578" s="257"/>
    </row>
    <row r="6579" spans="1:5" s="258" customFormat="1" ht="40.5">
      <c r="A6579" s="262">
        <v>87327</v>
      </c>
      <c r="B6579" s="263" t="s">
        <v>4218</v>
      </c>
      <c r="C6579" s="264" t="s">
        <v>7</v>
      </c>
      <c r="D6579" s="278">
        <v>436.58</v>
      </c>
      <c r="E6579" s="257"/>
    </row>
    <row r="6580" spans="1:5" s="258" customFormat="1" ht="40.5">
      <c r="A6580" s="262">
        <v>87328</v>
      </c>
      <c r="B6580" s="263" t="s">
        <v>4219</v>
      </c>
      <c r="C6580" s="264" t="s">
        <v>7</v>
      </c>
      <c r="D6580" s="278">
        <v>369.09</v>
      </c>
      <c r="E6580" s="257"/>
    </row>
    <row r="6581" spans="1:5" s="258" customFormat="1" ht="40.5">
      <c r="A6581" s="262">
        <v>87329</v>
      </c>
      <c r="B6581" s="263" t="s">
        <v>4220</v>
      </c>
      <c r="C6581" s="264" t="s">
        <v>7</v>
      </c>
      <c r="D6581" s="278">
        <v>471.62</v>
      </c>
      <c r="E6581" s="257"/>
    </row>
    <row r="6582" spans="1:5" s="258" customFormat="1" ht="40.5">
      <c r="A6582" s="262">
        <v>87330</v>
      </c>
      <c r="B6582" s="263" t="s">
        <v>4221</v>
      </c>
      <c r="C6582" s="264" t="s">
        <v>7</v>
      </c>
      <c r="D6582" s="278">
        <v>395.44</v>
      </c>
      <c r="E6582" s="257"/>
    </row>
    <row r="6583" spans="1:5" s="258" customFormat="1" ht="27">
      <c r="A6583" s="262">
        <v>87331</v>
      </c>
      <c r="B6583" s="263" t="s">
        <v>4222</v>
      </c>
      <c r="C6583" s="264" t="s">
        <v>7</v>
      </c>
      <c r="D6583" s="278">
        <v>573.04999999999995</v>
      </c>
      <c r="E6583" s="257"/>
    </row>
    <row r="6584" spans="1:5" s="258" customFormat="1" ht="27">
      <c r="A6584" s="262">
        <v>87332</v>
      </c>
      <c r="B6584" s="263" t="s">
        <v>4223</v>
      </c>
      <c r="C6584" s="264" t="s">
        <v>7</v>
      </c>
      <c r="D6584" s="278">
        <v>502.83</v>
      </c>
      <c r="E6584" s="257"/>
    </row>
    <row r="6585" spans="1:5" s="258" customFormat="1" ht="27">
      <c r="A6585" s="262">
        <v>87333</v>
      </c>
      <c r="B6585" s="263" t="s">
        <v>4224</v>
      </c>
      <c r="C6585" s="264" t="s">
        <v>7</v>
      </c>
      <c r="D6585" s="278">
        <v>535.49</v>
      </c>
      <c r="E6585" s="257"/>
    </row>
    <row r="6586" spans="1:5" s="258" customFormat="1" ht="27">
      <c r="A6586" s="262">
        <v>87334</v>
      </c>
      <c r="B6586" s="263" t="s">
        <v>4225</v>
      </c>
      <c r="C6586" s="264" t="s">
        <v>7</v>
      </c>
      <c r="D6586" s="278">
        <v>492.01</v>
      </c>
      <c r="E6586" s="257"/>
    </row>
    <row r="6587" spans="1:5" s="258" customFormat="1" ht="27">
      <c r="A6587" s="262">
        <v>87335</v>
      </c>
      <c r="B6587" s="263" t="s">
        <v>4226</v>
      </c>
      <c r="C6587" s="264" t="s">
        <v>7</v>
      </c>
      <c r="D6587" s="278">
        <v>527.02</v>
      </c>
      <c r="E6587" s="257"/>
    </row>
    <row r="6588" spans="1:5" s="258" customFormat="1" ht="27">
      <c r="A6588" s="262">
        <v>87336</v>
      </c>
      <c r="B6588" s="263" t="s">
        <v>4227</v>
      </c>
      <c r="C6588" s="264" t="s">
        <v>7</v>
      </c>
      <c r="D6588" s="278">
        <v>510.57</v>
      </c>
      <c r="E6588" s="257"/>
    </row>
    <row r="6589" spans="1:5" s="258" customFormat="1" ht="27">
      <c r="A6589" s="262">
        <v>87337</v>
      </c>
      <c r="B6589" s="263" t="s">
        <v>4228</v>
      </c>
      <c r="C6589" s="264" t="s">
        <v>7</v>
      </c>
      <c r="D6589" s="278">
        <v>519.91</v>
      </c>
      <c r="E6589" s="257"/>
    </row>
    <row r="6590" spans="1:5" s="258" customFormat="1" ht="27">
      <c r="A6590" s="262">
        <v>87338</v>
      </c>
      <c r="B6590" s="263" t="s">
        <v>4229</v>
      </c>
      <c r="C6590" s="264" t="s">
        <v>7</v>
      </c>
      <c r="D6590" s="278">
        <v>497.91</v>
      </c>
      <c r="E6590" s="257"/>
    </row>
    <row r="6591" spans="1:5" s="258" customFormat="1" ht="27">
      <c r="A6591" s="262">
        <v>87339</v>
      </c>
      <c r="B6591" s="263" t="s">
        <v>4230</v>
      </c>
      <c r="C6591" s="264" t="s">
        <v>7</v>
      </c>
      <c r="D6591" s="278">
        <v>777.22</v>
      </c>
      <c r="E6591" s="257"/>
    </row>
    <row r="6592" spans="1:5" s="258" customFormat="1" ht="27">
      <c r="A6592" s="262">
        <v>87340</v>
      </c>
      <c r="B6592" s="263" t="s">
        <v>4231</v>
      </c>
      <c r="C6592" s="264" t="s">
        <v>7</v>
      </c>
      <c r="D6592" s="278">
        <v>638.75</v>
      </c>
      <c r="E6592" s="257"/>
    </row>
    <row r="6593" spans="1:5" s="258" customFormat="1" ht="27">
      <c r="A6593" s="262">
        <v>87341</v>
      </c>
      <c r="B6593" s="263" t="s">
        <v>4232</v>
      </c>
      <c r="C6593" s="264" t="s">
        <v>7</v>
      </c>
      <c r="D6593" s="278">
        <v>602.30999999999995</v>
      </c>
      <c r="E6593" s="257"/>
    </row>
    <row r="6594" spans="1:5" s="258" customFormat="1" ht="27">
      <c r="A6594" s="262">
        <v>87342</v>
      </c>
      <c r="B6594" s="263" t="s">
        <v>4233</v>
      </c>
      <c r="C6594" s="264" t="s">
        <v>7</v>
      </c>
      <c r="D6594" s="278">
        <v>654.11</v>
      </c>
      <c r="E6594" s="257"/>
    </row>
    <row r="6595" spans="1:5" s="258" customFormat="1" ht="27">
      <c r="A6595" s="262">
        <v>87343</v>
      </c>
      <c r="B6595" s="263" t="s">
        <v>4234</v>
      </c>
      <c r="C6595" s="264" t="s">
        <v>7</v>
      </c>
      <c r="D6595" s="278">
        <v>575.66999999999996</v>
      </c>
      <c r="E6595" s="257"/>
    </row>
    <row r="6596" spans="1:5" s="258" customFormat="1" ht="27">
      <c r="A6596" s="262">
        <v>87344</v>
      </c>
      <c r="B6596" s="263" t="s">
        <v>4235</v>
      </c>
      <c r="C6596" s="264" t="s">
        <v>7</v>
      </c>
      <c r="D6596" s="278">
        <v>530.33000000000004</v>
      </c>
      <c r="E6596" s="257"/>
    </row>
    <row r="6597" spans="1:5" s="258" customFormat="1" ht="27">
      <c r="A6597" s="262">
        <v>87345</v>
      </c>
      <c r="B6597" s="263" t="s">
        <v>4236</v>
      </c>
      <c r="C6597" s="264" t="s">
        <v>7</v>
      </c>
      <c r="D6597" s="278">
        <v>582.29999999999995</v>
      </c>
      <c r="E6597" s="257"/>
    </row>
    <row r="6598" spans="1:5" s="258" customFormat="1" ht="27">
      <c r="A6598" s="262">
        <v>87346</v>
      </c>
      <c r="B6598" s="263" t="s">
        <v>4237</v>
      </c>
      <c r="C6598" s="264" t="s">
        <v>7</v>
      </c>
      <c r="D6598" s="278">
        <v>517.46</v>
      </c>
      <c r="E6598" s="257"/>
    </row>
    <row r="6599" spans="1:5" s="258" customFormat="1" ht="27">
      <c r="A6599" s="262">
        <v>87347</v>
      </c>
      <c r="B6599" s="263" t="s">
        <v>4238</v>
      </c>
      <c r="C6599" s="264" t="s">
        <v>7</v>
      </c>
      <c r="D6599" s="278">
        <v>481.1</v>
      </c>
      <c r="E6599" s="257"/>
    </row>
    <row r="6600" spans="1:5" s="258" customFormat="1" ht="27">
      <c r="A6600" s="262">
        <v>87348</v>
      </c>
      <c r="B6600" s="263" t="s">
        <v>4239</v>
      </c>
      <c r="C6600" s="264" t="s">
        <v>7</v>
      </c>
      <c r="D6600" s="278">
        <v>528.47</v>
      </c>
      <c r="E6600" s="257"/>
    </row>
    <row r="6601" spans="1:5" s="258" customFormat="1" ht="27">
      <c r="A6601" s="262">
        <v>87349</v>
      </c>
      <c r="B6601" s="263" t="s">
        <v>4240</v>
      </c>
      <c r="C6601" s="264" t="s">
        <v>7</v>
      </c>
      <c r="D6601" s="278">
        <v>441.5</v>
      </c>
      <c r="E6601" s="257"/>
    </row>
    <row r="6602" spans="1:5" s="258" customFormat="1" ht="27">
      <c r="A6602" s="262">
        <v>87350</v>
      </c>
      <c r="B6602" s="263" t="s">
        <v>4241</v>
      </c>
      <c r="C6602" s="264" t="s">
        <v>7</v>
      </c>
      <c r="D6602" s="278">
        <v>462.3</v>
      </c>
      <c r="E6602" s="257"/>
    </row>
    <row r="6603" spans="1:5" s="258" customFormat="1" ht="27">
      <c r="A6603" s="262">
        <v>87351</v>
      </c>
      <c r="B6603" s="263" t="s">
        <v>4242</v>
      </c>
      <c r="C6603" s="264" t="s">
        <v>7</v>
      </c>
      <c r="D6603" s="278">
        <v>380.78</v>
      </c>
      <c r="E6603" s="257"/>
    </row>
    <row r="6604" spans="1:5" s="258" customFormat="1" ht="27">
      <c r="A6604" s="262">
        <v>87352</v>
      </c>
      <c r="B6604" s="263" t="s">
        <v>4243</v>
      </c>
      <c r="C6604" s="264" t="s">
        <v>7</v>
      </c>
      <c r="D6604" s="278">
        <v>594.26</v>
      </c>
      <c r="E6604" s="257"/>
    </row>
    <row r="6605" spans="1:5" s="258" customFormat="1" ht="27">
      <c r="A6605" s="262">
        <v>87353</v>
      </c>
      <c r="B6605" s="263" t="s">
        <v>4244</v>
      </c>
      <c r="C6605" s="264" t="s">
        <v>7</v>
      </c>
      <c r="D6605" s="278">
        <v>508.97</v>
      </c>
      <c r="E6605" s="257"/>
    </row>
    <row r="6606" spans="1:5" s="258" customFormat="1" ht="27">
      <c r="A6606" s="262">
        <v>87354</v>
      </c>
      <c r="B6606" s="263" t="s">
        <v>4245</v>
      </c>
      <c r="C6606" s="264" t="s">
        <v>7</v>
      </c>
      <c r="D6606" s="278">
        <v>468.63</v>
      </c>
      <c r="E6606" s="257"/>
    </row>
    <row r="6607" spans="1:5" s="258" customFormat="1" ht="27">
      <c r="A6607" s="262">
        <v>87355</v>
      </c>
      <c r="B6607" s="263" t="s">
        <v>4246</v>
      </c>
      <c r="C6607" s="264" t="s">
        <v>7</v>
      </c>
      <c r="D6607" s="278">
        <v>499.08</v>
      </c>
      <c r="E6607" s="257"/>
    </row>
    <row r="6608" spans="1:5" s="258" customFormat="1" ht="27">
      <c r="A6608" s="262">
        <v>87356</v>
      </c>
      <c r="B6608" s="263" t="s">
        <v>4247</v>
      </c>
      <c r="C6608" s="264" t="s">
        <v>7</v>
      </c>
      <c r="D6608" s="278">
        <v>441.06</v>
      </c>
      <c r="E6608" s="257"/>
    </row>
    <row r="6609" spans="1:5" s="258" customFormat="1" ht="27">
      <c r="A6609" s="262">
        <v>87357</v>
      </c>
      <c r="B6609" s="263" t="s">
        <v>4248</v>
      </c>
      <c r="C6609" s="264" t="s">
        <v>7</v>
      </c>
      <c r="D6609" s="278">
        <v>411.53</v>
      </c>
      <c r="E6609" s="257"/>
    </row>
    <row r="6610" spans="1:5" s="258" customFormat="1" ht="27">
      <c r="A6610" s="262">
        <v>87358</v>
      </c>
      <c r="B6610" s="263" t="s">
        <v>4249</v>
      </c>
      <c r="C6610" s="264" t="s">
        <v>7</v>
      </c>
      <c r="D6610" s="278">
        <v>2858.67</v>
      </c>
      <c r="E6610" s="257"/>
    </row>
    <row r="6611" spans="1:5" s="258" customFormat="1" ht="27">
      <c r="A6611" s="262">
        <v>87359</v>
      </c>
      <c r="B6611" s="263" t="s">
        <v>4250</v>
      </c>
      <c r="C6611" s="264" t="s">
        <v>7</v>
      </c>
      <c r="D6611" s="278">
        <v>2821.82</v>
      </c>
      <c r="E6611" s="257"/>
    </row>
    <row r="6612" spans="1:5" s="258" customFormat="1" ht="27">
      <c r="A6612" s="262">
        <v>87360</v>
      </c>
      <c r="B6612" s="263" t="s">
        <v>4251</v>
      </c>
      <c r="C6612" s="264" t="s">
        <v>7</v>
      </c>
      <c r="D6612" s="278">
        <v>2968.08</v>
      </c>
      <c r="E6612" s="257"/>
    </row>
    <row r="6613" spans="1:5" s="258" customFormat="1" ht="27">
      <c r="A6613" s="262">
        <v>87361</v>
      </c>
      <c r="B6613" s="263" t="s">
        <v>4252</v>
      </c>
      <c r="C6613" s="264" t="s">
        <v>7</v>
      </c>
      <c r="D6613" s="278">
        <v>2913.66</v>
      </c>
      <c r="E6613" s="257"/>
    </row>
    <row r="6614" spans="1:5" s="258" customFormat="1" ht="27">
      <c r="A6614" s="262">
        <v>87362</v>
      </c>
      <c r="B6614" s="263" t="s">
        <v>4253</v>
      </c>
      <c r="C6614" s="264" t="s">
        <v>7</v>
      </c>
      <c r="D6614" s="278">
        <v>2903.92</v>
      </c>
      <c r="E6614" s="257"/>
    </row>
    <row r="6615" spans="1:5" s="258" customFormat="1" ht="27">
      <c r="A6615" s="262">
        <v>87363</v>
      </c>
      <c r="B6615" s="263" t="s">
        <v>4254</v>
      </c>
      <c r="C6615" s="264" t="s">
        <v>7</v>
      </c>
      <c r="D6615" s="278">
        <v>2897.59</v>
      </c>
      <c r="E6615" s="257"/>
    </row>
    <row r="6616" spans="1:5" s="258" customFormat="1" ht="27">
      <c r="A6616" s="262">
        <v>87364</v>
      </c>
      <c r="B6616" s="263" t="s">
        <v>4255</v>
      </c>
      <c r="C6616" s="264" t="s">
        <v>7</v>
      </c>
      <c r="D6616" s="278">
        <v>2854.96</v>
      </c>
      <c r="E6616" s="257"/>
    </row>
    <row r="6617" spans="1:5" s="258" customFormat="1" ht="27">
      <c r="A6617" s="262">
        <v>87365</v>
      </c>
      <c r="B6617" s="263" t="s">
        <v>4256</v>
      </c>
      <c r="C6617" s="264" t="s">
        <v>7</v>
      </c>
      <c r="D6617" s="278">
        <v>516.1</v>
      </c>
      <c r="E6617" s="257"/>
    </row>
    <row r="6618" spans="1:5" s="258" customFormat="1" ht="27">
      <c r="A6618" s="262">
        <v>87366</v>
      </c>
      <c r="B6618" s="263" t="s">
        <v>4257</v>
      </c>
      <c r="C6618" s="264" t="s">
        <v>7</v>
      </c>
      <c r="D6618" s="278">
        <v>546.41</v>
      </c>
      <c r="E6618" s="257"/>
    </row>
    <row r="6619" spans="1:5" s="258" customFormat="1" ht="27">
      <c r="A6619" s="262">
        <v>87367</v>
      </c>
      <c r="B6619" s="263" t="s">
        <v>4258</v>
      </c>
      <c r="C6619" s="264" t="s">
        <v>7</v>
      </c>
      <c r="D6619" s="278">
        <v>653.4</v>
      </c>
      <c r="E6619" s="257"/>
    </row>
    <row r="6620" spans="1:5" s="258" customFormat="1" ht="27">
      <c r="A6620" s="262">
        <v>87368</v>
      </c>
      <c r="B6620" s="263" t="s">
        <v>4259</v>
      </c>
      <c r="C6620" s="264" t="s">
        <v>7</v>
      </c>
      <c r="D6620" s="278">
        <v>639.72</v>
      </c>
      <c r="E6620" s="257"/>
    </row>
    <row r="6621" spans="1:5" s="258" customFormat="1" ht="27">
      <c r="A6621" s="262">
        <v>87369</v>
      </c>
      <c r="B6621" s="263" t="s">
        <v>4260</v>
      </c>
      <c r="C6621" s="264" t="s">
        <v>7</v>
      </c>
      <c r="D6621" s="278">
        <v>657.34</v>
      </c>
      <c r="E6621" s="257"/>
    </row>
    <row r="6622" spans="1:5" s="258" customFormat="1" ht="27">
      <c r="A6622" s="262">
        <v>87370</v>
      </c>
      <c r="B6622" s="263" t="s">
        <v>4261</v>
      </c>
      <c r="C6622" s="264" t="s">
        <v>7</v>
      </c>
      <c r="D6622" s="278">
        <v>631.9</v>
      </c>
      <c r="E6622" s="257"/>
    </row>
    <row r="6623" spans="1:5" s="258" customFormat="1" ht="27">
      <c r="A6623" s="262">
        <v>87371</v>
      </c>
      <c r="B6623" s="263" t="s">
        <v>4262</v>
      </c>
      <c r="C6623" s="264" t="s">
        <v>7</v>
      </c>
      <c r="D6623" s="278">
        <v>620.38</v>
      </c>
      <c r="E6623" s="257"/>
    </row>
    <row r="6624" spans="1:5" s="258" customFormat="1" ht="13.5">
      <c r="A6624" s="262">
        <v>87372</v>
      </c>
      <c r="B6624" s="263" t="s">
        <v>4263</v>
      </c>
      <c r="C6624" s="264" t="s">
        <v>7</v>
      </c>
      <c r="D6624" s="278">
        <v>766.01</v>
      </c>
      <c r="E6624" s="257"/>
    </row>
    <row r="6625" spans="1:5" s="258" customFormat="1" ht="13.5">
      <c r="A6625" s="262">
        <v>87373</v>
      </c>
      <c r="B6625" s="263" t="s">
        <v>4264</v>
      </c>
      <c r="C6625" s="264" t="s">
        <v>7</v>
      </c>
      <c r="D6625" s="278">
        <v>680.01</v>
      </c>
      <c r="E6625" s="257"/>
    </row>
    <row r="6626" spans="1:5" s="258" customFormat="1" ht="13.5">
      <c r="A6626" s="262">
        <v>87374</v>
      </c>
      <c r="B6626" s="263" t="s">
        <v>4265</v>
      </c>
      <c r="C6626" s="264" t="s">
        <v>7</v>
      </c>
      <c r="D6626" s="278">
        <v>632.04</v>
      </c>
      <c r="E6626" s="257"/>
    </row>
    <row r="6627" spans="1:5" s="258" customFormat="1" ht="13.5">
      <c r="A6627" s="262">
        <v>87375</v>
      </c>
      <c r="B6627" s="263" t="s">
        <v>4266</v>
      </c>
      <c r="C6627" s="264" t="s">
        <v>7</v>
      </c>
      <c r="D6627" s="278">
        <v>601.24</v>
      </c>
      <c r="E6627" s="257"/>
    </row>
    <row r="6628" spans="1:5" s="258" customFormat="1" ht="27">
      <c r="A6628" s="262">
        <v>87376</v>
      </c>
      <c r="B6628" s="263" t="s">
        <v>4267</v>
      </c>
      <c r="C6628" s="264" t="s">
        <v>7</v>
      </c>
      <c r="D6628" s="278">
        <v>527.49</v>
      </c>
      <c r="E6628" s="257"/>
    </row>
    <row r="6629" spans="1:5" s="258" customFormat="1" ht="27">
      <c r="A6629" s="262">
        <v>87377</v>
      </c>
      <c r="B6629" s="263" t="s">
        <v>4268</v>
      </c>
      <c r="C6629" s="264" t="s">
        <v>7</v>
      </c>
      <c r="D6629" s="278">
        <v>624.21</v>
      </c>
      <c r="E6629" s="257"/>
    </row>
    <row r="6630" spans="1:5" s="258" customFormat="1" ht="27">
      <c r="A6630" s="262">
        <v>87378</v>
      </c>
      <c r="B6630" s="263" t="s">
        <v>4269</v>
      </c>
      <c r="C6630" s="264" t="s">
        <v>7</v>
      </c>
      <c r="D6630" s="278">
        <v>561.44000000000005</v>
      </c>
      <c r="E6630" s="257"/>
    </row>
    <row r="6631" spans="1:5" s="258" customFormat="1" ht="27">
      <c r="A6631" s="262">
        <v>87379</v>
      </c>
      <c r="B6631" s="263" t="s">
        <v>4270</v>
      </c>
      <c r="C6631" s="264" t="s">
        <v>7</v>
      </c>
      <c r="D6631" s="278">
        <v>2981.29</v>
      </c>
      <c r="E6631" s="257"/>
    </row>
    <row r="6632" spans="1:5" s="258" customFormat="1" ht="27">
      <c r="A6632" s="262">
        <v>87380</v>
      </c>
      <c r="B6632" s="263" t="s">
        <v>4271</v>
      </c>
      <c r="C6632" s="264" t="s">
        <v>7</v>
      </c>
      <c r="D6632" s="278">
        <v>3071.9</v>
      </c>
      <c r="E6632" s="257"/>
    </row>
    <row r="6633" spans="1:5" s="258" customFormat="1" ht="27">
      <c r="A6633" s="262">
        <v>87381</v>
      </c>
      <c r="B6633" s="263" t="s">
        <v>4272</v>
      </c>
      <c r="C6633" s="264" t="s">
        <v>7</v>
      </c>
      <c r="D6633" s="278">
        <v>3012.6</v>
      </c>
      <c r="E6633" s="257"/>
    </row>
    <row r="6634" spans="1:5" s="258" customFormat="1" ht="27">
      <c r="A6634" s="262">
        <v>87382</v>
      </c>
      <c r="B6634" s="263" t="s">
        <v>4273</v>
      </c>
      <c r="C6634" s="264" t="s">
        <v>7</v>
      </c>
      <c r="D6634" s="278">
        <v>1680.38</v>
      </c>
      <c r="E6634" s="257"/>
    </row>
    <row r="6635" spans="1:5" s="258" customFormat="1" ht="27">
      <c r="A6635" s="262">
        <v>87383</v>
      </c>
      <c r="B6635" s="263" t="s">
        <v>4274</v>
      </c>
      <c r="C6635" s="264" t="s">
        <v>7</v>
      </c>
      <c r="D6635" s="278">
        <v>1672.22</v>
      </c>
      <c r="E6635" s="257"/>
    </row>
    <row r="6636" spans="1:5" s="258" customFormat="1" ht="27">
      <c r="A6636" s="262">
        <v>87384</v>
      </c>
      <c r="B6636" s="263" t="s">
        <v>4275</v>
      </c>
      <c r="C6636" s="264" t="s">
        <v>7</v>
      </c>
      <c r="D6636" s="278">
        <v>1659.46</v>
      </c>
      <c r="E6636" s="257"/>
    </row>
    <row r="6637" spans="1:5" s="258" customFormat="1" ht="13.5">
      <c r="A6637" s="262">
        <v>87385</v>
      </c>
      <c r="B6637" s="263" t="s">
        <v>4276</v>
      </c>
      <c r="C6637" s="264" t="s">
        <v>7</v>
      </c>
      <c r="D6637" s="278">
        <v>1941.74</v>
      </c>
      <c r="E6637" s="257"/>
    </row>
    <row r="6638" spans="1:5" s="258" customFormat="1" ht="13.5">
      <c r="A6638" s="262">
        <v>87386</v>
      </c>
      <c r="B6638" s="263" t="s">
        <v>4277</v>
      </c>
      <c r="C6638" s="264" t="s">
        <v>7</v>
      </c>
      <c r="D6638" s="278">
        <v>1927.23</v>
      </c>
      <c r="E6638" s="257"/>
    </row>
    <row r="6639" spans="1:5" s="258" customFormat="1" ht="13.5">
      <c r="A6639" s="262">
        <v>87387</v>
      </c>
      <c r="B6639" s="263" t="s">
        <v>4278</v>
      </c>
      <c r="C6639" s="264" t="s">
        <v>7</v>
      </c>
      <c r="D6639" s="278">
        <v>1915.79</v>
      </c>
      <c r="E6639" s="257"/>
    </row>
    <row r="6640" spans="1:5" s="258" customFormat="1" ht="27">
      <c r="A6640" s="262">
        <v>87388</v>
      </c>
      <c r="B6640" s="263" t="s">
        <v>4279</v>
      </c>
      <c r="C6640" s="264" t="s">
        <v>7</v>
      </c>
      <c r="D6640" s="278">
        <v>4634.8100000000004</v>
      </c>
      <c r="E6640" s="257"/>
    </row>
    <row r="6641" spans="1:5" s="258" customFormat="1" ht="27">
      <c r="A6641" s="262">
        <v>87389</v>
      </c>
      <c r="B6641" s="263" t="s">
        <v>4280</v>
      </c>
      <c r="C6641" s="264" t="s">
        <v>7</v>
      </c>
      <c r="D6641" s="278">
        <v>4647.37</v>
      </c>
      <c r="E6641" s="257"/>
    </row>
    <row r="6642" spans="1:5" s="258" customFormat="1" ht="27">
      <c r="A6642" s="262">
        <v>87390</v>
      </c>
      <c r="B6642" s="263" t="s">
        <v>4281</v>
      </c>
      <c r="C6642" s="264" t="s">
        <v>7</v>
      </c>
      <c r="D6642" s="278">
        <v>4665.28</v>
      </c>
      <c r="E6642" s="257"/>
    </row>
    <row r="6643" spans="1:5" s="258" customFormat="1" ht="13.5">
      <c r="A6643" s="262">
        <v>87391</v>
      </c>
      <c r="B6643" s="263" t="s">
        <v>4282</v>
      </c>
      <c r="C6643" s="264" t="s">
        <v>7</v>
      </c>
      <c r="D6643" s="278">
        <v>5156.99</v>
      </c>
      <c r="E6643" s="257"/>
    </row>
    <row r="6644" spans="1:5" s="258" customFormat="1" ht="13.5">
      <c r="A6644" s="262">
        <v>87393</v>
      </c>
      <c r="B6644" s="263" t="s">
        <v>4283</v>
      </c>
      <c r="C6644" s="264" t="s">
        <v>7</v>
      </c>
      <c r="D6644" s="278">
        <v>5196.8900000000003</v>
      </c>
      <c r="E6644" s="257"/>
    </row>
    <row r="6645" spans="1:5" s="258" customFormat="1" ht="13.5">
      <c r="A6645" s="262">
        <v>87394</v>
      </c>
      <c r="B6645" s="263" t="s">
        <v>4284</v>
      </c>
      <c r="C6645" s="264" t="s">
        <v>7</v>
      </c>
      <c r="D6645" s="278">
        <v>5235.24</v>
      </c>
      <c r="E6645" s="257"/>
    </row>
    <row r="6646" spans="1:5" s="258" customFormat="1" ht="13.5">
      <c r="A6646" s="262">
        <v>87395</v>
      </c>
      <c r="B6646" s="263" t="s">
        <v>4285</v>
      </c>
      <c r="C6646" s="264" t="s">
        <v>7</v>
      </c>
      <c r="D6646" s="278">
        <v>3260.67</v>
      </c>
      <c r="E6646" s="257"/>
    </row>
    <row r="6647" spans="1:5" s="258" customFormat="1" ht="13.5">
      <c r="A6647" s="262">
        <v>87396</v>
      </c>
      <c r="B6647" s="263" t="s">
        <v>4286</v>
      </c>
      <c r="C6647" s="264" t="s">
        <v>7</v>
      </c>
      <c r="D6647" s="278">
        <v>3275.1</v>
      </c>
      <c r="E6647" s="257"/>
    </row>
    <row r="6648" spans="1:5" s="258" customFormat="1" ht="13.5">
      <c r="A6648" s="262">
        <v>87397</v>
      </c>
      <c r="B6648" s="263" t="s">
        <v>4287</v>
      </c>
      <c r="C6648" s="264" t="s">
        <v>7</v>
      </c>
      <c r="D6648" s="278">
        <v>3289.12</v>
      </c>
      <c r="E6648" s="257"/>
    </row>
    <row r="6649" spans="1:5" s="258" customFormat="1" ht="13.5">
      <c r="A6649" s="262">
        <v>87398</v>
      </c>
      <c r="B6649" s="263" t="s">
        <v>4288</v>
      </c>
      <c r="C6649" s="264" t="s">
        <v>7</v>
      </c>
      <c r="D6649" s="278">
        <v>1874.41</v>
      </c>
      <c r="E6649" s="257"/>
    </row>
    <row r="6650" spans="1:5" s="258" customFormat="1" ht="13.5">
      <c r="A6650" s="262">
        <v>87399</v>
      </c>
      <c r="B6650" s="263" t="s">
        <v>4289</v>
      </c>
      <c r="C6650" s="264" t="s">
        <v>7</v>
      </c>
      <c r="D6650" s="278">
        <v>2135.91</v>
      </c>
      <c r="E6650" s="257"/>
    </row>
    <row r="6651" spans="1:5" s="258" customFormat="1" ht="13.5">
      <c r="A6651" s="262">
        <v>87401</v>
      </c>
      <c r="B6651" s="263" t="s">
        <v>4290</v>
      </c>
      <c r="C6651" s="264" t="s">
        <v>7</v>
      </c>
      <c r="D6651" s="278">
        <v>5442.99</v>
      </c>
      <c r="E6651" s="257"/>
    </row>
    <row r="6652" spans="1:5" s="258" customFormat="1" ht="13.5">
      <c r="A6652" s="262">
        <v>87402</v>
      </c>
      <c r="B6652" s="263" t="s">
        <v>4291</v>
      </c>
      <c r="C6652" s="264" t="s">
        <v>7</v>
      </c>
      <c r="D6652" s="278">
        <v>3507.84</v>
      </c>
      <c r="E6652" s="257"/>
    </row>
    <row r="6653" spans="1:5" s="258" customFormat="1" ht="27">
      <c r="A6653" s="262">
        <v>87404</v>
      </c>
      <c r="B6653" s="263" t="s">
        <v>4292</v>
      </c>
      <c r="C6653" s="264" t="s">
        <v>7</v>
      </c>
      <c r="D6653" s="278">
        <v>4823.3100000000004</v>
      </c>
      <c r="E6653" s="257"/>
    </row>
    <row r="6654" spans="1:5" s="258" customFormat="1" ht="27">
      <c r="A6654" s="262">
        <v>87405</v>
      </c>
      <c r="B6654" s="263" t="s">
        <v>4293</v>
      </c>
      <c r="C6654" s="264" t="s">
        <v>7</v>
      </c>
      <c r="D6654" s="278">
        <v>4826.5600000000004</v>
      </c>
      <c r="E6654" s="257"/>
    </row>
    <row r="6655" spans="1:5" s="258" customFormat="1" ht="13.5">
      <c r="A6655" s="262">
        <v>87407</v>
      </c>
      <c r="B6655" s="263" t="s">
        <v>4294</v>
      </c>
      <c r="C6655" s="264" t="s">
        <v>7</v>
      </c>
      <c r="D6655" s="278">
        <v>1712</v>
      </c>
      <c r="E6655" s="257"/>
    </row>
    <row r="6656" spans="1:5" s="258" customFormat="1" ht="13.5">
      <c r="A6656" s="262">
        <v>87408</v>
      </c>
      <c r="B6656" s="263" t="s">
        <v>4295</v>
      </c>
      <c r="C6656" s="264" t="s">
        <v>7</v>
      </c>
      <c r="D6656" s="278">
        <v>1695.4</v>
      </c>
      <c r="E6656" s="257"/>
    </row>
    <row r="6657" spans="1:5" s="258" customFormat="1" ht="13.5">
      <c r="A6657" s="262">
        <v>87410</v>
      </c>
      <c r="B6657" s="263" t="s">
        <v>4296</v>
      </c>
      <c r="C6657" s="264" t="s">
        <v>7</v>
      </c>
      <c r="D6657" s="278">
        <v>884.7</v>
      </c>
      <c r="E6657" s="257"/>
    </row>
    <row r="6658" spans="1:5" s="258" customFormat="1" ht="27">
      <c r="A6658" s="262">
        <v>88626</v>
      </c>
      <c r="B6658" s="263" t="s">
        <v>4297</v>
      </c>
      <c r="C6658" s="264" t="s">
        <v>7</v>
      </c>
      <c r="D6658" s="278">
        <v>523.41999999999996</v>
      </c>
      <c r="E6658" s="257"/>
    </row>
    <row r="6659" spans="1:5" s="258" customFormat="1" ht="27">
      <c r="A6659" s="262">
        <v>88627</v>
      </c>
      <c r="B6659" s="263" t="s">
        <v>4298</v>
      </c>
      <c r="C6659" s="264" t="s">
        <v>7</v>
      </c>
      <c r="D6659" s="278">
        <v>611.74</v>
      </c>
      <c r="E6659" s="257"/>
    </row>
    <row r="6660" spans="1:5" s="258" customFormat="1" ht="13.5">
      <c r="A6660" s="262">
        <v>88628</v>
      </c>
      <c r="B6660" s="263" t="s">
        <v>4299</v>
      </c>
      <c r="C6660" s="264" t="s">
        <v>7</v>
      </c>
      <c r="D6660" s="278">
        <v>531.26</v>
      </c>
      <c r="E6660" s="257"/>
    </row>
    <row r="6661" spans="1:5" s="258" customFormat="1" ht="13.5">
      <c r="A6661" s="262">
        <v>88629</v>
      </c>
      <c r="B6661" s="263" t="s">
        <v>4300</v>
      </c>
      <c r="C6661" s="264" t="s">
        <v>7</v>
      </c>
      <c r="D6661" s="278">
        <v>626.24</v>
      </c>
      <c r="E6661" s="257"/>
    </row>
    <row r="6662" spans="1:5" s="258" customFormat="1" ht="13.5">
      <c r="A6662" s="262">
        <v>88630</v>
      </c>
      <c r="B6662" s="263" t="s">
        <v>4301</v>
      </c>
      <c r="C6662" s="264" t="s">
        <v>7</v>
      </c>
      <c r="D6662" s="278">
        <v>447.46</v>
      </c>
      <c r="E6662" s="257"/>
    </row>
    <row r="6663" spans="1:5" s="258" customFormat="1" ht="13.5">
      <c r="A6663" s="262">
        <v>88631</v>
      </c>
      <c r="B6663" s="263" t="s">
        <v>4302</v>
      </c>
      <c r="C6663" s="264" t="s">
        <v>7</v>
      </c>
      <c r="D6663" s="278">
        <v>557.62</v>
      </c>
      <c r="E6663" s="257"/>
    </row>
    <row r="6664" spans="1:5" s="258" customFormat="1" ht="27">
      <c r="A6664" s="262">
        <v>88715</v>
      </c>
      <c r="B6664" s="263" t="s">
        <v>4303</v>
      </c>
      <c r="C6664" s="264" t="s">
        <v>7</v>
      </c>
      <c r="D6664" s="278">
        <v>509.93</v>
      </c>
      <c r="E6664" s="257"/>
    </row>
    <row r="6665" spans="1:5" s="258" customFormat="1" ht="27">
      <c r="A6665" s="262">
        <v>95563</v>
      </c>
      <c r="B6665" s="263" t="s">
        <v>4882</v>
      </c>
      <c r="C6665" s="264" t="s">
        <v>7</v>
      </c>
      <c r="D6665" s="278">
        <v>787.37</v>
      </c>
      <c r="E6665" s="257"/>
    </row>
    <row r="6666" spans="1:5" s="258" customFormat="1" ht="27">
      <c r="A6666" s="262">
        <v>100464</v>
      </c>
      <c r="B6666" s="263" t="s">
        <v>4304</v>
      </c>
      <c r="C6666" s="264" t="s">
        <v>7</v>
      </c>
      <c r="D6666" s="278">
        <v>553.04</v>
      </c>
      <c r="E6666" s="257"/>
    </row>
    <row r="6667" spans="1:5" s="258" customFormat="1" ht="27">
      <c r="A6667" s="262">
        <v>100465</v>
      </c>
      <c r="B6667" s="263" t="s">
        <v>4305</v>
      </c>
      <c r="C6667" s="264" t="s">
        <v>7</v>
      </c>
      <c r="D6667" s="278">
        <v>509.9</v>
      </c>
      <c r="E6667" s="257"/>
    </row>
    <row r="6668" spans="1:5" s="258" customFormat="1" ht="27">
      <c r="A6668" s="262">
        <v>100466</v>
      </c>
      <c r="B6668" s="263" t="s">
        <v>4306</v>
      </c>
      <c r="C6668" s="264" t="s">
        <v>7</v>
      </c>
      <c r="D6668" s="278">
        <v>486.8</v>
      </c>
      <c r="E6668" s="257"/>
    </row>
    <row r="6669" spans="1:5" s="258" customFormat="1" ht="27">
      <c r="A6669" s="262">
        <v>100468</v>
      </c>
      <c r="B6669" s="263" t="s">
        <v>4307</v>
      </c>
      <c r="C6669" s="264" t="s">
        <v>7</v>
      </c>
      <c r="D6669" s="278">
        <v>648.44000000000005</v>
      </c>
      <c r="E6669" s="257"/>
    </row>
    <row r="6670" spans="1:5" s="258" customFormat="1" ht="27">
      <c r="A6670" s="262">
        <v>100469</v>
      </c>
      <c r="B6670" s="263" t="s">
        <v>4308</v>
      </c>
      <c r="C6670" s="264" t="s">
        <v>7</v>
      </c>
      <c r="D6670" s="278">
        <v>521.30999999999995</v>
      </c>
      <c r="E6670" s="257"/>
    </row>
    <row r="6671" spans="1:5" s="258" customFormat="1" ht="27">
      <c r="A6671" s="262">
        <v>100470</v>
      </c>
      <c r="B6671" s="263" t="s">
        <v>4309</v>
      </c>
      <c r="C6671" s="264" t="s">
        <v>7</v>
      </c>
      <c r="D6671" s="278">
        <v>468.65</v>
      </c>
      <c r="E6671" s="257"/>
    </row>
    <row r="6672" spans="1:5" s="258" customFormat="1" ht="27">
      <c r="A6672" s="262">
        <v>100472</v>
      </c>
      <c r="B6672" s="263" t="s">
        <v>4310</v>
      </c>
      <c r="C6672" s="264" t="s">
        <v>7</v>
      </c>
      <c r="D6672" s="278">
        <v>521.14</v>
      </c>
      <c r="E6672" s="257"/>
    </row>
    <row r="6673" spans="1:5" s="258" customFormat="1" ht="27">
      <c r="A6673" s="262">
        <v>100473</v>
      </c>
      <c r="B6673" s="263" t="s">
        <v>4311</v>
      </c>
      <c r="C6673" s="264" t="s">
        <v>7</v>
      </c>
      <c r="D6673" s="278">
        <v>466.57</v>
      </c>
      <c r="E6673" s="257"/>
    </row>
    <row r="6674" spans="1:5" s="258" customFormat="1" ht="27">
      <c r="A6674" s="262">
        <v>100474</v>
      </c>
      <c r="B6674" s="263" t="s">
        <v>4312</v>
      </c>
      <c r="C6674" s="264" t="s">
        <v>7</v>
      </c>
      <c r="D6674" s="278">
        <v>440.87</v>
      </c>
      <c r="E6674" s="257"/>
    </row>
    <row r="6675" spans="1:5" s="258" customFormat="1" ht="27">
      <c r="A6675" s="262">
        <v>100475</v>
      </c>
      <c r="B6675" s="263" t="s">
        <v>4313</v>
      </c>
      <c r="C6675" s="264" t="s">
        <v>7</v>
      </c>
      <c r="D6675" s="278">
        <v>672.79</v>
      </c>
      <c r="E6675" s="257"/>
    </row>
    <row r="6676" spans="1:5" s="258" customFormat="1" ht="27">
      <c r="A6676" s="262">
        <v>100477</v>
      </c>
      <c r="B6676" s="263" t="s">
        <v>4314</v>
      </c>
      <c r="C6676" s="264" t="s">
        <v>7</v>
      </c>
      <c r="D6676" s="278">
        <v>744.29</v>
      </c>
      <c r="E6676" s="257"/>
    </row>
    <row r="6677" spans="1:5" s="258" customFormat="1" ht="27">
      <c r="A6677" s="262">
        <v>100478</v>
      </c>
      <c r="B6677" s="263" t="s">
        <v>4315</v>
      </c>
      <c r="C6677" s="264" t="s">
        <v>7</v>
      </c>
      <c r="D6677" s="278">
        <v>659.45</v>
      </c>
      <c r="E6677" s="257"/>
    </row>
    <row r="6678" spans="1:5" s="258" customFormat="1" ht="27">
      <c r="A6678" s="262">
        <v>100479</v>
      </c>
      <c r="B6678" s="263" t="s">
        <v>4316</v>
      </c>
      <c r="C6678" s="264" t="s">
        <v>7</v>
      </c>
      <c r="D6678" s="278">
        <v>639.52</v>
      </c>
      <c r="E6678" s="257"/>
    </row>
    <row r="6679" spans="1:5" s="258" customFormat="1" ht="27">
      <c r="A6679" s="262">
        <v>100480</v>
      </c>
      <c r="B6679" s="263" t="s">
        <v>4317</v>
      </c>
      <c r="C6679" s="264" t="s">
        <v>7</v>
      </c>
      <c r="D6679" s="278">
        <v>765.64</v>
      </c>
      <c r="E6679" s="257"/>
    </row>
    <row r="6680" spans="1:5" s="258" customFormat="1" ht="27">
      <c r="A6680" s="262">
        <v>100481</v>
      </c>
      <c r="B6680" s="263" t="s">
        <v>4318</v>
      </c>
      <c r="C6680" s="264" t="s">
        <v>7</v>
      </c>
      <c r="D6680" s="278">
        <v>576.83000000000004</v>
      </c>
      <c r="E6680" s="257"/>
    </row>
    <row r="6681" spans="1:5" s="258" customFormat="1" ht="27">
      <c r="A6681" s="262">
        <v>100483</v>
      </c>
      <c r="B6681" s="263" t="s">
        <v>4319</v>
      </c>
      <c r="C6681" s="264" t="s">
        <v>7</v>
      </c>
      <c r="D6681" s="278">
        <v>630.42999999999995</v>
      </c>
      <c r="E6681" s="257"/>
    </row>
    <row r="6682" spans="1:5" s="258" customFormat="1" ht="27">
      <c r="A6682" s="262">
        <v>100484</v>
      </c>
      <c r="B6682" s="263" t="s">
        <v>4320</v>
      </c>
      <c r="C6682" s="264" t="s">
        <v>7</v>
      </c>
      <c r="D6682" s="278">
        <v>576.83000000000004</v>
      </c>
      <c r="E6682" s="257"/>
    </row>
    <row r="6683" spans="1:5" s="258" customFormat="1" ht="27">
      <c r="A6683" s="262">
        <v>100485</v>
      </c>
      <c r="B6683" s="263" t="s">
        <v>4321</v>
      </c>
      <c r="C6683" s="264" t="s">
        <v>7</v>
      </c>
      <c r="D6683" s="278">
        <v>552.80999999999995</v>
      </c>
      <c r="E6683" s="257"/>
    </row>
    <row r="6684" spans="1:5" s="258" customFormat="1" ht="27">
      <c r="A6684" s="262">
        <v>100486</v>
      </c>
      <c r="B6684" s="263" t="s">
        <v>4322</v>
      </c>
      <c r="C6684" s="264" t="s">
        <v>7</v>
      </c>
      <c r="D6684" s="278">
        <v>674.73</v>
      </c>
      <c r="E6684" s="257"/>
    </row>
    <row r="6685" spans="1:5" s="258" customFormat="1" ht="27">
      <c r="A6685" s="262">
        <v>100487</v>
      </c>
      <c r="B6685" s="263" t="s">
        <v>4323</v>
      </c>
      <c r="C6685" s="264" t="s">
        <v>7</v>
      </c>
      <c r="D6685" s="278">
        <v>480.91</v>
      </c>
      <c r="E6685" s="257"/>
    </row>
    <row r="6686" spans="1:5" s="258" customFormat="1" ht="27">
      <c r="A6686" s="262">
        <v>100488</v>
      </c>
      <c r="B6686" s="263" t="s">
        <v>4324</v>
      </c>
      <c r="C6686" s="264" t="s">
        <v>7</v>
      </c>
      <c r="D6686" s="278">
        <v>510.17</v>
      </c>
      <c r="E6686" s="257"/>
    </row>
    <row r="6687" spans="1:5" s="258" customFormat="1" ht="13.5">
      <c r="A6687" s="262">
        <v>100489</v>
      </c>
      <c r="B6687" s="263" t="s">
        <v>4325</v>
      </c>
      <c r="C6687" s="264" t="s">
        <v>7</v>
      </c>
      <c r="D6687" s="278">
        <v>526.12</v>
      </c>
      <c r="E6687" s="257"/>
    </row>
    <row r="6688" spans="1:5" s="258" customFormat="1" ht="13.5">
      <c r="A6688" s="262">
        <v>100490</v>
      </c>
      <c r="B6688" s="263" t="s">
        <v>4326</v>
      </c>
      <c r="C6688" s="264" t="s">
        <v>7</v>
      </c>
      <c r="D6688" s="278">
        <v>459.54</v>
      </c>
      <c r="E6688" s="257"/>
    </row>
    <row r="6689" spans="1:5" s="258" customFormat="1" ht="27">
      <c r="A6689" s="262">
        <v>100491</v>
      </c>
      <c r="B6689" s="263" t="s">
        <v>4327</v>
      </c>
      <c r="C6689" s="264" t="s">
        <v>7</v>
      </c>
      <c r="D6689" s="278">
        <v>668.45</v>
      </c>
      <c r="E6689" s="257"/>
    </row>
    <row r="6690" spans="1:5" s="258" customFormat="1" ht="27">
      <c r="A6690" s="262">
        <v>100492</v>
      </c>
      <c r="B6690" s="263" t="s">
        <v>4328</v>
      </c>
      <c r="C6690" s="264" t="s">
        <v>7</v>
      </c>
      <c r="D6690" s="278">
        <v>573.16999999999996</v>
      </c>
      <c r="E6690" s="257"/>
    </row>
    <row r="6691" spans="1:5" s="258" customFormat="1" ht="13.5">
      <c r="A6691" s="262">
        <v>92121</v>
      </c>
      <c r="B6691" s="263" t="s">
        <v>4329</v>
      </c>
      <c r="C6691" s="264" t="s">
        <v>7</v>
      </c>
      <c r="D6691" s="278">
        <v>30.32</v>
      </c>
      <c r="E6691" s="257"/>
    </row>
    <row r="6692" spans="1:5" s="258" customFormat="1" ht="13.5">
      <c r="A6692" s="262">
        <v>92122</v>
      </c>
      <c r="B6692" s="263" t="s">
        <v>4330</v>
      </c>
      <c r="C6692" s="264" t="s">
        <v>7</v>
      </c>
      <c r="D6692" s="278">
        <v>51.02</v>
      </c>
      <c r="E6692" s="257"/>
    </row>
    <row r="6693" spans="1:5" s="258" customFormat="1" ht="13.5">
      <c r="A6693" s="262">
        <v>92123</v>
      </c>
      <c r="B6693" s="263" t="s">
        <v>4331</v>
      </c>
      <c r="C6693" s="264" t="s">
        <v>7</v>
      </c>
      <c r="D6693" s="278">
        <v>62.09</v>
      </c>
      <c r="E6693" s="257"/>
    </row>
    <row r="6694" spans="1:5" s="258" customFormat="1" ht="13.5">
      <c r="A6694" s="262">
        <v>100195</v>
      </c>
      <c r="B6694" s="263" t="s">
        <v>4332</v>
      </c>
      <c r="C6694" s="264" t="s">
        <v>4333</v>
      </c>
      <c r="D6694" s="278">
        <v>0.78</v>
      </c>
      <c r="E6694" s="257"/>
    </row>
    <row r="6695" spans="1:5" s="258" customFormat="1" ht="13.5">
      <c r="A6695" s="262">
        <v>100196</v>
      </c>
      <c r="B6695" s="263" t="s">
        <v>4334</v>
      </c>
      <c r="C6695" s="264" t="s">
        <v>4333</v>
      </c>
      <c r="D6695" s="278">
        <v>1.3</v>
      </c>
      <c r="E6695" s="257"/>
    </row>
    <row r="6696" spans="1:5" s="258" customFormat="1" ht="13.5">
      <c r="A6696" s="262">
        <v>100197</v>
      </c>
      <c r="B6696" s="263" t="s">
        <v>4335</v>
      </c>
      <c r="C6696" s="264" t="s">
        <v>4333</v>
      </c>
      <c r="D6696" s="278">
        <v>1.95</v>
      </c>
      <c r="E6696" s="257"/>
    </row>
    <row r="6697" spans="1:5" s="258" customFormat="1" ht="13.5">
      <c r="A6697" s="262">
        <v>100198</v>
      </c>
      <c r="B6697" s="263" t="s">
        <v>4336</v>
      </c>
      <c r="C6697" s="264" t="s">
        <v>4333</v>
      </c>
      <c r="D6697" s="278">
        <v>0.27</v>
      </c>
      <c r="E6697" s="257"/>
    </row>
    <row r="6698" spans="1:5" s="258" customFormat="1" ht="13.5">
      <c r="A6698" s="262">
        <v>100199</v>
      </c>
      <c r="B6698" s="263" t="s">
        <v>4337</v>
      </c>
      <c r="C6698" s="264" t="s">
        <v>4333</v>
      </c>
      <c r="D6698" s="278">
        <v>0.32</v>
      </c>
      <c r="E6698" s="257"/>
    </row>
    <row r="6699" spans="1:5" s="258" customFormat="1" ht="13.5">
      <c r="A6699" s="262">
        <v>100200</v>
      </c>
      <c r="B6699" s="263" t="s">
        <v>4338</v>
      </c>
      <c r="C6699" s="264" t="s">
        <v>4333</v>
      </c>
      <c r="D6699" s="278">
        <v>0.4</v>
      </c>
      <c r="E6699" s="257"/>
    </row>
    <row r="6700" spans="1:5" s="258" customFormat="1" ht="13.5">
      <c r="A6700" s="262">
        <v>100201</v>
      </c>
      <c r="B6700" s="263" t="s">
        <v>4339</v>
      </c>
      <c r="C6700" s="264" t="s">
        <v>4333</v>
      </c>
      <c r="D6700" s="278">
        <v>0.79</v>
      </c>
      <c r="E6700" s="257"/>
    </row>
    <row r="6701" spans="1:5" s="258" customFormat="1" ht="13.5">
      <c r="A6701" s="262">
        <v>100202</v>
      </c>
      <c r="B6701" s="263" t="s">
        <v>4340</v>
      </c>
      <c r="C6701" s="264" t="s">
        <v>4333</v>
      </c>
      <c r="D6701" s="278">
        <v>0.92</v>
      </c>
      <c r="E6701" s="257"/>
    </row>
    <row r="6702" spans="1:5" s="258" customFormat="1" ht="13.5">
      <c r="A6702" s="262">
        <v>100203</v>
      </c>
      <c r="B6702" s="263" t="s">
        <v>4341</v>
      </c>
      <c r="C6702" s="264" t="s">
        <v>4333</v>
      </c>
      <c r="D6702" s="278">
        <v>1.0900000000000001</v>
      </c>
      <c r="E6702" s="257"/>
    </row>
    <row r="6703" spans="1:5" s="258" customFormat="1" ht="13.5">
      <c r="A6703" s="262">
        <v>100204</v>
      </c>
      <c r="B6703" s="263" t="s">
        <v>4342</v>
      </c>
      <c r="C6703" s="264" t="s">
        <v>4333</v>
      </c>
      <c r="D6703" s="278">
        <v>0.11</v>
      </c>
      <c r="E6703" s="257"/>
    </row>
    <row r="6704" spans="1:5" s="258" customFormat="1" ht="13.5">
      <c r="A6704" s="262">
        <v>100205</v>
      </c>
      <c r="B6704" s="263" t="s">
        <v>4343</v>
      </c>
      <c r="C6704" s="264" t="s">
        <v>4035</v>
      </c>
      <c r="D6704" s="278">
        <v>1453.56</v>
      </c>
      <c r="E6704" s="257"/>
    </row>
    <row r="6705" spans="1:5" s="258" customFormat="1" ht="13.5">
      <c r="A6705" s="262">
        <v>100206</v>
      </c>
      <c r="B6705" s="263" t="s">
        <v>4344</v>
      </c>
      <c r="C6705" s="264" t="s">
        <v>4035</v>
      </c>
      <c r="D6705" s="278">
        <v>1050.67</v>
      </c>
      <c r="E6705" s="257"/>
    </row>
    <row r="6706" spans="1:5" s="258" customFormat="1" ht="13.5">
      <c r="A6706" s="262">
        <v>100207</v>
      </c>
      <c r="B6706" s="263" t="s">
        <v>4345</v>
      </c>
      <c r="C6706" s="264" t="s">
        <v>4035</v>
      </c>
      <c r="D6706" s="278">
        <v>447.01</v>
      </c>
      <c r="E6706" s="257"/>
    </row>
    <row r="6707" spans="1:5" s="258" customFormat="1" ht="27">
      <c r="A6707" s="262">
        <v>100208</v>
      </c>
      <c r="B6707" s="263" t="s">
        <v>4346</v>
      </c>
      <c r="C6707" s="264" t="s">
        <v>4347</v>
      </c>
      <c r="D6707" s="278">
        <v>19.23</v>
      </c>
      <c r="E6707" s="257"/>
    </row>
    <row r="6708" spans="1:5" s="258" customFormat="1" ht="27">
      <c r="A6708" s="262">
        <v>100209</v>
      </c>
      <c r="B6708" s="263" t="s">
        <v>4348</v>
      </c>
      <c r="C6708" s="264" t="s">
        <v>4347</v>
      </c>
      <c r="D6708" s="278">
        <v>9.61</v>
      </c>
      <c r="E6708" s="257"/>
    </row>
    <row r="6709" spans="1:5" s="258" customFormat="1" ht="27">
      <c r="A6709" s="262">
        <v>100210</v>
      </c>
      <c r="B6709" s="263" t="s">
        <v>4349</v>
      </c>
      <c r="C6709" s="264" t="s">
        <v>4347</v>
      </c>
      <c r="D6709" s="278">
        <v>17.71</v>
      </c>
      <c r="E6709" s="257"/>
    </row>
    <row r="6710" spans="1:5" s="258" customFormat="1" ht="27">
      <c r="A6710" s="262">
        <v>100211</v>
      </c>
      <c r="B6710" s="263" t="s">
        <v>4350</v>
      </c>
      <c r="C6710" s="264" t="s">
        <v>4347</v>
      </c>
      <c r="D6710" s="278">
        <v>6.83</v>
      </c>
      <c r="E6710" s="257"/>
    </row>
    <row r="6711" spans="1:5" s="258" customFormat="1" ht="27">
      <c r="A6711" s="262">
        <v>100212</v>
      </c>
      <c r="B6711" s="263" t="s">
        <v>4351</v>
      </c>
      <c r="C6711" s="264" t="s">
        <v>4347</v>
      </c>
      <c r="D6711" s="278">
        <v>7.55</v>
      </c>
      <c r="E6711" s="257"/>
    </row>
    <row r="6712" spans="1:5" s="258" customFormat="1" ht="27">
      <c r="A6712" s="262">
        <v>100213</v>
      </c>
      <c r="B6712" s="263" t="s">
        <v>4352</v>
      </c>
      <c r="C6712" s="264" t="s">
        <v>4347</v>
      </c>
      <c r="D6712" s="278">
        <v>2.71</v>
      </c>
      <c r="E6712" s="257"/>
    </row>
    <row r="6713" spans="1:5" s="258" customFormat="1" ht="27">
      <c r="A6713" s="262">
        <v>100214</v>
      </c>
      <c r="B6713" s="263" t="s">
        <v>4353</v>
      </c>
      <c r="C6713" s="264" t="s">
        <v>4347</v>
      </c>
      <c r="D6713" s="278">
        <v>4.16</v>
      </c>
      <c r="E6713" s="257"/>
    </row>
    <row r="6714" spans="1:5" s="258" customFormat="1" ht="27">
      <c r="A6714" s="262">
        <v>100215</v>
      </c>
      <c r="B6714" s="263" t="s">
        <v>4354</v>
      </c>
      <c r="C6714" s="264" t="s">
        <v>4347</v>
      </c>
      <c r="D6714" s="278">
        <v>3.56</v>
      </c>
      <c r="E6714" s="257"/>
    </row>
    <row r="6715" spans="1:5" s="258" customFormat="1" ht="27">
      <c r="A6715" s="262">
        <v>100216</v>
      </c>
      <c r="B6715" s="263" t="s">
        <v>4355</v>
      </c>
      <c r="C6715" s="264" t="s">
        <v>4347</v>
      </c>
      <c r="D6715" s="278">
        <v>0.96</v>
      </c>
      <c r="E6715" s="257"/>
    </row>
    <row r="6716" spans="1:5" s="258" customFormat="1" ht="27">
      <c r="A6716" s="262">
        <v>100217</v>
      </c>
      <c r="B6716" s="263" t="s">
        <v>4356</v>
      </c>
      <c r="C6716" s="264" t="s">
        <v>4347</v>
      </c>
      <c r="D6716" s="278">
        <v>2.98</v>
      </c>
      <c r="E6716" s="257"/>
    </row>
    <row r="6717" spans="1:5" s="258" customFormat="1" ht="27">
      <c r="A6717" s="262">
        <v>100218</v>
      </c>
      <c r="B6717" s="263" t="s">
        <v>4357</v>
      </c>
      <c r="C6717" s="264" t="s">
        <v>4347</v>
      </c>
      <c r="D6717" s="278">
        <v>2.04</v>
      </c>
      <c r="E6717" s="257"/>
    </row>
    <row r="6718" spans="1:5" s="258" customFormat="1" ht="27">
      <c r="A6718" s="262">
        <v>100219</v>
      </c>
      <c r="B6718" s="263" t="s">
        <v>4358</v>
      </c>
      <c r="C6718" s="264" t="s">
        <v>4347</v>
      </c>
      <c r="D6718" s="278">
        <v>0.45</v>
      </c>
      <c r="E6718" s="257"/>
    </row>
    <row r="6719" spans="1:5" s="258" customFormat="1" ht="13.5">
      <c r="A6719" s="262">
        <v>100220</v>
      </c>
      <c r="B6719" s="263" t="s">
        <v>4359</v>
      </c>
      <c r="C6719" s="264" t="s">
        <v>4360</v>
      </c>
      <c r="D6719" s="278">
        <v>27.62</v>
      </c>
      <c r="E6719" s="257"/>
    </row>
    <row r="6720" spans="1:5" s="258" customFormat="1" ht="13.5">
      <c r="A6720" s="262">
        <v>100221</v>
      </c>
      <c r="B6720" s="263" t="s">
        <v>4361</v>
      </c>
      <c r="C6720" s="264" t="s">
        <v>4360</v>
      </c>
      <c r="D6720" s="278">
        <v>31.31</v>
      </c>
      <c r="E6720" s="257"/>
    </row>
    <row r="6721" spans="1:5" s="258" customFormat="1" ht="13.5">
      <c r="A6721" s="262">
        <v>100222</v>
      </c>
      <c r="B6721" s="263" t="s">
        <v>4362</v>
      </c>
      <c r="C6721" s="264" t="s">
        <v>4360</v>
      </c>
      <c r="D6721" s="278">
        <v>11.86</v>
      </c>
      <c r="E6721" s="257"/>
    </row>
    <row r="6722" spans="1:5" s="258" customFormat="1" ht="13.5">
      <c r="A6722" s="262">
        <v>100223</v>
      </c>
      <c r="B6722" s="263" t="s">
        <v>4363</v>
      </c>
      <c r="C6722" s="264" t="s">
        <v>4360</v>
      </c>
      <c r="D6722" s="278">
        <v>5.55</v>
      </c>
      <c r="E6722" s="257"/>
    </row>
    <row r="6723" spans="1:5" s="258" customFormat="1" ht="13.5">
      <c r="A6723" s="262">
        <v>100224</v>
      </c>
      <c r="B6723" s="263" t="s">
        <v>4364</v>
      </c>
      <c r="C6723" s="264" t="s">
        <v>4360</v>
      </c>
      <c r="D6723" s="278">
        <v>2.98</v>
      </c>
      <c r="E6723" s="257"/>
    </row>
    <row r="6724" spans="1:5" s="258" customFormat="1" ht="13.5">
      <c r="A6724" s="262">
        <v>100225</v>
      </c>
      <c r="B6724" s="263" t="s">
        <v>4365</v>
      </c>
      <c r="C6724" s="264" t="s">
        <v>4366</v>
      </c>
      <c r="D6724" s="278">
        <v>2.17</v>
      </c>
      <c r="E6724" s="257"/>
    </row>
    <row r="6725" spans="1:5" s="258" customFormat="1" ht="13.5">
      <c r="A6725" s="262">
        <v>100226</v>
      </c>
      <c r="B6725" s="263" t="s">
        <v>4367</v>
      </c>
      <c r="C6725" s="264" t="s">
        <v>4366</v>
      </c>
      <c r="D6725" s="278">
        <v>0.68</v>
      </c>
      <c r="E6725" s="257"/>
    </row>
    <row r="6726" spans="1:5" s="258" customFormat="1" ht="13.5">
      <c r="A6726" s="262">
        <v>100227</v>
      </c>
      <c r="B6726" s="263" t="s">
        <v>4368</v>
      </c>
      <c r="C6726" s="264" t="s">
        <v>4366</v>
      </c>
      <c r="D6726" s="278">
        <v>1</v>
      </c>
      <c r="E6726" s="257"/>
    </row>
    <row r="6727" spans="1:5" s="258" customFormat="1" ht="13.5">
      <c r="A6727" s="262">
        <v>100228</v>
      </c>
      <c r="B6727" s="263" t="s">
        <v>4369</v>
      </c>
      <c r="C6727" s="264" t="s">
        <v>4366</v>
      </c>
      <c r="D6727" s="278">
        <v>0.3</v>
      </c>
      <c r="E6727" s="257"/>
    </row>
    <row r="6728" spans="1:5" s="258" customFormat="1" ht="13.5">
      <c r="A6728" s="262">
        <v>100229</v>
      </c>
      <c r="B6728" s="263" t="s">
        <v>4370</v>
      </c>
      <c r="C6728" s="264" t="s">
        <v>3</v>
      </c>
      <c r="D6728" s="278">
        <v>0.01</v>
      </c>
      <c r="E6728" s="257"/>
    </row>
    <row r="6729" spans="1:5" s="258" customFormat="1" ht="13.5">
      <c r="A6729" s="262">
        <v>100230</v>
      </c>
      <c r="B6729" s="263" t="s">
        <v>4371</v>
      </c>
      <c r="C6729" s="264" t="s">
        <v>3</v>
      </c>
      <c r="D6729" s="278">
        <v>0.02</v>
      </c>
      <c r="E6729" s="257"/>
    </row>
    <row r="6730" spans="1:5" s="258" customFormat="1" ht="13.5">
      <c r="A6730" s="262">
        <v>100231</v>
      </c>
      <c r="B6730" s="263" t="s">
        <v>4372</v>
      </c>
      <c r="C6730" s="264" t="s">
        <v>3</v>
      </c>
      <c r="D6730" s="278">
        <v>0.03</v>
      </c>
      <c r="E6730" s="257"/>
    </row>
    <row r="6731" spans="1:5" s="258" customFormat="1" ht="27">
      <c r="A6731" s="262">
        <v>100232</v>
      </c>
      <c r="B6731" s="263" t="s">
        <v>4373</v>
      </c>
      <c r="C6731" s="264" t="s">
        <v>2</v>
      </c>
      <c r="D6731" s="278">
        <v>0.36</v>
      </c>
      <c r="E6731" s="257"/>
    </row>
    <row r="6732" spans="1:5" s="258" customFormat="1" ht="27">
      <c r="A6732" s="262">
        <v>100233</v>
      </c>
      <c r="B6732" s="263" t="s">
        <v>4374</v>
      </c>
      <c r="C6732" s="264" t="s">
        <v>2</v>
      </c>
      <c r="D6732" s="278">
        <v>0.18</v>
      </c>
      <c r="E6732" s="257"/>
    </row>
    <row r="6733" spans="1:5" s="258" customFormat="1" ht="13.5">
      <c r="A6733" s="262">
        <v>100234</v>
      </c>
      <c r="B6733" s="263" t="s">
        <v>4375</v>
      </c>
      <c r="C6733" s="264" t="s">
        <v>4</v>
      </c>
      <c r="D6733" s="278">
        <v>0.54</v>
      </c>
      <c r="E6733" s="257"/>
    </row>
    <row r="6734" spans="1:5" s="258" customFormat="1" ht="13.5">
      <c r="A6734" s="262">
        <v>100235</v>
      </c>
      <c r="B6734" s="263" t="s">
        <v>4376</v>
      </c>
      <c r="C6734" s="264" t="s">
        <v>10</v>
      </c>
      <c r="D6734" s="278">
        <v>0.04</v>
      </c>
      <c r="E6734" s="257"/>
    </row>
    <row r="6735" spans="1:5" s="258" customFormat="1" ht="27">
      <c r="A6735" s="262">
        <v>100236</v>
      </c>
      <c r="B6735" s="263" t="s">
        <v>4377</v>
      </c>
      <c r="C6735" s="264" t="s">
        <v>4378</v>
      </c>
      <c r="D6735" s="278">
        <v>2.75</v>
      </c>
      <c r="E6735" s="257"/>
    </row>
    <row r="6736" spans="1:5" s="258" customFormat="1" ht="27">
      <c r="A6736" s="262">
        <v>100237</v>
      </c>
      <c r="B6736" s="263" t="s">
        <v>4379</v>
      </c>
      <c r="C6736" s="264" t="s">
        <v>4378</v>
      </c>
      <c r="D6736" s="278">
        <v>3.3</v>
      </c>
      <c r="E6736" s="257"/>
    </row>
    <row r="6737" spans="1:5" s="258" customFormat="1" ht="13.5">
      <c r="A6737" s="262">
        <v>100238</v>
      </c>
      <c r="B6737" s="263" t="s">
        <v>4380</v>
      </c>
      <c r="C6737" s="264" t="s">
        <v>4378</v>
      </c>
      <c r="D6737" s="278">
        <v>5.28</v>
      </c>
      <c r="E6737" s="257"/>
    </row>
    <row r="6738" spans="1:5" s="258" customFormat="1" ht="27">
      <c r="A6738" s="262">
        <v>100239</v>
      </c>
      <c r="B6738" s="263" t="s">
        <v>4381</v>
      </c>
      <c r="C6738" s="264" t="s">
        <v>4378</v>
      </c>
      <c r="D6738" s="278">
        <v>6.6</v>
      </c>
      <c r="E6738" s="257"/>
    </row>
    <row r="6739" spans="1:5" s="258" customFormat="1" ht="27">
      <c r="A6739" s="262">
        <v>100240</v>
      </c>
      <c r="B6739" s="263" t="s">
        <v>4382</v>
      </c>
      <c r="C6739" s="264" t="s">
        <v>4378</v>
      </c>
      <c r="D6739" s="278">
        <v>3.96</v>
      </c>
      <c r="E6739" s="257"/>
    </row>
    <row r="6740" spans="1:5" s="258" customFormat="1" ht="27">
      <c r="A6740" s="262">
        <v>100241</v>
      </c>
      <c r="B6740" s="263" t="s">
        <v>4383</v>
      </c>
      <c r="C6740" s="264" t="s">
        <v>4378</v>
      </c>
      <c r="D6740" s="278">
        <v>6.6</v>
      </c>
      <c r="E6740" s="257"/>
    </row>
    <row r="6741" spans="1:5" s="258" customFormat="1" ht="27">
      <c r="A6741" s="262">
        <v>100242</v>
      </c>
      <c r="B6741" s="263" t="s">
        <v>4384</v>
      </c>
      <c r="C6741" s="264" t="s">
        <v>4378</v>
      </c>
      <c r="D6741" s="278">
        <v>19.52</v>
      </c>
      <c r="E6741" s="257"/>
    </row>
    <row r="6742" spans="1:5" s="258" customFormat="1" ht="27">
      <c r="A6742" s="262">
        <v>100243</v>
      </c>
      <c r="B6742" s="263" t="s">
        <v>4385</v>
      </c>
      <c r="C6742" s="264" t="s">
        <v>4378</v>
      </c>
      <c r="D6742" s="278">
        <v>3.17</v>
      </c>
      <c r="E6742" s="257"/>
    </row>
    <row r="6743" spans="1:5" s="258" customFormat="1" ht="27">
      <c r="A6743" s="262">
        <v>100244</v>
      </c>
      <c r="B6743" s="263" t="s">
        <v>4386</v>
      </c>
      <c r="C6743" s="264" t="s">
        <v>4378</v>
      </c>
      <c r="D6743" s="278">
        <v>3.96</v>
      </c>
      <c r="E6743" s="257"/>
    </row>
    <row r="6744" spans="1:5" s="258" customFormat="1" ht="27">
      <c r="A6744" s="262">
        <v>100245</v>
      </c>
      <c r="B6744" s="263" t="s">
        <v>4387</v>
      </c>
      <c r="C6744" s="264" t="s">
        <v>4378</v>
      </c>
      <c r="D6744" s="278">
        <v>7.93</v>
      </c>
      <c r="E6744" s="257"/>
    </row>
    <row r="6745" spans="1:5" s="258" customFormat="1" ht="27">
      <c r="A6745" s="262">
        <v>100246</v>
      </c>
      <c r="B6745" s="263" t="s">
        <v>4388</v>
      </c>
      <c r="C6745" s="264" t="s">
        <v>4378</v>
      </c>
      <c r="D6745" s="278">
        <v>2.64</v>
      </c>
      <c r="E6745" s="257"/>
    </row>
    <row r="6746" spans="1:5" s="258" customFormat="1" ht="27">
      <c r="A6746" s="262">
        <v>100247</v>
      </c>
      <c r="B6746" s="263" t="s">
        <v>4389</v>
      </c>
      <c r="C6746" s="264" t="s">
        <v>4378</v>
      </c>
      <c r="D6746" s="278">
        <v>3.3</v>
      </c>
      <c r="E6746" s="257"/>
    </row>
    <row r="6747" spans="1:5" s="258" customFormat="1" ht="27">
      <c r="A6747" s="262">
        <v>100248</v>
      </c>
      <c r="B6747" s="263" t="s">
        <v>4390</v>
      </c>
      <c r="C6747" s="264" t="s">
        <v>4378</v>
      </c>
      <c r="D6747" s="278">
        <v>13.01</v>
      </c>
      <c r="E6747" s="257"/>
    </row>
    <row r="6748" spans="1:5" s="258" customFormat="1" ht="27">
      <c r="A6748" s="262">
        <v>100249</v>
      </c>
      <c r="B6748" s="263" t="s">
        <v>4391</v>
      </c>
      <c r="C6748" s="264" t="s">
        <v>4378</v>
      </c>
      <c r="D6748" s="278">
        <v>2.64</v>
      </c>
      <c r="E6748" s="257"/>
    </row>
    <row r="6749" spans="1:5" s="258" customFormat="1" ht="27">
      <c r="A6749" s="262">
        <v>100250</v>
      </c>
      <c r="B6749" s="263" t="s">
        <v>4392</v>
      </c>
      <c r="C6749" s="264" t="s">
        <v>4378</v>
      </c>
      <c r="D6749" s="278">
        <v>4.4000000000000004</v>
      </c>
      <c r="E6749" s="257"/>
    </row>
    <row r="6750" spans="1:5" s="258" customFormat="1" ht="27">
      <c r="A6750" s="262">
        <v>100251</v>
      </c>
      <c r="B6750" s="263" t="s">
        <v>4393</v>
      </c>
      <c r="C6750" s="264" t="s">
        <v>4378</v>
      </c>
      <c r="D6750" s="278">
        <v>13.01</v>
      </c>
      <c r="E6750" s="257"/>
    </row>
    <row r="6751" spans="1:5" s="258" customFormat="1" ht="27">
      <c r="A6751" s="262">
        <v>100252</v>
      </c>
      <c r="B6751" s="263" t="s">
        <v>4394</v>
      </c>
      <c r="C6751" s="264" t="s">
        <v>4378</v>
      </c>
      <c r="D6751" s="278">
        <v>19.52</v>
      </c>
      <c r="E6751" s="257"/>
    </row>
    <row r="6752" spans="1:5" s="258" customFormat="1" ht="27">
      <c r="A6752" s="262">
        <v>100253</v>
      </c>
      <c r="B6752" s="263" t="s">
        <v>4395</v>
      </c>
      <c r="C6752" s="264" t="s">
        <v>4378</v>
      </c>
      <c r="D6752" s="278">
        <v>26.03</v>
      </c>
      <c r="E6752" s="257"/>
    </row>
    <row r="6753" spans="1:5" s="258" customFormat="1" ht="27">
      <c r="A6753" s="262">
        <v>100254</v>
      </c>
      <c r="B6753" s="263" t="s">
        <v>4396</v>
      </c>
      <c r="C6753" s="264" t="s">
        <v>4378</v>
      </c>
      <c r="D6753" s="278">
        <v>39.049999999999997</v>
      </c>
      <c r="E6753" s="257"/>
    </row>
    <row r="6754" spans="1:5" s="258" customFormat="1" ht="27">
      <c r="A6754" s="262">
        <v>100255</v>
      </c>
      <c r="B6754" s="263" t="s">
        <v>4397</v>
      </c>
      <c r="C6754" s="264" t="s">
        <v>4378</v>
      </c>
      <c r="D6754" s="278">
        <v>13.21</v>
      </c>
      <c r="E6754" s="257"/>
    </row>
    <row r="6755" spans="1:5" s="258" customFormat="1" ht="27">
      <c r="A6755" s="262">
        <v>100256</v>
      </c>
      <c r="B6755" s="263" t="s">
        <v>4398</v>
      </c>
      <c r="C6755" s="264" t="s">
        <v>4378</v>
      </c>
      <c r="D6755" s="278">
        <v>8.81</v>
      </c>
      <c r="E6755" s="257"/>
    </row>
    <row r="6756" spans="1:5" s="258" customFormat="1" ht="27">
      <c r="A6756" s="262">
        <v>100257</v>
      </c>
      <c r="B6756" s="263" t="s">
        <v>4399</v>
      </c>
      <c r="C6756" s="264" t="s">
        <v>4378</v>
      </c>
      <c r="D6756" s="278">
        <v>5.28</v>
      </c>
      <c r="E6756" s="257"/>
    </row>
    <row r="6757" spans="1:5" s="258" customFormat="1" ht="13.5">
      <c r="A6757" s="262">
        <v>100258</v>
      </c>
      <c r="B6757" s="263" t="s">
        <v>4400</v>
      </c>
      <c r="C6757" s="264" t="s">
        <v>4378</v>
      </c>
      <c r="D6757" s="278">
        <v>13.21</v>
      </c>
      <c r="E6757" s="257"/>
    </row>
    <row r="6758" spans="1:5" s="258" customFormat="1" ht="13.5">
      <c r="A6758" s="262">
        <v>100259</v>
      </c>
      <c r="B6758" s="263" t="s">
        <v>4401</v>
      </c>
      <c r="C6758" s="264" t="s">
        <v>4378</v>
      </c>
      <c r="D6758" s="278">
        <v>26.03</v>
      </c>
      <c r="E6758" s="257"/>
    </row>
    <row r="6759" spans="1:5" s="258" customFormat="1" ht="13.5">
      <c r="A6759" s="262">
        <v>100260</v>
      </c>
      <c r="B6759" s="263" t="s">
        <v>4402</v>
      </c>
      <c r="C6759" s="264" t="s">
        <v>4333</v>
      </c>
      <c r="D6759" s="278">
        <v>8.58</v>
      </c>
      <c r="E6759" s="257"/>
    </row>
    <row r="6760" spans="1:5" s="258" customFormat="1" ht="13.5">
      <c r="A6760" s="262">
        <v>100261</v>
      </c>
      <c r="B6760" s="263" t="s">
        <v>4403</v>
      </c>
      <c r="C6760" s="264" t="s">
        <v>4333</v>
      </c>
      <c r="D6760" s="278">
        <v>5.39</v>
      </c>
      <c r="E6760" s="257"/>
    </row>
    <row r="6761" spans="1:5" s="258" customFormat="1" ht="13.5">
      <c r="A6761" s="262">
        <v>100262</v>
      </c>
      <c r="B6761" s="263" t="s">
        <v>4404</v>
      </c>
      <c r="C6761" s="264" t="s">
        <v>4333</v>
      </c>
      <c r="D6761" s="278">
        <v>3.34</v>
      </c>
      <c r="E6761" s="257"/>
    </row>
    <row r="6762" spans="1:5" s="258" customFormat="1" ht="27">
      <c r="A6762" s="262">
        <v>100263</v>
      </c>
      <c r="B6762" s="263" t="s">
        <v>4405</v>
      </c>
      <c r="C6762" s="264" t="s">
        <v>4333</v>
      </c>
      <c r="D6762" s="278">
        <v>2.14</v>
      </c>
      <c r="E6762" s="257"/>
    </row>
    <row r="6763" spans="1:5" s="258" customFormat="1" ht="13.5">
      <c r="A6763" s="262">
        <v>100264</v>
      </c>
      <c r="B6763" s="263" t="s">
        <v>4406</v>
      </c>
      <c r="C6763" s="264" t="s">
        <v>4360</v>
      </c>
      <c r="D6763" s="278">
        <v>38.99</v>
      </c>
      <c r="E6763" s="257"/>
    </row>
    <row r="6764" spans="1:5" s="258" customFormat="1" ht="13.5">
      <c r="A6764" s="262">
        <v>100265</v>
      </c>
      <c r="B6764" s="263" t="s">
        <v>4407</v>
      </c>
      <c r="C6764" s="264" t="s">
        <v>4</v>
      </c>
      <c r="D6764" s="278">
        <v>0.81</v>
      </c>
      <c r="E6764" s="257"/>
    </row>
    <row r="6765" spans="1:5" s="258" customFormat="1" ht="13.5">
      <c r="A6765" s="262">
        <v>100266</v>
      </c>
      <c r="B6765" s="263" t="s">
        <v>4408</v>
      </c>
      <c r="C6765" s="264" t="s">
        <v>4347</v>
      </c>
      <c r="D6765" s="278">
        <v>82.87</v>
      </c>
      <c r="E6765" s="257"/>
    </row>
    <row r="6766" spans="1:5" s="258" customFormat="1" ht="13.5">
      <c r="A6766" s="262">
        <v>100267</v>
      </c>
      <c r="B6766" s="263" t="s">
        <v>4409</v>
      </c>
      <c r="C6766" s="264" t="s">
        <v>2</v>
      </c>
      <c r="D6766" s="278">
        <v>1.64</v>
      </c>
      <c r="E6766" s="257"/>
    </row>
    <row r="6767" spans="1:5" s="258" customFormat="1" ht="27">
      <c r="A6767" s="262">
        <v>100268</v>
      </c>
      <c r="B6767" s="263" t="s">
        <v>4410</v>
      </c>
      <c r="C6767" s="264" t="s">
        <v>4347</v>
      </c>
      <c r="D6767" s="278">
        <v>82.87</v>
      </c>
      <c r="E6767" s="257"/>
    </row>
    <row r="6768" spans="1:5" s="258" customFormat="1" ht="27">
      <c r="A6768" s="262">
        <v>100269</v>
      </c>
      <c r="B6768" s="263" t="s">
        <v>4411</v>
      </c>
      <c r="C6768" s="264" t="s">
        <v>2</v>
      </c>
      <c r="D6768" s="278">
        <v>1.64</v>
      </c>
      <c r="E6768" s="257"/>
    </row>
    <row r="6769" spans="1:5" s="258" customFormat="1" ht="27">
      <c r="A6769" s="262">
        <v>100270</v>
      </c>
      <c r="B6769" s="263" t="s">
        <v>4412</v>
      </c>
      <c r="C6769" s="264" t="s">
        <v>4347</v>
      </c>
      <c r="D6769" s="278">
        <v>62.12</v>
      </c>
      <c r="E6769" s="257"/>
    </row>
    <row r="6770" spans="1:5" s="258" customFormat="1" ht="13.5">
      <c r="A6770" s="262">
        <v>100271</v>
      </c>
      <c r="B6770" s="263" t="s">
        <v>4413</v>
      </c>
      <c r="C6770" s="264" t="s">
        <v>4360</v>
      </c>
      <c r="D6770" s="278">
        <v>62.15</v>
      </c>
      <c r="E6770" s="257"/>
    </row>
    <row r="6771" spans="1:5" s="258" customFormat="1" ht="13.5">
      <c r="A6771" s="262">
        <v>100272</v>
      </c>
      <c r="B6771" s="263" t="s">
        <v>4414</v>
      </c>
      <c r="C6771" s="264" t="s">
        <v>4</v>
      </c>
      <c r="D6771" s="278">
        <v>1.23</v>
      </c>
      <c r="E6771" s="257"/>
    </row>
    <row r="6772" spans="1:5" s="258" customFormat="1" ht="13.5">
      <c r="A6772" s="262">
        <v>100273</v>
      </c>
      <c r="B6772" s="263" t="s">
        <v>4415</v>
      </c>
      <c r="C6772" s="264" t="s">
        <v>4333</v>
      </c>
      <c r="D6772" s="278">
        <v>3.24</v>
      </c>
      <c r="E6772" s="257"/>
    </row>
    <row r="6773" spans="1:5" s="258" customFormat="1" ht="13.5">
      <c r="A6773" s="262">
        <v>100274</v>
      </c>
      <c r="B6773" s="263" t="s">
        <v>4416</v>
      </c>
      <c r="C6773" s="264" t="s">
        <v>4360</v>
      </c>
      <c r="D6773" s="278">
        <v>27.64</v>
      </c>
      <c r="E6773" s="257"/>
    </row>
    <row r="6774" spans="1:5" s="258" customFormat="1" ht="13.5">
      <c r="A6774" s="262">
        <v>100275</v>
      </c>
      <c r="B6774" s="263" t="s">
        <v>4417</v>
      </c>
      <c r="C6774" s="264" t="s">
        <v>4360</v>
      </c>
      <c r="D6774" s="278">
        <v>17.87</v>
      </c>
      <c r="E6774" s="257"/>
    </row>
    <row r="6775" spans="1:5" s="258" customFormat="1" ht="27">
      <c r="A6775" s="262">
        <v>100276</v>
      </c>
      <c r="B6775" s="263" t="s">
        <v>4418</v>
      </c>
      <c r="C6775" s="264" t="s">
        <v>4360</v>
      </c>
      <c r="D6775" s="278">
        <v>32.61</v>
      </c>
      <c r="E6775" s="257"/>
    </row>
    <row r="6776" spans="1:5" s="258" customFormat="1" ht="27">
      <c r="A6776" s="262">
        <v>100277</v>
      </c>
      <c r="B6776" s="263" t="s">
        <v>4419</v>
      </c>
      <c r="C6776" s="264" t="s">
        <v>4360</v>
      </c>
      <c r="D6776" s="278">
        <v>1.91</v>
      </c>
      <c r="E6776" s="257"/>
    </row>
    <row r="6777" spans="1:5" s="258" customFormat="1" ht="13.5">
      <c r="A6777" s="262">
        <v>100278</v>
      </c>
      <c r="B6777" s="263" t="s">
        <v>4420</v>
      </c>
      <c r="C6777" s="264" t="s">
        <v>4347</v>
      </c>
      <c r="D6777" s="278">
        <v>39.65</v>
      </c>
      <c r="E6777" s="257"/>
    </row>
    <row r="6778" spans="1:5" s="258" customFormat="1" ht="27">
      <c r="A6778" s="262">
        <v>100279</v>
      </c>
      <c r="B6778" s="263" t="s">
        <v>4421</v>
      </c>
      <c r="C6778" s="264" t="s">
        <v>2</v>
      </c>
      <c r="D6778" s="278">
        <v>0.76</v>
      </c>
      <c r="E6778" s="257"/>
    </row>
    <row r="6779" spans="1:5" s="258" customFormat="1" ht="27">
      <c r="A6779" s="262">
        <v>100280</v>
      </c>
      <c r="B6779" s="263" t="s">
        <v>4422</v>
      </c>
      <c r="C6779" s="264" t="s">
        <v>4347</v>
      </c>
      <c r="D6779" s="278">
        <v>18.2</v>
      </c>
      <c r="E6779" s="257"/>
    </row>
    <row r="6780" spans="1:5" s="258" customFormat="1" ht="27">
      <c r="A6780" s="262">
        <v>100281</v>
      </c>
      <c r="B6780" s="263" t="s">
        <v>4423</v>
      </c>
      <c r="C6780" s="264" t="s">
        <v>4347</v>
      </c>
      <c r="D6780" s="278">
        <v>3.66</v>
      </c>
      <c r="E6780" s="257"/>
    </row>
    <row r="6781" spans="1:5" s="258" customFormat="1" ht="13.5">
      <c r="A6781" s="262">
        <v>100282</v>
      </c>
      <c r="B6781" s="263" t="s">
        <v>4424</v>
      </c>
      <c r="C6781" s="264" t="s">
        <v>4360</v>
      </c>
      <c r="D6781" s="278">
        <v>155.27000000000001</v>
      </c>
      <c r="E6781" s="257"/>
    </row>
    <row r="6782" spans="1:5" s="258" customFormat="1" ht="13.5">
      <c r="A6782" s="262">
        <v>100283</v>
      </c>
      <c r="B6782" s="263" t="s">
        <v>4425</v>
      </c>
      <c r="C6782" s="264" t="s">
        <v>4360</v>
      </c>
      <c r="D6782" s="278">
        <v>25.08</v>
      </c>
      <c r="E6782" s="257"/>
    </row>
    <row r="6783" spans="1:5" s="258" customFormat="1" ht="13.5">
      <c r="A6783" s="262">
        <v>100284</v>
      </c>
      <c r="B6783" s="263" t="s">
        <v>4426</v>
      </c>
      <c r="C6783" s="264" t="s">
        <v>4360</v>
      </c>
      <c r="D6783" s="278">
        <v>10.7</v>
      </c>
      <c r="E6783" s="257"/>
    </row>
    <row r="6784" spans="1:5" s="258" customFormat="1" ht="13.5">
      <c r="A6784" s="262">
        <v>100285</v>
      </c>
      <c r="B6784" s="263" t="s">
        <v>4427</v>
      </c>
      <c r="C6784" s="264" t="s">
        <v>4378</v>
      </c>
      <c r="D6784" s="278">
        <v>41.71</v>
      </c>
      <c r="E6784" s="257"/>
    </row>
    <row r="6785" spans="1:5" s="258" customFormat="1" ht="13.5">
      <c r="A6785" s="262">
        <v>100286</v>
      </c>
      <c r="B6785" s="263" t="s">
        <v>4428</v>
      </c>
      <c r="C6785" s="264" t="s">
        <v>4378</v>
      </c>
      <c r="D6785" s="278">
        <v>13.59</v>
      </c>
      <c r="E6785" s="257"/>
    </row>
    <row r="6786" spans="1:5" s="258" customFormat="1" ht="13.5">
      <c r="A6786" s="262">
        <v>100287</v>
      </c>
      <c r="B6786" s="263" t="s">
        <v>4429</v>
      </c>
      <c r="C6786" s="264" t="s">
        <v>4378</v>
      </c>
      <c r="D6786" s="278">
        <v>13.01</v>
      </c>
      <c r="E6786" s="257"/>
    </row>
    <row r="6787" spans="1:5" s="258" customFormat="1" ht="13.5">
      <c r="A6787" s="262">
        <v>99802</v>
      </c>
      <c r="B6787" s="263" t="s">
        <v>4430</v>
      </c>
      <c r="C6787" s="264" t="s">
        <v>4</v>
      </c>
      <c r="D6787" s="278">
        <v>0.53</v>
      </c>
      <c r="E6787" s="257"/>
    </row>
    <row r="6788" spans="1:5" s="258" customFormat="1" ht="13.5">
      <c r="A6788" s="262">
        <v>99803</v>
      </c>
      <c r="B6788" s="263" t="s">
        <v>4431</v>
      </c>
      <c r="C6788" s="264" t="s">
        <v>4</v>
      </c>
      <c r="D6788" s="278">
        <v>2.06</v>
      </c>
      <c r="E6788" s="257"/>
    </row>
    <row r="6789" spans="1:5" s="258" customFormat="1" ht="13.5">
      <c r="A6789" s="262">
        <v>99804</v>
      </c>
      <c r="B6789" s="263" t="s">
        <v>7285</v>
      </c>
      <c r="C6789" s="264" t="s">
        <v>4</v>
      </c>
      <c r="D6789" s="278">
        <v>5.34</v>
      </c>
      <c r="E6789" s="257"/>
    </row>
    <row r="6790" spans="1:5" s="258" customFormat="1" ht="13.5">
      <c r="A6790" s="262">
        <v>99805</v>
      </c>
      <c r="B6790" s="263" t="s">
        <v>4432</v>
      </c>
      <c r="C6790" s="264" t="s">
        <v>4</v>
      </c>
      <c r="D6790" s="278">
        <v>11.17</v>
      </c>
      <c r="E6790" s="257"/>
    </row>
    <row r="6791" spans="1:5" s="258" customFormat="1" ht="13.5">
      <c r="A6791" s="262">
        <v>99806</v>
      </c>
      <c r="B6791" s="263" t="s">
        <v>4433</v>
      </c>
      <c r="C6791" s="264" t="s">
        <v>4</v>
      </c>
      <c r="D6791" s="278">
        <v>0.85</v>
      </c>
      <c r="E6791" s="257"/>
    </row>
    <row r="6792" spans="1:5" s="258" customFormat="1" ht="13.5">
      <c r="A6792" s="262">
        <v>99807</v>
      </c>
      <c r="B6792" s="263" t="s">
        <v>7286</v>
      </c>
      <c r="C6792" s="264" t="s">
        <v>4</v>
      </c>
      <c r="D6792" s="278">
        <v>1.62</v>
      </c>
      <c r="E6792" s="257"/>
    </row>
    <row r="6793" spans="1:5" s="258" customFormat="1" ht="13.5">
      <c r="A6793" s="262">
        <v>99808</v>
      </c>
      <c r="B6793" s="263" t="s">
        <v>4434</v>
      </c>
      <c r="C6793" s="264" t="s">
        <v>4</v>
      </c>
      <c r="D6793" s="278">
        <v>3.93</v>
      </c>
      <c r="E6793" s="257"/>
    </row>
    <row r="6794" spans="1:5" s="258" customFormat="1" ht="13.5">
      <c r="A6794" s="262">
        <v>99809</v>
      </c>
      <c r="B6794" s="263" t="s">
        <v>4435</v>
      </c>
      <c r="C6794" s="264" t="s">
        <v>4</v>
      </c>
      <c r="D6794" s="278">
        <v>5.87</v>
      </c>
      <c r="E6794" s="257"/>
    </row>
    <row r="6795" spans="1:5" s="258" customFormat="1" ht="13.5">
      <c r="A6795" s="262">
        <v>99810</v>
      </c>
      <c r="B6795" s="263" t="s">
        <v>7287</v>
      </c>
      <c r="C6795" s="264" t="s">
        <v>4</v>
      </c>
      <c r="D6795" s="278">
        <v>7.3</v>
      </c>
      <c r="E6795" s="257"/>
    </row>
    <row r="6796" spans="1:5" s="258" customFormat="1" ht="13.5">
      <c r="A6796" s="262">
        <v>99811</v>
      </c>
      <c r="B6796" s="263" t="s">
        <v>4436</v>
      </c>
      <c r="C6796" s="264" t="s">
        <v>4</v>
      </c>
      <c r="D6796" s="278">
        <v>3.51</v>
      </c>
      <c r="E6796" s="257"/>
    </row>
    <row r="6797" spans="1:5" s="258" customFormat="1" ht="13.5">
      <c r="A6797" s="262">
        <v>99812</v>
      </c>
      <c r="B6797" s="263" t="s">
        <v>4437</v>
      </c>
      <c r="C6797" s="264" t="s">
        <v>4</v>
      </c>
      <c r="D6797" s="278">
        <v>1.1200000000000001</v>
      </c>
      <c r="E6797" s="257"/>
    </row>
    <row r="6798" spans="1:5" s="258" customFormat="1" ht="13.5">
      <c r="A6798" s="262">
        <v>99813</v>
      </c>
      <c r="B6798" s="263" t="s">
        <v>7288</v>
      </c>
      <c r="C6798" s="264" t="s">
        <v>4</v>
      </c>
      <c r="D6798" s="278">
        <v>0.96</v>
      </c>
      <c r="E6798" s="257"/>
    </row>
    <row r="6799" spans="1:5" s="258" customFormat="1" ht="13.5">
      <c r="A6799" s="262">
        <v>99814</v>
      </c>
      <c r="B6799" s="263" t="s">
        <v>4438</v>
      </c>
      <c r="C6799" s="264" t="s">
        <v>4</v>
      </c>
      <c r="D6799" s="278">
        <v>1.91</v>
      </c>
      <c r="E6799" s="257"/>
    </row>
    <row r="6800" spans="1:5" s="258" customFormat="1" ht="13.5">
      <c r="A6800" s="262">
        <v>99815</v>
      </c>
      <c r="B6800" s="263" t="s">
        <v>7289</v>
      </c>
      <c r="C6800" s="264" t="s">
        <v>2</v>
      </c>
      <c r="D6800" s="278">
        <v>8.66</v>
      </c>
      <c r="E6800" s="257"/>
    </row>
    <row r="6801" spans="1:5" s="258" customFormat="1" ht="13.5">
      <c r="A6801" s="262">
        <v>99816</v>
      </c>
      <c r="B6801" s="263" t="s">
        <v>7290</v>
      </c>
      <c r="C6801" s="264" t="s">
        <v>2</v>
      </c>
      <c r="D6801" s="278">
        <v>9.1999999999999993</v>
      </c>
      <c r="E6801" s="257"/>
    </row>
    <row r="6802" spans="1:5" s="258" customFormat="1" ht="13.5">
      <c r="A6802" s="262">
        <v>99817</v>
      </c>
      <c r="B6802" s="263" t="s">
        <v>7291</v>
      </c>
      <c r="C6802" s="264" t="s">
        <v>2</v>
      </c>
      <c r="D6802" s="278">
        <v>5.49</v>
      </c>
      <c r="E6802" s="257"/>
    </row>
    <row r="6803" spans="1:5" s="258" customFormat="1" ht="13.5">
      <c r="A6803" s="262">
        <v>99818</v>
      </c>
      <c r="B6803" s="263" t="s">
        <v>7292</v>
      </c>
      <c r="C6803" s="264" t="s">
        <v>2</v>
      </c>
      <c r="D6803" s="278">
        <v>5.49</v>
      </c>
      <c r="E6803" s="257"/>
    </row>
    <row r="6804" spans="1:5" s="258" customFormat="1" ht="13.5">
      <c r="A6804" s="262">
        <v>99819</v>
      </c>
      <c r="B6804" s="263" t="s">
        <v>7293</v>
      </c>
      <c r="C6804" s="264" t="s">
        <v>4</v>
      </c>
      <c r="D6804" s="278">
        <v>16.72</v>
      </c>
      <c r="E6804" s="257"/>
    </row>
    <row r="6805" spans="1:5" s="258" customFormat="1" ht="13.5">
      <c r="A6805" s="262">
        <v>99820</v>
      </c>
      <c r="B6805" s="263" t="s">
        <v>7294</v>
      </c>
      <c r="C6805" s="264" t="s">
        <v>4</v>
      </c>
      <c r="D6805" s="278">
        <v>1.96</v>
      </c>
      <c r="E6805" s="257"/>
    </row>
    <row r="6806" spans="1:5" s="258" customFormat="1" ht="13.5">
      <c r="A6806" s="262">
        <v>99821</v>
      </c>
      <c r="B6806" s="263" t="s">
        <v>7295</v>
      </c>
      <c r="C6806" s="264" t="s">
        <v>4</v>
      </c>
      <c r="D6806" s="278">
        <v>3.03</v>
      </c>
      <c r="E6806" s="257"/>
    </row>
    <row r="6807" spans="1:5" s="258" customFormat="1" ht="13.5">
      <c r="A6807" s="262">
        <v>99822</v>
      </c>
      <c r="B6807" s="263" t="s">
        <v>4439</v>
      </c>
      <c r="C6807" s="264" t="s">
        <v>4</v>
      </c>
      <c r="D6807" s="278">
        <v>1</v>
      </c>
      <c r="E6807" s="257"/>
    </row>
    <row r="6808" spans="1:5" s="258" customFormat="1" ht="13.5">
      <c r="A6808" s="262">
        <v>99823</v>
      </c>
      <c r="B6808" s="263" t="s">
        <v>7296</v>
      </c>
      <c r="C6808" s="264" t="s">
        <v>4</v>
      </c>
      <c r="D6808" s="278">
        <v>2.2999999999999998</v>
      </c>
      <c r="E6808" s="257"/>
    </row>
    <row r="6809" spans="1:5" s="258" customFormat="1" ht="13.5">
      <c r="A6809" s="262">
        <v>99824</v>
      </c>
      <c r="B6809" s="263" t="s">
        <v>7297</v>
      </c>
      <c r="C6809" s="264" t="s">
        <v>4</v>
      </c>
      <c r="D6809" s="278">
        <v>2.5</v>
      </c>
      <c r="E6809" s="257"/>
    </row>
    <row r="6810" spans="1:5" s="258" customFormat="1" ht="13.5">
      <c r="A6810" s="262">
        <v>99825</v>
      </c>
      <c r="B6810" s="263" t="s">
        <v>7298</v>
      </c>
      <c r="C6810" s="264" t="s">
        <v>4</v>
      </c>
      <c r="D6810" s="278">
        <v>3.54</v>
      </c>
      <c r="E6810" s="257"/>
    </row>
    <row r="6811" spans="1:5" s="258" customFormat="1" ht="13.5">
      <c r="A6811" s="262">
        <v>99826</v>
      </c>
      <c r="B6811" s="263" t="s">
        <v>4440</v>
      </c>
      <c r="C6811" s="264" t="s">
        <v>4</v>
      </c>
      <c r="D6811" s="278">
        <v>1.53</v>
      </c>
      <c r="E6811" s="257"/>
    </row>
    <row r="6812" spans="1:5" s="258" customFormat="1" ht="27">
      <c r="A6812" s="262">
        <v>97010</v>
      </c>
      <c r="B6812" s="263" t="s">
        <v>4441</v>
      </c>
      <c r="C6812" s="264" t="s">
        <v>1</v>
      </c>
      <c r="D6812" s="278">
        <v>75.12</v>
      </c>
      <c r="E6812" s="257"/>
    </row>
    <row r="6813" spans="1:5" s="258" customFormat="1" ht="27">
      <c r="A6813" s="262">
        <v>97011</v>
      </c>
      <c r="B6813" s="263" t="s">
        <v>4442</v>
      </c>
      <c r="C6813" s="264" t="s">
        <v>1</v>
      </c>
      <c r="D6813" s="278">
        <v>57.63</v>
      </c>
      <c r="E6813" s="257"/>
    </row>
    <row r="6814" spans="1:5" s="258" customFormat="1" ht="27">
      <c r="A6814" s="262">
        <v>97012</v>
      </c>
      <c r="B6814" s="263" t="s">
        <v>4443</v>
      </c>
      <c r="C6814" s="264" t="s">
        <v>1</v>
      </c>
      <c r="D6814" s="278">
        <v>48.89</v>
      </c>
      <c r="E6814" s="257"/>
    </row>
    <row r="6815" spans="1:5" s="258" customFormat="1" ht="27">
      <c r="A6815" s="262">
        <v>97013</v>
      </c>
      <c r="B6815" s="263" t="s">
        <v>4444</v>
      </c>
      <c r="C6815" s="264" t="s">
        <v>1</v>
      </c>
      <c r="D6815" s="278">
        <v>116.46</v>
      </c>
      <c r="E6815" s="257"/>
    </row>
    <row r="6816" spans="1:5" s="258" customFormat="1" ht="27">
      <c r="A6816" s="262">
        <v>97014</v>
      </c>
      <c r="B6816" s="263" t="s">
        <v>4445</v>
      </c>
      <c r="C6816" s="264" t="s">
        <v>1</v>
      </c>
      <c r="D6816" s="278">
        <v>85.48</v>
      </c>
      <c r="E6816" s="257"/>
    </row>
    <row r="6817" spans="1:5" s="258" customFormat="1" ht="27">
      <c r="A6817" s="262">
        <v>97015</v>
      </c>
      <c r="B6817" s="263" t="s">
        <v>4446</v>
      </c>
      <c r="C6817" s="264" t="s">
        <v>1</v>
      </c>
      <c r="D6817" s="278">
        <v>69.87</v>
      </c>
      <c r="E6817" s="257"/>
    </row>
    <row r="6818" spans="1:5" s="258" customFormat="1" ht="27">
      <c r="A6818" s="262">
        <v>97016</v>
      </c>
      <c r="B6818" s="263" t="s">
        <v>4447</v>
      </c>
      <c r="C6818" s="264" t="s">
        <v>1</v>
      </c>
      <c r="D6818" s="278">
        <v>66.63</v>
      </c>
      <c r="E6818" s="257"/>
    </row>
    <row r="6819" spans="1:5" s="258" customFormat="1" ht="27">
      <c r="A6819" s="262">
        <v>97017</v>
      </c>
      <c r="B6819" s="263" t="s">
        <v>4448</v>
      </c>
      <c r="C6819" s="264" t="s">
        <v>1</v>
      </c>
      <c r="D6819" s="278">
        <v>49.95</v>
      </c>
      <c r="E6819" s="257"/>
    </row>
    <row r="6820" spans="1:5" s="258" customFormat="1" ht="27">
      <c r="A6820" s="262">
        <v>97018</v>
      </c>
      <c r="B6820" s="263" t="s">
        <v>4449</v>
      </c>
      <c r="C6820" s="264" t="s">
        <v>1</v>
      </c>
      <c r="D6820" s="278">
        <v>41.3</v>
      </c>
      <c r="E6820" s="257"/>
    </row>
    <row r="6821" spans="1:5" s="258" customFormat="1" ht="40.5">
      <c r="A6821" s="262">
        <v>97031</v>
      </c>
      <c r="B6821" s="263" t="s">
        <v>4450</v>
      </c>
      <c r="C6821" s="264" t="s">
        <v>1</v>
      </c>
      <c r="D6821" s="278">
        <v>103.19</v>
      </c>
      <c r="E6821" s="257"/>
    </row>
    <row r="6822" spans="1:5" s="258" customFormat="1" ht="40.5">
      <c r="A6822" s="262">
        <v>97032</v>
      </c>
      <c r="B6822" s="263" t="s">
        <v>4451</v>
      </c>
      <c r="C6822" s="264" t="s">
        <v>1</v>
      </c>
      <c r="D6822" s="278">
        <v>63.68</v>
      </c>
      <c r="E6822" s="257"/>
    </row>
    <row r="6823" spans="1:5" s="258" customFormat="1" ht="40.5">
      <c r="A6823" s="262">
        <v>97033</v>
      </c>
      <c r="B6823" s="263" t="s">
        <v>4452</v>
      </c>
      <c r="C6823" s="264" t="s">
        <v>1</v>
      </c>
      <c r="D6823" s="278">
        <v>138.21</v>
      </c>
      <c r="E6823" s="257"/>
    </row>
    <row r="6824" spans="1:5" s="258" customFormat="1" ht="40.5">
      <c r="A6824" s="262">
        <v>97034</v>
      </c>
      <c r="B6824" s="263" t="s">
        <v>4453</v>
      </c>
      <c r="C6824" s="264" t="s">
        <v>1</v>
      </c>
      <c r="D6824" s="278">
        <v>79.98</v>
      </c>
      <c r="E6824" s="257"/>
    </row>
    <row r="6825" spans="1:5" s="258" customFormat="1" ht="13.5">
      <c r="A6825" s="262">
        <v>97039</v>
      </c>
      <c r="B6825" s="263" t="s">
        <v>4454</v>
      </c>
      <c r="C6825" s="264" t="s">
        <v>4</v>
      </c>
      <c r="D6825" s="278">
        <v>54.53</v>
      </c>
      <c r="E6825" s="257"/>
    </row>
    <row r="6826" spans="1:5" s="258" customFormat="1" ht="13.5">
      <c r="A6826" s="262">
        <v>97040</v>
      </c>
      <c r="B6826" s="263" t="s">
        <v>4455</v>
      </c>
      <c r="C6826" s="264" t="s">
        <v>4</v>
      </c>
      <c r="D6826" s="278">
        <v>17.98</v>
      </c>
      <c r="E6826" s="257"/>
    </row>
    <row r="6827" spans="1:5" s="258" customFormat="1" ht="13.5">
      <c r="A6827" s="262">
        <v>97041</v>
      </c>
      <c r="B6827" s="263" t="s">
        <v>4456</v>
      </c>
      <c r="C6827" s="264" t="s">
        <v>4</v>
      </c>
      <c r="D6827" s="278">
        <v>296.10000000000002</v>
      </c>
      <c r="E6827" s="257"/>
    </row>
    <row r="6828" spans="1:5" s="258" customFormat="1" ht="13.5">
      <c r="A6828" s="262">
        <v>97046</v>
      </c>
      <c r="B6828" s="263" t="s">
        <v>4457</v>
      </c>
      <c r="C6828" s="264" t="s">
        <v>4</v>
      </c>
      <c r="D6828" s="278">
        <v>0.39</v>
      </c>
      <c r="E6828" s="257"/>
    </row>
    <row r="6829" spans="1:5" s="258" customFormat="1" ht="13.5">
      <c r="A6829" s="262">
        <v>97047</v>
      </c>
      <c r="B6829" s="263" t="s">
        <v>4458</v>
      </c>
      <c r="C6829" s="264" t="s">
        <v>4</v>
      </c>
      <c r="D6829" s="278">
        <v>0.14000000000000001</v>
      </c>
      <c r="E6829" s="257"/>
    </row>
    <row r="6830" spans="1:5" s="258" customFormat="1" ht="13.5">
      <c r="A6830" s="262">
        <v>97048</v>
      </c>
      <c r="B6830" s="263" t="s">
        <v>4459</v>
      </c>
      <c r="C6830" s="264" t="s">
        <v>4</v>
      </c>
      <c r="D6830" s="278">
        <v>0.11</v>
      </c>
      <c r="E6830" s="257"/>
    </row>
    <row r="6831" spans="1:5" s="258" customFormat="1" ht="13.5">
      <c r="A6831" s="262">
        <v>97054</v>
      </c>
      <c r="B6831" s="263" t="s">
        <v>5113</v>
      </c>
      <c r="C6831" s="264" t="s">
        <v>2</v>
      </c>
      <c r="D6831" s="278">
        <v>25.7</v>
      </c>
      <c r="E6831" s="257"/>
    </row>
    <row r="6832" spans="1:5" s="258" customFormat="1" ht="13.5">
      <c r="A6832" s="262">
        <v>97062</v>
      </c>
      <c r="B6832" s="263" t="s">
        <v>4460</v>
      </c>
      <c r="C6832" s="264" t="s">
        <v>4</v>
      </c>
      <c r="D6832" s="278">
        <v>7.61</v>
      </c>
      <c r="E6832" s="257"/>
    </row>
    <row r="6833" spans="1:5" s="258" customFormat="1" ht="27">
      <c r="A6833" s="262">
        <v>97063</v>
      </c>
      <c r="B6833" s="263" t="s">
        <v>4461</v>
      </c>
      <c r="C6833" s="264" t="s">
        <v>4</v>
      </c>
      <c r="D6833" s="278">
        <v>11.88</v>
      </c>
      <c r="E6833" s="257"/>
    </row>
    <row r="6834" spans="1:5" s="258" customFormat="1" ht="13.5">
      <c r="A6834" s="262">
        <v>97064</v>
      </c>
      <c r="B6834" s="263" t="s">
        <v>4462</v>
      </c>
      <c r="C6834" s="264" t="s">
        <v>1</v>
      </c>
      <c r="D6834" s="278">
        <v>21.69</v>
      </c>
      <c r="E6834" s="257"/>
    </row>
    <row r="6835" spans="1:5" s="258" customFormat="1" ht="13.5">
      <c r="A6835" s="262">
        <v>97065</v>
      </c>
      <c r="B6835" s="263" t="s">
        <v>4463</v>
      </c>
      <c r="C6835" s="264" t="s">
        <v>7</v>
      </c>
      <c r="D6835" s="278">
        <v>7.33</v>
      </c>
      <c r="E6835" s="257"/>
    </row>
    <row r="6836" spans="1:5" s="258" customFormat="1" ht="13.5">
      <c r="A6836" s="262">
        <v>97066</v>
      </c>
      <c r="B6836" s="263" t="s">
        <v>4464</v>
      </c>
      <c r="C6836" s="264" t="s">
        <v>4</v>
      </c>
      <c r="D6836" s="278">
        <v>126.47</v>
      </c>
      <c r="E6836" s="257"/>
    </row>
    <row r="6837" spans="1:5" s="258" customFormat="1" ht="27">
      <c r="A6837" s="262">
        <v>97067</v>
      </c>
      <c r="B6837" s="263" t="s">
        <v>4465</v>
      </c>
      <c r="C6837" s="264" t="s">
        <v>1</v>
      </c>
      <c r="D6837" s="278">
        <v>802.2</v>
      </c>
      <c r="E6837" s="257"/>
    </row>
    <row r="6838" spans="1:5" s="258" customFormat="1" ht="13.5">
      <c r="A6838" s="262">
        <v>97621</v>
      </c>
      <c r="B6838" s="263" t="s">
        <v>4466</v>
      </c>
      <c r="C6838" s="264" t="s">
        <v>7</v>
      </c>
      <c r="D6838" s="278">
        <v>114.19</v>
      </c>
      <c r="E6838" s="257"/>
    </row>
    <row r="6839" spans="1:5" s="258" customFormat="1" ht="13.5">
      <c r="A6839" s="262">
        <v>97622</v>
      </c>
      <c r="B6839" s="263" t="s">
        <v>4467</v>
      </c>
      <c r="C6839" s="264" t="s">
        <v>7</v>
      </c>
      <c r="D6839" s="278">
        <v>55.66</v>
      </c>
      <c r="E6839" s="257"/>
    </row>
    <row r="6840" spans="1:5" s="258" customFormat="1" ht="13.5">
      <c r="A6840" s="262">
        <v>97623</v>
      </c>
      <c r="B6840" s="263" t="s">
        <v>4468</v>
      </c>
      <c r="C6840" s="264" t="s">
        <v>7</v>
      </c>
      <c r="D6840" s="278">
        <v>170.49</v>
      </c>
      <c r="E6840" s="257"/>
    </row>
    <row r="6841" spans="1:5" s="258" customFormat="1" ht="13.5">
      <c r="A6841" s="262">
        <v>97624</v>
      </c>
      <c r="B6841" s="263" t="s">
        <v>4469</v>
      </c>
      <c r="C6841" s="264" t="s">
        <v>7</v>
      </c>
      <c r="D6841" s="278">
        <v>104.64</v>
      </c>
      <c r="E6841" s="257"/>
    </row>
    <row r="6842" spans="1:5" s="258" customFormat="1" ht="13.5">
      <c r="A6842" s="262">
        <v>97625</v>
      </c>
      <c r="B6842" s="263" t="s">
        <v>4470</v>
      </c>
      <c r="C6842" s="264" t="s">
        <v>7</v>
      </c>
      <c r="D6842" s="278">
        <v>58.29</v>
      </c>
      <c r="E6842" s="257"/>
    </row>
    <row r="6843" spans="1:5" s="258" customFormat="1" ht="13.5">
      <c r="A6843" s="262">
        <v>97626</v>
      </c>
      <c r="B6843" s="263" t="s">
        <v>4471</v>
      </c>
      <c r="C6843" s="264" t="s">
        <v>7</v>
      </c>
      <c r="D6843" s="278">
        <v>602.03</v>
      </c>
      <c r="E6843" s="257"/>
    </row>
    <row r="6844" spans="1:5" s="258" customFormat="1" ht="27">
      <c r="A6844" s="262">
        <v>97627</v>
      </c>
      <c r="B6844" s="263" t="s">
        <v>4472</v>
      </c>
      <c r="C6844" s="264" t="s">
        <v>7</v>
      </c>
      <c r="D6844" s="278">
        <v>272.04000000000002</v>
      </c>
      <c r="E6844" s="257"/>
    </row>
    <row r="6845" spans="1:5" s="258" customFormat="1" ht="13.5">
      <c r="A6845" s="262">
        <v>97628</v>
      </c>
      <c r="B6845" s="263" t="s">
        <v>4473</v>
      </c>
      <c r="C6845" s="264" t="s">
        <v>7</v>
      </c>
      <c r="D6845" s="278">
        <v>275.05</v>
      </c>
      <c r="E6845" s="257"/>
    </row>
    <row r="6846" spans="1:5" s="258" customFormat="1" ht="13.5">
      <c r="A6846" s="262">
        <v>97629</v>
      </c>
      <c r="B6846" s="263" t="s">
        <v>4474</v>
      </c>
      <c r="C6846" s="264" t="s">
        <v>7</v>
      </c>
      <c r="D6846" s="278">
        <v>116.89</v>
      </c>
      <c r="E6846" s="257"/>
    </row>
    <row r="6847" spans="1:5" s="258" customFormat="1" ht="13.5">
      <c r="A6847" s="262">
        <v>97631</v>
      </c>
      <c r="B6847" s="263" t="s">
        <v>4475</v>
      </c>
      <c r="C6847" s="264" t="s">
        <v>4</v>
      </c>
      <c r="D6847" s="278">
        <v>3.26</v>
      </c>
      <c r="E6847" s="257"/>
    </row>
    <row r="6848" spans="1:5" s="258" customFormat="1" ht="13.5">
      <c r="A6848" s="262">
        <v>97632</v>
      </c>
      <c r="B6848" s="263" t="s">
        <v>4476</v>
      </c>
      <c r="C6848" s="264" t="s">
        <v>1</v>
      </c>
      <c r="D6848" s="278">
        <v>2.5499999999999998</v>
      </c>
      <c r="E6848" s="257"/>
    </row>
    <row r="6849" spans="1:5" s="258" customFormat="1" ht="13.5">
      <c r="A6849" s="262">
        <v>97633</v>
      </c>
      <c r="B6849" s="263" t="s">
        <v>4477</v>
      </c>
      <c r="C6849" s="264" t="s">
        <v>4</v>
      </c>
      <c r="D6849" s="278">
        <v>22.3</v>
      </c>
      <c r="E6849" s="257"/>
    </row>
    <row r="6850" spans="1:5" s="258" customFormat="1" ht="13.5">
      <c r="A6850" s="262">
        <v>97634</v>
      </c>
      <c r="B6850" s="263" t="s">
        <v>4478</v>
      </c>
      <c r="C6850" s="264" t="s">
        <v>4</v>
      </c>
      <c r="D6850" s="278">
        <v>11.61</v>
      </c>
      <c r="E6850" s="257"/>
    </row>
    <row r="6851" spans="1:5" s="258" customFormat="1" ht="13.5">
      <c r="A6851" s="262">
        <v>97635</v>
      </c>
      <c r="B6851" s="263" t="s">
        <v>4479</v>
      </c>
      <c r="C6851" s="264" t="s">
        <v>4</v>
      </c>
      <c r="D6851" s="278">
        <v>14.47</v>
      </c>
      <c r="E6851" s="257"/>
    </row>
    <row r="6852" spans="1:5" s="258" customFormat="1" ht="13.5">
      <c r="A6852" s="262">
        <v>97636</v>
      </c>
      <c r="B6852" s="263" t="s">
        <v>4480</v>
      </c>
      <c r="C6852" s="264" t="s">
        <v>4</v>
      </c>
      <c r="D6852" s="278">
        <v>18.809999999999999</v>
      </c>
      <c r="E6852" s="257"/>
    </row>
    <row r="6853" spans="1:5" s="258" customFormat="1" ht="13.5">
      <c r="A6853" s="262">
        <v>97637</v>
      </c>
      <c r="B6853" s="263" t="s">
        <v>4481</v>
      </c>
      <c r="C6853" s="264" t="s">
        <v>4</v>
      </c>
      <c r="D6853" s="278">
        <v>2.87</v>
      </c>
      <c r="E6853" s="257"/>
    </row>
    <row r="6854" spans="1:5" s="258" customFormat="1" ht="13.5">
      <c r="A6854" s="262">
        <v>97638</v>
      </c>
      <c r="B6854" s="263" t="s">
        <v>4482</v>
      </c>
      <c r="C6854" s="264" t="s">
        <v>4</v>
      </c>
      <c r="D6854" s="278">
        <v>8.35</v>
      </c>
      <c r="E6854" s="257"/>
    </row>
    <row r="6855" spans="1:5" s="258" customFormat="1" ht="13.5">
      <c r="A6855" s="262">
        <v>97639</v>
      </c>
      <c r="B6855" s="263" t="s">
        <v>4483</v>
      </c>
      <c r="C6855" s="264" t="s">
        <v>4</v>
      </c>
      <c r="D6855" s="278">
        <v>19.7</v>
      </c>
      <c r="E6855" s="257"/>
    </row>
    <row r="6856" spans="1:5" s="258" customFormat="1" ht="13.5">
      <c r="A6856" s="262">
        <v>97640</v>
      </c>
      <c r="B6856" s="263" t="s">
        <v>4484</v>
      </c>
      <c r="C6856" s="264" t="s">
        <v>4</v>
      </c>
      <c r="D6856" s="278">
        <v>1.8</v>
      </c>
      <c r="E6856" s="257"/>
    </row>
    <row r="6857" spans="1:5" s="258" customFormat="1" ht="13.5">
      <c r="A6857" s="262">
        <v>97641</v>
      </c>
      <c r="B6857" s="263" t="s">
        <v>4485</v>
      </c>
      <c r="C6857" s="264" t="s">
        <v>4</v>
      </c>
      <c r="D6857" s="278">
        <v>4.51</v>
      </c>
      <c r="E6857" s="257"/>
    </row>
    <row r="6858" spans="1:5" s="258" customFormat="1" ht="13.5">
      <c r="A6858" s="262">
        <v>97642</v>
      </c>
      <c r="B6858" s="263" t="s">
        <v>4486</v>
      </c>
      <c r="C6858" s="264" t="s">
        <v>4</v>
      </c>
      <c r="D6858" s="278">
        <v>3.24</v>
      </c>
      <c r="E6858" s="257"/>
    </row>
    <row r="6859" spans="1:5" s="258" customFormat="1" ht="13.5">
      <c r="A6859" s="262">
        <v>97643</v>
      </c>
      <c r="B6859" s="263" t="s">
        <v>4487</v>
      </c>
      <c r="C6859" s="264" t="s">
        <v>4</v>
      </c>
      <c r="D6859" s="278">
        <v>24.99</v>
      </c>
      <c r="E6859" s="257"/>
    </row>
    <row r="6860" spans="1:5" s="258" customFormat="1" ht="13.5">
      <c r="A6860" s="262">
        <v>97644</v>
      </c>
      <c r="B6860" s="263" t="s">
        <v>4488</v>
      </c>
      <c r="C6860" s="264" t="s">
        <v>4</v>
      </c>
      <c r="D6860" s="278">
        <v>9.1</v>
      </c>
      <c r="E6860" s="257"/>
    </row>
    <row r="6861" spans="1:5" s="258" customFormat="1" ht="13.5">
      <c r="A6861" s="262">
        <v>97645</v>
      </c>
      <c r="B6861" s="263" t="s">
        <v>4489</v>
      </c>
      <c r="C6861" s="264" t="s">
        <v>4</v>
      </c>
      <c r="D6861" s="278">
        <v>35</v>
      </c>
      <c r="E6861" s="257"/>
    </row>
    <row r="6862" spans="1:5" s="258" customFormat="1" ht="13.5">
      <c r="A6862" s="262">
        <v>97647</v>
      </c>
      <c r="B6862" s="263" t="s">
        <v>4490</v>
      </c>
      <c r="C6862" s="264" t="s">
        <v>4</v>
      </c>
      <c r="D6862" s="278">
        <v>3.5</v>
      </c>
      <c r="E6862" s="257"/>
    </row>
    <row r="6863" spans="1:5" s="258" customFormat="1" ht="13.5">
      <c r="A6863" s="262">
        <v>97648</v>
      </c>
      <c r="B6863" s="263" t="s">
        <v>4491</v>
      </c>
      <c r="C6863" s="264" t="s">
        <v>4</v>
      </c>
      <c r="D6863" s="278">
        <v>2.0099999999999998</v>
      </c>
      <c r="E6863" s="257"/>
    </row>
    <row r="6864" spans="1:5" s="258" customFormat="1" ht="27">
      <c r="A6864" s="262">
        <v>97649</v>
      </c>
      <c r="B6864" s="263" t="s">
        <v>4492</v>
      </c>
      <c r="C6864" s="264" t="s">
        <v>4</v>
      </c>
      <c r="D6864" s="278">
        <v>4.4400000000000004</v>
      </c>
      <c r="E6864" s="257"/>
    </row>
    <row r="6865" spans="1:5" s="258" customFormat="1" ht="13.5">
      <c r="A6865" s="262">
        <v>97650</v>
      </c>
      <c r="B6865" s="263" t="s">
        <v>4493</v>
      </c>
      <c r="C6865" s="264" t="s">
        <v>4</v>
      </c>
      <c r="D6865" s="278">
        <v>7.53</v>
      </c>
      <c r="E6865" s="257"/>
    </row>
    <row r="6866" spans="1:5" s="258" customFormat="1" ht="13.5">
      <c r="A6866" s="262">
        <v>97651</v>
      </c>
      <c r="B6866" s="263" t="s">
        <v>4494</v>
      </c>
      <c r="C6866" s="264" t="s">
        <v>2</v>
      </c>
      <c r="D6866" s="278">
        <v>83.46</v>
      </c>
      <c r="E6866" s="257"/>
    </row>
    <row r="6867" spans="1:5" s="258" customFormat="1" ht="13.5">
      <c r="A6867" s="262">
        <v>97652</v>
      </c>
      <c r="B6867" s="263" t="s">
        <v>4495</v>
      </c>
      <c r="C6867" s="264" t="s">
        <v>2</v>
      </c>
      <c r="D6867" s="278">
        <v>189.23</v>
      </c>
      <c r="E6867" s="257"/>
    </row>
    <row r="6868" spans="1:5" s="258" customFormat="1" ht="13.5">
      <c r="A6868" s="262">
        <v>97653</v>
      </c>
      <c r="B6868" s="263" t="s">
        <v>4496</v>
      </c>
      <c r="C6868" s="264" t="s">
        <v>2</v>
      </c>
      <c r="D6868" s="278">
        <v>135.26</v>
      </c>
      <c r="E6868" s="257"/>
    </row>
    <row r="6869" spans="1:5" s="258" customFormat="1" ht="13.5">
      <c r="A6869" s="262">
        <v>97654</v>
      </c>
      <c r="B6869" s="263" t="s">
        <v>4497</v>
      </c>
      <c r="C6869" s="264" t="s">
        <v>2</v>
      </c>
      <c r="D6869" s="278">
        <v>164.21</v>
      </c>
      <c r="E6869" s="257"/>
    </row>
    <row r="6870" spans="1:5" s="258" customFormat="1" ht="13.5">
      <c r="A6870" s="262">
        <v>97655</v>
      </c>
      <c r="B6870" s="263" t="s">
        <v>4498</v>
      </c>
      <c r="C6870" s="264" t="s">
        <v>4</v>
      </c>
      <c r="D6870" s="278">
        <v>35.29</v>
      </c>
      <c r="E6870" s="257"/>
    </row>
    <row r="6871" spans="1:5" s="258" customFormat="1" ht="13.5">
      <c r="A6871" s="262">
        <v>97656</v>
      </c>
      <c r="B6871" s="263" t="s">
        <v>4499</v>
      </c>
      <c r="C6871" s="264" t="s">
        <v>2</v>
      </c>
      <c r="D6871" s="278">
        <v>324.10000000000002</v>
      </c>
      <c r="E6871" s="257"/>
    </row>
    <row r="6872" spans="1:5" s="258" customFormat="1" ht="13.5">
      <c r="A6872" s="262">
        <v>97657</v>
      </c>
      <c r="B6872" s="263" t="s">
        <v>4500</v>
      </c>
      <c r="C6872" s="264" t="s">
        <v>2</v>
      </c>
      <c r="D6872" s="278">
        <v>642.38</v>
      </c>
      <c r="E6872" s="257"/>
    </row>
    <row r="6873" spans="1:5" s="258" customFormat="1" ht="13.5">
      <c r="A6873" s="262">
        <v>97658</v>
      </c>
      <c r="B6873" s="263" t="s">
        <v>4501</v>
      </c>
      <c r="C6873" s="264" t="s">
        <v>2</v>
      </c>
      <c r="D6873" s="278">
        <v>214.81</v>
      </c>
      <c r="E6873" s="257"/>
    </row>
    <row r="6874" spans="1:5" s="258" customFormat="1" ht="13.5">
      <c r="A6874" s="262">
        <v>97659</v>
      </c>
      <c r="B6874" s="263" t="s">
        <v>4502</v>
      </c>
      <c r="C6874" s="264" t="s">
        <v>2</v>
      </c>
      <c r="D6874" s="278">
        <v>297.89</v>
      </c>
      <c r="E6874" s="257"/>
    </row>
    <row r="6875" spans="1:5" s="258" customFormat="1" ht="13.5">
      <c r="A6875" s="262">
        <v>97660</v>
      </c>
      <c r="B6875" s="263" t="s">
        <v>4503</v>
      </c>
      <c r="C6875" s="264" t="s">
        <v>2</v>
      </c>
      <c r="D6875" s="278">
        <v>0.68</v>
      </c>
      <c r="E6875" s="257"/>
    </row>
    <row r="6876" spans="1:5" s="258" customFormat="1" ht="13.5">
      <c r="A6876" s="262">
        <v>97661</v>
      </c>
      <c r="B6876" s="263" t="s">
        <v>4504</v>
      </c>
      <c r="C6876" s="264" t="s">
        <v>1</v>
      </c>
      <c r="D6876" s="278">
        <v>0.69</v>
      </c>
      <c r="E6876" s="257"/>
    </row>
    <row r="6877" spans="1:5" s="258" customFormat="1" ht="13.5">
      <c r="A6877" s="262">
        <v>97662</v>
      </c>
      <c r="B6877" s="263" t="s">
        <v>4505</v>
      </c>
      <c r="C6877" s="264" t="s">
        <v>1</v>
      </c>
      <c r="D6877" s="278">
        <v>0.47</v>
      </c>
      <c r="E6877" s="257"/>
    </row>
    <row r="6878" spans="1:5" s="258" customFormat="1" ht="13.5">
      <c r="A6878" s="262">
        <v>97663</v>
      </c>
      <c r="B6878" s="263" t="s">
        <v>4506</v>
      </c>
      <c r="C6878" s="264" t="s">
        <v>2</v>
      </c>
      <c r="D6878" s="278">
        <v>11.84</v>
      </c>
      <c r="E6878" s="257"/>
    </row>
    <row r="6879" spans="1:5" s="258" customFormat="1" ht="13.5">
      <c r="A6879" s="262">
        <v>97664</v>
      </c>
      <c r="B6879" s="263" t="s">
        <v>4507</v>
      </c>
      <c r="C6879" s="264" t="s">
        <v>2</v>
      </c>
      <c r="D6879" s="278">
        <v>1.47</v>
      </c>
      <c r="E6879" s="257"/>
    </row>
    <row r="6880" spans="1:5" s="258" customFormat="1" ht="13.5">
      <c r="A6880" s="262">
        <v>97665</v>
      </c>
      <c r="B6880" s="263" t="s">
        <v>4508</v>
      </c>
      <c r="C6880" s="264" t="s">
        <v>2</v>
      </c>
      <c r="D6880" s="278">
        <v>1.33</v>
      </c>
      <c r="E6880" s="257"/>
    </row>
    <row r="6881" spans="1:5" s="258" customFormat="1" ht="13.5">
      <c r="A6881" s="262">
        <v>97666</v>
      </c>
      <c r="B6881" s="263" t="s">
        <v>4509</v>
      </c>
      <c r="C6881" s="264" t="s">
        <v>2</v>
      </c>
      <c r="D6881" s="278">
        <v>8.6300000000000008</v>
      </c>
      <c r="E6881" s="257"/>
    </row>
    <row r="6882" spans="1:5" s="258" customFormat="1" ht="13.5">
      <c r="A6882" s="262">
        <v>95967</v>
      </c>
      <c r="B6882" s="263" t="s">
        <v>4510</v>
      </c>
      <c r="C6882" s="264" t="s">
        <v>5</v>
      </c>
      <c r="D6882" s="278">
        <v>168.81</v>
      </c>
      <c r="E6882" s="257"/>
    </row>
    <row r="6883" spans="1:5" s="258" customFormat="1" ht="13.5">
      <c r="A6883" s="262">
        <v>99058</v>
      </c>
      <c r="B6883" s="263" t="s">
        <v>4511</v>
      </c>
      <c r="C6883" s="264" t="s">
        <v>2</v>
      </c>
      <c r="D6883" s="278">
        <v>10.29</v>
      </c>
      <c r="E6883" s="257"/>
    </row>
    <row r="6884" spans="1:5" s="258" customFormat="1" ht="27">
      <c r="A6884" s="262">
        <v>99059</v>
      </c>
      <c r="B6884" s="263" t="s">
        <v>4512</v>
      </c>
      <c r="C6884" s="264" t="s">
        <v>1</v>
      </c>
      <c r="D6884" s="278">
        <v>63.48</v>
      </c>
      <c r="E6884" s="257"/>
    </row>
    <row r="6885" spans="1:5" s="258" customFormat="1" ht="13.5">
      <c r="A6885" s="262">
        <v>99060</v>
      </c>
      <c r="B6885" s="263" t="s">
        <v>4883</v>
      </c>
      <c r="C6885" s="264" t="s">
        <v>2</v>
      </c>
      <c r="D6885" s="278">
        <v>171.74</v>
      </c>
      <c r="E6885" s="257"/>
    </row>
    <row r="6886" spans="1:5" s="258" customFormat="1" ht="13.5">
      <c r="A6886" s="262">
        <v>99061</v>
      </c>
      <c r="B6886" s="263" t="s">
        <v>4884</v>
      </c>
      <c r="C6886" s="264" t="s">
        <v>2</v>
      </c>
      <c r="D6886" s="278">
        <v>114.4</v>
      </c>
      <c r="E6886" s="257"/>
    </row>
    <row r="6887" spans="1:5" s="258" customFormat="1" ht="13.5">
      <c r="A6887" s="262">
        <v>99062</v>
      </c>
      <c r="B6887" s="263" t="s">
        <v>4513</v>
      </c>
      <c r="C6887" s="264" t="s">
        <v>2</v>
      </c>
      <c r="D6887" s="278">
        <v>2.81</v>
      </c>
      <c r="E6887" s="257"/>
    </row>
    <row r="6888" spans="1:5" s="258" customFormat="1" ht="13.5">
      <c r="A6888" s="262">
        <v>99063</v>
      </c>
      <c r="B6888" s="263" t="s">
        <v>4514</v>
      </c>
      <c r="C6888" s="264" t="s">
        <v>1</v>
      </c>
      <c r="D6888" s="278">
        <v>5.72</v>
      </c>
      <c r="E6888" s="257"/>
    </row>
    <row r="6889" spans="1:5" s="258" customFormat="1" ht="13.5">
      <c r="A6889" s="262">
        <v>99064</v>
      </c>
      <c r="B6889" s="263" t="s">
        <v>4515</v>
      </c>
      <c r="C6889" s="264" t="s">
        <v>1</v>
      </c>
      <c r="D6889" s="278">
        <v>0.51</v>
      </c>
      <c r="E6889" s="257"/>
    </row>
    <row r="6890" spans="1:5" s="258" customFormat="1" ht="13.5">
      <c r="A6890" s="262">
        <v>93588</v>
      </c>
      <c r="B6890" s="263" t="s">
        <v>5114</v>
      </c>
      <c r="C6890" s="264" t="s">
        <v>4035</v>
      </c>
      <c r="D6890" s="278">
        <v>2.77</v>
      </c>
      <c r="E6890" s="257"/>
    </row>
    <row r="6891" spans="1:5" s="258" customFormat="1" ht="13.5">
      <c r="A6891" s="262">
        <v>93589</v>
      </c>
      <c r="B6891" s="263" t="s">
        <v>5115</v>
      </c>
      <c r="C6891" s="264" t="s">
        <v>4035</v>
      </c>
      <c r="D6891" s="278">
        <v>2.38</v>
      </c>
      <c r="E6891" s="257"/>
    </row>
    <row r="6892" spans="1:5" s="258" customFormat="1" ht="27">
      <c r="A6892" s="262">
        <v>93590</v>
      </c>
      <c r="B6892" s="263" t="s">
        <v>5116</v>
      </c>
      <c r="C6892" s="264" t="s">
        <v>4035</v>
      </c>
      <c r="D6892" s="278">
        <v>0.86</v>
      </c>
      <c r="E6892" s="257"/>
    </row>
    <row r="6893" spans="1:5" s="258" customFormat="1" ht="13.5">
      <c r="A6893" s="262">
        <v>93591</v>
      </c>
      <c r="B6893" s="263" t="s">
        <v>5117</v>
      </c>
      <c r="C6893" s="264" t="s">
        <v>4035</v>
      </c>
      <c r="D6893" s="278">
        <v>2.42</v>
      </c>
      <c r="E6893" s="257"/>
    </row>
    <row r="6894" spans="1:5" s="258" customFormat="1" ht="13.5">
      <c r="A6894" s="262">
        <v>93592</v>
      </c>
      <c r="B6894" s="263" t="s">
        <v>5118</v>
      </c>
      <c r="C6894" s="264" t="s">
        <v>4035</v>
      </c>
      <c r="D6894" s="278">
        <v>2.1</v>
      </c>
      <c r="E6894" s="257"/>
    </row>
    <row r="6895" spans="1:5" s="258" customFormat="1" ht="27">
      <c r="A6895" s="262">
        <v>93593</v>
      </c>
      <c r="B6895" s="263" t="s">
        <v>5119</v>
      </c>
      <c r="C6895" s="264" t="s">
        <v>4035</v>
      </c>
      <c r="D6895" s="278">
        <v>0.77</v>
      </c>
      <c r="E6895" s="257"/>
    </row>
    <row r="6896" spans="1:5" s="258" customFormat="1" ht="13.5">
      <c r="A6896" s="262">
        <v>93594</v>
      </c>
      <c r="B6896" s="263" t="s">
        <v>5120</v>
      </c>
      <c r="C6896" s="264" t="s">
        <v>4033</v>
      </c>
      <c r="D6896" s="278">
        <v>1.85</v>
      </c>
      <c r="E6896" s="257"/>
    </row>
    <row r="6897" spans="1:5" s="258" customFormat="1" ht="13.5">
      <c r="A6897" s="262">
        <v>93595</v>
      </c>
      <c r="B6897" s="263" t="s">
        <v>5121</v>
      </c>
      <c r="C6897" s="264" t="s">
        <v>4033</v>
      </c>
      <c r="D6897" s="278">
        <v>1.61</v>
      </c>
      <c r="E6897" s="257"/>
    </row>
    <row r="6898" spans="1:5" s="258" customFormat="1" ht="27">
      <c r="A6898" s="262">
        <v>93596</v>
      </c>
      <c r="B6898" s="263" t="s">
        <v>5122</v>
      </c>
      <c r="C6898" s="264" t="s">
        <v>4033</v>
      </c>
      <c r="D6898" s="278">
        <v>0.57999999999999996</v>
      </c>
      <c r="E6898" s="257"/>
    </row>
    <row r="6899" spans="1:5" s="258" customFormat="1" ht="13.5">
      <c r="A6899" s="262">
        <v>93597</v>
      </c>
      <c r="B6899" s="263" t="s">
        <v>5123</v>
      </c>
      <c r="C6899" s="264" t="s">
        <v>4033</v>
      </c>
      <c r="D6899" s="278">
        <v>1.6</v>
      </c>
      <c r="E6899" s="257"/>
    </row>
    <row r="6900" spans="1:5" s="258" customFormat="1" ht="13.5">
      <c r="A6900" s="262">
        <v>93598</v>
      </c>
      <c r="B6900" s="263" t="s">
        <v>5124</v>
      </c>
      <c r="C6900" s="264" t="s">
        <v>4033</v>
      </c>
      <c r="D6900" s="278">
        <v>1.39</v>
      </c>
      <c r="E6900" s="257"/>
    </row>
    <row r="6901" spans="1:5" s="258" customFormat="1" ht="27">
      <c r="A6901" s="262">
        <v>93599</v>
      </c>
      <c r="B6901" s="263" t="s">
        <v>5125</v>
      </c>
      <c r="C6901" s="264" t="s">
        <v>4033</v>
      </c>
      <c r="D6901" s="278">
        <v>0.51</v>
      </c>
      <c r="E6901" s="257"/>
    </row>
    <row r="6902" spans="1:5" s="258" customFormat="1" ht="13.5">
      <c r="A6902" s="262">
        <v>95425</v>
      </c>
      <c r="B6902" s="263" t="s">
        <v>5126</v>
      </c>
      <c r="C6902" s="264" t="s">
        <v>4035</v>
      </c>
      <c r="D6902" s="278">
        <v>2.0499999999999998</v>
      </c>
      <c r="E6902" s="257"/>
    </row>
    <row r="6903" spans="1:5" s="258" customFormat="1" ht="13.5">
      <c r="A6903" s="262">
        <v>95426</v>
      </c>
      <c r="B6903" s="263" t="s">
        <v>5127</v>
      </c>
      <c r="C6903" s="264" t="s">
        <v>4035</v>
      </c>
      <c r="D6903" s="278">
        <v>1.77</v>
      </c>
      <c r="E6903" s="257"/>
    </row>
    <row r="6904" spans="1:5" s="258" customFormat="1" ht="27">
      <c r="A6904" s="262">
        <v>95427</v>
      </c>
      <c r="B6904" s="263" t="s">
        <v>5128</v>
      </c>
      <c r="C6904" s="264" t="s">
        <v>4035</v>
      </c>
      <c r="D6904" s="278">
        <v>0.67</v>
      </c>
      <c r="E6904" s="257"/>
    </row>
    <row r="6905" spans="1:5" s="258" customFormat="1" ht="13.5">
      <c r="A6905" s="262">
        <v>95428</v>
      </c>
      <c r="B6905" s="263" t="s">
        <v>5129</v>
      </c>
      <c r="C6905" s="264" t="s">
        <v>4033</v>
      </c>
      <c r="D6905" s="278">
        <v>1.38</v>
      </c>
      <c r="E6905" s="257"/>
    </row>
    <row r="6906" spans="1:5" s="258" customFormat="1" ht="13.5">
      <c r="A6906" s="262">
        <v>95429</v>
      </c>
      <c r="B6906" s="263" t="s">
        <v>5130</v>
      </c>
      <c r="C6906" s="264" t="s">
        <v>4033</v>
      </c>
      <c r="D6906" s="278">
        <v>1.19</v>
      </c>
      <c r="E6906" s="257"/>
    </row>
    <row r="6907" spans="1:5" s="258" customFormat="1" ht="27">
      <c r="A6907" s="262">
        <v>95430</v>
      </c>
      <c r="B6907" s="263" t="s">
        <v>5131</v>
      </c>
      <c r="C6907" s="264" t="s">
        <v>4033</v>
      </c>
      <c r="D6907" s="278">
        <v>0.41</v>
      </c>
      <c r="E6907" s="257"/>
    </row>
    <row r="6908" spans="1:5" s="258" customFormat="1" ht="13.5">
      <c r="A6908" s="262">
        <v>95875</v>
      </c>
      <c r="B6908" s="263" t="s">
        <v>5132</v>
      </c>
      <c r="C6908" s="264" t="s">
        <v>4035</v>
      </c>
      <c r="D6908" s="278">
        <v>2.2000000000000002</v>
      </c>
      <c r="E6908" s="257"/>
    </row>
    <row r="6909" spans="1:5" s="258" customFormat="1" ht="13.5">
      <c r="A6909" s="262">
        <v>95876</v>
      </c>
      <c r="B6909" s="263" t="s">
        <v>5133</v>
      </c>
      <c r="C6909" s="264" t="s">
        <v>4035</v>
      </c>
      <c r="D6909" s="278">
        <v>1.9</v>
      </c>
      <c r="E6909" s="257"/>
    </row>
    <row r="6910" spans="1:5" s="258" customFormat="1" ht="13.5">
      <c r="A6910" s="262">
        <v>95877</v>
      </c>
      <c r="B6910" s="263" t="s">
        <v>5134</v>
      </c>
      <c r="C6910" s="264" t="s">
        <v>4035</v>
      </c>
      <c r="D6910" s="278">
        <v>1.63</v>
      </c>
      <c r="E6910" s="257"/>
    </row>
    <row r="6911" spans="1:5" s="258" customFormat="1" ht="13.5">
      <c r="A6911" s="262">
        <v>95878</v>
      </c>
      <c r="B6911" s="263" t="s">
        <v>5135</v>
      </c>
      <c r="C6911" s="264" t="s">
        <v>4033</v>
      </c>
      <c r="D6911" s="278">
        <v>1.48</v>
      </c>
      <c r="E6911" s="257"/>
    </row>
    <row r="6912" spans="1:5" s="258" customFormat="1" ht="13.5">
      <c r="A6912" s="262">
        <v>95879</v>
      </c>
      <c r="B6912" s="263" t="s">
        <v>5136</v>
      </c>
      <c r="C6912" s="264" t="s">
        <v>4033</v>
      </c>
      <c r="D6912" s="278">
        <v>1.28</v>
      </c>
      <c r="E6912" s="257"/>
    </row>
    <row r="6913" spans="1:5" s="258" customFormat="1" ht="13.5">
      <c r="A6913" s="262">
        <v>95880</v>
      </c>
      <c r="B6913" s="263" t="s">
        <v>5137</v>
      </c>
      <c r="C6913" s="264" t="s">
        <v>4033</v>
      </c>
      <c r="D6913" s="278">
        <v>1.0900000000000001</v>
      </c>
      <c r="E6913" s="257"/>
    </row>
    <row r="6914" spans="1:5" s="258" customFormat="1" ht="13.5">
      <c r="A6914" s="262">
        <v>97912</v>
      </c>
      <c r="B6914" s="263" t="s">
        <v>5138</v>
      </c>
      <c r="C6914" s="264" t="s">
        <v>4035</v>
      </c>
      <c r="D6914" s="278">
        <v>3.33</v>
      </c>
      <c r="E6914" s="257"/>
    </row>
    <row r="6915" spans="1:5" s="258" customFormat="1" ht="13.5">
      <c r="A6915" s="262">
        <v>97913</v>
      </c>
      <c r="B6915" s="263" t="s">
        <v>5139</v>
      </c>
      <c r="C6915" s="264" t="s">
        <v>4035</v>
      </c>
      <c r="D6915" s="278">
        <v>2.89</v>
      </c>
      <c r="E6915" s="257"/>
    </row>
    <row r="6916" spans="1:5" s="258" customFormat="1" ht="13.5">
      <c r="A6916" s="262">
        <v>97914</v>
      </c>
      <c r="B6916" s="263" t="s">
        <v>5140</v>
      </c>
      <c r="C6916" s="264" t="s">
        <v>4035</v>
      </c>
      <c r="D6916" s="278">
        <v>2.64</v>
      </c>
      <c r="E6916" s="257"/>
    </row>
    <row r="6917" spans="1:5" s="258" customFormat="1" ht="27">
      <c r="A6917" s="262">
        <v>97915</v>
      </c>
      <c r="B6917" s="263" t="s">
        <v>5141</v>
      </c>
      <c r="C6917" s="264" t="s">
        <v>4035</v>
      </c>
      <c r="D6917" s="278">
        <v>1.06</v>
      </c>
      <c r="E6917" s="257"/>
    </row>
    <row r="6918" spans="1:5" s="258" customFormat="1" ht="13.5">
      <c r="A6918" s="262">
        <v>100937</v>
      </c>
      <c r="B6918" s="263" t="s">
        <v>5142</v>
      </c>
      <c r="C6918" s="264" t="s">
        <v>4035</v>
      </c>
      <c r="D6918" s="278">
        <v>7.95</v>
      </c>
      <c r="E6918" s="257"/>
    </row>
    <row r="6919" spans="1:5" s="258" customFormat="1" ht="13.5">
      <c r="A6919" s="262">
        <v>100938</v>
      </c>
      <c r="B6919" s="263" t="s">
        <v>5143</v>
      </c>
      <c r="C6919" s="264" t="s">
        <v>4035</v>
      </c>
      <c r="D6919" s="278">
        <v>6.62</v>
      </c>
      <c r="E6919" s="257"/>
    </row>
    <row r="6920" spans="1:5" s="258" customFormat="1" ht="13.5">
      <c r="A6920" s="262">
        <v>100939</v>
      </c>
      <c r="B6920" s="263" t="s">
        <v>5144</v>
      </c>
      <c r="C6920" s="264" t="s">
        <v>4035</v>
      </c>
      <c r="D6920" s="278">
        <v>5.79</v>
      </c>
      <c r="E6920" s="257"/>
    </row>
    <row r="6921" spans="1:5" s="258" customFormat="1" ht="13.5">
      <c r="A6921" s="262">
        <v>100940</v>
      </c>
      <c r="B6921" s="263" t="s">
        <v>5145</v>
      </c>
      <c r="C6921" s="264" t="s">
        <v>4035</v>
      </c>
      <c r="D6921" s="278">
        <v>4.93</v>
      </c>
      <c r="E6921" s="257"/>
    </row>
    <row r="6922" spans="1:5" s="258" customFormat="1" ht="13.5">
      <c r="A6922" s="262">
        <v>100941</v>
      </c>
      <c r="B6922" s="263" t="s">
        <v>5146</v>
      </c>
      <c r="C6922" s="264" t="s">
        <v>4033</v>
      </c>
      <c r="D6922" s="278">
        <v>5.3</v>
      </c>
      <c r="E6922" s="257"/>
    </row>
    <row r="6923" spans="1:5" s="258" customFormat="1" ht="13.5">
      <c r="A6923" s="262">
        <v>100942</v>
      </c>
      <c r="B6923" s="263" t="s">
        <v>5147</v>
      </c>
      <c r="C6923" s="264" t="s">
        <v>4033</v>
      </c>
      <c r="D6923" s="278">
        <v>4.42</v>
      </c>
      <c r="E6923" s="257"/>
    </row>
    <row r="6924" spans="1:5" s="258" customFormat="1" ht="13.5">
      <c r="A6924" s="262">
        <v>100943</v>
      </c>
      <c r="B6924" s="263" t="s">
        <v>5148</v>
      </c>
      <c r="C6924" s="264" t="s">
        <v>4033</v>
      </c>
      <c r="D6924" s="278">
        <v>3.85</v>
      </c>
      <c r="E6924" s="257"/>
    </row>
    <row r="6925" spans="1:5" s="258" customFormat="1" ht="13.5">
      <c r="A6925" s="262">
        <v>100944</v>
      </c>
      <c r="B6925" s="263" t="s">
        <v>5149</v>
      </c>
      <c r="C6925" s="264" t="s">
        <v>4033</v>
      </c>
      <c r="D6925" s="278">
        <v>3.3</v>
      </c>
      <c r="E6925" s="257"/>
    </row>
    <row r="6926" spans="1:5" s="258" customFormat="1" ht="13.5">
      <c r="A6926" s="262">
        <v>100945</v>
      </c>
      <c r="B6926" s="263" t="s">
        <v>5150</v>
      </c>
      <c r="C6926" s="264" t="s">
        <v>4033</v>
      </c>
      <c r="D6926" s="278">
        <v>2.5</v>
      </c>
      <c r="E6926" s="257"/>
    </row>
    <row r="6927" spans="1:5" s="258" customFormat="1" ht="13.5">
      <c r="A6927" s="262">
        <v>100946</v>
      </c>
      <c r="B6927" s="263" t="s">
        <v>5151</v>
      </c>
      <c r="C6927" s="264" t="s">
        <v>4033</v>
      </c>
      <c r="D6927" s="278">
        <v>2.17</v>
      </c>
      <c r="E6927" s="257"/>
    </row>
    <row r="6928" spans="1:5" s="258" customFormat="1" ht="13.5">
      <c r="A6928" s="262">
        <v>100947</v>
      </c>
      <c r="B6928" s="263" t="s">
        <v>5152</v>
      </c>
      <c r="C6928" s="264" t="s">
        <v>4033</v>
      </c>
      <c r="D6928" s="278">
        <v>1.99</v>
      </c>
      <c r="E6928" s="257"/>
    </row>
    <row r="6929" spans="1:5" s="258" customFormat="1" ht="27">
      <c r="A6929" s="262">
        <v>100948</v>
      </c>
      <c r="B6929" s="263" t="s">
        <v>5153</v>
      </c>
      <c r="C6929" s="264" t="s">
        <v>4033</v>
      </c>
      <c r="D6929" s="278">
        <v>0.79</v>
      </c>
      <c r="E6929" s="257"/>
    </row>
    <row r="6930" spans="1:5" s="258" customFormat="1" ht="13.5">
      <c r="A6930" s="262">
        <v>100949</v>
      </c>
      <c r="B6930" s="263" t="s">
        <v>5154</v>
      </c>
      <c r="C6930" s="264" t="s">
        <v>4033</v>
      </c>
      <c r="D6930" s="278">
        <v>5.97</v>
      </c>
      <c r="E6930" s="257"/>
    </row>
    <row r="6931" spans="1:5" s="258" customFormat="1" ht="27">
      <c r="A6931" s="262">
        <v>100950</v>
      </c>
      <c r="B6931" s="263" t="s">
        <v>5155</v>
      </c>
      <c r="C6931" s="264" t="s">
        <v>4033</v>
      </c>
      <c r="D6931" s="278">
        <v>3.18</v>
      </c>
      <c r="E6931" s="257"/>
    </row>
    <row r="6932" spans="1:5" s="258" customFormat="1" ht="27">
      <c r="A6932" s="262">
        <v>100951</v>
      </c>
      <c r="B6932" s="263" t="s">
        <v>5156</v>
      </c>
      <c r="C6932" s="264" t="s">
        <v>4033</v>
      </c>
      <c r="D6932" s="278">
        <v>2.75</v>
      </c>
      <c r="E6932" s="257"/>
    </row>
    <row r="6933" spans="1:5" s="258" customFormat="1" ht="27">
      <c r="A6933" s="262">
        <v>100952</v>
      </c>
      <c r="B6933" s="263" t="s">
        <v>5157</v>
      </c>
      <c r="C6933" s="264" t="s">
        <v>4033</v>
      </c>
      <c r="D6933" s="278">
        <v>2.5299999999999998</v>
      </c>
      <c r="E6933" s="257"/>
    </row>
    <row r="6934" spans="1:5" s="258" customFormat="1" ht="27">
      <c r="A6934" s="262">
        <v>100953</v>
      </c>
      <c r="B6934" s="263" t="s">
        <v>5158</v>
      </c>
      <c r="C6934" s="264" t="s">
        <v>4033</v>
      </c>
      <c r="D6934" s="278">
        <v>1</v>
      </c>
      <c r="E6934" s="257"/>
    </row>
    <row r="6935" spans="1:5" s="258" customFormat="1" ht="27">
      <c r="A6935" s="262">
        <v>100954</v>
      </c>
      <c r="B6935" s="263" t="s">
        <v>5159</v>
      </c>
      <c r="C6935" s="264" t="s">
        <v>4033</v>
      </c>
      <c r="D6935" s="278">
        <v>7.58</v>
      </c>
      <c r="E6935" s="257"/>
    </row>
    <row r="6936" spans="1:5" s="258" customFormat="1" ht="13.5">
      <c r="A6936" s="262">
        <v>100955</v>
      </c>
      <c r="B6936" s="263" t="s">
        <v>5160</v>
      </c>
      <c r="C6936" s="264" t="s">
        <v>4035</v>
      </c>
      <c r="D6936" s="278">
        <v>4.3899999999999997</v>
      </c>
      <c r="E6936" s="257"/>
    </row>
    <row r="6937" spans="1:5" s="258" customFormat="1" ht="13.5">
      <c r="A6937" s="262">
        <v>100956</v>
      </c>
      <c r="B6937" s="263" t="s">
        <v>5161</v>
      </c>
      <c r="C6937" s="264" t="s">
        <v>4035</v>
      </c>
      <c r="D6937" s="278">
        <v>3.81</v>
      </c>
      <c r="E6937" s="257"/>
    </row>
    <row r="6938" spans="1:5" s="258" customFormat="1" ht="13.5">
      <c r="A6938" s="262">
        <v>100957</v>
      </c>
      <c r="B6938" s="263" t="s">
        <v>5162</v>
      </c>
      <c r="C6938" s="264" t="s">
        <v>4035</v>
      </c>
      <c r="D6938" s="278">
        <v>3.49</v>
      </c>
      <c r="E6938" s="257"/>
    </row>
    <row r="6939" spans="1:5" s="258" customFormat="1" ht="27">
      <c r="A6939" s="262">
        <v>100958</v>
      </c>
      <c r="B6939" s="263" t="s">
        <v>5163</v>
      </c>
      <c r="C6939" s="264" t="s">
        <v>4035</v>
      </c>
      <c r="D6939" s="278">
        <v>1.39</v>
      </c>
      <c r="E6939" s="257"/>
    </row>
    <row r="6940" spans="1:5" s="258" customFormat="1" ht="13.5">
      <c r="A6940" s="262">
        <v>100959</v>
      </c>
      <c r="B6940" s="263" t="s">
        <v>5164</v>
      </c>
      <c r="C6940" s="264" t="s">
        <v>4035</v>
      </c>
      <c r="D6940" s="278">
        <v>10.47</v>
      </c>
      <c r="E6940" s="257"/>
    </row>
    <row r="6941" spans="1:5" s="258" customFormat="1" ht="13.5">
      <c r="A6941" s="262">
        <v>100960</v>
      </c>
      <c r="B6941" s="263" t="s">
        <v>5165</v>
      </c>
      <c r="C6941" s="264" t="s">
        <v>4035</v>
      </c>
      <c r="D6941" s="278">
        <v>3.26</v>
      </c>
      <c r="E6941" s="257"/>
    </row>
    <row r="6942" spans="1:5" s="258" customFormat="1" ht="13.5">
      <c r="A6942" s="262">
        <v>100961</v>
      </c>
      <c r="B6942" s="263" t="s">
        <v>5166</v>
      </c>
      <c r="C6942" s="264" t="s">
        <v>4035</v>
      </c>
      <c r="D6942" s="278">
        <v>2.82</v>
      </c>
      <c r="E6942" s="257"/>
    </row>
    <row r="6943" spans="1:5" s="258" customFormat="1" ht="13.5">
      <c r="A6943" s="262">
        <v>100962</v>
      </c>
      <c r="B6943" s="263" t="s">
        <v>5167</v>
      </c>
      <c r="C6943" s="264" t="s">
        <v>4035</v>
      </c>
      <c r="D6943" s="278">
        <v>2.57</v>
      </c>
      <c r="E6943" s="257"/>
    </row>
    <row r="6944" spans="1:5" s="258" customFormat="1" ht="27">
      <c r="A6944" s="262">
        <v>100963</v>
      </c>
      <c r="B6944" s="263" t="s">
        <v>5168</v>
      </c>
      <c r="C6944" s="264" t="s">
        <v>4035</v>
      </c>
      <c r="D6944" s="278">
        <v>1.02</v>
      </c>
      <c r="E6944" s="257"/>
    </row>
    <row r="6945" spans="1:5" s="258" customFormat="1" ht="13.5">
      <c r="A6945" s="262">
        <v>100964</v>
      </c>
      <c r="B6945" s="263" t="s">
        <v>5169</v>
      </c>
      <c r="C6945" s="264" t="s">
        <v>4035</v>
      </c>
      <c r="D6945" s="278">
        <v>7.82</v>
      </c>
      <c r="E6945" s="257"/>
    </row>
    <row r="6946" spans="1:5" s="258" customFormat="1" ht="27">
      <c r="A6946" s="262">
        <v>100973</v>
      </c>
      <c r="B6946" s="263" t="s">
        <v>5170</v>
      </c>
      <c r="C6946" s="264" t="s">
        <v>7</v>
      </c>
      <c r="D6946" s="278">
        <v>8.41</v>
      </c>
      <c r="E6946" s="257"/>
    </row>
    <row r="6947" spans="1:5" s="258" customFormat="1" ht="27">
      <c r="A6947" s="262">
        <v>100974</v>
      </c>
      <c r="B6947" s="263" t="s">
        <v>5171</v>
      </c>
      <c r="C6947" s="264" t="s">
        <v>7</v>
      </c>
      <c r="D6947" s="278">
        <v>8.0399999999999991</v>
      </c>
      <c r="E6947" s="257"/>
    </row>
    <row r="6948" spans="1:5" s="258" customFormat="1" ht="27">
      <c r="A6948" s="262">
        <v>100975</v>
      </c>
      <c r="B6948" s="263" t="s">
        <v>5172</v>
      </c>
      <c r="C6948" s="264" t="s">
        <v>7</v>
      </c>
      <c r="D6948" s="278">
        <v>8.0399999999999991</v>
      </c>
      <c r="E6948" s="257"/>
    </row>
    <row r="6949" spans="1:5" s="258" customFormat="1" ht="27">
      <c r="A6949" s="262">
        <v>100965</v>
      </c>
      <c r="B6949" s="263" t="s">
        <v>5173</v>
      </c>
      <c r="C6949" s="264" t="s">
        <v>4033</v>
      </c>
      <c r="D6949" s="278">
        <v>1.58</v>
      </c>
      <c r="E6949" s="257"/>
    </row>
    <row r="6950" spans="1:5" s="258" customFormat="1" ht="27">
      <c r="A6950" s="262">
        <v>100966</v>
      </c>
      <c r="B6950" s="263" t="s">
        <v>5174</v>
      </c>
      <c r="C6950" s="264" t="s">
        <v>4033</v>
      </c>
      <c r="D6950" s="278">
        <v>1.36</v>
      </c>
      <c r="E6950" s="257"/>
    </row>
    <row r="6951" spans="1:5" s="258" customFormat="1" ht="27">
      <c r="A6951" s="262">
        <v>100969</v>
      </c>
      <c r="B6951" s="263" t="s">
        <v>5177</v>
      </c>
      <c r="C6951" s="264" t="s">
        <v>4033</v>
      </c>
      <c r="D6951" s="278">
        <v>2.08</v>
      </c>
      <c r="E6951" s="257"/>
    </row>
    <row r="6952" spans="1:5" s="258" customFormat="1" ht="27">
      <c r="A6952" s="262">
        <v>100970</v>
      </c>
      <c r="B6952" s="263" t="s">
        <v>5178</v>
      </c>
      <c r="C6952" s="264" t="s">
        <v>4033</v>
      </c>
      <c r="D6952" s="278">
        <v>1.76</v>
      </c>
      <c r="E6952" s="257"/>
    </row>
    <row r="6953" spans="1:5" s="258" customFormat="1" ht="27">
      <c r="A6953" s="262">
        <v>102330</v>
      </c>
      <c r="B6953" s="263" t="s">
        <v>5175</v>
      </c>
      <c r="C6953" s="264" t="s">
        <v>4033</v>
      </c>
      <c r="D6953" s="278">
        <v>1.27</v>
      </c>
      <c r="E6953" s="257"/>
    </row>
    <row r="6954" spans="1:5" s="258" customFormat="1" ht="27">
      <c r="A6954" s="262">
        <v>102331</v>
      </c>
      <c r="B6954" s="263" t="s">
        <v>5176</v>
      </c>
      <c r="C6954" s="264" t="s">
        <v>4033</v>
      </c>
      <c r="D6954" s="278">
        <v>0.5</v>
      </c>
      <c r="E6954" s="257"/>
    </row>
    <row r="6955" spans="1:5" s="258" customFormat="1" ht="27">
      <c r="A6955" s="262">
        <v>102332</v>
      </c>
      <c r="B6955" s="263" t="s">
        <v>5179</v>
      </c>
      <c r="C6955" s="264" t="s">
        <v>4033</v>
      </c>
      <c r="D6955" s="278">
        <v>1.64</v>
      </c>
      <c r="E6955" s="257"/>
    </row>
    <row r="6956" spans="1:5" s="258" customFormat="1" ht="27">
      <c r="A6956" s="262">
        <v>102333</v>
      </c>
      <c r="B6956" s="263" t="s">
        <v>5180</v>
      </c>
      <c r="C6956" s="264" t="s">
        <v>4033</v>
      </c>
      <c r="D6956" s="278">
        <v>0.65</v>
      </c>
      <c r="E6956" s="257"/>
    </row>
    <row r="6957" spans="1:5" s="258" customFormat="1" ht="27">
      <c r="A6957" s="262">
        <v>101019</v>
      </c>
      <c r="B6957" s="263" t="s">
        <v>5181</v>
      </c>
      <c r="C6957" s="264" t="s">
        <v>4034</v>
      </c>
      <c r="D6957" s="278">
        <v>525.64</v>
      </c>
      <c r="E6957" s="257"/>
    </row>
    <row r="6958" spans="1:5" s="258" customFormat="1" ht="13.5">
      <c r="A6958" s="262">
        <v>101479</v>
      </c>
      <c r="B6958" s="263" t="s">
        <v>5182</v>
      </c>
      <c r="C6958" s="264" t="s">
        <v>4034</v>
      </c>
      <c r="D6958" s="278">
        <v>153.13999999999999</v>
      </c>
      <c r="E6958" s="257"/>
    </row>
    <row r="6959" spans="1:5" s="258" customFormat="1" ht="13.5">
      <c r="A6959" s="262">
        <v>102568</v>
      </c>
      <c r="B6959" s="263" t="s">
        <v>7299</v>
      </c>
      <c r="C6959" s="264" t="s">
        <v>4034</v>
      </c>
      <c r="D6959" s="278">
        <v>260.89999999999998</v>
      </c>
      <c r="E6959" s="257"/>
    </row>
    <row r="6960" spans="1:5" s="258" customFormat="1" ht="27">
      <c r="A6960" s="262">
        <v>100976</v>
      </c>
      <c r="B6960" s="263" t="s">
        <v>5183</v>
      </c>
      <c r="C6960" s="264" t="s">
        <v>7</v>
      </c>
      <c r="D6960" s="278">
        <v>7.87</v>
      </c>
      <c r="E6960" s="257"/>
    </row>
    <row r="6961" spans="1:5" s="258" customFormat="1" ht="27">
      <c r="A6961" s="262">
        <v>100977</v>
      </c>
      <c r="B6961" s="263" t="s">
        <v>5184</v>
      </c>
      <c r="C6961" s="264" t="s">
        <v>7</v>
      </c>
      <c r="D6961" s="278">
        <v>6.96</v>
      </c>
      <c r="E6961" s="257"/>
    </row>
    <row r="6962" spans="1:5" s="258" customFormat="1" ht="27">
      <c r="A6962" s="262">
        <v>100978</v>
      </c>
      <c r="B6962" s="263" t="s">
        <v>5185</v>
      </c>
      <c r="C6962" s="264" t="s">
        <v>7</v>
      </c>
      <c r="D6962" s="278">
        <v>6.25</v>
      </c>
      <c r="E6962" s="257"/>
    </row>
    <row r="6963" spans="1:5" s="258" customFormat="1" ht="27">
      <c r="A6963" s="262">
        <v>100979</v>
      </c>
      <c r="B6963" s="263" t="s">
        <v>5186</v>
      </c>
      <c r="C6963" s="264" t="s">
        <v>7</v>
      </c>
      <c r="D6963" s="278">
        <v>5.96</v>
      </c>
      <c r="E6963" s="257"/>
    </row>
    <row r="6964" spans="1:5" s="258" customFormat="1" ht="27">
      <c r="A6964" s="262">
        <v>100980</v>
      </c>
      <c r="B6964" s="263" t="s">
        <v>5187</v>
      </c>
      <c r="C6964" s="264" t="s">
        <v>7</v>
      </c>
      <c r="D6964" s="278">
        <v>5.64</v>
      </c>
      <c r="E6964" s="257"/>
    </row>
    <row r="6965" spans="1:5" s="258" customFormat="1" ht="27">
      <c r="A6965" s="262">
        <v>100981</v>
      </c>
      <c r="B6965" s="263" t="s">
        <v>5188</v>
      </c>
      <c r="C6965" s="264" t="s">
        <v>7</v>
      </c>
      <c r="D6965" s="278">
        <v>8.5</v>
      </c>
      <c r="E6965" s="257"/>
    </row>
    <row r="6966" spans="1:5" s="258" customFormat="1" ht="27">
      <c r="A6966" s="262">
        <v>100982</v>
      </c>
      <c r="B6966" s="263" t="s">
        <v>5189</v>
      </c>
      <c r="C6966" s="264" t="s">
        <v>7</v>
      </c>
      <c r="D6966" s="278">
        <v>8.1</v>
      </c>
      <c r="E6966" s="257"/>
    </row>
    <row r="6967" spans="1:5" s="258" customFormat="1" ht="27">
      <c r="A6967" s="262">
        <v>100983</v>
      </c>
      <c r="B6967" s="263" t="s">
        <v>5190</v>
      </c>
      <c r="C6967" s="264" t="s">
        <v>7</v>
      </c>
      <c r="D6967" s="278">
        <v>8.09</v>
      </c>
      <c r="E6967" s="257"/>
    </row>
    <row r="6968" spans="1:5" s="258" customFormat="1" ht="27">
      <c r="A6968" s="262">
        <v>100984</v>
      </c>
      <c r="B6968" s="263" t="s">
        <v>5191</v>
      </c>
      <c r="C6968" s="264" t="s">
        <v>7</v>
      </c>
      <c r="D6968" s="278">
        <v>7.92</v>
      </c>
      <c r="E6968" s="257"/>
    </row>
    <row r="6969" spans="1:5" s="258" customFormat="1" ht="13.5">
      <c r="A6969" s="262">
        <v>100985</v>
      </c>
      <c r="B6969" s="263" t="s">
        <v>5192</v>
      </c>
      <c r="C6969" s="264" t="s">
        <v>7</v>
      </c>
      <c r="D6969" s="278">
        <v>6.69</v>
      </c>
      <c r="E6969" s="257"/>
    </row>
    <row r="6970" spans="1:5" s="258" customFormat="1" ht="13.5">
      <c r="A6970" s="262">
        <v>100986</v>
      </c>
      <c r="B6970" s="263" t="s">
        <v>5193</v>
      </c>
      <c r="C6970" s="264" t="s">
        <v>7</v>
      </c>
      <c r="D6970" s="278">
        <v>8.02</v>
      </c>
      <c r="E6970" s="257"/>
    </row>
    <row r="6971" spans="1:5" s="258" customFormat="1" ht="13.5">
      <c r="A6971" s="262">
        <v>100987</v>
      </c>
      <c r="B6971" s="263" t="s">
        <v>5194</v>
      </c>
      <c r="C6971" s="264" t="s">
        <v>7</v>
      </c>
      <c r="D6971" s="278">
        <v>9.19</v>
      </c>
      <c r="E6971" s="257"/>
    </row>
    <row r="6972" spans="1:5" s="258" customFormat="1" ht="13.5">
      <c r="A6972" s="262">
        <v>100988</v>
      </c>
      <c r="B6972" s="263" t="s">
        <v>5195</v>
      </c>
      <c r="C6972" s="264" t="s">
        <v>7</v>
      </c>
      <c r="D6972" s="278">
        <v>9.7100000000000009</v>
      </c>
      <c r="E6972" s="257"/>
    </row>
    <row r="6973" spans="1:5" s="258" customFormat="1" ht="27">
      <c r="A6973" s="262">
        <v>100989</v>
      </c>
      <c r="B6973" s="263" t="s">
        <v>5196</v>
      </c>
      <c r="C6973" s="264" t="s">
        <v>4034</v>
      </c>
      <c r="D6973" s="278">
        <v>5.6</v>
      </c>
      <c r="E6973" s="257"/>
    </row>
    <row r="6974" spans="1:5" s="258" customFormat="1" ht="27">
      <c r="A6974" s="262">
        <v>100990</v>
      </c>
      <c r="B6974" s="263" t="s">
        <v>5197</v>
      </c>
      <c r="C6974" s="264" t="s">
        <v>4034</v>
      </c>
      <c r="D6974" s="278">
        <v>5.37</v>
      </c>
      <c r="E6974" s="257"/>
    </row>
    <row r="6975" spans="1:5" s="258" customFormat="1" ht="27">
      <c r="A6975" s="262">
        <v>100991</v>
      </c>
      <c r="B6975" s="263" t="s">
        <v>5198</v>
      </c>
      <c r="C6975" s="264" t="s">
        <v>4034</v>
      </c>
      <c r="D6975" s="278">
        <v>5.39</v>
      </c>
      <c r="E6975" s="257"/>
    </row>
    <row r="6976" spans="1:5" s="258" customFormat="1" ht="27">
      <c r="A6976" s="262">
        <v>100992</v>
      </c>
      <c r="B6976" s="263" t="s">
        <v>5199</v>
      </c>
      <c r="C6976" s="264" t="s">
        <v>4034</v>
      </c>
      <c r="D6976" s="278">
        <v>5.25</v>
      </c>
      <c r="E6976" s="257"/>
    </row>
    <row r="6977" spans="1:5" s="258" customFormat="1" ht="27">
      <c r="A6977" s="262">
        <v>100993</v>
      </c>
      <c r="B6977" s="263" t="s">
        <v>5200</v>
      </c>
      <c r="C6977" s="264" t="s">
        <v>4034</v>
      </c>
      <c r="D6977" s="278">
        <v>4.6399999999999997</v>
      </c>
      <c r="E6977" s="257"/>
    </row>
    <row r="6978" spans="1:5" s="258" customFormat="1" ht="27">
      <c r="A6978" s="262">
        <v>100994</v>
      </c>
      <c r="B6978" s="263" t="s">
        <v>5201</v>
      </c>
      <c r="C6978" s="264" t="s">
        <v>4034</v>
      </c>
      <c r="D6978" s="278">
        <v>4.1500000000000004</v>
      </c>
      <c r="E6978" s="257"/>
    </row>
    <row r="6979" spans="1:5" s="258" customFormat="1" ht="27">
      <c r="A6979" s="262">
        <v>100995</v>
      </c>
      <c r="B6979" s="263" t="s">
        <v>5202</v>
      </c>
      <c r="C6979" s="264" t="s">
        <v>4034</v>
      </c>
      <c r="D6979" s="278">
        <v>3.98</v>
      </c>
      <c r="E6979" s="257"/>
    </row>
    <row r="6980" spans="1:5" s="258" customFormat="1" ht="27">
      <c r="A6980" s="262">
        <v>100996</v>
      </c>
      <c r="B6980" s="263" t="s">
        <v>5203</v>
      </c>
      <c r="C6980" s="264" t="s">
        <v>4034</v>
      </c>
      <c r="D6980" s="278">
        <v>3.75</v>
      </c>
      <c r="E6980" s="257"/>
    </row>
    <row r="6981" spans="1:5" s="258" customFormat="1" ht="27">
      <c r="A6981" s="262">
        <v>100997</v>
      </c>
      <c r="B6981" s="263" t="s">
        <v>5204</v>
      </c>
      <c r="C6981" s="264" t="s">
        <v>4034</v>
      </c>
      <c r="D6981" s="278">
        <v>5.68</v>
      </c>
      <c r="E6981" s="257"/>
    </row>
    <row r="6982" spans="1:5" s="258" customFormat="1" ht="27">
      <c r="A6982" s="262">
        <v>100998</v>
      </c>
      <c r="B6982" s="263" t="s">
        <v>5205</v>
      </c>
      <c r="C6982" s="264" t="s">
        <v>4034</v>
      </c>
      <c r="D6982" s="278">
        <v>5.42</v>
      </c>
      <c r="E6982" s="257"/>
    </row>
    <row r="6983" spans="1:5" s="258" customFormat="1" ht="27">
      <c r="A6983" s="262">
        <v>100999</v>
      </c>
      <c r="B6983" s="263" t="s">
        <v>5206</v>
      </c>
      <c r="C6983" s="264" t="s">
        <v>4034</v>
      </c>
      <c r="D6983" s="278">
        <v>5.43</v>
      </c>
      <c r="E6983" s="257"/>
    </row>
    <row r="6984" spans="1:5" s="258" customFormat="1" ht="27">
      <c r="A6984" s="262">
        <v>101000</v>
      </c>
      <c r="B6984" s="263" t="s">
        <v>5207</v>
      </c>
      <c r="C6984" s="264" t="s">
        <v>4034</v>
      </c>
      <c r="D6984" s="278">
        <v>5.29</v>
      </c>
      <c r="E6984" s="257"/>
    </row>
    <row r="6985" spans="1:5" s="258" customFormat="1" ht="13.5">
      <c r="A6985" s="262">
        <v>101001</v>
      </c>
      <c r="B6985" s="263" t="s">
        <v>5208</v>
      </c>
      <c r="C6985" s="264" t="s">
        <v>4034</v>
      </c>
      <c r="D6985" s="278">
        <v>4.46</v>
      </c>
      <c r="E6985" s="257"/>
    </row>
    <row r="6986" spans="1:5" s="258" customFormat="1" ht="13.5">
      <c r="A6986" s="262">
        <v>101002</v>
      </c>
      <c r="B6986" s="263" t="s">
        <v>5209</v>
      </c>
      <c r="C6986" s="264" t="s">
        <v>4034</v>
      </c>
      <c r="D6986" s="278">
        <v>5.33</v>
      </c>
      <c r="E6986" s="257"/>
    </row>
    <row r="6987" spans="1:5" s="258" customFormat="1" ht="13.5">
      <c r="A6987" s="262">
        <v>101003</v>
      </c>
      <c r="B6987" s="263" t="s">
        <v>5210</v>
      </c>
      <c r="C6987" s="264" t="s">
        <v>4034</v>
      </c>
      <c r="D6987" s="278">
        <v>6.11</v>
      </c>
      <c r="E6987" s="257"/>
    </row>
    <row r="6988" spans="1:5" s="258" customFormat="1" ht="13.5">
      <c r="A6988" s="262">
        <v>101004</v>
      </c>
      <c r="B6988" s="263" t="s">
        <v>5211</v>
      </c>
      <c r="C6988" s="264" t="s">
        <v>4034</v>
      </c>
      <c r="D6988" s="278">
        <v>6.47</v>
      </c>
      <c r="E6988" s="257"/>
    </row>
    <row r="6989" spans="1:5" s="258" customFormat="1" ht="13.5">
      <c r="A6989" s="262">
        <v>101005</v>
      </c>
      <c r="B6989" s="263" t="s">
        <v>5212</v>
      </c>
      <c r="C6989" s="264" t="s">
        <v>7</v>
      </c>
      <c r="D6989" s="278">
        <v>16.7</v>
      </c>
      <c r="E6989" s="257"/>
    </row>
    <row r="6990" spans="1:5" s="258" customFormat="1" ht="13.5">
      <c r="A6990" s="262">
        <v>101006</v>
      </c>
      <c r="B6990" s="263" t="s">
        <v>5213</v>
      </c>
      <c r="C6990" s="264" t="s">
        <v>7</v>
      </c>
      <c r="D6990" s="278">
        <v>18.54</v>
      </c>
      <c r="E6990" s="257"/>
    </row>
    <row r="6991" spans="1:5" s="258" customFormat="1" ht="13.5">
      <c r="A6991" s="262">
        <v>101007</v>
      </c>
      <c r="B6991" s="263" t="s">
        <v>5214</v>
      </c>
      <c r="C6991" s="264" t="s">
        <v>7</v>
      </c>
      <c r="D6991" s="278">
        <v>4.84</v>
      </c>
      <c r="E6991" s="257"/>
    </row>
    <row r="6992" spans="1:5" s="258" customFormat="1" ht="13.5">
      <c r="A6992" s="262">
        <v>101008</v>
      </c>
      <c r="B6992" s="263" t="s">
        <v>5215</v>
      </c>
      <c r="C6992" s="264" t="s">
        <v>7</v>
      </c>
      <c r="D6992" s="278">
        <v>4.91</v>
      </c>
      <c r="E6992" s="257"/>
    </row>
    <row r="6993" spans="1:5" s="258" customFormat="1" ht="13.5">
      <c r="A6993" s="262">
        <v>101009</v>
      </c>
      <c r="B6993" s="263" t="s">
        <v>5216</v>
      </c>
      <c r="C6993" s="264" t="s">
        <v>4034</v>
      </c>
      <c r="D6993" s="278">
        <v>38.4</v>
      </c>
      <c r="E6993" s="257"/>
    </row>
    <row r="6994" spans="1:5" s="258" customFormat="1" ht="13.5">
      <c r="A6994" s="262">
        <v>101010</v>
      </c>
      <c r="B6994" s="263" t="s">
        <v>5217</v>
      </c>
      <c r="C6994" s="264" t="s">
        <v>4034</v>
      </c>
      <c r="D6994" s="278">
        <v>24.18</v>
      </c>
      <c r="E6994" s="257"/>
    </row>
    <row r="6995" spans="1:5" s="258" customFormat="1" ht="27">
      <c r="A6995" s="262">
        <v>101013</v>
      </c>
      <c r="B6995" s="263" t="s">
        <v>5218</v>
      </c>
      <c r="C6995" s="264" t="s">
        <v>4034</v>
      </c>
      <c r="D6995" s="278">
        <v>41.01</v>
      </c>
      <c r="E6995" s="257"/>
    </row>
    <row r="6996" spans="1:5" s="258" customFormat="1" ht="27">
      <c r="A6996" s="262">
        <v>101014</v>
      </c>
      <c r="B6996" s="263" t="s">
        <v>5219</v>
      </c>
      <c r="C6996" s="264" t="s">
        <v>4034</v>
      </c>
      <c r="D6996" s="278">
        <v>37.57</v>
      </c>
      <c r="E6996" s="257"/>
    </row>
    <row r="6997" spans="1:5" s="258" customFormat="1" ht="27">
      <c r="A6997" s="262">
        <v>101015</v>
      </c>
      <c r="B6997" s="263" t="s">
        <v>5220</v>
      </c>
      <c r="C6997" s="264" t="s">
        <v>4034</v>
      </c>
      <c r="D6997" s="278">
        <v>30.86</v>
      </c>
      <c r="E6997" s="257"/>
    </row>
    <row r="6998" spans="1:5" s="258" customFormat="1" ht="27">
      <c r="A6998" s="262">
        <v>101016</v>
      </c>
      <c r="B6998" s="263" t="s">
        <v>5221</v>
      </c>
      <c r="C6998" s="264" t="s">
        <v>4034</v>
      </c>
      <c r="D6998" s="278">
        <v>35.72</v>
      </c>
      <c r="E6998" s="257"/>
    </row>
    <row r="6999" spans="1:5" s="258" customFormat="1" ht="27">
      <c r="A6999" s="262">
        <v>101017</v>
      </c>
      <c r="B6999" s="263" t="s">
        <v>5222</v>
      </c>
      <c r="C6999" s="264" t="s">
        <v>4034</v>
      </c>
      <c r="D6999" s="278">
        <v>27.09</v>
      </c>
      <c r="E6999" s="257"/>
    </row>
    <row r="7000" spans="1:5" s="258" customFormat="1" ht="27">
      <c r="A7000" s="262">
        <v>101018</v>
      </c>
      <c r="B7000" s="263" t="s">
        <v>5223</v>
      </c>
      <c r="C7000" s="264" t="s">
        <v>4034</v>
      </c>
      <c r="D7000" s="278">
        <v>22.25</v>
      </c>
      <c r="E7000" s="257"/>
    </row>
    <row r="7001" spans="1:5" s="258" customFormat="1" ht="27">
      <c r="A7001" s="262">
        <v>101463</v>
      </c>
      <c r="B7001" s="263" t="s">
        <v>5224</v>
      </c>
      <c r="C7001" s="264" t="s">
        <v>4034</v>
      </c>
      <c r="D7001" s="278">
        <v>41.14</v>
      </c>
      <c r="E7001" s="257"/>
    </row>
    <row r="7002" spans="1:5" s="258" customFormat="1" ht="27">
      <c r="A7002" s="262">
        <v>101464</v>
      </c>
      <c r="B7002" s="263" t="s">
        <v>5225</v>
      </c>
      <c r="C7002" s="264" t="s">
        <v>4034</v>
      </c>
      <c r="D7002" s="278">
        <v>31.6</v>
      </c>
      <c r="E7002" s="257"/>
    </row>
    <row r="7003" spans="1:5" s="258" customFormat="1" ht="27">
      <c r="A7003" s="262">
        <v>101465</v>
      </c>
      <c r="B7003" s="263" t="s">
        <v>5226</v>
      </c>
      <c r="C7003" s="264" t="s">
        <v>4034</v>
      </c>
      <c r="D7003" s="278">
        <v>24.15</v>
      </c>
      <c r="E7003" s="257"/>
    </row>
    <row r="7004" spans="1:5" s="258" customFormat="1" ht="27">
      <c r="A7004" s="262">
        <v>101466</v>
      </c>
      <c r="B7004" s="263" t="s">
        <v>5227</v>
      </c>
      <c r="C7004" s="264" t="s">
        <v>4034</v>
      </c>
      <c r="D7004" s="278">
        <v>19.649999999999999</v>
      </c>
      <c r="E7004" s="257"/>
    </row>
    <row r="7005" spans="1:5" s="258" customFormat="1" ht="27">
      <c r="A7005" s="262">
        <v>101467</v>
      </c>
      <c r="B7005" s="263" t="s">
        <v>5228</v>
      </c>
      <c r="C7005" s="264" t="s">
        <v>4034</v>
      </c>
      <c r="D7005" s="278">
        <v>16.440000000000001</v>
      </c>
      <c r="E7005" s="257"/>
    </row>
    <row r="7006" spans="1:5" s="258" customFormat="1" ht="27">
      <c r="A7006" s="262">
        <v>101468</v>
      </c>
      <c r="B7006" s="263" t="s">
        <v>5229</v>
      </c>
      <c r="C7006" s="264" t="s">
        <v>4034</v>
      </c>
      <c r="D7006" s="278">
        <v>15.04</v>
      </c>
      <c r="E7006" s="257"/>
    </row>
    <row r="7007" spans="1:5" s="258" customFormat="1" ht="27">
      <c r="A7007" s="262">
        <v>101469</v>
      </c>
      <c r="B7007" s="263" t="s">
        <v>5230</v>
      </c>
      <c r="C7007" s="264" t="s">
        <v>4034</v>
      </c>
      <c r="D7007" s="278">
        <v>33.659999999999997</v>
      </c>
      <c r="E7007" s="257"/>
    </row>
    <row r="7008" spans="1:5" s="258" customFormat="1" ht="27">
      <c r="A7008" s="262">
        <v>101470</v>
      </c>
      <c r="B7008" s="263" t="s">
        <v>5231</v>
      </c>
      <c r="C7008" s="264" t="s">
        <v>4034</v>
      </c>
      <c r="D7008" s="278">
        <v>26.73</v>
      </c>
      <c r="E7008" s="257"/>
    </row>
    <row r="7009" spans="1:5" s="258" customFormat="1" ht="27">
      <c r="A7009" s="262">
        <v>101471</v>
      </c>
      <c r="B7009" s="263" t="s">
        <v>5232</v>
      </c>
      <c r="C7009" s="264" t="s">
        <v>4034</v>
      </c>
      <c r="D7009" s="278">
        <v>22.91</v>
      </c>
      <c r="E7009" s="257"/>
    </row>
    <row r="7010" spans="1:5" s="258" customFormat="1" ht="27">
      <c r="A7010" s="262">
        <v>101472</v>
      </c>
      <c r="B7010" s="263" t="s">
        <v>5233</v>
      </c>
      <c r="C7010" s="264" t="s">
        <v>4034</v>
      </c>
      <c r="D7010" s="278">
        <v>17.850000000000001</v>
      </c>
      <c r="E7010" s="257"/>
    </row>
    <row r="7011" spans="1:5" s="258" customFormat="1" ht="27">
      <c r="A7011" s="262">
        <v>101473</v>
      </c>
      <c r="B7011" s="263" t="s">
        <v>5234</v>
      </c>
      <c r="C7011" s="264" t="s">
        <v>4034</v>
      </c>
      <c r="D7011" s="278">
        <v>25.69</v>
      </c>
      <c r="E7011" s="257"/>
    </row>
    <row r="7012" spans="1:5" s="258" customFormat="1" ht="27">
      <c r="A7012" s="262">
        <v>101474</v>
      </c>
      <c r="B7012" s="263" t="s">
        <v>5235</v>
      </c>
      <c r="C7012" s="264" t="s">
        <v>4034</v>
      </c>
      <c r="D7012" s="278">
        <v>18.38</v>
      </c>
      <c r="E7012" s="257"/>
    </row>
    <row r="7013" spans="1:5" s="258" customFormat="1" ht="27">
      <c r="A7013" s="262">
        <v>101475</v>
      </c>
      <c r="B7013" s="263" t="s">
        <v>5236</v>
      </c>
      <c r="C7013" s="264" t="s">
        <v>4034</v>
      </c>
      <c r="D7013" s="278">
        <v>16.309999999999999</v>
      </c>
      <c r="E7013" s="257"/>
    </row>
    <row r="7014" spans="1:5" s="258" customFormat="1" ht="27">
      <c r="A7014" s="262">
        <v>101476</v>
      </c>
      <c r="B7014" s="263" t="s">
        <v>5237</v>
      </c>
      <c r="C7014" s="264" t="s">
        <v>4034</v>
      </c>
      <c r="D7014" s="278">
        <v>14.53</v>
      </c>
      <c r="E7014" s="257"/>
    </row>
    <row r="7015" spans="1:5" s="258" customFormat="1" ht="27">
      <c r="A7015" s="262">
        <v>101477</v>
      </c>
      <c r="B7015" s="263" t="s">
        <v>5238</v>
      </c>
      <c r="C7015" s="264" t="s">
        <v>4034</v>
      </c>
      <c r="D7015" s="278">
        <v>11.9</v>
      </c>
      <c r="E7015" s="257"/>
    </row>
    <row r="7016" spans="1:5" s="258" customFormat="1" ht="27">
      <c r="A7016" s="262">
        <v>101478</v>
      </c>
      <c r="B7016" s="263" t="s">
        <v>5239</v>
      </c>
      <c r="C7016" s="264" t="s">
        <v>4034</v>
      </c>
      <c r="D7016" s="278">
        <v>10.130000000000001</v>
      </c>
      <c r="E7016" s="257"/>
    </row>
    <row r="7017" spans="1:5" s="258" customFormat="1" ht="27">
      <c r="A7017" s="262">
        <v>101480</v>
      </c>
      <c r="B7017" s="263" t="s">
        <v>5240</v>
      </c>
      <c r="C7017" s="264" t="s">
        <v>4034</v>
      </c>
      <c r="D7017" s="278">
        <v>60.2</v>
      </c>
      <c r="E7017" s="257"/>
    </row>
    <row r="7018" spans="1:5" s="258" customFormat="1" ht="27">
      <c r="A7018" s="262">
        <v>101481</v>
      </c>
      <c r="B7018" s="263" t="s">
        <v>5241</v>
      </c>
      <c r="C7018" s="264" t="s">
        <v>4034</v>
      </c>
      <c r="D7018" s="278">
        <v>43.49</v>
      </c>
      <c r="E7018" s="257"/>
    </row>
    <row r="7019" spans="1:5" s="258" customFormat="1" ht="27">
      <c r="A7019" s="262">
        <v>101482</v>
      </c>
      <c r="B7019" s="263" t="s">
        <v>7300</v>
      </c>
      <c r="C7019" s="264" t="s">
        <v>4034</v>
      </c>
      <c r="D7019" s="278">
        <v>32.5</v>
      </c>
      <c r="E7019" s="257"/>
    </row>
    <row r="7020" spans="1:5" s="258" customFormat="1" ht="27">
      <c r="A7020" s="262">
        <v>101483</v>
      </c>
      <c r="B7020" s="263" t="s">
        <v>5242</v>
      </c>
      <c r="C7020" s="264" t="s">
        <v>4034</v>
      </c>
      <c r="D7020" s="278">
        <v>33.729999999999997</v>
      </c>
      <c r="E7020" s="257"/>
    </row>
    <row r="7021" spans="1:5" s="258" customFormat="1" ht="27">
      <c r="A7021" s="262">
        <v>101484</v>
      </c>
      <c r="B7021" s="263" t="s">
        <v>5243</v>
      </c>
      <c r="C7021" s="264" t="s">
        <v>4034</v>
      </c>
      <c r="D7021" s="278">
        <v>174.82</v>
      </c>
      <c r="E7021" s="257"/>
    </row>
    <row r="7022" spans="1:5" s="258" customFormat="1" ht="27">
      <c r="A7022" s="262">
        <v>101485</v>
      </c>
      <c r="B7022" s="263" t="s">
        <v>5244</v>
      </c>
      <c r="C7022" s="264" t="s">
        <v>4034</v>
      </c>
      <c r="D7022" s="278">
        <v>134.19</v>
      </c>
      <c r="E7022" s="257"/>
    </row>
    <row r="7023" spans="1:5" s="258" customFormat="1" ht="27">
      <c r="A7023" s="262">
        <v>101486</v>
      </c>
      <c r="B7023" s="263" t="s">
        <v>5245</v>
      </c>
      <c r="C7023" s="264" t="s">
        <v>4034</v>
      </c>
      <c r="D7023" s="278">
        <v>120.88</v>
      </c>
      <c r="E7023" s="257"/>
    </row>
    <row r="7024" spans="1:5" s="258" customFormat="1" ht="27">
      <c r="A7024" s="262">
        <v>101487</v>
      </c>
      <c r="B7024" s="263" t="s">
        <v>5246</v>
      </c>
      <c r="C7024" s="264" t="s">
        <v>4034</v>
      </c>
      <c r="D7024" s="278">
        <v>88.51</v>
      </c>
      <c r="E7024" s="257"/>
    </row>
    <row r="7025" spans="1:5" s="258" customFormat="1" ht="27">
      <c r="A7025" s="262">
        <v>101488</v>
      </c>
      <c r="B7025" s="263" t="s">
        <v>5247</v>
      </c>
      <c r="C7025" s="264" t="s">
        <v>4034</v>
      </c>
      <c r="D7025" s="278">
        <v>76.58</v>
      </c>
      <c r="E7025" s="257"/>
    </row>
    <row r="7026" spans="1:5" s="258" customFormat="1" ht="27">
      <c r="A7026" s="262">
        <v>101188</v>
      </c>
      <c r="B7026" s="263" t="s">
        <v>4885</v>
      </c>
      <c r="C7026" s="264" t="s">
        <v>1</v>
      </c>
      <c r="D7026" s="278">
        <v>6.64</v>
      </c>
      <c r="E7026" s="257"/>
    </row>
    <row r="7027" spans="1:5" s="258" customFormat="1" ht="27">
      <c r="A7027" s="262">
        <v>101189</v>
      </c>
      <c r="B7027" s="263" t="s">
        <v>4886</v>
      </c>
      <c r="C7027" s="264" t="s">
        <v>1</v>
      </c>
      <c r="D7027" s="278">
        <v>74.41</v>
      </c>
      <c r="E7027" s="257"/>
    </row>
    <row r="7028" spans="1:5" s="258" customFormat="1" ht="27">
      <c r="A7028" s="262">
        <v>101190</v>
      </c>
      <c r="B7028" s="263" t="s">
        <v>4887</v>
      </c>
      <c r="C7028" s="264" t="s">
        <v>1</v>
      </c>
      <c r="D7028" s="278">
        <v>73.459999999999994</v>
      </c>
      <c r="E7028" s="257"/>
    </row>
    <row r="7029" spans="1:5" s="258" customFormat="1" ht="27">
      <c r="A7029" s="262">
        <v>101191</v>
      </c>
      <c r="B7029" s="263" t="s">
        <v>4888</v>
      </c>
      <c r="C7029" s="264" t="s">
        <v>1</v>
      </c>
      <c r="D7029" s="278">
        <v>73.930000000000007</v>
      </c>
      <c r="E7029" s="257"/>
    </row>
    <row r="7030" spans="1:5" s="258" customFormat="1" ht="27">
      <c r="A7030" s="262">
        <v>101192</v>
      </c>
      <c r="B7030" s="263" t="s">
        <v>4889</v>
      </c>
      <c r="C7030" s="264" t="s">
        <v>1</v>
      </c>
      <c r="D7030" s="278">
        <v>75.89</v>
      </c>
      <c r="E7030" s="257"/>
    </row>
    <row r="7031" spans="1:5" s="258" customFormat="1" ht="27">
      <c r="A7031" s="262">
        <v>101193</v>
      </c>
      <c r="B7031" s="263" t="s">
        <v>4890</v>
      </c>
      <c r="C7031" s="264" t="s">
        <v>1</v>
      </c>
      <c r="D7031" s="278">
        <v>66.84</v>
      </c>
      <c r="E7031" s="257"/>
    </row>
    <row r="7032" spans="1:5" s="258" customFormat="1" ht="27">
      <c r="A7032" s="262">
        <v>101194</v>
      </c>
      <c r="B7032" s="263" t="s">
        <v>4891</v>
      </c>
      <c r="C7032" s="264" t="s">
        <v>1</v>
      </c>
      <c r="D7032" s="278">
        <v>67.31</v>
      </c>
      <c r="E7032" s="257"/>
    </row>
    <row r="7033" spans="1:5" s="258" customFormat="1" ht="27">
      <c r="A7033" s="262">
        <v>101197</v>
      </c>
      <c r="B7033" s="263" t="s">
        <v>4892</v>
      </c>
      <c r="C7033" s="264" t="s">
        <v>1</v>
      </c>
      <c r="D7033" s="278">
        <v>136.04</v>
      </c>
      <c r="E7033" s="257"/>
    </row>
    <row r="7034" spans="1:5" s="258" customFormat="1" ht="27">
      <c r="A7034" s="262">
        <v>101198</v>
      </c>
      <c r="B7034" s="263" t="s">
        <v>4893</v>
      </c>
      <c r="C7034" s="264" t="s">
        <v>1</v>
      </c>
      <c r="D7034" s="278">
        <v>101.64</v>
      </c>
      <c r="E7034" s="257"/>
    </row>
    <row r="7035" spans="1:5" s="258" customFormat="1" ht="27">
      <c r="A7035" s="262">
        <v>101199</v>
      </c>
      <c r="B7035" s="263" t="s">
        <v>4894</v>
      </c>
      <c r="C7035" s="264" t="s">
        <v>1</v>
      </c>
      <c r="D7035" s="278">
        <v>102.83</v>
      </c>
      <c r="E7035" s="257"/>
    </row>
    <row r="7036" spans="1:5" s="258" customFormat="1" ht="27">
      <c r="A7036" s="262">
        <v>101200</v>
      </c>
      <c r="B7036" s="263" t="s">
        <v>4895</v>
      </c>
      <c r="C7036" s="264" t="s">
        <v>1</v>
      </c>
      <c r="D7036" s="278">
        <v>64.89</v>
      </c>
      <c r="E7036" s="257"/>
    </row>
    <row r="7037" spans="1:5" s="258" customFormat="1" ht="27">
      <c r="A7037" s="262">
        <v>101201</v>
      </c>
      <c r="B7037" s="263" t="s">
        <v>4896</v>
      </c>
      <c r="C7037" s="264" t="s">
        <v>1</v>
      </c>
      <c r="D7037" s="278">
        <v>80.930000000000007</v>
      </c>
      <c r="E7037" s="257"/>
    </row>
    <row r="7038" spans="1:5" s="258" customFormat="1" ht="27">
      <c r="A7038" s="262">
        <v>101202</v>
      </c>
      <c r="B7038" s="263" t="s">
        <v>4897</v>
      </c>
      <c r="C7038" s="264" t="s">
        <v>1</v>
      </c>
      <c r="D7038" s="278">
        <v>46.97</v>
      </c>
      <c r="E7038" s="257"/>
    </row>
    <row r="7039" spans="1:5" s="258" customFormat="1" ht="27">
      <c r="A7039" s="262">
        <v>101203</v>
      </c>
      <c r="B7039" s="263" t="s">
        <v>4898</v>
      </c>
      <c r="C7039" s="264" t="s">
        <v>1</v>
      </c>
      <c r="D7039" s="278">
        <v>45.78</v>
      </c>
      <c r="E7039" s="257"/>
    </row>
    <row r="7040" spans="1:5" s="258" customFormat="1" ht="27">
      <c r="A7040" s="262">
        <v>101204</v>
      </c>
      <c r="B7040" s="263" t="s">
        <v>4899</v>
      </c>
      <c r="C7040" s="264" t="s">
        <v>1</v>
      </c>
      <c r="D7040" s="278">
        <v>46.25</v>
      </c>
      <c r="E7040" s="257"/>
    </row>
    <row r="7041" spans="1:5" s="258" customFormat="1" ht="27">
      <c r="A7041" s="262">
        <v>101205</v>
      </c>
      <c r="B7041" s="263" t="s">
        <v>4900</v>
      </c>
      <c r="C7041" s="264" t="s">
        <v>1</v>
      </c>
      <c r="D7041" s="278">
        <v>46.97</v>
      </c>
      <c r="E7041" s="257"/>
    </row>
    <row r="7042" spans="1:5" s="258" customFormat="1" ht="40.5">
      <c r="A7042" s="262">
        <v>102362</v>
      </c>
      <c r="B7042" s="263" t="s">
        <v>7301</v>
      </c>
      <c r="C7042" s="264" t="s">
        <v>4</v>
      </c>
      <c r="D7042" s="278">
        <v>242.94</v>
      </c>
      <c r="E7042" s="257"/>
    </row>
    <row r="7043" spans="1:5" s="258" customFormat="1" ht="40.5">
      <c r="A7043" s="262">
        <v>102363</v>
      </c>
      <c r="B7043" s="263" t="s">
        <v>7302</v>
      </c>
      <c r="C7043" s="264" t="s">
        <v>4</v>
      </c>
      <c r="D7043" s="278">
        <v>256.39</v>
      </c>
      <c r="E7043" s="257"/>
    </row>
    <row r="7044" spans="1:5" s="258" customFormat="1" ht="40.5">
      <c r="A7044" s="262">
        <v>102364</v>
      </c>
      <c r="B7044" s="263" t="s">
        <v>7303</v>
      </c>
      <c r="C7044" s="264" t="s">
        <v>4</v>
      </c>
      <c r="D7044" s="278">
        <v>280.91000000000003</v>
      </c>
      <c r="E7044" s="257"/>
    </row>
    <row r="7045" spans="1:5" s="258" customFormat="1" ht="13.5">
      <c r="A7045" s="262">
        <v>98509</v>
      </c>
      <c r="B7045" s="263" t="s">
        <v>4516</v>
      </c>
      <c r="C7045" s="264" t="s">
        <v>2</v>
      </c>
      <c r="D7045" s="278">
        <v>47.29</v>
      </c>
      <c r="E7045" s="257"/>
    </row>
    <row r="7046" spans="1:5" s="258" customFormat="1" ht="13.5">
      <c r="A7046" s="262">
        <v>98510</v>
      </c>
      <c r="B7046" s="263" t="s">
        <v>4517</v>
      </c>
      <c r="C7046" s="264" t="s">
        <v>2</v>
      </c>
      <c r="D7046" s="278">
        <v>72.849999999999994</v>
      </c>
      <c r="E7046" s="257"/>
    </row>
    <row r="7047" spans="1:5" s="258" customFormat="1" ht="13.5">
      <c r="A7047" s="262">
        <v>98511</v>
      </c>
      <c r="B7047" s="263" t="s">
        <v>4518</v>
      </c>
      <c r="C7047" s="264" t="s">
        <v>2</v>
      </c>
      <c r="D7047" s="278">
        <v>137.36000000000001</v>
      </c>
      <c r="E7047" s="257"/>
    </row>
    <row r="7048" spans="1:5" s="258" customFormat="1" ht="13.5">
      <c r="A7048" s="262">
        <v>98516</v>
      </c>
      <c r="B7048" s="263" t="s">
        <v>4519</v>
      </c>
      <c r="C7048" s="264" t="s">
        <v>2</v>
      </c>
      <c r="D7048" s="278">
        <v>357.2</v>
      </c>
      <c r="E7048" s="257"/>
    </row>
    <row r="7049" spans="1:5" s="258" customFormat="1" ht="13.5">
      <c r="A7049" s="262">
        <v>98519</v>
      </c>
      <c r="B7049" s="263" t="s">
        <v>4520</v>
      </c>
      <c r="C7049" s="264" t="s">
        <v>4</v>
      </c>
      <c r="D7049" s="278">
        <v>2.0499999999999998</v>
      </c>
      <c r="E7049" s="257"/>
    </row>
    <row r="7050" spans="1:5" s="258" customFormat="1" ht="13.5">
      <c r="A7050" s="262">
        <v>98520</v>
      </c>
      <c r="B7050" s="263" t="s">
        <v>4521</v>
      </c>
      <c r="C7050" s="264" t="s">
        <v>4</v>
      </c>
      <c r="D7050" s="278">
        <v>5.44</v>
      </c>
      <c r="E7050" s="257"/>
    </row>
    <row r="7051" spans="1:5" s="258" customFormat="1" ht="13.5">
      <c r="A7051" s="262">
        <v>98521</v>
      </c>
      <c r="B7051" s="263" t="s">
        <v>4522</v>
      </c>
      <c r="C7051" s="264" t="s">
        <v>4</v>
      </c>
      <c r="D7051" s="278">
        <v>0.38</v>
      </c>
      <c r="E7051" s="257"/>
    </row>
    <row r="7052" spans="1:5" s="258" customFormat="1" ht="13.5">
      <c r="A7052" s="262">
        <v>98522</v>
      </c>
      <c r="B7052" s="263" t="s">
        <v>4523</v>
      </c>
      <c r="C7052" s="264" t="s">
        <v>1</v>
      </c>
      <c r="D7052" s="278">
        <v>173.38</v>
      </c>
      <c r="E7052" s="257"/>
    </row>
    <row r="7053" spans="1:5" s="258" customFormat="1" ht="13.5">
      <c r="A7053" s="262">
        <v>98524</v>
      </c>
      <c r="B7053" s="263" t="s">
        <v>4524</v>
      </c>
      <c r="C7053" s="264" t="s">
        <v>4</v>
      </c>
      <c r="D7053" s="278">
        <v>3.18</v>
      </c>
      <c r="E7053" s="257"/>
    </row>
    <row r="7054" spans="1:5" s="258" customFormat="1" ht="13.5">
      <c r="A7054" s="262">
        <v>98503</v>
      </c>
      <c r="B7054" s="263" t="s">
        <v>4525</v>
      </c>
      <c r="C7054" s="264" t="s">
        <v>4</v>
      </c>
      <c r="D7054" s="278">
        <v>21.88</v>
      </c>
      <c r="E7054" s="257"/>
    </row>
    <row r="7055" spans="1:5" s="258" customFormat="1" ht="13.5">
      <c r="A7055" s="262">
        <v>98504</v>
      </c>
      <c r="B7055" s="263" t="s">
        <v>7645</v>
      </c>
      <c r="C7055" s="264" t="s">
        <v>4</v>
      </c>
      <c r="D7055" s="278">
        <v>14.14</v>
      </c>
      <c r="E7055" s="257"/>
    </row>
    <row r="7056" spans="1:5" s="258" customFormat="1" ht="13.5">
      <c r="A7056" s="262">
        <v>98505</v>
      </c>
      <c r="B7056" s="263" t="s">
        <v>4526</v>
      </c>
      <c r="C7056" s="264" t="s">
        <v>4</v>
      </c>
      <c r="D7056" s="278">
        <v>68.209999999999994</v>
      </c>
      <c r="E7056" s="257"/>
    </row>
    <row r="7057" spans="1:5" s="258" customFormat="1" ht="13.5">
      <c r="A7057" s="262">
        <v>103946</v>
      </c>
      <c r="B7057" s="263" t="s">
        <v>7646</v>
      </c>
      <c r="C7057" s="264" t="s">
        <v>4</v>
      </c>
      <c r="D7057" s="278">
        <v>18.12</v>
      </c>
      <c r="E7057" s="257"/>
    </row>
    <row r="7058" spans="1:5" s="258" customFormat="1" ht="27">
      <c r="A7058" s="262">
        <v>103185</v>
      </c>
      <c r="B7058" s="263" t="s">
        <v>7304</v>
      </c>
      <c r="C7058" s="264" t="s">
        <v>2</v>
      </c>
      <c r="D7058" s="278">
        <v>6153.03</v>
      </c>
      <c r="E7058" s="257"/>
    </row>
    <row r="7059" spans="1:5" s="258" customFormat="1" ht="27">
      <c r="A7059" s="262">
        <v>103186</v>
      </c>
      <c r="B7059" s="263" t="s">
        <v>7305</v>
      </c>
      <c r="C7059" s="264" t="s">
        <v>2</v>
      </c>
      <c r="D7059" s="278">
        <v>6486.63</v>
      </c>
      <c r="E7059" s="257"/>
    </row>
    <row r="7060" spans="1:5" s="258" customFormat="1" ht="27">
      <c r="A7060" s="262">
        <v>103187</v>
      </c>
      <c r="B7060" s="263" t="s">
        <v>7306</v>
      </c>
      <c r="C7060" s="264" t="s">
        <v>2</v>
      </c>
      <c r="D7060" s="278">
        <v>4876.6899999999996</v>
      </c>
      <c r="E7060" s="257"/>
    </row>
    <row r="7061" spans="1:5" s="258" customFormat="1" ht="27">
      <c r="A7061" s="262">
        <v>103188</v>
      </c>
      <c r="B7061" s="263" t="s">
        <v>7307</v>
      </c>
      <c r="C7061" s="264" t="s">
        <v>2</v>
      </c>
      <c r="D7061" s="278">
        <v>5242.6899999999996</v>
      </c>
      <c r="E7061" s="257"/>
    </row>
    <row r="7062" spans="1:5" s="258" customFormat="1" ht="27">
      <c r="A7062" s="262">
        <v>103189</v>
      </c>
      <c r="B7062" s="263" t="s">
        <v>7308</v>
      </c>
      <c r="C7062" s="264" t="s">
        <v>2</v>
      </c>
      <c r="D7062" s="278">
        <v>2627.86</v>
      </c>
      <c r="E7062" s="257"/>
    </row>
    <row r="7063" spans="1:5" s="258" customFormat="1" ht="27">
      <c r="A7063" s="262">
        <v>103190</v>
      </c>
      <c r="B7063" s="263" t="s">
        <v>7309</v>
      </c>
      <c r="C7063" s="264" t="s">
        <v>2</v>
      </c>
      <c r="D7063" s="278">
        <v>4086.5</v>
      </c>
      <c r="E7063" s="257"/>
    </row>
    <row r="7064" spans="1:5" s="258" customFormat="1" ht="27">
      <c r="A7064" s="262">
        <v>103191</v>
      </c>
      <c r="B7064" s="263" t="s">
        <v>7310</v>
      </c>
      <c r="C7064" s="264" t="s">
        <v>2</v>
      </c>
      <c r="D7064" s="278">
        <v>2383.67</v>
      </c>
      <c r="E7064" s="257"/>
    </row>
    <row r="7065" spans="1:5" s="258" customFormat="1" ht="27">
      <c r="A7065" s="262">
        <v>103192</v>
      </c>
      <c r="B7065" s="263" t="s">
        <v>7311</v>
      </c>
      <c r="C7065" s="264" t="s">
        <v>2</v>
      </c>
      <c r="D7065" s="278">
        <v>2537.31</v>
      </c>
      <c r="E7065" s="257"/>
    </row>
    <row r="7066" spans="1:5" s="258" customFormat="1" ht="27">
      <c r="A7066" s="262">
        <v>103193</v>
      </c>
      <c r="B7066" s="263" t="s">
        <v>7312</v>
      </c>
      <c r="C7066" s="264" t="s">
        <v>2</v>
      </c>
      <c r="D7066" s="278">
        <v>1956.04</v>
      </c>
      <c r="E7066" s="257"/>
    </row>
    <row r="7067" spans="1:5" s="258" customFormat="1" ht="27">
      <c r="A7067" s="262">
        <v>103194</v>
      </c>
      <c r="B7067" s="263" t="s">
        <v>7313</v>
      </c>
      <c r="C7067" s="264" t="s">
        <v>2</v>
      </c>
      <c r="D7067" s="278">
        <v>2814.01</v>
      </c>
      <c r="E7067" s="257"/>
    </row>
    <row r="7068" spans="1:5" s="258" customFormat="1" ht="27">
      <c r="A7068" s="262">
        <v>103195</v>
      </c>
      <c r="B7068" s="263" t="s">
        <v>7314</v>
      </c>
      <c r="C7068" s="264" t="s">
        <v>2</v>
      </c>
      <c r="D7068" s="278">
        <v>2197.5100000000002</v>
      </c>
      <c r="E7068" s="257"/>
    </row>
    <row r="7069" spans="1:5" s="258" customFormat="1" ht="27">
      <c r="A7069" s="262">
        <v>103205</v>
      </c>
      <c r="B7069" s="263" t="s">
        <v>7315</v>
      </c>
      <c r="C7069" s="264" t="s">
        <v>2</v>
      </c>
      <c r="D7069" s="278">
        <v>4095.17</v>
      </c>
      <c r="E7069" s="257"/>
    </row>
    <row r="7070" spans="1:5" s="258" customFormat="1" ht="27">
      <c r="A7070" s="262">
        <v>103206</v>
      </c>
      <c r="B7070" s="263" t="s">
        <v>7316</v>
      </c>
      <c r="C7070" s="264" t="s">
        <v>2</v>
      </c>
      <c r="D7070" s="278">
        <v>2392.35</v>
      </c>
      <c r="E7070" s="257"/>
    </row>
    <row r="7071" spans="1:5" s="258" customFormat="1" ht="27">
      <c r="A7071" s="262">
        <v>103207</v>
      </c>
      <c r="B7071" s="263" t="s">
        <v>7317</v>
      </c>
      <c r="C7071" s="264" t="s">
        <v>2</v>
      </c>
      <c r="D7071" s="278">
        <v>2545.9899999999998</v>
      </c>
      <c r="E7071" s="257"/>
    </row>
    <row r="7072" spans="1:5" s="258" customFormat="1" ht="27">
      <c r="A7072" s="262">
        <v>103208</v>
      </c>
      <c r="B7072" s="263" t="s">
        <v>7318</v>
      </c>
      <c r="C7072" s="264" t="s">
        <v>2</v>
      </c>
      <c r="D7072" s="278">
        <v>1964.72</v>
      </c>
      <c r="E7072" s="257"/>
    </row>
    <row r="7073" spans="1:5" s="258" customFormat="1" ht="27">
      <c r="A7073" s="262">
        <v>103209</v>
      </c>
      <c r="B7073" s="263" t="s">
        <v>7319</v>
      </c>
      <c r="C7073" s="264" t="s">
        <v>2</v>
      </c>
      <c r="D7073" s="278">
        <v>2822.69</v>
      </c>
      <c r="E7073" s="257"/>
    </row>
    <row r="7074" spans="1:5" s="258" customFormat="1" ht="27">
      <c r="A7074" s="262">
        <v>103210</v>
      </c>
      <c r="B7074" s="263" t="s">
        <v>7320</v>
      </c>
      <c r="C7074" s="264" t="s">
        <v>2</v>
      </c>
      <c r="D7074" s="278">
        <v>2292.69</v>
      </c>
      <c r="E7074" s="257"/>
    </row>
    <row r="7075" spans="1:5" s="258" customFormat="1" ht="27">
      <c r="A7075" s="262">
        <v>103304</v>
      </c>
      <c r="B7075" s="263" t="s">
        <v>7321</v>
      </c>
      <c r="C7075" s="264" t="s">
        <v>2</v>
      </c>
      <c r="D7075" s="278">
        <v>1248.27</v>
      </c>
      <c r="E7075" s="257"/>
    </row>
    <row r="7076" spans="1:5" s="258" customFormat="1" ht="27">
      <c r="A7076" s="262">
        <v>103307</v>
      </c>
      <c r="B7076" s="263" t="s">
        <v>7322</v>
      </c>
      <c r="C7076" s="264" t="s">
        <v>2</v>
      </c>
      <c r="D7076" s="278">
        <v>1335.87</v>
      </c>
      <c r="E7076" s="257"/>
    </row>
    <row r="7077" spans="1:5" s="258" customFormat="1" ht="27">
      <c r="A7077" s="262">
        <v>103310</v>
      </c>
      <c r="B7077" s="263" t="s">
        <v>7323</v>
      </c>
      <c r="C7077" s="264" t="s">
        <v>2</v>
      </c>
      <c r="D7077" s="278">
        <v>1287.4100000000001</v>
      </c>
      <c r="E7077" s="257"/>
    </row>
    <row r="7078" spans="1:5" s="258" customFormat="1" ht="27">
      <c r="A7078" s="262">
        <v>103314</v>
      </c>
      <c r="B7078" s="263" t="s">
        <v>7324</v>
      </c>
      <c r="C7078" s="264" t="s">
        <v>4</v>
      </c>
      <c r="D7078" s="278">
        <v>297.18</v>
      </c>
      <c r="E7078" s="257"/>
    </row>
    <row r="7079" spans="1:5" s="258" customFormat="1" ht="27">
      <c r="A7079" s="262">
        <v>103315</v>
      </c>
      <c r="B7079" s="263" t="s">
        <v>7325</v>
      </c>
      <c r="C7079" s="264" t="s">
        <v>4</v>
      </c>
      <c r="D7079" s="278">
        <v>288.58999999999997</v>
      </c>
      <c r="E7079" s="257"/>
    </row>
    <row r="7080" spans="1:5" s="258" customFormat="1" ht="13.5">
      <c r="A7080" s="262">
        <v>103769</v>
      </c>
      <c r="B7080" s="263" t="s">
        <v>7647</v>
      </c>
      <c r="C7080" s="264" t="s">
        <v>2</v>
      </c>
      <c r="D7080" s="278">
        <v>4307.5600000000004</v>
      </c>
      <c r="E7080" s="257"/>
    </row>
    <row r="7081" spans="1:5" s="258" customFormat="1" ht="27">
      <c r="A7081" s="262">
        <v>98525</v>
      </c>
      <c r="B7081" s="263" t="s">
        <v>4527</v>
      </c>
      <c r="C7081" s="264" t="s">
        <v>4</v>
      </c>
      <c r="D7081" s="278">
        <v>0.38</v>
      </c>
      <c r="E7081" s="257"/>
    </row>
    <row r="7082" spans="1:5" s="258" customFormat="1" ht="27">
      <c r="A7082" s="262">
        <v>98526</v>
      </c>
      <c r="B7082" s="263" t="s">
        <v>4528</v>
      </c>
      <c r="C7082" s="264" t="s">
        <v>2</v>
      </c>
      <c r="D7082" s="278">
        <v>84.69</v>
      </c>
      <c r="E7082" s="257"/>
    </row>
    <row r="7083" spans="1:5" s="258" customFormat="1" ht="27">
      <c r="A7083" s="262">
        <v>98527</v>
      </c>
      <c r="B7083" s="263" t="s">
        <v>4529</v>
      </c>
      <c r="C7083" s="264" t="s">
        <v>2</v>
      </c>
      <c r="D7083" s="278">
        <v>182.33</v>
      </c>
      <c r="E7083" s="257"/>
    </row>
    <row r="7084" spans="1:5" s="258" customFormat="1" ht="13.5">
      <c r="A7084" s="262">
        <v>98528</v>
      </c>
      <c r="B7084" s="263" t="s">
        <v>4530</v>
      </c>
      <c r="C7084" s="264" t="s">
        <v>2</v>
      </c>
      <c r="D7084" s="278">
        <v>266.63</v>
      </c>
      <c r="E7084" s="257"/>
    </row>
    <row r="7085" spans="1:5" s="258" customFormat="1" ht="13.5">
      <c r="A7085" s="262">
        <v>98529</v>
      </c>
      <c r="B7085" s="263" t="s">
        <v>4531</v>
      </c>
      <c r="C7085" s="264" t="s">
        <v>2</v>
      </c>
      <c r="D7085" s="278">
        <v>68.760000000000005</v>
      </c>
      <c r="E7085" s="257"/>
    </row>
    <row r="7086" spans="1:5" s="258" customFormat="1" ht="13.5">
      <c r="A7086" s="262">
        <v>98530</v>
      </c>
      <c r="B7086" s="263" t="s">
        <v>4532</v>
      </c>
      <c r="C7086" s="264" t="s">
        <v>2</v>
      </c>
      <c r="D7086" s="278">
        <v>122.5</v>
      </c>
      <c r="E7086" s="257"/>
    </row>
    <row r="7087" spans="1:5" s="258" customFormat="1" ht="13.5">
      <c r="A7087" s="262">
        <v>98531</v>
      </c>
      <c r="B7087" s="263" t="s">
        <v>4533</v>
      </c>
      <c r="C7087" s="264" t="s">
        <v>2</v>
      </c>
      <c r="D7087" s="278">
        <v>293.98</v>
      </c>
      <c r="E7087" s="257"/>
    </row>
    <row r="7088" spans="1:5" s="258" customFormat="1" ht="13.5">
      <c r="A7088" s="262">
        <v>98532</v>
      </c>
      <c r="B7088" s="263" t="s">
        <v>4534</v>
      </c>
      <c r="C7088" s="264" t="s">
        <v>2</v>
      </c>
      <c r="D7088" s="278">
        <v>112.02</v>
      </c>
      <c r="E7088" s="257"/>
    </row>
    <row r="7089" spans="1:5" s="258" customFormat="1" ht="13.5">
      <c r="A7089" s="262">
        <v>98533</v>
      </c>
      <c r="B7089" s="263" t="s">
        <v>4535</v>
      </c>
      <c r="C7089" s="264" t="s">
        <v>2</v>
      </c>
      <c r="D7089" s="278">
        <v>307.73</v>
      </c>
      <c r="E7089" s="257"/>
    </row>
    <row r="7090" spans="1:5" s="258" customFormat="1" ht="13.5">
      <c r="A7090" s="262">
        <v>98534</v>
      </c>
      <c r="B7090" s="263" t="s">
        <v>4536</v>
      </c>
      <c r="C7090" s="264" t="s">
        <v>2</v>
      </c>
      <c r="D7090" s="278">
        <v>787.24</v>
      </c>
      <c r="E7090" s="257"/>
    </row>
    <row r="7091" spans="1:5" s="258" customFormat="1" ht="13.5">
      <c r="A7091" s="262">
        <v>98535</v>
      </c>
      <c r="B7091" s="263" t="s">
        <v>4537</v>
      </c>
      <c r="C7091" s="264" t="s">
        <v>2</v>
      </c>
      <c r="D7091" s="278">
        <v>1247.9100000000001</v>
      </c>
      <c r="E7091" s="257"/>
    </row>
    <row r="7092" spans="1:5" s="258" customFormat="1" ht="13.5">
      <c r="A7092" s="262">
        <v>88238</v>
      </c>
      <c r="B7092" s="263" t="s">
        <v>4538</v>
      </c>
      <c r="C7092" s="264" t="s">
        <v>5</v>
      </c>
      <c r="D7092" s="278">
        <v>19.64</v>
      </c>
      <c r="E7092" s="257"/>
    </row>
    <row r="7093" spans="1:5" s="258" customFormat="1" ht="13.5">
      <c r="A7093" s="262">
        <v>88239</v>
      </c>
      <c r="B7093" s="263" t="s">
        <v>4539</v>
      </c>
      <c r="C7093" s="264" t="s">
        <v>5</v>
      </c>
      <c r="D7093" s="278">
        <v>26.07</v>
      </c>
      <c r="E7093" s="257"/>
    </row>
    <row r="7094" spans="1:5" s="258" customFormat="1" ht="13.5">
      <c r="A7094" s="262">
        <v>88240</v>
      </c>
      <c r="B7094" s="263" t="s">
        <v>4540</v>
      </c>
      <c r="C7094" s="264" t="s">
        <v>5</v>
      </c>
      <c r="D7094" s="278">
        <v>22.58</v>
      </c>
      <c r="E7094" s="257"/>
    </row>
    <row r="7095" spans="1:5" s="258" customFormat="1" ht="13.5">
      <c r="A7095" s="262">
        <v>88241</v>
      </c>
      <c r="B7095" s="263" t="s">
        <v>4541</v>
      </c>
      <c r="C7095" s="264" t="s">
        <v>5</v>
      </c>
      <c r="D7095" s="278">
        <v>21.61</v>
      </c>
      <c r="E7095" s="257"/>
    </row>
    <row r="7096" spans="1:5" s="258" customFormat="1" ht="13.5">
      <c r="A7096" s="262">
        <v>88242</v>
      </c>
      <c r="B7096" s="263" t="s">
        <v>4542</v>
      </c>
      <c r="C7096" s="264" t="s">
        <v>5</v>
      </c>
      <c r="D7096" s="278">
        <v>19.68</v>
      </c>
      <c r="E7096" s="257"/>
    </row>
    <row r="7097" spans="1:5" s="258" customFormat="1" ht="13.5">
      <c r="A7097" s="262">
        <v>88243</v>
      </c>
      <c r="B7097" s="263" t="s">
        <v>4543</v>
      </c>
      <c r="C7097" s="264" t="s">
        <v>5</v>
      </c>
      <c r="D7097" s="278">
        <v>23.25</v>
      </c>
      <c r="E7097" s="257"/>
    </row>
    <row r="7098" spans="1:5" s="258" customFormat="1" ht="13.5">
      <c r="A7098" s="262">
        <v>88245</v>
      </c>
      <c r="B7098" s="263" t="s">
        <v>4544</v>
      </c>
      <c r="C7098" s="264" t="s">
        <v>5</v>
      </c>
      <c r="D7098" s="278">
        <v>27.32</v>
      </c>
      <c r="E7098" s="257"/>
    </row>
    <row r="7099" spans="1:5" s="258" customFormat="1" ht="13.5">
      <c r="A7099" s="262">
        <v>88246</v>
      </c>
      <c r="B7099" s="263" t="s">
        <v>4545</v>
      </c>
      <c r="C7099" s="264" t="s">
        <v>5</v>
      </c>
      <c r="D7099" s="278">
        <v>30.98</v>
      </c>
      <c r="E7099" s="257"/>
    </row>
    <row r="7100" spans="1:5" s="258" customFormat="1" ht="13.5">
      <c r="A7100" s="262">
        <v>88247</v>
      </c>
      <c r="B7100" s="263" t="s">
        <v>4546</v>
      </c>
      <c r="C7100" s="264" t="s">
        <v>5</v>
      </c>
      <c r="D7100" s="278">
        <v>27.41</v>
      </c>
      <c r="E7100" s="257"/>
    </row>
    <row r="7101" spans="1:5" s="258" customFormat="1" ht="13.5">
      <c r="A7101" s="262">
        <v>88248</v>
      </c>
      <c r="B7101" s="263" t="s">
        <v>4547</v>
      </c>
      <c r="C7101" s="264" t="s">
        <v>5</v>
      </c>
      <c r="D7101" s="278">
        <v>20.56</v>
      </c>
      <c r="E7101" s="257"/>
    </row>
    <row r="7102" spans="1:5" s="258" customFormat="1" ht="13.5">
      <c r="A7102" s="262">
        <v>88249</v>
      </c>
      <c r="B7102" s="263" t="s">
        <v>4548</v>
      </c>
      <c r="C7102" s="264" t="s">
        <v>5</v>
      </c>
      <c r="D7102" s="278">
        <v>34.89</v>
      </c>
      <c r="E7102" s="257"/>
    </row>
    <row r="7103" spans="1:5" s="258" customFormat="1" ht="13.5">
      <c r="A7103" s="262">
        <v>88250</v>
      </c>
      <c r="B7103" s="263" t="s">
        <v>4549</v>
      </c>
      <c r="C7103" s="264" t="s">
        <v>5</v>
      </c>
      <c r="D7103" s="278">
        <v>23.01</v>
      </c>
      <c r="E7103" s="257"/>
    </row>
    <row r="7104" spans="1:5" s="258" customFormat="1" ht="13.5">
      <c r="A7104" s="262">
        <v>88251</v>
      </c>
      <c r="B7104" s="263" t="s">
        <v>4550</v>
      </c>
      <c r="C7104" s="264" t="s">
        <v>5</v>
      </c>
      <c r="D7104" s="278">
        <v>24.13</v>
      </c>
      <c r="E7104" s="257"/>
    </row>
    <row r="7105" spans="1:5" s="258" customFormat="1" ht="13.5">
      <c r="A7105" s="262">
        <v>88252</v>
      </c>
      <c r="B7105" s="263" t="s">
        <v>4551</v>
      </c>
      <c r="C7105" s="264" t="s">
        <v>5</v>
      </c>
      <c r="D7105" s="278">
        <v>21.14</v>
      </c>
      <c r="E7105" s="257"/>
    </row>
    <row r="7106" spans="1:5" s="258" customFormat="1" ht="13.5">
      <c r="A7106" s="262">
        <v>88253</v>
      </c>
      <c r="B7106" s="263" t="s">
        <v>4552</v>
      </c>
      <c r="C7106" s="264" t="s">
        <v>5</v>
      </c>
      <c r="D7106" s="278">
        <v>15</v>
      </c>
      <c r="E7106" s="257"/>
    </row>
    <row r="7107" spans="1:5" s="258" customFormat="1" ht="13.5">
      <c r="A7107" s="262">
        <v>88255</v>
      </c>
      <c r="B7107" s="263" t="s">
        <v>4553</v>
      </c>
      <c r="C7107" s="264" t="s">
        <v>5</v>
      </c>
      <c r="D7107" s="278">
        <v>44.19</v>
      </c>
      <c r="E7107" s="257"/>
    </row>
    <row r="7108" spans="1:5" s="258" customFormat="1" ht="13.5">
      <c r="A7108" s="262">
        <v>88256</v>
      </c>
      <c r="B7108" s="263" t="s">
        <v>4554</v>
      </c>
      <c r="C7108" s="264" t="s">
        <v>5</v>
      </c>
      <c r="D7108" s="278">
        <v>27.39</v>
      </c>
      <c r="E7108" s="257"/>
    </row>
    <row r="7109" spans="1:5" s="258" customFormat="1" ht="13.5">
      <c r="A7109" s="262">
        <v>88257</v>
      </c>
      <c r="B7109" s="263" t="s">
        <v>4555</v>
      </c>
      <c r="C7109" s="264" t="s">
        <v>5</v>
      </c>
      <c r="D7109" s="278">
        <v>28.79</v>
      </c>
      <c r="E7109" s="257"/>
    </row>
    <row r="7110" spans="1:5" s="258" customFormat="1" ht="13.5">
      <c r="A7110" s="262">
        <v>88258</v>
      </c>
      <c r="B7110" s="263" t="s">
        <v>4556</v>
      </c>
      <c r="C7110" s="264" t="s">
        <v>5</v>
      </c>
      <c r="D7110" s="278">
        <v>22.81</v>
      </c>
      <c r="E7110" s="257"/>
    </row>
    <row r="7111" spans="1:5" s="258" customFormat="1" ht="13.5">
      <c r="A7111" s="262">
        <v>88260</v>
      </c>
      <c r="B7111" s="263" t="s">
        <v>4557</v>
      </c>
      <c r="C7111" s="264" t="s">
        <v>5</v>
      </c>
      <c r="D7111" s="278">
        <v>24.21</v>
      </c>
      <c r="E7111" s="257"/>
    </row>
    <row r="7112" spans="1:5" s="258" customFormat="1" ht="13.5">
      <c r="A7112" s="262">
        <v>88261</v>
      </c>
      <c r="B7112" s="263" t="s">
        <v>4558</v>
      </c>
      <c r="C7112" s="264" t="s">
        <v>5</v>
      </c>
      <c r="D7112" s="278">
        <v>29.65</v>
      </c>
      <c r="E7112" s="257"/>
    </row>
    <row r="7113" spans="1:5" s="258" customFormat="1" ht="13.5">
      <c r="A7113" s="262">
        <v>88262</v>
      </c>
      <c r="B7113" s="263" t="s">
        <v>4559</v>
      </c>
      <c r="C7113" s="264" t="s">
        <v>5</v>
      </c>
      <c r="D7113" s="278">
        <v>29.58</v>
      </c>
      <c r="E7113" s="257"/>
    </row>
    <row r="7114" spans="1:5" s="258" customFormat="1" ht="13.5">
      <c r="A7114" s="262">
        <v>88263</v>
      </c>
      <c r="B7114" s="263" t="s">
        <v>4560</v>
      </c>
      <c r="C7114" s="264" t="s">
        <v>5</v>
      </c>
      <c r="D7114" s="278">
        <v>21.96</v>
      </c>
      <c r="E7114" s="257"/>
    </row>
    <row r="7115" spans="1:5" s="258" customFormat="1" ht="13.5">
      <c r="A7115" s="262">
        <v>88264</v>
      </c>
      <c r="B7115" s="263" t="s">
        <v>4561</v>
      </c>
      <c r="C7115" s="264" t="s">
        <v>5</v>
      </c>
      <c r="D7115" s="278">
        <v>31.21</v>
      </c>
      <c r="E7115" s="257"/>
    </row>
    <row r="7116" spans="1:5" s="258" customFormat="1" ht="13.5">
      <c r="A7116" s="262">
        <v>88265</v>
      </c>
      <c r="B7116" s="263" t="s">
        <v>4562</v>
      </c>
      <c r="C7116" s="264" t="s">
        <v>5</v>
      </c>
      <c r="D7116" s="278">
        <v>30.49</v>
      </c>
      <c r="E7116" s="257"/>
    </row>
    <row r="7117" spans="1:5" s="258" customFormat="1" ht="13.5">
      <c r="A7117" s="262">
        <v>88266</v>
      </c>
      <c r="B7117" s="263" t="s">
        <v>4563</v>
      </c>
      <c r="C7117" s="264" t="s">
        <v>5</v>
      </c>
      <c r="D7117" s="278">
        <v>34.64</v>
      </c>
      <c r="E7117" s="257"/>
    </row>
    <row r="7118" spans="1:5" s="258" customFormat="1" ht="13.5">
      <c r="A7118" s="262">
        <v>88267</v>
      </c>
      <c r="B7118" s="263" t="s">
        <v>4564</v>
      </c>
      <c r="C7118" s="264" t="s">
        <v>5</v>
      </c>
      <c r="D7118" s="278">
        <v>25.75</v>
      </c>
      <c r="E7118" s="257"/>
    </row>
    <row r="7119" spans="1:5" s="258" customFormat="1" ht="13.5">
      <c r="A7119" s="262">
        <v>88269</v>
      </c>
      <c r="B7119" s="263" t="s">
        <v>4565</v>
      </c>
      <c r="C7119" s="264" t="s">
        <v>5</v>
      </c>
      <c r="D7119" s="278">
        <v>21.54</v>
      </c>
      <c r="E7119" s="257"/>
    </row>
    <row r="7120" spans="1:5" s="258" customFormat="1" ht="13.5">
      <c r="A7120" s="262">
        <v>88270</v>
      </c>
      <c r="B7120" s="263" t="s">
        <v>4566</v>
      </c>
      <c r="C7120" s="264" t="s">
        <v>5</v>
      </c>
      <c r="D7120" s="278">
        <v>25.81</v>
      </c>
      <c r="E7120" s="257"/>
    </row>
    <row r="7121" spans="1:5" s="258" customFormat="1" ht="13.5">
      <c r="A7121" s="262">
        <v>88272</v>
      </c>
      <c r="B7121" s="263" t="s">
        <v>4567</v>
      </c>
      <c r="C7121" s="264" t="s">
        <v>5</v>
      </c>
      <c r="D7121" s="278">
        <v>30.13</v>
      </c>
      <c r="E7121" s="257"/>
    </row>
    <row r="7122" spans="1:5" s="258" customFormat="1" ht="13.5">
      <c r="A7122" s="262">
        <v>88273</v>
      </c>
      <c r="B7122" s="263" t="s">
        <v>4568</v>
      </c>
      <c r="C7122" s="264" t="s">
        <v>5</v>
      </c>
      <c r="D7122" s="278">
        <v>29.13</v>
      </c>
      <c r="E7122" s="257"/>
    </row>
    <row r="7123" spans="1:5" s="258" customFormat="1" ht="13.5">
      <c r="A7123" s="262">
        <v>88274</v>
      </c>
      <c r="B7123" s="263" t="s">
        <v>4569</v>
      </c>
      <c r="C7123" s="264" t="s">
        <v>5</v>
      </c>
      <c r="D7123" s="278">
        <v>27.55</v>
      </c>
      <c r="E7123" s="257"/>
    </row>
    <row r="7124" spans="1:5" s="258" customFormat="1" ht="13.5">
      <c r="A7124" s="262">
        <v>88275</v>
      </c>
      <c r="B7124" s="263" t="s">
        <v>4570</v>
      </c>
      <c r="C7124" s="264" t="s">
        <v>5</v>
      </c>
      <c r="D7124" s="278">
        <v>35.82</v>
      </c>
      <c r="E7124" s="257"/>
    </row>
    <row r="7125" spans="1:5" s="258" customFormat="1" ht="13.5">
      <c r="A7125" s="262">
        <v>88277</v>
      </c>
      <c r="B7125" s="263" t="s">
        <v>4571</v>
      </c>
      <c r="C7125" s="264" t="s">
        <v>5</v>
      </c>
      <c r="D7125" s="278">
        <v>28.01</v>
      </c>
      <c r="E7125" s="257"/>
    </row>
    <row r="7126" spans="1:5" s="258" customFormat="1" ht="13.5">
      <c r="A7126" s="262">
        <v>88278</v>
      </c>
      <c r="B7126" s="263" t="s">
        <v>4572</v>
      </c>
      <c r="C7126" s="264" t="s">
        <v>5</v>
      </c>
      <c r="D7126" s="278">
        <v>28.68</v>
      </c>
      <c r="E7126" s="257"/>
    </row>
    <row r="7127" spans="1:5" s="258" customFormat="1" ht="13.5">
      <c r="A7127" s="262">
        <v>88279</v>
      </c>
      <c r="B7127" s="263" t="s">
        <v>4573</v>
      </c>
      <c r="C7127" s="264" t="s">
        <v>5</v>
      </c>
      <c r="D7127" s="278">
        <v>32.770000000000003</v>
      </c>
      <c r="E7127" s="257"/>
    </row>
    <row r="7128" spans="1:5" s="258" customFormat="1" ht="13.5">
      <c r="A7128" s="262">
        <v>88281</v>
      </c>
      <c r="B7128" s="263" t="s">
        <v>4574</v>
      </c>
      <c r="C7128" s="264" t="s">
        <v>5</v>
      </c>
      <c r="D7128" s="278">
        <v>27.05</v>
      </c>
      <c r="E7128" s="257"/>
    </row>
    <row r="7129" spans="1:5" s="258" customFormat="1" ht="13.5">
      <c r="A7129" s="262">
        <v>88282</v>
      </c>
      <c r="B7129" s="263" t="s">
        <v>4575</v>
      </c>
      <c r="C7129" s="264" t="s">
        <v>5</v>
      </c>
      <c r="D7129" s="278">
        <v>26.26</v>
      </c>
      <c r="E7129" s="257"/>
    </row>
    <row r="7130" spans="1:5" s="258" customFormat="1" ht="13.5">
      <c r="A7130" s="262">
        <v>88283</v>
      </c>
      <c r="B7130" s="263" t="s">
        <v>4576</v>
      </c>
      <c r="C7130" s="264" t="s">
        <v>5</v>
      </c>
      <c r="D7130" s="278">
        <v>31.25</v>
      </c>
      <c r="E7130" s="257"/>
    </row>
    <row r="7131" spans="1:5" s="258" customFormat="1" ht="13.5">
      <c r="A7131" s="262">
        <v>88284</v>
      </c>
      <c r="B7131" s="263" t="s">
        <v>4577</v>
      </c>
      <c r="C7131" s="264" t="s">
        <v>5</v>
      </c>
      <c r="D7131" s="278">
        <v>22.84</v>
      </c>
      <c r="E7131" s="257"/>
    </row>
    <row r="7132" spans="1:5" s="258" customFormat="1" ht="13.5">
      <c r="A7132" s="262">
        <v>88285</v>
      </c>
      <c r="B7132" s="263" t="s">
        <v>4578</v>
      </c>
      <c r="C7132" s="264" t="s">
        <v>5</v>
      </c>
      <c r="D7132" s="278">
        <v>24.75</v>
      </c>
      <c r="E7132" s="257"/>
    </row>
    <row r="7133" spans="1:5" s="258" customFormat="1" ht="13.5">
      <c r="A7133" s="262">
        <v>88286</v>
      </c>
      <c r="B7133" s="263" t="s">
        <v>4579</v>
      </c>
      <c r="C7133" s="264" t="s">
        <v>5</v>
      </c>
      <c r="D7133" s="278">
        <v>28.24</v>
      </c>
      <c r="E7133" s="257"/>
    </row>
    <row r="7134" spans="1:5" s="258" customFormat="1" ht="13.5">
      <c r="A7134" s="262">
        <v>88288</v>
      </c>
      <c r="B7134" s="263" t="s">
        <v>4580</v>
      </c>
      <c r="C7134" s="264" t="s">
        <v>5</v>
      </c>
      <c r="D7134" s="278">
        <v>18.62</v>
      </c>
      <c r="E7134" s="257"/>
    </row>
    <row r="7135" spans="1:5" s="258" customFormat="1" ht="13.5">
      <c r="A7135" s="262">
        <v>88291</v>
      </c>
      <c r="B7135" s="263" t="s">
        <v>4581</v>
      </c>
      <c r="C7135" s="264" t="s">
        <v>5</v>
      </c>
      <c r="D7135" s="278">
        <v>25.42</v>
      </c>
      <c r="E7135" s="257"/>
    </row>
    <row r="7136" spans="1:5" s="258" customFormat="1" ht="13.5">
      <c r="A7136" s="262">
        <v>88292</v>
      </c>
      <c r="B7136" s="263" t="s">
        <v>4582</v>
      </c>
      <c r="C7136" s="264" t="s">
        <v>5</v>
      </c>
      <c r="D7136" s="278">
        <v>28.73</v>
      </c>
      <c r="E7136" s="257"/>
    </row>
    <row r="7137" spans="1:5" s="258" customFormat="1" ht="13.5">
      <c r="A7137" s="262">
        <v>88293</v>
      </c>
      <c r="B7137" s="263" t="s">
        <v>4583</v>
      </c>
      <c r="C7137" s="264" t="s">
        <v>5</v>
      </c>
      <c r="D7137" s="278">
        <v>29.98</v>
      </c>
      <c r="E7137" s="257"/>
    </row>
    <row r="7138" spans="1:5" s="258" customFormat="1" ht="13.5">
      <c r="A7138" s="262">
        <v>88294</v>
      </c>
      <c r="B7138" s="263" t="s">
        <v>4584</v>
      </c>
      <c r="C7138" s="264" t="s">
        <v>5</v>
      </c>
      <c r="D7138" s="278">
        <v>32.380000000000003</v>
      </c>
      <c r="E7138" s="257"/>
    </row>
    <row r="7139" spans="1:5" s="258" customFormat="1" ht="13.5">
      <c r="A7139" s="262">
        <v>88295</v>
      </c>
      <c r="B7139" s="263" t="s">
        <v>4585</v>
      </c>
      <c r="C7139" s="264" t="s">
        <v>5</v>
      </c>
      <c r="D7139" s="278">
        <v>26.97</v>
      </c>
      <c r="E7139" s="257"/>
    </row>
    <row r="7140" spans="1:5" s="258" customFormat="1" ht="13.5">
      <c r="A7140" s="262">
        <v>88296</v>
      </c>
      <c r="B7140" s="263" t="s">
        <v>4586</v>
      </c>
      <c r="C7140" s="264" t="s">
        <v>5</v>
      </c>
      <c r="D7140" s="278">
        <v>45.34</v>
      </c>
      <c r="E7140" s="257"/>
    </row>
    <row r="7141" spans="1:5" s="258" customFormat="1" ht="13.5">
      <c r="A7141" s="262">
        <v>88297</v>
      </c>
      <c r="B7141" s="263" t="s">
        <v>4587</v>
      </c>
      <c r="C7141" s="264" t="s">
        <v>5</v>
      </c>
      <c r="D7141" s="278">
        <v>30.94</v>
      </c>
      <c r="E7141" s="257"/>
    </row>
    <row r="7142" spans="1:5" s="258" customFormat="1" ht="13.5">
      <c r="A7142" s="262">
        <v>88298</v>
      </c>
      <c r="B7142" s="263" t="s">
        <v>4588</v>
      </c>
      <c r="C7142" s="264" t="s">
        <v>5</v>
      </c>
      <c r="D7142" s="278">
        <v>18.13</v>
      </c>
      <c r="E7142" s="257"/>
    </row>
    <row r="7143" spans="1:5" s="258" customFormat="1" ht="13.5">
      <c r="A7143" s="262">
        <v>88299</v>
      </c>
      <c r="B7143" s="263" t="s">
        <v>4589</v>
      </c>
      <c r="C7143" s="264" t="s">
        <v>5</v>
      </c>
      <c r="D7143" s="278">
        <v>30.38</v>
      </c>
      <c r="E7143" s="257"/>
    </row>
    <row r="7144" spans="1:5" s="258" customFormat="1" ht="13.5">
      <c r="A7144" s="262">
        <v>88300</v>
      </c>
      <c r="B7144" s="263" t="s">
        <v>4590</v>
      </c>
      <c r="C7144" s="264" t="s">
        <v>5</v>
      </c>
      <c r="D7144" s="278">
        <v>35.99</v>
      </c>
      <c r="E7144" s="257"/>
    </row>
    <row r="7145" spans="1:5" s="258" customFormat="1" ht="13.5">
      <c r="A7145" s="262">
        <v>88301</v>
      </c>
      <c r="B7145" s="263" t="s">
        <v>4591</v>
      </c>
      <c r="C7145" s="264" t="s">
        <v>5</v>
      </c>
      <c r="D7145" s="278">
        <v>29.5</v>
      </c>
      <c r="E7145" s="257"/>
    </row>
    <row r="7146" spans="1:5" s="258" customFormat="1" ht="13.5">
      <c r="A7146" s="262">
        <v>88302</v>
      </c>
      <c r="B7146" s="263" t="s">
        <v>4592</v>
      </c>
      <c r="C7146" s="264" t="s">
        <v>5</v>
      </c>
      <c r="D7146" s="278">
        <v>31.18</v>
      </c>
      <c r="E7146" s="257"/>
    </row>
    <row r="7147" spans="1:5" s="258" customFormat="1" ht="13.5">
      <c r="A7147" s="262">
        <v>88303</v>
      </c>
      <c r="B7147" s="263" t="s">
        <v>4593</v>
      </c>
      <c r="C7147" s="264" t="s">
        <v>5</v>
      </c>
      <c r="D7147" s="278">
        <v>24.9</v>
      </c>
      <c r="E7147" s="257"/>
    </row>
    <row r="7148" spans="1:5" s="258" customFormat="1" ht="13.5">
      <c r="A7148" s="262">
        <v>88304</v>
      </c>
      <c r="B7148" s="263" t="s">
        <v>4594</v>
      </c>
      <c r="C7148" s="264" t="s">
        <v>5</v>
      </c>
      <c r="D7148" s="278">
        <v>27.58</v>
      </c>
      <c r="E7148" s="257"/>
    </row>
    <row r="7149" spans="1:5" s="258" customFormat="1" ht="13.5">
      <c r="A7149" s="262">
        <v>88306</v>
      </c>
      <c r="B7149" s="263" t="s">
        <v>4595</v>
      </c>
      <c r="C7149" s="264" t="s">
        <v>5</v>
      </c>
      <c r="D7149" s="278">
        <v>29.58</v>
      </c>
      <c r="E7149" s="257"/>
    </row>
    <row r="7150" spans="1:5" s="258" customFormat="1" ht="13.5">
      <c r="A7150" s="262">
        <v>88307</v>
      </c>
      <c r="B7150" s="263" t="s">
        <v>4596</v>
      </c>
      <c r="C7150" s="264" t="s">
        <v>5</v>
      </c>
      <c r="D7150" s="278">
        <v>32.450000000000003</v>
      </c>
      <c r="E7150" s="257"/>
    </row>
    <row r="7151" spans="1:5" s="258" customFormat="1" ht="13.5">
      <c r="A7151" s="262">
        <v>88308</v>
      </c>
      <c r="B7151" s="263" t="s">
        <v>4597</v>
      </c>
      <c r="C7151" s="264" t="s">
        <v>5</v>
      </c>
      <c r="D7151" s="278">
        <v>27.39</v>
      </c>
      <c r="E7151" s="257"/>
    </row>
    <row r="7152" spans="1:5" s="258" customFormat="1" ht="13.5">
      <c r="A7152" s="262">
        <v>88309</v>
      </c>
      <c r="B7152" s="263" t="s">
        <v>4598</v>
      </c>
      <c r="C7152" s="264" t="s">
        <v>5</v>
      </c>
      <c r="D7152" s="278">
        <v>27.52</v>
      </c>
      <c r="E7152" s="257"/>
    </row>
    <row r="7153" spans="1:5" s="258" customFormat="1" ht="13.5">
      <c r="A7153" s="262">
        <v>88310</v>
      </c>
      <c r="B7153" s="263" t="s">
        <v>4599</v>
      </c>
      <c r="C7153" s="264" t="s">
        <v>5</v>
      </c>
      <c r="D7153" s="278">
        <v>30.37</v>
      </c>
      <c r="E7153" s="257"/>
    </row>
    <row r="7154" spans="1:5" s="258" customFormat="1" ht="13.5">
      <c r="A7154" s="262">
        <v>88311</v>
      </c>
      <c r="B7154" s="263" t="s">
        <v>4600</v>
      </c>
      <c r="C7154" s="264" t="s">
        <v>5</v>
      </c>
      <c r="D7154" s="278">
        <v>28.64</v>
      </c>
      <c r="E7154" s="257"/>
    </row>
    <row r="7155" spans="1:5" s="258" customFormat="1" ht="13.5">
      <c r="A7155" s="262">
        <v>88312</v>
      </c>
      <c r="B7155" s="263" t="s">
        <v>4601</v>
      </c>
      <c r="C7155" s="264" t="s">
        <v>5</v>
      </c>
      <c r="D7155" s="278">
        <v>30.37</v>
      </c>
      <c r="E7155" s="257"/>
    </row>
    <row r="7156" spans="1:5" s="258" customFormat="1" ht="13.5">
      <c r="A7156" s="262">
        <v>88313</v>
      </c>
      <c r="B7156" s="263" t="s">
        <v>4602</v>
      </c>
      <c r="C7156" s="264" t="s">
        <v>5</v>
      </c>
      <c r="D7156" s="278">
        <v>25.73</v>
      </c>
      <c r="E7156" s="257"/>
    </row>
    <row r="7157" spans="1:5" s="258" customFormat="1" ht="13.5">
      <c r="A7157" s="262">
        <v>88314</v>
      </c>
      <c r="B7157" s="263" t="s">
        <v>4603</v>
      </c>
      <c r="C7157" s="264" t="s">
        <v>5</v>
      </c>
      <c r="D7157" s="278">
        <v>22.9</v>
      </c>
      <c r="E7157" s="257"/>
    </row>
    <row r="7158" spans="1:5" s="258" customFormat="1" ht="13.5">
      <c r="A7158" s="262">
        <v>88315</v>
      </c>
      <c r="B7158" s="263" t="s">
        <v>4604</v>
      </c>
      <c r="C7158" s="264" t="s">
        <v>5</v>
      </c>
      <c r="D7158" s="278">
        <v>30.93</v>
      </c>
      <c r="E7158" s="257"/>
    </row>
    <row r="7159" spans="1:5" s="258" customFormat="1" ht="13.5">
      <c r="A7159" s="262">
        <v>88316</v>
      </c>
      <c r="B7159" s="263" t="s">
        <v>4605</v>
      </c>
      <c r="C7159" s="264" t="s">
        <v>5</v>
      </c>
      <c r="D7159" s="278">
        <v>21.28</v>
      </c>
      <c r="E7159" s="257"/>
    </row>
    <row r="7160" spans="1:5" s="258" customFormat="1" ht="13.5">
      <c r="A7160" s="262">
        <v>88317</v>
      </c>
      <c r="B7160" s="263" t="s">
        <v>4606</v>
      </c>
      <c r="C7160" s="264" t="s">
        <v>5</v>
      </c>
      <c r="D7160" s="278">
        <v>30.57</v>
      </c>
      <c r="E7160" s="257"/>
    </row>
    <row r="7161" spans="1:5" s="258" customFormat="1" ht="13.5">
      <c r="A7161" s="262">
        <v>88318</v>
      </c>
      <c r="B7161" s="263" t="s">
        <v>4607</v>
      </c>
      <c r="C7161" s="264" t="s">
        <v>5</v>
      </c>
      <c r="D7161" s="278">
        <v>34.56</v>
      </c>
      <c r="E7161" s="257"/>
    </row>
    <row r="7162" spans="1:5" s="258" customFormat="1" ht="13.5">
      <c r="A7162" s="262">
        <v>88320</v>
      </c>
      <c r="B7162" s="263" t="s">
        <v>4608</v>
      </c>
      <c r="C7162" s="264" t="s">
        <v>5</v>
      </c>
      <c r="D7162" s="278">
        <v>29.58</v>
      </c>
      <c r="E7162" s="257"/>
    </row>
    <row r="7163" spans="1:5" s="258" customFormat="1" ht="13.5">
      <c r="A7163" s="262">
        <v>88321</v>
      </c>
      <c r="B7163" s="263" t="s">
        <v>4609</v>
      </c>
      <c r="C7163" s="264" t="s">
        <v>5</v>
      </c>
      <c r="D7163" s="278">
        <v>57.28</v>
      </c>
      <c r="E7163" s="257"/>
    </row>
    <row r="7164" spans="1:5" s="258" customFormat="1" ht="13.5">
      <c r="A7164" s="262">
        <v>88322</v>
      </c>
      <c r="B7164" s="263" t="s">
        <v>4610</v>
      </c>
      <c r="C7164" s="264" t="s">
        <v>5</v>
      </c>
      <c r="D7164" s="278">
        <v>30.99</v>
      </c>
      <c r="E7164" s="257"/>
    </row>
    <row r="7165" spans="1:5" s="258" customFormat="1" ht="13.5">
      <c r="A7165" s="262">
        <v>88323</v>
      </c>
      <c r="B7165" s="263" t="s">
        <v>4611</v>
      </c>
      <c r="C7165" s="264" t="s">
        <v>5</v>
      </c>
      <c r="D7165" s="278">
        <v>29.28</v>
      </c>
      <c r="E7165" s="257"/>
    </row>
    <row r="7166" spans="1:5" s="258" customFormat="1" ht="13.5">
      <c r="A7166" s="262">
        <v>88324</v>
      </c>
      <c r="B7166" s="263" t="s">
        <v>4612</v>
      </c>
      <c r="C7166" s="264" t="s">
        <v>5</v>
      </c>
      <c r="D7166" s="278">
        <v>33.57</v>
      </c>
      <c r="E7166" s="257"/>
    </row>
    <row r="7167" spans="1:5" s="258" customFormat="1" ht="13.5">
      <c r="A7167" s="262">
        <v>88325</v>
      </c>
      <c r="B7167" s="263" t="s">
        <v>4613</v>
      </c>
      <c r="C7167" s="264" t="s">
        <v>5</v>
      </c>
      <c r="D7167" s="278">
        <v>23.92</v>
      </c>
      <c r="E7167" s="257"/>
    </row>
    <row r="7168" spans="1:5" s="258" customFormat="1" ht="13.5">
      <c r="A7168" s="262">
        <v>88326</v>
      </c>
      <c r="B7168" s="263" t="s">
        <v>4614</v>
      </c>
      <c r="C7168" s="264" t="s">
        <v>5</v>
      </c>
      <c r="D7168" s="278">
        <v>26.32</v>
      </c>
      <c r="E7168" s="257"/>
    </row>
    <row r="7169" spans="1:5" s="258" customFormat="1" ht="13.5">
      <c r="A7169" s="262">
        <v>88377</v>
      </c>
      <c r="B7169" s="263" t="s">
        <v>4615</v>
      </c>
      <c r="C7169" s="264" t="s">
        <v>5</v>
      </c>
      <c r="D7169" s="278">
        <v>24.74</v>
      </c>
      <c r="E7169" s="257"/>
    </row>
    <row r="7170" spans="1:5" s="258" customFormat="1" ht="13.5">
      <c r="A7170" s="262">
        <v>88441</v>
      </c>
      <c r="B7170" s="263" t="s">
        <v>4616</v>
      </c>
      <c r="C7170" s="264" t="s">
        <v>5</v>
      </c>
      <c r="D7170" s="278">
        <v>23.25</v>
      </c>
      <c r="E7170" s="257"/>
    </row>
    <row r="7171" spans="1:5" s="258" customFormat="1" ht="13.5">
      <c r="A7171" s="262">
        <v>88597</v>
      </c>
      <c r="B7171" s="263" t="s">
        <v>4617</v>
      </c>
      <c r="C7171" s="264" t="s">
        <v>5</v>
      </c>
      <c r="D7171" s="278">
        <v>30.46</v>
      </c>
      <c r="E7171" s="257"/>
    </row>
    <row r="7172" spans="1:5" s="258" customFormat="1" ht="13.5">
      <c r="A7172" s="262">
        <v>90766</v>
      </c>
      <c r="B7172" s="263" t="s">
        <v>4618</v>
      </c>
      <c r="C7172" s="264" t="s">
        <v>5</v>
      </c>
      <c r="D7172" s="278">
        <v>28.89</v>
      </c>
      <c r="E7172" s="257"/>
    </row>
    <row r="7173" spans="1:5" s="258" customFormat="1" ht="13.5">
      <c r="A7173" s="262">
        <v>90767</v>
      </c>
      <c r="B7173" s="263" t="s">
        <v>4619</v>
      </c>
      <c r="C7173" s="264" t="s">
        <v>5</v>
      </c>
      <c r="D7173" s="278">
        <v>29.81</v>
      </c>
      <c r="E7173" s="257"/>
    </row>
    <row r="7174" spans="1:5" s="258" customFormat="1" ht="13.5">
      <c r="A7174" s="262">
        <v>90768</v>
      </c>
      <c r="B7174" s="263" t="s">
        <v>4620</v>
      </c>
      <c r="C7174" s="264" t="s">
        <v>5</v>
      </c>
      <c r="D7174" s="278">
        <v>83.94</v>
      </c>
      <c r="E7174" s="257"/>
    </row>
    <row r="7175" spans="1:5" s="258" customFormat="1" ht="13.5">
      <c r="A7175" s="262">
        <v>90769</v>
      </c>
      <c r="B7175" s="263" t="s">
        <v>4621</v>
      </c>
      <c r="C7175" s="264" t="s">
        <v>5</v>
      </c>
      <c r="D7175" s="278">
        <v>118.42</v>
      </c>
      <c r="E7175" s="257"/>
    </row>
    <row r="7176" spans="1:5" s="258" customFormat="1" ht="13.5">
      <c r="A7176" s="262">
        <v>90770</v>
      </c>
      <c r="B7176" s="263" t="s">
        <v>4622</v>
      </c>
      <c r="C7176" s="264" t="s">
        <v>5</v>
      </c>
      <c r="D7176" s="278">
        <v>155.96</v>
      </c>
      <c r="E7176" s="257"/>
    </row>
    <row r="7177" spans="1:5" s="258" customFormat="1" ht="13.5">
      <c r="A7177" s="262">
        <v>90771</v>
      </c>
      <c r="B7177" s="263" t="s">
        <v>4623</v>
      </c>
      <c r="C7177" s="264" t="s">
        <v>5</v>
      </c>
      <c r="D7177" s="278">
        <v>15.57</v>
      </c>
      <c r="E7177" s="257"/>
    </row>
    <row r="7178" spans="1:5" s="258" customFormat="1" ht="13.5">
      <c r="A7178" s="262">
        <v>90772</v>
      </c>
      <c r="B7178" s="263" t="s">
        <v>4624</v>
      </c>
      <c r="C7178" s="264" t="s">
        <v>5</v>
      </c>
      <c r="D7178" s="278">
        <v>21.65</v>
      </c>
      <c r="E7178" s="257"/>
    </row>
    <row r="7179" spans="1:5" s="258" customFormat="1" ht="13.5">
      <c r="A7179" s="262">
        <v>90773</v>
      </c>
      <c r="B7179" s="263" t="s">
        <v>4625</v>
      </c>
      <c r="C7179" s="264" t="s">
        <v>5</v>
      </c>
      <c r="D7179" s="278">
        <v>12.24</v>
      </c>
      <c r="E7179" s="257"/>
    </row>
    <row r="7180" spans="1:5" s="258" customFormat="1" ht="13.5">
      <c r="A7180" s="262">
        <v>90775</v>
      </c>
      <c r="B7180" s="263" t="s">
        <v>4626</v>
      </c>
      <c r="C7180" s="264" t="s">
        <v>5</v>
      </c>
      <c r="D7180" s="278">
        <v>20.149999999999999</v>
      </c>
      <c r="E7180" s="257"/>
    </row>
    <row r="7181" spans="1:5" s="258" customFormat="1" ht="13.5">
      <c r="A7181" s="262">
        <v>90776</v>
      </c>
      <c r="B7181" s="263" t="s">
        <v>4627</v>
      </c>
      <c r="C7181" s="264" t="s">
        <v>5</v>
      </c>
      <c r="D7181" s="278">
        <v>39.39</v>
      </c>
      <c r="E7181" s="257"/>
    </row>
    <row r="7182" spans="1:5" s="258" customFormat="1" ht="13.5">
      <c r="A7182" s="262">
        <v>90777</v>
      </c>
      <c r="B7182" s="263" t="s">
        <v>4628</v>
      </c>
      <c r="C7182" s="264" t="s">
        <v>5</v>
      </c>
      <c r="D7182" s="278">
        <v>113.95</v>
      </c>
      <c r="E7182" s="257"/>
    </row>
    <row r="7183" spans="1:5" s="258" customFormat="1" ht="13.5">
      <c r="A7183" s="262">
        <v>90778</v>
      </c>
      <c r="B7183" s="263" t="s">
        <v>4629</v>
      </c>
      <c r="C7183" s="264" t="s">
        <v>5</v>
      </c>
      <c r="D7183" s="278">
        <v>129.41999999999999</v>
      </c>
      <c r="E7183" s="257"/>
    </row>
    <row r="7184" spans="1:5" s="258" customFormat="1" ht="13.5">
      <c r="A7184" s="262">
        <v>90779</v>
      </c>
      <c r="B7184" s="263" t="s">
        <v>4630</v>
      </c>
      <c r="C7184" s="264" t="s">
        <v>5</v>
      </c>
      <c r="D7184" s="278">
        <v>176.22</v>
      </c>
      <c r="E7184" s="257"/>
    </row>
    <row r="7185" spans="1:5" s="258" customFormat="1" ht="13.5">
      <c r="A7185" s="262">
        <v>90780</v>
      </c>
      <c r="B7185" s="263" t="s">
        <v>4631</v>
      </c>
      <c r="C7185" s="264" t="s">
        <v>5</v>
      </c>
      <c r="D7185" s="278">
        <v>62.68</v>
      </c>
      <c r="E7185" s="257"/>
    </row>
    <row r="7186" spans="1:5" s="258" customFormat="1" ht="13.5">
      <c r="A7186" s="262">
        <v>90781</v>
      </c>
      <c r="B7186" s="263" t="s">
        <v>4632</v>
      </c>
      <c r="C7186" s="264" t="s">
        <v>5</v>
      </c>
      <c r="D7186" s="278">
        <v>31</v>
      </c>
      <c r="E7186" s="257"/>
    </row>
    <row r="7187" spans="1:5" s="258" customFormat="1" ht="13.5">
      <c r="A7187" s="262">
        <v>91677</v>
      </c>
      <c r="B7187" s="263" t="s">
        <v>4633</v>
      </c>
      <c r="C7187" s="264" t="s">
        <v>5</v>
      </c>
      <c r="D7187" s="278">
        <v>123.36</v>
      </c>
      <c r="E7187" s="257"/>
    </row>
    <row r="7188" spans="1:5" s="258" customFormat="1" ht="13.5">
      <c r="A7188" s="262">
        <v>91678</v>
      </c>
      <c r="B7188" s="263" t="s">
        <v>4634</v>
      </c>
      <c r="C7188" s="264" t="s">
        <v>5</v>
      </c>
      <c r="D7188" s="278">
        <v>115.94</v>
      </c>
      <c r="E7188" s="257"/>
    </row>
    <row r="7189" spans="1:5" s="258" customFormat="1" ht="13.5">
      <c r="A7189" s="262">
        <v>93558</v>
      </c>
      <c r="B7189" s="263" t="s">
        <v>4635</v>
      </c>
      <c r="C7189" s="264" t="s">
        <v>4636</v>
      </c>
      <c r="D7189" s="278">
        <v>4681.13</v>
      </c>
      <c r="E7189" s="257"/>
    </row>
    <row r="7190" spans="1:5" s="258" customFormat="1" ht="13.5">
      <c r="A7190" s="262">
        <v>93559</v>
      </c>
      <c r="B7190" s="263" t="s">
        <v>4617</v>
      </c>
      <c r="C7190" s="264" t="s">
        <v>4636</v>
      </c>
      <c r="D7190" s="278">
        <v>5370.71</v>
      </c>
      <c r="E7190" s="257"/>
    </row>
    <row r="7191" spans="1:5" s="258" customFormat="1" ht="13.5">
      <c r="A7191" s="262">
        <v>93560</v>
      </c>
      <c r="B7191" s="263" t="s">
        <v>4625</v>
      </c>
      <c r="C7191" s="264" t="s">
        <v>4636</v>
      </c>
      <c r="D7191" s="278">
        <v>2176.04</v>
      </c>
      <c r="E7191" s="257"/>
    </row>
    <row r="7192" spans="1:5" s="258" customFormat="1" ht="13.5">
      <c r="A7192" s="262">
        <v>93561</v>
      </c>
      <c r="B7192" s="263" t="s">
        <v>4626</v>
      </c>
      <c r="C7192" s="264" t="s">
        <v>4636</v>
      </c>
      <c r="D7192" s="278">
        <v>3562.29</v>
      </c>
      <c r="E7192" s="257"/>
    </row>
    <row r="7193" spans="1:5" s="258" customFormat="1" ht="13.5">
      <c r="A7193" s="262">
        <v>93562</v>
      </c>
      <c r="B7193" s="263" t="s">
        <v>4623</v>
      </c>
      <c r="C7193" s="264" t="s">
        <v>4636</v>
      </c>
      <c r="D7193" s="278">
        <v>2759.25</v>
      </c>
      <c r="E7193" s="257"/>
    </row>
    <row r="7194" spans="1:5" s="258" customFormat="1" ht="13.5">
      <c r="A7194" s="262">
        <v>93563</v>
      </c>
      <c r="B7194" s="263" t="s">
        <v>4618</v>
      </c>
      <c r="C7194" s="264" t="s">
        <v>4636</v>
      </c>
      <c r="D7194" s="278">
        <v>5091.3900000000003</v>
      </c>
      <c r="E7194" s="257"/>
    </row>
    <row r="7195" spans="1:5" s="258" customFormat="1" ht="13.5">
      <c r="A7195" s="262">
        <v>93564</v>
      </c>
      <c r="B7195" s="263" t="s">
        <v>4619</v>
      </c>
      <c r="C7195" s="264" t="s">
        <v>4636</v>
      </c>
      <c r="D7195" s="278">
        <v>5235.7700000000004</v>
      </c>
      <c r="E7195" s="257"/>
    </row>
    <row r="7196" spans="1:5" s="258" customFormat="1" ht="13.5">
      <c r="A7196" s="262">
        <v>93565</v>
      </c>
      <c r="B7196" s="263" t="s">
        <v>4628</v>
      </c>
      <c r="C7196" s="264" t="s">
        <v>4636</v>
      </c>
      <c r="D7196" s="278">
        <v>19953.68</v>
      </c>
      <c r="E7196" s="257"/>
    </row>
    <row r="7197" spans="1:5" s="258" customFormat="1" ht="13.5">
      <c r="A7197" s="262">
        <v>93566</v>
      </c>
      <c r="B7197" s="263" t="s">
        <v>4624</v>
      </c>
      <c r="C7197" s="264" t="s">
        <v>4636</v>
      </c>
      <c r="D7197" s="278">
        <v>3824.21</v>
      </c>
      <c r="E7197" s="257"/>
    </row>
    <row r="7198" spans="1:5" s="258" customFormat="1" ht="13.5">
      <c r="A7198" s="262">
        <v>93567</v>
      </c>
      <c r="B7198" s="263" t="s">
        <v>4629</v>
      </c>
      <c r="C7198" s="264" t="s">
        <v>4636</v>
      </c>
      <c r="D7198" s="278">
        <v>22661.040000000001</v>
      </c>
      <c r="E7198" s="257"/>
    </row>
    <row r="7199" spans="1:5" s="258" customFormat="1" ht="13.5">
      <c r="A7199" s="262">
        <v>93568</v>
      </c>
      <c r="B7199" s="263" t="s">
        <v>4630</v>
      </c>
      <c r="C7199" s="264" t="s">
        <v>4636</v>
      </c>
      <c r="D7199" s="278">
        <v>30843.279999999999</v>
      </c>
      <c r="E7199" s="257"/>
    </row>
    <row r="7200" spans="1:5" s="258" customFormat="1" ht="13.5">
      <c r="A7200" s="262">
        <v>93569</v>
      </c>
      <c r="B7200" s="263" t="s">
        <v>4637</v>
      </c>
      <c r="C7200" s="264" t="s">
        <v>4636</v>
      </c>
      <c r="D7200" s="278">
        <v>14731.04</v>
      </c>
      <c r="E7200" s="257"/>
    </row>
    <row r="7201" spans="1:5" s="258" customFormat="1" ht="13.5">
      <c r="A7201" s="262">
        <v>93570</v>
      </c>
      <c r="B7201" s="263" t="s">
        <v>4638</v>
      </c>
      <c r="C7201" s="264" t="s">
        <v>4636</v>
      </c>
      <c r="D7201" s="278">
        <v>20770.98</v>
      </c>
      <c r="E7201" s="257"/>
    </row>
    <row r="7202" spans="1:5" s="258" customFormat="1" ht="13.5">
      <c r="A7202" s="262">
        <v>93571</v>
      </c>
      <c r="B7202" s="263" t="s">
        <v>4639</v>
      </c>
      <c r="C7202" s="264" t="s">
        <v>4636</v>
      </c>
      <c r="D7202" s="278">
        <v>27343.7</v>
      </c>
      <c r="E7202" s="257"/>
    </row>
    <row r="7203" spans="1:5" s="258" customFormat="1" ht="13.5">
      <c r="A7203" s="262">
        <v>93572</v>
      </c>
      <c r="B7203" s="263" t="s">
        <v>4640</v>
      </c>
      <c r="C7203" s="264" t="s">
        <v>4636</v>
      </c>
      <c r="D7203" s="278">
        <v>6914.38</v>
      </c>
      <c r="E7203" s="257"/>
    </row>
    <row r="7204" spans="1:5" ht="13.5">
      <c r="A7204" s="262">
        <v>94295</v>
      </c>
      <c r="B7204" s="263" t="s">
        <v>4631</v>
      </c>
      <c r="C7204" s="264" t="s">
        <v>4636</v>
      </c>
      <c r="D7204" s="278">
        <v>10981.42</v>
      </c>
    </row>
    <row r="7205" spans="1:5" ht="13.5">
      <c r="A7205" s="262">
        <v>94296</v>
      </c>
      <c r="B7205" s="263" t="s">
        <v>4632</v>
      </c>
      <c r="C7205" s="264" t="s">
        <v>4636</v>
      </c>
      <c r="D7205" s="278">
        <v>5457.01</v>
      </c>
    </row>
    <row r="7206" spans="1:5" ht="13.5">
      <c r="A7206" s="262">
        <v>95308</v>
      </c>
      <c r="B7206" s="263" t="s">
        <v>4641</v>
      </c>
      <c r="C7206" s="264" t="s">
        <v>5</v>
      </c>
      <c r="D7206" s="278">
        <v>0.15</v>
      </c>
    </row>
    <row r="7207" spans="1:5" ht="13.5">
      <c r="A7207" s="262">
        <v>95309</v>
      </c>
      <c r="B7207" s="263" t="s">
        <v>4642</v>
      </c>
      <c r="C7207" s="264" t="s">
        <v>5</v>
      </c>
      <c r="D7207" s="278">
        <v>0.28999999999999998</v>
      </c>
    </row>
    <row r="7208" spans="1:5" ht="13.5">
      <c r="A7208" s="262">
        <v>95310</v>
      </c>
      <c r="B7208" s="263" t="s">
        <v>4643</v>
      </c>
      <c r="C7208" s="264" t="s">
        <v>5</v>
      </c>
      <c r="D7208" s="278">
        <v>0.2</v>
      </c>
    </row>
    <row r="7209" spans="1:5" ht="13.5">
      <c r="A7209" s="262">
        <v>95311</v>
      </c>
      <c r="B7209" s="263" t="s">
        <v>4644</v>
      </c>
      <c r="C7209" s="264" t="s">
        <v>5</v>
      </c>
      <c r="D7209" s="278">
        <v>0.17</v>
      </c>
    </row>
    <row r="7210" spans="1:5" ht="13.5">
      <c r="A7210" s="262">
        <v>95312</v>
      </c>
      <c r="B7210" s="263" t="s">
        <v>4645</v>
      </c>
      <c r="C7210" s="264" t="s">
        <v>5</v>
      </c>
      <c r="D7210" s="278">
        <v>0.19</v>
      </c>
    </row>
    <row r="7211" spans="1:5" ht="13.5">
      <c r="A7211" s="262">
        <v>95313</v>
      </c>
      <c r="B7211" s="263" t="s">
        <v>4646</v>
      </c>
      <c r="C7211" s="264" t="s">
        <v>5</v>
      </c>
      <c r="D7211" s="278">
        <v>0.19</v>
      </c>
    </row>
    <row r="7212" spans="1:5" ht="13.5">
      <c r="A7212" s="262">
        <v>95314</v>
      </c>
      <c r="B7212" s="263" t="s">
        <v>4647</v>
      </c>
      <c r="C7212" s="264" t="s">
        <v>5</v>
      </c>
      <c r="D7212" s="278">
        <v>0.24</v>
      </c>
    </row>
    <row r="7213" spans="1:5" ht="13.5">
      <c r="A7213" s="262">
        <v>95315</v>
      </c>
      <c r="B7213" s="263" t="s">
        <v>4648</v>
      </c>
      <c r="C7213" s="264" t="s">
        <v>5</v>
      </c>
      <c r="D7213" s="278">
        <v>0.38</v>
      </c>
    </row>
    <row r="7214" spans="1:5" ht="13.5">
      <c r="A7214" s="262">
        <v>95316</v>
      </c>
      <c r="B7214" s="263" t="s">
        <v>4649</v>
      </c>
      <c r="C7214" s="264" t="s">
        <v>5</v>
      </c>
      <c r="D7214" s="278">
        <v>0.77</v>
      </c>
    </row>
    <row r="7215" spans="1:5" ht="13.5">
      <c r="A7215" s="262">
        <v>95317</v>
      </c>
      <c r="B7215" s="263" t="s">
        <v>4650</v>
      </c>
      <c r="C7215" s="264" t="s">
        <v>5</v>
      </c>
      <c r="D7215" s="278">
        <v>0.26</v>
      </c>
    </row>
    <row r="7216" spans="1:5" ht="13.5">
      <c r="A7216" s="262">
        <v>95318</v>
      </c>
      <c r="B7216" s="263" t="s">
        <v>4651</v>
      </c>
      <c r="C7216" s="264" t="s">
        <v>5</v>
      </c>
      <c r="D7216" s="278">
        <v>0.28000000000000003</v>
      </c>
    </row>
    <row r="7217" spans="1:4" ht="13.5">
      <c r="A7217" s="262">
        <v>95319</v>
      </c>
      <c r="B7217" s="263" t="s">
        <v>4652</v>
      </c>
      <c r="C7217" s="264" t="s">
        <v>5</v>
      </c>
      <c r="D7217" s="278">
        <v>0.2</v>
      </c>
    </row>
    <row r="7218" spans="1:4" ht="13.5">
      <c r="A7218" s="262">
        <v>95320</v>
      </c>
      <c r="B7218" s="263" t="s">
        <v>4653</v>
      </c>
      <c r="C7218" s="264" t="s">
        <v>5</v>
      </c>
      <c r="D7218" s="278">
        <v>0.2</v>
      </c>
    </row>
    <row r="7219" spans="1:4" ht="13.5">
      <c r="A7219" s="262">
        <v>95321</v>
      </c>
      <c r="B7219" s="263" t="s">
        <v>4654</v>
      </c>
      <c r="C7219" s="264" t="s">
        <v>5</v>
      </c>
      <c r="D7219" s="278">
        <v>0.17</v>
      </c>
    </row>
    <row r="7220" spans="1:4" ht="13.5">
      <c r="A7220" s="262">
        <v>95322</v>
      </c>
      <c r="B7220" s="263" t="s">
        <v>4655</v>
      </c>
      <c r="C7220" s="264" t="s">
        <v>5</v>
      </c>
      <c r="D7220" s="278">
        <v>0.11</v>
      </c>
    </row>
    <row r="7221" spans="1:4" ht="13.5">
      <c r="A7221" s="262">
        <v>95323</v>
      </c>
      <c r="B7221" s="263" t="s">
        <v>4656</v>
      </c>
      <c r="C7221" s="264" t="s">
        <v>5</v>
      </c>
      <c r="D7221" s="278">
        <v>0.36</v>
      </c>
    </row>
    <row r="7222" spans="1:4" ht="13.5">
      <c r="A7222" s="262">
        <v>95324</v>
      </c>
      <c r="B7222" s="263" t="s">
        <v>4657</v>
      </c>
      <c r="C7222" s="264" t="s">
        <v>5</v>
      </c>
      <c r="D7222" s="278">
        <v>0.31</v>
      </c>
    </row>
    <row r="7223" spans="1:4" ht="13.5">
      <c r="A7223" s="262">
        <v>95325</v>
      </c>
      <c r="B7223" s="263" t="s">
        <v>4658</v>
      </c>
      <c r="C7223" s="264" t="s">
        <v>5</v>
      </c>
      <c r="D7223" s="278">
        <v>0.42</v>
      </c>
    </row>
    <row r="7224" spans="1:4" ht="13.5">
      <c r="A7224" s="262">
        <v>95326</v>
      </c>
      <c r="B7224" s="263" t="s">
        <v>4659</v>
      </c>
      <c r="C7224" s="264" t="s">
        <v>5</v>
      </c>
      <c r="D7224" s="278">
        <v>0.11</v>
      </c>
    </row>
    <row r="7225" spans="1:4" ht="13.5">
      <c r="A7225" s="262">
        <v>95328</v>
      </c>
      <c r="B7225" s="263" t="s">
        <v>4660</v>
      </c>
      <c r="C7225" s="264" t="s">
        <v>5</v>
      </c>
      <c r="D7225" s="278">
        <v>0.2</v>
      </c>
    </row>
    <row r="7226" spans="1:4" ht="13.5">
      <c r="A7226" s="262">
        <v>95329</v>
      </c>
      <c r="B7226" s="263" t="s">
        <v>4661</v>
      </c>
      <c r="C7226" s="264" t="s">
        <v>5</v>
      </c>
      <c r="D7226" s="278">
        <v>0.34</v>
      </c>
    </row>
    <row r="7227" spans="1:4" ht="13.5">
      <c r="A7227" s="262">
        <v>95330</v>
      </c>
      <c r="B7227" s="263" t="s">
        <v>4662</v>
      </c>
      <c r="C7227" s="264" t="s">
        <v>5</v>
      </c>
      <c r="D7227" s="278">
        <v>0.27</v>
      </c>
    </row>
    <row r="7228" spans="1:4" ht="13.5">
      <c r="A7228" s="262">
        <v>95331</v>
      </c>
      <c r="B7228" s="263" t="s">
        <v>4663</v>
      </c>
      <c r="C7228" s="264" t="s">
        <v>5</v>
      </c>
      <c r="D7228" s="278">
        <v>0.19</v>
      </c>
    </row>
    <row r="7229" spans="1:4" ht="13.5">
      <c r="A7229" s="262">
        <v>95332</v>
      </c>
      <c r="B7229" s="263" t="s">
        <v>4664</v>
      </c>
      <c r="C7229" s="264" t="s">
        <v>5</v>
      </c>
      <c r="D7229" s="278">
        <v>0.91</v>
      </c>
    </row>
    <row r="7230" spans="1:4" ht="13.5">
      <c r="A7230" s="262">
        <v>95333</v>
      </c>
      <c r="B7230" s="263" t="s">
        <v>4665</v>
      </c>
      <c r="C7230" s="264" t="s">
        <v>5</v>
      </c>
      <c r="D7230" s="278">
        <v>0.88</v>
      </c>
    </row>
    <row r="7231" spans="1:4" ht="13.5">
      <c r="A7231" s="262">
        <v>95334</v>
      </c>
      <c r="B7231" s="263" t="s">
        <v>4666</v>
      </c>
      <c r="C7231" s="264" t="s">
        <v>5</v>
      </c>
      <c r="D7231" s="278">
        <v>0.86</v>
      </c>
    </row>
    <row r="7232" spans="1:4" ht="13.5">
      <c r="A7232" s="262">
        <v>95335</v>
      </c>
      <c r="B7232" s="263" t="s">
        <v>4667</v>
      </c>
      <c r="C7232" s="264" t="s">
        <v>5</v>
      </c>
      <c r="D7232" s="278">
        <v>0.36</v>
      </c>
    </row>
    <row r="7233" spans="1:4" ht="13.5">
      <c r="A7233" s="262">
        <v>95337</v>
      </c>
      <c r="B7233" s="263" t="s">
        <v>4668</v>
      </c>
      <c r="C7233" s="264" t="s">
        <v>5</v>
      </c>
      <c r="D7233" s="278">
        <v>0.17</v>
      </c>
    </row>
    <row r="7234" spans="1:4" ht="13.5">
      <c r="A7234" s="262">
        <v>95338</v>
      </c>
      <c r="B7234" s="263" t="s">
        <v>4669</v>
      </c>
      <c r="C7234" s="264" t="s">
        <v>5</v>
      </c>
      <c r="D7234" s="278">
        <v>0.41</v>
      </c>
    </row>
    <row r="7235" spans="1:4" ht="13.5">
      <c r="A7235" s="262">
        <v>95339</v>
      </c>
      <c r="B7235" s="263" t="s">
        <v>4670</v>
      </c>
      <c r="C7235" s="264" t="s">
        <v>5</v>
      </c>
      <c r="D7235" s="278">
        <v>0.41</v>
      </c>
    </row>
    <row r="7236" spans="1:4" ht="13.5">
      <c r="A7236" s="262">
        <v>95340</v>
      </c>
      <c r="B7236" s="263" t="s">
        <v>4671</v>
      </c>
      <c r="C7236" s="264" t="s">
        <v>5</v>
      </c>
      <c r="D7236" s="278">
        <v>0.34</v>
      </c>
    </row>
    <row r="7237" spans="1:4" ht="13.5">
      <c r="A7237" s="262">
        <v>95341</v>
      </c>
      <c r="B7237" s="263" t="s">
        <v>4672</v>
      </c>
      <c r="C7237" s="264" t="s">
        <v>5</v>
      </c>
      <c r="D7237" s="278">
        <v>0.31</v>
      </c>
    </row>
    <row r="7238" spans="1:4" ht="13.5">
      <c r="A7238" s="262">
        <v>95342</v>
      </c>
      <c r="B7238" s="263" t="s">
        <v>4673</v>
      </c>
      <c r="C7238" s="264" t="s">
        <v>5</v>
      </c>
      <c r="D7238" s="278">
        <v>0.25</v>
      </c>
    </row>
    <row r="7239" spans="1:4" ht="13.5">
      <c r="A7239" s="262">
        <v>95343</v>
      </c>
      <c r="B7239" s="263" t="s">
        <v>4674</v>
      </c>
      <c r="C7239" s="264" t="s">
        <v>5</v>
      </c>
      <c r="D7239" s="278">
        <v>0.33</v>
      </c>
    </row>
    <row r="7240" spans="1:4" ht="13.5">
      <c r="A7240" s="262">
        <v>95344</v>
      </c>
      <c r="B7240" s="263" t="s">
        <v>4675</v>
      </c>
      <c r="C7240" s="264" t="s">
        <v>5</v>
      </c>
      <c r="D7240" s="278">
        <v>0.27</v>
      </c>
    </row>
    <row r="7241" spans="1:4" ht="13.5">
      <c r="A7241" s="262">
        <v>95345</v>
      </c>
      <c r="B7241" s="263" t="s">
        <v>4676</v>
      </c>
      <c r="C7241" s="264" t="s">
        <v>5</v>
      </c>
      <c r="D7241" s="278">
        <v>0.81</v>
      </c>
    </row>
    <row r="7242" spans="1:4" ht="13.5">
      <c r="A7242" s="262">
        <v>95346</v>
      </c>
      <c r="B7242" s="263" t="s">
        <v>4677</v>
      </c>
      <c r="C7242" s="264" t="s">
        <v>5</v>
      </c>
      <c r="D7242" s="278">
        <v>0.11</v>
      </c>
    </row>
    <row r="7243" spans="1:4" ht="13.5">
      <c r="A7243" s="262">
        <v>95347</v>
      </c>
      <c r="B7243" s="263" t="s">
        <v>4678</v>
      </c>
      <c r="C7243" s="264" t="s">
        <v>5</v>
      </c>
      <c r="D7243" s="278">
        <v>0.1</v>
      </c>
    </row>
    <row r="7244" spans="1:4" ht="13.5">
      <c r="A7244" s="262">
        <v>95348</v>
      </c>
      <c r="B7244" s="263" t="s">
        <v>4679</v>
      </c>
      <c r="C7244" s="264" t="s">
        <v>5</v>
      </c>
      <c r="D7244" s="278">
        <v>0.13</v>
      </c>
    </row>
    <row r="7245" spans="1:4" ht="13.5">
      <c r="A7245" s="262">
        <v>95349</v>
      </c>
      <c r="B7245" s="263" t="s">
        <v>4680</v>
      </c>
      <c r="C7245" s="264" t="s">
        <v>5</v>
      </c>
      <c r="D7245" s="278">
        <v>0.09</v>
      </c>
    </row>
    <row r="7246" spans="1:4" ht="13.5">
      <c r="A7246" s="262">
        <v>95350</v>
      </c>
      <c r="B7246" s="263" t="s">
        <v>4681</v>
      </c>
      <c r="C7246" s="264" t="s">
        <v>5</v>
      </c>
      <c r="D7246" s="278">
        <v>0.1</v>
      </c>
    </row>
    <row r="7247" spans="1:4" ht="13.5">
      <c r="A7247" s="262">
        <v>95351</v>
      </c>
      <c r="B7247" s="263" t="s">
        <v>4682</v>
      </c>
      <c r="C7247" s="264" t="s">
        <v>5</v>
      </c>
      <c r="D7247" s="278">
        <v>0.37</v>
      </c>
    </row>
    <row r="7248" spans="1:4" ht="13.5">
      <c r="A7248" s="262">
        <v>95352</v>
      </c>
      <c r="B7248" s="263" t="s">
        <v>4683</v>
      </c>
      <c r="C7248" s="264" t="s">
        <v>5</v>
      </c>
      <c r="D7248" s="278">
        <v>0.14000000000000001</v>
      </c>
    </row>
    <row r="7249" spans="1:4" ht="13.5">
      <c r="A7249" s="262">
        <v>95354</v>
      </c>
      <c r="B7249" s="263" t="s">
        <v>4684</v>
      </c>
      <c r="C7249" s="264" t="s">
        <v>5</v>
      </c>
      <c r="D7249" s="278">
        <v>0.16</v>
      </c>
    </row>
    <row r="7250" spans="1:4" ht="13.5">
      <c r="A7250" s="262">
        <v>95355</v>
      </c>
      <c r="B7250" s="263" t="s">
        <v>4685</v>
      </c>
      <c r="C7250" s="264" t="s">
        <v>5</v>
      </c>
      <c r="D7250" s="278">
        <v>0.19</v>
      </c>
    </row>
    <row r="7251" spans="1:4" ht="13.5">
      <c r="A7251" s="262">
        <v>95356</v>
      </c>
      <c r="B7251" s="263" t="s">
        <v>4686</v>
      </c>
      <c r="C7251" s="264" t="s">
        <v>5</v>
      </c>
      <c r="D7251" s="278">
        <v>0.2</v>
      </c>
    </row>
    <row r="7252" spans="1:4" ht="13.5">
      <c r="A7252" s="262">
        <v>95357</v>
      </c>
      <c r="B7252" s="263" t="s">
        <v>4687</v>
      </c>
      <c r="C7252" s="264" t="s">
        <v>5</v>
      </c>
      <c r="D7252" s="278">
        <v>0.31</v>
      </c>
    </row>
    <row r="7253" spans="1:4" ht="13.5">
      <c r="A7253" s="262">
        <v>95358</v>
      </c>
      <c r="B7253" s="263" t="s">
        <v>4688</v>
      </c>
      <c r="C7253" s="264" t="s">
        <v>5</v>
      </c>
      <c r="D7253" s="278">
        <v>0.35</v>
      </c>
    </row>
    <row r="7254" spans="1:4" ht="13.5">
      <c r="A7254" s="262">
        <v>95359</v>
      </c>
      <c r="B7254" s="263" t="s">
        <v>4689</v>
      </c>
      <c r="C7254" s="264" t="s">
        <v>5</v>
      </c>
      <c r="D7254" s="278">
        <v>0.66</v>
      </c>
    </row>
    <row r="7255" spans="1:4" ht="13.5">
      <c r="A7255" s="262">
        <v>95360</v>
      </c>
      <c r="B7255" s="263" t="s">
        <v>4690</v>
      </c>
      <c r="C7255" s="264" t="s">
        <v>5</v>
      </c>
      <c r="D7255" s="278">
        <v>0.3</v>
      </c>
    </row>
    <row r="7256" spans="1:4" ht="13.5">
      <c r="A7256" s="262">
        <v>95361</v>
      </c>
      <c r="B7256" s="263" t="s">
        <v>4691</v>
      </c>
      <c r="C7256" s="264" t="s">
        <v>5</v>
      </c>
      <c r="D7256" s="278">
        <v>0.1</v>
      </c>
    </row>
    <row r="7257" spans="1:4" ht="13.5">
      <c r="A7257" s="262">
        <v>95362</v>
      </c>
      <c r="B7257" s="263" t="s">
        <v>4692</v>
      </c>
      <c r="C7257" s="264" t="s">
        <v>5</v>
      </c>
      <c r="D7257" s="278">
        <v>0.21</v>
      </c>
    </row>
    <row r="7258" spans="1:4" ht="13.5">
      <c r="A7258" s="262">
        <v>95363</v>
      </c>
      <c r="B7258" s="263" t="s">
        <v>4693</v>
      </c>
      <c r="C7258" s="264" t="s">
        <v>5</v>
      </c>
      <c r="D7258" s="278">
        <v>0.26</v>
      </c>
    </row>
    <row r="7259" spans="1:4" ht="13.5">
      <c r="A7259" s="262">
        <v>95364</v>
      </c>
      <c r="B7259" s="263" t="s">
        <v>4694</v>
      </c>
      <c r="C7259" s="264" t="s">
        <v>5</v>
      </c>
      <c r="D7259" s="278">
        <v>0.2</v>
      </c>
    </row>
    <row r="7260" spans="1:4" ht="13.5">
      <c r="A7260" s="262">
        <v>95365</v>
      </c>
      <c r="B7260" s="263" t="s">
        <v>4695</v>
      </c>
      <c r="C7260" s="264" t="s">
        <v>5</v>
      </c>
      <c r="D7260" s="278">
        <v>0.21</v>
      </c>
    </row>
    <row r="7261" spans="1:4" ht="13.5">
      <c r="A7261" s="262">
        <v>95366</v>
      </c>
      <c r="B7261" s="263" t="s">
        <v>4696</v>
      </c>
      <c r="C7261" s="264" t="s">
        <v>5</v>
      </c>
      <c r="D7261" s="278">
        <v>0.16</v>
      </c>
    </row>
    <row r="7262" spans="1:4" ht="27">
      <c r="A7262" s="262">
        <v>95367</v>
      </c>
      <c r="B7262" s="263" t="s">
        <v>4697</v>
      </c>
      <c r="C7262" s="264" t="s">
        <v>5</v>
      </c>
      <c r="D7262" s="278">
        <v>0.18</v>
      </c>
    </row>
    <row r="7263" spans="1:4" ht="13.5">
      <c r="A7263" s="262">
        <v>95368</v>
      </c>
      <c r="B7263" s="263" t="s">
        <v>4698</v>
      </c>
      <c r="C7263" s="264" t="s">
        <v>5</v>
      </c>
      <c r="D7263" s="278">
        <v>0.28000000000000003</v>
      </c>
    </row>
    <row r="7264" spans="1:4" ht="13.5">
      <c r="A7264" s="262">
        <v>95369</v>
      </c>
      <c r="B7264" s="263" t="s">
        <v>4699</v>
      </c>
      <c r="C7264" s="264" t="s">
        <v>5</v>
      </c>
      <c r="D7264" s="278">
        <v>0.23</v>
      </c>
    </row>
    <row r="7265" spans="1:4" ht="13.5">
      <c r="A7265" s="262">
        <v>95370</v>
      </c>
      <c r="B7265" s="263" t="s">
        <v>4700</v>
      </c>
      <c r="C7265" s="264" t="s">
        <v>5</v>
      </c>
      <c r="D7265" s="278">
        <v>0.31</v>
      </c>
    </row>
    <row r="7266" spans="1:4" ht="13.5">
      <c r="A7266" s="262">
        <v>95371</v>
      </c>
      <c r="B7266" s="263" t="s">
        <v>4701</v>
      </c>
      <c r="C7266" s="264" t="s">
        <v>5</v>
      </c>
      <c r="D7266" s="278">
        <v>0.44</v>
      </c>
    </row>
    <row r="7267" spans="1:4" ht="13.5">
      <c r="A7267" s="262">
        <v>95372</v>
      </c>
      <c r="B7267" s="263" t="s">
        <v>4702</v>
      </c>
      <c r="C7267" s="264" t="s">
        <v>5</v>
      </c>
      <c r="D7267" s="278">
        <v>0.33</v>
      </c>
    </row>
    <row r="7268" spans="1:4" ht="13.5">
      <c r="A7268" s="262">
        <v>95373</v>
      </c>
      <c r="B7268" s="263" t="s">
        <v>4703</v>
      </c>
      <c r="C7268" s="264" t="s">
        <v>5</v>
      </c>
      <c r="D7268" s="278">
        <v>0.31</v>
      </c>
    </row>
    <row r="7269" spans="1:4" ht="13.5">
      <c r="A7269" s="262">
        <v>95374</v>
      </c>
      <c r="B7269" s="263" t="s">
        <v>4704</v>
      </c>
      <c r="C7269" s="264" t="s">
        <v>5</v>
      </c>
      <c r="D7269" s="278">
        <v>0.33</v>
      </c>
    </row>
    <row r="7270" spans="1:4" ht="13.5">
      <c r="A7270" s="262">
        <v>95375</v>
      </c>
      <c r="B7270" s="263" t="s">
        <v>4705</v>
      </c>
      <c r="C7270" s="264" t="s">
        <v>5</v>
      </c>
      <c r="D7270" s="278">
        <v>0.43</v>
      </c>
    </row>
    <row r="7271" spans="1:4" ht="13.5">
      <c r="A7271" s="262">
        <v>95376</v>
      </c>
      <c r="B7271" s="263" t="s">
        <v>4706</v>
      </c>
      <c r="C7271" s="264" t="s">
        <v>5</v>
      </c>
      <c r="D7271" s="278">
        <v>0.09</v>
      </c>
    </row>
    <row r="7272" spans="1:4" ht="13.5">
      <c r="A7272" s="262">
        <v>95377</v>
      </c>
      <c r="B7272" s="263" t="s">
        <v>4707</v>
      </c>
      <c r="C7272" s="264" t="s">
        <v>5</v>
      </c>
      <c r="D7272" s="278">
        <v>0.28000000000000003</v>
      </c>
    </row>
    <row r="7273" spans="1:4" ht="13.5">
      <c r="A7273" s="262">
        <v>95378</v>
      </c>
      <c r="B7273" s="263" t="s">
        <v>4708</v>
      </c>
      <c r="C7273" s="264" t="s">
        <v>5</v>
      </c>
      <c r="D7273" s="278">
        <v>0.31</v>
      </c>
    </row>
    <row r="7274" spans="1:4" ht="13.5">
      <c r="A7274" s="262">
        <v>95379</v>
      </c>
      <c r="B7274" s="263" t="s">
        <v>4709</v>
      </c>
      <c r="C7274" s="264" t="s">
        <v>5</v>
      </c>
      <c r="D7274" s="278">
        <v>0.27</v>
      </c>
    </row>
    <row r="7275" spans="1:4" ht="13.5">
      <c r="A7275" s="262">
        <v>95380</v>
      </c>
      <c r="B7275" s="263" t="s">
        <v>4710</v>
      </c>
      <c r="C7275" s="264" t="s">
        <v>5</v>
      </c>
      <c r="D7275" s="278">
        <v>0.32</v>
      </c>
    </row>
    <row r="7276" spans="1:4" ht="13.5">
      <c r="A7276" s="262">
        <v>95382</v>
      </c>
      <c r="B7276" s="263" t="s">
        <v>4711</v>
      </c>
      <c r="C7276" s="264" t="s">
        <v>5</v>
      </c>
      <c r="D7276" s="278">
        <v>0.27</v>
      </c>
    </row>
    <row r="7277" spans="1:4" ht="13.5">
      <c r="A7277" s="262">
        <v>95383</v>
      </c>
      <c r="B7277" s="263" t="s">
        <v>4712</v>
      </c>
      <c r="C7277" s="264" t="s">
        <v>5</v>
      </c>
      <c r="D7277" s="278">
        <v>0.47</v>
      </c>
    </row>
    <row r="7278" spans="1:4" ht="13.5">
      <c r="A7278" s="262">
        <v>95384</v>
      </c>
      <c r="B7278" s="263" t="s">
        <v>4713</v>
      </c>
      <c r="C7278" s="264" t="s">
        <v>5</v>
      </c>
      <c r="D7278" s="278">
        <v>0.34</v>
      </c>
    </row>
    <row r="7279" spans="1:4" ht="13.5">
      <c r="A7279" s="262">
        <v>95385</v>
      </c>
      <c r="B7279" s="263" t="s">
        <v>4714</v>
      </c>
      <c r="C7279" s="264" t="s">
        <v>5</v>
      </c>
      <c r="D7279" s="278">
        <v>0.26</v>
      </c>
    </row>
    <row r="7280" spans="1:4" ht="13.5">
      <c r="A7280" s="262">
        <v>95386</v>
      </c>
      <c r="B7280" s="263" t="s">
        <v>4715</v>
      </c>
      <c r="C7280" s="264" t="s">
        <v>5</v>
      </c>
      <c r="D7280" s="278">
        <v>0.33</v>
      </c>
    </row>
    <row r="7281" spans="1:4" ht="13.5">
      <c r="A7281" s="262">
        <v>95387</v>
      </c>
      <c r="B7281" s="263" t="s">
        <v>4716</v>
      </c>
      <c r="C7281" s="264" t="s">
        <v>5</v>
      </c>
      <c r="D7281" s="278">
        <v>0.25</v>
      </c>
    </row>
    <row r="7282" spans="1:4" ht="13.5">
      <c r="A7282" s="262">
        <v>95388</v>
      </c>
      <c r="B7282" s="263" t="s">
        <v>4717</v>
      </c>
      <c r="C7282" s="264" t="s">
        <v>5</v>
      </c>
      <c r="D7282" s="278">
        <v>0.1</v>
      </c>
    </row>
    <row r="7283" spans="1:4" ht="13.5">
      <c r="A7283" s="262">
        <v>95389</v>
      </c>
      <c r="B7283" s="263" t="s">
        <v>4718</v>
      </c>
      <c r="C7283" s="264" t="s">
        <v>5</v>
      </c>
      <c r="D7283" s="278">
        <v>0.16</v>
      </c>
    </row>
    <row r="7284" spans="1:4" ht="13.5">
      <c r="A7284" s="262">
        <v>95390</v>
      </c>
      <c r="B7284" s="263" t="s">
        <v>4719</v>
      </c>
      <c r="C7284" s="264" t="s">
        <v>5</v>
      </c>
      <c r="D7284" s="278">
        <v>0.08</v>
      </c>
    </row>
    <row r="7285" spans="1:4" ht="13.5">
      <c r="A7285" s="262">
        <v>95391</v>
      </c>
      <c r="B7285" s="263" t="s">
        <v>4720</v>
      </c>
      <c r="C7285" s="264" t="s">
        <v>5</v>
      </c>
      <c r="D7285" s="278">
        <v>0.15</v>
      </c>
    </row>
    <row r="7286" spans="1:4" ht="13.5">
      <c r="A7286" s="262">
        <v>95392</v>
      </c>
      <c r="B7286" s="263" t="s">
        <v>4721</v>
      </c>
      <c r="C7286" s="264" t="s">
        <v>5</v>
      </c>
      <c r="D7286" s="278">
        <v>0.14000000000000001</v>
      </c>
    </row>
    <row r="7287" spans="1:4" ht="13.5">
      <c r="A7287" s="262">
        <v>95393</v>
      </c>
      <c r="B7287" s="263" t="s">
        <v>4722</v>
      </c>
      <c r="C7287" s="264" t="s">
        <v>5</v>
      </c>
      <c r="D7287" s="278">
        <v>0.6</v>
      </c>
    </row>
    <row r="7288" spans="1:4" ht="13.5">
      <c r="A7288" s="262">
        <v>95394</v>
      </c>
      <c r="B7288" s="263" t="s">
        <v>4723</v>
      </c>
      <c r="C7288" s="264" t="s">
        <v>5</v>
      </c>
      <c r="D7288" s="278">
        <v>0.7</v>
      </c>
    </row>
    <row r="7289" spans="1:4" ht="13.5">
      <c r="A7289" s="262">
        <v>95395</v>
      </c>
      <c r="B7289" s="263" t="s">
        <v>4724</v>
      </c>
      <c r="C7289" s="264" t="s">
        <v>5</v>
      </c>
      <c r="D7289" s="278">
        <v>1</v>
      </c>
    </row>
    <row r="7290" spans="1:4" ht="13.5">
      <c r="A7290" s="262">
        <v>95396</v>
      </c>
      <c r="B7290" s="263" t="s">
        <v>4725</v>
      </c>
      <c r="C7290" s="264" t="s">
        <v>5</v>
      </c>
      <c r="D7290" s="278">
        <v>1.33</v>
      </c>
    </row>
    <row r="7291" spans="1:4" ht="13.5">
      <c r="A7291" s="262">
        <v>95397</v>
      </c>
      <c r="B7291" s="263" t="s">
        <v>4726</v>
      </c>
      <c r="C7291" s="264" t="s">
        <v>5</v>
      </c>
      <c r="D7291" s="278">
        <v>7.0000000000000007E-2</v>
      </c>
    </row>
    <row r="7292" spans="1:4" ht="13.5">
      <c r="A7292" s="262">
        <v>95398</v>
      </c>
      <c r="B7292" s="263" t="s">
        <v>4727</v>
      </c>
      <c r="C7292" s="264" t="s">
        <v>5</v>
      </c>
      <c r="D7292" s="278">
        <v>0.1</v>
      </c>
    </row>
    <row r="7293" spans="1:4" ht="13.5">
      <c r="A7293" s="262">
        <v>95399</v>
      </c>
      <c r="B7293" s="263" t="s">
        <v>4728</v>
      </c>
      <c r="C7293" s="264" t="s">
        <v>5</v>
      </c>
      <c r="D7293" s="278">
        <v>0.05</v>
      </c>
    </row>
    <row r="7294" spans="1:4" ht="13.5">
      <c r="A7294" s="262">
        <v>95400</v>
      </c>
      <c r="B7294" s="263" t="s">
        <v>4729</v>
      </c>
      <c r="C7294" s="264" t="s">
        <v>5</v>
      </c>
      <c r="D7294" s="278">
        <v>0.09</v>
      </c>
    </row>
    <row r="7295" spans="1:4" ht="13.5">
      <c r="A7295" s="262">
        <v>95401</v>
      </c>
      <c r="B7295" s="263" t="s">
        <v>4730</v>
      </c>
      <c r="C7295" s="264" t="s">
        <v>5</v>
      </c>
      <c r="D7295" s="278">
        <v>0.8</v>
      </c>
    </row>
    <row r="7296" spans="1:4" ht="13.5">
      <c r="A7296" s="262">
        <v>95402</v>
      </c>
      <c r="B7296" s="263" t="s">
        <v>4731</v>
      </c>
      <c r="C7296" s="264" t="s">
        <v>5</v>
      </c>
      <c r="D7296" s="278">
        <v>1.7</v>
      </c>
    </row>
    <row r="7297" spans="1:4" ht="13.5">
      <c r="A7297" s="262">
        <v>95403</v>
      </c>
      <c r="B7297" s="263" t="s">
        <v>4732</v>
      </c>
      <c r="C7297" s="264" t="s">
        <v>5</v>
      </c>
      <c r="D7297" s="278">
        <v>1.94</v>
      </c>
    </row>
    <row r="7298" spans="1:4" ht="13.5">
      <c r="A7298" s="262">
        <v>95404</v>
      </c>
      <c r="B7298" s="263" t="s">
        <v>4733</v>
      </c>
      <c r="C7298" s="264" t="s">
        <v>5</v>
      </c>
      <c r="D7298" s="278">
        <v>2.65</v>
      </c>
    </row>
    <row r="7299" spans="1:4" ht="13.5">
      <c r="A7299" s="262">
        <v>95405</v>
      </c>
      <c r="B7299" s="263" t="s">
        <v>4734</v>
      </c>
      <c r="C7299" s="264" t="s">
        <v>5</v>
      </c>
      <c r="D7299" s="278">
        <v>1.31</v>
      </c>
    </row>
    <row r="7300" spans="1:4" ht="13.5">
      <c r="A7300" s="262">
        <v>95406</v>
      </c>
      <c r="B7300" s="263" t="s">
        <v>4735</v>
      </c>
      <c r="C7300" s="264" t="s">
        <v>5</v>
      </c>
      <c r="D7300" s="278">
        <v>0.25</v>
      </c>
    </row>
    <row r="7301" spans="1:4" ht="13.5">
      <c r="A7301" s="262">
        <v>95407</v>
      </c>
      <c r="B7301" s="263" t="s">
        <v>4736</v>
      </c>
      <c r="C7301" s="264" t="s">
        <v>5</v>
      </c>
      <c r="D7301" s="278">
        <v>4.1900000000000004</v>
      </c>
    </row>
    <row r="7302" spans="1:4" ht="13.5">
      <c r="A7302" s="262">
        <v>95408</v>
      </c>
      <c r="B7302" s="263" t="s">
        <v>4737</v>
      </c>
      <c r="C7302" s="264" t="s">
        <v>4636</v>
      </c>
      <c r="D7302" s="278">
        <v>14.39</v>
      </c>
    </row>
    <row r="7303" spans="1:4" ht="13.5">
      <c r="A7303" s="262">
        <v>95409</v>
      </c>
      <c r="B7303" s="263" t="s">
        <v>4738</v>
      </c>
      <c r="C7303" s="264" t="s">
        <v>4636</v>
      </c>
      <c r="D7303" s="278">
        <v>20.02</v>
      </c>
    </row>
    <row r="7304" spans="1:4" ht="13.5">
      <c r="A7304" s="262">
        <v>95410</v>
      </c>
      <c r="B7304" s="263" t="s">
        <v>4739</v>
      </c>
      <c r="C7304" s="264" t="s">
        <v>4636</v>
      </c>
      <c r="D7304" s="278">
        <v>7.22</v>
      </c>
    </row>
    <row r="7305" spans="1:4" ht="13.5">
      <c r="A7305" s="262">
        <v>95411</v>
      </c>
      <c r="B7305" s="263" t="s">
        <v>4740</v>
      </c>
      <c r="C7305" s="264" t="s">
        <v>4636</v>
      </c>
      <c r="D7305" s="278">
        <v>12.78</v>
      </c>
    </row>
    <row r="7306" spans="1:4" ht="13.5">
      <c r="A7306" s="262">
        <v>95412</v>
      </c>
      <c r="B7306" s="263" t="s">
        <v>4741</v>
      </c>
      <c r="C7306" s="264" t="s">
        <v>4636</v>
      </c>
      <c r="D7306" s="278">
        <v>9.56</v>
      </c>
    </row>
    <row r="7307" spans="1:4" ht="13.5">
      <c r="A7307" s="262">
        <v>95413</v>
      </c>
      <c r="B7307" s="263" t="s">
        <v>4742</v>
      </c>
      <c r="C7307" s="264" t="s">
        <v>4636</v>
      </c>
      <c r="D7307" s="278">
        <v>18.86</v>
      </c>
    </row>
    <row r="7308" spans="1:4" ht="13.5">
      <c r="A7308" s="262">
        <v>95414</v>
      </c>
      <c r="B7308" s="263" t="s">
        <v>4743</v>
      </c>
      <c r="C7308" s="264" t="s">
        <v>4636</v>
      </c>
      <c r="D7308" s="278">
        <v>79.989999999999995</v>
      </c>
    </row>
    <row r="7309" spans="1:4" ht="13.5">
      <c r="A7309" s="262">
        <v>95415</v>
      </c>
      <c r="B7309" s="263" t="s">
        <v>4744</v>
      </c>
      <c r="C7309" s="264" t="s">
        <v>4636</v>
      </c>
      <c r="D7309" s="278">
        <v>225.77</v>
      </c>
    </row>
    <row r="7310" spans="1:4" ht="13.5">
      <c r="A7310" s="262">
        <v>95416</v>
      </c>
      <c r="B7310" s="263" t="s">
        <v>4745</v>
      </c>
      <c r="C7310" s="264" t="s">
        <v>4636</v>
      </c>
      <c r="D7310" s="278">
        <v>13.79</v>
      </c>
    </row>
    <row r="7311" spans="1:4" ht="13.5">
      <c r="A7311" s="262">
        <v>95417</v>
      </c>
      <c r="B7311" s="263" t="s">
        <v>4746</v>
      </c>
      <c r="C7311" s="264" t="s">
        <v>4636</v>
      </c>
      <c r="D7311" s="278">
        <v>256.98</v>
      </c>
    </row>
    <row r="7312" spans="1:4" ht="13.5">
      <c r="A7312" s="262">
        <v>95418</v>
      </c>
      <c r="B7312" s="263" t="s">
        <v>4747</v>
      </c>
      <c r="C7312" s="264" t="s">
        <v>4636</v>
      </c>
      <c r="D7312" s="278">
        <v>351.28</v>
      </c>
    </row>
    <row r="7313" spans="1:4" ht="13.5">
      <c r="A7313" s="262">
        <v>95419</v>
      </c>
      <c r="B7313" s="263" t="s">
        <v>4748</v>
      </c>
      <c r="C7313" s="264" t="s">
        <v>4636</v>
      </c>
      <c r="D7313" s="278">
        <v>93.77</v>
      </c>
    </row>
    <row r="7314" spans="1:4" ht="13.5">
      <c r="A7314" s="262">
        <v>95420</v>
      </c>
      <c r="B7314" s="263" t="s">
        <v>4749</v>
      </c>
      <c r="C7314" s="264" t="s">
        <v>4636</v>
      </c>
      <c r="D7314" s="278">
        <v>133.19</v>
      </c>
    </row>
    <row r="7315" spans="1:4" ht="13.5">
      <c r="A7315" s="262">
        <v>95421</v>
      </c>
      <c r="B7315" s="263" t="s">
        <v>4750</v>
      </c>
      <c r="C7315" s="264" t="s">
        <v>4636</v>
      </c>
      <c r="D7315" s="278">
        <v>176.09</v>
      </c>
    </row>
    <row r="7316" spans="1:4" ht="13.5">
      <c r="A7316" s="262">
        <v>95422</v>
      </c>
      <c r="B7316" s="263" t="s">
        <v>4751</v>
      </c>
      <c r="C7316" s="264" t="s">
        <v>4636</v>
      </c>
      <c r="D7316" s="278">
        <v>106.14</v>
      </c>
    </row>
    <row r="7317" spans="1:4" ht="13.5">
      <c r="A7317" s="262">
        <v>95423</v>
      </c>
      <c r="B7317" s="263" t="s">
        <v>4752</v>
      </c>
      <c r="C7317" s="264" t="s">
        <v>4636</v>
      </c>
      <c r="D7317" s="278">
        <v>173.14</v>
      </c>
    </row>
    <row r="7318" spans="1:4" ht="13.5">
      <c r="A7318" s="262">
        <v>95424</v>
      </c>
      <c r="B7318" s="263" t="s">
        <v>4753</v>
      </c>
      <c r="C7318" s="264" t="s">
        <v>4636</v>
      </c>
      <c r="D7318" s="278">
        <v>33.200000000000003</v>
      </c>
    </row>
    <row r="7319" spans="1:4" ht="13.5">
      <c r="A7319" s="262">
        <v>100288</v>
      </c>
      <c r="B7319" s="263" t="s">
        <v>4754</v>
      </c>
      <c r="C7319" s="264" t="s">
        <v>5</v>
      </c>
      <c r="D7319" s="278">
        <v>7.0000000000000007E-2</v>
      </c>
    </row>
    <row r="7320" spans="1:4" ht="13.5">
      <c r="A7320" s="262">
        <v>100289</v>
      </c>
      <c r="B7320" s="263" t="s">
        <v>4755</v>
      </c>
      <c r="C7320" s="264" t="s">
        <v>5</v>
      </c>
      <c r="D7320" s="278">
        <v>21.04</v>
      </c>
    </row>
    <row r="7321" spans="1:4" ht="13.5">
      <c r="A7321" s="262">
        <v>100290</v>
      </c>
      <c r="B7321" s="263" t="s">
        <v>4756</v>
      </c>
      <c r="C7321" s="264" t="s">
        <v>5</v>
      </c>
      <c r="D7321" s="278">
        <v>0.11</v>
      </c>
    </row>
    <row r="7322" spans="1:4" ht="13.5">
      <c r="A7322" s="262">
        <v>100291</v>
      </c>
      <c r="B7322" s="263" t="s">
        <v>4757</v>
      </c>
      <c r="C7322" s="264" t="s">
        <v>5</v>
      </c>
      <c r="D7322" s="278">
        <v>0.28000000000000003</v>
      </c>
    </row>
    <row r="7323" spans="1:4" ht="13.5">
      <c r="A7323" s="262">
        <v>100292</v>
      </c>
      <c r="B7323" s="263" t="s">
        <v>4758</v>
      </c>
      <c r="C7323" s="264" t="s">
        <v>5</v>
      </c>
      <c r="D7323" s="278">
        <v>0.86</v>
      </c>
    </row>
    <row r="7324" spans="1:4" ht="13.5">
      <c r="A7324" s="262">
        <v>100293</v>
      </c>
      <c r="B7324" s="263" t="s">
        <v>4759</v>
      </c>
      <c r="C7324" s="264" t="s">
        <v>5</v>
      </c>
      <c r="D7324" s="278">
        <v>0.19</v>
      </c>
    </row>
    <row r="7325" spans="1:4" ht="13.5">
      <c r="A7325" s="262">
        <v>100294</v>
      </c>
      <c r="B7325" s="263" t="s">
        <v>4760</v>
      </c>
      <c r="C7325" s="264" t="s">
        <v>5</v>
      </c>
      <c r="D7325" s="278">
        <v>0.45</v>
      </c>
    </row>
    <row r="7326" spans="1:4" ht="13.5">
      <c r="A7326" s="262">
        <v>100295</v>
      </c>
      <c r="B7326" s="263" t="s">
        <v>4761</v>
      </c>
      <c r="C7326" s="264" t="s">
        <v>5</v>
      </c>
      <c r="D7326" s="278">
        <v>0.71</v>
      </c>
    </row>
    <row r="7327" spans="1:4" ht="13.5">
      <c r="A7327" s="262">
        <v>100296</v>
      </c>
      <c r="B7327" s="263" t="s">
        <v>4762</v>
      </c>
      <c r="C7327" s="264" t="s">
        <v>5</v>
      </c>
      <c r="D7327" s="278">
        <v>1.35</v>
      </c>
    </row>
    <row r="7328" spans="1:4" ht="13.5">
      <c r="A7328" s="262">
        <v>100297</v>
      </c>
      <c r="B7328" s="263" t="s">
        <v>4763</v>
      </c>
      <c r="C7328" s="264" t="s">
        <v>5</v>
      </c>
      <c r="D7328" s="278">
        <v>1.52</v>
      </c>
    </row>
    <row r="7329" spans="1:4" ht="13.5">
      <c r="A7329" s="262">
        <v>100298</v>
      </c>
      <c r="B7329" s="263" t="s">
        <v>4764</v>
      </c>
      <c r="C7329" s="264" t="s">
        <v>5</v>
      </c>
      <c r="D7329" s="278">
        <v>0.56999999999999995</v>
      </c>
    </row>
    <row r="7330" spans="1:4" ht="13.5">
      <c r="A7330" s="262">
        <v>100299</v>
      </c>
      <c r="B7330" s="263" t="s">
        <v>4765</v>
      </c>
      <c r="C7330" s="264" t="s">
        <v>5</v>
      </c>
      <c r="D7330" s="278">
        <v>0.73</v>
      </c>
    </row>
    <row r="7331" spans="1:4" ht="13.5">
      <c r="A7331" s="262">
        <v>100300</v>
      </c>
      <c r="B7331" s="263" t="s">
        <v>4766</v>
      </c>
      <c r="C7331" s="264" t="s">
        <v>5</v>
      </c>
      <c r="D7331" s="278">
        <v>24.36</v>
      </c>
    </row>
    <row r="7332" spans="1:4" ht="13.5">
      <c r="A7332" s="262">
        <v>100301</v>
      </c>
      <c r="B7332" s="263" t="s">
        <v>4767</v>
      </c>
      <c r="C7332" s="264" t="s">
        <v>5</v>
      </c>
      <c r="D7332" s="278">
        <v>26.92</v>
      </c>
    </row>
    <row r="7333" spans="1:4" ht="13.5">
      <c r="A7333" s="262">
        <v>100302</v>
      </c>
      <c r="B7333" s="263" t="s">
        <v>4768</v>
      </c>
      <c r="C7333" s="264" t="s">
        <v>5</v>
      </c>
      <c r="D7333" s="278">
        <v>164.51</v>
      </c>
    </row>
    <row r="7334" spans="1:4" ht="13.5">
      <c r="A7334" s="262">
        <v>100303</v>
      </c>
      <c r="B7334" s="263" t="s">
        <v>4769</v>
      </c>
      <c r="C7334" s="264" t="s">
        <v>5</v>
      </c>
      <c r="D7334" s="278">
        <v>19.68</v>
      </c>
    </row>
    <row r="7335" spans="1:4" ht="13.5">
      <c r="A7335" s="262">
        <v>100304</v>
      </c>
      <c r="B7335" s="263" t="s">
        <v>4770</v>
      </c>
      <c r="C7335" s="264" t="s">
        <v>5</v>
      </c>
      <c r="D7335" s="278">
        <v>87.22</v>
      </c>
    </row>
    <row r="7336" spans="1:4" ht="13.5">
      <c r="A7336" s="262">
        <v>100305</v>
      </c>
      <c r="B7336" s="263" t="s">
        <v>4771</v>
      </c>
      <c r="C7336" s="264" t="s">
        <v>5</v>
      </c>
      <c r="D7336" s="278">
        <v>115.2</v>
      </c>
    </row>
    <row r="7337" spans="1:4" ht="13.5">
      <c r="A7337" s="262">
        <v>100306</v>
      </c>
      <c r="B7337" s="263" t="s">
        <v>4772</v>
      </c>
      <c r="C7337" s="264" t="s">
        <v>5</v>
      </c>
      <c r="D7337" s="278">
        <v>129.71</v>
      </c>
    </row>
    <row r="7338" spans="1:4" ht="13.5">
      <c r="A7338" s="262">
        <v>100307</v>
      </c>
      <c r="B7338" s="263" t="s">
        <v>4773</v>
      </c>
      <c r="C7338" s="264" t="s">
        <v>5</v>
      </c>
      <c r="D7338" s="278">
        <v>29.67</v>
      </c>
    </row>
    <row r="7339" spans="1:4" ht="13.5">
      <c r="A7339" s="262">
        <v>100308</v>
      </c>
      <c r="B7339" s="263" t="s">
        <v>4774</v>
      </c>
      <c r="C7339" s="264" t="s">
        <v>5</v>
      </c>
      <c r="D7339" s="278">
        <v>27.38</v>
      </c>
    </row>
    <row r="7340" spans="1:4" ht="13.5">
      <c r="A7340" s="262">
        <v>100309</v>
      </c>
      <c r="B7340" s="263" t="s">
        <v>4782</v>
      </c>
      <c r="C7340" s="264" t="s">
        <v>5</v>
      </c>
      <c r="D7340" s="278">
        <v>41.64</v>
      </c>
    </row>
    <row r="7341" spans="1:4" ht="13.5">
      <c r="A7341" s="262">
        <v>100310</v>
      </c>
      <c r="B7341" s="263" t="s">
        <v>4775</v>
      </c>
      <c r="C7341" s="264" t="s">
        <v>4636</v>
      </c>
      <c r="D7341" s="278">
        <v>15.7</v>
      </c>
    </row>
    <row r="7342" spans="1:4" ht="13.5">
      <c r="A7342" s="262">
        <v>100311</v>
      </c>
      <c r="B7342" s="263" t="s">
        <v>4776</v>
      </c>
      <c r="C7342" s="264" t="s">
        <v>4636</v>
      </c>
      <c r="D7342" s="278">
        <v>114.1</v>
      </c>
    </row>
    <row r="7343" spans="1:4" ht="13.5">
      <c r="A7343" s="262">
        <v>100312</v>
      </c>
      <c r="B7343" s="263" t="s">
        <v>4777</v>
      </c>
      <c r="C7343" s="264" t="s">
        <v>4636</v>
      </c>
      <c r="D7343" s="278">
        <v>154.6</v>
      </c>
    </row>
    <row r="7344" spans="1:4" ht="13.5">
      <c r="A7344" s="262">
        <v>100313</v>
      </c>
      <c r="B7344" s="263" t="s">
        <v>4778</v>
      </c>
      <c r="C7344" s="264" t="s">
        <v>4636</v>
      </c>
      <c r="D7344" s="278">
        <v>178.97</v>
      </c>
    </row>
    <row r="7345" spans="1:4" ht="13.5">
      <c r="A7345" s="262">
        <v>100314</v>
      </c>
      <c r="B7345" s="263" t="s">
        <v>4779</v>
      </c>
      <c r="C7345" s="264" t="s">
        <v>4636</v>
      </c>
      <c r="D7345" s="278">
        <v>201.91</v>
      </c>
    </row>
    <row r="7346" spans="1:4" ht="13.5">
      <c r="A7346" s="262">
        <v>100315</v>
      </c>
      <c r="B7346" s="263" t="s">
        <v>4780</v>
      </c>
      <c r="C7346" s="264" t="s">
        <v>4636</v>
      </c>
      <c r="D7346" s="278">
        <v>96.96</v>
      </c>
    </row>
    <row r="7347" spans="1:4" ht="13.5">
      <c r="A7347" s="262">
        <v>100316</v>
      </c>
      <c r="B7347" s="263" t="s">
        <v>4766</v>
      </c>
      <c r="C7347" s="264" t="s">
        <v>4636</v>
      </c>
      <c r="D7347" s="278">
        <v>4302.1099999999997</v>
      </c>
    </row>
    <row r="7348" spans="1:4" ht="13.5">
      <c r="A7348" s="262">
        <v>100317</v>
      </c>
      <c r="B7348" s="263" t="s">
        <v>4781</v>
      </c>
      <c r="C7348" s="264" t="s">
        <v>4636</v>
      </c>
      <c r="D7348" s="278">
        <v>28863.63</v>
      </c>
    </row>
    <row r="7349" spans="1:4" ht="13.5">
      <c r="A7349" s="262">
        <v>100318</v>
      </c>
      <c r="B7349" s="263" t="s">
        <v>4770</v>
      </c>
      <c r="C7349" s="264" t="s">
        <v>4636</v>
      </c>
      <c r="D7349" s="278">
        <v>15413.34</v>
      </c>
    </row>
    <row r="7350" spans="1:4" ht="13.5">
      <c r="A7350" s="262">
        <v>100319</v>
      </c>
      <c r="B7350" s="263" t="s">
        <v>4771</v>
      </c>
      <c r="C7350" s="264" t="s">
        <v>4636</v>
      </c>
      <c r="D7350" s="278">
        <v>20189.36</v>
      </c>
    </row>
    <row r="7351" spans="1:4" ht="13.5">
      <c r="A7351" s="262">
        <v>100320</v>
      </c>
      <c r="B7351" s="263" t="s">
        <v>4772</v>
      </c>
      <c r="C7351" s="264" t="s">
        <v>4636</v>
      </c>
      <c r="D7351" s="278">
        <v>22730.86</v>
      </c>
    </row>
    <row r="7352" spans="1:4" ht="13.5">
      <c r="A7352" s="262">
        <v>100321</v>
      </c>
      <c r="B7352" s="263" t="s">
        <v>4782</v>
      </c>
      <c r="C7352" s="264" t="s">
        <v>4636</v>
      </c>
      <c r="D7352" s="278">
        <v>7305.44</v>
      </c>
    </row>
    <row r="7353" spans="1:4" ht="13.5">
      <c r="A7353" s="262">
        <v>100533</v>
      </c>
      <c r="B7353" s="263" t="s">
        <v>4783</v>
      </c>
      <c r="C7353" s="264" t="s">
        <v>5</v>
      </c>
      <c r="D7353" s="278">
        <v>25.11</v>
      </c>
    </row>
    <row r="7354" spans="1:4" ht="13.5">
      <c r="A7354" s="262">
        <v>100534</v>
      </c>
      <c r="B7354" s="263" t="s">
        <v>4783</v>
      </c>
      <c r="C7354" s="264" t="s">
        <v>4636</v>
      </c>
      <c r="D7354" s="278">
        <v>4429.32</v>
      </c>
    </row>
    <row r="7355" spans="1:4" ht="13.5">
      <c r="A7355" s="262">
        <v>100535</v>
      </c>
      <c r="B7355" s="263" t="s">
        <v>4784</v>
      </c>
      <c r="C7355" s="264" t="s">
        <v>5</v>
      </c>
      <c r="D7355" s="278">
        <v>0.42</v>
      </c>
    </row>
    <row r="7356" spans="1:4" ht="13.5">
      <c r="A7356" s="262">
        <v>100536</v>
      </c>
      <c r="B7356" s="263" t="s">
        <v>4785</v>
      </c>
      <c r="C7356" s="264" t="s">
        <v>4636</v>
      </c>
      <c r="D7356" s="278">
        <v>56.69</v>
      </c>
    </row>
    <row r="7357" spans="1:4" ht="13.5">
      <c r="A7357" s="262">
        <v>101284</v>
      </c>
      <c r="B7357" s="263" t="s">
        <v>4901</v>
      </c>
      <c r="C7357" s="264" t="s">
        <v>5</v>
      </c>
      <c r="D7357" s="278">
        <v>2.09</v>
      </c>
    </row>
    <row r="7358" spans="1:4" ht="13.5">
      <c r="A7358" s="262">
        <v>101285</v>
      </c>
      <c r="B7358" s="263" t="s">
        <v>4902</v>
      </c>
      <c r="C7358" s="264" t="s">
        <v>5</v>
      </c>
      <c r="D7358" s="278">
        <v>0.6</v>
      </c>
    </row>
    <row r="7359" spans="1:4" ht="13.5">
      <c r="A7359" s="262">
        <v>101286</v>
      </c>
      <c r="B7359" s="263" t="s">
        <v>4903</v>
      </c>
      <c r="C7359" s="264" t="s">
        <v>4636</v>
      </c>
      <c r="D7359" s="278">
        <v>20.079999999999998</v>
      </c>
    </row>
    <row r="7360" spans="1:4" ht="13.5">
      <c r="A7360" s="262">
        <v>101287</v>
      </c>
      <c r="B7360" s="263" t="s">
        <v>4904</v>
      </c>
      <c r="C7360" s="264" t="s">
        <v>4636</v>
      </c>
      <c r="D7360" s="278">
        <v>101.97</v>
      </c>
    </row>
    <row r="7361" spans="1:4" ht="13.5">
      <c r="A7361" s="262">
        <v>101288</v>
      </c>
      <c r="B7361" s="263" t="s">
        <v>4905</v>
      </c>
      <c r="C7361" s="264" t="s">
        <v>4636</v>
      </c>
      <c r="D7361" s="278">
        <v>26.56</v>
      </c>
    </row>
    <row r="7362" spans="1:4" ht="13.5">
      <c r="A7362" s="262">
        <v>101289</v>
      </c>
      <c r="B7362" s="263" t="s">
        <v>4906</v>
      </c>
      <c r="C7362" s="264" t="s">
        <v>4636</v>
      </c>
      <c r="D7362" s="278">
        <v>23.18</v>
      </c>
    </row>
    <row r="7363" spans="1:4" ht="13.5">
      <c r="A7363" s="262">
        <v>101290</v>
      </c>
      <c r="B7363" s="263" t="s">
        <v>4907</v>
      </c>
      <c r="C7363" s="264" t="s">
        <v>4636</v>
      </c>
      <c r="D7363" s="278">
        <v>37.54</v>
      </c>
    </row>
    <row r="7364" spans="1:4" ht="13.5">
      <c r="A7364" s="262">
        <v>101291</v>
      </c>
      <c r="B7364" s="263" t="s">
        <v>4908</v>
      </c>
      <c r="C7364" s="264" t="s">
        <v>4636</v>
      </c>
      <c r="D7364" s="278">
        <v>27.17</v>
      </c>
    </row>
    <row r="7365" spans="1:4" ht="13.5">
      <c r="A7365" s="262">
        <v>101292</v>
      </c>
      <c r="B7365" s="263" t="s">
        <v>4909</v>
      </c>
      <c r="C7365" s="264" t="s">
        <v>4636</v>
      </c>
      <c r="D7365" s="278">
        <v>26.05</v>
      </c>
    </row>
    <row r="7366" spans="1:4" ht="13.5">
      <c r="A7366" s="262">
        <v>101293</v>
      </c>
      <c r="B7366" s="263" t="s">
        <v>4910</v>
      </c>
      <c r="C7366" s="264" t="s">
        <v>4636</v>
      </c>
      <c r="D7366" s="278">
        <v>32.200000000000003</v>
      </c>
    </row>
    <row r="7367" spans="1:4" ht="13.5">
      <c r="A7367" s="262">
        <v>101294</v>
      </c>
      <c r="B7367" s="263" t="s">
        <v>4911</v>
      </c>
      <c r="C7367" s="264" t="s">
        <v>4636</v>
      </c>
      <c r="D7367" s="278">
        <v>50.84</v>
      </c>
    </row>
    <row r="7368" spans="1:4" ht="13.5">
      <c r="A7368" s="262">
        <v>101295</v>
      </c>
      <c r="B7368" s="263" t="s">
        <v>4912</v>
      </c>
      <c r="C7368" s="264" t="s">
        <v>4636</v>
      </c>
      <c r="D7368" s="278">
        <v>25.7</v>
      </c>
    </row>
    <row r="7369" spans="1:4" ht="13.5">
      <c r="A7369" s="262">
        <v>101296</v>
      </c>
      <c r="B7369" s="263" t="s">
        <v>4913</v>
      </c>
      <c r="C7369" s="264" t="s">
        <v>4636</v>
      </c>
      <c r="D7369" s="278">
        <v>35.020000000000003</v>
      </c>
    </row>
    <row r="7370" spans="1:4" ht="13.5">
      <c r="A7370" s="262">
        <v>101297</v>
      </c>
      <c r="B7370" s="263" t="s">
        <v>4914</v>
      </c>
      <c r="C7370" s="264" t="s">
        <v>4636</v>
      </c>
      <c r="D7370" s="278">
        <v>37.590000000000003</v>
      </c>
    </row>
    <row r="7371" spans="1:4" ht="13.5">
      <c r="A7371" s="262">
        <v>101298</v>
      </c>
      <c r="B7371" s="263" t="s">
        <v>4915</v>
      </c>
      <c r="C7371" s="264" t="s">
        <v>4636</v>
      </c>
      <c r="D7371" s="278">
        <v>27.26</v>
      </c>
    </row>
    <row r="7372" spans="1:4" ht="13.5">
      <c r="A7372" s="262">
        <v>101299</v>
      </c>
      <c r="B7372" s="263" t="s">
        <v>4916</v>
      </c>
      <c r="C7372" s="264" t="s">
        <v>4636</v>
      </c>
      <c r="D7372" s="278">
        <v>25.7</v>
      </c>
    </row>
    <row r="7373" spans="1:4" ht="13.5">
      <c r="A7373" s="262">
        <v>101300</v>
      </c>
      <c r="B7373" s="263" t="s">
        <v>4917</v>
      </c>
      <c r="C7373" s="264" t="s">
        <v>4636</v>
      </c>
      <c r="D7373" s="278">
        <v>22.69</v>
      </c>
    </row>
    <row r="7374" spans="1:4" ht="13.5">
      <c r="A7374" s="262">
        <v>101301</v>
      </c>
      <c r="B7374" s="263" t="s">
        <v>4918</v>
      </c>
      <c r="C7374" s="264" t="s">
        <v>4636</v>
      </c>
      <c r="D7374" s="278">
        <v>14.94</v>
      </c>
    </row>
    <row r="7375" spans="1:4" ht="13.5">
      <c r="A7375" s="262">
        <v>101302</v>
      </c>
      <c r="B7375" s="263" t="s">
        <v>4919</v>
      </c>
      <c r="C7375" s="264" t="s">
        <v>4636</v>
      </c>
      <c r="D7375" s="278">
        <v>48.34</v>
      </c>
    </row>
    <row r="7376" spans="1:4" ht="13.5">
      <c r="A7376" s="262">
        <v>101303</v>
      </c>
      <c r="B7376" s="263" t="s">
        <v>4920</v>
      </c>
      <c r="C7376" s="264" t="s">
        <v>4636</v>
      </c>
      <c r="D7376" s="278">
        <v>94.29</v>
      </c>
    </row>
    <row r="7377" spans="1:4" ht="13.5">
      <c r="A7377" s="262">
        <v>101304</v>
      </c>
      <c r="B7377" s="263" t="s">
        <v>4921</v>
      </c>
      <c r="C7377" s="264" t="s">
        <v>4636</v>
      </c>
      <c r="D7377" s="278">
        <v>41.22</v>
      </c>
    </row>
    <row r="7378" spans="1:4" ht="13.5">
      <c r="A7378" s="262">
        <v>101305</v>
      </c>
      <c r="B7378" s="263" t="s">
        <v>4922</v>
      </c>
      <c r="C7378" s="264" t="s">
        <v>4636</v>
      </c>
      <c r="D7378" s="278">
        <v>56.35</v>
      </c>
    </row>
    <row r="7379" spans="1:4" ht="13.5">
      <c r="A7379" s="262">
        <v>101307</v>
      </c>
      <c r="B7379" s="263" t="s">
        <v>4923</v>
      </c>
      <c r="C7379" s="264" t="s">
        <v>4636</v>
      </c>
      <c r="D7379" s="278">
        <v>27.32</v>
      </c>
    </row>
    <row r="7380" spans="1:4" ht="13.5">
      <c r="A7380" s="262">
        <v>101308</v>
      </c>
      <c r="B7380" s="263" t="s">
        <v>4924</v>
      </c>
      <c r="C7380" s="264" t="s">
        <v>4636</v>
      </c>
      <c r="D7380" s="278">
        <v>36.21</v>
      </c>
    </row>
    <row r="7381" spans="1:4" ht="13.5">
      <c r="A7381" s="262">
        <v>101309</v>
      </c>
      <c r="B7381" s="263" t="s">
        <v>4925</v>
      </c>
      <c r="C7381" s="264" t="s">
        <v>4636</v>
      </c>
      <c r="D7381" s="278">
        <v>38.92</v>
      </c>
    </row>
    <row r="7382" spans="1:4" ht="13.5">
      <c r="A7382" s="262">
        <v>101310</v>
      </c>
      <c r="B7382" s="263" t="s">
        <v>4926</v>
      </c>
      <c r="C7382" s="264" t="s">
        <v>4636</v>
      </c>
      <c r="D7382" s="278">
        <v>46.12</v>
      </c>
    </row>
    <row r="7383" spans="1:4" ht="13.5">
      <c r="A7383" s="262">
        <v>101311</v>
      </c>
      <c r="B7383" s="263" t="s">
        <v>4927</v>
      </c>
      <c r="C7383" s="264" t="s">
        <v>4636</v>
      </c>
      <c r="D7383" s="278">
        <v>36.04</v>
      </c>
    </row>
    <row r="7384" spans="1:4" ht="13.5">
      <c r="A7384" s="262">
        <v>101312</v>
      </c>
      <c r="B7384" s="263" t="s">
        <v>4928</v>
      </c>
      <c r="C7384" s="264" t="s">
        <v>4636</v>
      </c>
      <c r="D7384" s="278">
        <v>25.62</v>
      </c>
    </row>
    <row r="7385" spans="1:4" ht="13.5">
      <c r="A7385" s="262">
        <v>101313</v>
      </c>
      <c r="B7385" s="263" t="s">
        <v>4929</v>
      </c>
      <c r="C7385" s="264" t="s">
        <v>4636</v>
      </c>
      <c r="D7385" s="278">
        <v>120.84</v>
      </c>
    </row>
    <row r="7386" spans="1:4" ht="13.5">
      <c r="A7386" s="262">
        <v>101314</v>
      </c>
      <c r="B7386" s="263" t="s">
        <v>4930</v>
      </c>
      <c r="C7386" s="264" t="s">
        <v>4636</v>
      </c>
      <c r="D7386" s="278">
        <v>117.35</v>
      </c>
    </row>
    <row r="7387" spans="1:4" ht="13.5">
      <c r="A7387" s="262">
        <v>101315</v>
      </c>
      <c r="B7387" s="263" t="s">
        <v>4931</v>
      </c>
      <c r="C7387" s="264" t="s">
        <v>4636</v>
      </c>
      <c r="D7387" s="278">
        <v>114.95</v>
      </c>
    </row>
    <row r="7388" spans="1:4" ht="13.5">
      <c r="A7388" s="262">
        <v>101316</v>
      </c>
      <c r="B7388" s="263" t="s">
        <v>4932</v>
      </c>
      <c r="C7388" s="264" t="s">
        <v>4636</v>
      </c>
      <c r="D7388" s="278">
        <v>47.65</v>
      </c>
    </row>
    <row r="7389" spans="1:4" ht="13.5">
      <c r="A7389" s="262">
        <v>101317</v>
      </c>
      <c r="B7389" s="263" t="s">
        <v>4933</v>
      </c>
      <c r="C7389" s="264" t="s">
        <v>4636</v>
      </c>
      <c r="D7389" s="278">
        <v>276.70999999999998</v>
      </c>
    </row>
    <row r="7390" spans="1:4" ht="13.5">
      <c r="A7390" s="262">
        <v>101318</v>
      </c>
      <c r="B7390" s="263" t="s">
        <v>4934</v>
      </c>
      <c r="C7390" s="264" t="s">
        <v>4636</v>
      </c>
      <c r="D7390" s="278">
        <v>554.16999999999996</v>
      </c>
    </row>
    <row r="7391" spans="1:4" ht="13.5">
      <c r="A7391" s="262">
        <v>101319</v>
      </c>
      <c r="B7391" s="263" t="s">
        <v>4935</v>
      </c>
      <c r="C7391" s="264" t="s">
        <v>4636</v>
      </c>
      <c r="D7391" s="278">
        <v>80.03</v>
      </c>
    </row>
    <row r="7392" spans="1:4" ht="13.5">
      <c r="A7392" s="262">
        <v>101320</v>
      </c>
      <c r="B7392" s="263" t="s">
        <v>4936</v>
      </c>
      <c r="C7392" s="264" t="s">
        <v>4636</v>
      </c>
      <c r="D7392" s="278">
        <v>28.86</v>
      </c>
    </row>
    <row r="7393" spans="1:4" ht="13.5">
      <c r="A7393" s="262">
        <v>101322</v>
      </c>
      <c r="B7393" s="263" t="s">
        <v>4937</v>
      </c>
      <c r="C7393" s="264" t="s">
        <v>4636</v>
      </c>
      <c r="D7393" s="278">
        <v>23.08</v>
      </c>
    </row>
    <row r="7394" spans="1:4" ht="13.5">
      <c r="A7394" s="262">
        <v>101323</v>
      </c>
      <c r="B7394" s="263" t="s">
        <v>4938</v>
      </c>
      <c r="C7394" s="264" t="s">
        <v>4636</v>
      </c>
      <c r="D7394" s="278">
        <v>54.28</v>
      </c>
    </row>
    <row r="7395" spans="1:4" ht="13.5">
      <c r="A7395" s="262">
        <v>101324</v>
      </c>
      <c r="B7395" s="263" t="s">
        <v>4939</v>
      </c>
      <c r="C7395" s="264" t="s">
        <v>4636</v>
      </c>
      <c r="D7395" s="278">
        <v>14.95</v>
      </c>
    </row>
    <row r="7396" spans="1:4" ht="13.5">
      <c r="A7396" s="262">
        <v>101325</v>
      </c>
      <c r="B7396" s="263" t="s">
        <v>4940</v>
      </c>
      <c r="C7396" s="264" t="s">
        <v>4636</v>
      </c>
      <c r="D7396" s="278">
        <v>44.86</v>
      </c>
    </row>
    <row r="7397" spans="1:4" ht="13.5">
      <c r="A7397" s="262">
        <v>101326</v>
      </c>
      <c r="B7397" s="263" t="s">
        <v>4941</v>
      </c>
      <c r="C7397" s="264" t="s">
        <v>4636</v>
      </c>
      <c r="D7397" s="278">
        <v>11.45</v>
      </c>
    </row>
    <row r="7398" spans="1:4" ht="13.5">
      <c r="A7398" s="262">
        <v>101327</v>
      </c>
      <c r="B7398" s="263" t="s">
        <v>4942</v>
      </c>
      <c r="C7398" s="264" t="s">
        <v>4636</v>
      </c>
      <c r="D7398" s="278">
        <v>14.59</v>
      </c>
    </row>
    <row r="7399" spans="1:4" ht="13.5">
      <c r="A7399" s="262">
        <v>101328</v>
      </c>
      <c r="B7399" s="263" t="s">
        <v>4943</v>
      </c>
      <c r="C7399" s="264" t="s">
        <v>4636</v>
      </c>
      <c r="D7399" s="278">
        <v>17.899999999999999</v>
      </c>
    </row>
    <row r="7400" spans="1:4" ht="13.5">
      <c r="A7400" s="262">
        <v>101329</v>
      </c>
      <c r="B7400" s="263" t="s">
        <v>4944</v>
      </c>
      <c r="C7400" s="264" t="s">
        <v>4636</v>
      </c>
      <c r="D7400" s="278">
        <v>54.71</v>
      </c>
    </row>
    <row r="7401" spans="1:4" ht="13.5">
      <c r="A7401" s="262">
        <v>101330</v>
      </c>
      <c r="B7401" s="263" t="s">
        <v>4945</v>
      </c>
      <c r="C7401" s="264" t="s">
        <v>4636</v>
      </c>
      <c r="D7401" s="278">
        <v>45.08</v>
      </c>
    </row>
    <row r="7402" spans="1:4" ht="13.5">
      <c r="A7402" s="262">
        <v>101331</v>
      </c>
      <c r="B7402" s="263" t="s">
        <v>4946</v>
      </c>
      <c r="C7402" s="264" t="s">
        <v>4636</v>
      </c>
      <c r="D7402" s="278">
        <v>41.52</v>
      </c>
    </row>
    <row r="7403" spans="1:4" ht="13.5">
      <c r="A7403" s="262">
        <v>101332</v>
      </c>
      <c r="B7403" s="263" t="s">
        <v>4947</v>
      </c>
      <c r="C7403" s="264" t="s">
        <v>4636</v>
      </c>
      <c r="D7403" s="278">
        <v>11.98</v>
      </c>
    </row>
    <row r="7404" spans="1:4" ht="13.5">
      <c r="A7404" s="262">
        <v>101333</v>
      </c>
      <c r="B7404" s="263" t="s">
        <v>4948</v>
      </c>
      <c r="C7404" s="264" t="s">
        <v>4636</v>
      </c>
      <c r="D7404" s="278">
        <v>34.369999999999997</v>
      </c>
    </row>
    <row r="7405" spans="1:4" ht="13.5">
      <c r="A7405" s="262">
        <v>101334</v>
      </c>
      <c r="B7405" s="263" t="s">
        <v>4949</v>
      </c>
      <c r="C7405" s="264" t="s">
        <v>4636</v>
      </c>
      <c r="D7405" s="278">
        <v>76.22</v>
      </c>
    </row>
    <row r="7406" spans="1:4" ht="13.5">
      <c r="A7406" s="262">
        <v>101335</v>
      </c>
      <c r="B7406" s="263" t="s">
        <v>4950</v>
      </c>
      <c r="C7406" s="264" t="s">
        <v>4636</v>
      </c>
      <c r="D7406" s="278">
        <v>13.32</v>
      </c>
    </row>
    <row r="7407" spans="1:4" ht="13.5">
      <c r="A7407" s="262">
        <v>101336</v>
      </c>
      <c r="B7407" s="263" t="s">
        <v>4951</v>
      </c>
      <c r="C7407" s="264" t="s">
        <v>4636</v>
      </c>
      <c r="D7407" s="278">
        <v>50.2</v>
      </c>
    </row>
    <row r="7408" spans="1:4" ht="13.5">
      <c r="A7408" s="262">
        <v>101337</v>
      </c>
      <c r="B7408" s="263" t="s">
        <v>4952</v>
      </c>
      <c r="C7408" s="264" t="s">
        <v>4636</v>
      </c>
      <c r="D7408" s="278">
        <v>19.059999999999999</v>
      </c>
    </row>
    <row r="7409" spans="1:4" ht="13.5">
      <c r="A7409" s="262">
        <v>101338</v>
      </c>
      <c r="B7409" s="263" t="s">
        <v>4953</v>
      </c>
      <c r="C7409" s="264" t="s">
        <v>4636</v>
      </c>
      <c r="D7409" s="278">
        <v>30.52</v>
      </c>
    </row>
    <row r="7410" spans="1:4" ht="13.5">
      <c r="A7410" s="262">
        <v>101339</v>
      </c>
      <c r="B7410" s="263" t="s">
        <v>4954</v>
      </c>
      <c r="C7410" s="264" t="s">
        <v>4636</v>
      </c>
      <c r="D7410" s="278">
        <v>22.49</v>
      </c>
    </row>
    <row r="7411" spans="1:4" ht="13.5">
      <c r="A7411" s="262">
        <v>101340</v>
      </c>
      <c r="B7411" s="263" t="s">
        <v>4955</v>
      </c>
      <c r="C7411" s="264" t="s">
        <v>4636</v>
      </c>
      <c r="D7411" s="278">
        <v>21.71</v>
      </c>
    </row>
    <row r="7412" spans="1:4" ht="13.5">
      <c r="A7412" s="262">
        <v>101341</v>
      </c>
      <c r="B7412" s="263" t="s">
        <v>4956</v>
      </c>
      <c r="C7412" s="264" t="s">
        <v>4636</v>
      </c>
      <c r="D7412" s="278">
        <v>26.27</v>
      </c>
    </row>
    <row r="7413" spans="1:4" ht="13.5">
      <c r="A7413" s="262">
        <v>101342</v>
      </c>
      <c r="B7413" s="263" t="s">
        <v>4957</v>
      </c>
      <c r="C7413" s="264" t="s">
        <v>4636</v>
      </c>
      <c r="D7413" s="278">
        <v>27.68</v>
      </c>
    </row>
    <row r="7414" spans="1:4" ht="13.5">
      <c r="A7414" s="262">
        <v>101343</v>
      </c>
      <c r="B7414" s="263" t="s">
        <v>4958</v>
      </c>
      <c r="C7414" s="264" t="s">
        <v>4636</v>
      </c>
      <c r="D7414" s="278">
        <v>42.05</v>
      </c>
    </row>
    <row r="7415" spans="1:4" ht="13.5">
      <c r="A7415" s="262">
        <v>101344</v>
      </c>
      <c r="B7415" s="263" t="s">
        <v>4959</v>
      </c>
      <c r="C7415" s="264" t="s">
        <v>4636</v>
      </c>
      <c r="D7415" s="278">
        <v>47.33</v>
      </c>
    </row>
    <row r="7416" spans="1:4" ht="13.5">
      <c r="A7416" s="262">
        <v>101345</v>
      </c>
      <c r="B7416" s="263" t="s">
        <v>4960</v>
      </c>
      <c r="C7416" s="264" t="s">
        <v>4636</v>
      </c>
      <c r="D7416" s="278">
        <v>88.32</v>
      </c>
    </row>
    <row r="7417" spans="1:4" ht="13.5">
      <c r="A7417" s="262">
        <v>101346</v>
      </c>
      <c r="B7417" s="263" t="s">
        <v>4961</v>
      </c>
      <c r="C7417" s="264" t="s">
        <v>4636</v>
      </c>
      <c r="D7417" s="278">
        <v>37.65</v>
      </c>
    </row>
    <row r="7418" spans="1:4" ht="13.5">
      <c r="A7418" s="262">
        <v>101347</v>
      </c>
      <c r="B7418" s="263" t="s">
        <v>4962</v>
      </c>
      <c r="C7418" s="264" t="s">
        <v>4636</v>
      </c>
      <c r="D7418" s="278">
        <v>39.79</v>
      </c>
    </row>
    <row r="7419" spans="1:4" ht="13.5">
      <c r="A7419" s="262">
        <v>101348</v>
      </c>
      <c r="B7419" s="263" t="s">
        <v>4963</v>
      </c>
      <c r="C7419" s="264" t="s">
        <v>4636</v>
      </c>
      <c r="D7419" s="278">
        <v>14.15</v>
      </c>
    </row>
    <row r="7420" spans="1:4" ht="13.5">
      <c r="A7420" s="262">
        <v>101349</v>
      </c>
      <c r="B7420" s="263" t="s">
        <v>4964</v>
      </c>
      <c r="C7420" s="264" t="s">
        <v>4636</v>
      </c>
      <c r="D7420" s="278">
        <v>28.16</v>
      </c>
    </row>
    <row r="7421" spans="1:4" ht="13.5">
      <c r="A7421" s="262">
        <v>101350</v>
      </c>
      <c r="B7421" s="263" t="s">
        <v>4965</v>
      </c>
      <c r="C7421" s="264" t="s">
        <v>4636</v>
      </c>
      <c r="D7421" s="278">
        <v>34.54</v>
      </c>
    </row>
    <row r="7422" spans="1:4" ht="13.5">
      <c r="A7422" s="262">
        <v>101351</v>
      </c>
      <c r="B7422" s="263" t="s">
        <v>4966</v>
      </c>
      <c r="C7422" s="264" t="s">
        <v>4636</v>
      </c>
      <c r="D7422" s="278">
        <v>27.16</v>
      </c>
    </row>
    <row r="7423" spans="1:4" ht="13.5">
      <c r="A7423" s="262">
        <v>101352</v>
      </c>
      <c r="B7423" s="263" t="s">
        <v>4967</v>
      </c>
      <c r="C7423" s="264" t="s">
        <v>4636</v>
      </c>
      <c r="D7423" s="278">
        <v>29.07</v>
      </c>
    </row>
    <row r="7424" spans="1:4" ht="13.5">
      <c r="A7424" s="262">
        <v>101353</v>
      </c>
      <c r="B7424" s="263" t="s">
        <v>4968</v>
      </c>
      <c r="C7424" s="264" t="s">
        <v>4636</v>
      </c>
      <c r="D7424" s="278">
        <v>21.89</v>
      </c>
    </row>
    <row r="7425" spans="1:4" ht="13.5">
      <c r="A7425" s="262">
        <v>101354</v>
      </c>
      <c r="B7425" s="263" t="s">
        <v>4969</v>
      </c>
      <c r="C7425" s="264" t="s">
        <v>4636</v>
      </c>
      <c r="D7425" s="278">
        <v>43.93</v>
      </c>
    </row>
    <row r="7426" spans="1:4" ht="27">
      <c r="A7426" s="262">
        <v>101355</v>
      </c>
      <c r="B7426" s="263" t="s">
        <v>4970</v>
      </c>
      <c r="C7426" s="264" t="s">
        <v>4636</v>
      </c>
      <c r="D7426" s="278">
        <v>24.96</v>
      </c>
    </row>
    <row r="7427" spans="1:4" ht="13.5">
      <c r="A7427" s="262">
        <v>101356</v>
      </c>
      <c r="B7427" s="263" t="s">
        <v>4971</v>
      </c>
      <c r="C7427" s="264" t="s">
        <v>4636</v>
      </c>
      <c r="D7427" s="278">
        <v>41.22</v>
      </c>
    </row>
    <row r="7428" spans="1:4" ht="13.5">
      <c r="A7428" s="262">
        <v>101357</v>
      </c>
      <c r="B7428" s="263" t="s">
        <v>4972</v>
      </c>
      <c r="C7428" s="264" t="s">
        <v>4636</v>
      </c>
      <c r="D7428" s="278">
        <v>59.2</v>
      </c>
    </row>
    <row r="7429" spans="1:4" ht="13.5">
      <c r="A7429" s="262">
        <v>101358</v>
      </c>
      <c r="B7429" s="263" t="s">
        <v>4973</v>
      </c>
      <c r="C7429" s="264" t="s">
        <v>4636</v>
      </c>
      <c r="D7429" s="278">
        <v>44.49</v>
      </c>
    </row>
    <row r="7430" spans="1:4" ht="13.5">
      <c r="A7430" s="262">
        <v>101359</v>
      </c>
      <c r="B7430" s="263" t="s">
        <v>4974</v>
      </c>
      <c r="C7430" s="264" t="s">
        <v>4636</v>
      </c>
      <c r="D7430" s="278">
        <v>41.03</v>
      </c>
    </row>
    <row r="7431" spans="1:4" ht="13.5">
      <c r="A7431" s="262">
        <v>101360</v>
      </c>
      <c r="B7431" s="263" t="s">
        <v>4975</v>
      </c>
      <c r="C7431" s="264" t="s">
        <v>4636</v>
      </c>
      <c r="D7431" s="278">
        <v>44.49</v>
      </c>
    </row>
    <row r="7432" spans="1:4" ht="13.5">
      <c r="A7432" s="262">
        <v>101361</v>
      </c>
      <c r="B7432" s="263" t="s">
        <v>4976</v>
      </c>
      <c r="C7432" s="264" t="s">
        <v>4636</v>
      </c>
      <c r="D7432" s="278">
        <v>57.47</v>
      </c>
    </row>
    <row r="7433" spans="1:4" ht="13.5">
      <c r="A7433" s="262">
        <v>101362</v>
      </c>
      <c r="B7433" s="263" t="s">
        <v>4977</v>
      </c>
      <c r="C7433" s="264" t="s">
        <v>4636</v>
      </c>
      <c r="D7433" s="278">
        <v>12.03</v>
      </c>
    </row>
    <row r="7434" spans="1:4" ht="13.5">
      <c r="A7434" s="262">
        <v>101363</v>
      </c>
      <c r="B7434" s="263" t="s">
        <v>4978</v>
      </c>
      <c r="C7434" s="264" t="s">
        <v>4636</v>
      </c>
      <c r="D7434" s="278">
        <v>37.92</v>
      </c>
    </row>
    <row r="7435" spans="1:4" ht="13.5">
      <c r="A7435" s="262">
        <v>101364</v>
      </c>
      <c r="B7435" s="263" t="s">
        <v>4979</v>
      </c>
      <c r="C7435" s="264" t="s">
        <v>4636</v>
      </c>
      <c r="D7435" s="278">
        <v>41.71</v>
      </c>
    </row>
    <row r="7436" spans="1:4" ht="13.5">
      <c r="A7436" s="262">
        <v>101365</v>
      </c>
      <c r="B7436" s="263" t="s">
        <v>4980</v>
      </c>
      <c r="C7436" s="264" t="s">
        <v>4636</v>
      </c>
      <c r="D7436" s="278">
        <v>36</v>
      </c>
    </row>
    <row r="7437" spans="1:4" ht="13.5">
      <c r="A7437" s="262">
        <v>101366</v>
      </c>
      <c r="B7437" s="263" t="s">
        <v>4981</v>
      </c>
      <c r="C7437" s="264" t="s">
        <v>4636</v>
      </c>
      <c r="D7437" s="278">
        <v>42.31</v>
      </c>
    </row>
    <row r="7438" spans="1:4" ht="13.5">
      <c r="A7438" s="262">
        <v>101367</v>
      </c>
      <c r="B7438" s="263" t="s">
        <v>4982</v>
      </c>
      <c r="C7438" s="264" t="s">
        <v>4636</v>
      </c>
      <c r="D7438" s="278">
        <v>36.04</v>
      </c>
    </row>
    <row r="7439" spans="1:4" ht="27">
      <c r="A7439" s="262">
        <v>101368</v>
      </c>
      <c r="B7439" s="263" t="s">
        <v>4983</v>
      </c>
      <c r="C7439" s="264" t="s">
        <v>4636</v>
      </c>
      <c r="D7439" s="278">
        <v>63.19</v>
      </c>
    </row>
    <row r="7440" spans="1:4" ht="13.5">
      <c r="A7440" s="262">
        <v>101369</v>
      </c>
      <c r="B7440" s="263" t="s">
        <v>4984</v>
      </c>
      <c r="C7440" s="264" t="s">
        <v>4636</v>
      </c>
      <c r="D7440" s="278">
        <v>45.77</v>
      </c>
    </row>
    <row r="7441" spans="1:4" ht="13.5">
      <c r="A7441" s="262">
        <v>101370</v>
      </c>
      <c r="B7441" s="263" t="s">
        <v>4985</v>
      </c>
      <c r="C7441" s="264" t="s">
        <v>4636</v>
      </c>
      <c r="D7441" s="278">
        <v>35.61</v>
      </c>
    </row>
    <row r="7442" spans="1:4" ht="13.5">
      <c r="A7442" s="262">
        <v>101371</v>
      </c>
      <c r="B7442" s="263" t="s">
        <v>4986</v>
      </c>
      <c r="C7442" s="264" t="s">
        <v>4636</v>
      </c>
      <c r="D7442" s="278">
        <v>34.24</v>
      </c>
    </row>
    <row r="7443" spans="1:4" ht="13.5">
      <c r="A7443" s="262">
        <v>101372</v>
      </c>
      <c r="B7443" s="263" t="s">
        <v>4987</v>
      </c>
      <c r="C7443" s="264" t="s">
        <v>4636</v>
      </c>
      <c r="D7443" s="278">
        <v>10.01</v>
      </c>
    </row>
    <row r="7444" spans="1:4" ht="13.5">
      <c r="A7444" s="262">
        <v>101373</v>
      </c>
      <c r="B7444" s="263" t="s">
        <v>4988</v>
      </c>
      <c r="C7444" s="264" t="s">
        <v>5</v>
      </c>
      <c r="D7444" s="278">
        <v>177.07</v>
      </c>
    </row>
    <row r="7445" spans="1:4" ht="13.5">
      <c r="A7445" s="262">
        <v>101374</v>
      </c>
      <c r="B7445" s="263" t="s">
        <v>4538</v>
      </c>
      <c r="C7445" s="264" t="s">
        <v>4636</v>
      </c>
      <c r="D7445" s="278">
        <v>3536.33</v>
      </c>
    </row>
    <row r="7446" spans="1:4" ht="13.5">
      <c r="A7446" s="262">
        <v>101375</v>
      </c>
      <c r="B7446" s="263" t="s">
        <v>4989</v>
      </c>
      <c r="C7446" s="264" t="s">
        <v>4636</v>
      </c>
      <c r="D7446" s="278">
        <v>4870.3100000000004</v>
      </c>
    </row>
    <row r="7447" spans="1:4" ht="13.5">
      <c r="A7447" s="262">
        <v>101376</v>
      </c>
      <c r="B7447" s="263" t="s">
        <v>4990</v>
      </c>
      <c r="C7447" s="264" t="s">
        <v>4636</v>
      </c>
      <c r="D7447" s="278">
        <v>4029.14</v>
      </c>
    </row>
    <row r="7448" spans="1:4" ht="13.5">
      <c r="A7448" s="262">
        <v>101377</v>
      </c>
      <c r="B7448" s="263" t="s">
        <v>4541</v>
      </c>
      <c r="C7448" s="264" t="s">
        <v>4636</v>
      </c>
      <c r="D7448" s="278">
        <v>3879.15</v>
      </c>
    </row>
    <row r="7449" spans="1:4" ht="13.5">
      <c r="A7449" s="262">
        <v>101378</v>
      </c>
      <c r="B7449" s="263" t="s">
        <v>4767</v>
      </c>
      <c r="C7449" s="264" t="s">
        <v>4636</v>
      </c>
      <c r="D7449" s="278">
        <v>4821.54</v>
      </c>
    </row>
    <row r="7450" spans="1:4" ht="13.5">
      <c r="A7450" s="262">
        <v>101379</v>
      </c>
      <c r="B7450" s="263" t="s">
        <v>4991</v>
      </c>
      <c r="C7450" s="264" t="s">
        <v>4636</v>
      </c>
      <c r="D7450" s="278">
        <v>4321.5600000000004</v>
      </c>
    </row>
    <row r="7451" spans="1:4" ht="13.5">
      <c r="A7451" s="262">
        <v>101380</v>
      </c>
      <c r="B7451" s="263" t="s">
        <v>4543</v>
      </c>
      <c r="C7451" s="264" t="s">
        <v>4636</v>
      </c>
      <c r="D7451" s="278">
        <v>4164.21</v>
      </c>
    </row>
    <row r="7452" spans="1:4" ht="13.5">
      <c r="A7452" s="262">
        <v>101381</v>
      </c>
      <c r="B7452" s="263" t="s">
        <v>4544</v>
      </c>
      <c r="C7452" s="264" t="s">
        <v>4636</v>
      </c>
      <c r="D7452" s="278">
        <v>4878.47</v>
      </c>
    </row>
    <row r="7453" spans="1:4" ht="13.5">
      <c r="A7453" s="262">
        <v>101382</v>
      </c>
      <c r="B7453" s="263" t="s">
        <v>4992</v>
      </c>
      <c r="C7453" s="264" t="s">
        <v>4636</v>
      </c>
      <c r="D7453" s="278">
        <v>5497.87</v>
      </c>
    </row>
    <row r="7454" spans="1:4" ht="13.5">
      <c r="A7454" s="262">
        <v>101383</v>
      </c>
      <c r="B7454" s="263" t="s">
        <v>4769</v>
      </c>
      <c r="C7454" s="264" t="s">
        <v>4636</v>
      </c>
      <c r="D7454" s="278">
        <v>3541.95</v>
      </c>
    </row>
    <row r="7455" spans="1:4" ht="13.5">
      <c r="A7455" s="262">
        <v>101384</v>
      </c>
      <c r="B7455" s="263" t="s">
        <v>4547</v>
      </c>
      <c r="C7455" s="264" t="s">
        <v>4636</v>
      </c>
      <c r="D7455" s="278">
        <v>3683.58</v>
      </c>
    </row>
    <row r="7456" spans="1:4" ht="13.5">
      <c r="A7456" s="262">
        <v>101385</v>
      </c>
      <c r="B7456" s="263" t="s">
        <v>4993</v>
      </c>
      <c r="C7456" s="264" t="s">
        <v>4636</v>
      </c>
      <c r="D7456" s="278">
        <v>6139.18</v>
      </c>
    </row>
    <row r="7457" spans="1:4" ht="13.5">
      <c r="A7457" s="262">
        <v>101386</v>
      </c>
      <c r="B7457" s="263" t="s">
        <v>4549</v>
      </c>
      <c r="C7457" s="264" t="s">
        <v>4636</v>
      </c>
      <c r="D7457" s="278">
        <v>4106.93</v>
      </c>
    </row>
    <row r="7458" spans="1:4" ht="13.5">
      <c r="A7458" s="262">
        <v>101387</v>
      </c>
      <c r="B7458" s="263" t="s">
        <v>4994</v>
      </c>
      <c r="C7458" s="264" t="s">
        <v>4636</v>
      </c>
      <c r="D7458" s="278">
        <v>3541.95</v>
      </c>
    </row>
    <row r="7459" spans="1:4" ht="13.5">
      <c r="A7459" s="262">
        <v>101388</v>
      </c>
      <c r="B7459" s="263" t="s">
        <v>4551</v>
      </c>
      <c r="C7459" s="264" t="s">
        <v>4636</v>
      </c>
      <c r="D7459" s="278">
        <v>3791.36</v>
      </c>
    </row>
    <row r="7460" spans="1:4" ht="13.5">
      <c r="A7460" s="262">
        <v>101389</v>
      </c>
      <c r="B7460" s="263" t="s">
        <v>4552</v>
      </c>
      <c r="C7460" s="264" t="s">
        <v>4636</v>
      </c>
      <c r="D7460" s="278">
        <v>2659.47</v>
      </c>
    </row>
    <row r="7461" spans="1:4" ht="13.5">
      <c r="A7461" s="262">
        <v>101390</v>
      </c>
      <c r="B7461" s="263" t="s">
        <v>4995</v>
      </c>
      <c r="C7461" s="264" t="s">
        <v>4636</v>
      </c>
      <c r="D7461" s="278">
        <v>7770.67</v>
      </c>
    </row>
    <row r="7462" spans="1:4" ht="13.5">
      <c r="A7462" s="262">
        <v>101391</v>
      </c>
      <c r="B7462" s="263" t="s">
        <v>4996</v>
      </c>
      <c r="C7462" s="264" t="s">
        <v>4636</v>
      </c>
      <c r="D7462" s="278">
        <v>4888.01</v>
      </c>
    </row>
    <row r="7463" spans="1:4" ht="13.5">
      <c r="A7463" s="262">
        <v>101392</v>
      </c>
      <c r="B7463" s="263" t="s">
        <v>4997</v>
      </c>
      <c r="C7463" s="264" t="s">
        <v>4636</v>
      </c>
      <c r="D7463" s="278">
        <v>5111.6000000000004</v>
      </c>
    </row>
    <row r="7464" spans="1:4" ht="13.5">
      <c r="A7464" s="262">
        <v>101394</v>
      </c>
      <c r="B7464" s="263" t="s">
        <v>4557</v>
      </c>
      <c r="C7464" s="264" t="s">
        <v>4636</v>
      </c>
      <c r="D7464" s="278">
        <v>4338</v>
      </c>
    </row>
    <row r="7465" spans="1:4" ht="13.5">
      <c r="A7465" s="262">
        <v>101395</v>
      </c>
      <c r="B7465" s="263" t="s">
        <v>4998</v>
      </c>
      <c r="C7465" s="264" t="s">
        <v>4636</v>
      </c>
      <c r="D7465" s="278">
        <v>4655.7</v>
      </c>
    </row>
    <row r="7466" spans="1:4" ht="13.5">
      <c r="A7466" s="262">
        <v>101396</v>
      </c>
      <c r="B7466" s="263" t="s">
        <v>4999</v>
      </c>
      <c r="C7466" s="264" t="s">
        <v>4636</v>
      </c>
      <c r="D7466" s="278">
        <v>5280.56</v>
      </c>
    </row>
    <row r="7467" spans="1:4" ht="13.5">
      <c r="A7467" s="262">
        <v>101397</v>
      </c>
      <c r="B7467" s="263" t="s">
        <v>4559</v>
      </c>
      <c r="C7467" s="264" t="s">
        <v>4636</v>
      </c>
      <c r="D7467" s="278">
        <v>5270.48</v>
      </c>
    </row>
    <row r="7468" spans="1:4" ht="13.5">
      <c r="A7468" s="262">
        <v>101398</v>
      </c>
      <c r="B7468" s="263" t="s">
        <v>5000</v>
      </c>
      <c r="C7468" s="264" t="s">
        <v>4636</v>
      </c>
      <c r="D7468" s="278">
        <v>3925.03</v>
      </c>
    </row>
    <row r="7469" spans="1:4" ht="13.5">
      <c r="A7469" s="262">
        <v>101399</v>
      </c>
      <c r="B7469" s="263" t="s">
        <v>4561</v>
      </c>
      <c r="C7469" s="264" t="s">
        <v>4636</v>
      </c>
      <c r="D7469" s="278">
        <v>5529.39</v>
      </c>
    </row>
    <row r="7470" spans="1:4" ht="13.5">
      <c r="A7470" s="262">
        <v>101400</v>
      </c>
      <c r="B7470" s="263" t="s">
        <v>5001</v>
      </c>
      <c r="C7470" s="264" t="s">
        <v>4636</v>
      </c>
      <c r="D7470" s="278">
        <v>5407.73</v>
      </c>
    </row>
    <row r="7471" spans="1:4" ht="13.5">
      <c r="A7471" s="262">
        <v>101401</v>
      </c>
      <c r="B7471" s="263" t="s">
        <v>4563</v>
      </c>
      <c r="C7471" s="264" t="s">
        <v>4636</v>
      </c>
      <c r="D7471" s="278">
        <v>6138.07</v>
      </c>
    </row>
    <row r="7472" spans="1:4" ht="13.5">
      <c r="A7472" s="262">
        <v>101402</v>
      </c>
      <c r="B7472" s="263" t="s">
        <v>4564</v>
      </c>
      <c r="C7472" s="264" t="s">
        <v>4636</v>
      </c>
      <c r="D7472" s="278">
        <v>4586.12</v>
      </c>
    </row>
    <row r="7473" spans="1:4" ht="13.5">
      <c r="A7473" s="262">
        <v>101403</v>
      </c>
      <c r="B7473" s="263" t="s">
        <v>4988</v>
      </c>
      <c r="C7473" s="264" t="s">
        <v>4636</v>
      </c>
      <c r="D7473" s="278">
        <v>31015.5</v>
      </c>
    </row>
    <row r="7474" spans="1:4" ht="13.5">
      <c r="A7474" s="262">
        <v>101404</v>
      </c>
      <c r="B7474" s="263" t="s">
        <v>4633</v>
      </c>
      <c r="C7474" s="264" t="s">
        <v>4636</v>
      </c>
      <c r="D7474" s="278">
        <v>21497.06</v>
      </c>
    </row>
    <row r="7475" spans="1:4" ht="13.5">
      <c r="A7475" s="262">
        <v>101405</v>
      </c>
      <c r="B7475" s="263" t="s">
        <v>4634</v>
      </c>
      <c r="C7475" s="264" t="s">
        <v>4636</v>
      </c>
      <c r="D7475" s="278">
        <v>20354.5</v>
      </c>
    </row>
    <row r="7476" spans="1:4" ht="13.5">
      <c r="A7476" s="262">
        <v>101407</v>
      </c>
      <c r="B7476" s="263" t="s">
        <v>4565</v>
      </c>
      <c r="C7476" s="264" t="s">
        <v>4636</v>
      </c>
      <c r="D7476" s="278">
        <v>3868.11</v>
      </c>
    </row>
    <row r="7477" spans="1:4" ht="13.5">
      <c r="A7477" s="262">
        <v>101408</v>
      </c>
      <c r="B7477" s="263" t="s">
        <v>4566</v>
      </c>
      <c r="C7477" s="264" t="s">
        <v>4636</v>
      </c>
      <c r="D7477" s="278">
        <v>4606.7700000000004</v>
      </c>
    </row>
    <row r="7478" spans="1:4" ht="13.5">
      <c r="A7478" s="262">
        <v>101409</v>
      </c>
      <c r="B7478" s="263" t="s">
        <v>5002</v>
      </c>
      <c r="C7478" s="264" t="s">
        <v>4636</v>
      </c>
      <c r="D7478" s="278">
        <v>4979.3100000000004</v>
      </c>
    </row>
    <row r="7479" spans="1:4" ht="13.5">
      <c r="A7479" s="262">
        <v>101410</v>
      </c>
      <c r="B7479" s="263" t="s">
        <v>4616</v>
      </c>
      <c r="C7479" s="264" t="s">
        <v>4636</v>
      </c>
      <c r="D7479" s="278">
        <v>4171.97</v>
      </c>
    </row>
    <row r="7480" spans="1:4" ht="13.5">
      <c r="A7480" s="262">
        <v>101411</v>
      </c>
      <c r="B7480" s="263" t="s">
        <v>5003</v>
      </c>
      <c r="C7480" s="264" t="s">
        <v>4636</v>
      </c>
      <c r="D7480" s="278">
        <v>4024.98</v>
      </c>
    </row>
    <row r="7481" spans="1:4" ht="13.5">
      <c r="A7481" s="262">
        <v>101412</v>
      </c>
      <c r="B7481" s="263" t="s">
        <v>5004</v>
      </c>
      <c r="C7481" s="264" t="s">
        <v>4636</v>
      </c>
      <c r="D7481" s="278">
        <v>5377.95</v>
      </c>
    </row>
    <row r="7482" spans="1:4" ht="13.5">
      <c r="A7482" s="262">
        <v>101413</v>
      </c>
      <c r="B7482" s="263" t="s">
        <v>4568</v>
      </c>
      <c r="C7482" s="264" t="s">
        <v>4636</v>
      </c>
      <c r="D7482" s="278">
        <v>5190</v>
      </c>
    </row>
    <row r="7483" spans="1:4" ht="13.5">
      <c r="A7483" s="262">
        <v>101414</v>
      </c>
      <c r="B7483" s="263" t="s">
        <v>5005</v>
      </c>
      <c r="C7483" s="264" t="s">
        <v>4636</v>
      </c>
      <c r="D7483" s="278">
        <v>4914.54</v>
      </c>
    </row>
    <row r="7484" spans="1:4" ht="13.5">
      <c r="A7484" s="262">
        <v>101415</v>
      </c>
      <c r="B7484" s="263" t="s">
        <v>5006</v>
      </c>
      <c r="C7484" s="264" t="s">
        <v>4636</v>
      </c>
      <c r="D7484" s="278">
        <v>6353.05</v>
      </c>
    </row>
    <row r="7485" spans="1:4" ht="13.5">
      <c r="A7485" s="262">
        <v>101416</v>
      </c>
      <c r="B7485" s="263" t="s">
        <v>4774</v>
      </c>
      <c r="C7485" s="264" t="s">
        <v>4636</v>
      </c>
      <c r="D7485" s="278">
        <v>4874.2299999999996</v>
      </c>
    </row>
    <row r="7486" spans="1:4" ht="13.5">
      <c r="A7486" s="262">
        <v>101417</v>
      </c>
      <c r="B7486" s="263" t="s">
        <v>5007</v>
      </c>
      <c r="C7486" s="264" t="s">
        <v>4636</v>
      </c>
      <c r="D7486" s="278">
        <v>5269.97</v>
      </c>
    </row>
    <row r="7487" spans="1:4" ht="13.5">
      <c r="A7487" s="262">
        <v>101418</v>
      </c>
      <c r="B7487" s="263" t="s">
        <v>5008</v>
      </c>
      <c r="C7487" s="264" t="s">
        <v>4636</v>
      </c>
      <c r="D7487" s="278">
        <v>5098.1400000000003</v>
      </c>
    </row>
    <row r="7488" spans="1:4" ht="13.5">
      <c r="A7488" s="262">
        <v>101419</v>
      </c>
      <c r="B7488" s="263" t="s">
        <v>5009</v>
      </c>
      <c r="C7488" s="264" t="s">
        <v>4636</v>
      </c>
      <c r="D7488" s="278">
        <v>5731.05</v>
      </c>
    </row>
    <row r="7489" spans="1:4" ht="13.5">
      <c r="A7489" s="262">
        <v>101420</v>
      </c>
      <c r="B7489" s="263" t="s">
        <v>5010</v>
      </c>
      <c r="C7489" s="264" t="s">
        <v>4636</v>
      </c>
      <c r="D7489" s="278">
        <v>4822.05</v>
      </c>
    </row>
    <row r="7490" spans="1:4" ht="13.5">
      <c r="A7490" s="262">
        <v>101421</v>
      </c>
      <c r="B7490" s="263" t="s">
        <v>5011</v>
      </c>
      <c r="C7490" s="264" t="s">
        <v>4636</v>
      </c>
      <c r="D7490" s="278">
        <v>5557.6</v>
      </c>
    </row>
    <row r="7491" spans="1:4" ht="13.5">
      <c r="A7491" s="262">
        <v>101422</v>
      </c>
      <c r="B7491" s="263" t="s">
        <v>5012</v>
      </c>
      <c r="C7491" s="264" t="s">
        <v>4636</v>
      </c>
      <c r="D7491" s="278">
        <v>4080.71</v>
      </c>
    </row>
    <row r="7492" spans="1:4" ht="13.5">
      <c r="A7492" s="262">
        <v>101423</v>
      </c>
      <c r="B7492" s="263" t="s">
        <v>5013</v>
      </c>
      <c r="C7492" s="264" t="s">
        <v>4636</v>
      </c>
      <c r="D7492" s="278">
        <v>4415.17</v>
      </c>
    </row>
    <row r="7493" spans="1:4" ht="13.5">
      <c r="A7493" s="262">
        <v>101424</v>
      </c>
      <c r="B7493" s="263" t="s">
        <v>5014</v>
      </c>
      <c r="C7493" s="264" t="s">
        <v>4636</v>
      </c>
      <c r="D7493" s="278">
        <v>5019.51</v>
      </c>
    </row>
    <row r="7494" spans="1:4" ht="13.5">
      <c r="A7494" s="262">
        <v>101425</v>
      </c>
      <c r="B7494" s="263" t="s">
        <v>5015</v>
      </c>
      <c r="C7494" s="264" t="s">
        <v>4636</v>
      </c>
      <c r="D7494" s="278">
        <v>3291.08</v>
      </c>
    </row>
    <row r="7495" spans="1:4" ht="13.5">
      <c r="A7495" s="262">
        <v>101426</v>
      </c>
      <c r="B7495" s="263" t="s">
        <v>5016</v>
      </c>
      <c r="C7495" s="264" t="s">
        <v>4636</v>
      </c>
      <c r="D7495" s="278">
        <v>5763.49</v>
      </c>
    </row>
    <row r="7496" spans="1:4" ht="13.5">
      <c r="A7496" s="262">
        <v>101427</v>
      </c>
      <c r="B7496" s="263" t="s">
        <v>4581</v>
      </c>
      <c r="C7496" s="264" t="s">
        <v>4636</v>
      </c>
      <c r="D7496" s="278">
        <v>4533.2</v>
      </c>
    </row>
    <row r="7497" spans="1:4" ht="13.5">
      <c r="A7497" s="262">
        <v>101428</v>
      </c>
      <c r="B7497" s="263" t="s">
        <v>5017</v>
      </c>
      <c r="C7497" s="264" t="s">
        <v>4636</v>
      </c>
      <c r="D7497" s="278">
        <v>4412.7</v>
      </c>
    </row>
    <row r="7498" spans="1:4" ht="13.5">
      <c r="A7498" s="262">
        <v>101429</v>
      </c>
      <c r="B7498" s="263" t="s">
        <v>5018</v>
      </c>
      <c r="C7498" s="264" t="s">
        <v>4636</v>
      </c>
      <c r="D7498" s="278">
        <v>5111.3999999999996</v>
      </c>
    </row>
    <row r="7499" spans="1:4" ht="13.5">
      <c r="A7499" s="262">
        <v>101430</v>
      </c>
      <c r="B7499" s="263" t="s">
        <v>5019</v>
      </c>
      <c r="C7499" s="264" t="s">
        <v>4636</v>
      </c>
      <c r="D7499" s="278">
        <v>5328.63</v>
      </c>
    </row>
    <row r="7500" spans="1:4" ht="13.5">
      <c r="A7500" s="262">
        <v>101431</v>
      </c>
      <c r="B7500" s="263" t="s">
        <v>4584</v>
      </c>
      <c r="C7500" s="264" t="s">
        <v>4636</v>
      </c>
      <c r="D7500" s="278">
        <v>5745.31</v>
      </c>
    </row>
    <row r="7501" spans="1:4" ht="13.5">
      <c r="A7501" s="262">
        <v>101432</v>
      </c>
      <c r="B7501" s="263" t="s">
        <v>5020</v>
      </c>
      <c r="C7501" s="264" t="s">
        <v>4636</v>
      </c>
      <c r="D7501" s="278">
        <v>4794.82</v>
      </c>
    </row>
    <row r="7502" spans="1:4" ht="13.5">
      <c r="A7502" s="262">
        <v>101433</v>
      </c>
      <c r="B7502" s="263" t="s">
        <v>4586</v>
      </c>
      <c r="C7502" s="264" t="s">
        <v>4636</v>
      </c>
      <c r="D7502" s="278">
        <v>8006.05</v>
      </c>
    </row>
    <row r="7503" spans="1:4" ht="12.75">
      <c r="A7503" s="266">
        <v>101434</v>
      </c>
      <c r="B7503" s="267" t="s">
        <v>5021</v>
      </c>
      <c r="C7503" s="256" t="s">
        <v>4636</v>
      </c>
      <c r="D7503" s="279">
        <v>5257.18</v>
      </c>
    </row>
    <row r="7504" spans="1:4" ht="12.75">
      <c r="A7504" s="266">
        <v>101435</v>
      </c>
      <c r="B7504" s="267" t="s">
        <v>5022</v>
      </c>
      <c r="C7504" s="256" t="s">
        <v>4636</v>
      </c>
      <c r="D7504" s="279">
        <v>5494.31</v>
      </c>
    </row>
    <row r="7505" spans="1:4" ht="12.75">
      <c r="A7505" s="266">
        <v>101436</v>
      </c>
      <c r="B7505" s="267" t="s">
        <v>4588</v>
      </c>
      <c r="C7505" s="256" t="s">
        <v>4636</v>
      </c>
      <c r="D7505" s="279">
        <v>3255.66</v>
      </c>
    </row>
    <row r="7506" spans="1:4" ht="12.75">
      <c r="A7506" s="266">
        <v>101437</v>
      </c>
      <c r="B7506" s="267" t="s">
        <v>5023</v>
      </c>
      <c r="C7506" s="256" t="s">
        <v>4636</v>
      </c>
      <c r="D7506" s="279">
        <v>5400.94</v>
      </c>
    </row>
    <row r="7507" spans="1:4" ht="12.75">
      <c r="A7507" s="266">
        <v>101438</v>
      </c>
      <c r="B7507" s="267" t="s">
        <v>4590</v>
      </c>
      <c r="C7507" s="256" t="s">
        <v>4636</v>
      </c>
      <c r="D7507" s="279">
        <v>6379.55</v>
      </c>
    </row>
    <row r="7508" spans="1:4" ht="12.75">
      <c r="A7508" s="266">
        <v>101439</v>
      </c>
      <c r="B7508" s="267" t="s">
        <v>4591</v>
      </c>
      <c r="C7508" s="256" t="s">
        <v>4636</v>
      </c>
      <c r="D7508" s="279">
        <v>5247.95</v>
      </c>
    </row>
    <row r="7509" spans="1:4" ht="12.75">
      <c r="A7509" s="266">
        <v>101440</v>
      </c>
      <c r="B7509" s="267" t="s">
        <v>5024</v>
      </c>
      <c r="C7509" s="256" t="s">
        <v>4636</v>
      </c>
      <c r="D7509" s="279">
        <v>5540.74</v>
      </c>
    </row>
    <row r="7510" spans="1:4" ht="12.75">
      <c r="A7510" s="266">
        <v>101441</v>
      </c>
      <c r="B7510" s="267" t="s">
        <v>4593</v>
      </c>
      <c r="C7510" s="256" t="s">
        <v>4636</v>
      </c>
      <c r="D7510" s="279">
        <v>4440.74</v>
      </c>
    </row>
    <row r="7511" spans="1:4" ht="12.75">
      <c r="A7511" s="266">
        <v>101442</v>
      </c>
      <c r="B7511" s="267" t="s">
        <v>5025</v>
      </c>
      <c r="C7511" s="256" t="s">
        <v>4636</v>
      </c>
      <c r="D7511" s="279">
        <v>5953.26</v>
      </c>
    </row>
    <row r="7512" spans="1:4" ht="12.75">
      <c r="A7512" s="266">
        <v>101443</v>
      </c>
      <c r="B7512" s="267" t="s">
        <v>4594</v>
      </c>
      <c r="C7512" s="256" t="s">
        <v>4636</v>
      </c>
      <c r="D7512" s="279">
        <v>4911.6400000000003</v>
      </c>
    </row>
    <row r="7513" spans="1:4" ht="12.75">
      <c r="A7513" s="266">
        <v>101444</v>
      </c>
      <c r="B7513" s="267" t="s">
        <v>4597</v>
      </c>
      <c r="C7513" s="256" t="s">
        <v>4636</v>
      </c>
      <c r="D7513" s="279">
        <v>4888.01</v>
      </c>
    </row>
    <row r="7514" spans="1:4" ht="12.75">
      <c r="A7514" s="266">
        <v>101445</v>
      </c>
      <c r="B7514" s="267" t="s">
        <v>4598</v>
      </c>
      <c r="C7514" s="256" t="s">
        <v>4636</v>
      </c>
      <c r="D7514" s="279">
        <v>4905.47</v>
      </c>
    </row>
    <row r="7515" spans="1:4" ht="12.75">
      <c r="A7515" s="266">
        <v>101446</v>
      </c>
      <c r="B7515" s="267" t="s">
        <v>4599</v>
      </c>
      <c r="C7515" s="256" t="s">
        <v>4636</v>
      </c>
      <c r="D7515" s="279">
        <v>5424.22</v>
      </c>
    </row>
    <row r="7516" spans="1:4" ht="12.75">
      <c r="A7516" s="266">
        <v>101447</v>
      </c>
      <c r="B7516" s="267" t="s">
        <v>4600</v>
      </c>
      <c r="C7516" s="256" t="s">
        <v>4636</v>
      </c>
      <c r="D7516" s="279">
        <v>5123.8999999999996</v>
      </c>
    </row>
    <row r="7517" spans="1:4" ht="12.75">
      <c r="A7517" s="266">
        <v>101448</v>
      </c>
      <c r="B7517" s="267" t="s">
        <v>4601</v>
      </c>
      <c r="C7517" s="256" t="s">
        <v>4636</v>
      </c>
      <c r="D7517" s="279">
        <v>5424.22</v>
      </c>
    </row>
    <row r="7518" spans="1:4" ht="12.75">
      <c r="A7518" s="266">
        <v>101449</v>
      </c>
      <c r="B7518" s="267" t="s">
        <v>5026</v>
      </c>
      <c r="C7518" s="256" t="s">
        <v>4636</v>
      </c>
      <c r="D7518" s="279">
        <v>4575.1899999999996</v>
      </c>
    </row>
    <row r="7519" spans="1:4" ht="12.75">
      <c r="A7519" s="266">
        <v>101450</v>
      </c>
      <c r="B7519" s="267" t="s">
        <v>4603</v>
      </c>
      <c r="C7519" s="256" t="s">
        <v>4636</v>
      </c>
      <c r="D7519" s="279">
        <v>4091.7</v>
      </c>
    </row>
    <row r="7520" spans="1:4" ht="12.75">
      <c r="A7520" s="266">
        <v>101451</v>
      </c>
      <c r="B7520" s="267" t="s">
        <v>4604</v>
      </c>
      <c r="C7520" s="256" t="s">
        <v>4636</v>
      </c>
      <c r="D7520" s="279">
        <v>5512.16</v>
      </c>
    </row>
    <row r="7521" spans="1:4" ht="12.75">
      <c r="A7521" s="266">
        <v>101452</v>
      </c>
      <c r="B7521" s="267" t="s">
        <v>5027</v>
      </c>
      <c r="C7521" s="256" t="s">
        <v>4636</v>
      </c>
      <c r="D7521" s="279">
        <v>3810.38</v>
      </c>
    </row>
    <row r="7522" spans="1:4" ht="12.75">
      <c r="A7522" s="266">
        <v>101453</v>
      </c>
      <c r="B7522" s="267" t="s">
        <v>4606</v>
      </c>
      <c r="C7522" s="256" t="s">
        <v>4636</v>
      </c>
      <c r="D7522" s="279">
        <v>5458.7</v>
      </c>
    </row>
    <row r="7523" spans="1:4" ht="12.75">
      <c r="A7523" s="266">
        <v>101454</v>
      </c>
      <c r="B7523" s="267" t="s">
        <v>5028</v>
      </c>
      <c r="C7523" s="256" t="s">
        <v>4636</v>
      </c>
      <c r="D7523" s="279">
        <v>6157.18</v>
      </c>
    </row>
    <row r="7524" spans="1:4" ht="12.75">
      <c r="A7524" s="266">
        <v>101455</v>
      </c>
      <c r="B7524" s="267" t="s">
        <v>4608</v>
      </c>
      <c r="C7524" s="256" t="s">
        <v>4636</v>
      </c>
      <c r="D7524" s="279">
        <v>5270.48</v>
      </c>
    </row>
    <row r="7525" spans="1:4" ht="12.75">
      <c r="A7525" s="266">
        <v>101456</v>
      </c>
      <c r="B7525" s="267" t="s">
        <v>5029</v>
      </c>
      <c r="C7525" s="256" t="s">
        <v>4636</v>
      </c>
      <c r="D7525" s="279">
        <v>10061.69</v>
      </c>
    </row>
    <row r="7526" spans="1:4" ht="12.75">
      <c r="A7526" s="266">
        <v>101457</v>
      </c>
      <c r="B7526" s="267" t="s">
        <v>5030</v>
      </c>
      <c r="C7526" s="256" t="s">
        <v>4636</v>
      </c>
      <c r="D7526" s="279">
        <v>6156.69</v>
      </c>
    </row>
    <row r="7527" spans="1:4" ht="12.75">
      <c r="A7527" s="266">
        <v>101458</v>
      </c>
      <c r="B7527" s="267" t="s">
        <v>5031</v>
      </c>
      <c r="C7527" s="256" t="s">
        <v>4636</v>
      </c>
      <c r="D7527" s="279">
        <v>5223.0200000000004</v>
      </c>
    </row>
    <row r="7528" spans="1:4" ht="12.75">
      <c r="A7528" s="266">
        <v>101459</v>
      </c>
      <c r="B7528" s="267" t="s">
        <v>4613</v>
      </c>
      <c r="C7528" s="256" t="s">
        <v>4636</v>
      </c>
      <c r="D7528" s="279">
        <v>4282.7299999999996</v>
      </c>
    </row>
    <row r="7529" spans="1:4" ht="12.75">
      <c r="A7529" s="266">
        <v>101460</v>
      </c>
      <c r="B7529" s="267" t="s">
        <v>4755</v>
      </c>
      <c r="C7529" s="256" t="s">
        <v>4636</v>
      </c>
      <c r="D7529" s="279">
        <v>3778.68</v>
      </c>
    </row>
  </sheetData>
  <sheetProtection formatCells="0" insertRows="0" deleteRows="0" sort="0" autoFilter="0"/>
  <mergeCells count="8">
    <mergeCell ref="A6:D6"/>
    <mergeCell ref="A7:D7"/>
    <mergeCell ref="A1:D1"/>
    <mergeCell ref="A2:D2"/>
    <mergeCell ref="A3:D3"/>
    <mergeCell ref="A4:D4"/>
    <mergeCell ref="A5:B5"/>
    <mergeCell ref="C5:D5"/>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8"/>
  <sheetViews>
    <sheetView showGridLines="0" topLeftCell="A48" workbookViewId="0">
      <selection activeCell="B59" sqref="B59"/>
    </sheetView>
  </sheetViews>
  <sheetFormatPr defaultColWidth="9" defaultRowHeight="15"/>
  <cols>
    <col min="1" max="1" width="7.75" style="231" customWidth="1"/>
    <col min="2" max="2" width="32" style="231" bestFit="1" customWidth="1"/>
    <col min="3" max="3" width="5.5" style="231" customWidth="1"/>
    <col min="4" max="4" width="11.75" style="231" customWidth="1"/>
    <col min="5" max="5" width="14.25" style="231" customWidth="1"/>
    <col min="6" max="16384" width="9" style="231"/>
  </cols>
  <sheetData>
    <row r="1" spans="1:5" ht="15" customHeight="1">
      <c r="A1" s="215" t="s">
        <v>22567</v>
      </c>
      <c r="B1" s="215"/>
      <c r="C1" s="215"/>
      <c r="D1" s="215"/>
      <c r="E1" s="215"/>
    </row>
    <row r="2" spans="1:5" ht="15" customHeight="1">
      <c r="A2" s="215" t="s">
        <v>16588</v>
      </c>
      <c r="B2" s="215"/>
      <c r="C2" s="215"/>
      <c r="D2" s="215"/>
      <c r="E2" s="215"/>
    </row>
    <row r="3" spans="1:5" ht="15" customHeight="1">
      <c r="A3" s="215" t="s">
        <v>16589</v>
      </c>
      <c r="B3" s="215"/>
      <c r="C3" s="215"/>
      <c r="D3" s="215"/>
      <c r="E3" s="215"/>
    </row>
    <row r="4" spans="1:5" ht="15" customHeight="1">
      <c r="A4" s="215" t="s">
        <v>22568</v>
      </c>
      <c r="B4" s="215"/>
      <c r="C4" s="215"/>
      <c r="D4" s="215"/>
      <c r="E4" s="215"/>
    </row>
    <row r="5" spans="1:5">
      <c r="A5" s="232"/>
      <c r="B5" s="232"/>
      <c r="C5" s="232"/>
      <c r="D5" s="232"/>
      <c r="E5" s="232"/>
    </row>
    <row r="6" spans="1:5" ht="30" customHeight="1">
      <c r="A6" s="353" t="s">
        <v>22569</v>
      </c>
      <c r="B6" s="353"/>
      <c r="C6" s="353"/>
      <c r="D6" s="353"/>
      <c r="E6" s="353"/>
    </row>
    <row r="7" spans="1:5" ht="30" customHeight="1">
      <c r="A7" s="353" t="s">
        <v>22570</v>
      </c>
      <c r="B7" s="353"/>
      <c r="C7" s="353" t="s">
        <v>22571</v>
      </c>
      <c r="D7" s="353"/>
      <c r="E7" s="215" t="s">
        <v>22572</v>
      </c>
    </row>
    <row r="8" spans="1:5">
      <c r="A8" s="232"/>
      <c r="B8" s="232"/>
      <c r="C8" s="232"/>
      <c r="D8" s="232"/>
      <c r="E8" s="232"/>
    </row>
    <row r="9" spans="1:5">
      <c r="A9" s="233"/>
      <c r="B9" s="234"/>
      <c r="C9" s="234"/>
      <c r="D9" s="234"/>
      <c r="E9" s="235"/>
    </row>
    <row r="10" spans="1:5" ht="15" customHeight="1">
      <c r="A10" s="236" t="s">
        <v>13729</v>
      </c>
      <c r="B10" s="237"/>
      <c r="C10" s="237"/>
      <c r="D10" s="237"/>
      <c r="E10" s="238"/>
    </row>
    <row r="11" spans="1:5">
      <c r="A11" s="233"/>
      <c r="B11" s="234"/>
      <c r="C11" s="234"/>
      <c r="D11" s="234"/>
      <c r="E11" s="235"/>
    </row>
    <row r="12" spans="1:5">
      <c r="A12" s="239" t="s">
        <v>7653</v>
      </c>
      <c r="B12" s="239" t="s">
        <v>7654</v>
      </c>
      <c r="C12" s="218" t="s">
        <v>7655</v>
      </c>
      <c r="D12" s="218" t="s">
        <v>7656</v>
      </c>
      <c r="E12" s="218"/>
    </row>
    <row r="13" spans="1:5" ht="15" customHeight="1">
      <c r="A13" s="240" t="s">
        <v>16603</v>
      </c>
      <c r="B13" s="236" t="s">
        <v>13730</v>
      </c>
      <c r="C13" s="237"/>
      <c r="D13" s="237"/>
      <c r="E13" s="238"/>
    </row>
    <row r="14" spans="1:5" ht="15" customHeight="1">
      <c r="A14" s="240" t="s">
        <v>22573</v>
      </c>
      <c r="B14" s="236" t="s">
        <v>13731</v>
      </c>
      <c r="C14" s="237"/>
      <c r="D14" s="237"/>
      <c r="E14" s="238"/>
    </row>
    <row r="15" spans="1:5" ht="30">
      <c r="A15" s="240" t="s">
        <v>31858</v>
      </c>
      <c r="B15" s="241" t="s">
        <v>5250</v>
      </c>
      <c r="C15" s="222" t="s">
        <v>5</v>
      </c>
      <c r="D15" s="223">
        <v>7.46</v>
      </c>
      <c r="E15" s="242">
        <f>D15</f>
        <v>7.46</v>
      </c>
    </row>
    <row r="16" spans="1:5">
      <c r="A16" s="240" t="s">
        <v>22574</v>
      </c>
      <c r="B16" s="241" t="s">
        <v>5251</v>
      </c>
      <c r="C16" s="222" t="s">
        <v>5</v>
      </c>
      <c r="D16" s="223">
        <v>8.84</v>
      </c>
      <c r="E16" s="242">
        <f t="shared" ref="E16:E44" si="0">D16</f>
        <v>8.84</v>
      </c>
    </row>
    <row r="17" spans="1:5" ht="30">
      <c r="A17" s="240" t="s">
        <v>22575</v>
      </c>
      <c r="B17" s="241" t="s">
        <v>5252</v>
      </c>
      <c r="C17" s="222" t="s">
        <v>5</v>
      </c>
      <c r="D17" s="223">
        <v>8.84</v>
      </c>
      <c r="E17" s="242">
        <f t="shared" si="0"/>
        <v>8.84</v>
      </c>
    </row>
    <row r="18" spans="1:5">
      <c r="A18" s="240" t="s">
        <v>22576</v>
      </c>
      <c r="B18" s="241" t="s">
        <v>5253</v>
      </c>
      <c r="C18" s="222" t="s">
        <v>5</v>
      </c>
      <c r="D18" s="223">
        <v>8.84</v>
      </c>
      <c r="E18" s="242">
        <f t="shared" si="0"/>
        <v>8.84</v>
      </c>
    </row>
    <row r="19" spans="1:5">
      <c r="A19" s="240" t="s">
        <v>22577</v>
      </c>
      <c r="B19" s="241" t="s">
        <v>5254</v>
      </c>
      <c r="C19" s="222" t="s">
        <v>5</v>
      </c>
      <c r="D19" s="223">
        <v>8.84</v>
      </c>
      <c r="E19" s="242">
        <f t="shared" si="0"/>
        <v>8.84</v>
      </c>
    </row>
    <row r="20" spans="1:5" ht="30">
      <c r="A20" s="240" t="s">
        <v>22578</v>
      </c>
      <c r="B20" s="241" t="s">
        <v>5255</v>
      </c>
      <c r="C20" s="222" t="s">
        <v>5</v>
      </c>
      <c r="D20" s="223">
        <v>8.84</v>
      </c>
      <c r="E20" s="242">
        <f t="shared" si="0"/>
        <v>8.84</v>
      </c>
    </row>
    <row r="21" spans="1:5">
      <c r="A21" s="240" t="s">
        <v>22579</v>
      </c>
      <c r="B21" s="241" t="s">
        <v>22580</v>
      </c>
      <c r="C21" s="222" t="s">
        <v>5</v>
      </c>
      <c r="D21" s="223">
        <v>8.84</v>
      </c>
      <c r="E21" s="242">
        <f t="shared" si="0"/>
        <v>8.84</v>
      </c>
    </row>
    <row r="22" spans="1:5">
      <c r="A22" s="240" t="s">
        <v>22581</v>
      </c>
      <c r="B22" s="241" t="s">
        <v>5256</v>
      </c>
      <c r="C22" s="222" t="s">
        <v>5</v>
      </c>
      <c r="D22" s="223">
        <v>8.84</v>
      </c>
      <c r="E22" s="242">
        <f t="shared" si="0"/>
        <v>8.84</v>
      </c>
    </row>
    <row r="23" spans="1:5" ht="30">
      <c r="A23" s="240" t="s">
        <v>22582</v>
      </c>
      <c r="B23" s="241" t="s">
        <v>5257</v>
      </c>
      <c r="C23" s="222" t="s">
        <v>5</v>
      </c>
      <c r="D23" s="223">
        <v>8.84</v>
      </c>
      <c r="E23" s="242">
        <f t="shared" si="0"/>
        <v>8.84</v>
      </c>
    </row>
    <row r="24" spans="1:5">
      <c r="A24" s="240" t="s">
        <v>22583</v>
      </c>
      <c r="B24" s="241" t="s">
        <v>22584</v>
      </c>
      <c r="C24" s="222" t="s">
        <v>5</v>
      </c>
      <c r="D24" s="223">
        <v>8.84</v>
      </c>
      <c r="E24" s="242">
        <f t="shared" si="0"/>
        <v>8.84</v>
      </c>
    </row>
    <row r="25" spans="1:5">
      <c r="A25" s="240" t="s">
        <v>22585</v>
      </c>
      <c r="B25" s="241" t="s">
        <v>5258</v>
      </c>
      <c r="C25" s="222" t="s">
        <v>5</v>
      </c>
      <c r="D25" s="223">
        <v>13.22</v>
      </c>
      <c r="E25" s="242">
        <f t="shared" si="0"/>
        <v>13.22</v>
      </c>
    </row>
    <row r="26" spans="1:5">
      <c r="A26" s="240" t="s">
        <v>22586</v>
      </c>
      <c r="B26" s="241" t="s">
        <v>7648</v>
      </c>
      <c r="C26" s="222" t="s">
        <v>5</v>
      </c>
      <c r="D26" s="223">
        <v>53.26</v>
      </c>
      <c r="E26" s="242">
        <f t="shared" si="0"/>
        <v>53.26</v>
      </c>
    </row>
    <row r="27" spans="1:5">
      <c r="A27" s="240" t="s">
        <v>22587</v>
      </c>
      <c r="B27" s="241" t="s">
        <v>22588</v>
      </c>
      <c r="C27" s="222" t="s">
        <v>5</v>
      </c>
      <c r="D27" s="223">
        <v>8.84</v>
      </c>
      <c r="E27" s="242">
        <f t="shared" si="0"/>
        <v>8.84</v>
      </c>
    </row>
    <row r="28" spans="1:5">
      <c r="A28" s="240" t="s">
        <v>22589</v>
      </c>
      <c r="B28" s="241" t="s">
        <v>22590</v>
      </c>
      <c r="C28" s="222" t="s">
        <v>5</v>
      </c>
      <c r="D28" s="223">
        <v>8.84</v>
      </c>
      <c r="E28" s="242">
        <f t="shared" si="0"/>
        <v>8.84</v>
      </c>
    </row>
    <row r="29" spans="1:5">
      <c r="A29" s="240" t="s">
        <v>22591</v>
      </c>
      <c r="B29" s="241" t="s">
        <v>22592</v>
      </c>
      <c r="C29" s="222" t="s">
        <v>5</v>
      </c>
      <c r="D29" s="223">
        <v>8.84</v>
      </c>
      <c r="E29" s="242">
        <f t="shared" si="0"/>
        <v>8.84</v>
      </c>
    </row>
    <row r="30" spans="1:5" ht="30">
      <c r="A30" s="240" t="s">
        <v>22593</v>
      </c>
      <c r="B30" s="241" t="s">
        <v>5259</v>
      </c>
      <c r="C30" s="222" t="s">
        <v>5</v>
      </c>
      <c r="D30" s="223">
        <v>6.56</v>
      </c>
      <c r="E30" s="242">
        <f t="shared" si="0"/>
        <v>6.56</v>
      </c>
    </row>
    <row r="31" spans="1:5">
      <c r="A31" s="240" t="s">
        <v>22594</v>
      </c>
      <c r="B31" s="241" t="s">
        <v>22595</v>
      </c>
      <c r="C31" s="222" t="s">
        <v>5</v>
      </c>
      <c r="D31" s="223">
        <v>8.84</v>
      </c>
      <c r="E31" s="242">
        <f t="shared" si="0"/>
        <v>8.84</v>
      </c>
    </row>
    <row r="32" spans="1:5">
      <c r="A32" s="240" t="s">
        <v>22596</v>
      </c>
      <c r="B32" s="241" t="s">
        <v>22597</v>
      </c>
      <c r="C32" s="222" t="s">
        <v>5</v>
      </c>
      <c r="D32" s="223">
        <v>8.84</v>
      </c>
      <c r="E32" s="242">
        <f t="shared" si="0"/>
        <v>8.84</v>
      </c>
    </row>
    <row r="33" spans="1:5" ht="45">
      <c r="A33" s="240" t="s">
        <v>22598</v>
      </c>
      <c r="B33" s="241" t="s">
        <v>22599</v>
      </c>
      <c r="C33" s="222" t="s">
        <v>5</v>
      </c>
      <c r="D33" s="223">
        <v>9.06</v>
      </c>
      <c r="E33" s="242">
        <f t="shared" si="0"/>
        <v>9.06</v>
      </c>
    </row>
    <row r="34" spans="1:5" ht="15" customHeight="1">
      <c r="A34" s="240" t="s">
        <v>16604</v>
      </c>
      <c r="B34" s="236" t="s">
        <v>7649</v>
      </c>
      <c r="C34" s="237"/>
      <c r="D34" s="237"/>
      <c r="E34" s="238"/>
    </row>
    <row r="35" spans="1:5" ht="30">
      <c r="A35" s="240" t="s">
        <v>16613</v>
      </c>
      <c r="B35" s="241" t="s">
        <v>972</v>
      </c>
      <c r="C35" s="222" t="s">
        <v>5</v>
      </c>
      <c r="D35" s="223">
        <v>18.190000000000001</v>
      </c>
      <c r="E35" s="242">
        <f t="shared" si="0"/>
        <v>18.190000000000001</v>
      </c>
    </row>
    <row r="36" spans="1:5">
      <c r="A36" s="240" t="s">
        <v>22600</v>
      </c>
      <c r="B36" s="241" t="s">
        <v>5260</v>
      </c>
      <c r="C36" s="222" t="s">
        <v>5</v>
      </c>
      <c r="D36" s="223">
        <v>6</v>
      </c>
      <c r="E36" s="242">
        <f t="shared" si="0"/>
        <v>6</v>
      </c>
    </row>
    <row r="37" spans="1:5">
      <c r="A37" s="240" t="s">
        <v>22601</v>
      </c>
      <c r="B37" s="241" t="s">
        <v>5261</v>
      </c>
      <c r="C37" s="222" t="s">
        <v>5</v>
      </c>
      <c r="D37" s="223">
        <v>6</v>
      </c>
      <c r="E37" s="242">
        <f t="shared" si="0"/>
        <v>6</v>
      </c>
    </row>
    <row r="38" spans="1:5">
      <c r="A38" s="240" t="s">
        <v>22602</v>
      </c>
      <c r="B38" s="241" t="s">
        <v>7650</v>
      </c>
      <c r="C38" s="222" t="s">
        <v>5</v>
      </c>
      <c r="D38" s="223">
        <v>11.75</v>
      </c>
      <c r="E38" s="242">
        <f t="shared" si="0"/>
        <v>11.75</v>
      </c>
    </row>
    <row r="39" spans="1:5" ht="45">
      <c r="A39" s="240" t="s">
        <v>22603</v>
      </c>
      <c r="B39" s="241" t="s">
        <v>5262</v>
      </c>
      <c r="C39" s="222" t="s">
        <v>5</v>
      </c>
      <c r="D39" s="223">
        <v>6.86</v>
      </c>
      <c r="E39" s="242">
        <f t="shared" si="0"/>
        <v>6.86</v>
      </c>
    </row>
    <row r="40" spans="1:5" ht="30">
      <c r="A40" s="240" t="s">
        <v>22604</v>
      </c>
      <c r="B40" s="241" t="s">
        <v>5263</v>
      </c>
      <c r="C40" s="222" t="s">
        <v>5</v>
      </c>
      <c r="D40" s="223">
        <v>13.22</v>
      </c>
      <c r="E40" s="242">
        <f t="shared" si="0"/>
        <v>13.22</v>
      </c>
    </row>
    <row r="41" spans="1:5" ht="30">
      <c r="A41" s="240" t="s">
        <v>22605</v>
      </c>
      <c r="B41" s="241" t="s">
        <v>7651</v>
      </c>
      <c r="C41" s="222" t="s">
        <v>5</v>
      </c>
      <c r="D41" s="223">
        <v>8.49</v>
      </c>
      <c r="E41" s="242">
        <f t="shared" si="0"/>
        <v>8.49</v>
      </c>
    </row>
    <row r="42" spans="1:5" ht="30">
      <c r="A42" s="240" t="s">
        <v>22606</v>
      </c>
      <c r="B42" s="241" t="s">
        <v>7652</v>
      </c>
      <c r="C42" s="222" t="s">
        <v>5</v>
      </c>
      <c r="D42" s="223">
        <v>14.51</v>
      </c>
      <c r="E42" s="242">
        <f t="shared" si="0"/>
        <v>14.51</v>
      </c>
    </row>
    <row r="43" spans="1:5" ht="30">
      <c r="A43" s="240" t="s">
        <v>22607</v>
      </c>
      <c r="B43" s="241" t="s">
        <v>22608</v>
      </c>
      <c r="C43" s="222" t="s">
        <v>5</v>
      </c>
      <c r="D43" s="223">
        <v>9.0399999999999991</v>
      </c>
      <c r="E43" s="242">
        <f t="shared" si="0"/>
        <v>9.0399999999999991</v>
      </c>
    </row>
    <row r="44" spans="1:5" ht="30">
      <c r="A44" s="240" t="s">
        <v>16650</v>
      </c>
      <c r="B44" s="241" t="s">
        <v>22609</v>
      </c>
      <c r="C44" s="222" t="s">
        <v>5</v>
      </c>
      <c r="D44" s="223">
        <v>9.6199999999999992</v>
      </c>
      <c r="E44" s="242">
        <f t="shared" si="0"/>
        <v>9.6199999999999992</v>
      </c>
    </row>
    <row r="45" spans="1:5">
      <c r="A45" s="231" t="s">
        <v>22610</v>
      </c>
      <c r="B45" s="234"/>
      <c r="C45" s="234"/>
      <c r="D45" s="234"/>
      <c r="E45" s="235"/>
    </row>
    <row r="46" spans="1:5" ht="15" customHeight="1">
      <c r="A46" s="231" t="s">
        <v>22611</v>
      </c>
      <c r="B46" s="237"/>
      <c r="C46" s="237"/>
      <c r="D46" s="237"/>
      <c r="E46" s="238"/>
    </row>
    <row r="47" spans="1:5">
      <c r="A47" s="231" t="s">
        <v>22610</v>
      </c>
      <c r="B47" s="234"/>
      <c r="C47" s="234"/>
      <c r="D47" s="234"/>
      <c r="E47" s="235"/>
    </row>
    <row r="48" spans="1:5">
      <c r="A48" s="231" t="s">
        <v>22612</v>
      </c>
      <c r="B48" s="239" t="s">
        <v>7654</v>
      </c>
      <c r="C48" s="218" t="s">
        <v>7655</v>
      </c>
      <c r="D48" s="218" t="s">
        <v>7656</v>
      </c>
      <c r="E48" s="218"/>
    </row>
    <row r="49" spans="1:5" ht="15" customHeight="1">
      <c r="A49" s="240" t="s">
        <v>16674</v>
      </c>
      <c r="B49" s="236" t="s">
        <v>7657</v>
      </c>
      <c r="C49" s="237"/>
      <c r="D49" s="237"/>
      <c r="E49" s="238"/>
    </row>
    <row r="50" spans="1:5" ht="15" customHeight="1">
      <c r="A50" s="240" t="s">
        <v>16675</v>
      </c>
      <c r="B50" s="236" t="s">
        <v>7658</v>
      </c>
      <c r="C50" s="237"/>
      <c r="D50" s="237"/>
      <c r="E50" s="238"/>
    </row>
    <row r="51" spans="1:5" ht="30">
      <c r="A51" s="240" t="s">
        <v>16688</v>
      </c>
      <c r="B51" s="241" t="s">
        <v>973</v>
      </c>
      <c r="C51" s="222" t="s">
        <v>2</v>
      </c>
      <c r="D51" s="223">
        <v>64.2</v>
      </c>
      <c r="E51" s="242">
        <f t="shared" ref="E51" si="1">D51</f>
        <v>64.2</v>
      </c>
    </row>
    <row r="52" spans="1:5" ht="15" customHeight="1">
      <c r="A52" s="240" t="s">
        <v>22613</v>
      </c>
      <c r="B52" s="236" t="s">
        <v>7659</v>
      </c>
      <c r="C52" s="237"/>
      <c r="D52" s="237"/>
      <c r="E52" s="238"/>
    </row>
    <row r="53" spans="1:5" ht="30">
      <c r="A53" s="240" t="s">
        <v>22614</v>
      </c>
      <c r="B53" s="241" t="s">
        <v>7660</v>
      </c>
      <c r="C53" s="222" t="s">
        <v>7</v>
      </c>
      <c r="D53" s="223">
        <v>523.34</v>
      </c>
      <c r="E53" s="242">
        <f t="shared" ref="E53:E56" si="2">D53</f>
        <v>523.34</v>
      </c>
    </row>
    <row r="54" spans="1:5">
      <c r="A54" s="240" t="s">
        <v>22615</v>
      </c>
      <c r="B54" s="241" t="s">
        <v>7661</v>
      </c>
      <c r="C54" s="222" t="s">
        <v>3</v>
      </c>
      <c r="D54" s="223">
        <v>96.99</v>
      </c>
      <c r="E54" s="242">
        <f t="shared" si="2"/>
        <v>96.99</v>
      </c>
    </row>
    <row r="55" spans="1:5">
      <c r="A55" s="240" t="s">
        <v>22616</v>
      </c>
      <c r="B55" s="241" t="s">
        <v>974</v>
      </c>
      <c r="C55" s="222" t="s">
        <v>3</v>
      </c>
      <c r="D55" s="223">
        <v>7.67</v>
      </c>
      <c r="E55" s="242">
        <f t="shared" si="2"/>
        <v>7.67</v>
      </c>
    </row>
    <row r="56" spans="1:5">
      <c r="A56" s="240" t="s">
        <v>22617</v>
      </c>
      <c r="B56" s="241" t="s">
        <v>975</v>
      </c>
      <c r="C56" s="222" t="s">
        <v>3</v>
      </c>
      <c r="D56" s="223">
        <v>16.32</v>
      </c>
      <c r="E56" s="242">
        <f t="shared" si="2"/>
        <v>16.32</v>
      </c>
    </row>
    <row r="57" spans="1:5" ht="15" customHeight="1">
      <c r="A57" s="240" t="s">
        <v>22618</v>
      </c>
      <c r="B57" s="236" t="s">
        <v>7662</v>
      </c>
      <c r="C57" s="237"/>
      <c r="D57" s="237"/>
      <c r="E57" s="238"/>
    </row>
    <row r="58" spans="1:5">
      <c r="A58" s="240" t="s">
        <v>22619</v>
      </c>
      <c r="B58" s="241" t="s">
        <v>976</v>
      </c>
      <c r="C58" s="222" t="s">
        <v>7</v>
      </c>
      <c r="D58" s="223">
        <v>146.22</v>
      </c>
      <c r="E58" s="242">
        <f t="shared" ref="E58:E121" si="3">D58</f>
        <v>146.22</v>
      </c>
    </row>
    <row r="59" spans="1:5">
      <c r="A59" s="240" t="s">
        <v>22620</v>
      </c>
      <c r="B59" s="241" t="s">
        <v>977</v>
      </c>
      <c r="C59" s="222" t="s">
        <v>3</v>
      </c>
      <c r="D59" s="223">
        <v>0.89</v>
      </c>
      <c r="E59" s="242">
        <f t="shared" si="3"/>
        <v>0.89</v>
      </c>
    </row>
    <row r="60" spans="1:5">
      <c r="A60" s="240" t="s">
        <v>22621</v>
      </c>
      <c r="B60" s="241" t="s">
        <v>978</v>
      </c>
      <c r="C60" s="222" t="s">
        <v>3</v>
      </c>
      <c r="D60" s="223">
        <v>0.57999999999999996</v>
      </c>
      <c r="E60" s="242">
        <f t="shared" si="3"/>
        <v>0.57999999999999996</v>
      </c>
    </row>
    <row r="61" spans="1:5">
      <c r="A61" s="240" t="s">
        <v>22622</v>
      </c>
      <c r="B61" s="241" t="s">
        <v>979</v>
      </c>
      <c r="C61" s="222" t="s">
        <v>3</v>
      </c>
      <c r="D61" s="223">
        <v>6.63</v>
      </c>
      <c r="E61" s="242">
        <f t="shared" si="3"/>
        <v>6.63</v>
      </c>
    </row>
    <row r="62" spans="1:5" ht="30">
      <c r="A62" s="240" t="s">
        <v>22623</v>
      </c>
      <c r="B62" s="241" t="s">
        <v>980</v>
      </c>
      <c r="C62" s="222" t="s">
        <v>3</v>
      </c>
      <c r="D62" s="223">
        <v>0.77</v>
      </c>
      <c r="E62" s="242">
        <f t="shared" si="3"/>
        <v>0.77</v>
      </c>
    </row>
    <row r="63" spans="1:5" ht="30">
      <c r="A63" s="240" t="s">
        <v>22624</v>
      </c>
      <c r="B63" s="241" t="s">
        <v>7663</v>
      </c>
      <c r="C63" s="222" t="s">
        <v>7</v>
      </c>
      <c r="D63" s="223">
        <v>484.24</v>
      </c>
      <c r="E63" s="242">
        <f t="shared" si="3"/>
        <v>484.24</v>
      </c>
    </row>
    <row r="64" spans="1:5">
      <c r="A64" s="240" t="s">
        <v>22625</v>
      </c>
      <c r="B64" s="241" t="s">
        <v>981</v>
      </c>
      <c r="C64" s="222" t="s">
        <v>7</v>
      </c>
      <c r="D64" s="223">
        <v>144.52000000000001</v>
      </c>
      <c r="E64" s="242">
        <f t="shared" si="3"/>
        <v>144.52000000000001</v>
      </c>
    </row>
    <row r="65" spans="1:5">
      <c r="A65" s="240" t="s">
        <v>22626</v>
      </c>
      <c r="B65" s="241" t="s">
        <v>983</v>
      </c>
      <c r="C65" s="222" t="s">
        <v>7</v>
      </c>
      <c r="D65" s="223">
        <v>144.52000000000001</v>
      </c>
      <c r="E65" s="242">
        <f t="shared" si="3"/>
        <v>144.52000000000001</v>
      </c>
    </row>
    <row r="66" spans="1:5">
      <c r="A66" s="240" t="s">
        <v>22627</v>
      </c>
      <c r="B66" s="241" t="s">
        <v>984</v>
      </c>
      <c r="C66" s="222" t="s">
        <v>7</v>
      </c>
      <c r="D66" s="223">
        <v>144.52000000000001</v>
      </c>
      <c r="E66" s="242">
        <f t="shared" si="3"/>
        <v>144.52000000000001</v>
      </c>
    </row>
    <row r="67" spans="1:5">
      <c r="A67" s="240" t="s">
        <v>22628</v>
      </c>
      <c r="B67" s="241" t="s">
        <v>985</v>
      </c>
      <c r="C67" s="222" t="s">
        <v>7</v>
      </c>
      <c r="D67" s="223">
        <v>144.52000000000001</v>
      </c>
      <c r="E67" s="242">
        <f t="shared" si="3"/>
        <v>144.52000000000001</v>
      </c>
    </row>
    <row r="68" spans="1:5">
      <c r="A68" s="240" t="s">
        <v>22629</v>
      </c>
      <c r="B68" s="241" t="s">
        <v>986</v>
      </c>
      <c r="C68" s="222" t="s">
        <v>7</v>
      </c>
      <c r="D68" s="223">
        <v>124.01</v>
      </c>
      <c r="E68" s="242">
        <f t="shared" si="3"/>
        <v>124.01</v>
      </c>
    </row>
    <row r="69" spans="1:5">
      <c r="A69" s="240" t="s">
        <v>22630</v>
      </c>
      <c r="B69" s="241" t="s">
        <v>987</v>
      </c>
      <c r="C69" s="222" t="s">
        <v>7</v>
      </c>
      <c r="D69" s="223">
        <v>204.64</v>
      </c>
      <c r="E69" s="242">
        <f t="shared" si="3"/>
        <v>204.64</v>
      </c>
    </row>
    <row r="70" spans="1:5">
      <c r="A70" s="240" t="s">
        <v>22631</v>
      </c>
      <c r="B70" s="241" t="s">
        <v>988</v>
      </c>
      <c r="C70" s="222" t="s">
        <v>7</v>
      </c>
      <c r="D70" s="223">
        <v>90.11</v>
      </c>
      <c r="E70" s="242">
        <f t="shared" si="3"/>
        <v>90.11</v>
      </c>
    </row>
    <row r="71" spans="1:5">
      <c r="A71" s="240" t="s">
        <v>22632</v>
      </c>
      <c r="B71" s="241" t="s">
        <v>989</v>
      </c>
      <c r="C71" s="222" t="s">
        <v>7</v>
      </c>
      <c r="D71" s="223">
        <v>144.52000000000001</v>
      </c>
      <c r="E71" s="242">
        <f t="shared" si="3"/>
        <v>144.52000000000001</v>
      </c>
    </row>
    <row r="72" spans="1:5">
      <c r="A72" s="240" t="s">
        <v>22633</v>
      </c>
      <c r="B72" s="241" t="s">
        <v>990</v>
      </c>
      <c r="C72" s="222" t="s">
        <v>7</v>
      </c>
      <c r="D72" s="223">
        <v>53.33</v>
      </c>
      <c r="E72" s="242">
        <f t="shared" si="3"/>
        <v>53.33</v>
      </c>
    </row>
    <row r="73" spans="1:5" ht="30">
      <c r="A73" s="240" t="s">
        <v>22634</v>
      </c>
      <c r="B73" s="241" t="s">
        <v>7664</v>
      </c>
      <c r="C73" s="222" t="s">
        <v>7</v>
      </c>
      <c r="D73" s="223">
        <v>504.59</v>
      </c>
      <c r="E73" s="242">
        <f t="shared" si="3"/>
        <v>504.59</v>
      </c>
    </row>
    <row r="74" spans="1:5">
      <c r="A74" s="240" t="s">
        <v>22635</v>
      </c>
      <c r="B74" s="241" t="s">
        <v>991</v>
      </c>
      <c r="C74" s="222" t="s">
        <v>7</v>
      </c>
      <c r="D74" s="223">
        <v>144.52000000000001</v>
      </c>
      <c r="E74" s="242">
        <f t="shared" si="3"/>
        <v>144.52000000000001</v>
      </c>
    </row>
    <row r="75" spans="1:5" ht="30">
      <c r="A75" s="240" t="s">
        <v>22636</v>
      </c>
      <c r="B75" s="241" t="s">
        <v>992</v>
      </c>
      <c r="C75" s="222" t="s">
        <v>3</v>
      </c>
      <c r="D75" s="223">
        <v>5.1100000000000003</v>
      </c>
      <c r="E75" s="242">
        <f t="shared" si="3"/>
        <v>5.1100000000000003</v>
      </c>
    </row>
    <row r="76" spans="1:5">
      <c r="A76" s="240" t="s">
        <v>22637</v>
      </c>
      <c r="B76" s="241" t="s">
        <v>993</v>
      </c>
      <c r="C76" s="222" t="s">
        <v>7</v>
      </c>
      <c r="D76" s="223">
        <v>177.2</v>
      </c>
      <c r="E76" s="242">
        <f t="shared" si="3"/>
        <v>177.2</v>
      </c>
    </row>
    <row r="77" spans="1:5">
      <c r="A77" s="240" t="s">
        <v>22638</v>
      </c>
      <c r="B77" s="241" t="s">
        <v>994</v>
      </c>
      <c r="C77" s="222" t="s">
        <v>7</v>
      </c>
      <c r="D77" s="223">
        <v>119</v>
      </c>
      <c r="E77" s="242">
        <f t="shared" si="3"/>
        <v>119</v>
      </c>
    </row>
    <row r="78" spans="1:5" ht="30">
      <c r="A78" s="240" t="s">
        <v>22639</v>
      </c>
      <c r="B78" s="241" t="s">
        <v>995</v>
      </c>
      <c r="C78" s="222" t="s">
        <v>3</v>
      </c>
      <c r="D78" s="223">
        <v>2.11</v>
      </c>
      <c r="E78" s="242">
        <f t="shared" si="3"/>
        <v>2.11</v>
      </c>
    </row>
    <row r="79" spans="1:5">
      <c r="A79" s="240" t="s">
        <v>22640</v>
      </c>
      <c r="B79" s="241" t="s">
        <v>996</v>
      </c>
      <c r="C79" s="222" t="s">
        <v>3</v>
      </c>
      <c r="D79" s="223">
        <v>7.67</v>
      </c>
      <c r="E79" s="242">
        <f t="shared" si="3"/>
        <v>7.67</v>
      </c>
    </row>
    <row r="80" spans="1:5" ht="15" customHeight="1">
      <c r="A80" s="240" t="s">
        <v>16689</v>
      </c>
      <c r="B80" s="236" t="s">
        <v>7662</v>
      </c>
      <c r="C80" s="237"/>
      <c r="D80" s="237"/>
      <c r="E80" s="238"/>
    </row>
    <row r="81" spans="1:5" ht="45">
      <c r="A81" s="240" t="s">
        <v>22641</v>
      </c>
      <c r="B81" s="241" t="s">
        <v>997</v>
      </c>
      <c r="C81" s="222" t="s">
        <v>3</v>
      </c>
      <c r="D81" s="223">
        <v>2.34</v>
      </c>
      <c r="E81" s="242">
        <f t="shared" si="3"/>
        <v>2.34</v>
      </c>
    </row>
    <row r="82" spans="1:5" ht="30">
      <c r="A82" s="240" t="s">
        <v>22642</v>
      </c>
      <c r="B82" s="241" t="s">
        <v>998</v>
      </c>
      <c r="C82" s="222" t="s">
        <v>3</v>
      </c>
      <c r="D82" s="223">
        <v>7.32</v>
      </c>
      <c r="E82" s="242">
        <f t="shared" si="3"/>
        <v>7.32</v>
      </c>
    </row>
    <row r="83" spans="1:5" ht="15" customHeight="1">
      <c r="A83" s="240" t="s">
        <v>22643</v>
      </c>
      <c r="B83" s="236" t="s">
        <v>7665</v>
      </c>
      <c r="C83" s="237"/>
      <c r="D83" s="237"/>
      <c r="E83" s="238"/>
    </row>
    <row r="84" spans="1:5" ht="30">
      <c r="A84" s="240" t="s">
        <v>22644</v>
      </c>
      <c r="B84" s="241" t="s">
        <v>999</v>
      </c>
      <c r="C84" s="222" t="s">
        <v>4</v>
      </c>
      <c r="D84" s="223">
        <v>59.41</v>
      </c>
      <c r="E84" s="242">
        <f t="shared" si="3"/>
        <v>59.41</v>
      </c>
    </row>
    <row r="85" spans="1:5" ht="30">
      <c r="A85" s="240" t="s">
        <v>22645</v>
      </c>
      <c r="B85" s="241" t="s">
        <v>1000</v>
      </c>
      <c r="C85" s="222" t="s">
        <v>1</v>
      </c>
      <c r="D85" s="223">
        <v>4.53</v>
      </c>
      <c r="E85" s="242">
        <f t="shared" si="3"/>
        <v>4.53</v>
      </c>
    </row>
    <row r="86" spans="1:5">
      <c r="A86" s="240" t="s">
        <v>22646</v>
      </c>
      <c r="B86" s="241" t="s">
        <v>1001</v>
      </c>
      <c r="C86" s="222" t="s">
        <v>1</v>
      </c>
      <c r="D86" s="223">
        <v>7.34</v>
      </c>
      <c r="E86" s="242">
        <f t="shared" si="3"/>
        <v>7.34</v>
      </c>
    </row>
    <row r="87" spans="1:5">
      <c r="A87" s="240" t="s">
        <v>22647</v>
      </c>
      <c r="B87" s="241" t="s">
        <v>1002</v>
      </c>
      <c r="C87" s="222" t="s">
        <v>1</v>
      </c>
      <c r="D87" s="223">
        <v>10.81</v>
      </c>
      <c r="E87" s="242">
        <f t="shared" si="3"/>
        <v>10.81</v>
      </c>
    </row>
    <row r="88" spans="1:5" ht="30">
      <c r="A88" s="240" t="s">
        <v>22648</v>
      </c>
      <c r="B88" s="241" t="s">
        <v>1003</v>
      </c>
      <c r="C88" s="222" t="s">
        <v>1</v>
      </c>
      <c r="D88" s="223">
        <v>4.55</v>
      </c>
      <c r="E88" s="242">
        <f t="shared" si="3"/>
        <v>4.55</v>
      </c>
    </row>
    <row r="89" spans="1:5" ht="30">
      <c r="A89" s="240" t="s">
        <v>22649</v>
      </c>
      <c r="B89" s="241" t="s">
        <v>1004</v>
      </c>
      <c r="C89" s="222" t="s">
        <v>4</v>
      </c>
      <c r="D89" s="223">
        <v>59.72</v>
      </c>
      <c r="E89" s="242">
        <f t="shared" si="3"/>
        <v>59.72</v>
      </c>
    </row>
    <row r="90" spans="1:5">
      <c r="A90" s="240" t="s">
        <v>22650</v>
      </c>
      <c r="B90" s="241" t="s">
        <v>1005</v>
      </c>
      <c r="C90" s="222" t="s">
        <v>1</v>
      </c>
      <c r="D90" s="223">
        <v>17.829999999999998</v>
      </c>
      <c r="E90" s="242">
        <f t="shared" si="3"/>
        <v>17.829999999999998</v>
      </c>
    </row>
    <row r="91" spans="1:5" ht="15" customHeight="1">
      <c r="A91" s="240" t="s">
        <v>22651</v>
      </c>
      <c r="B91" s="236" t="s">
        <v>7665</v>
      </c>
      <c r="C91" s="237"/>
      <c r="D91" s="237"/>
      <c r="E91" s="238"/>
    </row>
    <row r="92" spans="1:5" ht="30">
      <c r="A92" s="240" t="s">
        <v>22652</v>
      </c>
      <c r="B92" s="241" t="s">
        <v>7666</v>
      </c>
      <c r="C92" s="222" t="s">
        <v>7</v>
      </c>
      <c r="D92" s="225">
        <v>8173.33</v>
      </c>
      <c r="E92" s="242">
        <f t="shared" si="3"/>
        <v>8173.33</v>
      </c>
    </row>
    <row r="93" spans="1:5" ht="30">
      <c r="A93" s="240" t="s">
        <v>22653</v>
      </c>
      <c r="B93" s="241" t="s">
        <v>1006</v>
      </c>
      <c r="C93" s="222" t="s">
        <v>1</v>
      </c>
      <c r="D93" s="223">
        <v>12.17</v>
      </c>
      <c r="E93" s="242">
        <f t="shared" si="3"/>
        <v>12.17</v>
      </c>
    </row>
    <row r="94" spans="1:5" ht="30">
      <c r="A94" s="240" t="s">
        <v>22654</v>
      </c>
      <c r="B94" s="241" t="s">
        <v>1007</v>
      </c>
      <c r="C94" s="222" t="s">
        <v>1</v>
      </c>
      <c r="D94" s="223">
        <v>15.6</v>
      </c>
      <c r="E94" s="242">
        <f t="shared" si="3"/>
        <v>15.6</v>
      </c>
    </row>
    <row r="95" spans="1:5" ht="30">
      <c r="A95" s="240" t="s">
        <v>22655</v>
      </c>
      <c r="B95" s="241" t="s">
        <v>1008</v>
      </c>
      <c r="C95" s="222" t="s">
        <v>2</v>
      </c>
      <c r="D95" s="223">
        <v>4.1500000000000004</v>
      </c>
      <c r="E95" s="242">
        <f t="shared" si="3"/>
        <v>4.1500000000000004</v>
      </c>
    </row>
    <row r="96" spans="1:5" ht="30">
      <c r="A96" s="240" t="s">
        <v>22656</v>
      </c>
      <c r="B96" s="241" t="s">
        <v>1009</v>
      </c>
      <c r="C96" s="222" t="s">
        <v>1010</v>
      </c>
      <c r="D96" s="223">
        <v>248.57</v>
      </c>
      <c r="E96" s="242">
        <f t="shared" si="3"/>
        <v>248.57</v>
      </c>
    </row>
    <row r="97" spans="1:5" ht="30">
      <c r="A97" s="240" t="s">
        <v>22657</v>
      </c>
      <c r="B97" s="241" t="s">
        <v>1011</v>
      </c>
      <c r="C97" s="222" t="s">
        <v>4</v>
      </c>
      <c r="D97" s="223">
        <v>24.15</v>
      </c>
      <c r="E97" s="242">
        <f t="shared" si="3"/>
        <v>24.15</v>
      </c>
    </row>
    <row r="98" spans="1:5" ht="30">
      <c r="A98" s="240" t="s">
        <v>22658</v>
      </c>
      <c r="B98" s="241" t="s">
        <v>1012</v>
      </c>
      <c r="C98" s="222" t="s">
        <v>4</v>
      </c>
      <c r="D98" s="223">
        <v>30.52</v>
      </c>
      <c r="E98" s="242">
        <f t="shared" si="3"/>
        <v>30.52</v>
      </c>
    </row>
    <row r="99" spans="1:5" ht="30">
      <c r="A99" s="240" t="s">
        <v>22659</v>
      </c>
      <c r="B99" s="241" t="s">
        <v>1013</v>
      </c>
      <c r="C99" s="222" t="s">
        <v>4</v>
      </c>
      <c r="D99" s="223">
        <v>47.24</v>
      </c>
      <c r="E99" s="242">
        <f t="shared" si="3"/>
        <v>47.24</v>
      </c>
    </row>
    <row r="100" spans="1:5" ht="30">
      <c r="A100" s="240" t="s">
        <v>22660</v>
      </c>
      <c r="B100" s="241" t="s">
        <v>1014</v>
      </c>
      <c r="C100" s="222" t="s">
        <v>4</v>
      </c>
      <c r="D100" s="223">
        <v>52.32</v>
      </c>
      <c r="E100" s="242">
        <f t="shared" si="3"/>
        <v>52.32</v>
      </c>
    </row>
    <row r="101" spans="1:5">
      <c r="A101" s="240" t="s">
        <v>22661</v>
      </c>
      <c r="B101" s="241" t="s">
        <v>1015</v>
      </c>
      <c r="C101" s="222" t="s">
        <v>1</v>
      </c>
      <c r="D101" s="223">
        <v>51.77</v>
      </c>
      <c r="E101" s="242">
        <f t="shared" si="3"/>
        <v>51.77</v>
      </c>
    </row>
    <row r="102" spans="1:5" ht="30">
      <c r="A102" s="240" t="s">
        <v>22662</v>
      </c>
      <c r="B102" s="241" t="s">
        <v>1016</v>
      </c>
      <c r="C102" s="222" t="s">
        <v>1</v>
      </c>
      <c r="D102" s="223">
        <v>31.56</v>
      </c>
      <c r="E102" s="242">
        <f t="shared" si="3"/>
        <v>31.56</v>
      </c>
    </row>
    <row r="103" spans="1:5" ht="30">
      <c r="A103" s="240" t="s">
        <v>22663</v>
      </c>
      <c r="B103" s="241" t="s">
        <v>1017</v>
      </c>
      <c r="C103" s="222" t="s">
        <v>1</v>
      </c>
      <c r="D103" s="223">
        <v>79.13</v>
      </c>
      <c r="E103" s="242">
        <f t="shared" si="3"/>
        <v>79.13</v>
      </c>
    </row>
    <row r="104" spans="1:5" ht="30">
      <c r="A104" s="240" t="s">
        <v>22664</v>
      </c>
      <c r="B104" s="241" t="s">
        <v>1018</v>
      </c>
      <c r="C104" s="222" t="s">
        <v>1</v>
      </c>
      <c r="D104" s="223">
        <v>298.64999999999998</v>
      </c>
      <c r="E104" s="242">
        <f t="shared" si="3"/>
        <v>298.64999999999998</v>
      </c>
    </row>
    <row r="105" spans="1:5">
      <c r="A105" s="240" t="s">
        <v>22665</v>
      </c>
      <c r="B105" s="241" t="s">
        <v>1019</v>
      </c>
      <c r="C105" s="222" t="s">
        <v>1</v>
      </c>
      <c r="D105" s="223">
        <v>4.96</v>
      </c>
      <c r="E105" s="242">
        <f t="shared" si="3"/>
        <v>4.96</v>
      </c>
    </row>
    <row r="106" spans="1:5">
      <c r="A106" s="240" t="s">
        <v>22666</v>
      </c>
      <c r="B106" s="241" t="s">
        <v>1020</v>
      </c>
      <c r="C106" s="222" t="s">
        <v>1</v>
      </c>
      <c r="D106" s="223">
        <v>4.71</v>
      </c>
      <c r="E106" s="242">
        <f t="shared" si="3"/>
        <v>4.71</v>
      </c>
    </row>
    <row r="107" spans="1:5">
      <c r="A107" s="240" t="s">
        <v>22667</v>
      </c>
      <c r="B107" s="241" t="s">
        <v>7667</v>
      </c>
      <c r="C107" s="222" t="s">
        <v>7</v>
      </c>
      <c r="D107" s="225">
        <v>8173.33</v>
      </c>
      <c r="E107" s="242">
        <f t="shared" si="3"/>
        <v>8173.33</v>
      </c>
    </row>
    <row r="108" spans="1:5">
      <c r="A108" s="240" t="s">
        <v>22668</v>
      </c>
      <c r="B108" s="241" t="s">
        <v>1021</v>
      </c>
      <c r="C108" s="222" t="s">
        <v>1</v>
      </c>
      <c r="D108" s="223">
        <v>14.88</v>
      </c>
      <c r="E108" s="242">
        <f t="shared" si="3"/>
        <v>14.88</v>
      </c>
    </row>
    <row r="109" spans="1:5">
      <c r="A109" s="240" t="s">
        <v>22669</v>
      </c>
      <c r="B109" s="241" t="s">
        <v>1022</v>
      </c>
      <c r="C109" s="222" t="s">
        <v>4</v>
      </c>
      <c r="D109" s="223">
        <v>50.71</v>
      </c>
      <c r="E109" s="242">
        <f t="shared" si="3"/>
        <v>50.71</v>
      </c>
    </row>
    <row r="110" spans="1:5" ht="15" customHeight="1">
      <c r="A110" s="240" t="s">
        <v>22670</v>
      </c>
      <c r="B110" s="236" t="s">
        <v>7668</v>
      </c>
      <c r="C110" s="237"/>
      <c r="D110" s="237"/>
      <c r="E110" s="242">
        <f t="shared" si="3"/>
        <v>0</v>
      </c>
    </row>
    <row r="111" spans="1:5" ht="30">
      <c r="A111" s="240" t="s">
        <v>22671</v>
      </c>
      <c r="B111" s="241" t="s">
        <v>1023</v>
      </c>
      <c r="C111" s="222" t="s">
        <v>1</v>
      </c>
      <c r="D111" s="223">
        <v>67.569999999999993</v>
      </c>
      <c r="E111" s="242">
        <f t="shared" si="3"/>
        <v>67.569999999999993</v>
      </c>
    </row>
    <row r="112" spans="1:5">
      <c r="A112" s="240" t="s">
        <v>22672</v>
      </c>
      <c r="B112" s="241" t="s">
        <v>1024</v>
      </c>
      <c r="C112" s="222" t="s">
        <v>1025</v>
      </c>
      <c r="D112" s="223">
        <v>139.36000000000001</v>
      </c>
      <c r="E112" s="242">
        <f t="shared" si="3"/>
        <v>139.36000000000001</v>
      </c>
    </row>
    <row r="113" spans="1:5" ht="30">
      <c r="A113" s="240" t="s">
        <v>22673</v>
      </c>
      <c r="B113" s="241" t="s">
        <v>1026</v>
      </c>
      <c r="C113" s="222" t="s">
        <v>1</v>
      </c>
      <c r="D113" s="223">
        <v>51.59</v>
      </c>
      <c r="E113" s="242">
        <f t="shared" si="3"/>
        <v>51.59</v>
      </c>
    </row>
    <row r="114" spans="1:5" ht="30">
      <c r="A114" s="240" t="s">
        <v>22674</v>
      </c>
      <c r="B114" s="241" t="s">
        <v>1027</v>
      </c>
      <c r="C114" s="222" t="s">
        <v>1</v>
      </c>
      <c r="D114" s="223">
        <v>46.93</v>
      </c>
      <c r="E114" s="242">
        <f t="shared" si="3"/>
        <v>46.93</v>
      </c>
    </row>
    <row r="115" spans="1:5" ht="30">
      <c r="A115" s="240" t="s">
        <v>22675</v>
      </c>
      <c r="B115" s="241" t="s">
        <v>1028</v>
      </c>
      <c r="C115" s="222" t="s">
        <v>1</v>
      </c>
      <c r="D115" s="223">
        <v>26.1</v>
      </c>
      <c r="E115" s="242">
        <f t="shared" si="3"/>
        <v>26.1</v>
      </c>
    </row>
    <row r="116" spans="1:5" ht="30">
      <c r="A116" s="240" t="s">
        <v>22676</v>
      </c>
      <c r="B116" s="241" t="s">
        <v>1029</v>
      </c>
      <c r="C116" s="222" t="s">
        <v>1</v>
      </c>
      <c r="D116" s="223">
        <v>5.69</v>
      </c>
      <c r="E116" s="242">
        <f t="shared" si="3"/>
        <v>5.69</v>
      </c>
    </row>
    <row r="117" spans="1:5" ht="30">
      <c r="A117" s="240" t="s">
        <v>22677</v>
      </c>
      <c r="B117" s="241" t="s">
        <v>1030</v>
      </c>
      <c r="C117" s="222" t="s">
        <v>1</v>
      </c>
      <c r="D117" s="223">
        <v>18.649999999999999</v>
      </c>
      <c r="E117" s="242">
        <f t="shared" si="3"/>
        <v>18.649999999999999</v>
      </c>
    </row>
    <row r="118" spans="1:5" ht="15" customHeight="1">
      <c r="A118" s="240" t="s">
        <v>22678</v>
      </c>
      <c r="B118" s="236" t="s">
        <v>7669</v>
      </c>
      <c r="C118" s="237"/>
      <c r="D118" s="237"/>
      <c r="E118" s="242">
        <f t="shared" si="3"/>
        <v>0</v>
      </c>
    </row>
    <row r="119" spans="1:5" ht="30">
      <c r="A119" s="240" t="s">
        <v>22679</v>
      </c>
      <c r="B119" s="241" t="s">
        <v>1031</v>
      </c>
      <c r="C119" s="222" t="s">
        <v>1</v>
      </c>
      <c r="D119" s="223">
        <v>13.5</v>
      </c>
      <c r="E119" s="242">
        <f t="shared" si="3"/>
        <v>13.5</v>
      </c>
    </row>
    <row r="120" spans="1:5" ht="30">
      <c r="A120" s="240" t="s">
        <v>22680</v>
      </c>
      <c r="B120" s="241" t="s">
        <v>1032</v>
      </c>
      <c r="C120" s="222" t="s">
        <v>4</v>
      </c>
      <c r="D120" s="223">
        <v>14.83</v>
      </c>
      <c r="E120" s="242">
        <f t="shared" si="3"/>
        <v>14.83</v>
      </c>
    </row>
    <row r="121" spans="1:5" ht="15" customHeight="1">
      <c r="A121" s="240" t="s">
        <v>22681</v>
      </c>
      <c r="B121" s="236" t="s">
        <v>7668</v>
      </c>
      <c r="C121" s="237"/>
      <c r="D121" s="237"/>
      <c r="E121" s="242">
        <f t="shared" si="3"/>
        <v>0</v>
      </c>
    </row>
    <row r="122" spans="1:5" ht="30">
      <c r="A122" s="240" t="s">
        <v>22682</v>
      </c>
      <c r="B122" s="241" t="s">
        <v>7670</v>
      </c>
      <c r="C122" s="222" t="s">
        <v>1</v>
      </c>
      <c r="D122" s="223">
        <v>28.57</v>
      </c>
      <c r="E122" s="242">
        <f t="shared" ref="E122:E185" si="4">D122</f>
        <v>28.57</v>
      </c>
    </row>
    <row r="123" spans="1:5" ht="30">
      <c r="A123" s="240" t="s">
        <v>22683</v>
      </c>
      <c r="B123" s="241" t="s">
        <v>1033</v>
      </c>
      <c r="C123" s="222" t="s">
        <v>1</v>
      </c>
      <c r="D123" s="223">
        <v>4.71</v>
      </c>
      <c r="E123" s="242">
        <f t="shared" si="4"/>
        <v>4.71</v>
      </c>
    </row>
    <row r="124" spans="1:5" ht="15" customHeight="1">
      <c r="A124" s="240" t="s">
        <v>22684</v>
      </c>
      <c r="B124" s="236" t="s">
        <v>7671</v>
      </c>
      <c r="C124" s="237"/>
      <c r="D124" s="237"/>
      <c r="E124" s="242">
        <f t="shared" si="4"/>
        <v>0</v>
      </c>
    </row>
    <row r="125" spans="1:5">
      <c r="A125" s="240" t="s">
        <v>22685</v>
      </c>
      <c r="B125" s="241" t="s">
        <v>1034</v>
      </c>
      <c r="C125" s="222" t="s">
        <v>3</v>
      </c>
      <c r="D125" s="223">
        <v>6.83</v>
      </c>
      <c r="E125" s="242">
        <f t="shared" si="4"/>
        <v>6.83</v>
      </c>
    </row>
    <row r="126" spans="1:5">
      <c r="A126" s="240" t="s">
        <v>22686</v>
      </c>
      <c r="B126" s="241" t="s">
        <v>1035</v>
      </c>
      <c r="C126" s="222" t="s">
        <v>3</v>
      </c>
      <c r="D126" s="223">
        <v>6.83</v>
      </c>
      <c r="E126" s="242">
        <f t="shared" si="4"/>
        <v>6.83</v>
      </c>
    </row>
    <row r="127" spans="1:5">
      <c r="A127" s="240" t="s">
        <v>22687</v>
      </c>
      <c r="B127" s="241" t="s">
        <v>1036</v>
      </c>
      <c r="C127" s="222" t="s">
        <v>3</v>
      </c>
      <c r="D127" s="223">
        <v>6.44</v>
      </c>
      <c r="E127" s="242">
        <f t="shared" si="4"/>
        <v>6.44</v>
      </c>
    </row>
    <row r="128" spans="1:5">
      <c r="A128" s="240" t="s">
        <v>22688</v>
      </c>
      <c r="B128" s="241" t="s">
        <v>1037</v>
      </c>
      <c r="C128" s="222" t="s">
        <v>3</v>
      </c>
      <c r="D128" s="223">
        <v>7.7</v>
      </c>
      <c r="E128" s="242">
        <f t="shared" si="4"/>
        <v>7.7</v>
      </c>
    </row>
    <row r="129" spans="1:5" ht="30">
      <c r="A129" s="240" t="s">
        <v>22689</v>
      </c>
      <c r="B129" s="241" t="s">
        <v>1038</v>
      </c>
      <c r="C129" s="222" t="s">
        <v>4</v>
      </c>
      <c r="D129" s="223">
        <v>21.48</v>
      </c>
      <c r="E129" s="242">
        <f t="shared" si="4"/>
        <v>21.48</v>
      </c>
    </row>
    <row r="130" spans="1:5" ht="15" customHeight="1">
      <c r="A130" s="240" t="s">
        <v>22690</v>
      </c>
      <c r="B130" s="236" t="s">
        <v>7672</v>
      </c>
      <c r="C130" s="237"/>
      <c r="D130" s="237"/>
      <c r="E130" s="242">
        <f t="shared" si="4"/>
        <v>0</v>
      </c>
    </row>
    <row r="131" spans="1:5" ht="45">
      <c r="A131" s="240" t="s">
        <v>22691</v>
      </c>
      <c r="B131" s="241" t="s">
        <v>1039</v>
      </c>
      <c r="C131" s="222" t="s">
        <v>4</v>
      </c>
      <c r="D131" s="223">
        <v>59.98</v>
      </c>
      <c r="E131" s="242">
        <f t="shared" si="4"/>
        <v>59.98</v>
      </c>
    </row>
    <row r="132" spans="1:5" ht="45">
      <c r="A132" s="240" t="s">
        <v>22692</v>
      </c>
      <c r="B132" s="241" t="s">
        <v>1040</v>
      </c>
      <c r="C132" s="222" t="s">
        <v>4</v>
      </c>
      <c r="D132" s="223">
        <v>66.81</v>
      </c>
      <c r="E132" s="242">
        <f t="shared" si="4"/>
        <v>66.81</v>
      </c>
    </row>
    <row r="133" spans="1:5" ht="15" customHeight="1">
      <c r="A133" s="240" t="s">
        <v>22693</v>
      </c>
      <c r="B133" s="236" t="s">
        <v>7673</v>
      </c>
      <c r="C133" s="237"/>
      <c r="D133" s="237"/>
      <c r="E133" s="242">
        <f t="shared" si="4"/>
        <v>0</v>
      </c>
    </row>
    <row r="134" spans="1:5" ht="30">
      <c r="A134" s="240" t="s">
        <v>22694</v>
      </c>
      <c r="B134" s="241" t="s">
        <v>1041</v>
      </c>
      <c r="C134" s="222" t="s">
        <v>2</v>
      </c>
      <c r="D134" s="223">
        <v>2.98</v>
      </c>
      <c r="E134" s="242">
        <f t="shared" si="4"/>
        <v>2.98</v>
      </c>
    </row>
    <row r="135" spans="1:5" ht="30">
      <c r="A135" s="240" t="s">
        <v>22695</v>
      </c>
      <c r="B135" s="241" t="s">
        <v>1042</v>
      </c>
      <c r="C135" s="222" t="s">
        <v>2</v>
      </c>
      <c r="D135" s="223">
        <v>3.89</v>
      </c>
      <c r="E135" s="242">
        <f t="shared" si="4"/>
        <v>3.89</v>
      </c>
    </row>
    <row r="136" spans="1:5" ht="30">
      <c r="A136" s="240" t="s">
        <v>22696</v>
      </c>
      <c r="B136" s="241" t="s">
        <v>1043</v>
      </c>
      <c r="C136" s="222" t="s">
        <v>2</v>
      </c>
      <c r="D136" s="223">
        <v>4.71</v>
      </c>
      <c r="E136" s="242">
        <f t="shared" si="4"/>
        <v>4.71</v>
      </c>
    </row>
    <row r="137" spans="1:5" ht="30">
      <c r="A137" s="240" t="s">
        <v>22697</v>
      </c>
      <c r="B137" s="241" t="s">
        <v>1044</v>
      </c>
      <c r="C137" s="222" t="s">
        <v>2</v>
      </c>
      <c r="D137" s="223">
        <v>4.0999999999999996</v>
      </c>
      <c r="E137" s="242">
        <f t="shared" si="4"/>
        <v>4.0999999999999996</v>
      </c>
    </row>
    <row r="138" spans="1:5" ht="30">
      <c r="A138" s="240" t="s">
        <v>22698</v>
      </c>
      <c r="B138" s="241" t="s">
        <v>1045</v>
      </c>
      <c r="C138" s="222" t="s">
        <v>2</v>
      </c>
      <c r="D138" s="223">
        <v>5.64</v>
      </c>
      <c r="E138" s="242">
        <f t="shared" si="4"/>
        <v>5.64</v>
      </c>
    </row>
    <row r="139" spans="1:5" ht="30">
      <c r="A139" s="240" t="s">
        <v>22699</v>
      </c>
      <c r="B139" s="241" t="s">
        <v>1046</v>
      </c>
      <c r="C139" s="222" t="s">
        <v>2</v>
      </c>
      <c r="D139" s="223">
        <v>3.01</v>
      </c>
      <c r="E139" s="242">
        <f t="shared" si="4"/>
        <v>3.01</v>
      </c>
    </row>
    <row r="140" spans="1:5" ht="30">
      <c r="A140" s="240" t="s">
        <v>22700</v>
      </c>
      <c r="B140" s="241" t="s">
        <v>22701</v>
      </c>
      <c r="C140" s="222" t="s">
        <v>2</v>
      </c>
      <c r="D140" s="223">
        <v>1.35</v>
      </c>
      <c r="E140" s="242">
        <f t="shared" si="4"/>
        <v>1.35</v>
      </c>
    </row>
    <row r="141" spans="1:5" ht="30">
      <c r="A141" s="240" t="s">
        <v>22702</v>
      </c>
      <c r="B141" s="241" t="s">
        <v>22703</v>
      </c>
      <c r="C141" s="222" t="s">
        <v>2</v>
      </c>
      <c r="D141" s="223">
        <v>0.81</v>
      </c>
      <c r="E141" s="242">
        <f t="shared" si="4"/>
        <v>0.81</v>
      </c>
    </row>
    <row r="142" spans="1:5" ht="15" customHeight="1">
      <c r="A142" s="240" t="s">
        <v>22704</v>
      </c>
      <c r="B142" s="236" t="s">
        <v>7674</v>
      </c>
      <c r="C142" s="237"/>
      <c r="D142" s="237"/>
      <c r="E142" s="242">
        <f t="shared" si="4"/>
        <v>0</v>
      </c>
    </row>
    <row r="143" spans="1:5" ht="30">
      <c r="A143" s="240" t="s">
        <v>22705</v>
      </c>
      <c r="B143" s="241" t="s">
        <v>1047</v>
      </c>
      <c r="C143" s="222" t="s">
        <v>2</v>
      </c>
      <c r="D143" s="223">
        <v>6.34</v>
      </c>
      <c r="E143" s="242">
        <f t="shared" si="4"/>
        <v>6.34</v>
      </c>
    </row>
    <row r="144" spans="1:5" ht="30">
      <c r="A144" s="240" t="s">
        <v>22706</v>
      </c>
      <c r="B144" s="241" t="s">
        <v>1048</v>
      </c>
      <c r="C144" s="222" t="s">
        <v>2</v>
      </c>
      <c r="D144" s="223">
        <v>15.38</v>
      </c>
      <c r="E144" s="242">
        <f t="shared" si="4"/>
        <v>15.38</v>
      </c>
    </row>
    <row r="145" spans="1:5" ht="15" customHeight="1">
      <c r="A145" s="240" t="s">
        <v>22707</v>
      </c>
      <c r="B145" s="236" t="s">
        <v>7675</v>
      </c>
      <c r="C145" s="237"/>
      <c r="D145" s="237"/>
      <c r="E145" s="242">
        <f t="shared" si="4"/>
        <v>0</v>
      </c>
    </row>
    <row r="146" spans="1:5" ht="45">
      <c r="A146" s="240" t="s">
        <v>22708</v>
      </c>
      <c r="B146" s="241" t="s">
        <v>7676</v>
      </c>
      <c r="C146" s="222" t="s">
        <v>4</v>
      </c>
      <c r="D146" s="223">
        <v>122.11</v>
      </c>
      <c r="E146" s="242">
        <f t="shared" si="4"/>
        <v>122.11</v>
      </c>
    </row>
    <row r="147" spans="1:5" ht="45">
      <c r="A147" s="240" t="s">
        <v>22709</v>
      </c>
      <c r="B147" s="241" t="s">
        <v>7677</v>
      </c>
      <c r="C147" s="222" t="s">
        <v>2</v>
      </c>
      <c r="D147" s="223">
        <v>510</v>
      </c>
      <c r="E147" s="242">
        <f t="shared" si="4"/>
        <v>510</v>
      </c>
    </row>
    <row r="148" spans="1:5" ht="30">
      <c r="A148" s="240" t="s">
        <v>22710</v>
      </c>
      <c r="B148" s="241" t="s">
        <v>1049</v>
      </c>
      <c r="C148" s="222" t="s">
        <v>4</v>
      </c>
      <c r="D148" s="223">
        <v>329.85</v>
      </c>
      <c r="E148" s="242">
        <f t="shared" si="4"/>
        <v>329.85</v>
      </c>
    </row>
    <row r="149" spans="1:5" ht="15" customHeight="1">
      <c r="A149" s="240" t="s">
        <v>22711</v>
      </c>
      <c r="B149" s="236" t="s">
        <v>7678</v>
      </c>
      <c r="C149" s="237"/>
      <c r="D149" s="237"/>
      <c r="E149" s="242">
        <f t="shared" si="4"/>
        <v>0</v>
      </c>
    </row>
    <row r="150" spans="1:5" ht="45">
      <c r="A150" s="240" t="s">
        <v>22712</v>
      </c>
      <c r="B150" s="241" t="s">
        <v>13732</v>
      </c>
      <c r="C150" s="222" t="s">
        <v>3</v>
      </c>
      <c r="D150" s="223">
        <v>9.73</v>
      </c>
      <c r="E150" s="242">
        <f t="shared" si="4"/>
        <v>9.73</v>
      </c>
    </row>
    <row r="151" spans="1:5">
      <c r="A151" s="240" t="s">
        <v>22713</v>
      </c>
      <c r="B151" s="241" t="s">
        <v>1050</v>
      </c>
      <c r="C151" s="222" t="s">
        <v>3</v>
      </c>
      <c r="D151" s="223">
        <v>12.6</v>
      </c>
      <c r="E151" s="242">
        <f t="shared" si="4"/>
        <v>12.6</v>
      </c>
    </row>
    <row r="152" spans="1:5" ht="30">
      <c r="A152" s="240" t="s">
        <v>22714</v>
      </c>
      <c r="B152" s="241" t="s">
        <v>1051</v>
      </c>
      <c r="C152" s="222" t="s">
        <v>4</v>
      </c>
      <c r="D152" s="223">
        <v>8.57</v>
      </c>
      <c r="E152" s="242">
        <f t="shared" si="4"/>
        <v>8.57</v>
      </c>
    </row>
    <row r="153" spans="1:5" ht="30">
      <c r="A153" s="240" t="s">
        <v>22715</v>
      </c>
      <c r="B153" s="241" t="s">
        <v>1052</v>
      </c>
      <c r="C153" s="222" t="s">
        <v>3</v>
      </c>
      <c r="D153" s="223">
        <v>18.41</v>
      </c>
      <c r="E153" s="242">
        <f t="shared" si="4"/>
        <v>18.41</v>
      </c>
    </row>
    <row r="154" spans="1:5" ht="45">
      <c r="A154" s="240" t="s">
        <v>22716</v>
      </c>
      <c r="B154" s="241" t="s">
        <v>1053</v>
      </c>
      <c r="C154" s="222" t="s">
        <v>3</v>
      </c>
      <c r="D154" s="223">
        <v>19.72</v>
      </c>
      <c r="E154" s="242">
        <f t="shared" si="4"/>
        <v>19.72</v>
      </c>
    </row>
    <row r="155" spans="1:5">
      <c r="A155" s="240" t="s">
        <v>22717</v>
      </c>
      <c r="B155" s="241" t="s">
        <v>1054</v>
      </c>
      <c r="C155" s="222" t="s">
        <v>9</v>
      </c>
      <c r="D155" s="223">
        <v>0.31</v>
      </c>
      <c r="E155" s="242">
        <f t="shared" si="4"/>
        <v>0.31</v>
      </c>
    </row>
    <row r="156" spans="1:5" ht="30">
      <c r="A156" s="240" t="s">
        <v>22718</v>
      </c>
      <c r="B156" s="241" t="s">
        <v>1055</v>
      </c>
      <c r="C156" s="222" t="s">
        <v>3</v>
      </c>
      <c r="D156" s="223">
        <v>38.11</v>
      </c>
      <c r="E156" s="242">
        <f t="shared" si="4"/>
        <v>38.11</v>
      </c>
    </row>
    <row r="157" spans="1:5" ht="15" customHeight="1">
      <c r="A157" s="240" t="s">
        <v>22719</v>
      </c>
      <c r="B157" s="236" t="s">
        <v>7679</v>
      </c>
      <c r="C157" s="237"/>
      <c r="D157" s="237"/>
      <c r="E157" s="242">
        <f t="shared" si="4"/>
        <v>0</v>
      </c>
    </row>
    <row r="158" spans="1:5">
      <c r="A158" s="240" t="s">
        <v>22720</v>
      </c>
      <c r="B158" s="241" t="s">
        <v>1056</v>
      </c>
      <c r="C158" s="222" t="s">
        <v>4</v>
      </c>
      <c r="D158" s="223">
        <v>1.04</v>
      </c>
      <c r="E158" s="242">
        <f t="shared" si="4"/>
        <v>1.04</v>
      </c>
    </row>
    <row r="159" spans="1:5" ht="60">
      <c r="A159" s="240" t="s">
        <v>22721</v>
      </c>
      <c r="B159" s="241" t="s">
        <v>1057</v>
      </c>
      <c r="C159" s="222" t="s">
        <v>4</v>
      </c>
      <c r="D159" s="223">
        <v>269.2</v>
      </c>
      <c r="E159" s="242">
        <f t="shared" si="4"/>
        <v>269.2</v>
      </c>
    </row>
    <row r="160" spans="1:5" ht="60">
      <c r="A160" s="240" t="s">
        <v>22722</v>
      </c>
      <c r="B160" s="241" t="s">
        <v>1058</v>
      </c>
      <c r="C160" s="222" t="s">
        <v>4</v>
      </c>
      <c r="D160" s="223">
        <v>299.67</v>
      </c>
      <c r="E160" s="242">
        <f t="shared" si="4"/>
        <v>299.67</v>
      </c>
    </row>
    <row r="161" spans="1:5">
      <c r="A161" s="240" t="s">
        <v>22723</v>
      </c>
      <c r="B161" s="241" t="s">
        <v>1059</v>
      </c>
      <c r="C161" s="222" t="s">
        <v>3</v>
      </c>
      <c r="D161" s="223">
        <v>20.09</v>
      </c>
      <c r="E161" s="242">
        <f t="shared" si="4"/>
        <v>20.09</v>
      </c>
    </row>
    <row r="162" spans="1:5" ht="30">
      <c r="A162" s="240" t="s">
        <v>22724</v>
      </c>
      <c r="B162" s="241" t="s">
        <v>1060</v>
      </c>
      <c r="C162" s="222" t="s">
        <v>2</v>
      </c>
      <c r="D162" s="223">
        <v>33.409999999999997</v>
      </c>
      <c r="E162" s="242">
        <f t="shared" si="4"/>
        <v>33.409999999999997</v>
      </c>
    </row>
    <row r="163" spans="1:5" ht="15" customHeight="1">
      <c r="A163" s="240" t="s">
        <v>22725</v>
      </c>
      <c r="B163" s="236" t="s">
        <v>7680</v>
      </c>
      <c r="C163" s="237"/>
      <c r="D163" s="237"/>
      <c r="E163" s="242">
        <f t="shared" si="4"/>
        <v>0</v>
      </c>
    </row>
    <row r="164" spans="1:5" ht="30">
      <c r="A164" s="240" t="s">
        <v>22726</v>
      </c>
      <c r="B164" s="241" t="s">
        <v>1061</v>
      </c>
      <c r="C164" s="222" t="s">
        <v>4</v>
      </c>
      <c r="D164" s="223">
        <v>31.07</v>
      </c>
      <c r="E164" s="242">
        <f t="shared" si="4"/>
        <v>31.07</v>
      </c>
    </row>
    <row r="165" spans="1:5" ht="30">
      <c r="A165" s="240" t="s">
        <v>22727</v>
      </c>
      <c r="B165" s="241" t="s">
        <v>1062</v>
      </c>
      <c r="C165" s="222" t="s">
        <v>4</v>
      </c>
      <c r="D165" s="223">
        <v>59.45</v>
      </c>
      <c r="E165" s="242">
        <f t="shared" si="4"/>
        <v>59.45</v>
      </c>
    </row>
    <row r="166" spans="1:5">
      <c r="A166" s="240" t="s">
        <v>22728</v>
      </c>
      <c r="B166" s="241" t="s">
        <v>1063</v>
      </c>
      <c r="C166" s="222" t="s">
        <v>4</v>
      </c>
      <c r="D166" s="223">
        <v>88.08</v>
      </c>
      <c r="E166" s="242">
        <f t="shared" si="4"/>
        <v>88.08</v>
      </c>
    </row>
    <row r="167" spans="1:5" ht="30">
      <c r="A167" s="240" t="s">
        <v>22729</v>
      </c>
      <c r="B167" s="241" t="s">
        <v>1064</v>
      </c>
      <c r="C167" s="222" t="s">
        <v>4</v>
      </c>
      <c r="D167" s="223">
        <v>30.82</v>
      </c>
      <c r="E167" s="242">
        <f t="shared" si="4"/>
        <v>30.82</v>
      </c>
    </row>
    <row r="168" spans="1:5" ht="30">
      <c r="A168" s="240" t="s">
        <v>22730</v>
      </c>
      <c r="B168" s="241" t="s">
        <v>1064</v>
      </c>
      <c r="C168" s="222" t="s">
        <v>4</v>
      </c>
      <c r="D168" s="223">
        <v>72.22</v>
      </c>
      <c r="E168" s="242">
        <f t="shared" si="4"/>
        <v>72.22</v>
      </c>
    </row>
    <row r="169" spans="1:5" ht="30">
      <c r="A169" s="240" t="s">
        <v>22731</v>
      </c>
      <c r="B169" s="241" t="s">
        <v>1065</v>
      </c>
      <c r="C169" s="222" t="s">
        <v>2</v>
      </c>
      <c r="D169" s="223">
        <v>1.96</v>
      </c>
      <c r="E169" s="242">
        <f t="shared" si="4"/>
        <v>1.96</v>
      </c>
    </row>
    <row r="170" spans="1:5" ht="30">
      <c r="A170" s="240" t="s">
        <v>22732</v>
      </c>
      <c r="B170" s="241" t="s">
        <v>1066</v>
      </c>
      <c r="C170" s="222" t="s">
        <v>2</v>
      </c>
      <c r="D170" s="223">
        <v>5.73</v>
      </c>
      <c r="E170" s="242">
        <f t="shared" si="4"/>
        <v>5.73</v>
      </c>
    </row>
    <row r="171" spans="1:5" ht="30">
      <c r="A171" s="240" t="s">
        <v>22733</v>
      </c>
      <c r="B171" s="241" t="s">
        <v>1067</v>
      </c>
      <c r="C171" s="222" t="s">
        <v>4</v>
      </c>
      <c r="D171" s="223">
        <v>88.39</v>
      </c>
      <c r="E171" s="242">
        <f t="shared" si="4"/>
        <v>88.39</v>
      </c>
    </row>
    <row r="172" spans="1:5" ht="15" customHeight="1">
      <c r="A172" s="240" t="s">
        <v>22734</v>
      </c>
      <c r="B172" s="236" t="s">
        <v>7680</v>
      </c>
      <c r="C172" s="237"/>
      <c r="D172" s="237"/>
      <c r="E172" s="242">
        <f t="shared" si="4"/>
        <v>0</v>
      </c>
    </row>
    <row r="173" spans="1:5" ht="30">
      <c r="A173" s="240" t="s">
        <v>22735</v>
      </c>
      <c r="B173" s="241" t="s">
        <v>1068</v>
      </c>
      <c r="C173" s="222" t="s">
        <v>4</v>
      </c>
      <c r="D173" s="223">
        <v>51.48</v>
      </c>
      <c r="E173" s="242">
        <f t="shared" si="4"/>
        <v>51.48</v>
      </c>
    </row>
    <row r="174" spans="1:5" ht="15" customHeight="1">
      <c r="A174" s="240" t="s">
        <v>22736</v>
      </c>
      <c r="B174" s="236" t="s">
        <v>7680</v>
      </c>
      <c r="C174" s="237"/>
      <c r="D174" s="237"/>
      <c r="E174" s="242">
        <f t="shared" si="4"/>
        <v>0</v>
      </c>
    </row>
    <row r="175" spans="1:5" ht="45">
      <c r="A175" s="240" t="s">
        <v>22737</v>
      </c>
      <c r="B175" s="241" t="s">
        <v>7681</v>
      </c>
      <c r="C175" s="222" t="s">
        <v>4</v>
      </c>
      <c r="D175" s="223">
        <v>65.14</v>
      </c>
      <c r="E175" s="242">
        <f t="shared" si="4"/>
        <v>65.14</v>
      </c>
    </row>
    <row r="176" spans="1:5" ht="45">
      <c r="A176" s="240" t="s">
        <v>22738</v>
      </c>
      <c r="B176" s="241" t="s">
        <v>7682</v>
      </c>
      <c r="C176" s="222" t="s">
        <v>4</v>
      </c>
      <c r="D176" s="223">
        <v>68.64</v>
      </c>
      <c r="E176" s="242">
        <f t="shared" si="4"/>
        <v>68.64</v>
      </c>
    </row>
    <row r="177" spans="1:5" ht="15" customHeight="1">
      <c r="A177" s="240" t="s">
        <v>22739</v>
      </c>
      <c r="B177" s="236" t="s">
        <v>7683</v>
      </c>
      <c r="C177" s="237"/>
      <c r="D177" s="237"/>
      <c r="E177" s="242">
        <f t="shared" si="4"/>
        <v>0</v>
      </c>
    </row>
    <row r="178" spans="1:5" ht="30">
      <c r="A178" s="240" t="s">
        <v>22740</v>
      </c>
      <c r="B178" s="241" t="s">
        <v>1069</v>
      </c>
      <c r="C178" s="222" t="s">
        <v>1</v>
      </c>
      <c r="D178" s="223">
        <v>34.26</v>
      </c>
      <c r="E178" s="242">
        <f t="shared" si="4"/>
        <v>34.26</v>
      </c>
    </row>
    <row r="179" spans="1:5" ht="30">
      <c r="A179" s="240" t="s">
        <v>22741</v>
      </c>
      <c r="B179" s="241" t="s">
        <v>1070</v>
      </c>
      <c r="C179" s="222" t="s">
        <v>1</v>
      </c>
      <c r="D179" s="223">
        <v>68.8</v>
      </c>
      <c r="E179" s="242">
        <f t="shared" si="4"/>
        <v>68.8</v>
      </c>
    </row>
    <row r="180" spans="1:5" ht="30">
      <c r="A180" s="240" t="s">
        <v>22742</v>
      </c>
      <c r="B180" s="241" t="s">
        <v>4825</v>
      </c>
      <c r="C180" s="222" t="s">
        <v>1</v>
      </c>
      <c r="D180" s="223">
        <v>7.61</v>
      </c>
      <c r="E180" s="242">
        <f t="shared" si="4"/>
        <v>7.61</v>
      </c>
    </row>
    <row r="181" spans="1:5" ht="30">
      <c r="A181" s="240" t="s">
        <v>22743</v>
      </c>
      <c r="B181" s="241" t="s">
        <v>1071</v>
      </c>
      <c r="C181" s="222" t="s">
        <v>1</v>
      </c>
      <c r="D181" s="223">
        <v>5.2</v>
      </c>
      <c r="E181" s="242">
        <f t="shared" si="4"/>
        <v>5.2</v>
      </c>
    </row>
    <row r="182" spans="1:5" ht="15" customHeight="1">
      <c r="A182" s="240" t="s">
        <v>22744</v>
      </c>
      <c r="B182" s="236" t="s">
        <v>7684</v>
      </c>
      <c r="C182" s="237"/>
      <c r="D182" s="237"/>
      <c r="E182" s="242">
        <f t="shared" si="4"/>
        <v>0</v>
      </c>
    </row>
    <row r="183" spans="1:5">
      <c r="A183" s="240" t="s">
        <v>22745</v>
      </c>
      <c r="B183" s="241" t="s">
        <v>1072</v>
      </c>
      <c r="C183" s="222" t="s">
        <v>2</v>
      </c>
      <c r="D183" s="223">
        <v>0.8</v>
      </c>
      <c r="E183" s="242">
        <f t="shared" si="4"/>
        <v>0.8</v>
      </c>
    </row>
    <row r="184" spans="1:5">
      <c r="A184" s="240" t="s">
        <v>22746</v>
      </c>
      <c r="B184" s="241" t="s">
        <v>1073</v>
      </c>
      <c r="C184" s="222" t="s">
        <v>2</v>
      </c>
      <c r="D184" s="223">
        <v>219.1</v>
      </c>
      <c r="E184" s="242">
        <f t="shared" si="4"/>
        <v>219.1</v>
      </c>
    </row>
    <row r="185" spans="1:5" ht="30">
      <c r="A185" s="240" t="s">
        <v>22747</v>
      </c>
      <c r="B185" s="241" t="s">
        <v>1074</v>
      </c>
      <c r="C185" s="222" t="s">
        <v>1</v>
      </c>
      <c r="D185" s="223">
        <v>7.62</v>
      </c>
      <c r="E185" s="242">
        <f t="shared" si="4"/>
        <v>7.62</v>
      </c>
    </row>
    <row r="186" spans="1:5">
      <c r="A186" s="240" t="s">
        <v>22748</v>
      </c>
      <c r="B186" s="241" t="s">
        <v>1075</v>
      </c>
      <c r="C186" s="222" t="s">
        <v>2</v>
      </c>
      <c r="D186" s="223">
        <v>1.58</v>
      </c>
      <c r="E186" s="242">
        <f t="shared" ref="E186:E249" si="5">D186</f>
        <v>1.58</v>
      </c>
    </row>
    <row r="187" spans="1:5" ht="45">
      <c r="A187" s="240" t="s">
        <v>22749</v>
      </c>
      <c r="B187" s="241" t="s">
        <v>7685</v>
      </c>
      <c r="C187" s="222" t="s">
        <v>2</v>
      </c>
      <c r="D187" s="223">
        <v>1.72</v>
      </c>
      <c r="E187" s="242">
        <f t="shared" si="5"/>
        <v>1.72</v>
      </c>
    </row>
    <row r="188" spans="1:5">
      <c r="A188" s="240" t="s">
        <v>22750</v>
      </c>
      <c r="B188" s="241" t="s">
        <v>1076</v>
      </c>
      <c r="C188" s="222" t="s">
        <v>2</v>
      </c>
      <c r="D188" s="223">
        <v>0.39</v>
      </c>
      <c r="E188" s="242">
        <f t="shared" si="5"/>
        <v>0.39</v>
      </c>
    </row>
    <row r="189" spans="1:5" ht="30">
      <c r="A189" s="240" t="s">
        <v>22751</v>
      </c>
      <c r="B189" s="241" t="s">
        <v>1077</v>
      </c>
      <c r="C189" s="222" t="s">
        <v>2</v>
      </c>
      <c r="D189" s="223">
        <v>0.5</v>
      </c>
      <c r="E189" s="242">
        <f t="shared" si="5"/>
        <v>0.5</v>
      </c>
    </row>
    <row r="190" spans="1:5">
      <c r="A190" s="240" t="s">
        <v>22752</v>
      </c>
      <c r="B190" s="241" t="s">
        <v>1078</v>
      </c>
      <c r="C190" s="222" t="s">
        <v>2</v>
      </c>
      <c r="D190" s="223">
        <v>0.18</v>
      </c>
      <c r="E190" s="242">
        <f t="shared" si="5"/>
        <v>0.18</v>
      </c>
    </row>
    <row r="191" spans="1:5" ht="30">
      <c r="A191" s="240" t="s">
        <v>22753</v>
      </c>
      <c r="B191" s="241" t="s">
        <v>1079</v>
      </c>
      <c r="C191" s="222" t="s">
        <v>2</v>
      </c>
      <c r="D191" s="223">
        <v>13.91</v>
      </c>
      <c r="E191" s="242">
        <f t="shared" si="5"/>
        <v>13.91</v>
      </c>
    </row>
    <row r="192" spans="1:5">
      <c r="A192" s="240" t="s">
        <v>22754</v>
      </c>
      <c r="B192" s="241" t="s">
        <v>1080</v>
      </c>
      <c r="C192" s="222" t="s">
        <v>2</v>
      </c>
      <c r="D192" s="223">
        <v>0.46</v>
      </c>
      <c r="E192" s="242">
        <f t="shared" si="5"/>
        <v>0.46</v>
      </c>
    </row>
    <row r="193" spans="1:5">
      <c r="A193" s="240" t="s">
        <v>22755</v>
      </c>
      <c r="B193" s="241" t="s">
        <v>5264</v>
      </c>
      <c r="C193" s="222" t="s">
        <v>2</v>
      </c>
      <c r="D193" s="223">
        <v>0.15</v>
      </c>
      <c r="E193" s="242">
        <f t="shared" si="5"/>
        <v>0.15</v>
      </c>
    </row>
    <row r="194" spans="1:5">
      <c r="A194" s="240" t="s">
        <v>22756</v>
      </c>
      <c r="B194" s="241" t="s">
        <v>1081</v>
      </c>
      <c r="C194" s="222" t="s">
        <v>2</v>
      </c>
      <c r="D194" s="223">
        <v>0.16</v>
      </c>
      <c r="E194" s="242">
        <f t="shared" si="5"/>
        <v>0.16</v>
      </c>
    </row>
    <row r="195" spans="1:5">
      <c r="A195" s="240" t="s">
        <v>22757</v>
      </c>
      <c r="B195" s="241" t="s">
        <v>1082</v>
      </c>
      <c r="C195" s="222" t="s">
        <v>3</v>
      </c>
      <c r="D195" s="223">
        <v>19.190000000000001</v>
      </c>
      <c r="E195" s="242">
        <f t="shared" si="5"/>
        <v>19.190000000000001</v>
      </c>
    </row>
    <row r="196" spans="1:5">
      <c r="A196" s="240" t="s">
        <v>22758</v>
      </c>
      <c r="B196" s="241" t="s">
        <v>1083</v>
      </c>
      <c r="C196" s="222" t="s">
        <v>3</v>
      </c>
      <c r="D196" s="223">
        <v>25.92</v>
      </c>
      <c r="E196" s="242">
        <f t="shared" si="5"/>
        <v>25.92</v>
      </c>
    </row>
    <row r="197" spans="1:5">
      <c r="A197" s="240" t="s">
        <v>22759</v>
      </c>
      <c r="B197" s="241" t="s">
        <v>1084</v>
      </c>
      <c r="C197" s="222" t="s">
        <v>3</v>
      </c>
      <c r="D197" s="223">
        <v>19.53</v>
      </c>
      <c r="E197" s="242">
        <f t="shared" si="5"/>
        <v>19.53</v>
      </c>
    </row>
    <row r="198" spans="1:5">
      <c r="A198" s="240" t="s">
        <v>22760</v>
      </c>
      <c r="B198" s="241" t="s">
        <v>1085</v>
      </c>
      <c r="C198" s="222" t="s">
        <v>3</v>
      </c>
      <c r="D198" s="223">
        <v>18.16</v>
      </c>
      <c r="E198" s="242">
        <f t="shared" si="5"/>
        <v>18.16</v>
      </c>
    </row>
    <row r="199" spans="1:5">
      <c r="A199" s="240" t="s">
        <v>22761</v>
      </c>
      <c r="B199" s="241" t="s">
        <v>1086</v>
      </c>
      <c r="C199" s="222" t="s">
        <v>3</v>
      </c>
      <c r="D199" s="223">
        <v>18.16</v>
      </c>
      <c r="E199" s="242">
        <f t="shared" si="5"/>
        <v>18.16</v>
      </c>
    </row>
    <row r="200" spans="1:5">
      <c r="A200" s="240" t="s">
        <v>22762</v>
      </c>
      <c r="B200" s="241" t="s">
        <v>1087</v>
      </c>
      <c r="C200" s="222" t="s">
        <v>3</v>
      </c>
      <c r="D200" s="223">
        <v>25.7</v>
      </c>
      <c r="E200" s="242">
        <f t="shared" si="5"/>
        <v>25.7</v>
      </c>
    </row>
    <row r="201" spans="1:5" ht="30">
      <c r="A201" s="240" t="s">
        <v>22763</v>
      </c>
      <c r="B201" s="241" t="s">
        <v>7686</v>
      </c>
      <c r="C201" s="222" t="s">
        <v>3</v>
      </c>
      <c r="D201" s="223">
        <v>21.26</v>
      </c>
      <c r="E201" s="242">
        <f t="shared" si="5"/>
        <v>21.26</v>
      </c>
    </row>
    <row r="202" spans="1:5">
      <c r="A202" s="240" t="s">
        <v>22764</v>
      </c>
      <c r="B202" s="241" t="s">
        <v>1088</v>
      </c>
      <c r="C202" s="222" t="s">
        <v>2</v>
      </c>
      <c r="D202" s="223">
        <v>0.14000000000000001</v>
      </c>
      <c r="E202" s="242">
        <f t="shared" si="5"/>
        <v>0.14000000000000001</v>
      </c>
    </row>
    <row r="203" spans="1:5">
      <c r="A203" s="240" t="s">
        <v>22765</v>
      </c>
      <c r="B203" s="241" t="s">
        <v>1089</v>
      </c>
      <c r="C203" s="222" t="s">
        <v>2</v>
      </c>
      <c r="D203" s="223">
        <v>0.32</v>
      </c>
      <c r="E203" s="242">
        <f t="shared" si="5"/>
        <v>0.32</v>
      </c>
    </row>
    <row r="204" spans="1:5">
      <c r="A204" s="240" t="s">
        <v>22766</v>
      </c>
      <c r="B204" s="241" t="s">
        <v>5265</v>
      </c>
      <c r="C204" s="222" t="s">
        <v>2</v>
      </c>
      <c r="D204" s="223">
        <v>7.0000000000000007E-2</v>
      </c>
      <c r="E204" s="242">
        <f t="shared" si="5"/>
        <v>7.0000000000000007E-2</v>
      </c>
    </row>
    <row r="205" spans="1:5">
      <c r="A205" s="240" t="s">
        <v>22767</v>
      </c>
      <c r="B205" s="241" t="s">
        <v>5266</v>
      </c>
      <c r="C205" s="222" t="s">
        <v>2</v>
      </c>
      <c r="D205" s="223">
        <v>0.18</v>
      </c>
      <c r="E205" s="242">
        <f t="shared" si="5"/>
        <v>0.18</v>
      </c>
    </row>
    <row r="206" spans="1:5" ht="15" customHeight="1">
      <c r="A206" s="240" t="s">
        <v>22768</v>
      </c>
      <c r="B206" s="236" t="s">
        <v>7687</v>
      </c>
      <c r="C206" s="237"/>
      <c r="D206" s="237"/>
      <c r="E206" s="242">
        <f t="shared" si="5"/>
        <v>0</v>
      </c>
    </row>
    <row r="207" spans="1:5" ht="30">
      <c r="A207" s="240" t="s">
        <v>22769</v>
      </c>
      <c r="B207" s="241" t="s">
        <v>1090</v>
      </c>
      <c r="C207" s="222" t="s">
        <v>2</v>
      </c>
      <c r="D207" s="223">
        <v>2.0099999999999998</v>
      </c>
      <c r="E207" s="242">
        <f t="shared" si="5"/>
        <v>2.0099999999999998</v>
      </c>
    </row>
    <row r="208" spans="1:5" ht="30">
      <c r="A208" s="240" t="s">
        <v>22770</v>
      </c>
      <c r="B208" s="241" t="s">
        <v>1091</v>
      </c>
      <c r="C208" s="222" t="s">
        <v>2</v>
      </c>
      <c r="D208" s="223">
        <v>0.42</v>
      </c>
      <c r="E208" s="242">
        <f t="shared" si="5"/>
        <v>0.42</v>
      </c>
    </row>
    <row r="209" spans="1:5">
      <c r="A209" s="240" t="s">
        <v>22771</v>
      </c>
      <c r="B209" s="241" t="s">
        <v>1092</v>
      </c>
      <c r="C209" s="222" t="s">
        <v>2</v>
      </c>
      <c r="D209" s="223">
        <v>0.63</v>
      </c>
      <c r="E209" s="242">
        <f t="shared" si="5"/>
        <v>0.63</v>
      </c>
    </row>
    <row r="210" spans="1:5" ht="30">
      <c r="A210" s="240" t="s">
        <v>22772</v>
      </c>
      <c r="B210" s="241" t="s">
        <v>1093</v>
      </c>
      <c r="C210" s="222" t="s">
        <v>1</v>
      </c>
      <c r="D210" s="223">
        <v>22.39</v>
      </c>
      <c r="E210" s="242">
        <f t="shared" si="5"/>
        <v>22.39</v>
      </c>
    </row>
    <row r="211" spans="1:5" ht="30">
      <c r="A211" s="240" t="s">
        <v>22773</v>
      </c>
      <c r="B211" s="241" t="s">
        <v>1094</v>
      </c>
      <c r="C211" s="222" t="s">
        <v>2</v>
      </c>
      <c r="D211" s="223">
        <v>22.44</v>
      </c>
      <c r="E211" s="242">
        <f t="shared" si="5"/>
        <v>22.44</v>
      </c>
    </row>
    <row r="212" spans="1:5">
      <c r="A212" s="240" t="s">
        <v>22774</v>
      </c>
      <c r="B212" s="241" t="s">
        <v>1095</v>
      </c>
      <c r="C212" s="222" t="s">
        <v>2</v>
      </c>
      <c r="D212" s="223">
        <v>0.3</v>
      </c>
      <c r="E212" s="242">
        <f t="shared" si="5"/>
        <v>0.3</v>
      </c>
    </row>
    <row r="213" spans="1:5" ht="30">
      <c r="A213" s="240" t="s">
        <v>22775</v>
      </c>
      <c r="B213" s="241" t="s">
        <v>5267</v>
      </c>
      <c r="C213" s="222" t="s">
        <v>2</v>
      </c>
      <c r="D213" s="223">
        <v>0.37</v>
      </c>
      <c r="E213" s="242">
        <f t="shared" si="5"/>
        <v>0.37</v>
      </c>
    </row>
    <row r="214" spans="1:5" ht="45">
      <c r="A214" s="240" t="s">
        <v>22776</v>
      </c>
      <c r="B214" s="241" t="s">
        <v>1096</v>
      </c>
      <c r="C214" s="222" t="s">
        <v>2</v>
      </c>
      <c r="D214" s="223">
        <v>90.21</v>
      </c>
      <c r="E214" s="242">
        <f t="shared" si="5"/>
        <v>90.21</v>
      </c>
    </row>
    <row r="215" spans="1:5" ht="30">
      <c r="A215" s="240" t="s">
        <v>22777</v>
      </c>
      <c r="B215" s="241" t="s">
        <v>1097</v>
      </c>
      <c r="C215" s="222" t="s">
        <v>2</v>
      </c>
      <c r="D215" s="223">
        <v>14.45</v>
      </c>
      <c r="E215" s="242">
        <f t="shared" si="5"/>
        <v>14.45</v>
      </c>
    </row>
    <row r="216" spans="1:5" ht="45">
      <c r="A216" s="240" t="s">
        <v>22778</v>
      </c>
      <c r="B216" s="241" t="s">
        <v>1098</v>
      </c>
      <c r="C216" s="222" t="s">
        <v>2</v>
      </c>
      <c r="D216" s="223">
        <v>173.67</v>
      </c>
      <c r="E216" s="242">
        <f t="shared" si="5"/>
        <v>173.67</v>
      </c>
    </row>
    <row r="217" spans="1:5" ht="45">
      <c r="A217" s="240" t="s">
        <v>22779</v>
      </c>
      <c r="B217" s="241" t="s">
        <v>1099</v>
      </c>
      <c r="C217" s="222" t="s">
        <v>2</v>
      </c>
      <c r="D217" s="223">
        <v>91.66</v>
      </c>
      <c r="E217" s="242">
        <f t="shared" si="5"/>
        <v>91.66</v>
      </c>
    </row>
    <row r="218" spans="1:5">
      <c r="A218" s="240" t="s">
        <v>22780</v>
      </c>
      <c r="B218" s="241" t="s">
        <v>1100</v>
      </c>
      <c r="C218" s="222" t="s">
        <v>2</v>
      </c>
      <c r="D218" s="223">
        <v>0.52</v>
      </c>
      <c r="E218" s="242">
        <f t="shared" si="5"/>
        <v>0.52</v>
      </c>
    </row>
    <row r="219" spans="1:5" ht="30">
      <c r="A219" s="240" t="s">
        <v>22781</v>
      </c>
      <c r="B219" s="241" t="s">
        <v>1101</v>
      </c>
      <c r="C219" s="222" t="s">
        <v>2</v>
      </c>
      <c r="D219" s="223">
        <v>0.4</v>
      </c>
      <c r="E219" s="242">
        <f t="shared" si="5"/>
        <v>0.4</v>
      </c>
    </row>
    <row r="220" spans="1:5" ht="15" customHeight="1">
      <c r="A220" s="240" t="s">
        <v>22782</v>
      </c>
      <c r="B220" s="236" t="s">
        <v>7687</v>
      </c>
      <c r="C220" s="237"/>
      <c r="D220" s="237"/>
      <c r="E220" s="242">
        <f t="shared" si="5"/>
        <v>0</v>
      </c>
    </row>
    <row r="221" spans="1:5" ht="45">
      <c r="A221" s="240" t="s">
        <v>22783</v>
      </c>
      <c r="B221" s="241" t="s">
        <v>7688</v>
      </c>
      <c r="C221" s="222" t="s">
        <v>2</v>
      </c>
      <c r="D221" s="223">
        <v>14.61</v>
      </c>
      <c r="E221" s="242">
        <f t="shared" si="5"/>
        <v>14.61</v>
      </c>
    </row>
    <row r="222" spans="1:5" ht="15" customHeight="1">
      <c r="A222" s="240" t="s">
        <v>22784</v>
      </c>
      <c r="B222" s="236" t="s">
        <v>7687</v>
      </c>
      <c r="C222" s="237"/>
      <c r="D222" s="237"/>
      <c r="E222" s="242">
        <f t="shared" si="5"/>
        <v>0</v>
      </c>
    </row>
    <row r="223" spans="1:5" ht="30">
      <c r="A223" s="240" t="s">
        <v>22785</v>
      </c>
      <c r="B223" s="241" t="s">
        <v>1102</v>
      </c>
      <c r="C223" s="222" t="s">
        <v>2</v>
      </c>
      <c r="D223" s="223">
        <v>0.56999999999999995</v>
      </c>
      <c r="E223" s="242">
        <f t="shared" si="5"/>
        <v>0.56999999999999995</v>
      </c>
    </row>
    <row r="224" spans="1:5" ht="30">
      <c r="A224" s="240" t="s">
        <v>22786</v>
      </c>
      <c r="B224" s="241" t="s">
        <v>1103</v>
      </c>
      <c r="C224" s="222" t="s">
        <v>2</v>
      </c>
      <c r="D224" s="223">
        <v>0.48</v>
      </c>
      <c r="E224" s="242">
        <f t="shared" si="5"/>
        <v>0.48</v>
      </c>
    </row>
    <row r="225" spans="1:5">
      <c r="A225" s="240" t="s">
        <v>22787</v>
      </c>
      <c r="B225" s="241" t="s">
        <v>1104</v>
      </c>
      <c r="C225" s="222" t="s">
        <v>2</v>
      </c>
      <c r="D225" s="223">
        <v>0.15</v>
      </c>
      <c r="E225" s="242">
        <f t="shared" si="5"/>
        <v>0.15</v>
      </c>
    </row>
    <row r="226" spans="1:5" ht="15" customHeight="1">
      <c r="A226" s="240" t="s">
        <v>22788</v>
      </c>
      <c r="B226" s="236" t="s">
        <v>7689</v>
      </c>
      <c r="C226" s="237"/>
      <c r="D226" s="237"/>
      <c r="E226" s="242">
        <f t="shared" si="5"/>
        <v>0</v>
      </c>
    </row>
    <row r="227" spans="1:5" ht="30">
      <c r="A227" s="240" t="s">
        <v>22789</v>
      </c>
      <c r="B227" s="241" t="s">
        <v>7690</v>
      </c>
      <c r="C227" s="222" t="s">
        <v>2</v>
      </c>
      <c r="D227" s="223">
        <v>83</v>
      </c>
      <c r="E227" s="242">
        <f t="shared" si="5"/>
        <v>83</v>
      </c>
    </row>
    <row r="228" spans="1:5" ht="30">
      <c r="A228" s="240" t="s">
        <v>22790</v>
      </c>
      <c r="B228" s="241" t="s">
        <v>1105</v>
      </c>
      <c r="C228" s="222" t="s">
        <v>2</v>
      </c>
      <c r="D228" s="223">
        <v>34.6</v>
      </c>
      <c r="E228" s="242">
        <f t="shared" si="5"/>
        <v>34.6</v>
      </c>
    </row>
    <row r="229" spans="1:5" ht="15" customHeight="1">
      <c r="A229" s="240" t="s">
        <v>22791</v>
      </c>
      <c r="B229" s="236" t="s">
        <v>7691</v>
      </c>
      <c r="C229" s="237"/>
      <c r="D229" s="237"/>
      <c r="E229" s="242">
        <f t="shared" si="5"/>
        <v>0</v>
      </c>
    </row>
    <row r="230" spans="1:5">
      <c r="A230" s="240" t="s">
        <v>22792</v>
      </c>
      <c r="B230" s="241" t="s">
        <v>1106</v>
      </c>
      <c r="C230" s="222" t="s">
        <v>3</v>
      </c>
      <c r="D230" s="223">
        <v>16.920000000000002</v>
      </c>
      <c r="E230" s="242">
        <f t="shared" si="5"/>
        <v>16.920000000000002</v>
      </c>
    </row>
    <row r="231" spans="1:5">
      <c r="A231" s="240" t="s">
        <v>22793</v>
      </c>
      <c r="B231" s="241" t="s">
        <v>1107</v>
      </c>
      <c r="C231" s="222" t="s">
        <v>3</v>
      </c>
      <c r="D231" s="223">
        <v>16.55</v>
      </c>
      <c r="E231" s="242">
        <f t="shared" si="5"/>
        <v>16.55</v>
      </c>
    </row>
    <row r="232" spans="1:5">
      <c r="A232" s="240" t="s">
        <v>22794</v>
      </c>
      <c r="B232" s="241" t="s">
        <v>1108</v>
      </c>
      <c r="C232" s="222" t="s">
        <v>3</v>
      </c>
      <c r="D232" s="223">
        <v>17.850000000000001</v>
      </c>
      <c r="E232" s="242">
        <f t="shared" si="5"/>
        <v>17.850000000000001</v>
      </c>
    </row>
    <row r="233" spans="1:5">
      <c r="A233" s="240" t="s">
        <v>22795</v>
      </c>
      <c r="B233" s="241" t="s">
        <v>1109</v>
      </c>
      <c r="C233" s="222" t="s">
        <v>3</v>
      </c>
      <c r="D233" s="223">
        <v>19.239999999999998</v>
      </c>
      <c r="E233" s="242">
        <f t="shared" si="5"/>
        <v>19.239999999999998</v>
      </c>
    </row>
    <row r="234" spans="1:5">
      <c r="A234" s="240" t="s">
        <v>22796</v>
      </c>
      <c r="B234" s="241" t="s">
        <v>1110</v>
      </c>
      <c r="C234" s="222" t="s">
        <v>3</v>
      </c>
      <c r="D234" s="223">
        <v>22.61</v>
      </c>
      <c r="E234" s="242">
        <f t="shared" si="5"/>
        <v>22.61</v>
      </c>
    </row>
    <row r="235" spans="1:5">
      <c r="A235" s="240" t="s">
        <v>22797</v>
      </c>
      <c r="B235" s="241" t="s">
        <v>1111</v>
      </c>
      <c r="C235" s="222" t="s">
        <v>3</v>
      </c>
      <c r="D235" s="223">
        <v>17.16</v>
      </c>
      <c r="E235" s="242">
        <f t="shared" si="5"/>
        <v>17.16</v>
      </c>
    </row>
    <row r="236" spans="1:5">
      <c r="A236" s="240" t="s">
        <v>22798</v>
      </c>
      <c r="B236" s="241" t="s">
        <v>1112</v>
      </c>
      <c r="C236" s="222" t="s">
        <v>1</v>
      </c>
      <c r="D236" s="223">
        <v>0.5</v>
      </c>
      <c r="E236" s="242">
        <f t="shared" si="5"/>
        <v>0.5</v>
      </c>
    </row>
    <row r="237" spans="1:5" ht="30">
      <c r="A237" s="240" t="s">
        <v>22799</v>
      </c>
      <c r="B237" s="241" t="s">
        <v>1113</v>
      </c>
      <c r="C237" s="222" t="s">
        <v>1</v>
      </c>
      <c r="D237" s="223">
        <v>0.94</v>
      </c>
      <c r="E237" s="242">
        <f t="shared" si="5"/>
        <v>0.94</v>
      </c>
    </row>
    <row r="238" spans="1:5" ht="15" customHeight="1">
      <c r="A238" s="240" t="s">
        <v>22800</v>
      </c>
      <c r="B238" s="236" t="s">
        <v>7692</v>
      </c>
      <c r="C238" s="237"/>
      <c r="D238" s="237"/>
      <c r="E238" s="242">
        <f t="shared" si="5"/>
        <v>0</v>
      </c>
    </row>
    <row r="239" spans="1:5" ht="30">
      <c r="A239" s="240" t="s">
        <v>22801</v>
      </c>
      <c r="B239" s="241" t="s">
        <v>1114</v>
      </c>
      <c r="C239" s="222" t="s">
        <v>2</v>
      </c>
      <c r="D239" s="223">
        <v>71.63</v>
      </c>
      <c r="E239" s="242">
        <f t="shared" si="5"/>
        <v>71.63</v>
      </c>
    </row>
    <row r="240" spans="1:5" ht="30">
      <c r="A240" s="240" t="s">
        <v>22802</v>
      </c>
      <c r="B240" s="241" t="s">
        <v>1115</v>
      </c>
      <c r="C240" s="222" t="s">
        <v>4</v>
      </c>
      <c r="D240" s="223">
        <v>23.92</v>
      </c>
      <c r="E240" s="242">
        <f t="shared" si="5"/>
        <v>23.92</v>
      </c>
    </row>
    <row r="241" spans="1:5" ht="30">
      <c r="A241" s="240" t="s">
        <v>22803</v>
      </c>
      <c r="B241" s="241" t="s">
        <v>1116</v>
      </c>
      <c r="C241" s="222" t="s">
        <v>4</v>
      </c>
      <c r="D241" s="223">
        <v>107.81</v>
      </c>
      <c r="E241" s="242">
        <f t="shared" si="5"/>
        <v>107.81</v>
      </c>
    </row>
    <row r="242" spans="1:5" ht="45">
      <c r="A242" s="240" t="s">
        <v>22804</v>
      </c>
      <c r="B242" s="241" t="s">
        <v>1117</v>
      </c>
      <c r="C242" s="222" t="s">
        <v>4</v>
      </c>
      <c r="D242" s="223">
        <v>59.71</v>
      </c>
      <c r="E242" s="242">
        <f t="shared" si="5"/>
        <v>59.71</v>
      </c>
    </row>
    <row r="243" spans="1:5" ht="15" customHeight="1">
      <c r="A243" s="240" t="s">
        <v>22805</v>
      </c>
      <c r="B243" s="236" t="s">
        <v>7693</v>
      </c>
      <c r="C243" s="237"/>
      <c r="D243" s="237"/>
      <c r="E243" s="242">
        <f t="shared" si="5"/>
        <v>0</v>
      </c>
    </row>
    <row r="244" spans="1:5" ht="45">
      <c r="A244" s="240" t="s">
        <v>22806</v>
      </c>
      <c r="B244" s="241" t="s">
        <v>1118</v>
      </c>
      <c r="C244" s="222" t="s">
        <v>4</v>
      </c>
      <c r="D244" s="223">
        <v>39.69</v>
      </c>
      <c r="E244" s="242">
        <f t="shared" si="5"/>
        <v>39.69</v>
      </c>
    </row>
    <row r="245" spans="1:5" ht="30">
      <c r="A245" s="240" t="s">
        <v>22807</v>
      </c>
      <c r="B245" s="241" t="s">
        <v>1119</v>
      </c>
      <c r="C245" s="222" t="s">
        <v>4</v>
      </c>
      <c r="D245" s="223">
        <v>73.12</v>
      </c>
      <c r="E245" s="242">
        <f t="shared" si="5"/>
        <v>73.12</v>
      </c>
    </row>
    <row r="246" spans="1:5" ht="45">
      <c r="A246" s="240" t="s">
        <v>22808</v>
      </c>
      <c r="B246" s="241" t="s">
        <v>1120</v>
      </c>
      <c r="C246" s="222" t="s">
        <v>4</v>
      </c>
      <c r="D246" s="223">
        <v>84.33</v>
      </c>
      <c r="E246" s="242">
        <f t="shared" si="5"/>
        <v>84.33</v>
      </c>
    </row>
    <row r="247" spans="1:5" ht="30">
      <c r="A247" s="240" t="s">
        <v>22809</v>
      </c>
      <c r="B247" s="241" t="s">
        <v>1121</v>
      </c>
      <c r="C247" s="222" t="s">
        <v>4</v>
      </c>
      <c r="D247" s="223">
        <v>11.97</v>
      </c>
      <c r="E247" s="242">
        <f t="shared" si="5"/>
        <v>11.97</v>
      </c>
    </row>
    <row r="248" spans="1:5" ht="30">
      <c r="A248" s="240" t="s">
        <v>22810</v>
      </c>
      <c r="B248" s="241" t="s">
        <v>1122</v>
      </c>
      <c r="C248" s="222" t="s">
        <v>4</v>
      </c>
      <c r="D248" s="223">
        <v>41.13</v>
      </c>
      <c r="E248" s="242">
        <f t="shared" si="5"/>
        <v>41.13</v>
      </c>
    </row>
    <row r="249" spans="1:5" ht="30">
      <c r="A249" s="240" t="s">
        <v>22811</v>
      </c>
      <c r="B249" s="241" t="s">
        <v>1123</v>
      </c>
      <c r="C249" s="222" t="s">
        <v>4</v>
      </c>
      <c r="D249" s="223">
        <v>136.68</v>
      </c>
      <c r="E249" s="242">
        <f t="shared" si="5"/>
        <v>136.68</v>
      </c>
    </row>
    <row r="250" spans="1:5" ht="30">
      <c r="A250" s="240" t="s">
        <v>22812</v>
      </c>
      <c r="B250" s="241" t="s">
        <v>1124</v>
      </c>
      <c r="C250" s="222" t="s">
        <v>4</v>
      </c>
      <c r="D250" s="223">
        <v>94.03</v>
      </c>
      <c r="E250" s="242">
        <f t="shared" ref="E250:E313" si="6">D250</f>
        <v>94.03</v>
      </c>
    </row>
    <row r="251" spans="1:5" ht="15" customHeight="1">
      <c r="A251" s="240" t="s">
        <v>22813</v>
      </c>
      <c r="B251" s="236" t="s">
        <v>1125</v>
      </c>
      <c r="C251" s="237"/>
      <c r="D251" s="237"/>
      <c r="E251" s="242">
        <f t="shared" si="6"/>
        <v>0</v>
      </c>
    </row>
    <row r="252" spans="1:5">
      <c r="A252" s="240" t="s">
        <v>22814</v>
      </c>
      <c r="B252" s="241" t="s">
        <v>1126</v>
      </c>
      <c r="C252" s="222" t="s">
        <v>7</v>
      </c>
      <c r="D252" s="223">
        <v>55</v>
      </c>
      <c r="E252" s="242">
        <f t="shared" si="6"/>
        <v>55</v>
      </c>
    </row>
    <row r="253" spans="1:5" ht="30">
      <c r="A253" s="240" t="s">
        <v>22815</v>
      </c>
      <c r="B253" s="241" t="s">
        <v>1127</v>
      </c>
      <c r="C253" s="222" t="s">
        <v>2</v>
      </c>
      <c r="D253" s="223">
        <v>116.87</v>
      </c>
      <c r="E253" s="242">
        <f t="shared" si="6"/>
        <v>116.87</v>
      </c>
    </row>
    <row r="254" spans="1:5" ht="45">
      <c r="A254" s="240" t="s">
        <v>22816</v>
      </c>
      <c r="B254" s="241" t="s">
        <v>1128</v>
      </c>
      <c r="C254" s="222" t="s">
        <v>3</v>
      </c>
      <c r="D254" s="223">
        <v>26.7</v>
      </c>
      <c r="E254" s="242">
        <f t="shared" si="6"/>
        <v>26.7</v>
      </c>
    </row>
    <row r="255" spans="1:5">
      <c r="A255" s="240" t="s">
        <v>22817</v>
      </c>
      <c r="B255" s="241" t="s">
        <v>1129</v>
      </c>
      <c r="C255" s="222" t="s">
        <v>10</v>
      </c>
      <c r="D255" s="223">
        <v>19.57</v>
      </c>
      <c r="E255" s="242">
        <f t="shared" si="6"/>
        <v>19.57</v>
      </c>
    </row>
    <row r="256" spans="1:5" ht="30">
      <c r="A256" s="240" t="s">
        <v>22818</v>
      </c>
      <c r="B256" s="241" t="s">
        <v>1130</v>
      </c>
      <c r="C256" s="222" t="s">
        <v>1</v>
      </c>
      <c r="D256" s="223">
        <v>9.75</v>
      </c>
      <c r="E256" s="242">
        <f t="shared" si="6"/>
        <v>9.75</v>
      </c>
    </row>
    <row r="257" spans="1:5">
      <c r="A257" s="240" t="s">
        <v>22819</v>
      </c>
      <c r="B257" s="241" t="s">
        <v>1131</v>
      </c>
      <c r="C257" s="222" t="s">
        <v>1</v>
      </c>
      <c r="D257" s="223">
        <v>2.2000000000000002</v>
      </c>
      <c r="E257" s="242">
        <f t="shared" si="6"/>
        <v>2.2000000000000002</v>
      </c>
    </row>
    <row r="258" spans="1:5" ht="30">
      <c r="A258" s="240" t="s">
        <v>22820</v>
      </c>
      <c r="B258" s="241" t="s">
        <v>1132</v>
      </c>
      <c r="C258" s="222" t="s">
        <v>1</v>
      </c>
      <c r="D258" s="223">
        <v>6.18</v>
      </c>
      <c r="E258" s="242">
        <f t="shared" si="6"/>
        <v>6.18</v>
      </c>
    </row>
    <row r="259" spans="1:5" ht="30">
      <c r="A259" s="240" t="s">
        <v>22821</v>
      </c>
      <c r="B259" s="241" t="s">
        <v>1133</v>
      </c>
      <c r="C259" s="222" t="s">
        <v>1</v>
      </c>
      <c r="D259" s="223">
        <v>7.73</v>
      </c>
      <c r="E259" s="242">
        <f t="shared" si="6"/>
        <v>7.73</v>
      </c>
    </row>
    <row r="260" spans="1:5" ht="15" customHeight="1">
      <c r="A260" s="240" t="s">
        <v>22822</v>
      </c>
      <c r="B260" s="236" t="s">
        <v>7694</v>
      </c>
      <c r="C260" s="237"/>
      <c r="D260" s="237"/>
      <c r="E260" s="242">
        <f t="shared" si="6"/>
        <v>0</v>
      </c>
    </row>
    <row r="261" spans="1:5" ht="30">
      <c r="A261" s="240" t="s">
        <v>22823</v>
      </c>
      <c r="B261" s="241" t="s">
        <v>1134</v>
      </c>
      <c r="C261" s="222" t="s">
        <v>1</v>
      </c>
      <c r="D261" s="223">
        <v>10.38</v>
      </c>
      <c r="E261" s="242">
        <f t="shared" si="6"/>
        <v>10.38</v>
      </c>
    </row>
    <row r="262" spans="1:5" ht="15" customHeight="1">
      <c r="A262" s="240" t="s">
        <v>22824</v>
      </c>
      <c r="B262" s="236" t="s">
        <v>7694</v>
      </c>
      <c r="C262" s="237"/>
      <c r="D262" s="237"/>
      <c r="E262" s="242">
        <f t="shared" si="6"/>
        <v>0</v>
      </c>
    </row>
    <row r="263" spans="1:5" ht="30">
      <c r="A263" s="240" t="s">
        <v>22825</v>
      </c>
      <c r="B263" s="241" t="s">
        <v>7695</v>
      </c>
      <c r="C263" s="222" t="s">
        <v>2</v>
      </c>
      <c r="D263" s="223">
        <v>102.92</v>
      </c>
      <c r="E263" s="242">
        <f t="shared" si="6"/>
        <v>102.92</v>
      </c>
    </row>
    <row r="264" spans="1:5">
      <c r="A264" s="240" t="s">
        <v>22826</v>
      </c>
      <c r="B264" s="241" t="s">
        <v>1135</v>
      </c>
      <c r="C264" s="222" t="s">
        <v>1</v>
      </c>
      <c r="D264" s="223">
        <v>0.27</v>
      </c>
      <c r="E264" s="242">
        <f t="shared" si="6"/>
        <v>0.27</v>
      </c>
    </row>
    <row r="265" spans="1:5" ht="30">
      <c r="A265" s="240" t="s">
        <v>22827</v>
      </c>
      <c r="B265" s="241" t="s">
        <v>7696</v>
      </c>
      <c r="C265" s="222" t="s">
        <v>2</v>
      </c>
      <c r="D265" s="223">
        <v>134.36000000000001</v>
      </c>
      <c r="E265" s="242">
        <f t="shared" si="6"/>
        <v>134.36000000000001</v>
      </c>
    </row>
    <row r="266" spans="1:5" ht="15" customHeight="1">
      <c r="A266" s="240" t="s">
        <v>22828</v>
      </c>
      <c r="B266" s="236" t="s">
        <v>7694</v>
      </c>
      <c r="C266" s="237"/>
      <c r="D266" s="237"/>
      <c r="E266" s="242">
        <f t="shared" si="6"/>
        <v>0</v>
      </c>
    </row>
    <row r="267" spans="1:5" ht="30">
      <c r="A267" s="240" t="s">
        <v>22829</v>
      </c>
      <c r="B267" s="241" t="s">
        <v>7697</v>
      </c>
      <c r="C267" s="222" t="s">
        <v>2</v>
      </c>
      <c r="D267" s="223">
        <v>773.6</v>
      </c>
      <c r="E267" s="242">
        <f t="shared" si="6"/>
        <v>773.6</v>
      </c>
    </row>
    <row r="268" spans="1:5">
      <c r="A268" s="240" t="s">
        <v>22830</v>
      </c>
      <c r="B268" s="241" t="s">
        <v>1136</v>
      </c>
      <c r="C268" s="222" t="s">
        <v>2</v>
      </c>
      <c r="D268" s="223">
        <v>28.48</v>
      </c>
      <c r="E268" s="242">
        <f t="shared" si="6"/>
        <v>28.48</v>
      </c>
    </row>
    <row r="269" spans="1:5" ht="30">
      <c r="A269" s="240" t="s">
        <v>22831</v>
      </c>
      <c r="B269" s="241" t="s">
        <v>1137</v>
      </c>
      <c r="C269" s="222" t="s">
        <v>2</v>
      </c>
      <c r="D269" s="223">
        <v>1.85</v>
      </c>
      <c r="E269" s="242">
        <f t="shared" si="6"/>
        <v>1.85</v>
      </c>
    </row>
    <row r="270" spans="1:5" ht="30">
      <c r="A270" s="240" t="s">
        <v>22832</v>
      </c>
      <c r="B270" s="241" t="s">
        <v>1138</v>
      </c>
      <c r="C270" s="222" t="s">
        <v>2</v>
      </c>
      <c r="D270" s="223">
        <v>30.55</v>
      </c>
      <c r="E270" s="242">
        <f t="shared" si="6"/>
        <v>30.55</v>
      </c>
    </row>
    <row r="271" spans="1:5" ht="15" customHeight="1">
      <c r="A271" s="240" t="s">
        <v>22833</v>
      </c>
      <c r="B271" s="236" t="s">
        <v>7694</v>
      </c>
      <c r="C271" s="237"/>
      <c r="D271" s="237"/>
      <c r="E271" s="242">
        <f t="shared" si="6"/>
        <v>0</v>
      </c>
    </row>
    <row r="272" spans="1:5" ht="45">
      <c r="A272" s="240" t="s">
        <v>22834</v>
      </c>
      <c r="B272" s="241" t="s">
        <v>7698</v>
      </c>
      <c r="C272" s="222" t="s">
        <v>2</v>
      </c>
      <c r="D272" s="223">
        <v>121.35</v>
      </c>
      <c r="E272" s="242">
        <f t="shared" si="6"/>
        <v>121.35</v>
      </c>
    </row>
    <row r="273" spans="1:5" ht="15" customHeight="1">
      <c r="A273" s="240" t="s">
        <v>22835</v>
      </c>
      <c r="B273" s="236" t="s">
        <v>7694</v>
      </c>
      <c r="C273" s="237"/>
      <c r="D273" s="237"/>
      <c r="E273" s="242">
        <f t="shared" si="6"/>
        <v>0</v>
      </c>
    </row>
    <row r="274" spans="1:5" ht="30">
      <c r="A274" s="240" t="s">
        <v>22836</v>
      </c>
      <c r="B274" s="241" t="s">
        <v>7699</v>
      </c>
      <c r="C274" s="222" t="s">
        <v>1</v>
      </c>
      <c r="D274" s="223">
        <v>0.46</v>
      </c>
      <c r="E274" s="242">
        <f t="shared" si="6"/>
        <v>0.46</v>
      </c>
    </row>
    <row r="275" spans="1:5" ht="30">
      <c r="A275" s="240" t="s">
        <v>22837</v>
      </c>
      <c r="B275" s="241" t="s">
        <v>7700</v>
      </c>
      <c r="C275" s="222" t="s">
        <v>2</v>
      </c>
      <c r="D275" s="223">
        <v>130.66</v>
      </c>
      <c r="E275" s="242">
        <f t="shared" si="6"/>
        <v>130.66</v>
      </c>
    </row>
    <row r="276" spans="1:5" ht="30">
      <c r="A276" s="240" t="s">
        <v>22838</v>
      </c>
      <c r="B276" s="241" t="s">
        <v>7701</v>
      </c>
      <c r="C276" s="222" t="s">
        <v>2</v>
      </c>
      <c r="D276" s="223">
        <v>118.51</v>
      </c>
      <c r="E276" s="242">
        <f t="shared" si="6"/>
        <v>118.51</v>
      </c>
    </row>
    <row r="277" spans="1:5" ht="15" customHeight="1">
      <c r="A277" s="240" t="s">
        <v>22839</v>
      </c>
      <c r="B277" s="236" t="s">
        <v>1125</v>
      </c>
      <c r="C277" s="237"/>
      <c r="D277" s="237"/>
      <c r="E277" s="242">
        <f t="shared" si="6"/>
        <v>0</v>
      </c>
    </row>
    <row r="278" spans="1:5" ht="45">
      <c r="A278" s="240" t="s">
        <v>22840</v>
      </c>
      <c r="B278" s="241" t="s">
        <v>1139</v>
      </c>
      <c r="C278" s="222" t="s">
        <v>2</v>
      </c>
      <c r="D278" s="223">
        <v>62.39</v>
      </c>
      <c r="E278" s="242">
        <f t="shared" si="6"/>
        <v>62.39</v>
      </c>
    </row>
    <row r="279" spans="1:5" ht="15" customHeight="1">
      <c r="A279" s="240" t="s">
        <v>16717</v>
      </c>
      <c r="B279" s="236" t="s">
        <v>7702</v>
      </c>
      <c r="C279" s="237"/>
      <c r="D279" s="237"/>
      <c r="E279" s="242">
        <f t="shared" si="6"/>
        <v>0</v>
      </c>
    </row>
    <row r="280" spans="1:5" ht="15" customHeight="1">
      <c r="A280" s="240" t="s">
        <v>16718</v>
      </c>
      <c r="B280" s="236" t="s">
        <v>7703</v>
      </c>
      <c r="C280" s="237"/>
      <c r="D280" s="237"/>
      <c r="E280" s="242">
        <f t="shared" si="6"/>
        <v>0</v>
      </c>
    </row>
    <row r="281" spans="1:5" ht="30">
      <c r="A281" s="240" t="s">
        <v>22841</v>
      </c>
      <c r="B281" s="241" t="s">
        <v>1140</v>
      </c>
      <c r="C281" s="222" t="s">
        <v>1</v>
      </c>
      <c r="D281" s="223">
        <v>14.33</v>
      </c>
      <c r="E281" s="242">
        <f t="shared" si="6"/>
        <v>14.33</v>
      </c>
    </row>
    <row r="282" spans="1:5" ht="45">
      <c r="A282" s="240" t="s">
        <v>22842</v>
      </c>
      <c r="B282" s="241" t="s">
        <v>1141</v>
      </c>
      <c r="C282" s="222" t="s">
        <v>2</v>
      </c>
      <c r="D282" s="223">
        <v>306.33</v>
      </c>
      <c r="E282" s="242">
        <f t="shared" si="6"/>
        <v>306.33</v>
      </c>
    </row>
    <row r="283" spans="1:5" ht="30">
      <c r="A283" s="240" t="s">
        <v>22843</v>
      </c>
      <c r="B283" s="241" t="s">
        <v>1142</v>
      </c>
      <c r="C283" s="222" t="s">
        <v>2</v>
      </c>
      <c r="D283" s="223">
        <v>380</v>
      </c>
      <c r="E283" s="242">
        <f t="shared" si="6"/>
        <v>380</v>
      </c>
    </row>
    <row r="284" spans="1:5" ht="30">
      <c r="A284" s="240" t="s">
        <v>22844</v>
      </c>
      <c r="B284" s="241" t="s">
        <v>1143</v>
      </c>
      <c r="C284" s="222" t="s">
        <v>2</v>
      </c>
      <c r="D284" s="223">
        <v>311.33</v>
      </c>
      <c r="E284" s="242">
        <f t="shared" si="6"/>
        <v>311.33</v>
      </c>
    </row>
    <row r="285" spans="1:5" ht="30">
      <c r="A285" s="240" t="s">
        <v>22845</v>
      </c>
      <c r="B285" s="241" t="s">
        <v>1144</v>
      </c>
      <c r="C285" s="222" t="s">
        <v>2</v>
      </c>
      <c r="D285" s="223">
        <v>311.33</v>
      </c>
      <c r="E285" s="242">
        <f t="shared" si="6"/>
        <v>311.33</v>
      </c>
    </row>
    <row r="286" spans="1:5" ht="30">
      <c r="A286" s="240" t="s">
        <v>22846</v>
      </c>
      <c r="B286" s="241" t="s">
        <v>1145</v>
      </c>
      <c r="C286" s="222" t="s">
        <v>2</v>
      </c>
      <c r="D286" s="223">
        <v>311.33</v>
      </c>
      <c r="E286" s="242">
        <f t="shared" si="6"/>
        <v>311.33</v>
      </c>
    </row>
    <row r="287" spans="1:5">
      <c r="A287" s="240" t="s">
        <v>22847</v>
      </c>
      <c r="B287" s="241" t="s">
        <v>1146</v>
      </c>
      <c r="C287" s="222" t="s">
        <v>1</v>
      </c>
      <c r="D287" s="223">
        <v>65.05</v>
      </c>
      <c r="E287" s="242">
        <f t="shared" si="6"/>
        <v>65.05</v>
      </c>
    </row>
    <row r="288" spans="1:5" ht="15" customHeight="1">
      <c r="A288" s="240" t="s">
        <v>16724</v>
      </c>
      <c r="B288" s="236" t="s">
        <v>7704</v>
      </c>
      <c r="C288" s="237"/>
      <c r="D288" s="237"/>
      <c r="E288" s="242">
        <f t="shared" si="6"/>
        <v>0</v>
      </c>
    </row>
    <row r="289" spans="1:5" ht="30">
      <c r="A289" s="240" t="s">
        <v>16726</v>
      </c>
      <c r="B289" s="241" t="s">
        <v>1147</v>
      </c>
      <c r="C289" s="222" t="s">
        <v>2</v>
      </c>
      <c r="D289" s="223">
        <v>199.75</v>
      </c>
      <c r="E289" s="242">
        <f t="shared" si="6"/>
        <v>199.75</v>
      </c>
    </row>
    <row r="290" spans="1:5" ht="45">
      <c r="A290" s="240" t="s">
        <v>16732</v>
      </c>
      <c r="B290" s="241" t="s">
        <v>1148</v>
      </c>
      <c r="C290" s="222" t="s">
        <v>2</v>
      </c>
      <c r="D290" s="223">
        <v>221</v>
      </c>
      <c r="E290" s="242">
        <f t="shared" si="6"/>
        <v>221</v>
      </c>
    </row>
    <row r="291" spans="1:5" ht="45">
      <c r="A291" s="240" t="s">
        <v>16733</v>
      </c>
      <c r="B291" s="241" t="s">
        <v>1149</v>
      </c>
      <c r="C291" s="222" t="s">
        <v>2</v>
      </c>
      <c r="D291" s="223">
        <v>224.25</v>
      </c>
      <c r="E291" s="242">
        <f t="shared" si="6"/>
        <v>224.25</v>
      </c>
    </row>
    <row r="292" spans="1:5" ht="45">
      <c r="A292" s="240" t="s">
        <v>22848</v>
      </c>
      <c r="B292" s="241" t="s">
        <v>1150</v>
      </c>
      <c r="C292" s="222" t="s">
        <v>2</v>
      </c>
      <c r="D292" s="223">
        <v>230.5</v>
      </c>
      <c r="E292" s="242">
        <f t="shared" si="6"/>
        <v>230.5</v>
      </c>
    </row>
    <row r="293" spans="1:5" ht="45">
      <c r="A293" s="240" t="s">
        <v>22849</v>
      </c>
      <c r="B293" s="241" t="s">
        <v>1151</v>
      </c>
      <c r="C293" s="222" t="s">
        <v>2</v>
      </c>
      <c r="D293" s="223">
        <v>305.60000000000002</v>
      </c>
      <c r="E293" s="242">
        <f t="shared" si="6"/>
        <v>305.60000000000002</v>
      </c>
    </row>
    <row r="294" spans="1:5" ht="30">
      <c r="A294" s="240" t="s">
        <v>22850</v>
      </c>
      <c r="B294" s="241" t="s">
        <v>1152</v>
      </c>
      <c r="C294" s="222" t="s">
        <v>2</v>
      </c>
      <c r="D294" s="223">
        <v>306.33</v>
      </c>
      <c r="E294" s="242">
        <f t="shared" si="6"/>
        <v>306.33</v>
      </c>
    </row>
    <row r="295" spans="1:5" ht="45">
      <c r="A295" s="240" t="s">
        <v>22851</v>
      </c>
      <c r="B295" s="241" t="s">
        <v>1153</v>
      </c>
      <c r="C295" s="222" t="s">
        <v>2</v>
      </c>
      <c r="D295" s="223">
        <v>306.33</v>
      </c>
      <c r="E295" s="242">
        <f t="shared" si="6"/>
        <v>306.33</v>
      </c>
    </row>
    <row r="296" spans="1:5" ht="30">
      <c r="A296" s="240" t="s">
        <v>22852</v>
      </c>
      <c r="B296" s="241" t="s">
        <v>1154</v>
      </c>
      <c r="C296" s="222" t="s">
        <v>2</v>
      </c>
      <c r="D296" s="223">
        <v>852.5</v>
      </c>
      <c r="E296" s="242">
        <f t="shared" si="6"/>
        <v>852.5</v>
      </c>
    </row>
    <row r="297" spans="1:5" ht="30">
      <c r="A297" s="240" t="s">
        <v>22853</v>
      </c>
      <c r="B297" s="241" t="s">
        <v>1155</v>
      </c>
      <c r="C297" s="222" t="s">
        <v>2</v>
      </c>
      <c r="D297" s="223">
        <v>750</v>
      </c>
      <c r="E297" s="242">
        <f t="shared" si="6"/>
        <v>750</v>
      </c>
    </row>
    <row r="298" spans="1:5" ht="30">
      <c r="A298" s="240" t="s">
        <v>22854</v>
      </c>
      <c r="B298" s="241" t="s">
        <v>1156</v>
      </c>
      <c r="C298" s="222" t="s">
        <v>2</v>
      </c>
      <c r="D298" s="223">
        <v>880</v>
      </c>
      <c r="E298" s="242">
        <f t="shared" si="6"/>
        <v>880</v>
      </c>
    </row>
    <row r="299" spans="1:5" ht="15" customHeight="1">
      <c r="A299" s="240" t="s">
        <v>16734</v>
      </c>
      <c r="B299" s="236" t="s">
        <v>7704</v>
      </c>
      <c r="C299" s="237"/>
      <c r="D299" s="237"/>
      <c r="E299" s="242">
        <f t="shared" si="6"/>
        <v>0</v>
      </c>
    </row>
    <row r="300" spans="1:5" ht="30">
      <c r="A300" s="240" t="s">
        <v>22855</v>
      </c>
      <c r="B300" s="241" t="s">
        <v>1157</v>
      </c>
      <c r="C300" s="222" t="s">
        <v>1</v>
      </c>
      <c r="D300" s="223">
        <v>19.170000000000002</v>
      </c>
      <c r="E300" s="242">
        <f t="shared" si="6"/>
        <v>19.170000000000002</v>
      </c>
    </row>
    <row r="301" spans="1:5" ht="15" customHeight="1">
      <c r="A301" s="240" t="s">
        <v>22856</v>
      </c>
      <c r="B301" s="236" t="s">
        <v>7704</v>
      </c>
      <c r="C301" s="237"/>
      <c r="D301" s="237"/>
      <c r="E301" s="242">
        <f t="shared" si="6"/>
        <v>0</v>
      </c>
    </row>
    <row r="302" spans="1:5" ht="45">
      <c r="A302" s="240" t="s">
        <v>22857</v>
      </c>
      <c r="B302" s="241" t="s">
        <v>1158</v>
      </c>
      <c r="C302" s="222" t="s">
        <v>2</v>
      </c>
      <c r="D302" s="223">
        <v>306.33</v>
      </c>
      <c r="E302" s="242">
        <f t="shared" si="6"/>
        <v>306.33</v>
      </c>
    </row>
    <row r="303" spans="1:5" ht="30">
      <c r="A303" s="240" t="s">
        <v>22858</v>
      </c>
      <c r="B303" s="241" t="s">
        <v>1159</v>
      </c>
      <c r="C303" s="222" t="s">
        <v>1</v>
      </c>
      <c r="D303" s="223">
        <v>24.53</v>
      </c>
      <c r="E303" s="242">
        <f t="shared" si="6"/>
        <v>24.53</v>
      </c>
    </row>
    <row r="304" spans="1:5" ht="15" customHeight="1">
      <c r="A304" s="240" t="s">
        <v>22859</v>
      </c>
      <c r="B304" s="236" t="s">
        <v>7704</v>
      </c>
      <c r="C304" s="237"/>
      <c r="D304" s="237"/>
      <c r="E304" s="242">
        <f t="shared" si="6"/>
        <v>0</v>
      </c>
    </row>
    <row r="305" spans="1:5" ht="30">
      <c r="A305" s="240" t="s">
        <v>22860</v>
      </c>
      <c r="B305" s="241" t="s">
        <v>1160</v>
      </c>
      <c r="C305" s="222" t="s">
        <v>1</v>
      </c>
      <c r="D305" s="223">
        <v>42.18</v>
      </c>
      <c r="E305" s="242">
        <f t="shared" si="6"/>
        <v>42.18</v>
      </c>
    </row>
    <row r="306" spans="1:5" ht="45">
      <c r="A306" s="240" t="s">
        <v>22861</v>
      </c>
      <c r="B306" s="241" t="s">
        <v>1161</v>
      </c>
      <c r="C306" s="222" t="s">
        <v>2</v>
      </c>
      <c r="D306" s="223">
        <v>468.75</v>
      </c>
      <c r="E306" s="242">
        <f t="shared" si="6"/>
        <v>468.75</v>
      </c>
    </row>
    <row r="307" spans="1:5" ht="45">
      <c r="A307" s="240" t="s">
        <v>22862</v>
      </c>
      <c r="B307" s="241" t="s">
        <v>1162</v>
      </c>
      <c r="C307" s="222" t="s">
        <v>2</v>
      </c>
      <c r="D307" s="223">
        <v>481.25</v>
      </c>
      <c r="E307" s="242">
        <f t="shared" si="6"/>
        <v>481.25</v>
      </c>
    </row>
    <row r="308" spans="1:5" ht="45">
      <c r="A308" s="240" t="s">
        <v>22863</v>
      </c>
      <c r="B308" s="241" t="s">
        <v>1163</v>
      </c>
      <c r="C308" s="222" t="s">
        <v>2</v>
      </c>
      <c r="D308" s="223">
        <v>555.75</v>
      </c>
      <c r="E308" s="242">
        <f t="shared" si="6"/>
        <v>555.75</v>
      </c>
    </row>
    <row r="309" spans="1:5" ht="15" customHeight="1">
      <c r="A309" s="240" t="s">
        <v>22864</v>
      </c>
      <c r="B309" s="236" t="s">
        <v>7705</v>
      </c>
      <c r="C309" s="237"/>
      <c r="D309" s="237"/>
      <c r="E309" s="242">
        <f t="shared" si="6"/>
        <v>0</v>
      </c>
    </row>
    <row r="310" spans="1:5" ht="30">
      <c r="A310" s="240" t="s">
        <v>22865</v>
      </c>
      <c r="B310" s="241" t="s">
        <v>1164</v>
      </c>
      <c r="C310" s="222" t="s">
        <v>4</v>
      </c>
      <c r="D310" s="223">
        <v>893.14</v>
      </c>
      <c r="E310" s="242">
        <f t="shared" si="6"/>
        <v>893.14</v>
      </c>
    </row>
    <row r="311" spans="1:5" ht="15" customHeight="1">
      <c r="A311" s="240" t="s">
        <v>22866</v>
      </c>
      <c r="B311" s="236" t="s">
        <v>7705</v>
      </c>
      <c r="C311" s="237"/>
      <c r="D311" s="237"/>
      <c r="E311" s="242">
        <f t="shared" si="6"/>
        <v>0</v>
      </c>
    </row>
    <row r="312" spans="1:5" ht="30">
      <c r="A312" s="240" t="s">
        <v>22867</v>
      </c>
      <c r="B312" s="241" t="s">
        <v>1165</v>
      </c>
      <c r="C312" s="222" t="s">
        <v>4</v>
      </c>
      <c r="D312" s="223">
        <v>362.51</v>
      </c>
      <c r="E312" s="242">
        <f t="shared" si="6"/>
        <v>362.51</v>
      </c>
    </row>
    <row r="313" spans="1:5" ht="15" customHeight="1">
      <c r="A313" s="240" t="s">
        <v>22868</v>
      </c>
      <c r="B313" s="236" t="s">
        <v>7705</v>
      </c>
      <c r="C313" s="237"/>
      <c r="D313" s="237"/>
      <c r="E313" s="242">
        <f t="shared" si="6"/>
        <v>0</v>
      </c>
    </row>
    <row r="314" spans="1:5" ht="30">
      <c r="A314" s="240" t="s">
        <v>22869</v>
      </c>
      <c r="B314" s="241" t="s">
        <v>7706</v>
      </c>
      <c r="C314" s="222" t="s">
        <v>2</v>
      </c>
      <c r="D314" s="225">
        <v>1552.26</v>
      </c>
      <c r="E314" s="242">
        <f t="shared" ref="E314:E377" si="7">D314</f>
        <v>1552.26</v>
      </c>
    </row>
    <row r="315" spans="1:5" ht="15" customHeight="1">
      <c r="A315" s="240" t="s">
        <v>22870</v>
      </c>
      <c r="B315" s="236" t="s">
        <v>7705</v>
      </c>
      <c r="C315" s="237"/>
      <c r="D315" s="237"/>
      <c r="E315" s="242">
        <f t="shared" si="7"/>
        <v>0</v>
      </c>
    </row>
    <row r="316" spans="1:5" ht="30">
      <c r="A316" s="240" t="s">
        <v>22871</v>
      </c>
      <c r="B316" s="241" t="s">
        <v>7707</v>
      </c>
      <c r="C316" s="222" t="s">
        <v>2</v>
      </c>
      <c r="D316" s="225">
        <v>1557.67</v>
      </c>
      <c r="E316" s="242">
        <f t="shared" si="7"/>
        <v>1557.67</v>
      </c>
    </row>
    <row r="317" spans="1:5" ht="15" customHeight="1">
      <c r="A317" s="240" t="s">
        <v>22872</v>
      </c>
      <c r="B317" s="236" t="s">
        <v>7705</v>
      </c>
      <c r="C317" s="237"/>
      <c r="D317" s="237"/>
      <c r="E317" s="242">
        <f t="shared" si="7"/>
        <v>0</v>
      </c>
    </row>
    <row r="318" spans="1:5" ht="30">
      <c r="A318" s="240" t="s">
        <v>22873</v>
      </c>
      <c r="B318" s="241" t="s">
        <v>7708</v>
      </c>
      <c r="C318" s="222" t="s">
        <v>2</v>
      </c>
      <c r="D318" s="225">
        <v>2011.77</v>
      </c>
      <c r="E318" s="242">
        <f t="shared" si="7"/>
        <v>2011.77</v>
      </c>
    </row>
    <row r="319" spans="1:5" ht="15" customHeight="1">
      <c r="A319" s="240" t="s">
        <v>22874</v>
      </c>
      <c r="B319" s="236" t="s">
        <v>7705</v>
      </c>
      <c r="C319" s="237"/>
      <c r="D319" s="237"/>
      <c r="E319" s="242">
        <f t="shared" si="7"/>
        <v>0</v>
      </c>
    </row>
    <row r="320" spans="1:5" ht="30">
      <c r="A320" s="240" t="s">
        <v>22875</v>
      </c>
      <c r="B320" s="241" t="s">
        <v>1166</v>
      </c>
      <c r="C320" s="222" t="s">
        <v>4</v>
      </c>
      <c r="D320" s="223">
        <v>466.04</v>
      </c>
      <c r="E320" s="242">
        <f t="shared" si="7"/>
        <v>466.04</v>
      </c>
    </row>
    <row r="321" spans="1:5" ht="15" customHeight="1">
      <c r="A321" s="240" t="s">
        <v>22876</v>
      </c>
      <c r="B321" s="236" t="s">
        <v>7709</v>
      </c>
      <c r="C321" s="237"/>
      <c r="D321" s="237"/>
      <c r="E321" s="242">
        <f t="shared" si="7"/>
        <v>0</v>
      </c>
    </row>
    <row r="322" spans="1:5" ht="30">
      <c r="A322" s="240" t="s">
        <v>22877</v>
      </c>
      <c r="B322" s="241" t="s">
        <v>1167</v>
      </c>
      <c r="C322" s="222" t="s">
        <v>2</v>
      </c>
      <c r="D322" s="223">
        <v>244.46</v>
      </c>
      <c r="E322" s="242">
        <f t="shared" si="7"/>
        <v>244.46</v>
      </c>
    </row>
    <row r="323" spans="1:5" ht="30">
      <c r="A323" s="240" t="s">
        <v>22878</v>
      </c>
      <c r="B323" s="241" t="s">
        <v>1168</v>
      </c>
      <c r="C323" s="222" t="s">
        <v>2</v>
      </c>
      <c r="D323" s="223">
        <v>337.05</v>
      </c>
      <c r="E323" s="242">
        <f t="shared" si="7"/>
        <v>337.05</v>
      </c>
    </row>
    <row r="324" spans="1:5">
      <c r="A324" s="240" t="s">
        <v>22879</v>
      </c>
      <c r="B324" s="241" t="s">
        <v>1169</v>
      </c>
      <c r="C324" s="222" t="s">
        <v>2</v>
      </c>
      <c r="D324" s="223">
        <v>5.78</v>
      </c>
      <c r="E324" s="242">
        <f t="shared" si="7"/>
        <v>5.78</v>
      </c>
    </row>
    <row r="325" spans="1:5">
      <c r="A325" s="240" t="s">
        <v>22880</v>
      </c>
      <c r="B325" s="241" t="s">
        <v>1170</v>
      </c>
      <c r="C325" s="222" t="s">
        <v>2</v>
      </c>
      <c r="D325" s="223">
        <v>84.01</v>
      </c>
      <c r="E325" s="242">
        <f t="shared" si="7"/>
        <v>84.01</v>
      </c>
    </row>
    <row r="326" spans="1:5">
      <c r="A326" s="240" t="s">
        <v>22881</v>
      </c>
      <c r="B326" s="241" t="s">
        <v>1171</v>
      </c>
      <c r="C326" s="222" t="s">
        <v>2</v>
      </c>
      <c r="D326" s="223">
        <v>4.55</v>
      </c>
      <c r="E326" s="242">
        <f t="shared" si="7"/>
        <v>4.55</v>
      </c>
    </row>
    <row r="327" spans="1:5">
      <c r="A327" s="240" t="s">
        <v>22882</v>
      </c>
      <c r="B327" s="241" t="s">
        <v>1172</v>
      </c>
      <c r="C327" s="222" t="s">
        <v>2</v>
      </c>
      <c r="D327" s="223">
        <v>90.85</v>
      </c>
      <c r="E327" s="242">
        <f t="shared" si="7"/>
        <v>90.85</v>
      </c>
    </row>
    <row r="328" spans="1:5" ht="30">
      <c r="A328" s="240" t="s">
        <v>22883</v>
      </c>
      <c r="B328" s="241" t="s">
        <v>1173</v>
      </c>
      <c r="C328" s="222" t="s">
        <v>2</v>
      </c>
      <c r="D328" s="223">
        <v>64.58</v>
      </c>
      <c r="E328" s="242">
        <f t="shared" si="7"/>
        <v>64.58</v>
      </c>
    </row>
    <row r="329" spans="1:5">
      <c r="A329" s="240" t="s">
        <v>22884</v>
      </c>
      <c r="B329" s="241" t="s">
        <v>1174</v>
      </c>
      <c r="C329" s="222" t="s">
        <v>2</v>
      </c>
      <c r="D329" s="223">
        <v>36.76</v>
      </c>
      <c r="E329" s="242">
        <f t="shared" si="7"/>
        <v>36.76</v>
      </c>
    </row>
    <row r="330" spans="1:5">
      <c r="A330" s="240" t="s">
        <v>22885</v>
      </c>
      <c r="B330" s="241" t="s">
        <v>1175</v>
      </c>
      <c r="C330" s="222" t="s">
        <v>2</v>
      </c>
      <c r="D330" s="223">
        <v>25.24</v>
      </c>
      <c r="E330" s="242">
        <f t="shared" si="7"/>
        <v>25.24</v>
      </c>
    </row>
    <row r="331" spans="1:5" ht="30">
      <c r="A331" s="240" t="s">
        <v>22886</v>
      </c>
      <c r="B331" s="241" t="s">
        <v>1176</v>
      </c>
      <c r="C331" s="222" t="s">
        <v>2</v>
      </c>
      <c r="D331" s="223">
        <v>5.75</v>
      </c>
      <c r="E331" s="242">
        <f t="shared" si="7"/>
        <v>5.75</v>
      </c>
    </row>
    <row r="332" spans="1:5" ht="30">
      <c r="A332" s="240" t="s">
        <v>22887</v>
      </c>
      <c r="B332" s="241" t="s">
        <v>1177</v>
      </c>
      <c r="C332" s="222" t="s">
        <v>2</v>
      </c>
      <c r="D332" s="223">
        <v>10.29</v>
      </c>
      <c r="E332" s="242">
        <f t="shared" si="7"/>
        <v>10.29</v>
      </c>
    </row>
    <row r="333" spans="1:5">
      <c r="A333" s="240" t="s">
        <v>22888</v>
      </c>
      <c r="B333" s="241" t="s">
        <v>1178</v>
      </c>
      <c r="C333" s="222" t="s">
        <v>2</v>
      </c>
      <c r="D333" s="223">
        <v>60.1</v>
      </c>
      <c r="E333" s="242">
        <f t="shared" si="7"/>
        <v>60.1</v>
      </c>
    </row>
    <row r="334" spans="1:5" ht="30">
      <c r="A334" s="240" t="s">
        <v>22889</v>
      </c>
      <c r="B334" s="241" t="s">
        <v>1179</v>
      </c>
      <c r="C334" s="222" t="s">
        <v>2</v>
      </c>
      <c r="D334" s="223">
        <v>15.18</v>
      </c>
      <c r="E334" s="242">
        <f t="shared" si="7"/>
        <v>15.18</v>
      </c>
    </row>
    <row r="335" spans="1:5" ht="15" customHeight="1">
      <c r="A335" s="240" t="s">
        <v>22890</v>
      </c>
      <c r="B335" s="236" t="s">
        <v>7710</v>
      </c>
      <c r="C335" s="237"/>
      <c r="D335" s="237"/>
      <c r="E335" s="242">
        <f t="shared" si="7"/>
        <v>0</v>
      </c>
    </row>
    <row r="336" spans="1:5" ht="30">
      <c r="A336" s="240" t="s">
        <v>22891</v>
      </c>
      <c r="B336" s="241" t="s">
        <v>1180</v>
      </c>
      <c r="C336" s="222" t="s">
        <v>2</v>
      </c>
      <c r="D336" s="223">
        <v>28.42</v>
      </c>
      <c r="E336" s="242">
        <f t="shared" si="7"/>
        <v>28.42</v>
      </c>
    </row>
    <row r="337" spans="1:5" ht="30">
      <c r="A337" s="240" t="s">
        <v>22892</v>
      </c>
      <c r="B337" s="241" t="s">
        <v>1181</v>
      </c>
      <c r="C337" s="222" t="s">
        <v>2</v>
      </c>
      <c r="D337" s="223">
        <v>35.200000000000003</v>
      </c>
      <c r="E337" s="242">
        <f t="shared" si="7"/>
        <v>35.200000000000003</v>
      </c>
    </row>
    <row r="338" spans="1:5" ht="15" customHeight="1">
      <c r="A338" s="240" t="s">
        <v>22893</v>
      </c>
      <c r="B338" s="236" t="s">
        <v>7705</v>
      </c>
      <c r="C338" s="237"/>
      <c r="D338" s="237"/>
      <c r="E338" s="242">
        <f t="shared" si="7"/>
        <v>0</v>
      </c>
    </row>
    <row r="339" spans="1:5" ht="30">
      <c r="A339" s="240" t="s">
        <v>22894</v>
      </c>
      <c r="B339" s="241" t="s">
        <v>1182</v>
      </c>
      <c r="C339" s="222" t="s">
        <v>4</v>
      </c>
      <c r="D339" s="223">
        <v>493</v>
      </c>
      <c r="E339" s="242">
        <f t="shared" si="7"/>
        <v>493</v>
      </c>
    </row>
    <row r="340" spans="1:5" ht="15" customHeight="1">
      <c r="A340" s="240" t="s">
        <v>22895</v>
      </c>
      <c r="B340" s="236" t="s">
        <v>7710</v>
      </c>
      <c r="C340" s="237"/>
      <c r="D340" s="237"/>
      <c r="E340" s="242">
        <f t="shared" si="7"/>
        <v>0</v>
      </c>
    </row>
    <row r="341" spans="1:5" ht="30">
      <c r="A341" s="240" t="s">
        <v>22896</v>
      </c>
      <c r="B341" s="241" t="s">
        <v>1183</v>
      </c>
      <c r="C341" s="222" t="s">
        <v>2</v>
      </c>
      <c r="D341" s="223">
        <v>144.29</v>
      </c>
      <c r="E341" s="242">
        <f t="shared" si="7"/>
        <v>144.29</v>
      </c>
    </row>
    <row r="342" spans="1:5" ht="30">
      <c r="A342" s="240" t="s">
        <v>22897</v>
      </c>
      <c r="B342" s="241" t="s">
        <v>1184</v>
      </c>
      <c r="C342" s="222" t="s">
        <v>2</v>
      </c>
      <c r="D342" s="223">
        <v>29.2</v>
      </c>
      <c r="E342" s="242">
        <f t="shared" si="7"/>
        <v>29.2</v>
      </c>
    </row>
    <row r="343" spans="1:5" ht="30">
      <c r="A343" s="240" t="s">
        <v>22898</v>
      </c>
      <c r="B343" s="241" t="s">
        <v>1185</v>
      </c>
      <c r="C343" s="222" t="s">
        <v>2</v>
      </c>
      <c r="D343" s="223">
        <v>81.02</v>
      </c>
      <c r="E343" s="242">
        <f t="shared" si="7"/>
        <v>81.02</v>
      </c>
    </row>
    <row r="344" spans="1:5" ht="15" customHeight="1">
      <c r="A344" s="240" t="s">
        <v>22899</v>
      </c>
      <c r="B344" s="236" t="s">
        <v>7711</v>
      </c>
      <c r="C344" s="237"/>
      <c r="D344" s="237"/>
      <c r="E344" s="242">
        <f t="shared" si="7"/>
        <v>0</v>
      </c>
    </row>
    <row r="345" spans="1:5">
      <c r="A345" s="240" t="s">
        <v>22900</v>
      </c>
      <c r="B345" s="241" t="s">
        <v>1186</v>
      </c>
      <c r="C345" s="222" t="s">
        <v>4</v>
      </c>
      <c r="D345" s="223">
        <v>59.1</v>
      </c>
      <c r="E345" s="242">
        <f t="shared" si="7"/>
        <v>59.1</v>
      </c>
    </row>
    <row r="346" spans="1:5" ht="15" customHeight="1">
      <c r="A346" s="240" t="s">
        <v>22901</v>
      </c>
      <c r="B346" s="236" t="s">
        <v>7712</v>
      </c>
      <c r="C346" s="237"/>
      <c r="D346" s="237"/>
      <c r="E346" s="242">
        <f t="shared" si="7"/>
        <v>0</v>
      </c>
    </row>
    <row r="347" spans="1:5" ht="30">
      <c r="A347" s="240" t="s">
        <v>22902</v>
      </c>
      <c r="B347" s="241" t="s">
        <v>1187</v>
      </c>
      <c r="C347" s="222" t="s">
        <v>4</v>
      </c>
      <c r="D347" s="223">
        <v>66.959999999999994</v>
      </c>
      <c r="E347" s="242">
        <f t="shared" si="7"/>
        <v>66.959999999999994</v>
      </c>
    </row>
    <row r="348" spans="1:5" ht="15" customHeight="1">
      <c r="A348" s="240" t="s">
        <v>22903</v>
      </c>
      <c r="B348" s="236" t="s">
        <v>7712</v>
      </c>
      <c r="C348" s="237"/>
      <c r="D348" s="237"/>
      <c r="E348" s="242">
        <f t="shared" si="7"/>
        <v>0</v>
      </c>
    </row>
    <row r="349" spans="1:5" ht="30">
      <c r="A349" s="240" t="s">
        <v>22904</v>
      </c>
      <c r="B349" s="241" t="s">
        <v>1188</v>
      </c>
      <c r="C349" s="222" t="s">
        <v>4</v>
      </c>
      <c r="D349" s="223">
        <v>139.77000000000001</v>
      </c>
      <c r="E349" s="242">
        <f t="shared" si="7"/>
        <v>139.77000000000001</v>
      </c>
    </row>
    <row r="350" spans="1:5" ht="30">
      <c r="A350" s="240" t="s">
        <v>22905</v>
      </c>
      <c r="B350" s="241" t="s">
        <v>1189</v>
      </c>
      <c r="C350" s="222" t="s">
        <v>4</v>
      </c>
      <c r="D350" s="223">
        <v>66.959999999999994</v>
      </c>
      <c r="E350" s="242">
        <f t="shared" si="7"/>
        <v>66.959999999999994</v>
      </c>
    </row>
    <row r="351" spans="1:5" ht="15" customHeight="1">
      <c r="A351" s="240" t="s">
        <v>22906</v>
      </c>
      <c r="B351" s="236" t="s">
        <v>7713</v>
      </c>
      <c r="C351" s="237"/>
      <c r="D351" s="237"/>
      <c r="E351" s="242">
        <f t="shared" si="7"/>
        <v>0</v>
      </c>
    </row>
    <row r="352" spans="1:5" ht="30">
      <c r="A352" s="240" t="s">
        <v>22907</v>
      </c>
      <c r="B352" s="241" t="s">
        <v>1190</v>
      </c>
      <c r="C352" s="222" t="s">
        <v>4</v>
      </c>
      <c r="D352" s="223">
        <v>382.48</v>
      </c>
      <c r="E352" s="242">
        <f t="shared" si="7"/>
        <v>382.48</v>
      </c>
    </row>
    <row r="353" spans="1:5" ht="30">
      <c r="A353" s="240" t="s">
        <v>22908</v>
      </c>
      <c r="B353" s="241" t="s">
        <v>1191</v>
      </c>
      <c r="C353" s="222" t="s">
        <v>4</v>
      </c>
      <c r="D353" s="223">
        <v>289.93</v>
      </c>
      <c r="E353" s="242">
        <f t="shared" si="7"/>
        <v>289.93</v>
      </c>
    </row>
    <row r="354" spans="1:5" ht="15" customHeight="1">
      <c r="A354" s="240" t="s">
        <v>22909</v>
      </c>
      <c r="B354" s="236" t="s">
        <v>7714</v>
      </c>
      <c r="C354" s="237"/>
      <c r="D354" s="237"/>
      <c r="E354" s="242">
        <f t="shared" si="7"/>
        <v>0</v>
      </c>
    </row>
    <row r="355" spans="1:5" ht="30">
      <c r="A355" s="240" t="s">
        <v>22910</v>
      </c>
      <c r="B355" s="241" t="s">
        <v>1192</v>
      </c>
      <c r="C355" s="222" t="s">
        <v>1</v>
      </c>
      <c r="D355" s="223">
        <v>5.94</v>
      </c>
      <c r="E355" s="242">
        <f t="shared" si="7"/>
        <v>5.94</v>
      </c>
    </row>
    <row r="356" spans="1:5" ht="30">
      <c r="A356" s="240" t="s">
        <v>22911</v>
      </c>
      <c r="B356" s="241" t="s">
        <v>1193</v>
      </c>
      <c r="C356" s="222" t="s">
        <v>1</v>
      </c>
      <c r="D356" s="223">
        <v>58.13</v>
      </c>
      <c r="E356" s="242">
        <f t="shared" si="7"/>
        <v>58.13</v>
      </c>
    </row>
    <row r="357" spans="1:5" ht="30">
      <c r="A357" s="240" t="s">
        <v>22912</v>
      </c>
      <c r="B357" s="241" t="s">
        <v>1194</v>
      </c>
      <c r="C357" s="222" t="s">
        <v>1</v>
      </c>
      <c r="D357" s="223">
        <v>48.83</v>
      </c>
      <c r="E357" s="242">
        <f t="shared" si="7"/>
        <v>48.83</v>
      </c>
    </row>
    <row r="358" spans="1:5" ht="30">
      <c r="A358" s="240" t="s">
        <v>22913</v>
      </c>
      <c r="B358" s="241" t="s">
        <v>1195</v>
      </c>
      <c r="C358" s="222" t="s">
        <v>1</v>
      </c>
      <c r="D358" s="223">
        <v>165.17</v>
      </c>
      <c r="E358" s="242">
        <f t="shared" si="7"/>
        <v>165.17</v>
      </c>
    </row>
    <row r="359" spans="1:5" ht="30">
      <c r="A359" s="240" t="s">
        <v>22914</v>
      </c>
      <c r="B359" s="241" t="s">
        <v>7715</v>
      </c>
      <c r="C359" s="222" t="s">
        <v>1</v>
      </c>
      <c r="D359" s="223">
        <v>4.82</v>
      </c>
      <c r="E359" s="242">
        <f t="shared" si="7"/>
        <v>4.82</v>
      </c>
    </row>
    <row r="360" spans="1:5" ht="30">
      <c r="A360" s="240" t="s">
        <v>22915</v>
      </c>
      <c r="B360" s="241" t="s">
        <v>1196</v>
      </c>
      <c r="C360" s="222" t="s">
        <v>1</v>
      </c>
      <c r="D360" s="223">
        <v>19.2</v>
      </c>
      <c r="E360" s="242">
        <f t="shared" si="7"/>
        <v>19.2</v>
      </c>
    </row>
    <row r="361" spans="1:5" ht="15" customHeight="1">
      <c r="A361" s="240" t="s">
        <v>22916</v>
      </c>
      <c r="B361" s="236" t="s">
        <v>7716</v>
      </c>
      <c r="C361" s="237"/>
      <c r="D361" s="237"/>
      <c r="E361" s="242">
        <f t="shared" si="7"/>
        <v>0</v>
      </c>
    </row>
    <row r="362" spans="1:5" ht="30">
      <c r="A362" s="240" t="s">
        <v>22917</v>
      </c>
      <c r="B362" s="241" t="s">
        <v>1197</v>
      </c>
      <c r="C362" s="222" t="s">
        <v>4</v>
      </c>
      <c r="D362" s="223">
        <v>50.5</v>
      </c>
      <c r="E362" s="242">
        <f t="shared" si="7"/>
        <v>50.5</v>
      </c>
    </row>
    <row r="363" spans="1:5" ht="15" customHeight="1">
      <c r="A363" s="240" t="s">
        <v>22918</v>
      </c>
      <c r="B363" s="236" t="s">
        <v>7717</v>
      </c>
      <c r="C363" s="237"/>
      <c r="D363" s="237"/>
      <c r="E363" s="242">
        <f t="shared" si="7"/>
        <v>0</v>
      </c>
    </row>
    <row r="364" spans="1:5" ht="30">
      <c r="A364" s="240" t="s">
        <v>22919</v>
      </c>
      <c r="B364" s="241" t="s">
        <v>1198</v>
      </c>
      <c r="C364" s="222" t="s">
        <v>4</v>
      </c>
      <c r="D364" s="223">
        <v>89.05</v>
      </c>
      <c r="E364" s="242">
        <f t="shared" si="7"/>
        <v>89.05</v>
      </c>
    </row>
    <row r="365" spans="1:5" ht="15" customHeight="1">
      <c r="A365" s="240" t="s">
        <v>22920</v>
      </c>
      <c r="B365" s="236" t="s">
        <v>7718</v>
      </c>
      <c r="C365" s="237"/>
      <c r="D365" s="237"/>
      <c r="E365" s="242">
        <f t="shared" si="7"/>
        <v>0</v>
      </c>
    </row>
    <row r="366" spans="1:5" ht="30">
      <c r="A366" s="240" t="s">
        <v>22921</v>
      </c>
      <c r="B366" s="241" t="s">
        <v>1199</v>
      </c>
      <c r="C366" s="222" t="s">
        <v>2</v>
      </c>
      <c r="D366" s="223">
        <v>39.24</v>
      </c>
      <c r="E366" s="242">
        <f t="shared" si="7"/>
        <v>39.24</v>
      </c>
    </row>
    <row r="367" spans="1:5">
      <c r="A367" s="240" t="s">
        <v>22922</v>
      </c>
      <c r="B367" s="241" t="s">
        <v>1200</v>
      </c>
      <c r="C367" s="222" t="s">
        <v>2</v>
      </c>
      <c r="D367" s="223">
        <v>45.12</v>
      </c>
      <c r="E367" s="242">
        <f t="shared" si="7"/>
        <v>45.12</v>
      </c>
    </row>
    <row r="368" spans="1:5" ht="15" customHeight="1">
      <c r="A368" s="240" t="s">
        <v>22923</v>
      </c>
      <c r="B368" s="236" t="s">
        <v>7719</v>
      </c>
      <c r="C368" s="237"/>
      <c r="D368" s="237"/>
      <c r="E368" s="242">
        <f t="shared" si="7"/>
        <v>0</v>
      </c>
    </row>
    <row r="369" spans="1:5" ht="30">
      <c r="A369" s="240" t="s">
        <v>22924</v>
      </c>
      <c r="B369" s="241" t="s">
        <v>1201</v>
      </c>
      <c r="C369" s="222" t="s">
        <v>3</v>
      </c>
      <c r="D369" s="223">
        <v>49.67</v>
      </c>
      <c r="E369" s="242">
        <f t="shared" si="7"/>
        <v>49.67</v>
      </c>
    </row>
    <row r="370" spans="1:5" ht="15" customHeight="1">
      <c r="A370" s="240" t="s">
        <v>22925</v>
      </c>
      <c r="B370" s="236" t="s">
        <v>7720</v>
      </c>
      <c r="C370" s="237"/>
      <c r="D370" s="237"/>
      <c r="E370" s="242">
        <f t="shared" si="7"/>
        <v>0</v>
      </c>
    </row>
    <row r="371" spans="1:5" ht="30">
      <c r="A371" s="240" t="s">
        <v>22926</v>
      </c>
      <c r="B371" s="241" t="s">
        <v>1202</v>
      </c>
      <c r="C371" s="222" t="s">
        <v>4</v>
      </c>
      <c r="D371" s="223">
        <v>60.05</v>
      </c>
      <c r="E371" s="242">
        <f t="shared" si="7"/>
        <v>60.05</v>
      </c>
    </row>
    <row r="372" spans="1:5" ht="30">
      <c r="A372" s="240" t="s">
        <v>22927</v>
      </c>
      <c r="B372" s="241" t="s">
        <v>1203</v>
      </c>
      <c r="C372" s="222" t="s">
        <v>4</v>
      </c>
      <c r="D372" s="223">
        <v>60.05</v>
      </c>
      <c r="E372" s="242">
        <f t="shared" si="7"/>
        <v>60.05</v>
      </c>
    </row>
    <row r="373" spans="1:5" ht="15" customHeight="1">
      <c r="A373" s="240" t="s">
        <v>22928</v>
      </c>
      <c r="B373" s="236" t="s">
        <v>7720</v>
      </c>
      <c r="C373" s="237"/>
      <c r="D373" s="237"/>
      <c r="E373" s="242">
        <f t="shared" si="7"/>
        <v>0</v>
      </c>
    </row>
    <row r="374" spans="1:5" ht="30">
      <c r="A374" s="240" t="s">
        <v>22929</v>
      </c>
      <c r="B374" s="241" t="s">
        <v>1204</v>
      </c>
      <c r="C374" s="222" t="s">
        <v>4</v>
      </c>
      <c r="D374" s="223">
        <v>46.13</v>
      </c>
      <c r="E374" s="242">
        <f t="shared" si="7"/>
        <v>46.13</v>
      </c>
    </row>
    <row r="375" spans="1:5" ht="15" customHeight="1">
      <c r="A375" s="240" t="s">
        <v>22930</v>
      </c>
      <c r="B375" s="236" t="s">
        <v>7721</v>
      </c>
      <c r="C375" s="237"/>
      <c r="D375" s="237"/>
      <c r="E375" s="242">
        <f t="shared" si="7"/>
        <v>0</v>
      </c>
    </row>
    <row r="376" spans="1:5" ht="45">
      <c r="A376" s="240" t="s">
        <v>22931</v>
      </c>
      <c r="B376" s="241" t="s">
        <v>1205</v>
      </c>
      <c r="C376" s="222" t="s">
        <v>10</v>
      </c>
      <c r="D376" s="223">
        <v>116.04</v>
      </c>
      <c r="E376" s="242">
        <f t="shared" si="7"/>
        <v>116.04</v>
      </c>
    </row>
    <row r="377" spans="1:5" ht="15" customHeight="1">
      <c r="A377" s="240" t="s">
        <v>22932</v>
      </c>
      <c r="B377" s="236" t="s">
        <v>7722</v>
      </c>
      <c r="C377" s="237"/>
      <c r="D377" s="237"/>
      <c r="E377" s="242">
        <f t="shared" si="7"/>
        <v>0</v>
      </c>
    </row>
    <row r="378" spans="1:5">
      <c r="A378" s="240" t="s">
        <v>22933</v>
      </c>
      <c r="B378" s="241" t="s">
        <v>1206</v>
      </c>
      <c r="C378" s="222" t="s">
        <v>1</v>
      </c>
      <c r="D378" s="223">
        <v>1.71</v>
      </c>
      <c r="E378" s="242">
        <f t="shared" ref="E378:E441" si="8">D378</f>
        <v>1.71</v>
      </c>
    </row>
    <row r="379" spans="1:5" ht="30">
      <c r="A379" s="240" t="s">
        <v>22934</v>
      </c>
      <c r="B379" s="241" t="s">
        <v>1207</v>
      </c>
      <c r="C379" s="222" t="s">
        <v>4</v>
      </c>
      <c r="D379" s="223">
        <v>65.38</v>
      </c>
      <c r="E379" s="242">
        <f t="shared" si="8"/>
        <v>65.38</v>
      </c>
    </row>
    <row r="380" spans="1:5" ht="30">
      <c r="A380" s="240" t="s">
        <v>22935</v>
      </c>
      <c r="B380" s="241" t="s">
        <v>1208</v>
      </c>
      <c r="C380" s="222" t="s">
        <v>4</v>
      </c>
      <c r="D380" s="223">
        <v>145.66999999999999</v>
      </c>
      <c r="E380" s="242">
        <f t="shared" si="8"/>
        <v>145.66999999999999</v>
      </c>
    </row>
    <row r="381" spans="1:5" ht="15" customHeight="1">
      <c r="A381" s="240" t="s">
        <v>22936</v>
      </c>
      <c r="B381" s="236" t="s">
        <v>7723</v>
      </c>
      <c r="C381" s="237"/>
      <c r="D381" s="237"/>
      <c r="E381" s="242">
        <f t="shared" si="8"/>
        <v>0</v>
      </c>
    </row>
    <row r="382" spans="1:5" ht="30">
      <c r="A382" s="240" t="s">
        <v>22937</v>
      </c>
      <c r="B382" s="241" t="s">
        <v>1209</v>
      </c>
      <c r="C382" s="222" t="s">
        <v>11</v>
      </c>
      <c r="D382" s="223">
        <v>24.72</v>
      </c>
      <c r="E382" s="242">
        <f t="shared" si="8"/>
        <v>24.72</v>
      </c>
    </row>
    <row r="383" spans="1:5" ht="15" customHeight="1">
      <c r="A383" s="240" t="s">
        <v>22938</v>
      </c>
      <c r="B383" s="236" t="s">
        <v>7724</v>
      </c>
      <c r="C383" s="237"/>
      <c r="D383" s="237"/>
      <c r="E383" s="242">
        <f t="shared" si="8"/>
        <v>0</v>
      </c>
    </row>
    <row r="384" spans="1:5" ht="30">
      <c r="A384" s="240" t="s">
        <v>22939</v>
      </c>
      <c r="B384" s="241" t="s">
        <v>1210</v>
      </c>
      <c r="C384" s="222" t="s">
        <v>3</v>
      </c>
      <c r="D384" s="223">
        <v>0.82</v>
      </c>
      <c r="E384" s="242">
        <f t="shared" si="8"/>
        <v>0.82</v>
      </c>
    </row>
    <row r="385" spans="1:5" ht="60">
      <c r="A385" s="240" t="s">
        <v>22940</v>
      </c>
      <c r="B385" s="241" t="s">
        <v>7725</v>
      </c>
      <c r="C385" s="222" t="s">
        <v>4</v>
      </c>
      <c r="D385" s="223">
        <v>217.33</v>
      </c>
      <c r="E385" s="242">
        <f t="shared" si="8"/>
        <v>217.33</v>
      </c>
    </row>
    <row r="386" spans="1:5" ht="45">
      <c r="A386" s="240" t="s">
        <v>22941</v>
      </c>
      <c r="B386" s="241" t="s">
        <v>7726</v>
      </c>
      <c r="C386" s="222" t="s">
        <v>4</v>
      </c>
      <c r="D386" s="223">
        <v>259.67</v>
      </c>
      <c r="E386" s="242">
        <f t="shared" si="8"/>
        <v>259.67</v>
      </c>
    </row>
    <row r="387" spans="1:5" ht="15" customHeight="1">
      <c r="A387" s="240" t="s">
        <v>22942</v>
      </c>
      <c r="B387" s="236" t="s">
        <v>7727</v>
      </c>
      <c r="C387" s="237"/>
      <c r="D387" s="237"/>
      <c r="E387" s="242">
        <f t="shared" si="8"/>
        <v>0</v>
      </c>
    </row>
    <row r="388" spans="1:5" ht="30">
      <c r="A388" s="240" t="s">
        <v>22943</v>
      </c>
      <c r="B388" s="241" t="s">
        <v>1211</v>
      </c>
      <c r="C388" s="222" t="s">
        <v>4</v>
      </c>
      <c r="D388" s="223">
        <v>148.21</v>
      </c>
      <c r="E388" s="242">
        <f t="shared" si="8"/>
        <v>148.21</v>
      </c>
    </row>
    <row r="389" spans="1:5" ht="15" customHeight="1">
      <c r="A389" s="240" t="s">
        <v>22944</v>
      </c>
      <c r="B389" s="236" t="s">
        <v>7728</v>
      </c>
      <c r="C389" s="237"/>
      <c r="D389" s="237"/>
      <c r="E389" s="242">
        <f t="shared" si="8"/>
        <v>0</v>
      </c>
    </row>
    <row r="390" spans="1:5">
      <c r="A390" s="240" t="s">
        <v>22945</v>
      </c>
      <c r="B390" s="241" t="s">
        <v>1212</v>
      </c>
      <c r="C390" s="222" t="s">
        <v>1</v>
      </c>
      <c r="D390" s="223">
        <v>19.98</v>
      </c>
      <c r="E390" s="242">
        <f t="shared" si="8"/>
        <v>19.98</v>
      </c>
    </row>
    <row r="391" spans="1:5" ht="30">
      <c r="A391" s="240" t="s">
        <v>22946</v>
      </c>
      <c r="B391" s="241" t="s">
        <v>1213</v>
      </c>
      <c r="C391" s="222" t="s">
        <v>1</v>
      </c>
      <c r="D391" s="223">
        <v>18.84</v>
      </c>
      <c r="E391" s="242">
        <f t="shared" si="8"/>
        <v>18.84</v>
      </c>
    </row>
    <row r="392" spans="1:5">
      <c r="A392" s="240" t="s">
        <v>22947</v>
      </c>
      <c r="B392" s="241" t="s">
        <v>1214</v>
      </c>
      <c r="C392" s="222" t="s">
        <v>1</v>
      </c>
      <c r="D392" s="223">
        <v>4.8099999999999996</v>
      </c>
      <c r="E392" s="242">
        <f t="shared" si="8"/>
        <v>4.8099999999999996</v>
      </c>
    </row>
    <row r="393" spans="1:5" ht="30">
      <c r="A393" s="240" t="s">
        <v>22948</v>
      </c>
      <c r="B393" s="241" t="s">
        <v>1215</v>
      </c>
      <c r="C393" s="222" t="s">
        <v>1</v>
      </c>
      <c r="D393" s="223">
        <v>24.56</v>
      </c>
      <c r="E393" s="242">
        <f t="shared" si="8"/>
        <v>24.56</v>
      </c>
    </row>
    <row r="394" spans="1:5" ht="30">
      <c r="A394" s="240" t="s">
        <v>22949</v>
      </c>
      <c r="B394" s="241" t="s">
        <v>1216</v>
      </c>
      <c r="C394" s="222" t="s">
        <v>1</v>
      </c>
      <c r="D394" s="223">
        <v>33.659999999999997</v>
      </c>
      <c r="E394" s="242">
        <f t="shared" si="8"/>
        <v>33.659999999999997</v>
      </c>
    </row>
    <row r="395" spans="1:5" ht="30">
      <c r="A395" s="240" t="s">
        <v>22950</v>
      </c>
      <c r="B395" s="241" t="s">
        <v>1217</v>
      </c>
      <c r="C395" s="222" t="s">
        <v>1</v>
      </c>
      <c r="D395" s="223">
        <v>45.28</v>
      </c>
      <c r="E395" s="242">
        <f t="shared" si="8"/>
        <v>45.28</v>
      </c>
    </row>
    <row r="396" spans="1:5" ht="30">
      <c r="A396" s="240" t="s">
        <v>22951</v>
      </c>
      <c r="B396" s="241" t="s">
        <v>1218</v>
      </c>
      <c r="C396" s="222" t="s">
        <v>1</v>
      </c>
      <c r="D396" s="223">
        <v>17.329999999999998</v>
      </c>
      <c r="E396" s="242">
        <f t="shared" si="8"/>
        <v>17.329999999999998</v>
      </c>
    </row>
    <row r="397" spans="1:5" ht="15" customHeight="1">
      <c r="A397" s="240" t="s">
        <v>22952</v>
      </c>
      <c r="B397" s="236" t="s">
        <v>7729</v>
      </c>
      <c r="C397" s="237"/>
      <c r="D397" s="237"/>
      <c r="E397" s="242">
        <f t="shared" si="8"/>
        <v>0</v>
      </c>
    </row>
    <row r="398" spans="1:5">
      <c r="A398" s="240" t="s">
        <v>22953</v>
      </c>
      <c r="B398" s="241" t="s">
        <v>1219</v>
      </c>
      <c r="C398" s="222" t="s">
        <v>1</v>
      </c>
      <c r="D398" s="223">
        <v>28.34</v>
      </c>
      <c r="E398" s="242">
        <f t="shared" si="8"/>
        <v>28.34</v>
      </c>
    </row>
    <row r="399" spans="1:5" ht="15" customHeight="1">
      <c r="A399" s="240" t="s">
        <v>22954</v>
      </c>
      <c r="B399" s="236" t="s">
        <v>7730</v>
      </c>
      <c r="C399" s="237"/>
      <c r="D399" s="237"/>
      <c r="E399" s="242">
        <f t="shared" si="8"/>
        <v>0</v>
      </c>
    </row>
    <row r="400" spans="1:5" ht="30">
      <c r="A400" s="240" t="s">
        <v>22955</v>
      </c>
      <c r="B400" s="241" t="s">
        <v>1220</v>
      </c>
      <c r="C400" s="222" t="s">
        <v>1</v>
      </c>
      <c r="D400" s="223">
        <v>30.79</v>
      </c>
      <c r="E400" s="242">
        <f t="shared" si="8"/>
        <v>30.79</v>
      </c>
    </row>
    <row r="401" spans="1:5" ht="30">
      <c r="A401" s="240" t="s">
        <v>22956</v>
      </c>
      <c r="B401" s="241" t="s">
        <v>1221</v>
      </c>
      <c r="C401" s="222" t="s">
        <v>2</v>
      </c>
      <c r="D401" s="223">
        <v>1.58</v>
      </c>
      <c r="E401" s="242">
        <f t="shared" si="8"/>
        <v>1.58</v>
      </c>
    </row>
    <row r="402" spans="1:5" ht="30">
      <c r="A402" s="240" t="s">
        <v>22957</v>
      </c>
      <c r="B402" s="241" t="s">
        <v>1222</v>
      </c>
      <c r="C402" s="222" t="s">
        <v>2</v>
      </c>
      <c r="D402" s="223">
        <v>2.0699999999999998</v>
      </c>
      <c r="E402" s="242">
        <f t="shared" si="8"/>
        <v>2.0699999999999998</v>
      </c>
    </row>
    <row r="403" spans="1:5" ht="30">
      <c r="A403" s="240" t="s">
        <v>22958</v>
      </c>
      <c r="B403" s="241" t="s">
        <v>1223</v>
      </c>
      <c r="C403" s="222" t="s">
        <v>2</v>
      </c>
      <c r="D403" s="223">
        <v>1.28</v>
      </c>
      <c r="E403" s="242">
        <f t="shared" si="8"/>
        <v>1.28</v>
      </c>
    </row>
    <row r="404" spans="1:5" ht="15" customHeight="1">
      <c r="A404" s="240" t="s">
        <v>22959</v>
      </c>
      <c r="B404" s="236" t="s">
        <v>7721</v>
      </c>
      <c r="C404" s="237"/>
      <c r="D404" s="237"/>
      <c r="E404" s="242">
        <f t="shared" si="8"/>
        <v>0</v>
      </c>
    </row>
    <row r="405" spans="1:5" ht="60">
      <c r="A405" s="240" t="s">
        <v>22960</v>
      </c>
      <c r="B405" s="241" t="s">
        <v>1224</v>
      </c>
      <c r="C405" s="222" t="s">
        <v>10</v>
      </c>
      <c r="D405" s="223">
        <v>98.09</v>
      </c>
      <c r="E405" s="242">
        <f t="shared" si="8"/>
        <v>98.09</v>
      </c>
    </row>
    <row r="406" spans="1:5" ht="15" customHeight="1">
      <c r="A406" s="240" t="s">
        <v>22961</v>
      </c>
      <c r="B406" s="236" t="s">
        <v>7734</v>
      </c>
      <c r="C406" s="237"/>
      <c r="D406" s="237"/>
      <c r="E406" s="242">
        <f t="shared" si="8"/>
        <v>0</v>
      </c>
    </row>
    <row r="407" spans="1:5" ht="30">
      <c r="A407" s="240" t="s">
        <v>22962</v>
      </c>
      <c r="B407" s="241" t="s">
        <v>22963</v>
      </c>
      <c r="C407" s="222" t="s">
        <v>2</v>
      </c>
      <c r="D407" s="223">
        <v>1.01</v>
      </c>
      <c r="E407" s="242">
        <f t="shared" si="8"/>
        <v>1.01</v>
      </c>
    </row>
    <row r="408" spans="1:5" ht="15" customHeight="1">
      <c r="A408" s="240" t="s">
        <v>22964</v>
      </c>
      <c r="B408" s="236" t="s">
        <v>7731</v>
      </c>
      <c r="C408" s="237"/>
      <c r="D408" s="237"/>
      <c r="E408" s="242">
        <f t="shared" si="8"/>
        <v>0</v>
      </c>
    </row>
    <row r="409" spans="1:5" ht="30">
      <c r="A409" s="240" t="s">
        <v>22965</v>
      </c>
      <c r="B409" s="241" t="s">
        <v>7732</v>
      </c>
      <c r="C409" s="222" t="s">
        <v>4</v>
      </c>
      <c r="D409" s="223">
        <v>269.67</v>
      </c>
      <c r="E409" s="242">
        <f t="shared" si="8"/>
        <v>269.67</v>
      </c>
    </row>
    <row r="410" spans="1:5" ht="30">
      <c r="A410" s="240" t="s">
        <v>22966</v>
      </c>
      <c r="B410" s="241" t="s">
        <v>1225</v>
      </c>
      <c r="C410" s="222" t="s">
        <v>4</v>
      </c>
      <c r="D410" s="223">
        <v>293.81</v>
      </c>
      <c r="E410" s="242">
        <f t="shared" si="8"/>
        <v>293.81</v>
      </c>
    </row>
    <row r="411" spans="1:5">
      <c r="A411" s="240" t="s">
        <v>22967</v>
      </c>
      <c r="B411" s="241" t="s">
        <v>14</v>
      </c>
      <c r="C411" s="222" t="s">
        <v>3</v>
      </c>
      <c r="D411" s="223">
        <v>12.19</v>
      </c>
      <c r="E411" s="242">
        <f t="shared" si="8"/>
        <v>12.19</v>
      </c>
    </row>
    <row r="412" spans="1:5">
      <c r="A412" s="240" t="s">
        <v>22968</v>
      </c>
      <c r="B412" s="241" t="s">
        <v>1226</v>
      </c>
      <c r="C412" s="222" t="s">
        <v>4</v>
      </c>
      <c r="D412" s="223">
        <v>372.09</v>
      </c>
      <c r="E412" s="242">
        <f t="shared" si="8"/>
        <v>372.09</v>
      </c>
    </row>
    <row r="413" spans="1:5" ht="30">
      <c r="A413" s="240" t="s">
        <v>22969</v>
      </c>
      <c r="B413" s="241" t="s">
        <v>1227</v>
      </c>
      <c r="C413" s="222" t="s">
        <v>2</v>
      </c>
      <c r="D413" s="223">
        <v>2.87</v>
      </c>
      <c r="E413" s="242">
        <f t="shared" si="8"/>
        <v>2.87</v>
      </c>
    </row>
    <row r="414" spans="1:5" ht="15" customHeight="1">
      <c r="A414" s="240" t="s">
        <v>22970</v>
      </c>
      <c r="B414" s="236" t="s">
        <v>7733</v>
      </c>
      <c r="C414" s="237"/>
      <c r="D414" s="237"/>
      <c r="E414" s="242">
        <f t="shared" si="8"/>
        <v>0</v>
      </c>
    </row>
    <row r="415" spans="1:5" ht="30">
      <c r="A415" s="240" t="s">
        <v>22971</v>
      </c>
      <c r="B415" s="241" t="s">
        <v>1228</v>
      </c>
      <c r="C415" s="222" t="s">
        <v>4</v>
      </c>
      <c r="D415" s="225">
        <v>1225.56</v>
      </c>
      <c r="E415" s="242">
        <f t="shared" si="8"/>
        <v>1225.56</v>
      </c>
    </row>
    <row r="416" spans="1:5" ht="15" customHeight="1">
      <c r="A416" s="240" t="s">
        <v>22972</v>
      </c>
      <c r="B416" s="236" t="s">
        <v>7734</v>
      </c>
      <c r="C416" s="237"/>
      <c r="D416" s="237"/>
      <c r="E416" s="242">
        <f t="shared" si="8"/>
        <v>0</v>
      </c>
    </row>
    <row r="417" spans="1:5" ht="30">
      <c r="A417" s="240" t="s">
        <v>22973</v>
      </c>
      <c r="B417" s="241" t="s">
        <v>13733</v>
      </c>
      <c r="C417" s="222" t="s">
        <v>10</v>
      </c>
      <c r="D417" s="223">
        <v>42.14</v>
      </c>
      <c r="E417" s="242">
        <f t="shared" si="8"/>
        <v>42.14</v>
      </c>
    </row>
    <row r="418" spans="1:5" ht="30">
      <c r="A418" s="240" t="s">
        <v>22974</v>
      </c>
      <c r="B418" s="241" t="s">
        <v>7735</v>
      </c>
      <c r="C418" s="222" t="s">
        <v>10</v>
      </c>
      <c r="D418" s="223">
        <v>96.4</v>
      </c>
      <c r="E418" s="242">
        <f t="shared" si="8"/>
        <v>96.4</v>
      </c>
    </row>
    <row r="419" spans="1:5">
      <c r="A419" s="240" t="s">
        <v>22975</v>
      </c>
      <c r="B419" s="241" t="s">
        <v>13734</v>
      </c>
      <c r="C419" s="222" t="s">
        <v>10</v>
      </c>
      <c r="D419" s="223">
        <v>26.8</v>
      </c>
      <c r="E419" s="242">
        <f t="shared" si="8"/>
        <v>26.8</v>
      </c>
    </row>
    <row r="420" spans="1:5" ht="30">
      <c r="A420" s="240" t="s">
        <v>22976</v>
      </c>
      <c r="B420" s="241" t="s">
        <v>13735</v>
      </c>
      <c r="C420" s="222" t="s">
        <v>10</v>
      </c>
      <c r="D420" s="223">
        <v>24.19</v>
      </c>
      <c r="E420" s="242">
        <f t="shared" si="8"/>
        <v>24.19</v>
      </c>
    </row>
    <row r="421" spans="1:5" ht="30">
      <c r="A421" s="240" t="s">
        <v>22977</v>
      </c>
      <c r="B421" s="241" t="s">
        <v>1229</v>
      </c>
      <c r="C421" s="222" t="s">
        <v>10</v>
      </c>
      <c r="D421" s="223">
        <v>15.62</v>
      </c>
      <c r="E421" s="242">
        <f t="shared" si="8"/>
        <v>15.62</v>
      </c>
    </row>
    <row r="422" spans="1:5">
      <c r="A422" s="240" t="s">
        <v>22978</v>
      </c>
      <c r="B422" s="241" t="s">
        <v>1230</v>
      </c>
      <c r="C422" s="222" t="s">
        <v>10</v>
      </c>
      <c r="D422" s="223">
        <v>7.41</v>
      </c>
      <c r="E422" s="242">
        <f t="shared" si="8"/>
        <v>7.41</v>
      </c>
    </row>
    <row r="423" spans="1:5" ht="30">
      <c r="A423" s="240" t="s">
        <v>22979</v>
      </c>
      <c r="B423" s="241" t="s">
        <v>1231</v>
      </c>
      <c r="C423" s="222" t="s">
        <v>10</v>
      </c>
      <c r="D423" s="223">
        <v>33.659999999999997</v>
      </c>
      <c r="E423" s="242">
        <f t="shared" si="8"/>
        <v>33.659999999999997</v>
      </c>
    </row>
    <row r="424" spans="1:5">
      <c r="A424" s="240" t="s">
        <v>22980</v>
      </c>
      <c r="B424" s="241" t="s">
        <v>1232</v>
      </c>
      <c r="C424" s="222" t="s">
        <v>10</v>
      </c>
      <c r="D424" s="223">
        <v>15.76</v>
      </c>
      <c r="E424" s="242">
        <f t="shared" si="8"/>
        <v>15.76</v>
      </c>
    </row>
    <row r="425" spans="1:5" ht="15" customHeight="1">
      <c r="A425" s="240" t="s">
        <v>22981</v>
      </c>
      <c r="B425" s="236" t="s">
        <v>7734</v>
      </c>
      <c r="C425" s="237"/>
      <c r="D425" s="237"/>
      <c r="E425" s="242">
        <f t="shared" si="8"/>
        <v>0</v>
      </c>
    </row>
    <row r="426" spans="1:5" ht="45">
      <c r="A426" s="240" t="s">
        <v>22982</v>
      </c>
      <c r="B426" s="241" t="s">
        <v>13736</v>
      </c>
      <c r="C426" s="222" t="s">
        <v>10</v>
      </c>
      <c r="D426" s="223">
        <v>38.29</v>
      </c>
      <c r="E426" s="242">
        <f t="shared" si="8"/>
        <v>38.29</v>
      </c>
    </row>
    <row r="427" spans="1:5" ht="15" customHeight="1">
      <c r="A427" s="240" t="s">
        <v>22983</v>
      </c>
      <c r="B427" s="236" t="s">
        <v>7736</v>
      </c>
      <c r="C427" s="237"/>
      <c r="D427" s="237"/>
      <c r="E427" s="242">
        <f t="shared" si="8"/>
        <v>0</v>
      </c>
    </row>
    <row r="428" spans="1:5">
      <c r="A428" s="240" t="s">
        <v>22984</v>
      </c>
      <c r="B428" s="241" t="s">
        <v>22985</v>
      </c>
      <c r="C428" s="222" t="s">
        <v>10</v>
      </c>
      <c r="D428" s="223">
        <v>16.27</v>
      </c>
      <c r="E428" s="242">
        <f t="shared" si="8"/>
        <v>16.27</v>
      </c>
    </row>
    <row r="429" spans="1:5">
      <c r="A429" s="240" t="s">
        <v>22986</v>
      </c>
      <c r="B429" s="241" t="s">
        <v>1233</v>
      </c>
      <c r="C429" s="222" t="s">
        <v>3</v>
      </c>
      <c r="D429" s="223">
        <v>1.8</v>
      </c>
      <c r="E429" s="242">
        <f t="shared" si="8"/>
        <v>1.8</v>
      </c>
    </row>
    <row r="430" spans="1:5" ht="30">
      <c r="A430" s="240" t="s">
        <v>22987</v>
      </c>
      <c r="B430" s="241" t="s">
        <v>1234</v>
      </c>
      <c r="C430" s="222" t="s">
        <v>10</v>
      </c>
      <c r="D430" s="223">
        <v>42.23</v>
      </c>
      <c r="E430" s="242">
        <f t="shared" si="8"/>
        <v>42.23</v>
      </c>
    </row>
    <row r="431" spans="1:5" ht="30">
      <c r="A431" s="240" t="s">
        <v>22988</v>
      </c>
      <c r="B431" s="241" t="s">
        <v>1235</v>
      </c>
      <c r="C431" s="222" t="s">
        <v>10</v>
      </c>
      <c r="D431" s="223">
        <v>7.41</v>
      </c>
      <c r="E431" s="242">
        <f t="shared" si="8"/>
        <v>7.41</v>
      </c>
    </row>
    <row r="432" spans="1:5" ht="45">
      <c r="A432" s="240" t="s">
        <v>22989</v>
      </c>
      <c r="B432" s="241" t="s">
        <v>1236</v>
      </c>
      <c r="C432" s="222" t="s">
        <v>2</v>
      </c>
      <c r="D432" s="223">
        <v>3.28</v>
      </c>
      <c r="E432" s="242">
        <f t="shared" si="8"/>
        <v>3.28</v>
      </c>
    </row>
    <row r="433" spans="1:5">
      <c r="A433" s="240" t="s">
        <v>22990</v>
      </c>
      <c r="B433" s="241" t="s">
        <v>1237</v>
      </c>
      <c r="C433" s="222" t="s">
        <v>2</v>
      </c>
      <c r="D433" s="223">
        <v>0.97</v>
      </c>
      <c r="E433" s="242">
        <f t="shared" si="8"/>
        <v>0.97</v>
      </c>
    </row>
    <row r="434" spans="1:5" ht="30">
      <c r="A434" s="240" t="s">
        <v>22991</v>
      </c>
      <c r="B434" s="241" t="s">
        <v>13737</v>
      </c>
      <c r="C434" s="222" t="s">
        <v>3</v>
      </c>
      <c r="D434" s="223">
        <v>7.26</v>
      </c>
      <c r="E434" s="242">
        <f t="shared" si="8"/>
        <v>7.26</v>
      </c>
    </row>
    <row r="435" spans="1:5" ht="30">
      <c r="A435" s="240" t="s">
        <v>22992</v>
      </c>
      <c r="B435" s="241" t="s">
        <v>13738</v>
      </c>
      <c r="C435" s="222" t="s">
        <v>3</v>
      </c>
      <c r="D435" s="223">
        <v>15.62</v>
      </c>
      <c r="E435" s="242">
        <f t="shared" si="8"/>
        <v>15.62</v>
      </c>
    </row>
    <row r="436" spans="1:5">
      <c r="A436" s="240" t="s">
        <v>22993</v>
      </c>
      <c r="B436" s="241" t="s">
        <v>1238</v>
      </c>
      <c r="C436" s="222" t="s">
        <v>3</v>
      </c>
      <c r="D436" s="223">
        <v>4.3600000000000003</v>
      </c>
      <c r="E436" s="242">
        <f t="shared" si="8"/>
        <v>4.3600000000000003</v>
      </c>
    </row>
    <row r="437" spans="1:5">
      <c r="A437" s="240" t="s">
        <v>22994</v>
      </c>
      <c r="B437" s="241" t="s">
        <v>15</v>
      </c>
      <c r="C437" s="222" t="s">
        <v>3</v>
      </c>
      <c r="D437" s="223">
        <v>62.4</v>
      </c>
      <c r="E437" s="242">
        <f t="shared" si="8"/>
        <v>62.4</v>
      </c>
    </row>
    <row r="438" spans="1:5">
      <c r="A438" s="240" t="s">
        <v>22995</v>
      </c>
      <c r="B438" s="241" t="s">
        <v>1239</v>
      </c>
      <c r="C438" s="222" t="s">
        <v>10</v>
      </c>
      <c r="D438" s="223">
        <v>105.83</v>
      </c>
      <c r="E438" s="242">
        <f t="shared" si="8"/>
        <v>105.83</v>
      </c>
    </row>
    <row r="439" spans="1:5">
      <c r="A439" s="240" t="s">
        <v>22996</v>
      </c>
      <c r="B439" s="241" t="s">
        <v>1240</v>
      </c>
      <c r="C439" s="222" t="s">
        <v>10</v>
      </c>
      <c r="D439" s="223">
        <v>54.81</v>
      </c>
      <c r="E439" s="242">
        <f t="shared" si="8"/>
        <v>54.81</v>
      </c>
    </row>
    <row r="440" spans="1:5">
      <c r="A440" s="240" t="s">
        <v>22997</v>
      </c>
      <c r="B440" s="241" t="s">
        <v>1241</v>
      </c>
      <c r="C440" s="222" t="s">
        <v>2</v>
      </c>
      <c r="D440" s="223">
        <v>6.84</v>
      </c>
      <c r="E440" s="242">
        <f t="shared" si="8"/>
        <v>6.84</v>
      </c>
    </row>
    <row r="441" spans="1:5">
      <c r="A441" s="240" t="s">
        <v>22998</v>
      </c>
      <c r="B441" s="241" t="s">
        <v>1242</v>
      </c>
      <c r="C441" s="222" t="s">
        <v>10</v>
      </c>
      <c r="D441" s="223">
        <v>35.549999999999997</v>
      </c>
      <c r="E441" s="242">
        <f t="shared" si="8"/>
        <v>35.549999999999997</v>
      </c>
    </row>
    <row r="442" spans="1:5">
      <c r="A442" s="240" t="s">
        <v>22999</v>
      </c>
      <c r="B442" s="241" t="s">
        <v>1243</v>
      </c>
      <c r="C442" s="222" t="s">
        <v>10</v>
      </c>
      <c r="D442" s="223">
        <v>27.31</v>
      </c>
      <c r="E442" s="242">
        <f t="shared" ref="E442:E505" si="9">D442</f>
        <v>27.31</v>
      </c>
    </row>
    <row r="443" spans="1:5">
      <c r="A443" s="240" t="s">
        <v>23000</v>
      </c>
      <c r="B443" s="241" t="s">
        <v>1244</v>
      </c>
      <c r="C443" s="222" t="s">
        <v>10</v>
      </c>
      <c r="D443" s="223">
        <v>45.94</v>
      </c>
      <c r="E443" s="242">
        <f t="shared" si="9"/>
        <v>45.94</v>
      </c>
    </row>
    <row r="444" spans="1:5">
      <c r="A444" s="240" t="s">
        <v>23001</v>
      </c>
      <c r="B444" s="241" t="s">
        <v>1245</v>
      </c>
      <c r="C444" s="222" t="s">
        <v>10</v>
      </c>
      <c r="D444" s="223">
        <v>31.76</v>
      </c>
      <c r="E444" s="242">
        <f t="shared" si="9"/>
        <v>31.76</v>
      </c>
    </row>
    <row r="445" spans="1:5" ht="45">
      <c r="A445" s="240" t="s">
        <v>23002</v>
      </c>
      <c r="B445" s="241" t="s">
        <v>13739</v>
      </c>
      <c r="C445" s="222" t="s">
        <v>10</v>
      </c>
      <c r="D445" s="223">
        <v>41.79</v>
      </c>
      <c r="E445" s="242">
        <f t="shared" si="9"/>
        <v>41.79</v>
      </c>
    </row>
    <row r="446" spans="1:5" ht="45">
      <c r="A446" s="240" t="s">
        <v>23003</v>
      </c>
      <c r="B446" s="241" t="s">
        <v>13740</v>
      </c>
      <c r="C446" s="222" t="s">
        <v>10</v>
      </c>
      <c r="D446" s="223">
        <v>39.5</v>
      </c>
      <c r="E446" s="242">
        <f t="shared" si="9"/>
        <v>39.5</v>
      </c>
    </row>
    <row r="447" spans="1:5" ht="15" customHeight="1">
      <c r="A447" s="240" t="s">
        <v>23004</v>
      </c>
      <c r="B447" s="236" t="s">
        <v>23005</v>
      </c>
      <c r="C447" s="237"/>
      <c r="D447" s="237"/>
      <c r="E447" s="242">
        <f t="shared" si="9"/>
        <v>0</v>
      </c>
    </row>
    <row r="448" spans="1:5">
      <c r="A448" s="240" t="s">
        <v>23006</v>
      </c>
      <c r="B448" s="241" t="s">
        <v>23007</v>
      </c>
      <c r="C448" s="222" t="s">
        <v>10</v>
      </c>
      <c r="D448" s="223">
        <v>33.659999999999997</v>
      </c>
      <c r="E448" s="242">
        <f t="shared" si="9"/>
        <v>33.659999999999997</v>
      </c>
    </row>
    <row r="449" spans="1:5" ht="15" customHeight="1">
      <c r="A449" s="240" t="s">
        <v>23008</v>
      </c>
      <c r="B449" s="236" t="s">
        <v>1246</v>
      </c>
      <c r="C449" s="237"/>
      <c r="D449" s="237"/>
      <c r="E449" s="242">
        <f t="shared" si="9"/>
        <v>0</v>
      </c>
    </row>
    <row r="450" spans="1:5">
      <c r="A450" s="240" t="s">
        <v>23009</v>
      </c>
      <c r="B450" s="241" t="s">
        <v>1247</v>
      </c>
      <c r="C450" s="222" t="s">
        <v>4</v>
      </c>
      <c r="D450" s="223">
        <v>15.31</v>
      </c>
      <c r="E450" s="242">
        <f t="shared" si="9"/>
        <v>15.31</v>
      </c>
    </row>
    <row r="451" spans="1:5">
      <c r="A451" s="240" t="s">
        <v>23010</v>
      </c>
      <c r="B451" s="241" t="s">
        <v>1248</v>
      </c>
      <c r="C451" s="222" t="s">
        <v>7</v>
      </c>
      <c r="D451" s="223">
        <v>181.38</v>
      </c>
      <c r="E451" s="242">
        <f t="shared" si="9"/>
        <v>181.38</v>
      </c>
    </row>
    <row r="452" spans="1:5" ht="15" customHeight="1">
      <c r="A452" s="240" t="s">
        <v>23011</v>
      </c>
      <c r="B452" s="236" t="s">
        <v>1125</v>
      </c>
      <c r="C452" s="237"/>
      <c r="D452" s="237"/>
      <c r="E452" s="242">
        <f t="shared" si="9"/>
        <v>0</v>
      </c>
    </row>
    <row r="453" spans="1:5" ht="45">
      <c r="A453" s="240" t="s">
        <v>23012</v>
      </c>
      <c r="B453" s="241" t="s">
        <v>13741</v>
      </c>
      <c r="C453" s="222" t="s">
        <v>4</v>
      </c>
      <c r="D453" s="223">
        <v>294.88</v>
      </c>
      <c r="E453" s="242">
        <f t="shared" si="9"/>
        <v>294.88</v>
      </c>
    </row>
    <row r="454" spans="1:5">
      <c r="A454" s="240" t="s">
        <v>23013</v>
      </c>
      <c r="B454" s="241" t="s">
        <v>1249</v>
      </c>
      <c r="C454" s="222" t="s">
        <v>10</v>
      </c>
      <c r="D454" s="223">
        <v>17.399999999999999</v>
      </c>
      <c r="E454" s="242">
        <f t="shared" si="9"/>
        <v>17.399999999999999</v>
      </c>
    </row>
    <row r="455" spans="1:5">
      <c r="A455" s="240" t="s">
        <v>23014</v>
      </c>
      <c r="B455" s="241" t="s">
        <v>1250</v>
      </c>
      <c r="C455" s="222" t="s">
        <v>3</v>
      </c>
      <c r="D455" s="223">
        <v>25.39</v>
      </c>
      <c r="E455" s="242">
        <f t="shared" si="9"/>
        <v>25.39</v>
      </c>
    </row>
    <row r="456" spans="1:5" ht="30">
      <c r="A456" s="240" t="s">
        <v>23015</v>
      </c>
      <c r="B456" s="241" t="s">
        <v>1251</v>
      </c>
      <c r="C456" s="222" t="s">
        <v>4</v>
      </c>
      <c r="D456" s="225">
        <v>1481.23</v>
      </c>
      <c r="E456" s="242">
        <f t="shared" si="9"/>
        <v>1481.23</v>
      </c>
    </row>
    <row r="457" spans="1:5" ht="30">
      <c r="A457" s="240" t="s">
        <v>23016</v>
      </c>
      <c r="B457" s="241" t="s">
        <v>1252</v>
      </c>
      <c r="C457" s="222" t="s">
        <v>2</v>
      </c>
      <c r="D457" s="225">
        <v>1794.93</v>
      </c>
      <c r="E457" s="242">
        <f t="shared" si="9"/>
        <v>1794.93</v>
      </c>
    </row>
    <row r="458" spans="1:5" ht="30">
      <c r="A458" s="240" t="s">
        <v>23017</v>
      </c>
      <c r="B458" s="241" t="s">
        <v>1253</v>
      </c>
      <c r="C458" s="222" t="s">
        <v>12</v>
      </c>
      <c r="D458" s="225">
        <v>1544.98</v>
      </c>
      <c r="E458" s="242">
        <f t="shared" si="9"/>
        <v>1544.98</v>
      </c>
    </row>
    <row r="459" spans="1:5" ht="15" customHeight="1">
      <c r="A459" s="240" t="s">
        <v>23018</v>
      </c>
      <c r="B459" s="236" t="s">
        <v>7737</v>
      </c>
      <c r="C459" s="237"/>
      <c r="D459" s="237"/>
      <c r="E459" s="242">
        <f t="shared" si="9"/>
        <v>0</v>
      </c>
    </row>
    <row r="460" spans="1:5" ht="30">
      <c r="A460" s="240" t="s">
        <v>23019</v>
      </c>
      <c r="B460" s="241" t="s">
        <v>1254</v>
      </c>
      <c r="C460" s="222" t="s">
        <v>2</v>
      </c>
      <c r="D460" s="223">
        <v>155.97999999999999</v>
      </c>
      <c r="E460" s="242">
        <f t="shared" si="9"/>
        <v>155.97999999999999</v>
      </c>
    </row>
    <row r="461" spans="1:5">
      <c r="A461" s="240" t="s">
        <v>23020</v>
      </c>
      <c r="B461" s="241" t="s">
        <v>1255</v>
      </c>
      <c r="C461" s="222" t="s">
        <v>2</v>
      </c>
      <c r="D461" s="223">
        <v>42.8</v>
      </c>
      <c r="E461" s="242">
        <f t="shared" si="9"/>
        <v>42.8</v>
      </c>
    </row>
    <row r="462" spans="1:5" ht="30">
      <c r="A462" s="240" t="s">
        <v>23021</v>
      </c>
      <c r="B462" s="241" t="s">
        <v>1256</v>
      </c>
      <c r="C462" s="222" t="s">
        <v>2</v>
      </c>
      <c r="D462" s="223">
        <v>217.92</v>
      </c>
      <c r="E462" s="242">
        <f t="shared" si="9"/>
        <v>217.92</v>
      </c>
    </row>
    <row r="463" spans="1:5" ht="30">
      <c r="A463" s="240" t="s">
        <v>23022</v>
      </c>
      <c r="B463" s="241" t="s">
        <v>1257</v>
      </c>
      <c r="C463" s="222" t="s">
        <v>1</v>
      </c>
      <c r="D463" s="223">
        <v>10.64</v>
      </c>
      <c r="E463" s="242">
        <f t="shared" si="9"/>
        <v>10.64</v>
      </c>
    </row>
    <row r="464" spans="1:5" ht="45">
      <c r="A464" s="240" t="s">
        <v>23023</v>
      </c>
      <c r="B464" s="241" t="s">
        <v>1258</v>
      </c>
      <c r="C464" s="222" t="s">
        <v>1</v>
      </c>
      <c r="D464" s="223">
        <v>35.26</v>
      </c>
      <c r="E464" s="242">
        <f t="shared" si="9"/>
        <v>35.26</v>
      </c>
    </row>
    <row r="465" spans="1:5" ht="30">
      <c r="A465" s="240" t="s">
        <v>23024</v>
      </c>
      <c r="B465" s="241" t="s">
        <v>1259</v>
      </c>
      <c r="C465" s="222" t="s">
        <v>2</v>
      </c>
      <c r="D465" s="223">
        <v>214.42</v>
      </c>
      <c r="E465" s="242">
        <f t="shared" si="9"/>
        <v>214.42</v>
      </c>
    </row>
    <row r="466" spans="1:5" ht="15" customHeight="1">
      <c r="A466" s="240" t="s">
        <v>23025</v>
      </c>
      <c r="B466" s="236" t="s">
        <v>7737</v>
      </c>
      <c r="C466" s="237"/>
      <c r="D466" s="237"/>
      <c r="E466" s="242">
        <f t="shared" si="9"/>
        <v>0</v>
      </c>
    </row>
    <row r="467" spans="1:5" ht="30">
      <c r="A467" s="240" t="s">
        <v>23026</v>
      </c>
      <c r="B467" s="241" t="s">
        <v>1260</v>
      </c>
      <c r="C467" s="222" t="s">
        <v>2</v>
      </c>
      <c r="D467" s="223">
        <v>13.85</v>
      </c>
      <c r="E467" s="242">
        <f t="shared" si="9"/>
        <v>13.85</v>
      </c>
    </row>
    <row r="468" spans="1:5" ht="15" customHeight="1">
      <c r="A468" s="240" t="s">
        <v>23027</v>
      </c>
      <c r="B468" s="236" t="s">
        <v>7738</v>
      </c>
      <c r="C468" s="237"/>
      <c r="D468" s="237"/>
      <c r="E468" s="242">
        <f t="shared" si="9"/>
        <v>0</v>
      </c>
    </row>
    <row r="469" spans="1:5" ht="30">
      <c r="A469" s="240" t="s">
        <v>23028</v>
      </c>
      <c r="B469" s="241" t="s">
        <v>1261</v>
      </c>
      <c r="C469" s="222" t="s">
        <v>4</v>
      </c>
      <c r="D469" s="223">
        <v>284.20999999999998</v>
      </c>
      <c r="E469" s="242">
        <f t="shared" si="9"/>
        <v>284.20999999999998</v>
      </c>
    </row>
    <row r="470" spans="1:5" ht="15" customHeight="1">
      <c r="A470" s="240" t="s">
        <v>16738</v>
      </c>
      <c r="B470" s="236" t="s">
        <v>7739</v>
      </c>
      <c r="C470" s="237"/>
      <c r="D470" s="237"/>
      <c r="E470" s="242">
        <f t="shared" si="9"/>
        <v>0</v>
      </c>
    </row>
    <row r="471" spans="1:5" ht="15" customHeight="1">
      <c r="A471" s="240" t="s">
        <v>23029</v>
      </c>
      <c r="B471" s="236" t="s">
        <v>1262</v>
      </c>
      <c r="C471" s="237"/>
      <c r="D471" s="237"/>
      <c r="E471" s="242">
        <f t="shared" si="9"/>
        <v>0</v>
      </c>
    </row>
    <row r="472" spans="1:5" ht="30">
      <c r="A472" s="240" t="s">
        <v>23030</v>
      </c>
      <c r="B472" s="241" t="s">
        <v>1263</v>
      </c>
      <c r="C472" s="222" t="s">
        <v>2</v>
      </c>
      <c r="D472" s="225">
        <v>2454.65</v>
      </c>
      <c r="E472" s="242">
        <f t="shared" si="9"/>
        <v>2454.65</v>
      </c>
    </row>
    <row r="473" spans="1:5" ht="30">
      <c r="A473" s="240" t="s">
        <v>23031</v>
      </c>
      <c r="B473" s="241" t="s">
        <v>1264</v>
      </c>
      <c r="C473" s="222" t="s">
        <v>2</v>
      </c>
      <c r="D473" s="225">
        <v>3481.85</v>
      </c>
      <c r="E473" s="242">
        <f t="shared" si="9"/>
        <v>3481.85</v>
      </c>
    </row>
    <row r="474" spans="1:5" ht="15" customHeight="1">
      <c r="A474" s="240" t="s">
        <v>16739</v>
      </c>
      <c r="B474" s="236" t="s">
        <v>7740</v>
      </c>
      <c r="C474" s="237"/>
      <c r="D474" s="237"/>
      <c r="E474" s="242">
        <f t="shared" si="9"/>
        <v>0</v>
      </c>
    </row>
    <row r="475" spans="1:5" ht="30">
      <c r="A475" s="240" t="s">
        <v>23032</v>
      </c>
      <c r="B475" s="241" t="s">
        <v>1265</v>
      </c>
      <c r="C475" s="222" t="s">
        <v>2</v>
      </c>
      <c r="D475" s="223">
        <v>36.56</v>
      </c>
      <c r="E475" s="242">
        <f t="shared" si="9"/>
        <v>36.56</v>
      </c>
    </row>
    <row r="476" spans="1:5" ht="30">
      <c r="A476" s="240" t="s">
        <v>23033</v>
      </c>
      <c r="B476" s="241" t="s">
        <v>7741</v>
      </c>
      <c r="C476" s="222" t="s">
        <v>2</v>
      </c>
      <c r="D476" s="223">
        <v>944.14</v>
      </c>
      <c r="E476" s="242">
        <f t="shared" si="9"/>
        <v>944.14</v>
      </c>
    </row>
    <row r="477" spans="1:5" ht="15" customHeight="1">
      <c r="A477" s="240" t="s">
        <v>16756</v>
      </c>
      <c r="B477" s="236" t="s">
        <v>1125</v>
      </c>
      <c r="C477" s="237"/>
      <c r="D477" s="237"/>
      <c r="E477" s="242">
        <f t="shared" si="9"/>
        <v>0</v>
      </c>
    </row>
    <row r="478" spans="1:5" ht="30">
      <c r="A478" s="240" t="s">
        <v>23034</v>
      </c>
      <c r="B478" s="241" t="s">
        <v>1266</v>
      </c>
      <c r="C478" s="222" t="s">
        <v>2</v>
      </c>
      <c r="D478" s="223">
        <v>70.98</v>
      </c>
      <c r="E478" s="242">
        <f t="shared" si="9"/>
        <v>70.98</v>
      </c>
    </row>
    <row r="479" spans="1:5" ht="30">
      <c r="A479" s="240" t="s">
        <v>23035</v>
      </c>
      <c r="B479" s="241" t="s">
        <v>1267</v>
      </c>
      <c r="C479" s="222" t="s">
        <v>2</v>
      </c>
      <c r="D479" s="223">
        <v>91.26</v>
      </c>
      <c r="E479" s="242">
        <f t="shared" si="9"/>
        <v>91.26</v>
      </c>
    </row>
    <row r="480" spans="1:5" ht="30">
      <c r="A480" s="240" t="s">
        <v>23036</v>
      </c>
      <c r="B480" s="241" t="s">
        <v>1268</v>
      </c>
      <c r="C480" s="222" t="s">
        <v>2</v>
      </c>
      <c r="D480" s="223">
        <v>107.03</v>
      </c>
      <c r="E480" s="242">
        <f t="shared" si="9"/>
        <v>107.03</v>
      </c>
    </row>
    <row r="481" spans="1:5" ht="30">
      <c r="A481" s="240" t="s">
        <v>23037</v>
      </c>
      <c r="B481" s="241" t="s">
        <v>1269</v>
      </c>
      <c r="C481" s="222" t="s">
        <v>2</v>
      </c>
      <c r="D481" s="223">
        <v>16.38</v>
      </c>
      <c r="E481" s="242">
        <f t="shared" si="9"/>
        <v>16.38</v>
      </c>
    </row>
    <row r="482" spans="1:5" ht="15" customHeight="1">
      <c r="A482" s="240" t="s">
        <v>16769</v>
      </c>
      <c r="B482" s="236" t="s">
        <v>7742</v>
      </c>
      <c r="C482" s="237"/>
      <c r="D482" s="237"/>
      <c r="E482" s="242">
        <f t="shared" si="9"/>
        <v>0</v>
      </c>
    </row>
    <row r="483" spans="1:5" ht="30">
      <c r="A483" s="240" t="s">
        <v>23038</v>
      </c>
      <c r="B483" s="241" t="s">
        <v>1270</v>
      </c>
      <c r="C483" s="222" t="s">
        <v>2</v>
      </c>
      <c r="D483" s="223">
        <v>11.94</v>
      </c>
      <c r="E483" s="242">
        <f t="shared" si="9"/>
        <v>11.94</v>
      </c>
    </row>
    <row r="484" spans="1:5" ht="15" customHeight="1">
      <c r="A484" s="240" t="s">
        <v>23039</v>
      </c>
      <c r="B484" s="236" t="s">
        <v>7743</v>
      </c>
      <c r="C484" s="237"/>
      <c r="D484" s="237"/>
      <c r="E484" s="242">
        <f t="shared" si="9"/>
        <v>0</v>
      </c>
    </row>
    <row r="485" spans="1:5" ht="30">
      <c r="A485" s="240" t="s">
        <v>23040</v>
      </c>
      <c r="B485" s="241" t="s">
        <v>1271</v>
      </c>
      <c r="C485" s="222" t="s">
        <v>2</v>
      </c>
      <c r="D485" s="223">
        <v>37.67</v>
      </c>
      <c r="E485" s="242">
        <f t="shared" si="9"/>
        <v>37.67</v>
      </c>
    </row>
    <row r="486" spans="1:5" ht="30">
      <c r="A486" s="240" t="s">
        <v>23041</v>
      </c>
      <c r="B486" s="241" t="s">
        <v>1272</v>
      </c>
      <c r="C486" s="222" t="s">
        <v>2</v>
      </c>
      <c r="D486" s="223">
        <v>8.69</v>
      </c>
      <c r="E486" s="242">
        <f t="shared" si="9"/>
        <v>8.69</v>
      </c>
    </row>
    <row r="487" spans="1:5" ht="30">
      <c r="A487" s="240" t="s">
        <v>23042</v>
      </c>
      <c r="B487" s="241" t="s">
        <v>1273</v>
      </c>
      <c r="C487" s="222" t="s">
        <v>2</v>
      </c>
      <c r="D487" s="223">
        <v>5.96</v>
      </c>
      <c r="E487" s="242">
        <f t="shared" si="9"/>
        <v>5.96</v>
      </c>
    </row>
    <row r="488" spans="1:5" ht="30">
      <c r="A488" s="240" t="s">
        <v>23043</v>
      </c>
      <c r="B488" s="241" t="s">
        <v>1274</v>
      </c>
      <c r="C488" s="222" t="s">
        <v>2</v>
      </c>
      <c r="D488" s="223">
        <v>5.63</v>
      </c>
      <c r="E488" s="242">
        <f t="shared" si="9"/>
        <v>5.63</v>
      </c>
    </row>
    <row r="489" spans="1:5" ht="15" customHeight="1">
      <c r="A489" s="240" t="s">
        <v>16771</v>
      </c>
      <c r="B489" s="236" t="s">
        <v>7744</v>
      </c>
      <c r="C489" s="237"/>
      <c r="D489" s="237"/>
      <c r="E489" s="242">
        <f t="shared" si="9"/>
        <v>0</v>
      </c>
    </row>
    <row r="490" spans="1:5" ht="30">
      <c r="A490" s="240" t="s">
        <v>23044</v>
      </c>
      <c r="B490" s="241" t="s">
        <v>5859</v>
      </c>
      <c r="C490" s="222" t="s">
        <v>2</v>
      </c>
      <c r="D490" s="223">
        <v>14.04</v>
      </c>
      <c r="E490" s="242">
        <f t="shared" si="9"/>
        <v>14.04</v>
      </c>
    </row>
    <row r="491" spans="1:5" ht="15" customHeight="1">
      <c r="A491" s="240" t="s">
        <v>16774</v>
      </c>
      <c r="B491" s="236" t="s">
        <v>7745</v>
      </c>
      <c r="C491" s="237"/>
      <c r="D491" s="237"/>
      <c r="E491" s="242">
        <f t="shared" si="9"/>
        <v>0</v>
      </c>
    </row>
    <row r="492" spans="1:5" ht="45">
      <c r="A492" s="240" t="s">
        <v>23045</v>
      </c>
      <c r="B492" s="241" t="s">
        <v>23046</v>
      </c>
      <c r="C492" s="222" t="s">
        <v>2</v>
      </c>
      <c r="D492" s="223">
        <v>644.11</v>
      </c>
      <c r="E492" s="242">
        <f t="shared" si="9"/>
        <v>644.11</v>
      </c>
    </row>
    <row r="493" spans="1:5" ht="15" customHeight="1">
      <c r="A493" s="240" t="s">
        <v>16789</v>
      </c>
      <c r="B493" s="236" t="s">
        <v>1125</v>
      </c>
      <c r="C493" s="237"/>
      <c r="D493" s="237"/>
      <c r="E493" s="242">
        <f t="shared" si="9"/>
        <v>0</v>
      </c>
    </row>
    <row r="494" spans="1:5" ht="30">
      <c r="A494" s="240" t="s">
        <v>23047</v>
      </c>
      <c r="B494" s="241" t="s">
        <v>1275</v>
      </c>
      <c r="C494" s="222" t="s">
        <v>2</v>
      </c>
      <c r="D494" s="223">
        <v>62.9</v>
      </c>
      <c r="E494" s="242">
        <f t="shared" si="9"/>
        <v>62.9</v>
      </c>
    </row>
    <row r="495" spans="1:5" ht="15" customHeight="1">
      <c r="A495" s="240" t="s">
        <v>23048</v>
      </c>
      <c r="B495" s="236" t="s">
        <v>7746</v>
      </c>
      <c r="C495" s="237"/>
      <c r="D495" s="237"/>
      <c r="E495" s="242">
        <f t="shared" si="9"/>
        <v>0</v>
      </c>
    </row>
    <row r="496" spans="1:5" ht="30">
      <c r="A496" s="240" t="s">
        <v>23049</v>
      </c>
      <c r="B496" s="241" t="s">
        <v>7747</v>
      </c>
      <c r="C496" s="222" t="s">
        <v>2</v>
      </c>
      <c r="D496" s="225">
        <v>37999.83</v>
      </c>
      <c r="E496" s="242">
        <f t="shared" si="9"/>
        <v>37999.83</v>
      </c>
    </row>
    <row r="497" spans="1:5" ht="30">
      <c r="A497" s="240" t="s">
        <v>23050</v>
      </c>
      <c r="B497" s="241" t="s">
        <v>7748</v>
      </c>
      <c r="C497" s="222" t="s">
        <v>2</v>
      </c>
      <c r="D497" s="225">
        <v>19309.87</v>
      </c>
      <c r="E497" s="242">
        <f t="shared" si="9"/>
        <v>19309.87</v>
      </c>
    </row>
    <row r="498" spans="1:5" ht="30">
      <c r="A498" s="240" t="s">
        <v>23051</v>
      </c>
      <c r="B498" s="241" t="s">
        <v>7749</v>
      </c>
      <c r="C498" s="222" t="s">
        <v>2</v>
      </c>
      <c r="D498" s="225">
        <v>29544.77</v>
      </c>
      <c r="E498" s="242">
        <f t="shared" si="9"/>
        <v>29544.77</v>
      </c>
    </row>
    <row r="499" spans="1:5" ht="30">
      <c r="A499" s="240" t="s">
        <v>23052</v>
      </c>
      <c r="B499" s="241" t="s">
        <v>7750</v>
      </c>
      <c r="C499" s="222" t="s">
        <v>2</v>
      </c>
      <c r="D499" s="225">
        <v>24363.77</v>
      </c>
      <c r="E499" s="242">
        <f t="shared" si="9"/>
        <v>24363.77</v>
      </c>
    </row>
    <row r="500" spans="1:5" ht="15" customHeight="1">
      <c r="A500" s="240" t="s">
        <v>23053</v>
      </c>
      <c r="B500" s="236" t="s">
        <v>7751</v>
      </c>
      <c r="C500" s="237"/>
      <c r="D500" s="237"/>
      <c r="E500" s="242">
        <f t="shared" si="9"/>
        <v>0</v>
      </c>
    </row>
    <row r="501" spans="1:5" ht="30">
      <c r="A501" s="240" t="s">
        <v>23054</v>
      </c>
      <c r="B501" s="241" t="s">
        <v>7752</v>
      </c>
      <c r="C501" s="222" t="s">
        <v>1</v>
      </c>
      <c r="D501" s="223">
        <v>50.27</v>
      </c>
      <c r="E501" s="242">
        <f t="shared" si="9"/>
        <v>50.27</v>
      </c>
    </row>
    <row r="502" spans="1:5" ht="15" customHeight="1">
      <c r="A502" s="240" t="s">
        <v>23055</v>
      </c>
      <c r="B502" s="236" t="s">
        <v>7753</v>
      </c>
      <c r="C502" s="237"/>
      <c r="D502" s="237"/>
      <c r="E502" s="242">
        <f t="shared" si="9"/>
        <v>0</v>
      </c>
    </row>
    <row r="503" spans="1:5" ht="30">
      <c r="A503" s="240" t="s">
        <v>23056</v>
      </c>
      <c r="B503" s="241" t="s">
        <v>1276</v>
      </c>
      <c r="C503" s="222" t="s">
        <v>2</v>
      </c>
      <c r="D503" s="225">
        <v>1368.08</v>
      </c>
      <c r="E503" s="242">
        <f t="shared" si="9"/>
        <v>1368.08</v>
      </c>
    </row>
    <row r="504" spans="1:5" ht="45">
      <c r="A504" s="240" t="s">
        <v>23057</v>
      </c>
      <c r="B504" s="241" t="s">
        <v>1277</v>
      </c>
      <c r="C504" s="222" t="s">
        <v>2</v>
      </c>
      <c r="D504" s="223">
        <v>450.09</v>
      </c>
      <c r="E504" s="242">
        <f t="shared" si="9"/>
        <v>450.09</v>
      </c>
    </row>
    <row r="505" spans="1:5" ht="45">
      <c r="A505" s="240" t="s">
        <v>23058</v>
      </c>
      <c r="B505" s="241" t="s">
        <v>1278</v>
      </c>
      <c r="C505" s="222" t="s">
        <v>2</v>
      </c>
      <c r="D505" s="223">
        <v>673.31</v>
      </c>
      <c r="E505" s="242">
        <f t="shared" si="9"/>
        <v>673.31</v>
      </c>
    </row>
    <row r="506" spans="1:5" ht="45">
      <c r="A506" s="240" t="s">
        <v>23059</v>
      </c>
      <c r="B506" s="241" t="s">
        <v>1279</v>
      </c>
      <c r="C506" s="222" t="s">
        <v>2</v>
      </c>
      <c r="D506" s="223">
        <v>478.49</v>
      </c>
      <c r="E506" s="242">
        <f t="shared" ref="E506:E569" si="10">D506</f>
        <v>478.49</v>
      </c>
    </row>
    <row r="507" spans="1:5" ht="45">
      <c r="A507" s="240" t="s">
        <v>23060</v>
      </c>
      <c r="B507" s="241" t="s">
        <v>1280</v>
      </c>
      <c r="C507" s="222" t="s">
        <v>2</v>
      </c>
      <c r="D507" s="223">
        <v>549.51</v>
      </c>
      <c r="E507" s="242">
        <f t="shared" si="10"/>
        <v>549.51</v>
      </c>
    </row>
    <row r="508" spans="1:5" ht="30">
      <c r="A508" s="240" t="s">
        <v>23061</v>
      </c>
      <c r="B508" s="241" t="s">
        <v>1281</v>
      </c>
      <c r="C508" s="222" t="s">
        <v>2</v>
      </c>
      <c r="D508" s="223">
        <v>33.69</v>
      </c>
      <c r="E508" s="242">
        <f t="shared" si="10"/>
        <v>33.69</v>
      </c>
    </row>
    <row r="509" spans="1:5" ht="30">
      <c r="A509" s="240" t="s">
        <v>23062</v>
      </c>
      <c r="B509" s="241" t="s">
        <v>1282</v>
      </c>
      <c r="C509" s="222" t="s">
        <v>2</v>
      </c>
      <c r="D509" s="223">
        <v>773.5</v>
      </c>
      <c r="E509" s="242">
        <f t="shared" si="10"/>
        <v>773.5</v>
      </c>
    </row>
    <row r="510" spans="1:5" ht="30">
      <c r="A510" s="240" t="s">
        <v>23063</v>
      </c>
      <c r="B510" s="241" t="s">
        <v>1283</v>
      </c>
      <c r="C510" s="222" t="s">
        <v>2</v>
      </c>
      <c r="D510" s="223">
        <v>258.04000000000002</v>
      </c>
      <c r="E510" s="242">
        <f t="shared" si="10"/>
        <v>258.04000000000002</v>
      </c>
    </row>
    <row r="511" spans="1:5" ht="45">
      <c r="A511" s="240" t="s">
        <v>23064</v>
      </c>
      <c r="B511" s="241" t="s">
        <v>7754</v>
      </c>
      <c r="C511" s="222" t="s">
        <v>2</v>
      </c>
      <c r="D511" s="225">
        <v>1271.81</v>
      </c>
      <c r="E511" s="242">
        <f t="shared" si="10"/>
        <v>1271.81</v>
      </c>
    </row>
    <row r="512" spans="1:5" ht="30">
      <c r="A512" s="240" t="s">
        <v>23065</v>
      </c>
      <c r="B512" s="241" t="s">
        <v>7755</v>
      </c>
      <c r="C512" s="222" t="s">
        <v>2</v>
      </c>
      <c r="D512" s="223">
        <v>3.99</v>
      </c>
      <c r="E512" s="242">
        <f t="shared" si="10"/>
        <v>3.99</v>
      </c>
    </row>
    <row r="513" spans="1:5" ht="15" customHeight="1">
      <c r="A513" s="240" t="s">
        <v>23066</v>
      </c>
      <c r="B513" s="236" t="s">
        <v>7756</v>
      </c>
      <c r="C513" s="237"/>
      <c r="D513" s="237"/>
      <c r="E513" s="242">
        <f t="shared" si="10"/>
        <v>0</v>
      </c>
    </row>
    <row r="514" spans="1:5" ht="30">
      <c r="A514" s="240" t="s">
        <v>23067</v>
      </c>
      <c r="B514" s="241" t="s">
        <v>1284</v>
      </c>
      <c r="C514" s="222" t="s">
        <v>2</v>
      </c>
      <c r="D514" s="223">
        <v>5.64</v>
      </c>
      <c r="E514" s="242">
        <f t="shared" si="10"/>
        <v>5.64</v>
      </c>
    </row>
    <row r="515" spans="1:5" ht="15" customHeight="1">
      <c r="A515" s="240" t="s">
        <v>23068</v>
      </c>
      <c r="B515" s="236" t="s">
        <v>7756</v>
      </c>
      <c r="C515" s="237"/>
      <c r="D515" s="237"/>
      <c r="E515" s="242">
        <f t="shared" si="10"/>
        <v>0</v>
      </c>
    </row>
    <row r="516" spans="1:5" ht="45">
      <c r="A516" s="240" t="s">
        <v>23069</v>
      </c>
      <c r="B516" s="241" t="s">
        <v>1285</v>
      </c>
      <c r="C516" s="222" t="s">
        <v>2</v>
      </c>
      <c r="D516" s="223">
        <v>450.09</v>
      </c>
      <c r="E516" s="242">
        <f t="shared" si="10"/>
        <v>450.09</v>
      </c>
    </row>
    <row r="517" spans="1:5" ht="45">
      <c r="A517" s="240" t="s">
        <v>23070</v>
      </c>
      <c r="B517" s="241" t="s">
        <v>1286</v>
      </c>
      <c r="C517" s="222" t="s">
        <v>2</v>
      </c>
      <c r="D517" s="223">
        <v>498.59</v>
      </c>
      <c r="E517" s="242">
        <f t="shared" si="10"/>
        <v>498.59</v>
      </c>
    </row>
    <row r="518" spans="1:5" ht="15" customHeight="1">
      <c r="A518" s="240" t="s">
        <v>23071</v>
      </c>
      <c r="B518" s="236" t="s">
        <v>7756</v>
      </c>
      <c r="C518" s="237"/>
      <c r="D518" s="237"/>
      <c r="E518" s="242">
        <f t="shared" si="10"/>
        <v>0</v>
      </c>
    </row>
    <row r="519" spans="1:5" ht="45">
      <c r="A519" s="240" t="s">
        <v>23072</v>
      </c>
      <c r="B519" s="241" t="s">
        <v>1287</v>
      </c>
      <c r="C519" s="222" t="s">
        <v>2</v>
      </c>
      <c r="D519" s="225">
        <v>1267.4000000000001</v>
      </c>
      <c r="E519" s="242">
        <f t="shared" si="10"/>
        <v>1267.4000000000001</v>
      </c>
    </row>
    <row r="520" spans="1:5" ht="45">
      <c r="A520" s="240" t="s">
        <v>23073</v>
      </c>
      <c r="B520" s="241" t="s">
        <v>1288</v>
      </c>
      <c r="C520" s="222" t="s">
        <v>2</v>
      </c>
      <c r="D520" s="225">
        <v>1244.27</v>
      </c>
      <c r="E520" s="242">
        <f t="shared" si="10"/>
        <v>1244.27</v>
      </c>
    </row>
    <row r="521" spans="1:5" ht="45">
      <c r="A521" s="240" t="s">
        <v>23074</v>
      </c>
      <c r="B521" s="241" t="s">
        <v>1289</v>
      </c>
      <c r="C521" s="222" t="s">
        <v>2</v>
      </c>
      <c r="D521" s="223">
        <v>673.31</v>
      </c>
      <c r="E521" s="242">
        <f t="shared" si="10"/>
        <v>673.31</v>
      </c>
    </row>
    <row r="522" spans="1:5" ht="30">
      <c r="A522" s="240" t="s">
        <v>23075</v>
      </c>
      <c r="B522" s="241" t="s">
        <v>1290</v>
      </c>
      <c r="C522" s="222" t="s">
        <v>2</v>
      </c>
      <c r="D522" s="225">
        <v>1327.43</v>
      </c>
      <c r="E522" s="242">
        <f t="shared" si="10"/>
        <v>1327.43</v>
      </c>
    </row>
    <row r="523" spans="1:5" ht="30">
      <c r="A523" s="240" t="s">
        <v>23076</v>
      </c>
      <c r="B523" s="241" t="s">
        <v>1291</v>
      </c>
      <c r="C523" s="222" t="s">
        <v>2</v>
      </c>
      <c r="D523" s="223">
        <v>142.63999999999999</v>
      </c>
      <c r="E523" s="242">
        <f t="shared" si="10"/>
        <v>142.63999999999999</v>
      </c>
    </row>
    <row r="524" spans="1:5" ht="30">
      <c r="A524" s="240" t="s">
        <v>23077</v>
      </c>
      <c r="B524" s="241" t="s">
        <v>7757</v>
      </c>
      <c r="C524" s="222" t="s">
        <v>2</v>
      </c>
      <c r="D524" s="223">
        <v>132.35</v>
      </c>
      <c r="E524" s="242">
        <f t="shared" si="10"/>
        <v>132.35</v>
      </c>
    </row>
    <row r="525" spans="1:5" ht="15" customHeight="1">
      <c r="A525" s="240" t="s">
        <v>23078</v>
      </c>
      <c r="B525" s="236" t="s">
        <v>7756</v>
      </c>
      <c r="C525" s="237"/>
      <c r="D525" s="237"/>
      <c r="E525" s="242">
        <f t="shared" si="10"/>
        <v>0</v>
      </c>
    </row>
    <row r="526" spans="1:5" ht="45">
      <c r="A526" s="240" t="s">
        <v>23079</v>
      </c>
      <c r="B526" s="241" t="s">
        <v>1292</v>
      </c>
      <c r="C526" s="222" t="s">
        <v>2</v>
      </c>
      <c r="D526" s="223">
        <v>549.51</v>
      </c>
      <c r="E526" s="242">
        <f t="shared" si="10"/>
        <v>549.51</v>
      </c>
    </row>
    <row r="527" spans="1:5" ht="15" customHeight="1">
      <c r="A527" s="240" t="s">
        <v>23080</v>
      </c>
      <c r="B527" s="236" t="s">
        <v>7758</v>
      </c>
      <c r="C527" s="237"/>
      <c r="D527" s="237"/>
      <c r="E527" s="242">
        <f t="shared" si="10"/>
        <v>0</v>
      </c>
    </row>
    <row r="528" spans="1:5" ht="30">
      <c r="A528" s="240" t="s">
        <v>23081</v>
      </c>
      <c r="B528" s="241" t="s">
        <v>7759</v>
      </c>
      <c r="C528" s="222" t="s">
        <v>1</v>
      </c>
      <c r="D528" s="223">
        <v>595</v>
      </c>
      <c r="E528" s="242">
        <f t="shared" si="10"/>
        <v>595</v>
      </c>
    </row>
    <row r="529" spans="1:5" ht="30">
      <c r="A529" s="240" t="s">
        <v>23082</v>
      </c>
      <c r="B529" s="241" t="s">
        <v>7760</v>
      </c>
      <c r="C529" s="222" t="s">
        <v>1</v>
      </c>
      <c r="D529" s="223">
        <v>61.35</v>
      </c>
      <c r="E529" s="242">
        <f t="shared" si="10"/>
        <v>61.35</v>
      </c>
    </row>
    <row r="530" spans="1:5" ht="30">
      <c r="A530" s="240" t="s">
        <v>23083</v>
      </c>
      <c r="B530" s="241" t="s">
        <v>7761</v>
      </c>
      <c r="C530" s="222" t="s">
        <v>1</v>
      </c>
      <c r="D530" s="223">
        <v>110.05</v>
      </c>
      <c r="E530" s="242">
        <f t="shared" si="10"/>
        <v>110.05</v>
      </c>
    </row>
    <row r="531" spans="1:5" ht="30">
      <c r="A531" s="240" t="s">
        <v>23084</v>
      </c>
      <c r="B531" s="241" t="s">
        <v>7762</v>
      </c>
      <c r="C531" s="222" t="s">
        <v>2</v>
      </c>
      <c r="D531" s="223">
        <v>120.56</v>
      </c>
      <c r="E531" s="242">
        <f t="shared" si="10"/>
        <v>120.56</v>
      </c>
    </row>
    <row r="532" spans="1:5" ht="30">
      <c r="A532" s="240" t="s">
        <v>23085</v>
      </c>
      <c r="B532" s="241" t="s">
        <v>7763</v>
      </c>
      <c r="C532" s="222" t="s">
        <v>1</v>
      </c>
      <c r="D532" s="223">
        <v>76.44</v>
      </c>
      <c r="E532" s="242">
        <f t="shared" si="10"/>
        <v>76.44</v>
      </c>
    </row>
    <row r="533" spans="1:5" ht="30">
      <c r="A533" s="240" t="s">
        <v>23086</v>
      </c>
      <c r="B533" s="241" t="s">
        <v>1293</v>
      </c>
      <c r="C533" s="222" t="s">
        <v>2</v>
      </c>
      <c r="D533" s="223">
        <v>27.53</v>
      </c>
      <c r="E533" s="242">
        <f t="shared" si="10"/>
        <v>27.53</v>
      </c>
    </row>
    <row r="534" spans="1:5" ht="15" customHeight="1">
      <c r="A534" s="240" t="s">
        <v>23087</v>
      </c>
      <c r="B534" s="236" t="s">
        <v>7764</v>
      </c>
      <c r="C534" s="237"/>
      <c r="D534" s="237"/>
      <c r="E534" s="242">
        <f t="shared" si="10"/>
        <v>0</v>
      </c>
    </row>
    <row r="535" spans="1:5" ht="45">
      <c r="A535" s="240" t="s">
        <v>23088</v>
      </c>
      <c r="B535" s="241" t="s">
        <v>1294</v>
      </c>
      <c r="C535" s="222" t="s">
        <v>2</v>
      </c>
      <c r="D535" s="223">
        <v>15.86</v>
      </c>
      <c r="E535" s="242">
        <f t="shared" si="10"/>
        <v>15.86</v>
      </c>
    </row>
    <row r="536" spans="1:5" ht="45">
      <c r="A536" s="240" t="s">
        <v>23089</v>
      </c>
      <c r="B536" s="241" t="s">
        <v>1295</v>
      </c>
      <c r="C536" s="222" t="s">
        <v>2</v>
      </c>
      <c r="D536" s="223">
        <v>14.38</v>
      </c>
      <c r="E536" s="242">
        <f t="shared" si="10"/>
        <v>14.38</v>
      </c>
    </row>
    <row r="537" spans="1:5" ht="45">
      <c r="A537" s="240" t="s">
        <v>23090</v>
      </c>
      <c r="B537" s="241" t="s">
        <v>1296</v>
      </c>
      <c r="C537" s="222" t="s">
        <v>2</v>
      </c>
      <c r="D537" s="223">
        <v>17.43</v>
      </c>
      <c r="E537" s="242">
        <f t="shared" si="10"/>
        <v>17.43</v>
      </c>
    </row>
    <row r="538" spans="1:5" ht="15" customHeight="1">
      <c r="A538" s="240" t="s">
        <v>23091</v>
      </c>
      <c r="B538" s="236" t="s">
        <v>7765</v>
      </c>
      <c r="C538" s="237"/>
      <c r="D538" s="237"/>
      <c r="E538" s="242">
        <f t="shared" si="10"/>
        <v>0</v>
      </c>
    </row>
    <row r="539" spans="1:5" ht="30">
      <c r="A539" s="240" t="s">
        <v>23092</v>
      </c>
      <c r="B539" s="241" t="s">
        <v>1297</v>
      </c>
      <c r="C539" s="222" t="s">
        <v>1</v>
      </c>
      <c r="D539" s="223">
        <v>3.02</v>
      </c>
      <c r="E539" s="242">
        <f t="shared" si="10"/>
        <v>3.02</v>
      </c>
    </row>
    <row r="540" spans="1:5" ht="30">
      <c r="A540" s="240" t="s">
        <v>23093</v>
      </c>
      <c r="B540" s="241" t="s">
        <v>1298</v>
      </c>
      <c r="C540" s="222" t="s">
        <v>1</v>
      </c>
      <c r="D540" s="223">
        <v>3.96</v>
      </c>
      <c r="E540" s="242">
        <f t="shared" si="10"/>
        <v>3.96</v>
      </c>
    </row>
    <row r="541" spans="1:5" ht="30">
      <c r="A541" s="240" t="s">
        <v>23094</v>
      </c>
      <c r="B541" s="241" t="s">
        <v>1299</v>
      </c>
      <c r="C541" s="222" t="s">
        <v>1</v>
      </c>
      <c r="D541" s="223">
        <v>5.38</v>
      </c>
      <c r="E541" s="242">
        <f t="shared" si="10"/>
        <v>5.38</v>
      </c>
    </row>
    <row r="542" spans="1:5" ht="30">
      <c r="A542" s="240" t="s">
        <v>23095</v>
      </c>
      <c r="B542" s="241" t="s">
        <v>1300</v>
      </c>
      <c r="C542" s="222" t="s">
        <v>1</v>
      </c>
      <c r="D542" s="223">
        <v>8.35</v>
      </c>
      <c r="E542" s="242">
        <f t="shared" si="10"/>
        <v>8.35</v>
      </c>
    </row>
    <row r="543" spans="1:5" ht="30">
      <c r="A543" s="240" t="s">
        <v>23096</v>
      </c>
      <c r="B543" s="241" t="s">
        <v>1301</v>
      </c>
      <c r="C543" s="222" t="s">
        <v>1</v>
      </c>
      <c r="D543" s="223">
        <v>10.49</v>
      </c>
      <c r="E543" s="242">
        <f t="shared" si="10"/>
        <v>10.49</v>
      </c>
    </row>
    <row r="544" spans="1:5" ht="30">
      <c r="A544" s="240" t="s">
        <v>23097</v>
      </c>
      <c r="B544" s="241" t="s">
        <v>1302</v>
      </c>
      <c r="C544" s="222" t="s">
        <v>1</v>
      </c>
      <c r="D544" s="223">
        <v>13.35</v>
      </c>
      <c r="E544" s="242">
        <f t="shared" si="10"/>
        <v>13.35</v>
      </c>
    </row>
    <row r="545" spans="1:5" ht="30">
      <c r="A545" s="240" t="s">
        <v>23098</v>
      </c>
      <c r="B545" s="241" t="s">
        <v>1303</v>
      </c>
      <c r="C545" s="222" t="s">
        <v>1</v>
      </c>
      <c r="D545" s="223">
        <v>31.91</v>
      </c>
      <c r="E545" s="242">
        <f t="shared" si="10"/>
        <v>31.91</v>
      </c>
    </row>
    <row r="546" spans="1:5" ht="30">
      <c r="A546" s="240" t="s">
        <v>23099</v>
      </c>
      <c r="B546" s="241" t="s">
        <v>1304</v>
      </c>
      <c r="C546" s="222" t="s">
        <v>1</v>
      </c>
      <c r="D546" s="223">
        <v>48.54</v>
      </c>
      <c r="E546" s="242">
        <f t="shared" si="10"/>
        <v>48.54</v>
      </c>
    </row>
    <row r="547" spans="1:5" ht="30">
      <c r="A547" s="240" t="s">
        <v>23100</v>
      </c>
      <c r="B547" s="241" t="s">
        <v>1305</v>
      </c>
      <c r="C547" s="222" t="s">
        <v>2</v>
      </c>
      <c r="D547" s="223">
        <v>4.6500000000000004</v>
      </c>
      <c r="E547" s="242">
        <f t="shared" si="10"/>
        <v>4.6500000000000004</v>
      </c>
    </row>
    <row r="548" spans="1:5" ht="30">
      <c r="A548" s="240" t="s">
        <v>23101</v>
      </c>
      <c r="B548" s="241" t="s">
        <v>1306</v>
      </c>
      <c r="C548" s="222" t="s">
        <v>2</v>
      </c>
      <c r="D548" s="223">
        <v>1.86</v>
      </c>
      <c r="E548" s="242">
        <f t="shared" si="10"/>
        <v>1.86</v>
      </c>
    </row>
    <row r="549" spans="1:5" ht="30">
      <c r="A549" s="240" t="s">
        <v>23102</v>
      </c>
      <c r="B549" s="241" t="s">
        <v>1307</v>
      </c>
      <c r="C549" s="222" t="s">
        <v>1</v>
      </c>
      <c r="D549" s="223">
        <v>7.11</v>
      </c>
      <c r="E549" s="242">
        <f t="shared" si="10"/>
        <v>7.11</v>
      </c>
    </row>
    <row r="550" spans="1:5">
      <c r="A550" s="240" t="s">
        <v>23103</v>
      </c>
      <c r="B550" s="241" t="s">
        <v>1308</v>
      </c>
      <c r="C550" s="222" t="s">
        <v>2</v>
      </c>
      <c r="D550" s="223">
        <v>50.49</v>
      </c>
      <c r="E550" s="242">
        <f t="shared" si="10"/>
        <v>50.49</v>
      </c>
    </row>
    <row r="551" spans="1:5" ht="30">
      <c r="A551" s="240" t="s">
        <v>23104</v>
      </c>
      <c r="B551" s="241" t="s">
        <v>1309</v>
      </c>
      <c r="C551" s="222" t="s">
        <v>1</v>
      </c>
      <c r="D551" s="223">
        <v>4.4000000000000004</v>
      </c>
      <c r="E551" s="242">
        <f t="shared" si="10"/>
        <v>4.4000000000000004</v>
      </c>
    </row>
    <row r="552" spans="1:5" ht="30">
      <c r="A552" s="240" t="s">
        <v>23105</v>
      </c>
      <c r="B552" s="241" t="s">
        <v>1310</v>
      </c>
      <c r="C552" s="222" t="s">
        <v>1</v>
      </c>
      <c r="D552" s="223">
        <v>9.84</v>
      </c>
      <c r="E552" s="242">
        <f t="shared" si="10"/>
        <v>9.84</v>
      </c>
    </row>
    <row r="553" spans="1:5">
      <c r="A553" s="240" t="s">
        <v>23106</v>
      </c>
      <c r="B553" s="241" t="s">
        <v>1311</v>
      </c>
      <c r="C553" s="222" t="s">
        <v>1</v>
      </c>
      <c r="D553" s="223">
        <v>169.17</v>
      </c>
      <c r="E553" s="242">
        <f t="shared" si="10"/>
        <v>169.17</v>
      </c>
    </row>
    <row r="554" spans="1:5" ht="30">
      <c r="A554" s="240" t="s">
        <v>23107</v>
      </c>
      <c r="B554" s="241" t="s">
        <v>1312</v>
      </c>
      <c r="C554" s="222" t="s">
        <v>2</v>
      </c>
      <c r="D554" s="223">
        <v>4.17</v>
      </c>
      <c r="E554" s="242">
        <f t="shared" si="10"/>
        <v>4.17</v>
      </c>
    </row>
    <row r="555" spans="1:5" ht="75">
      <c r="A555" s="240" t="s">
        <v>23108</v>
      </c>
      <c r="B555" s="241" t="s">
        <v>5249</v>
      </c>
      <c r="C555" s="222" t="s">
        <v>2</v>
      </c>
      <c r="D555" s="223">
        <v>8.7899999999999991</v>
      </c>
      <c r="E555" s="242">
        <f t="shared" si="10"/>
        <v>8.7899999999999991</v>
      </c>
    </row>
    <row r="556" spans="1:5" ht="30">
      <c r="A556" s="240" t="s">
        <v>23109</v>
      </c>
      <c r="B556" s="241" t="s">
        <v>1313</v>
      </c>
      <c r="C556" s="222" t="s">
        <v>1</v>
      </c>
      <c r="D556" s="223">
        <v>2.0299999999999998</v>
      </c>
      <c r="E556" s="242">
        <f t="shared" si="10"/>
        <v>2.0299999999999998</v>
      </c>
    </row>
    <row r="557" spans="1:5" ht="30">
      <c r="A557" s="240" t="s">
        <v>23110</v>
      </c>
      <c r="B557" s="241" t="s">
        <v>1314</v>
      </c>
      <c r="C557" s="222" t="s">
        <v>1</v>
      </c>
      <c r="D557" s="223">
        <v>3.17</v>
      </c>
      <c r="E557" s="242">
        <f t="shared" si="10"/>
        <v>3.17</v>
      </c>
    </row>
    <row r="558" spans="1:5" ht="15" customHeight="1">
      <c r="A558" s="240" t="s">
        <v>23111</v>
      </c>
      <c r="B558" s="236" t="s">
        <v>7766</v>
      </c>
      <c r="C558" s="237"/>
      <c r="D558" s="237"/>
      <c r="E558" s="242">
        <f t="shared" si="10"/>
        <v>0</v>
      </c>
    </row>
    <row r="559" spans="1:5" ht="30">
      <c r="A559" s="240" t="s">
        <v>23112</v>
      </c>
      <c r="B559" s="241" t="s">
        <v>1315</v>
      </c>
      <c r="C559" s="222" t="s">
        <v>1</v>
      </c>
      <c r="D559" s="223">
        <v>29.89</v>
      </c>
      <c r="E559" s="242">
        <f t="shared" si="10"/>
        <v>29.89</v>
      </c>
    </row>
    <row r="560" spans="1:5" ht="30">
      <c r="A560" s="240" t="s">
        <v>23113</v>
      </c>
      <c r="B560" s="241" t="s">
        <v>1316</v>
      </c>
      <c r="C560" s="222" t="s">
        <v>1</v>
      </c>
      <c r="D560" s="223">
        <v>4.3099999999999996</v>
      </c>
      <c r="E560" s="242">
        <f t="shared" si="10"/>
        <v>4.3099999999999996</v>
      </c>
    </row>
    <row r="561" spans="1:5" ht="30">
      <c r="A561" s="240" t="s">
        <v>23114</v>
      </c>
      <c r="B561" s="241" t="s">
        <v>1317</v>
      </c>
      <c r="C561" s="222" t="s">
        <v>1</v>
      </c>
      <c r="D561" s="223">
        <v>5.0199999999999996</v>
      </c>
      <c r="E561" s="242">
        <f t="shared" si="10"/>
        <v>5.0199999999999996</v>
      </c>
    </row>
    <row r="562" spans="1:5" ht="30">
      <c r="A562" s="240" t="s">
        <v>23115</v>
      </c>
      <c r="B562" s="241" t="s">
        <v>1318</v>
      </c>
      <c r="C562" s="222" t="s">
        <v>1</v>
      </c>
      <c r="D562" s="223">
        <v>11.22</v>
      </c>
      <c r="E562" s="242">
        <f t="shared" si="10"/>
        <v>11.22</v>
      </c>
    </row>
    <row r="563" spans="1:5" ht="15" customHeight="1">
      <c r="A563" s="240" t="s">
        <v>23116</v>
      </c>
      <c r="B563" s="236" t="s">
        <v>7767</v>
      </c>
      <c r="C563" s="237"/>
      <c r="D563" s="237"/>
      <c r="E563" s="242">
        <f t="shared" si="10"/>
        <v>0</v>
      </c>
    </row>
    <row r="564" spans="1:5" ht="30">
      <c r="A564" s="240" t="s">
        <v>23117</v>
      </c>
      <c r="B564" s="241" t="s">
        <v>1319</v>
      </c>
      <c r="C564" s="222" t="s">
        <v>1</v>
      </c>
      <c r="D564" s="223">
        <v>8.1</v>
      </c>
      <c r="E564" s="242">
        <f t="shared" si="10"/>
        <v>8.1</v>
      </c>
    </row>
    <row r="565" spans="1:5" ht="30">
      <c r="A565" s="240" t="s">
        <v>23118</v>
      </c>
      <c r="B565" s="241" t="s">
        <v>1320</v>
      </c>
      <c r="C565" s="222" t="s">
        <v>1</v>
      </c>
      <c r="D565" s="223">
        <v>2.95</v>
      </c>
      <c r="E565" s="242">
        <f t="shared" si="10"/>
        <v>2.95</v>
      </c>
    </row>
    <row r="566" spans="1:5" ht="15" customHeight="1">
      <c r="A566" s="240" t="s">
        <v>23119</v>
      </c>
      <c r="B566" s="236" t="s">
        <v>7768</v>
      </c>
      <c r="C566" s="237"/>
      <c r="D566" s="237"/>
      <c r="E566" s="242">
        <f t="shared" si="10"/>
        <v>0</v>
      </c>
    </row>
    <row r="567" spans="1:5" ht="45">
      <c r="A567" s="240" t="s">
        <v>23120</v>
      </c>
      <c r="B567" s="241" t="s">
        <v>7769</v>
      </c>
      <c r="C567" s="222" t="s">
        <v>2</v>
      </c>
      <c r="D567" s="223">
        <v>6.46</v>
      </c>
      <c r="E567" s="242">
        <f t="shared" si="10"/>
        <v>6.46</v>
      </c>
    </row>
    <row r="568" spans="1:5" ht="15" customHeight="1">
      <c r="A568" s="240" t="s">
        <v>23121</v>
      </c>
      <c r="B568" s="236" t="s">
        <v>1321</v>
      </c>
      <c r="C568" s="237"/>
      <c r="D568" s="237"/>
      <c r="E568" s="242">
        <f t="shared" si="10"/>
        <v>0</v>
      </c>
    </row>
    <row r="569" spans="1:5" ht="30">
      <c r="A569" s="240" t="s">
        <v>23122</v>
      </c>
      <c r="B569" s="241" t="s">
        <v>1322</v>
      </c>
      <c r="C569" s="222" t="s">
        <v>1</v>
      </c>
      <c r="D569" s="223">
        <v>1.76</v>
      </c>
      <c r="E569" s="242">
        <f t="shared" si="10"/>
        <v>1.76</v>
      </c>
    </row>
    <row r="570" spans="1:5" ht="30">
      <c r="A570" s="240" t="s">
        <v>23123</v>
      </c>
      <c r="B570" s="241" t="s">
        <v>1323</v>
      </c>
      <c r="C570" s="222" t="s">
        <v>1</v>
      </c>
      <c r="D570" s="223">
        <v>2.79</v>
      </c>
      <c r="E570" s="242">
        <f t="shared" ref="E570:E633" si="11">D570</f>
        <v>2.79</v>
      </c>
    </row>
    <row r="571" spans="1:5" ht="30">
      <c r="A571" s="240" t="s">
        <v>23124</v>
      </c>
      <c r="B571" s="241" t="s">
        <v>1324</v>
      </c>
      <c r="C571" s="222" t="s">
        <v>1</v>
      </c>
      <c r="D571" s="223">
        <v>4.79</v>
      </c>
      <c r="E571" s="242">
        <f t="shared" si="11"/>
        <v>4.79</v>
      </c>
    </row>
    <row r="572" spans="1:5" ht="30">
      <c r="A572" s="240" t="s">
        <v>23125</v>
      </c>
      <c r="B572" s="241" t="s">
        <v>1325</v>
      </c>
      <c r="C572" s="222" t="s">
        <v>1</v>
      </c>
      <c r="D572" s="223">
        <v>6.62</v>
      </c>
      <c r="E572" s="242">
        <f t="shared" si="11"/>
        <v>6.62</v>
      </c>
    </row>
    <row r="573" spans="1:5" ht="30">
      <c r="A573" s="240" t="s">
        <v>23126</v>
      </c>
      <c r="B573" s="241" t="s">
        <v>7770</v>
      </c>
      <c r="C573" s="222" t="s">
        <v>1</v>
      </c>
      <c r="D573" s="223">
        <v>114.44</v>
      </c>
      <c r="E573" s="242">
        <f t="shared" si="11"/>
        <v>114.44</v>
      </c>
    </row>
    <row r="574" spans="1:5" ht="30">
      <c r="A574" s="240" t="s">
        <v>23127</v>
      </c>
      <c r="B574" s="241" t="s">
        <v>1326</v>
      </c>
      <c r="C574" s="222" t="s">
        <v>1</v>
      </c>
      <c r="D574" s="223">
        <v>18.84</v>
      </c>
      <c r="E574" s="242">
        <f t="shared" si="11"/>
        <v>18.84</v>
      </c>
    </row>
    <row r="575" spans="1:5" ht="30">
      <c r="A575" s="240" t="s">
        <v>23128</v>
      </c>
      <c r="B575" s="241" t="s">
        <v>1327</v>
      </c>
      <c r="C575" s="222" t="s">
        <v>1</v>
      </c>
      <c r="D575" s="223">
        <v>29.66</v>
      </c>
      <c r="E575" s="242">
        <f t="shared" si="11"/>
        <v>29.66</v>
      </c>
    </row>
    <row r="576" spans="1:5" ht="30">
      <c r="A576" s="240" t="s">
        <v>23129</v>
      </c>
      <c r="B576" s="241" t="s">
        <v>7771</v>
      </c>
      <c r="C576" s="222" t="s">
        <v>1</v>
      </c>
      <c r="D576" s="223">
        <v>222.08</v>
      </c>
      <c r="E576" s="242">
        <f t="shared" si="11"/>
        <v>222.08</v>
      </c>
    </row>
    <row r="577" spans="1:5" ht="30">
      <c r="A577" s="240" t="s">
        <v>23130</v>
      </c>
      <c r="B577" s="241" t="s">
        <v>7772</v>
      </c>
      <c r="C577" s="222" t="s">
        <v>1</v>
      </c>
      <c r="D577" s="223">
        <v>9.6999999999999993</v>
      </c>
      <c r="E577" s="242">
        <f t="shared" si="11"/>
        <v>9.6999999999999993</v>
      </c>
    </row>
    <row r="578" spans="1:5" ht="30">
      <c r="A578" s="240" t="s">
        <v>23131</v>
      </c>
      <c r="B578" s="241" t="s">
        <v>7773</v>
      </c>
      <c r="C578" s="222" t="s">
        <v>1</v>
      </c>
      <c r="D578" s="223">
        <v>22.53</v>
      </c>
      <c r="E578" s="242">
        <f t="shared" si="11"/>
        <v>22.53</v>
      </c>
    </row>
    <row r="579" spans="1:5" ht="30">
      <c r="A579" s="240" t="s">
        <v>23132</v>
      </c>
      <c r="B579" s="241" t="s">
        <v>7774</v>
      </c>
      <c r="C579" s="222" t="s">
        <v>1</v>
      </c>
      <c r="D579" s="223">
        <v>13.26</v>
      </c>
      <c r="E579" s="242">
        <f t="shared" si="11"/>
        <v>13.26</v>
      </c>
    </row>
    <row r="580" spans="1:5" ht="30">
      <c r="A580" s="240" t="s">
        <v>23133</v>
      </c>
      <c r="B580" s="241" t="s">
        <v>7775</v>
      </c>
      <c r="C580" s="222" t="s">
        <v>1</v>
      </c>
      <c r="D580" s="223">
        <v>29.61</v>
      </c>
      <c r="E580" s="242">
        <f t="shared" si="11"/>
        <v>29.61</v>
      </c>
    </row>
    <row r="581" spans="1:5" ht="30">
      <c r="A581" s="240" t="s">
        <v>23134</v>
      </c>
      <c r="B581" s="241" t="s">
        <v>7776</v>
      </c>
      <c r="C581" s="222" t="s">
        <v>1</v>
      </c>
      <c r="D581" s="223">
        <v>40.64</v>
      </c>
      <c r="E581" s="242">
        <f t="shared" si="11"/>
        <v>40.64</v>
      </c>
    </row>
    <row r="582" spans="1:5" ht="30">
      <c r="A582" s="240" t="s">
        <v>23135</v>
      </c>
      <c r="B582" s="241" t="s">
        <v>7777</v>
      </c>
      <c r="C582" s="222" t="s">
        <v>1</v>
      </c>
      <c r="D582" s="223">
        <v>63.75</v>
      </c>
      <c r="E582" s="242">
        <f t="shared" si="11"/>
        <v>63.75</v>
      </c>
    </row>
    <row r="583" spans="1:5" ht="30">
      <c r="A583" s="240" t="s">
        <v>23136</v>
      </c>
      <c r="B583" s="241" t="s">
        <v>1328</v>
      </c>
      <c r="C583" s="222" t="s">
        <v>1</v>
      </c>
      <c r="D583" s="223">
        <v>21.79</v>
      </c>
      <c r="E583" s="242">
        <f t="shared" si="11"/>
        <v>21.79</v>
      </c>
    </row>
    <row r="584" spans="1:5" ht="30">
      <c r="A584" s="240" t="s">
        <v>23137</v>
      </c>
      <c r="B584" s="241" t="s">
        <v>7778</v>
      </c>
      <c r="C584" s="222" t="s">
        <v>1</v>
      </c>
      <c r="D584" s="223">
        <v>19.27</v>
      </c>
      <c r="E584" s="242">
        <f t="shared" si="11"/>
        <v>19.27</v>
      </c>
    </row>
    <row r="585" spans="1:5" ht="15" customHeight="1">
      <c r="A585" s="240" t="s">
        <v>23138</v>
      </c>
      <c r="B585" s="236" t="s">
        <v>7779</v>
      </c>
      <c r="C585" s="237"/>
      <c r="D585" s="237"/>
      <c r="E585" s="242">
        <f t="shared" si="11"/>
        <v>0</v>
      </c>
    </row>
    <row r="586" spans="1:5" ht="30">
      <c r="A586" s="240" t="s">
        <v>23139</v>
      </c>
      <c r="B586" s="241" t="s">
        <v>1329</v>
      </c>
      <c r="C586" s="222" t="s">
        <v>1</v>
      </c>
      <c r="D586" s="223">
        <v>77.010000000000005</v>
      </c>
      <c r="E586" s="242">
        <f t="shared" si="11"/>
        <v>77.010000000000005</v>
      </c>
    </row>
    <row r="587" spans="1:5">
      <c r="A587" s="240" t="s">
        <v>23140</v>
      </c>
      <c r="B587" s="241" t="s">
        <v>1330</v>
      </c>
      <c r="C587" s="222" t="s">
        <v>1</v>
      </c>
      <c r="D587" s="223">
        <v>3.04</v>
      </c>
      <c r="E587" s="242">
        <f t="shared" si="11"/>
        <v>3.04</v>
      </c>
    </row>
    <row r="588" spans="1:5" ht="30">
      <c r="A588" s="240" t="s">
        <v>23141</v>
      </c>
      <c r="B588" s="241" t="s">
        <v>7780</v>
      </c>
      <c r="C588" s="222" t="s">
        <v>1</v>
      </c>
      <c r="D588" s="223">
        <v>83.69</v>
      </c>
      <c r="E588" s="242">
        <f t="shared" si="11"/>
        <v>83.69</v>
      </c>
    </row>
    <row r="589" spans="1:5" ht="30">
      <c r="A589" s="240" t="s">
        <v>23142</v>
      </c>
      <c r="B589" s="241" t="s">
        <v>7781</v>
      </c>
      <c r="C589" s="222" t="s">
        <v>1</v>
      </c>
      <c r="D589" s="223">
        <v>23.56</v>
      </c>
      <c r="E589" s="242">
        <f t="shared" si="11"/>
        <v>23.56</v>
      </c>
    </row>
    <row r="590" spans="1:5" ht="30">
      <c r="A590" s="240" t="s">
        <v>23143</v>
      </c>
      <c r="B590" s="241" t="s">
        <v>7782</v>
      </c>
      <c r="C590" s="222" t="s">
        <v>1</v>
      </c>
      <c r="D590" s="223">
        <v>84.6</v>
      </c>
      <c r="E590" s="242">
        <f t="shared" si="11"/>
        <v>84.6</v>
      </c>
    </row>
    <row r="591" spans="1:5" ht="30">
      <c r="A591" s="240" t="s">
        <v>23144</v>
      </c>
      <c r="B591" s="241" t="s">
        <v>7783</v>
      </c>
      <c r="C591" s="222" t="s">
        <v>1</v>
      </c>
      <c r="D591" s="223">
        <v>32.590000000000003</v>
      </c>
      <c r="E591" s="242">
        <f t="shared" si="11"/>
        <v>32.590000000000003</v>
      </c>
    </row>
    <row r="592" spans="1:5" ht="30">
      <c r="A592" s="240" t="s">
        <v>23145</v>
      </c>
      <c r="B592" s="241" t="s">
        <v>7784</v>
      </c>
      <c r="C592" s="222" t="s">
        <v>1</v>
      </c>
      <c r="D592" s="223">
        <v>41.09</v>
      </c>
      <c r="E592" s="242">
        <f t="shared" si="11"/>
        <v>41.09</v>
      </c>
    </row>
    <row r="593" spans="1:5" ht="30">
      <c r="A593" s="240" t="s">
        <v>23146</v>
      </c>
      <c r="B593" s="241" t="s">
        <v>7785</v>
      </c>
      <c r="C593" s="222" t="s">
        <v>1</v>
      </c>
      <c r="D593" s="223">
        <v>7.91</v>
      </c>
      <c r="E593" s="242">
        <f t="shared" si="11"/>
        <v>7.91</v>
      </c>
    </row>
    <row r="594" spans="1:5" ht="30">
      <c r="A594" s="240" t="s">
        <v>23147</v>
      </c>
      <c r="B594" s="241" t="s">
        <v>7786</v>
      </c>
      <c r="C594" s="222" t="s">
        <v>1</v>
      </c>
      <c r="D594" s="223">
        <v>12.69</v>
      </c>
      <c r="E594" s="242">
        <f t="shared" si="11"/>
        <v>12.69</v>
      </c>
    </row>
    <row r="595" spans="1:5" ht="30">
      <c r="A595" s="240" t="s">
        <v>23148</v>
      </c>
      <c r="B595" s="241" t="s">
        <v>7787</v>
      </c>
      <c r="C595" s="222" t="s">
        <v>1</v>
      </c>
      <c r="D595" s="223">
        <v>19.62</v>
      </c>
      <c r="E595" s="242">
        <f t="shared" si="11"/>
        <v>19.62</v>
      </c>
    </row>
    <row r="596" spans="1:5" ht="30">
      <c r="A596" s="240" t="s">
        <v>23149</v>
      </c>
      <c r="B596" s="241" t="s">
        <v>7788</v>
      </c>
      <c r="C596" s="222" t="s">
        <v>1</v>
      </c>
      <c r="D596" s="223">
        <v>60.3</v>
      </c>
      <c r="E596" s="242">
        <f t="shared" si="11"/>
        <v>60.3</v>
      </c>
    </row>
    <row r="597" spans="1:5" ht="30">
      <c r="A597" s="240" t="s">
        <v>23150</v>
      </c>
      <c r="B597" s="241" t="s">
        <v>1331</v>
      </c>
      <c r="C597" s="222" t="s">
        <v>1</v>
      </c>
      <c r="D597" s="223">
        <v>12.08</v>
      </c>
      <c r="E597" s="242">
        <f t="shared" si="11"/>
        <v>12.08</v>
      </c>
    </row>
    <row r="598" spans="1:5" ht="30">
      <c r="A598" s="240" t="s">
        <v>23151</v>
      </c>
      <c r="B598" s="241" t="s">
        <v>7789</v>
      </c>
      <c r="C598" s="222" t="s">
        <v>1</v>
      </c>
      <c r="D598" s="223">
        <v>288.57</v>
      </c>
      <c r="E598" s="242">
        <f t="shared" si="11"/>
        <v>288.57</v>
      </c>
    </row>
    <row r="599" spans="1:5" ht="30">
      <c r="A599" s="240" t="s">
        <v>23152</v>
      </c>
      <c r="B599" s="241" t="s">
        <v>7790</v>
      </c>
      <c r="C599" s="222" t="s">
        <v>1</v>
      </c>
      <c r="D599" s="223">
        <v>175.93</v>
      </c>
      <c r="E599" s="242">
        <f t="shared" si="11"/>
        <v>175.93</v>
      </c>
    </row>
    <row r="600" spans="1:5" ht="15" customHeight="1">
      <c r="A600" s="240" t="s">
        <v>23153</v>
      </c>
      <c r="B600" s="236" t="s">
        <v>7779</v>
      </c>
      <c r="C600" s="237"/>
      <c r="D600" s="237"/>
      <c r="E600" s="242">
        <f t="shared" si="11"/>
        <v>0</v>
      </c>
    </row>
    <row r="601" spans="1:5" ht="30">
      <c r="A601" s="240" t="s">
        <v>23154</v>
      </c>
      <c r="B601" s="241" t="s">
        <v>1332</v>
      </c>
      <c r="C601" s="222" t="s">
        <v>1</v>
      </c>
      <c r="D601" s="223">
        <v>87.78</v>
      </c>
      <c r="E601" s="242">
        <f t="shared" si="11"/>
        <v>87.78</v>
      </c>
    </row>
    <row r="602" spans="1:5" ht="30">
      <c r="A602" s="240" t="s">
        <v>23155</v>
      </c>
      <c r="B602" s="241" t="s">
        <v>7791</v>
      </c>
      <c r="C602" s="222" t="s">
        <v>1</v>
      </c>
      <c r="D602" s="223">
        <v>4.4000000000000004</v>
      </c>
      <c r="E602" s="242">
        <f t="shared" si="11"/>
        <v>4.4000000000000004</v>
      </c>
    </row>
    <row r="603" spans="1:5" ht="30">
      <c r="A603" s="240" t="s">
        <v>23156</v>
      </c>
      <c r="B603" s="241" t="s">
        <v>7792</v>
      </c>
      <c r="C603" s="222" t="s">
        <v>1</v>
      </c>
      <c r="D603" s="223">
        <v>5.73</v>
      </c>
      <c r="E603" s="242">
        <f t="shared" si="11"/>
        <v>5.73</v>
      </c>
    </row>
    <row r="604" spans="1:5" ht="30">
      <c r="A604" s="240" t="s">
        <v>23157</v>
      </c>
      <c r="B604" s="241" t="s">
        <v>7793</v>
      </c>
      <c r="C604" s="222" t="s">
        <v>1</v>
      </c>
      <c r="D604" s="223">
        <v>148.52000000000001</v>
      </c>
      <c r="E604" s="242">
        <f t="shared" si="11"/>
        <v>148.52000000000001</v>
      </c>
    </row>
    <row r="605" spans="1:5" ht="30">
      <c r="A605" s="240" t="s">
        <v>23158</v>
      </c>
      <c r="B605" s="241" t="s">
        <v>1333</v>
      </c>
      <c r="C605" s="222" t="s">
        <v>3</v>
      </c>
      <c r="D605" s="223">
        <v>98.46</v>
      </c>
      <c r="E605" s="242">
        <f t="shared" si="11"/>
        <v>98.46</v>
      </c>
    </row>
    <row r="606" spans="1:5" ht="30">
      <c r="A606" s="240" t="s">
        <v>23159</v>
      </c>
      <c r="B606" s="241" t="s">
        <v>7794</v>
      </c>
      <c r="C606" s="222" t="s">
        <v>1</v>
      </c>
      <c r="D606" s="223">
        <v>413.02</v>
      </c>
      <c r="E606" s="242">
        <f t="shared" si="11"/>
        <v>413.02</v>
      </c>
    </row>
    <row r="607" spans="1:5">
      <c r="A607" s="240" t="s">
        <v>23160</v>
      </c>
      <c r="B607" s="241" t="s">
        <v>7795</v>
      </c>
      <c r="C607" s="222" t="s">
        <v>1</v>
      </c>
      <c r="D607" s="223">
        <v>4.57</v>
      </c>
      <c r="E607" s="242">
        <f t="shared" si="11"/>
        <v>4.57</v>
      </c>
    </row>
    <row r="608" spans="1:5" ht="15" customHeight="1">
      <c r="A608" s="240" t="s">
        <v>23161</v>
      </c>
      <c r="B608" s="236" t="s">
        <v>7796</v>
      </c>
      <c r="C608" s="237"/>
      <c r="D608" s="237"/>
      <c r="E608" s="242">
        <f t="shared" si="11"/>
        <v>0</v>
      </c>
    </row>
    <row r="609" spans="1:5" ht="30">
      <c r="A609" s="240" t="s">
        <v>23162</v>
      </c>
      <c r="B609" s="241" t="s">
        <v>7797</v>
      </c>
      <c r="C609" s="222" t="s">
        <v>1</v>
      </c>
      <c r="D609" s="223">
        <v>15.34</v>
      </c>
      <c r="E609" s="242">
        <f t="shared" si="11"/>
        <v>15.34</v>
      </c>
    </row>
    <row r="610" spans="1:5" ht="15" customHeight="1">
      <c r="A610" s="240" t="s">
        <v>23163</v>
      </c>
      <c r="B610" s="236" t="s">
        <v>7798</v>
      </c>
      <c r="C610" s="237"/>
      <c r="D610" s="237"/>
      <c r="E610" s="242">
        <f t="shared" si="11"/>
        <v>0</v>
      </c>
    </row>
    <row r="611" spans="1:5" ht="30">
      <c r="A611" s="240" t="s">
        <v>23164</v>
      </c>
      <c r="B611" s="241" t="s">
        <v>7799</v>
      </c>
      <c r="C611" s="222" t="s">
        <v>1</v>
      </c>
      <c r="D611" s="223">
        <v>8.25</v>
      </c>
      <c r="E611" s="242">
        <f t="shared" si="11"/>
        <v>8.25</v>
      </c>
    </row>
    <row r="612" spans="1:5" ht="30">
      <c r="A612" s="240" t="s">
        <v>23165</v>
      </c>
      <c r="B612" s="241" t="s">
        <v>7800</v>
      </c>
      <c r="C612" s="222" t="s">
        <v>1</v>
      </c>
      <c r="D612" s="223">
        <v>1.88</v>
      </c>
      <c r="E612" s="242">
        <f t="shared" si="11"/>
        <v>1.88</v>
      </c>
    </row>
    <row r="613" spans="1:5" ht="30">
      <c r="A613" s="240" t="s">
        <v>23166</v>
      </c>
      <c r="B613" s="241" t="s">
        <v>7801</v>
      </c>
      <c r="C613" s="222" t="s">
        <v>1</v>
      </c>
      <c r="D613" s="223">
        <v>11.36</v>
      </c>
      <c r="E613" s="242">
        <f t="shared" si="11"/>
        <v>11.36</v>
      </c>
    </row>
    <row r="614" spans="1:5" ht="15" customHeight="1">
      <c r="A614" s="240" t="s">
        <v>23167</v>
      </c>
      <c r="B614" s="236" t="s">
        <v>7694</v>
      </c>
      <c r="C614" s="237"/>
      <c r="D614" s="237"/>
      <c r="E614" s="242">
        <f t="shared" si="11"/>
        <v>0</v>
      </c>
    </row>
    <row r="615" spans="1:5" ht="30">
      <c r="A615" s="240" t="s">
        <v>23168</v>
      </c>
      <c r="B615" s="241" t="s">
        <v>1334</v>
      </c>
      <c r="C615" s="222" t="s">
        <v>2</v>
      </c>
      <c r="D615" s="223">
        <v>6.46</v>
      </c>
      <c r="E615" s="242">
        <f t="shared" si="11"/>
        <v>6.46</v>
      </c>
    </row>
    <row r="616" spans="1:5" ht="30">
      <c r="A616" s="240" t="s">
        <v>23169</v>
      </c>
      <c r="B616" s="241" t="s">
        <v>1335</v>
      </c>
      <c r="C616" s="222" t="s">
        <v>2</v>
      </c>
      <c r="D616" s="223">
        <v>3.93</v>
      </c>
      <c r="E616" s="242">
        <f t="shared" si="11"/>
        <v>3.93</v>
      </c>
    </row>
    <row r="617" spans="1:5" ht="30">
      <c r="A617" s="240" t="s">
        <v>23170</v>
      </c>
      <c r="B617" s="241" t="s">
        <v>1336</v>
      </c>
      <c r="C617" s="222" t="s">
        <v>2</v>
      </c>
      <c r="D617" s="223">
        <v>3.93</v>
      </c>
      <c r="E617" s="242">
        <f t="shared" si="11"/>
        <v>3.93</v>
      </c>
    </row>
    <row r="618" spans="1:5" ht="15" customHeight="1">
      <c r="A618" s="240" t="s">
        <v>23171</v>
      </c>
      <c r="B618" s="236" t="s">
        <v>7756</v>
      </c>
      <c r="C618" s="237"/>
      <c r="D618" s="237"/>
      <c r="E618" s="242">
        <f t="shared" si="11"/>
        <v>0</v>
      </c>
    </row>
    <row r="619" spans="1:5" ht="30">
      <c r="A619" s="240" t="s">
        <v>23172</v>
      </c>
      <c r="B619" s="241" t="s">
        <v>1337</v>
      </c>
      <c r="C619" s="222" t="s">
        <v>2</v>
      </c>
      <c r="D619" s="223">
        <v>750.82</v>
      </c>
      <c r="E619" s="242">
        <f t="shared" si="11"/>
        <v>750.82</v>
      </c>
    </row>
    <row r="620" spans="1:5" ht="30">
      <c r="A620" s="240" t="s">
        <v>23173</v>
      </c>
      <c r="B620" s="241" t="s">
        <v>1338</v>
      </c>
      <c r="C620" s="222" t="s">
        <v>2</v>
      </c>
      <c r="D620" s="223">
        <v>136.69999999999999</v>
      </c>
      <c r="E620" s="242">
        <f t="shared" si="11"/>
        <v>136.69999999999999</v>
      </c>
    </row>
    <row r="621" spans="1:5" ht="30">
      <c r="A621" s="240" t="s">
        <v>23174</v>
      </c>
      <c r="B621" s="241" t="s">
        <v>1339</v>
      </c>
      <c r="C621" s="222" t="s">
        <v>2</v>
      </c>
      <c r="D621" s="223">
        <v>299.58999999999997</v>
      </c>
      <c r="E621" s="242">
        <f t="shared" si="11"/>
        <v>299.58999999999997</v>
      </c>
    </row>
    <row r="622" spans="1:5" ht="30">
      <c r="A622" s="240" t="s">
        <v>23175</v>
      </c>
      <c r="B622" s="241" t="s">
        <v>1340</v>
      </c>
      <c r="C622" s="222" t="s">
        <v>2</v>
      </c>
      <c r="D622" s="223">
        <v>737.92</v>
      </c>
      <c r="E622" s="242">
        <f t="shared" si="11"/>
        <v>737.92</v>
      </c>
    </row>
    <row r="623" spans="1:5" ht="30">
      <c r="A623" s="240" t="s">
        <v>23176</v>
      </c>
      <c r="B623" s="241" t="s">
        <v>1341</v>
      </c>
      <c r="C623" s="222" t="s">
        <v>2</v>
      </c>
      <c r="D623" s="223">
        <v>737.92</v>
      </c>
      <c r="E623" s="242">
        <f t="shared" si="11"/>
        <v>737.92</v>
      </c>
    </row>
    <row r="624" spans="1:5" ht="15" customHeight="1">
      <c r="A624" s="240" t="s">
        <v>23177</v>
      </c>
      <c r="B624" s="236" t="s">
        <v>7802</v>
      </c>
      <c r="C624" s="237"/>
      <c r="D624" s="237"/>
      <c r="E624" s="242">
        <f t="shared" si="11"/>
        <v>0</v>
      </c>
    </row>
    <row r="625" spans="1:5">
      <c r="A625" s="240" t="s">
        <v>23178</v>
      </c>
      <c r="B625" s="241" t="s">
        <v>1342</v>
      </c>
      <c r="C625" s="222" t="s">
        <v>2</v>
      </c>
      <c r="D625" s="223">
        <v>67.42</v>
      </c>
      <c r="E625" s="242">
        <f t="shared" si="11"/>
        <v>67.42</v>
      </c>
    </row>
    <row r="626" spans="1:5">
      <c r="A626" s="240" t="s">
        <v>23179</v>
      </c>
      <c r="B626" s="241" t="s">
        <v>1343</v>
      </c>
      <c r="C626" s="222" t="s">
        <v>2</v>
      </c>
      <c r="D626" s="223">
        <v>67.42</v>
      </c>
      <c r="E626" s="242">
        <f t="shared" si="11"/>
        <v>67.42</v>
      </c>
    </row>
    <row r="627" spans="1:5">
      <c r="A627" s="240" t="s">
        <v>23180</v>
      </c>
      <c r="B627" s="241" t="s">
        <v>1344</v>
      </c>
      <c r="C627" s="222" t="s">
        <v>2</v>
      </c>
      <c r="D627" s="223">
        <v>67.42</v>
      </c>
      <c r="E627" s="242">
        <f t="shared" si="11"/>
        <v>67.42</v>
      </c>
    </row>
    <row r="628" spans="1:5">
      <c r="A628" s="240" t="s">
        <v>23181</v>
      </c>
      <c r="B628" s="241" t="s">
        <v>1345</v>
      </c>
      <c r="C628" s="222" t="s">
        <v>2</v>
      </c>
      <c r="D628" s="223">
        <v>97.48</v>
      </c>
      <c r="E628" s="242">
        <f t="shared" si="11"/>
        <v>97.48</v>
      </c>
    </row>
    <row r="629" spans="1:5" ht="15" customHeight="1">
      <c r="A629" s="240" t="s">
        <v>23182</v>
      </c>
      <c r="B629" s="236" t="s">
        <v>7803</v>
      </c>
      <c r="C629" s="237"/>
      <c r="D629" s="237"/>
      <c r="E629" s="242">
        <f t="shared" si="11"/>
        <v>0</v>
      </c>
    </row>
    <row r="630" spans="1:5">
      <c r="A630" s="240" t="s">
        <v>23183</v>
      </c>
      <c r="B630" s="241" t="s">
        <v>1346</v>
      </c>
      <c r="C630" s="222" t="s">
        <v>2</v>
      </c>
      <c r="D630" s="223">
        <v>97.48</v>
      </c>
      <c r="E630" s="242">
        <f t="shared" si="11"/>
        <v>97.48</v>
      </c>
    </row>
    <row r="631" spans="1:5">
      <c r="A631" s="240" t="s">
        <v>23184</v>
      </c>
      <c r="B631" s="241" t="s">
        <v>1347</v>
      </c>
      <c r="C631" s="222" t="s">
        <v>2</v>
      </c>
      <c r="D631" s="223">
        <v>97.48</v>
      </c>
      <c r="E631" s="242">
        <f t="shared" si="11"/>
        <v>97.48</v>
      </c>
    </row>
    <row r="632" spans="1:5" ht="15" customHeight="1">
      <c r="A632" s="240" t="s">
        <v>23185</v>
      </c>
      <c r="B632" s="236" t="s">
        <v>7804</v>
      </c>
      <c r="C632" s="237"/>
      <c r="D632" s="237"/>
      <c r="E632" s="242">
        <f t="shared" si="11"/>
        <v>0</v>
      </c>
    </row>
    <row r="633" spans="1:5" ht="30">
      <c r="A633" s="240" t="s">
        <v>23186</v>
      </c>
      <c r="B633" s="241" t="s">
        <v>1348</v>
      </c>
      <c r="C633" s="222" t="s">
        <v>2</v>
      </c>
      <c r="D633" s="225">
        <v>1112.05</v>
      </c>
      <c r="E633" s="242">
        <f t="shared" si="11"/>
        <v>1112.05</v>
      </c>
    </row>
    <row r="634" spans="1:5" ht="15" customHeight="1">
      <c r="A634" s="240" t="s">
        <v>23187</v>
      </c>
      <c r="B634" s="236" t="s">
        <v>7805</v>
      </c>
      <c r="C634" s="237"/>
      <c r="D634" s="237"/>
      <c r="E634" s="242">
        <f t="shared" ref="E634:E697" si="12">D634</f>
        <v>0</v>
      </c>
    </row>
    <row r="635" spans="1:5" ht="30">
      <c r="A635" s="240" t="s">
        <v>23188</v>
      </c>
      <c r="B635" s="241" t="s">
        <v>7806</v>
      </c>
      <c r="C635" s="222" t="s">
        <v>2</v>
      </c>
      <c r="D635" s="223">
        <v>406.41</v>
      </c>
      <c r="E635" s="242">
        <f t="shared" si="12"/>
        <v>406.41</v>
      </c>
    </row>
    <row r="636" spans="1:5" ht="30">
      <c r="A636" s="240" t="s">
        <v>23189</v>
      </c>
      <c r="B636" s="241" t="s">
        <v>1349</v>
      </c>
      <c r="C636" s="222" t="s">
        <v>2</v>
      </c>
      <c r="D636" s="223">
        <v>147.52000000000001</v>
      </c>
      <c r="E636" s="242">
        <f t="shared" si="12"/>
        <v>147.52000000000001</v>
      </c>
    </row>
    <row r="637" spans="1:5" ht="45">
      <c r="A637" s="240" t="s">
        <v>23190</v>
      </c>
      <c r="B637" s="241" t="s">
        <v>7807</v>
      </c>
      <c r="C637" s="222" t="s">
        <v>2</v>
      </c>
      <c r="D637" s="223">
        <v>406.41</v>
      </c>
      <c r="E637" s="242">
        <f t="shared" si="12"/>
        <v>406.41</v>
      </c>
    </row>
    <row r="638" spans="1:5" ht="15" customHeight="1">
      <c r="A638" s="240" t="s">
        <v>23191</v>
      </c>
      <c r="B638" s="236" t="s">
        <v>7804</v>
      </c>
      <c r="C638" s="237"/>
      <c r="D638" s="237"/>
      <c r="E638" s="242">
        <f t="shared" si="12"/>
        <v>0</v>
      </c>
    </row>
    <row r="639" spans="1:5" ht="30">
      <c r="A639" s="240" t="s">
        <v>23192</v>
      </c>
      <c r="B639" s="241" t="s">
        <v>7808</v>
      </c>
      <c r="C639" s="222" t="s">
        <v>2</v>
      </c>
      <c r="D639" s="223">
        <v>86.88</v>
      </c>
      <c r="E639" s="242">
        <f t="shared" si="12"/>
        <v>86.88</v>
      </c>
    </row>
    <row r="640" spans="1:5" ht="30">
      <c r="A640" s="240" t="s">
        <v>23193</v>
      </c>
      <c r="B640" s="241" t="s">
        <v>1350</v>
      </c>
      <c r="C640" s="222" t="s">
        <v>2</v>
      </c>
      <c r="D640" s="223">
        <v>10.039999999999999</v>
      </c>
      <c r="E640" s="242">
        <f t="shared" si="12"/>
        <v>10.039999999999999</v>
      </c>
    </row>
    <row r="641" spans="1:5" ht="30">
      <c r="A641" s="240" t="s">
        <v>23194</v>
      </c>
      <c r="B641" s="241" t="s">
        <v>1351</v>
      </c>
      <c r="C641" s="222" t="s">
        <v>2</v>
      </c>
      <c r="D641" s="223">
        <v>10.039999999999999</v>
      </c>
      <c r="E641" s="242">
        <f t="shared" si="12"/>
        <v>10.039999999999999</v>
      </c>
    </row>
    <row r="642" spans="1:5" ht="30">
      <c r="A642" s="240" t="s">
        <v>23195</v>
      </c>
      <c r="B642" s="241" t="s">
        <v>1352</v>
      </c>
      <c r="C642" s="222" t="s">
        <v>2</v>
      </c>
      <c r="D642" s="223">
        <v>10.039999999999999</v>
      </c>
      <c r="E642" s="242">
        <f t="shared" si="12"/>
        <v>10.039999999999999</v>
      </c>
    </row>
    <row r="643" spans="1:5" ht="30">
      <c r="A643" s="240" t="s">
        <v>23196</v>
      </c>
      <c r="B643" s="241" t="s">
        <v>1353</v>
      </c>
      <c r="C643" s="222" t="s">
        <v>2</v>
      </c>
      <c r="D643" s="223">
        <v>10.039999999999999</v>
      </c>
      <c r="E643" s="242">
        <f t="shared" si="12"/>
        <v>10.039999999999999</v>
      </c>
    </row>
    <row r="644" spans="1:5" ht="30">
      <c r="A644" s="240" t="s">
        <v>23197</v>
      </c>
      <c r="B644" s="241" t="s">
        <v>1354</v>
      </c>
      <c r="C644" s="222" t="s">
        <v>2</v>
      </c>
      <c r="D644" s="223">
        <v>15.65</v>
      </c>
      <c r="E644" s="242">
        <f t="shared" si="12"/>
        <v>15.65</v>
      </c>
    </row>
    <row r="645" spans="1:5" ht="30">
      <c r="A645" s="240" t="s">
        <v>23198</v>
      </c>
      <c r="B645" s="241" t="s">
        <v>1355</v>
      </c>
      <c r="C645" s="222" t="s">
        <v>2</v>
      </c>
      <c r="D645" s="223">
        <v>46.7</v>
      </c>
      <c r="E645" s="242">
        <f t="shared" si="12"/>
        <v>46.7</v>
      </c>
    </row>
    <row r="646" spans="1:5" ht="30">
      <c r="A646" s="240" t="s">
        <v>23199</v>
      </c>
      <c r="B646" s="241" t="s">
        <v>1356</v>
      </c>
      <c r="C646" s="222" t="s">
        <v>2</v>
      </c>
      <c r="D646" s="223">
        <v>46.7</v>
      </c>
      <c r="E646" s="242">
        <f t="shared" si="12"/>
        <v>46.7</v>
      </c>
    </row>
    <row r="647" spans="1:5" ht="30">
      <c r="A647" s="240" t="s">
        <v>23200</v>
      </c>
      <c r="B647" s="241" t="s">
        <v>1357</v>
      </c>
      <c r="C647" s="222" t="s">
        <v>2</v>
      </c>
      <c r="D647" s="223">
        <v>46.7</v>
      </c>
      <c r="E647" s="242">
        <f t="shared" si="12"/>
        <v>46.7</v>
      </c>
    </row>
    <row r="648" spans="1:5" ht="30">
      <c r="A648" s="240" t="s">
        <v>23201</v>
      </c>
      <c r="B648" s="241" t="s">
        <v>1358</v>
      </c>
      <c r="C648" s="222" t="s">
        <v>2</v>
      </c>
      <c r="D648" s="223">
        <v>46.7</v>
      </c>
      <c r="E648" s="242">
        <f t="shared" si="12"/>
        <v>46.7</v>
      </c>
    </row>
    <row r="649" spans="1:5" ht="30">
      <c r="A649" s="240" t="s">
        <v>23202</v>
      </c>
      <c r="B649" s="241" t="s">
        <v>1359</v>
      </c>
      <c r="C649" s="222" t="s">
        <v>2</v>
      </c>
      <c r="D649" s="223">
        <v>55</v>
      </c>
      <c r="E649" s="242">
        <f t="shared" si="12"/>
        <v>55</v>
      </c>
    </row>
    <row r="650" spans="1:5" ht="30">
      <c r="A650" s="240" t="s">
        <v>23203</v>
      </c>
      <c r="B650" s="241" t="s">
        <v>1360</v>
      </c>
      <c r="C650" s="222" t="s">
        <v>2</v>
      </c>
      <c r="D650" s="223">
        <v>55</v>
      </c>
      <c r="E650" s="242">
        <f t="shared" si="12"/>
        <v>55</v>
      </c>
    </row>
    <row r="651" spans="1:5" ht="30">
      <c r="A651" s="240" t="s">
        <v>23204</v>
      </c>
      <c r="B651" s="241" t="s">
        <v>1361</v>
      </c>
      <c r="C651" s="222" t="s">
        <v>2</v>
      </c>
      <c r="D651" s="223">
        <v>57.97</v>
      </c>
      <c r="E651" s="242">
        <f t="shared" si="12"/>
        <v>57.97</v>
      </c>
    </row>
    <row r="652" spans="1:5" ht="30">
      <c r="A652" s="240" t="s">
        <v>23205</v>
      </c>
      <c r="B652" s="241" t="s">
        <v>1362</v>
      </c>
      <c r="C652" s="222" t="s">
        <v>2</v>
      </c>
      <c r="D652" s="223">
        <v>57.97</v>
      </c>
      <c r="E652" s="242">
        <f t="shared" si="12"/>
        <v>57.97</v>
      </c>
    </row>
    <row r="653" spans="1:5" ht="30">
      <c r="A653" s="240" t="s">
        <v>23206</v>
      </c>
      <c r="B653" s="241" t="s">
        <v>1363</v>
      </c>
      <c r="C653" s="222" t="s">
        <v>2</v>
      </c>
      <c r="D653" s="223">
        <v>57.97</v>
      </c>
      <c r="E653" s="242">
        <f t="shared" si="12"/>
        <v>57.97</v>
      </c>
    </row>
    <row r="654" spans="1:5" ht="30">
      <c r="A654" s="240" t="s">
        <v>23207</v>
      </c>
      <c r="B654" s="241" t="s">
        <v>1364</v>
      </c>
      <c r="C654" s="222" t="s">
        <v>2</v>
      </c>
      <c r="D654" s="223">
        <v>57.97</v>
      </c>
      <c r="E654" s="242">
        <f t="shared" si="12"/>
        <v>57.97</v>
      </c>
    </row>
    <row r="655" spans="1:5" ht="30">
      <c r="A655" s="240" t="s">
        <v>23208</v>
      </c>
      <c r="B655" s="241" t="s">
        <v>1365</v>
      </c>
      <c r="C655" s="222" t="s">
        <v>2</v>
      </c>
      <c r="D655" s="223">
        <v>72.66</v>
      </c>
      <c r="E655" s="242">
        <f t="shared" si="12"/>
        <v>72.66</v>
      </c>
    </row>
    <row r="656" spans="1:5" ht="30">
      <c r="A656" s="240" t="s">
        <v>23209</v>
      </c>
      <c r="B656" s="241" t="s">
        <v>1366</v>
      </c>
      <c r="C656" s="222" t="s">
        <v>2</v>
      </c>
      <c r="D656" s="223">
        <v>72.66</v>
      </c>
      <c r="E656" s="242">
        <f t="shared" si="12"/>
        <v>72.66</v>
      </c>
    </row>
    <row r="657" spans="1:5" ht="30">
      <c r="A657" s="240" t="s">
        <v>23210</v>
      </c>
      <c r="B657" s="241" t="s">
        <v>1367</v>
      </c>
      <c r="C657" s="222" t="s">
        <v>2</v>
      </c>
      <c r="D657" s="223">
        <v>129.93</v>
      </c>
      <c r="E657" s="242">
        <f t="shared" si="12"/>
        <v>129.93</v>
      </c>
    </row>
    <row r="658" spans="1:5" ht="30">
      <c r="A658" s="240" t="s">
        <v>23211</v>
      </c>
      <c r="B658" s="241" t="s">
        <v>7809</v>
      </c>
      <c r="C658" s="222" t="s">
        <v>2</v>
      </c>
      <c r="D658" s="223">
        <v>85.63</v>
      </c>
      <c r="E658" s="242">
        <f t="shared" si="12"/>
        <v>85.63</v>
      </c>
    </row>
    <row r="659" spans="1:5" ht="15" customHeight="1">
      <c r="A659" s="240" t="s">
        <v>23212</v>
      </c>
      <c r="B659" s="236" t="s">
        <v>7804</v>
      </c>
      <c r="C659" s="237"/>
      <c r="D659" s="237"/>
      <c r="E659" s="242">
        <f t="shared" si="12"/>
        <v>0</v>
      </c>
    </row>
    <row r="660" spans="1:5" ht="30">
      <c r="A660" s="240" t="s">
        <v>23213</v>
      </c>
      <c r="B660" s="241" t="s">
        <v>1368</v>
      </c>
      <c r="C660" s="222" t="s">
        <v>2</v>
      </c>
      <c r="D660" s="223">
        <v>147.52000000000001</v>
      </c>
      <c r="E660" s="242">
        <f t="shared" si="12"/>
        <v>147.52000000000001</v>
      </c>
    </row>
    <row r="661" spans="1:5" ht="30">
      <c r="A661" s="240" t="s">
        <v>23214</v>
      </c>
      <c r="B661" s="241" t="s">
        <v>1369</v>
      </c>
      <c r="C661" s="222" t="s">
        <v>2</v>
      </c>
      <c r="D661" s="223">
        <v>91.11</v>
      </c>
      <c r="E661" s="242">
        <f t="shared" si="12"/>
        <v>91.11</v>
      </c>
    </row>
    <row r="662" spans="1:5" ht="30">
      <c r="A662" s="240" t="s">
        <v>23215</v>
      </c>
      <c r="B662" s="241" t="s">
        <v>7810</v>
      </c>
      <c r="C662" s="222" t="s">
        <v>2</v>
      </c>
      <c r="D662" s="223">
        <v>433.98</v>
      </c>
      <c r="E662" s="242">
        <f t="shared" si="12"/>
        <v>433.98</v>
      </c>
    </row>
    <row r="663" spans="1:5" ht="30">
      <c r="A663" s="240" t="s">
        <v>23216</v>
      </c>
      <c r="B663" s="241" t="s">
        <v>1370</v>
      </c>
      <c r="C663" s="222" t="s">
        <v>2</v>
      </c>
      <c r="D663" s="223">
        <v>10.039999999999999</v>
      </c>
      <c r="E663" s="242">
        <f t="shared" si="12"/>
        <v>10.039999999999999</v>
      </c>
    </row>
    <row r="664" spans="1:5" ht="30">
      <c r="A664" s="240" t="s">
        <v>23217</v>
      </c>
      <c r="B664" s="241" t="s">
        <v>7811</v>
      </c>
      <c r="C664" s="222" t="s">
        <v>2</v>
      </c>
      <c r="D664" s="223">
        <v>180.94</v>
      </c>
      <c r="E664" s="242">
        <f t="shared" si="12"/>
        <v>180.94</v>
      </c>
    </row>
    <row r="665" spans="1:5" ht="30">
      <c r="A665" s="240" t="s">
        <v>23218</v>
      </c>
      <c r="B665" s="241" t="s">
        <v>1371</v>
      </c>
      <c r="C665" s="222" t="s">
        <v>2</v>
      </c>
      <c r="D665" s="223">
        <v>19.25</v>
      </c>
      <c r="E665" s="242">
        <f t="shared" si="12"/>
        <v>19.25</v>
      </c>
    </row>
    <row r="666" spans="1:5" ht="30">
      <c r="A666" s="240" t="s">
        <v>23219</v>
      </c>
      <c r="B666" s="241" t="s">
        <v>1372</v>
      </c>
      <c r="C666" s="222" t="s">
        <v>2</v>
      </c>
      <c r="D666" s="223">
        <v>29.02</v>
      </c>
      <c r="E666" s="242">
        <f t="shared" si="12"/>
        <v>29.02</v>
      </c>
    </row>
    <row r="667" spans="1:5" ht="30">
      <c r="A667" s="240" t="s">
        <v>23220</v>
      </c>
      <c r="B667" s="241" t="s">
        <v>1373</v>
      </c>
      <c r="C667" s="222" t="s">
        <v>2</v>
      </c>
      <c r="D667" s="223">
        <v>15.65</v>
      </c>
      <c r="E667" s="242">
        <f t="shared" si="12"/>
        <v>15.65</v>
      </c>
    </row>
    <row r="668" spans="1:5" ht="30">
      <c r="A668" s="240" t="s">
        <v>23221</v>
      </c>
      <c r="B668" s="241" t="s">
        <v>1374</v>
      </c>
      <c r="C668" s="222" t="s">
        <v>2</v>
      </c>
      <c r="D668" s="223">
        <v>449.47</v>
      </c>
      <c r="E668" s="242">
        <f t="shared" si="12"/>
        <v>449.47</v>
      </c>
    </row>
    <row r="669" spans="1:5" ht="15" customHeight="1">
      <c r="A669" s="240" t="s">
        <v>23222</v>
      </c>
      <c r="B669" s="236" t="s">
        <v>7804</v>
      </c>
      <c r="C669" s="237"/>
      <c r="D669" s="237"/>
      <c r="E669" s="242">
        <f t="shared" si="12"/>
        <v>0</v>
      </c>
    </row>
    <row r="670" spans="1:5" ht="30">
      <c r="A670" s="240" t="s">
        <v>23223</v>
      </c>
      <c r="B670" s="241" t="s">
        <v>1375</v>
      </c>
      <c r="C670" s="222" t="s">
        <v>2</v>
      </c>
      <c r="D670" s="223">
        <v>419.31</v>
      </c>
      <c r="E670" s="242">
        <f t="shared" si="12"/>
        <v>419.31</v>
      </c>
    </row>
    <row r="671" spans="1:5" ht="30">
      <c r="A671" s="240" t="s">
        <v>23224</v>
      </c>
      <c r="B671" s="241" t="s">
        <v>1376</v>
      </c>
      <c r="C671" s="222" t="s">
        <v>2</v>
      </c>
      <c r="D671" s="223">
        <v>45.7</v>
      </c>
      <c r="E671" s="242">
        <f t="shared" si="12"/>
        <v>45.7</v>
      </c>
    </row>
    <row r="672" spans="1:5" ht="30">
      <c r="A672" s="240" t="s">
        <v>23225</v>
      </c>
      <c r="B672" s="241" t="s">
        <v>1377</v>
      </c>
      <c r="C672" s="222" t="s">
        <v>2</v>
      </c>
      <c r="D672" s="223">
        <v>19.25</v>
      </c>
      <c r="E672" s="242">
        <f t="shared" si="12"/>
        <v>19.25</v>
      </c>
    </row>
    <row r="673" spans="1:5" ht="30">
      <c r="A673" s="240" t="s">
        <v>23226</v>
      </c>
      <c r="B673" s="241" t="s">
        <v>1378</v>
      </c>
      <c r="C673" s="222" t="s">
        <v>2</v>
      </c>
      <c r="D673" s="223">
        <v>40.340000000000003</v>
      </c>
      <c r="E673" s="242">
        <f t="shared" si="12"/>
        <v>40.340000000000003</v>
      </c>
    </row>
    <row r="674" spans="1:5" ht="30">
      <c r="A674" s="240" t="s">
        <v>23227</v>
      </c>
      <c r="B674" s="241" t="s">
        <v>1379</v>
      </c>
      <c r="C674" s="222" t="s">
        <v>2</v>
      </c>
      <c r="D674" s="223">
        <v>55.22</v>
      </c>
      <c r="E674" s="242">
        <f t="shared" si="12"/>
        <v>55.22</v>
      </c>
    </row>
    <row r="675" spans="1:5" ht="30">
      <c r="A675" s="240" t="s">
        <v>23228</v>
      </c>
      <c r="B675" s="241" t="s">
        <v>1380</v>
      </c>
      <c r="C675" s="222" t="s">
        <v>2</v>
      </c>
      <c r="D675" s="223">
        <v>80.900000000000006</v>
      </c>
      <c r="E675" s="242">
        <f t="shared" si="12"/>
        <v>80.900000000000006</v>
      </c>
    </row>
    <row r="676" spans="1:5" ht="15" customHeight="1">
      <c r="A676" s="240" t="s">
        <v>23229</v>
      </c>
      <c r="B676" s="236" t="s">
        <v>7812</v>
      </c>
      <c r="C676" s="237"/>
      <c r="D676" s="237"/>
      <c r="E676" s="242">
        <f t="shared" si="12"/>
        <v>0</v>
      </c>
    </row>
    <row r="677" spans="1:5" ht="30">
      <c r="A677" s="240" t="s">
        <v>23230</v>
      </c>
      <c r="B677" s="241" t="s">
        <v>1381</v>
      </c>
      <c r="C677" s="222" t="s">
        <v>2</v>
      </c>
      <c r="D677" s="223">
        <v>105.89</v>
      </c>
      <c r="E677" s="242">
        <f t="shared" si="12"/>
        <v>105.89</v>
      </c>
    </row>
    <row r="678" spans="1:5" ht="30">
      <c r="A678" s="240" t="s">
        <v>23231</v>
      </c>
      <c r="B678" s="241" t="s">
        <v>7813</v>
      </c>
      <c r="C678" s="222" t="s">
        <v>2</v>
      </c>
      <c r="D678" s="223">
        <v>506.51</v>
      </c>
      <c r="E678" s="242">
        <f t="shared" si="12"/>
        <v>506.51</v>
      </c>
    </row>
    <row r="679" spans="1:5" ht="30">
      <c r="A679" s="240" t="s">
        <v>23232</v>
      </c>
      <c r="B679" s="241" t="s">
        <v>1382</v>
      </c>
      <c r="C679" s="222" t="s">
        <v>2</v>
      </c>
      <c r="D679" s="223">
        <v>45.7</v>
      </c>
      <c r="E679" s="242">
        <f t="shared" si="12"/>
        <v>45.7</v>
      </c>
    </row>
    <row r="680" spans="1:5" ht="30">
      <c r="A680" s="240" t="s">
        <v>23233</v>
      </c>
      <c r="B680" s="241" t="s">
        <v>7814</v>
      </c>
      <c r="C680" s="222" t="s">
        <v>2</v>
      </c>
      <c r="D680" s="223">
        <v>449.47</v>
      </c>
      <c r="E680" s="242">
        <f t="shared" si="12"/>
        <v>449.47</v>
      </c>
    </row>
    <row r="681" spans="1:5" ht="15" customHeight="1">
      <c r="A681" s="240" t="s">
        <v>23234</v>
      </c>
      <c r="B681" s="236" t="s">
        <v>7768</v>
      </c>
      <c r="C681" s="237"/>
      <c r="D681" s="237"/>
      <c r="E681" s="242">
        <f t="shared" si="12"/>
        <v>0</v>
      </c>
    </row>
    <row r="682" spans="1:5" ht="30">
      <c r="A682" s="240" t="s">
        <v>23235</v>
      </c>
      <c r="B682" s="241" t="s">
        <v>1383</v>
      </c>
      <c r="C682" s="222" t="s">
        <v>2</v>
      </c>
      <c r="D682" s="223">
        <v>28.58</v>
      </c>
      <c r="E682" s="242">
        <f t="shared" si="12"/>
        <v>28.58</v>
      </c>
    </row>
    <row r="683" spans="1:5" ht="30">
      <c r="A683" s="240" t="s">
        <v>23236</v>
      </c>
      <c r="B683" s="241" t="s">
        <v>1384</v>
      </c>
      <c r="C683" s="222" t="s">
        <v>2</v>
      </c>
      <c r="D683" s="223">
        <v>35.67</v>
      </c>
      <c r="E683" s="242">
        <f t="shared" si="12"/>
        <v>35.67</v>
      </c>
    </row>
    <row r="684" spans="1:5" ht="30">
      <c r="A684" s="240" t="s">
        <v>23237</v>
      </c>
      <c r="B684" s="241" t="s">
        <v>1385</v>
      </c>
      <c r="C684" s="222" t="s">
        <v>2</v>
      </c>
      <c r="D684" s="223">
        <v>55.82</v>
      </c>
      <c r="E684" s="242">
        <f t="shared" si="12"/>
        <v>55.82</v>
      </c>
    </row>
    <row r="685" spans="1:5" ht="30">
      <c r="A685" s="240" t="s">
        <v>23238</v>
      </c>
      <c r="B685" s="241" t="s">
        <v>1386</v>
      </c>
      <c r="C685" s="222" t="s">
        <v>2</v>
      </c>
      <c r="D685" s="223">
        <v>84.21</v>
      </c>
      <c r="E685" s="242">
        <f t="shared" si="12"/>
        <v>84.21</v>
      </c>
    </row>
    <row r="686" spans="1:5" ht="45">
      <c r="A686" s="240" t="s">
        <v>23239</v>
      </c>
      <c r="B686" s="241" t="s">
        <v>1387</v>
      </c>
      <c r="C686" s="222" t="s">
        <v>2</v>
      </c>
      <c r="D686" s="223">
        <v>101.2</v>
      </c>
      <c r="E686" s="242">
        <f t="shared" si="12"/>
        <v>101.2</v>
      </c>
    </row>
    <row r="687" spans="1:5" ht="45">
      <c r="A687" s="240" t="s">
        <v>23240</v>
      </c>
      <c r="B687" s="241" t="s">
        <v>1388</v>
      </c>
      <c r="C687" s="222" t="s">
        <v>2</v>
      </c>
      <c r="D687" s="223">
        <v>343.71</v>
      </c>
      <c r="E687" s="242">
        <f t="shared" si="12"/>
        <v>343.71</v>
      </c>
    </row>
    <row r="688" spans="1:5" ht="45">
      <c r="A688" s="240" t="s">
        <v>23241</v>
      </c>
      <c r="B688" s="241" t="s">
        <v>7815</v>
      </c>
      <c r="C688" s="222" t="s">
        <v>2</v>
      </c>
      <c r="D688" s="223">
        <v>644.66</v>
      </c>
      <c r="E688" s="242">
        <f t="shared" si="12"/>
        <v>644.66</v>
      </c>
    </row>
    <row r="689" spans="1:5" ht="30">
      <c r="A689" s="240" t="s">
        <v>23242</v>
      </c>
      <c r="B689" s="241" t="s">
        <v>7816</v>
      </c>
      <c r="C689" s="222" t="s">
        <v>2</v>
      </c>
      <c r="D689" s="225">
        <v>2164.91</v>
      </c>
      <c r="E689" s="242">
        <f t="shared" si="12"/>
        <v>2164.91</v>
      </c>
    </row>
    <row r="690" spans="1:5" ht="30">
      <c r="A690" s="240" t="s">
        <v>23243</v>
      </c>
      <c r="B690" s="241" t="s">
        <v>1389</v>
      </c>
      <c r="C690" s="222" t="s">
        <v>2</v>
      </c>
      <c r="D690" s="223">
        <v>47.86</v>
      </c>
      <c r="E690" s="242">
        <f t="shared" si="12"/>
        <v>47.86</v>
      </c>
    </row>
    <row r="691" spans="1:5">
      <c r="A691" s="240" t="s">
        <v>23244</v>
      </c>
      <c r="B691" s="241" t="s">
        <v>7817</v>
      </c>
      <c r="C691" s="222" t="s">
        <v>2</v>
      </c>
      <c r="D691" s="223">
        <v>32.979999999999997</v>
      </c>
      <c r="E691" s="242">
        <f t="shared" si="12"/>
        <v>32.979999999999997</v>
      </c>
    </row>
    <row r="692" spans="1:5" ht="15" customHeight="1">
      <c r="A692" s="240" t="s">
        <v>23245</v>
      </c>
      <c r="B692" s="236" t="s">
        <v>7818</v>
      </c>
      <c r="C692" s="237"/>
      <c r="D692" s="237"/>
      <c r="E692" s="242">
        <f t="shared" si="12"/>
        <v>0</v>
      </c>
    </row>
    <row r="693" spans="1:5" ht="30">
      <c r="A693" s="240" t="s">
        <v>23246</v>
      </c>
      <c r="B693" s="241" t="s">
        <v>7819</v>
      </c>
      <c r="C693" s="222" t="s">
        <v>2</v>
      </c>
      <c r="D693" s="223">
        <v>2.78</v>
      </c>
      <c r="E693" s="242">
        <f t="shared" si="12"/>
        <v>2.78</v>
      </c>
    </row>
    <row r="694" spans="1:5" ht="15" customHeight="1">
      <c r="A694" s="240" t="s">
        <v>23247</v>
      </c>
      <c r="B694" s="236" t="s">
        <v>7818</v>
      </c>
      <c r="C694" s="237"/>
      <c r="D694" s="237"/>
      <c r="E694" s="242">
        <f t="shared" si="12"/>
        <v>0</v>
      </c>
    </row>
    <row r="695" spans="1:5" ht="45">
      <c r="A695" s="240" t="s">
        <v>23248</v>
      </c>
      <c r="B695" s="241" t="s">
        <v>7820</v>
      </c>
      <c r="C695" s="222" t="s">
        <v>2</v>
      </c>
      <c r="D695" s="223">
        <v>15.8</v>
      </c>
      <c r="E695" s="242">
        <f t="shared" si="12"/>
        <v>15.8</v>
      </c>
    </row>
    <row r="696" spans="1:5" ht="15" customHeight="1">
      <c r="A696" s="240" t="s">
        <v>23249</v>
      </c>
      <c r="B696" s="236" t="s">
        <v>1390</v>
      </c>
      <c r="C696" s="237"/>
      <c r="D696" s="237"/>
      <c r="E696" s="242">
        <f t="shared" si="12"/>
        <v>0</v>
      </c>
    </row>
    <row r="697" spans="1:5" ht="30">
      <c r="A697" s="240" t="s">
        <v>23250</v>
      </c>
      <c r="B697" s="241" t="s">
        <v>1391</v>
      </c>
      <c r="C697" s="222" t="s">
        <v>2</v>
      </c>
      <c r="D697" s="225">
        <v>3554.72</v>
      </c>
      <c r="E697" s="242">
        <f t="shared" si="12"/>
        <v>3554.72</v>
      </c>
    </row>
    <row r="698" spans="1:5" ht="60">
      <c r="A698" s="240" t="s">
        <v>23251</v>
      </c>
      <c r="B698" s="241" t="s">
        <v>7821</v>
      </c>
      <c r="C698" s="222" t="s">
        <v>2</v>
      </c>
      <c r="D698" s="225">
        <v>11985.87</v>
      </c>
      <c r="E698" s="242">
        <f t="shared" ref="E698:E761" si="13">D698</f>
        <v>11985.87</v>
      </c>
    </row>
    <row r="699" spans="1:5" ht="45">
      <c r="A699" s="240" t="s">
        <v>23252</v>
      </c>
      <c r="B699" s="241" t="s">
        <v>7822</v>
      </c>
      <c r="C699" s="222" t="s">
        <v>2</v>
      </c>
      <c r="D699" s="225">
        <v>3250.97</v>
      </c>
      <c r="E699" s="242">
        <f t="shared" si="13"/>
        <v>3250.97</v>
      </c>
    </row>
    <row r="700" spans="1:5" ht="60">
      <c r="A700" s="240" t="s">
        <v>23253</v>
      </c>
      <c r="B700" s="241" t="s">
        <v>7823</v>
      </c>
      <c r="C700" s="222" t="s">
        <v>2</v>
      </c>
      <c r="D700" s="225">
        <v>2014.96</v>
      </c>
      <c r="E700" s="242">
        <f t="shared" si="13"/>
        <v>2014.96</v>
      </c>
    </row>
    <row r="701" spans="1:5" ht="45">
      <c r="A701" s="240" t="s">
        <v>23254</v>
      </c>
      <c r="B701" s="241" t="s">
        <v>7824</v>
      </c>
      <c r="C701" s="222" t="s">
        <v>2</v>
      </c>
      <c r="D701" s="225">
        <v>4078.44</v>
      </c>
      <c r="E701" s="242">
        <f t="shared" si="13"/>
        <v>4078.44</v>
      </c>
    </row>
    <row r="702" spans="1:5" ht="15" customHeight="1">
      <c r="A702" s="240" t="s">
        <v>23255</v>
      </c>
      <c r="B702" s="236" t="s">
        <v>7825</v>
      </c>
      <c r="C702" s="237"/>
      <c r="D702" s="237"/>
      <c r="E702" s="242">
        <f t="shared" si="13"/>
        <v>0</v>
      </c>
    </row>
    <row r="703" spans="1:5" ht="30">
      <c r="A703" s="240" t="s">
        <v>23256</v>
      </c>
      <c r="B703" s="241" t="s">
        <v>1392</v>
      </c>
      <c r="C703" s="222" t="s">
        <v>2</v>
      </c>
      <c r="D703" s="223">
        <v>15.75</v>
      </c>
      <c r="E703" s="242">
        <f t="shared" si="13"/>
        <v>15.75</v>
      </c>
    </row>
    <row r="704" spans="1:5" ht="30">
      <c r="A704" s="240" t="s">
        <v>23257</v>
      </c>
      <c r="B704" s="241" t="s">
        <v>1393</v>
      </c>
      <c r="C704" s="222" t="s">
        <v>2</v>
      </c>
      <c r="D704" s="223">
        <v>21.13</v>
      </c>
      <c r="E704" s="242">
        <f t="shared" si="13"/>
        <v>21.13</v>
      </c>
    </row>
    <row r="705" spans="1:5" ht="30">
      <c r="A705" s="240" t="s">
        <v>23258</v>
      </c>
      <c r="B705" s="241" t="s">
        <v>1394</v>
      </c>
      <c r="C705" s="222" t="s">
        <v>2</v>
      </c>
      <c r="D705" s="223">
        <v>18.29</v>
      </c>
      <c r="E705" s="242">
        <f t="shared" si="13"/>
        <v>18.29</v>
      </c>
    </row>
    <row r="706" spans="1:5" ht="30">
      <c r="A706" s="240" t="s">
        <v>23259</v>
      </c>
      <c r="B706" s="241" t="s">
        <v>1395</v>
      </c>
      <c r="C706" s="222" t="s">
        <v>2</v>
      </c>
      <c r="D706" s="223">
        <v>24.68</v>
      </c>
      <c r="E706" s="242">
        <f t="shared" si="13"/>
        <v>24.68</v>
      </c>
    </row>
    <row r="707" spans="1:5" ht="30">
      <c r="A707" s="240" t="s">
        <v>23260</v>
      </c>
      <c r="B707" s="241" t="s">
        <v>1396</v>
      </c>
      <c r="C707" s="222" t="s">
        <v>2</v>
      </c>
      <c r="D707" s="223">
        <v>20.91</v>
      </c>
      <c r="E707" s="242">
        <f t="shared" si="13"/>
        <v>20.91</v>
      </c>
    </row>
    <row r="708" spans="1:5" ht="30">
      <c r="A708" s="240" t="s">
        <v>23261</v>
      </c>
      <c r="B708" s="241" t="s">
        <v>1397</v>
      </c>
      <c r="C708" s="222" t="s">
        <v>2</v>
      </c>
      <c r="D708" s="223">
        <v>22.1</v>
      </c>
      <c r="E708" s="242">
        <f t="shared" si="13"/>
        <v>22.1</v>
      </c>
    </row>
    <row r="709" spans="1:5">
      <c r="A709" s="240" t="s">
        <v>23262</v>
      </c>
      <c r="B709" s="241" t="s">
        <v>1398</v>
      </c>
      <c r="C709" s="222" t="s">
        <v>2</v>
      </c>
      <c r="D709" s="223">
        <v>7.54</v>
      </c>
      <c r="E709" s="242">
        <f t="shared" si="13"/>
        <v>7.54</v>
      </c>
    </row>
    <row r="710" spans="1:5">
      <c r="A710" s="240" t="s">
        <v>23263</v>
      </c>
      <c r="B710" s="241" t="s">
        <v>1399</v>
      </c>
      <c r="C710" s="222" t="s">
        <v>2</v>
      </c>
      <c r="D710" s="223">
        <v>16.07</v>
      </c>
      <c r="E710" s="242">
        <f t="shared" si="13"/>
        <v>16.07</v>
      </c>
    </row>
    <row r="711" spans="1:5" ht="15" customHeight="1">
      <c r="A711" s="240" t="s">
        <v>23264</v>
      </c>
      <c r="B711" s="236" t="s">
        <v>7826</v>
      </c>
      <c r="C711" s="237"/>
      <c r="D711" s="237"/>
      <c r="E711" s="242">
        <f t="shared" si="13"/>
        <v>0</v>
      </c>
    </row>
    <row r="712" spans="1:5">
      <c r="A712" s="240" t="s">
        <v>23265</v>
      </c>
      <c r="B712" s="241" t="s">
        <v>7827</v>
      </c>
      <c r="C712" s="222" t="s">
        <v>2</v>
      </c>
      <c r="D712" s="223">
        <v>9.81</v>
      </c>
      <c r="E712" s="242">
        <f t="shared" si="13"/>
        <v>9.81</v>
      </c>
    </row>
    <row r="713" spans="1:5">
      <c r="A713" s="240" t="s">
        <v>23266</v>
      </c>
      <c r="B713" s="241" t="s">
        <v>7828</v>
      </c>
      <c r="C713" s="222" t="s">
        <v>2</v>
      </c>
      <c r="D713" s="223">
        <v>14.54</v>
      </c>
      <c r="E713" s="242">
        <f t="shared" si="13"/>
        <v>14.54</v>
      </c>
    </row>
    <row r="714" spans="1:5" ht="15" customHeight="1">
      <c r="A714" s="240" t="s">
        <v>23267</v>
      </c>
      <c r="B714" s="236" t="s">
        <v>7829</v>
      </c>
      <c r="C714" s="237"/>
      <c r="D714" s="237"/>
      <c r="E714" s="242">
        <f t="shared" si="13"/>
        <v>0</v>
      </c>
    </row>
    <row r="715" spans="1:5" ht="30">
      <c r="A715" s="240" t="s">
        <v>23268</v>
      </c>
      <c r="B715" s="241" t="s">
        <v>23269</v>
      </c>
      <c r="C715" s="222" t="s">
        <v>2</v>
      </c>
      <c r="D715" s="223">
        <v>25</v>
      </c>
      <c r="E715" s="242">
        <f t="shared" si="13"/>
        <v>25</v>
      </c>
    </row>
    <row r="716" spans="1:5" ht="30">
      <c r="A716" s="240" t="s">
        <v>23270</v>
      </c>
      <c r="B716" s="241" t="s">
        <v>1400</v>
      </c>
      <c r="C716" s="222" t="s">
        <v>2</v>
      </c>
      <c r="D716" s="223">
        <v>61.69</v>
      </c>
      <c r="E716" s="242">
        <f t="shared" si="13"/>
        <v>61.69</v>
      </c>
    </row>
    <row r="717" spans="1:5" ht="15" customHeight="1">
      <c r="A717" s="240" t="s">
        <v>23271</v>
      </c>
      <c r="B717" s="236" t="s">
        <v>7830</v>
      </c>
      <c r="C717" s="237"/>
      <c r="D717" s="237"/>
      <c r="E717" s="242">
        <f t="shared" si="13"/>
        <v>0</v>
      </c>
    </row>
    <row r="718" spans="1:5" ht="30">
      <c r="A718" s="240" t="s">
        <v>23272</v>
      </c>
      <c r="B718" s="241" t="s">
        <v>7831</v>
      </c>
      <c r="C718" s="222" t="s">
        <v>2</v>
      </c>
      <c r="D718" s="223">
        <v>6.97</v>
      </c>
      <c r="E718" s="242">
        <f t="shared" si="13"/>
        <v>6.97</v>
      </c>
    </row>
    <row r="719" spans="1:5">
      <c r="A719" s="240" t="s">
        <v>23273</v>
      </c>
      <c r="B719" s="241" t="s">
        <v>1401</v>
      </c>
      <c r="C719" s="222" t="s">
        <v>2</v>
      </c>
      <c r="D719" s="223">
        <v>28.7</v>
      </c>
      <c r="E719" s="242">
        <f t="shared" si="13"/>
        <v>28.7</v>
      </c>
    </row>
    <row r="720" spans="1:5" ht="30">
      <c r="A720" s="240" t="s">
        <v>23274</v>
      </c>
      <c r="B720" s="241" t="s">
        <v>7832</v>
      </c>
      <c r="C720" s="222" t="s">
        <v>2</v>
      </c>
      <c r="D720" s="223">
        <v>19.73</v>
      </c>
      <c r="E720" s="242">
        <f t="shared" si="13"/>
        <v>19.73</v>
      </c>
    </row>
    <row r="721" spans="1:5" ht="30">
      <c r="A721" s="240" t="s">
        <v>23275</v>
      </c>
      <c r="B721" s="241" t="s">
        <v>1402</v>
      </c>
      <c r="C721" s="222" t="s">
        <v>2</v>
      </c>
      <c r="D721" s="223">
        <v>75.83</v>
      </c>
      <c r="E721" s="242">
        <f t="shared" si="13"/>
        <v>75.83</v>
      </c>
    </row>
    <row r="722" spans="1:5" ht="30">
      <c r="A722" s="240" t="s">
        <v>23276</v>
      </c>
      <c r="B722" s="241" t="s">
        <v>1403</v>
      </c>
      <c r="C722" s="222" t="s">
        <v>2</v>
      </c>
      <c r="D722" s="223">
        <v>24.22</v>
      </c>
      <c r="E722" s="242">
        <f t="shared" si="13"/>
        <v>24.22</v>
      </c>
    </row>
    <row r="723" spans="1:5" ht="30">
      <c r="A723" s="240" t="s">
        <v>23277</v>
      </c>
      <c r="B723" s="241" t="s">
        <v>1404</v>
      </c>
      <c r="C723" s="222" t="s">
        <v>2</v>
      </c>
      <c r="D723" s="223">
        <v>24.22</v>
      </c>
      <c r="E723" s="242">
        <f t="shared" si="13"/>
        <v>24.22</v>
      </c>
    </row>
    <row r="724" spans="1:5" ht="15" customHeight="1">
      <c r="A724" s="240" t="s">
        <v>23278</v>
      </c>
      <c r="B724" s="236" t="s">
        <v>7833</v>
      </c>
      <c r="C724" s="237"/>
      <c r="D724" s="237"/>
      <c r="E724" s="242">
        <f t="shared" si="13"/>
        <v>0</v>
      </c>
    </row>
    <row r="725" spans="1:5" ht="45">
      <c r="A725" s="240" t="s">
        <v>23279</v>
      </c>
      <c r="B725" s="241" t="s">
        <v>1405</v>
      </c>
      <c r="C725" s="222" t="s">
        <v>2</v>
      </c>
      <c r="D725" s="223">
        <v>35.479999999999997</v>
      </c>
      <c r="E725" s="242">
        <f t="shared" si="13"/>
        <v>35.479999999999997</v>
      </c>
    </row>
    <row r="726" spans="1:5">
      <c r="A726" s="240" t="s">
        <v>23280</v>
      </c>
      <c r="B726" s="241" t="s">
        <v>1406</v>
      </c>
      <c r="C726" s="222" t="s">
        <v>2</v>
      </c>
      <c r="D726" s="223">
        <v>26.14</v>
      </c>
      <c r="E726" s="242">
        <f t="shared" si="13"/>
        <v>26.14</v>
      </c>
    </row>
    <row r="727" spans="1:5" ht="30">
      <c r="A727" s="240" t="s">
        <v>23281</v>
      </c>
      <c r="B727" s="241" t="s">
        <v>1407</v>
      </c>
      <c r="C727" s="222" t="s">
        <v>2</v>
      </c>
      <c r="D727" s="223">
        <v>339.12</v>
      </c>
      <c r="E727" s="242">
        <f t="shared" si="13"/>
        <v>339.12</v>
      </c>
    </row>
    <row r="728" spans="1:5" ht="15" customHeight="1">
      <c r="A728" s="240" t="s">
        <v>23282</v>
      </c>
      <c r="B728" s="236" t="s">
        <v>7834</v>
      </c>
      <c r="C728" s="237"/>
      <c r="D728" s="237"/>
      <c r="E728" s="242">
        <f t="shared" si="13"/>
        <v>0</v>
      </c>
    </row>
    <row r="729" spans="1:5" ht="75">
      <c r="A729" s="240" t="s">
        <v>23283</v>
      </c>
      <c r="B729" s="241" t="s">
        <v>13742</v>
      </c>
      <c r="C729" s="222" t="s">
        <v>2</v>
      </c>
      <c r="D729" s="223">
        <v>114</v>
      </c>
      <c r="E729" s="242">
        <f t="shared" si="13"/>
        <v>114</v>
      </c>
    </row>
    <row r="730" spans="1:5" ht="75">
      <c r="A730" s="240" t="s">
        <v>23284</v>
      </c>
      <c r="B730" s="241" t="s">
        <v>13743</v>
      </c>
      <c r="C730" s="222" t="s">
        <v>2</v>
      </c>
      <c r="D730" s="223">
        <v>160.80000000000001</v>
      </c>
      <c r="E730" s="242">
        <f t="shared" si="13"/>
        <v>160.80000000000001</v>
      </c>
    </row>
    <row r="731" spans="1:5" ht="15" customHeight="1">
      <c r="A731" s="240" t="s">
        <v>23285</v>
      </c>
      <c r="B731" s="236" t="s">
        <v>7834</v>
      </c>
      <c r="C731" s="237"/>
      <c r="D731" s="237"/>
      <c r="E731" s="242">
        <f t="shared" si="13"/>
        <v>0</v>
      </c>
    </row>
    <row r="732" spans="1:5" ht="75">
      <c r="A732" s="240" t="s">
        <v>23286</v>
      </c>
      <c r="B732" s="241" t="s">
        <v>13744</v>
      </c>
      <c r="C732" s="222" t="s">
        <v>2</v>
      </c>
      <c r="D732" s="223">
        <v>145.19</v>
      </c>
      <c r="E732" s="242">
        <f t="shared" si="13"/>
        <v>145.19</v>
      </c>
    </row>
    <row r="733" spans="1:5" ht="15" customHeight="1">
      <c r="A733" s="240" t="s">
        <v>23287</v>
      </c>
      <c r="B733" s="236" t="s">
        <v>7835</v>
      </c>
      <c r="C733" s="237"/>
      <c r="D733" s="237"/>
      <c r="E733" s="242">
        <f t="shared" si="13"/>
        <v>0</v>
      </c>
    </row>
    <row r="734" spans="1:5" ht="45">
      <c r="A734" s="240" t="s">
        <v>23288</v>
      </c>
      <c r="B734" s="241" t="s">
        <v>1408</v>
      </c>
      <c r="C734" s="222" t="s">
        <v>2</v>
      </c>
      <c r="D734" s="223">
        <v>548.92999999999995</v>
      </c>
      <c r="E734" s="242">
        <f t="shared" si="13"/>
        <v>548.92999999999995</v>
      </c>
    </row>
    <row r="735" spans="1:5" ht="75">
      <c r="A735" s="240" t="s">
        <v>23289</v>
      </c>
      <c r="B735" s="241" t="s">
        <v>13745</v>
      </c>
      <c r="C735" s="222" t="s">
        <v>2</v>
      </c>
      <c r="D735" s="223">
        <v>200.44</v>
      </c>
      <c r="E735" s="242">
        <f t="shared" si="13"/>
        <v>200.44</v>
      </c>
    </row>
    <row r="736" spans="1:5" ht="75">
      <c r="A736" s="240" t="s">
        <v>23290</v>
      </c>
      <c r="B736" s="241" t="s">
        <v>13746</v>
      </c>
      <c r="C736" s="222" t="s">
        <v>2</v>
      </c>
      <c r="D736" s="223">
        <v>96.26</v>
      </c>
      <c r="E736" s="242">
        <f t="shared" si="13"/>
        <v>96.26</v>
      </c>
    </row>
    <row r="737" spans="1:5" ht="15" customHeight="1">
      <c r="A737" s="240" t="s">
        <v>23291</v>
      </c>
      <c r="B737" s="236" t="s">
        <v>7836</v>
      </c>
      <c r="C737" s="237"/>
      <c r="D737" s="237"/>
      <c r="E737" s="242">
        <f t="shared" si="13"/>
        <v>0</v>
      </c>
    </row>
    <row r="738" spans="1:5" ht="30">
      <c r="A738" s="240" t="s">
        <v>23292</v>
      </c>
      <c r="B738" s="241" t="s">
        <v>1409</v>
      </c>
      <c r="C738" s="222" t="s">
        <v>2</v>
      </c>
      <c r="D738" s="223">
        <v>133.63</v>
      </c>
      <c r="E738" s="242">
        <f t="shared" si="13"/>
        <v>133.63</v>
      </c>
    </row>
    <row r="739" spans="1:5" ht="30">
      <c r="A739" s="240" t="s">
        <v>23293</v>
      </c>
      <c r="B739" s="241" t="s">
        <v>1410</v>
      </c>
      <c r="C739" s="222" t="s">
        <v>2</v>
      </c>
      <c r="D739" s="225">
        <v>1109.67</v>
      </c>
      <c r="E739" s="242">
        <f t="shared" si="13"/>
        <v>1109.67</v>
      </c>
    </row>
    <row r="740" spans="1:5" ht="30">
      <c r="A740" s="240" t="s">
        <v>23294</v>
      </c>
      <c r="B740" s="241" t="s">
        <v>1411</v>
      </c>
      <c r="C740" s="222" t="s">
        <v>2</v>
      </c>
      <c r="D740" s="225">
        <v>1209.5</v>
      </c>
      <c r="E740" s="242">
        <f t="shared" si="13"/>
        <v>1209.5</v>
      </c>
    </row>
    <row r="741" spans="1:5" ht="30">
      <c r="A741" s="240" t="s">
        <v>23295</v>
      </c>
      <c r="B741" s="241" t="s">
        <v>1412</v>
      </c>
      <c r="C741" s="222" t="s">
        <v>2</v>
      </c>
      <c r="D741" s="223">
        <v>76.680000000000007</v>
      </c>
      <c r="E741" s="242">
        <f t="shared" si="13"/>
        <v>76.680000000000007</v>
      </c>
    </row>
    <row r="742" spans="1:5" ht="30">
      <c r="A742" s="240" t="s">
        <v>23296</v>
      </c>
      <c r="B742" s="241" t="s">
        <v>1413</v>
      </c>
      <c r="C742" s="222" t="s">
        <v>2</v>
      </c>
      <c r="D742" s="225">
        <v>1935.32</v>
      </c>
      <c r="E742" s="242">
        <f t="shared" si="13"/>
        <v>1935.32</v>
      </c>
    </row>
    <row r="743" spans="1:5" ht="30">
      <c r="A743" s="240" t="s">
        <v>23297</v>
      </c>
      <c r="B743" s="241" t="s">
        <v>1414</v>
      </c>
      <c r="C743" s="222" t="s">
        <v>2</v>
      </c>
      <c r="D743" s="225">
        <v>5146.3999999999996</v>
      </c>
      <c r="E743" s="242">
        <f t="shared" si="13"/>
        <v>5146.3999999999996</v>
      </c>
    </row>
    <row r="744" spans="1:5" ht="15" customHeight="1">
      <c r="A744" s="240" t="s">
        <v>23298</v>
      </c>
      <c r="B744" s="236" t="s">
        <v>7837</v>
      </c>
      <c r="C744" s="237"/>
      <c r="D744" s="237"/>
      <c r="E744" s="242">
        <f t="shared" si="13"/>
        <v>0</v>
      </c>
    </row>
    <row r="745" spans="1:5" ht="30">
      <c r="A745" s="240" t="s">
        <v>23299</v>
      </c>
      <c r="B745" s="241" t="s">
        <v>1415</v>
      </c>
      <c r="C745" s="222" t="s">
        <v>2</v>
      </c>
      <c r="D745" s="225">
        <v>1742.7</v>
      </c>
      <c r="E745" s="242">
        <f t="shared" si="13"/>
        <v>1742.7</v>
      </c>
    </row>
    <row r="746" spans="1:5" ht="30">
      <c r="A746" s="240" t="s">
        <v>23300</v>
      </c>
      <c r="B746" s="241" t="s">
        <v>1416</v>
      </c>
      <c r="C746" s="222" t="s">
        <v>2</v>
      </c>
      <c r="D746" s="225">
        <v>1648.02</v>
      </c>
      <c r="E746" s="242">
        <f t="shared" si="13"/>
        <v>1648.02</v>
      </c>
    </row>
    <row r="747" spans="1:5" ht="15" customHeight="1">
      <c r="A747" s="240" t="s">
        <v>23301</v>
      </c>
      <c r="B747" s="236" t="s">
        <v>7837</v>
      </c>
      <c r="C747" s="237"/>
      <c r="D747" s="237"/>
      <c r="E747" s="242">
        <f t="shared" si="13"/>
        <v>0</v>
      </c>
    </row>
    <row r="748" spans="1:5" ht="60">
      <c r="A748" s="240" t="s">
        <v>23302</v>
      </c>
      <c r="B748" s="241" t="s">
        <v>7838</v>
      </c>
      <c r="C748" s="222" t="s">
        <v>2</v>
      </c>
      <c r="D748" s="225">
        <v>4383.74</v>
      </c>
      <c r="E748" s="242">
        <f t="shared" si="13"/>
        <v>4383.74</v>
      </c>
    </row>
    <row r="749" spans="1:5" ht="60">
      <c r="A749" s="240" t="s">
        <v>23303</v>
      </c>
      <c r="B749" s="241" t="s">
        <v>7839</v>
      </c>
      <c r="C749" s="222" t="s">
        <v>2</v>
      </c>
      <c r="D749" s="225">
        <v>5842.78</v>
      </c>
      <c r="E749" s="242">
        <f t="shared" si="13"/>
        <v>5842.78</v>
      </c>
    </row>
    <row r="750" spans="1:5" ht="30">
      <c r="A750" s="240" t="s">
        <v>23304</v>
      </c>
      <c r="B750" s="241" t="s">
        <v>1417</v>
      </c>
      <c r="C750" s="222" t="s">
        <v>2</v>
      </c>
      <c r="D750" s="225">
        <v>1421.55</v>
      </c>
      <c r="E750" s="242">
        <f t="shared" si="13"/>
        <v>1421.55</v>
      </c>
    </row>
    <row r="751" spans="1:5" ht="15" customHeight="1">
      <c r="A751" s="240" t="s">
        <v>23305</v>
      </c>
      <c r="B751" s="236" t="s">
        <v>7840</v>
      </c>
      <c r="C751" s="237"/>
      <c r="D751" s="237"/>
      <c r="E751" s="242">
        <f t="shared" si="13"/>
        <v>0</v>
      </c>
    </row>
    <row r="752" spans="1:5" ht="60">
      <c r="A752" s="240" t="s">
        <v>23306</v>
      </c>
      <c r="B752" s="241" t="s">
        <v>7841</v>
      </c>
      <c r="C752" s="222" t="s">
        <v>2</v>
      </c>
      <c r="D752" s="225">
        <v>2267.85</v>
      </c>
      <c r="E752" s="242">
        <f t="shared" si="13"/>
        <v>2267.85</v>
      </c>
    </row>
    <row r="753" spans="1:5" ht="30">
      <c r="A753" s="240" t="s">
        <v>23307</v>
      </c>
      <c r="B753" s="241" t="s">
        <v>1418</v>
      </c>
      <c r="C753" s="222" t="s">
        <v>2</v>
      </c>
      <c r="D753" s="223">
        <v>101.88</v>
      </c>
      <c r="E753" s="242">
        <f t="shared" si="13"/>
        <v>101.88</v>
      </c>
    </row>
    <row r="754" spans="1:5" ht="30">
      <c r="A754" s="240" t="s">
        <v>23308</v>
      </c>
      <c r="B754" s="241" t="s">
        <v>1419</v>
      </c>
      <c r="C754" s="222" t="s">
        <v>2</v>
      </c>
      <c r="D754" s="223">
        <v>211.77</v>
      </c>
      <c r="E754" s="242">
        <f t="shared" si="13"/>
        <v>211.77</v>
      </c>
    </row>
    <row r="755" spans="1:5" ht="45">
      <c r="A755" s="240" t="s">
        <v>23309</v>
      </c>
      <c r="B755" s="241" t="s">
        <v>7842</v>
      </c>
      <c r="C755" s="222" t="s">
        <v>2</v>
      </c>
      <c r="D755" s="225">
        <v>9389.09</v>
      </c>
      <c r="E755" s="242">
        <f t="shared" si="13"/>
        <v>9389.09</v>
      </c>
    </row>
    <row r="756" spans="1:5" ht="15" customHeight="1">
      <c r="A756" s="240" t="s">
        <v>23310</v>
      </c>
      <c r="B756" s="236" t="s">
        <v>7843</v>
      </c>
      <c r="C756" s="237"/>
      <c r="D756" s="237"/>
      <c r="E756" s="242">
        <f t="shared" si="13"/>
        <v>0</v>
      </c>
    </row>
    <row r="757" spans="1:5" ht="30">
      <c r="A757" s="240" t="s">
        <v>23311</v>
      </c>
      <c r="B757" s="241" t="s">
        <v>1420</v>
      </c>
      <c r="C757" s="222" t="s">
        <v>2</v>
      </c>
      <c r="D757" s="223">
        <v>76.45</v>
      </c>
      <c r="E757" s="242">
        <f t="shared" si="13"/>
        <v>76.45</v>
      </c>
    </row>
    <row r="758" spans="1:5" ht="30">
      <c r="A758" s="240" t="s">
        <v>23312</v>
      </c>
      <c r="B758" s="241" t="s">
        <v>1421</v>
      </c>
      <c r="C758" s="222" t="s">
        <v>2</v>
      </c>
      <c r="D758" s="223">
        <v>151.71</v>
      </c>
      <c r="E758" s="242">
        <f t="shared" si="13"/>
        <v>151.71</v>
      </c>
    </row>
    <row r="759" spans="1:5" ht="30">
      <c r="A759" s="240" t="s">
        <v>23313</v>
      </c>
      <c r="B759" s="241" t="s">
        <v>1422</v>
      </c>
      <c r="C759" s="222" t="s">
        <v>2</v>
      </c>
      <c r="D759" s="223">
        <v>100.02</v>
      </c>
      <c r="E759" s="242">
        <f t="shared" si="13"/>
        <v>100.02</v>
      </c>
    </row>
    <row r="760" spans="1:5" ht="30">
      <c r="A760" s="240" t="s">
        <v>23314</v>
      </c>
      <c r="B760" s="241" t="s">
        <v>1423</v>
      </c>
      <c r="C760" s="222" t="s">
        <v>2</v>
      </c>
      <c r="D760" s="223">
        <v>13.56</v>
      </c>
      <c r="E760" s="242">
        <f t="shared" si="13"/>
        <v>13.56</v>
      </c>
    </row>
    <row r="761" spans="1:5" ht="30">
      <c r="A761" s="240" t="s">
        <v>23315</v>
      </c>
      <c r="B761" s="241" t="s">
        <v>7844</v>
      </c>
      <c r="C761" s="222" t="s">
        <v>2</v>
      </c>
      <c r="D761" s="223">
        <v>153.37</v>
      </c>
      <c r="E761" s="242">
        <f t="shared" si="13"/>
        <v>153.37</v>
      </c>
    </row>
    <row r="762" spans="1:5" ht="30">
      <c r="A762" s="240" t="s">
        <v>23316</v>
      </c>
      <c r="B762" s="241" t="s">
        <v>1424</v>
      </c>
      <c r="C762" s="222" t="s">
        <v>2</v>
      </c>
      <c r="D762" s="223">
        <v>141.63999999999999</v>
      </c>
      <c r="E762" s="242">
        <f t="shared" ref="E762:E825" si="14">D762</f>
        <v>141.63999999999999</v>
      </c>
    </row>
    <row r="763" spans="1:5" ht="45">
      <c r="A763" s="240" t="s">
        <v>23317</v>
      </c>
      <c r="B763" s="241" t="s">
        <v>1425</v>
      </c>
      <c r="C763" s="222" t="s">
        <v>2</v>
      </c>
      <c r="D763" s="223">
        <v>23.06</v>
      </c>
      <c r="E763" s="242">
        <f t="shared" si="14"/>
        <v>23.06</v>
      </c>
    </row>
    <row r="764" spans="1:5" ht="30">
      <c r="A764" s="240" t="s">
        <v>23318</v>
      </c>
      <c r="B764" s="241" t="s">
        <v>1426</v>
      </c>
      <c r="C764" s="222" t="s">
        <v>2</v>
      </c>
      <c r="D764" s="223">
        <v>266.67</v>
      </c>
      <c r="E764" s="242">
        <f t="shared" si="14"/>
        <v>266.67</v>
      </c>
    </row>
    <row r="765" spans="1:5" ht="30">
      <c r="A765" s="240" t="s">
        <v>23319</v>
      </c>
      <c r="B765" s="241" t="s">
        <v>1427</v>
      </c>
      <c r="C765" s="222" t="s">
        <v>2</v>
      </c>
      <c r="D765" s="223">
        <v>16.579999999999998</v>
      </c>
      <c r="E765" s="242">
        <f t="shared" si="14"/>
        <v>16.579999999999998</v>
      </c>
    </row>
    <row r="766" spans="1:5" ht="30">
      <c r="A766" s="240" t="s">
        <v>23320</v>
      </c>
      <c r="B766" s="241" t="s">
        <v>7845</v>
      </c>
      <c r="C766" s="222" t="s">
        <v>2</v>
      </c>
      <c r="D766" s="223">
        <v>6.78</v>
      </c>
      <c r="E766" s="242">
        <f t="shared" si="14"/>
        <v>6.78</v>
      </c>
    </row>
    <row r="767" spans="1:5" ht="30">
      <c r="A767" s="240" t="s">
        <v>23321</v>
      </c>
      <c r="B767" s="241" t="s">
        <v>1428</v>
      </c>
      <c r="C767" s="222" t="s">
        <v>2</v>
      </c>
      <c r="D767" s="223">
        <v>37.909999999999997</v>
      </c>
      <c r="E767" s="242">
        <f t="shared" si="14"/>
        <v>37.909999999999997</v>
      </c>
    </row>
    <row r="768" spans="1:5" ht="30">
      <c r="A768" s="240" t="s">
        <v>23322</v>
      </c>
      <c r="B768" s="241" t="s">
        <v>1429</v>
      </c>
      <c r="C768" s="222" t="s">
        <v>2</v>
      </c>
      <c r="D768" s="223">
        <v>12.36</v>
      </c>
      <c r="E768" s="242">
        <f t="shared" si="14"/>
        <v>12.36</v>
      </c>
    </row>
    <row r="769" spans="1:5" ht="30">
      <c r="A769" s="240" t="s">
        <v>23323</v>
      </c>
      <c r="B769" s="241" t="s">
        <v>1430</v>
      </c>
      <c r="C769" s="222" t="s">
        <v>2</v>
      </c>
      <c r="D769" s="223">
        <v>31.5</v>
      </c>
      <c r="E769" s="242">
        <f t="shared" si="14"/>
        <v>31.5</v>
      </c>
    </row>
    <row r="770" spans="1:5" ht="30">
      <c r="A770" s="240" t="s">
        <v>23324</v>
      </c>
      <c r="B770" s="241" t="s">
        <v>1431</v>
      </c>
      <c r="C770" s="222" t="s">
        <v>2</v>
      </c>
      <c r="D770" s="223">
        <v>9.58</v>
      </c>
      <c r="E770" s="242">
        <f t="shared" si="14"/>
        <v>9.58</v>
      </c>
    </row>
    <row r="771" spans="1:5" ht="30">
      <c r="A771" s="240" t="s">
        <v>23325</v>
      </c>
      <c r="B771" s="241" t="s">
        <v>1432</v>
      </c>
      <c r="C771" s="222" t="s">
        <v>2</v>
      </c>
      <c r="D771" s="223">
        <v>13.44</v>
      </c>
      <c r="E771" s="242">
        <f t="shared" si="14"/>
        <v>13.44</v>
      </c>
    </row>
    <row r="772" spans="1:5" ht="30">
      <c r="A772" s="240" t="s">
        <v>23326</v>
      </c>
      <c r="B772" s="241" t="s">
        <v>1433</v>
      </c>
      <c r="C772" s="222" t="s">
        <v>2</v>
      </c>
      <c r="D772" s="223">
        <v>24.66</v>
      </c>
      <c r="E772" s="242">
        <f t="shared" si="14"/>
        <v>24.66</v>
      </c>
    </row>
    <row r="773" spans="1:5" ht="30">
      <c r="A773" s="240" t="s">
        <v>23327</v>
      </c>
      <c r="B773" s="241" t="s">
        <v>23328</v>
      </c>
      <c r="C773" s="222" t="s">
        <v>2</v>
      </c>
      <c r="D773" s="223">
        <v>2.4300000000000002</v>
      </c>
      <c r="E773" s="242">
        <f t="shared" si="14"/>
        <v>2.4300000000000002</v>
      </c>
    </row>
    <row r="774" spans="1:5" ht="45">
      <c r="A774" s="240" t="s">
        <v>23329</v>
      </c>
      <c r="B774" s="241" t="s">
        <v>7846</v>
      </c>
      <c r="C774" s="222" t="s">
        <v>2</v>
      </c>
      <c r="D774" s="223">
        <v>1.73</v>
      </c>
      <c r="E774" s="242">
        <f t="shared" si="14"/>
        <v>1.73</v>
      </c>
    </row>
    <row r="775" spans="1:5" ht="30">
      <c r="A775" s="240" t="s">
        <v>23330</v>
      </c>
      <c r="B775" s="241" t="s">
        <v>1434</v>
      </c>
      <c r="C775" s="222" t="s">
        <v>2</v>
      </c>
      <c r="D775" s="223">
        <v>66.3</v>
      </c>
      <c r="E775" s="242">
        <f t="shared" si="14"/>
        <v>66.3</v>
      </c>
    </row>
    <row r="776" spans="1:5" ht="15" customHeight="1">
      <c r="A776" s="240" t="s">
        <v>23331</v>
      </c>
      <c r="B776" s="236" t="s">
        <v>7847</v>
      </c>
      <c r="C776" s="237"/>
      <c r="D776" s="237"/>
      <c r="E776" s="242">
        <f t="shared" si="14"/>
        <v>0</v>
      </c>
    </row>
    <row r="777" spans="1:5" ht="30">
      <c r="A777" s="240" t="s">
        <v>23332</v>
      </c>
      <c r="B777" s="241" t="s">
        <v>1435</v>
      </c>
      <c r="C777" s="222" t="s">
        <v>2</v>
      </c>
      <c r="D777" s="223">
        <v>16.579999999999998</v>
      </c>
      <c r="E777" s="242">
        <f t="shared" si="14"/>
        <v>16.579999999999998</v>
      </c>
    </row>
    <row r="778" spans="1:5" ht="30">
      <c r="A778" s="240" t="s">
        <v>23333</v>
      </c>
      <c r="B778" s="241" t="s">
        <v>1436</v>
      </c>
      <c r="C778" s="222" t="s">
        <v>2</v>
      </c>
      <c r="D778" s="223">
        <v>8.94</v>
      </c>
      <c r="E778" s="242">
        <f t="shared" si="14"/>
        <v>8.94</v>
      </c>
    </row>
    <row r="779" spans="1:5" ht="30">
      <c r="A779" s="240" t="s">
        <v>23334</v>
      </c>
      <c r="B779" s="241" t="s">
        <v>1437</v>
      </c>
      <c r="C779" s="222" t="s">
        <v>2</v>
      </c>
      <c r="D779" s="223">
        <v>7.68</v>
      </c>
      <c r="E779" s="242">
        <f t="shared" si="14"/>
        <v>7.68</v>
      </c>
    </row>
    <row r="780" spans="1:5" ht="30">
      <c r="A780" s="240" t="s">
        <v>23335</v>
      </c>
      <c r="B780" s="241" t="s">
        <v>1438</v>
      </c>
      <c r="C780" s="222" t="s">
        <v>2</v>
      </c>
      <c r="D780" s="223">
        <v>59.55</v>
      </c>
      <c r="E780" s="242">
        <f t="shared" si="14"/>
        <v>59.55</v>
      </c>
    </row>
    <row r="781" spans="1:5" ht="30">
      <c r="A781" s="240" t="s">
        <v>23336</v>
      </c>
      <c r="B781" s="241" t="s">
        <v>1439</v>
      </c>
      <c r="C781" s="222" t="s">
        <v>1</v>
      </c>
      <c r="D781" s="223">
        <v>75.64</v>
      </c>
      <c r="E781" s="242">
        <f t="shared" si="14"/>
        <v>75.64</v>
      </c>
    </row>
    <row r="782" spans="1:5" ht="30">
      <c r="A782" s="240" t="s">
        <v>23337</v>
      </c>
      <c r="B782" s="241" t="s">
        <v>1440</v>
      </c>
      <c r="C782" s="222" t="s">
        <v>1</v>
      </c>
      <c r="D782" s="223">
        <v>57.1</v>
      </c>
      <c r="E782" s="242">
        <f t="shared" si="14"/>
        <v>57.1</v>
      </c>
    </row>
    <row r="783" spans="1:5" ht="30">
      <c r="A783" s="240" t="s">
        <v>23338</v>
      </c>
      <c r="B783" s="241" t="s">
        <v>1441</v>
      </c>
      <c r="C783" s="222" t="s">
        <v>1</v>
      </c>
      <c r="D783" s="223">
        <v>31.15</v>
      </c>
      <c r="E783" s="242">
        <f t="shared" si="14"/>
        <v>31.15</v>
      </c>
    </row>
    <row r="784" spans="1:5" ht="15" customHeight="1">
      <c r="A784" s="240" t="s">
        <v>23339</v>
      </c>
      <c r="B784" s="236" t="s">
        <v>1125</v>
      </c>
      <c r="C784" s="237"/>
      <c r="D784" s="237"/>
      <c r="E784" s="242">
        <f t="shared" si="14"/>
        <v>0</v>
      </c>
    </row>
    <row r="785" spans="1:5" ht="30">
      <c r="A785" s="240" t="s">
        <v>23340</v>
      </c>
      <c r="B785" s="241" t="s">
        <v>7848</v>
      </c>
      <c r="C785" s="222" t="s">
        <v>2</v>
      </c>
      <c r="D785" s="223">
        <v>16.190000000000001</v>
      </c>
      <c r="E785" s="242">
        <f t="shared" si="14"/>
        <v>16.190000000000001</v>
      </c>
    </row>
    <row r="786" spans="1:5" ht="15" customHeight="1">
      <c r="A786" s="240" t="s">
        <v>23341</v>
      </c>
      <c r="B786" s="236" t="s">
        <v>7737</v>
      </c>
      <c r="C786" s="237"/>
      <c r="D786" s="237"/>
      <c r="E786" s="242">
        <f t="shared" si="14"/>
        <v>0</v>
      </c>
    </row>
    <row r="787" spans="1:5">
      <c r="A787" s="240" t="s">
        <v>23342</v>
      </c>
      <c r="B787" s="241" t="s">
        <v>1442</v>
      </c>
      <c r="C787" s="222" t="s">
        <v>2</v>
      </c>
      <c r="D787" s="223">
        <v>568.22</v>
      </c>
      <c r="E787" s="242">
        <f t="shared" si="14"/>
        <v>568.22</v>
      </c>
    </row>
    <row r="788" spans="1:5" ht="30">
      <c r="A788" s="240" t="s">
        <v>23343</v>
      </c>
      <c r="B788" s="241" t="s">
        <v>1443</v>
      </c>
      <c r="C788" s="222" t="s">
        <v>2</v>
      </c>
      <c r="D788" s="223">
        <v>40.450000000000003</v>
      </c>
      <c r="E788" s="242">
        <f t="shared" si="14"/>
        <v>40.450000000000003</v>
      </c>
    </row>
    <row r="789" spans="1:5" ht="30">
      <c r="A789" s="240" t="s">
        <v>23344</v>
      </c>
      <c r="B789" s="241" t="s">
        <v>1444</v>
      </c>
      <c r="C789" s="222" t="s">
        <v>2</v>
      </c>
      <c r="D789" s="223">
        <v>96.67</v>
      </c>
      <c r="E789" s="242">
        <f t="shared" si="14"/>
        <v>96.67</v>
      </c>
    </row>
    <row r="790" spans="1:5" ht="30">
      <c r="A790" s="240" t="s">
        <v>23345</v>
      </c>
      <c r="B790" s="241" t="s">
        <v>1445</v>
      </c>
      <c r="C790" s="222" t="s">
        <v>2</v>
      </c>
      <c r="D790" s="223">
        <v>13.08</v>
      </c>
      <c r="E790" s="242">
        <f t="shared" si="14"/>
        <v>13.08</v>
      </c>
    </row>
    <row r="791" spans="1:5" ht="30">
      <c r="A791" s="240" t="s">
        <v>23346</v>
      </c>
      <c r="B791" s="241" t="s">
        <v>1446</v>
      </c>
      <c r="C791" s="222" t="s">
        <v>2</v>
      </c>
      <c r="D791" s="223">
        <v>7.43</v>
      </c>
      <c r="E791" s="242">
        <f t="shared" si="14"/>
        <v>7.43</v>
      </c>
    </row>
    <row r="792" spans="1:5" ht="30">
      <c r="A792" s="240" t="s">
        <v>23347</v>
      </c>
      <c r="B792" s="241" t="s">
        <v>1447</v>
      </c>
      <c r="C792" s="222" t="s">
        <v>1</v>
      </c>
      <c r="D792" s="223">
        <v>67.87</v>
      </c>
      <c r="E792" s="242">
        <f t="shared" si="14"/>
        <v>67.87</v>
      </c>
    </row>
    <row r="793" spans="1:5" ht="15" customHeight="1">
      <c r="A793" s="240" t="s">
        <v>23348</v>
      </c>
      <c r="B793" s="236" t="s">
        <v>7849</v>
      </c>
      <c r="C793" s="237"/>
      <c r="D793" s="237"/>
      <c r="E793" s="242">
        <f t="shared" si="14"/>
        <v>0</v>
      </c>
    </row>
    <row r="794" spans="1:5" ht="45">
      <c r="A794" s="240" t="s">
        <v>23349</v>
      </c>
      <c r="B794" s="241" t="s">
        <v>7850</v>
      </c>
      <c r="C794" s="222" t="s">
        <v>2</v>
      </c>
      <c r="D794" s="223">
        <v>35.1</v>
      </c>
      <c r="E794" s="242">
        <f t="shared" si="14"/>
        <v>35.1</v>
      </c>
    </row>
    <row r="795" spans="1:5" ht="30">
      <c r="A795" s="240" t="s">
        <v>23350</v>
      </c>
      <c r="B795" s="241" t="s">
        <v>1448</v>
      </c>
      <c r="C795" s="222" t="s">
        <v>2</v>
      </c>
      <c r="D795" s="223">
        <v>1.58</v>
      </c>
      <c r="E795" s="242">
        <f t="shared" si="14"/>
        <v>1.58</v>
      </c>
    </row>
    <row r="796" spans="1:5" ht="30">
      <c r="A796" s="240" t="s">
        <v>23351</v>
      </c>
      <c r="B796" s="241" t="s">
        <v>1449</v>
      </c>
      <c r="C796" s="222" t="s">
        <v>2</v>
      </c>
      <c r="D796" s="223">
        <v>261.57</v>
      </c>
      <c r="E796" s="242">
        <f t="shared" si="14"/>
        <v>261.57</v>
      </c>
    </row>
    <row r="797" spans="1:5" ht="15" customHeight="1">
      <c r="A797" s="240" t="s">
        <v>23352</v>
      </c>
      <c r="B797" s="236" t="s">
        <v>7849</v>
      </c>
      <c r="C797" s="237"/>
      <c r="D797" s="237"/>
      <c r="E797" s="242">
        <f t="shared" si="14"/>
        <v>0</v>
      </c>
    </row>
    <row r="798" spans="1:5" ht="30">
      <c r="A798" s="240" t="s">
        <v>23353</v>
      </c>
      <c r="B798" s="241" t="s">
        <v>7851</v>
      </c>
      <c r="C798" s="222" t="s">
        <v>2</v>
      </c>
      <c r="D798" s="223">
        <v>1.1100000000000001</v>
      </c>
      <c r="E798" s="242">
        <f t="shared" si="14"/>
        <v>1.1100000000000001</v>
      </c>
    </row>
    <row r="799" spans="1:5" ht="30">
      <c r="A799" s="240" t="s">
        <v>23354</v>
      </c>
      <c r="B799" s="241" t="s">
        <v>7852</v>
      </c>
      <c r="C799" s="222" t="s">
        <v>2</v>
      </c>
      <c r="D799" s="223">
        <v>1.47</v>
      </c>
      <c r="E799" s="242">
        <f t="shared" si="14"/>
        <v>1.47</v>
      </c>
    </row>
    <row r="800" spans="1:5" ht="45">
      <c r="A800" s="240" t="s">
        <v>23355</v>
      </c>
      <c r="B800" s="241" t="s">
        <v>7853</v>
      </c>
      <c r="C800" s="222" t="s">
        <v>2</v>
      </c>
      <c r="D800" s="223">
        <v>2.96</v>
      </c>
      <c r="E800" s="242">
        <f t="shared" si="14"/>
        <v>2.96</v>
      </c>
    </row>
    <row r="801" spans="1:5" ht="30">
      <c r="A801" s="240" t="s">
        <v>23356</v>
      </c>
      <c r="B801" s="241" t="s">
        <v>7854</v>
      </c>
      <c r="C801" s="222" t="s">
        <v>2</v>
      </c>
      <c r="D801" s="223">
        <v>5.21</v>
      </c>
      <c r="E801" s="242">
        <f t="shared" si="14"/>
        <v>5.21</v>
      </c>
    </row>
    <row r="802" spans="1:5" ht="30">
      <c r="A802" s="240" t="s">
        <v>23357</v>
      </c>
      <c r="B802" s="241" t="s">
        <v>7855</v>
      </c>
      <c r="C802" s="222" t="s">
        <v>2</v>
      </c>
      <c r="D802" s="223">
        <v>8.6300000000000008</v>
      </c>
      <c r="E802" s="242">
        <f t="shared" si="14"/>
        <v>8.6300000000000008</v>
      </c>
    </row>
    <row r="803" spans="1:5" ht="30">
      <c r="A803" s="240" t="s">
        <v>23358</v>
      </c>
      <c r="B803" s="241" t="s">
        <v>7856</v>
      </c>
      <c r="C803" s="222" t="s">
        <v>2</v>
      </c>
      <c r="D803" s="223">
        <v>11.51</v>
      </c>
      <c r="E803" s="242">
        <f t="shared" si="14"/>
        <v>11.51</v>
      </c>
    </row>
    <row r="804" spans="1:5" ht="30">
      <c r="A804" s="240" t="s">
        <v>23359</v>
      </c>
      <c r="B804" s="241" t="s">
        <v>7857</v>
      </c>
      <c r="C804" s="222" t="s">
        <v>2</v>
      </c>
      <c r="D804" s="223">
        <v>46.3</v>
      </c>
      <c r="E804" s="242">
        <f t="shared" si="14"/>
        <v>46.3</v>
      </c>
    </row>
    <row r="805" spans="1:5" ht="30">
      <c r="A805" s="240" t="s">
        <v>23360</v>
      </c>
      <c r="B805" s="241" t="s">
        <v>7858</v>
      </c>
      <c r="C805" s="222" t="s">
        <v>2</v>
      </c>
      <c r="D805" s="223">
        <v>0.68</v>
      </c>
      <c r="E805" s="242">
        <f t="shared" si="14"/>
        <v>0.68</v>
      </c>
    </row>
    <row r="806" spans="1:5" ht="30">
      <c r="A806" s="240" t="s">
        <v>23361</v>
      </c>
      <c r="B806" s="241" t="s">
        <v>7859</v>
      </c>
      <c r="C806" s="222" t="s">
        <v>2</v>
      </c>
      <c r="D806" s="223">
        <v>1.21</v>
      </c>
      <c r="E806" s="242">
        <f t="shared" si="14"/>
        <v>1.21</v>
      </c>
    </row>
    <row r="807" spans="1:5" ht="30">
      <c r="A807" s="240" t="s">
        <v>23362</v>
      </c>
      <c r="B807" s="241" t="s">
        <v>7860</v>
      </c>
      <c r="C807" s="222" t="s">
        <v>2</v>
      </c>
      <c r="D807" s="223">
        <v>1.94</v>
      </c>
      <c r="E807" s="242">
        <f t="shared" si="14"/>
        <v>1.94</v>
      </c>
    </row>
    <row r="808" spans="1:5" ht="30">
      <c r="A808" s="240" t="s">
        <v>23363</v>
      </c>
      <c r="B808" s="241" t="s">
        <v>7861</v>
      </c>
      <c r="C808" s="222" t="s">
        <v>2</v>
      </c>
      <c r="D808" s="223">
        <v>2.11</v>
      </c>
      <c r="E808" s="242">
        <f t="shared" si="14"/>
        <v>2.11</v>
      </c>
    </row>
    <row r="809" spans="1:5" ht="30">
      <c r="A809" s="240" t="s">
        <v>23364</v>
      </c>
      <c r="B809" s="241" t="s">
        <v>7862</v>
      </c>
      <c r="C809" s="222" t="s">
        <v>2</v>
      </c>
      <c r="D809" s="223">
        <v>2.63</v>
      </c>
      <c r="E809" s="242">
        <f t="shared" si="14"/>
        <v>2.63</v>
      </c>
    </row>
    <row r="810" spans="1:5" ht="30">
      <c r="A810" s="240" t="s">
        <v>23365</v>
      </c>
      <c r="B810" s="241" t="s">
        <v>7863</v>
      </c>
      <c r="C810" s="222" t="s">
        <v>2</v>
      </c>
      <c r="D810" s="223">
        <v>7.9</v>
      </c>
      <c r="E810" s="242">
        <f t="shared" si="14"/>
        <v>7.9</v>
      </c>
    </row>
    <row r="811" spans="1:5" ht="30">
      <c r="A811" s="240" t="s">
        <v>23366</v>
      </c>
      <c r="B811" s="241" t="s">
        <v>7864</v>
      </c>
      <c r="C811" s="222" t="s">
        <v>2</v>
      </c>
      <c r="D811" s="223">
        <v>10.09</v>
      </c>
      <c r="E811" s="242">
        <f t="shared" si="14"/>
        <v>10.09</v>
      </c>
    </row>
    <row r="812" spans="1:5" ht="30">
      <c r="A812" s="240" t="s">
        <v>23367</v>
      </c>
      <c r="B812" s="241" t="s">
        <v>7865</v>
      </c>
      <c r="C812" s="222" t="s">
        <v>2</v>
      </c>
      <c r="D812" s="223">
        <v>30.97</v>
      </c>
      <c r="E812" s="242">
        <f t="shared" si="14"/>
        <v>30.97</v>
      </c>
    </row>
    <row r="813" spans="1:5" ht="30">
      <c r="A813" s="240" t="s">
        <v>23368</v>
      </c>
      <c r="B813" s="241" t="s">
        <v>1450</v>
      </c>
      <c r="C813" s="222" t="s">
        <v>2</v>
      </c>
      <c r="D813" s="223">
        <v>0.56999999999999995</v>
      </c>
      <c r="E813" s="242">
        <f t="shared" si="14"/>
        <v>0.56999999999999995</v>
      </c>
    </row>
    <row r="814" spans="1:5" ht="30">
      <c r="A814" s="240" t="s">
        <v>23369</v>
      </c>
      <c r="B814" s="241" t="s">
        <v>1451</v>
      </c>
      <c r="C814" s="222" t="s">
        <v>2</v>
      </c>
      <c r="D814" s="223">
        <v>1.77</v>
      </c>
      <c r="E814" s="242">
        <f t="shared" si="14"/>
        <v>1.77</v>
      </c>
    </row>
    <row r="815" spans="1:5" ht="30">
      <c r="A815" s="240" t="s">
        <v>23370</v>
      </c>
      <c r="B815" s="241" t="s">
        <v>1452</v>
      </c>
      <c r="C815" s="222" t="s">
        <v>2</v>
      </c>
      <c r="D815" s="223">
        <v>4.8899999999999997</v>
      </c>
      <c r="E815" s="242">
        <f t="shared" si="14"/>
        <v>4.8899999999999997</v>
      </c>
    </row>
    <row r="816" spans="1:5" ht="30">
      <c r="A816" s="240" t="s">
        <v>23371</v>
      </c>
      <c r="B816" s="241" t="s">
        <v>1453</v>
      </c>
      <c r="C816" s="222" t="s">
        <v>2</v>
      </c>
      <c r="D816" s="223">
        <v>3.35</v>
      </c>
      <c r="E816" s="242">
        <f t="shared" si="14"/>
        <v>3.35</v>
      </c>
    </row>
    <row r="817" spans="1:5" ht="15" customHeight="1">
      <c r="A817" s="240" t="s">
        <v>23372</v>
      </c>
      <c r="B817" s="236" t="s">
        <v>7849</v>
      </c>
      <c r="C817" s="237"/>
      <c r="D817" s="237"/>
      <c r="E817" s="242">
        <f t="shared" si="14"/>
        <v>0</v>
      </c>
    </row>
    <row r="818" spans="1:5" ht="30">
      <c r="A818" s="240" t="s">
        <v>23373</v>
      </c>
      <c r="B818" s="241" t="s">
        <v>1454</v>
      </c>
      <c r="C818" s="222" t="s">
        <v>2</v>
      </c>
      <c r="D818" s="223">
        <v>3.89</v>
      </c>
      <c r="E818" s="242">
        <f t="shared" si="14"/>
        <v>3.89</v>
      </c>
    </row>
    <row r="819" spans="1:5" ht="30">
      <c r="A819" s="240" t="s">
        <v>23374</v>
      </c>
      <c r="B819" s="241" t="s">
        <v>1455</v>
      </c>
      <c r="C819" s="222" t="s">
        <v>2</v>
      </c>
      <c r="D819" s="223">
        <v>7.1</v>
      </c>
      <c r="E819" s="242">
        <f t="shared" si="14"/>
        <v>7.1</v>
      </c>
    </row>
    <row r="820" spans="1:5" ht="30">
      <c r="A820" s="240" t="s">
        <v>23375</v>
      </c>
      <c r="B820" s="241" t="s">
        <v>1456</v>
      </c>
      <c r="C820" s="222" t="s">
        <v>2</v>
      </c>
      <c r="D820" s="223">
        <v>10.83</v>
      </c>
      <c r="E820" s="242">
        <f t="shared" si="14"/>
        <v>10.83</v>
      </c>
    </row>
    <row r="821" spans="1:5" ht="30">
      <c r="A821" s="240" t="s">
        <v>23376</v>
      </c>
      <c r="B821" s="241" t="s">
        <v>1457</v>
      </c>
      <c r="C821" s="222" t="s">
        <v>2</v>
      </c>
      <c r="D821" s="223">
        <v>18.28</v>
      </c>
      <c r="E821" s="242">
        <f t="shared" si="14"/>
        <v>18.28</v>
      </c>
    </row>
    <row r="822" spans="1:5" ht="30">
      <c r="A822" s="240" t="s">
        <v>23377</v>
      </c>
      <c r="B822" s="241" t="s">
        <v>7866</v>
      </c>
      <c r="C822" s="222" t="s">
        <v>1</v>
      </c>
      <c r="D822" s="223">
        <v>4.3099999999999996</v>
      </c>
      <c r="E822" s="242">
        <f t="shared" si="14"/>
        <v>4.3099999999999996</v>
      </c>
    </row>
    <row r="823" spans="1:5" ht="30">
      <c r="A823" s="240" t="s">
        <v>23378</v>
      </c>
      <c r="B823" s="241" t="s">
        <v>1458</v>
      </c>
      <c r="C823" s="222" t="s">
        <v>1</v>
      </c>
      <c r="D823" s="223">
        <v>42.2</v>
      </c>
      <c r="E823" s="242">
        <f t="shared" si="14"/>
        <v>42.2</v>
      </c>
    </row>
    <row r="824" spans="1:5" ht="30">
      <c r="A824" s="240" t="s">
        <v>23379</v>
      </c>
      <c r="B824" s="241" t="s">
        <v>7867</v>
      </c>
      <c r="C824" s="222" t="s">
        <v>2</v>
      </c>
      <c r="D824" s="223">
        <v>0.38</v>
      </c>
      <c r="E824" s="242">
        <f t="shared" si="14"/>
        <v>0.38</v>
      </c>
    </row>
    <row r="825" spans="1:5" ht="15" customHeight="1">
      <c r="A825" s="240" t="s">
        <v>23380</v>
      </c>
      <c r="B825" s="236" t="s">
        <v>7868</v>
      </c>
      <c r="C825" s="237"/>
      <c r="D825" s="237"/>
      <c r="E825" s="242">
        <f t="shared" si="14"/>
        <v>0</v>
      </c>
    </row>
    <row r="826" spans="1:5" ht="30">
      <c r="A826" s="240" t="s">
        <v>23381</v>
      </c>
      <c r="B826" s="241" t="s">
        <v>7869</v>
      </c>
      <c r="C826" s="222" t="s">
        <v>1</v>
      </c>
      <c r="D826" s="223">
        <v>13.96</v>
      </c>
      <c r="E826" s="242">
        <f t="shared" ref="E826:E889" si="15">D826</f>
        <v>13.96</v>
      </c>
    </row>
    <row r="827" spans="1:5" ht="30">
      <c r="A827" s="240" t="s">
        <v>23382</v>
      </c>
      <c r="B827" s="241" t="s">
        <v>1459</v>
      </c>
      <c r="C827" s="222" t="s">
        <v>2</v>
      </c>
      <c r="D827" s="223">
        <v>139.4</v>
      </c>
      <c r="E827" s="242">
        <f t="shared" si="15"/>
        <v>139.4</v>
      </c>
    </row>
    <row r="828" spans="1:5" ht="30">
      <c r="A828" s="240" t="s">
        <v>23383</v>
      </c>
      <c r="B828" s="241" t="s">
        <v>1460</v>
      </c>
      <c r="C828" s="222" t="s">
        <v>2</v>
      </c>
      <c r="D828" s="223">
        <v>104.55</v>
      </c>
      <c r="E828" s="242">
        <f t="shared" si="15"/>
        <v>104.55</v>
      </c>
    </row>
    <row r="829" spans="1:5">
      <c r="A829" s="240" t="s">
        <v>23384</v>
      </c>
      <c r="B829" s="241" t="s">
        <v>1461</v>
      </c>
      <c r="C829" s="222" t="s">
        <v>2</v>
      </c>
      <c r="D829" s="223">
        <v>1.51</v>
      </c>
      <c r="E829" s="242">
        <f t="shared" si="15"/>
        <v>1.51</v>
      </c>
    </row>
    <row r="830" spans="1:5" ht="30">
      <c r="A830" s="240" t="s">
        <v>23385</v>
      </c>
      <c r="B830" s="241" t="s">
        <v>1462</v>
      </c>
      <c r="C830" s="222" t="s">
        <v>2</v>
      </c>
      <c r="D830" s="223">
        <v>32.74</v>
      </c>
      <c r="E830" s="242">
        <f t="shared" si="15"/>
        <v>32.74</v>
      </c>
    </row>
    <row r="831" spans="1:5">
      <c r="A831" s="240" t="s">
        <v>23386</v>
      </c>
      <c r="B831" s="241" t="s">
        <v>1463</v>
      </c>
      <c r="C831" s="222" t="s">
        <v>2</v>
      </c>
      <c r="D831" s="223">
        <v>127.43</v>
      </c>
      <c r="E831" s="242">
        <f t="shared" si="15"/>
        <v>127.43</v>
      </c>
    </row>
    <row r="832" spans="1:5" ht="60">
      <c r="A832" s="240" t="s">
        <v>23387</v>
      </c>
      <c r="B832" s="241" t="s">
        <v>7870</v>
      </c>
      <c r="C832" s="222" t="s">
        <v>2</v>
      </c>
      <c r="D832" s="223">
        <v>102.45</v>
      </c>
      <c r="E832" s="242">
        <f t="shared" si="15"/>
        <v>102.45</v>
      </c>
    </row>
    <row r="833" spans="1:5" ht="30">
      <c r="A833" s="240" t="s">
        <v>23388</v>
      </c>
      <c r="B833" s="241" t="s">
        <v>1464</v>
      </c>
      <c r="C833" s="222" t="s">
        <v>2</v>
      </c>
      <c r="D833" s="223">
        <v>180.71</v>
      </c>
      <c r="E833" s="242">
        <f t="shared" si="15"/>
        <v>180.71</v>
      </c>
    </row>
    <row r="834" spans="1:5" ht="30">
      <c r="A834" s="240" t="s">
        <v>23389</v>
      </c>
      <c r="B834" s="241" t="s">
        <v>1465</v>
      </c>
      <c r="C834" s="222" t="s">
        <v>2</v>
      </c>
      <c r="D834" s="223">
        <v>570.29</v>
      </c>
      <c r="E834" s="242">
        <f t="shared" si="15"/>
        <v>570.29</v>
      </c>
    </row>
    <row r="835" spans="1:5" ht="30">
      <c r="A835" s="240" t="s">
        <v>23390</v>
      </c>
      <c r="B835" s="241" t="s">
        <v>1466</v>
      </c>
      <c r="C835" s="222" t="s">
        <v>2</v>
      </c>
      <c r="D835" s="223">
        <v>44.45</v>
      </c>
      <c r="E835" s="242">
        <f t="shared" si="15"/>
        <v>44.45</v>
      </c>
    </row>
    <row r="836" spans="1:5" ht="15" customHeight="1">
      <c r="A836" s="240" t="s">
        <v>23391</v>
      </c>
      <c r="B836" s="236" t="s">
        <v>7694</v>
      </c>
      <c r="C836" s="237"/>
      <c r="D836" s="237"/>
      <c r="E836" s="242">
        <f t="shared" si="15"/>
        <v>0</v>
      </c>
    </row>
    <row r="837" spans="1:5" ht="30">
      <c r="A837" s="240" t="s">
        <v>23392</v>
      </c>
      <c r="B837" s="241" t="s">
        <v>1467</v>
      </c>
      <c r="C837" s="222" t="s">
        <v>2</v>
      </c>
      <c r="D837" s="223">
        <v>24.23</v>
      </c>
      <c r="E837" s="242">
        <f t="shared" si="15"/>
        <v>24.23</v>
      </c>
    </row>
    <row r="838" spans="1:5" ht="15" customHeight="1">
      <c r="A838" s="240" t="s">
        <v>23393</v>
      </c>
      <c r="B838" s="236" t="s">
        <v>7737</v>
      </c>
      <c r="C838" s="237"/>
      <c r="D838" s="237"/>
      <c r="E838" s="242">
        <f t="shared" si="15"/>
        <v>0</v>
      </c>
    </row>
    <row r="839" spans="1:5" ht="30">
      <c r="A839" s="240" t="s">
        <v>23394</v>
      </c>
      <c r="B839" s="241" t="s">
        <v>1468</v>
      </c>
      <c r="C839" s="222" t="s">
        <v>1</v>
      </c>
      <c r="D839" s="223">
        <v>4.91</v>
      </c>
      <c r="E839" s="242">
        <f t="shared" si="15"/>
        <v>4.91</v>
      </c>
    </row>
    <row r="840" spans="1:5" ht="30">
      <c r="A840" s="240" t="s">
        <v>23395</v>
      </c>
      <c r="B840" s="241" t="s">
        <v>1469</v>
      </c>
      <c r="C840" s="222" t="s">
        <v>1</v>
      </c>
      <c r="D840" s="223">
        <v>93.26</v>
      </c>
      <c r="E840" s="242">
        <f t="shared" si="15"/>
        <v>93.26</v>
      </c>
    </row>
    <row r="841" spans="1:5" ht="30">
      <c r="A841" s="240" t="s">
        <v>23396</v>
      </c>
      <c r="B841" s="241" t="s">
        <v>1470</v>
      </c>
      <c r="C841" s="222" t="s">
        <v>2</v>
      </c>
      <c r="D841" s="223">
        <v>48.55</v>
      </c>
      <c r="E841" s="242">
        <f t="shared" si="15"/>
        <v>48.55</v>
      </c>
    </row>
    <row r="842" spans="1:5" ht="30">
      <c r="A842" s="240" t="s">
        <v>23397</v>
      </c>
      <c r="B842" s="241" t="s">
        <v>1471</v>
      </c>
      <c r="C842" s="222" t="s">
        <v>1</v>
      </c>
      <c r="D842" s="223">
        <v>140.78</v>
      </c>
      <c r="E842" s="242">
        <f t="shared" si="15"/>
        <v>140.78</v>
      </c>
    </row>
    <row r="843" spans="1:5" ht="15" customHeight="1">
      <c r="A843" s="240" t="s">
        <v>23398</v>
      </c>
      <c r="B843" s="236" t="s">
        <v>7871</v>
      </c>
      <c r="C843" s="237"/>
      <c r="D843" s="237"/>
      <c r="E843" s="242">
        <f t="shared" si="15"/>
        <v>0</v>
      </c>
    </row>
    <row r="844" spans="1:5" ht="45">
      <c r="A844" s="240" t="s">
        <v>23399</v>
      </c>
      <c r="B844" s="241" t="s">
        <v>7872</v>
      </c>
      <c r="C844" s="222" t="s">
        <v>2</v>
      </c>
      <c r="D844" s="223">
        <v>30.81</v>
      </c>
      <c r="E844" s="242">
        <f t="shared" si="15"/>
        <v>30.81</v>
      </c>
    </row>
    <row r="845" spans="1:5" ht="30">
      <c r="A845" s="240" t="s">
        <v>23400</v>
      </c>
      <c r="B845" s="241" t="s">
        <v>7873</v>
      </c>
      <c r="C845" s="222" t="s">
        <v>2</v>
      </c>
      <c r="D845" s="223">
        <v>187.09</v>
      </c>
      <c r="E845" s="242">
        <f t="shared" si="15"/>
        <v>187.09</v>
      </c>
    </row>
    <row r="846" spans="1:5" ht="30">
      <c r="A846" s="240" t="s">
        <v>23401</v>
      </c>
      <c r="B846" s="241" t="s">
        <v>7874</v>
      </c>
      <c r="C846" s="222" t="s">
        <v>2</v>
      </c>
      <c r="D846" s="223">
        <v>4.4000000000000004</v>
      </c>
      <c r="E846" s="242">
        <f t="shared" si="15"/>
        <v>4.4000000000000004</v>
      </c>
    </row>
    <row r="847" spans="1:5" ht="30">
      <c r="A847" s="240" t="s">
        <v>23402</v>
      </c>
      <c r="B847" s="241" t="s">
        <v>1472</v>
      </c>
      <c r="C847" s="222" t="s">
        <v>2</v>
      </c>
      <c r="D847" s="223">
        <v>39.46</v>
      </c>
      <c r="E847" s="242">
        <f t="shared" si="15"/>
        <v>39.46</v>
      </c>
    </row>
    <row r="848" spans="1:5" ht="15" customHeight="1">
      <c r="A848" s="240" t="s">
        <v>23403</v>
      </c>
      <c r="B848" s="236" t="s">
        <v>7871</v>
      </c>
      <c r="C848" s="237"/>
      <c r="D848" s="237"/>
      <c r="E848" s="242">
        <f t="shared" si="15"/>
        <v>0</v>
      </c>
    </row>
    <row r="849" spans="1:5" ht="30">
      <c r="A849" s="240" t="s">
        <v>23404</v>
      </c>
      <c r="B849" s="241" t="s">
        <v>1473</v>
      </c>
      <c r="C849" s="222" t="s">
        <v>2</v>
      </c>
      <c r="D849" s="223">
        <v>442.67</v>
      </c>
      <c r="E849" s="242">
        <f t="shared" si="15"/>
        <v>442.67</v>
      </c>
    </row>
    <row r="850" spans="1:5">
      <c r="A850" s="240" t="s">
        <v>23405</v>
      </c>
      <c r="B850" s="241" t="s">
        <v>1474</v>
      </c>
      <c r="C850" s="222" t="s">
        <v>2</v>
      </c>
      <c r="D850" s="223">
        <v>4</v>
      </c>
      <c r="E850" s="242">
        <f t="shared" si="15"/>
        <v>4</v>
      </c>
    </row>
    <row r="851" spans="1:5" ht="30">
      <c r="A851" s="240" t="s">
        <v>23406</v>
      </c>
      <c r="B851" s="241" t="s">
        <v>1475</v>
      </c>
      <c r="C851" s="222" t="s">
        <v>2</v>
      </c>
      <c r="D851" s="223">
        <v>47.64</v>
      </c>
      <c r="E851" s="242">
        <f t="shared" si="15"/>
        <v>47.64</v>
      </c>
    </row>
    <row r="852" spans="1:5" ht="30">
      <c r="A852" s="240" t="s">
        <v>23407</v>
      </c>
      <c r="B852" s="241" t="s">
        <v>1476</v>
      </c>
      <c r="C852" s="222" t="s">
        <v>2</v>
      </c>
      <c r="D852" s="223">
        <v>4.75</v>
      </c>
      <c r="E852" s="242">
        <f t="shared" si="15"/>
        <v>4.75</v>
      </c>
    </row>
    <row r="853" spans="1:5" ht="30">
      <c r="A853" s="240" t="s">
        <v>23408</v>
      </c>
      <c r="B853" s="241" t="s">
        <v>1477</v>
      </c>
      <c r="C853" s="222" t="s">
        <v>2</v>
      </c>
      <c r="D853" s="223">
        <v>154.76</v>
      </c>
      <c r="E853" s="242">
        <f t="shared" si="15"/>
        <v>154.76</v>
      </c>
    </row>
    <row r="854" spans="1:5" ht="45">
      <c r="A854" s="240" t="s">
        <v>23409</v>
      </c>
      <c r="B854" s="241" t="s">
        <v>1478</v>
      </c>
      <c r="C854" s="222" t="s">
        <v>2</v>
      </c>
      <c r="D854" s="223">
        <v>235.13</v>
      </c>
      <c r="E854" s="242">
        <f t="shared" si="15"/>
        <v>235.13</v>
      </c>
    </row>
    <row r="855" spans="1:5" ht="30">
      <c r="A855" s="240" t="s">
        <v>23410</v>
      </c>
      <c r="B855" s="241" t="s">
        <v>1479</v>
      </c>
      <c r="C855" s="222" t="s">
        <v>2</v>
      </c>
      <c r="D855" s="225">
        <v>2495.5</v>
      </c>
      <c r="E855" s="242">
        <f t="shared" si="15"/>
        <v>2495.5</v>
      </c>
    </row>
    <row r="856" spans="1:5" ht="15" customHeight="1">
      <c r="A856" s="240" t="s">
        <v>23411</v>
      </c>
      <c r="B856" s="236" t="s">
        <v>7875</v>
      </c>
      <c r="C856" s="237"/>
      <c r="D856" s="237"/>
      <c r="E856" s="242">
        <f t="shared" si="15"/>
        <v>0</v>
      </c>
    </row>
    <row r="857" spans="1:5" ht="30">
      <c r="A857" s="240" t="s">
        <v>23412</v>
      </c>
      <c r="B857" s="241" t="s">
        <v>1480</v>
      </c>
      <c r="C857" s="222" t="s">
        <v>2</v>
      </c>
      <c r="D857" s="223">
        <v>4.58</v>
      </c>
      <c r="E857" s="242">
        <f t="shared" si="15"/>
        <v>4.58</v>
      </c>
    </row>
    <row r="858" spans="1:5" ht="30">
      <c r="A858" s="240" t="s">
        <v>23413</v>
      </c>
      <c r="B858" s="241" t="s">
        <v>1481</v>
      </c>
      <c r="C858" s="222" t="s">
        <v>2</v>
      </c>
      <c r="D858" s="223">
        <v>6.07</v>
      </c>
      <c r="E858" s="242">
        <f t="shared" si="15"/>
        <v>6.07</v>
      </c>
    </row>
    <row r="859" spans="1:5" ht="30">
      <c r="A859" s="240" t="s">
        <v>23414</v>
      </c>
      <c r="B859" s="241" t="s">
        <v>1482</v>
      </c>
      <c r="C859" s="222" t="s">
        <v>2</v>
      </c>
      <c r="D859" s="223">
        <v>6.85</v>
      </c>
      <c r="E859" s="242">
        <f t="shared" si="15"/>
        <v>6.85</v>
      </c>
    </row>
    <row r="860" spans="1:5" ht="30">
      <c r="A860" s="240" t="s">
        <v>23415</v>
      </c>
      <c r="B860" s="241" t="s">
        <v>1483</v>
      </c>
      <c r="C860" s="222" t="s">
        <v>2</v>
      </c>
      <c r="D860" s="223">
        <v>4.41</v>
      </c>
      <c r="E860" s="242">
        <f t="shared" si="15"/>
        <v>4.41</v>
      </c>
    </row>
    <row r="861" spans="1:5" ht="45">
      <c r="A861" s="240" t="s">
        <v>23416</v>
      </c>
      <c r="B861" s="241" t="s">
        <v>7876</v>
      </c>
      <c r="C861" s="222" t="s">
        <v>2</v>
      </c>
      <c r="D861" s="223">
        <v>6.35</v>
      </c>
      <c r="E861" s="242">
        <f t="shared" si="15"/>
        <v>6.35</v>
      </c>
    </row>
    <row r="862" spans="1:5" ht="30">
      <c r="A862" s="240" t="s">
        <v>23417</v>
      </c>
      <c r="B862" s="241" t="s">
        <v>1484</v>
      </c>
      <c r="C862" s="222" t="s">
        <v>2</v>
      </c>
      <c r="D862" s="223">
        <v>16.37</v>
      </c>
      <c r="E862" s="242">
        <f t="shared" si="15"/>
        <v>16.37</v>
      </c>
    </row>
    <row r="863" spans="1:5" ht="30">
      <c r="A863" s="240" t="s">
        <v>23418</v>
      </c>
      <c r="B863" s="241" t="s">
        <v>1485</v>
      </c>
      <c r="C863" s="222" t="s">
        <v>2</v>
      </c>
      <c r="D863" s="223">
        <v>100.39</v>
      </c>
      <c r="E863" s="242">
        <f t="shared" si="15"/>
        <v>100.39</v>
      </c>
    </row>
    <row r="864" spans="1:5" ht="30">
      <c r="A864" s="240" t="s">
        <v>23419</v>
      </c>
      <c r="B864" s="241" t="s">
        <v>1486</v>
      </c>
      <c r="C864" s="222" t="s">
        <v>2</v>
      </c>
      <c r="D864" s="223">
        <v>139.1</v>
      </c>
      <c r="E864" s="242">
        <f t="shared" si="15"/>
        <v>139.1</v>
      </c>
    </row>
    <row r="865" spans="1:5" ht="30">
      <c r="A865" s="240" t="s">
        <v>23420</v>
      </c>
      <c r="B865" s="241" t="s">
        <v>7877</v>
      </c>
      <c r="C865" s="222" t="s">
        <v>2</v>
      </c>
      <c r="D865" s="223">
        <v>25.61</v>
      </c>
      <c r="E865" s="242">
        <f t="shared" si="15"/>
        <v>25.61</v>
      </c>
    </row>
    <row r="866" spans="1:5" ht="45">
      <c r="A866" s="240" t="s">
        <v>23421</v>
      </c>
      <c r="B866" s="241" t="s">
        <v>7878</v>
      </c>
      <c r="C866" s="222" t="s">
        <v>2</v>
      </c>
      <c r="D866" s="223">
        <v>38.54</v>
      </c>
      <c r="E866" s="242">
        <f t="shared" si="15"/>
        <v>38.54</v>
      </c>
    </row>
    <row r="867" spans="1:5" ht="30">
      <c r="A867" s="240" t="s">
        <v>23422</v>
      </c>
      <c r="B867" s="241" t="s">
        <v>1487</v>
      </c>
      <c r="C867" s="222" t="s">
        <v>2</v>
      </c>
      <c r="D867" s="223">
        <v>14.84</v>
      </c>
      <c r="E867" s="242">
        <f t="shared" si="15"/>
        <v>14.84</v>
      </c>
    </row>
    <row r="868" spans="1:5" ht="15" customHeight="1">
      <c r="A868" s="240" t="s">
        <v>23423</v>
      </c>
      <c r="B868" s="236" t="s">
        <v>7879</v>
      </c>
      <c r="C868" s="237"/>
      <c r="D868" s="237"/>
      <c r="E868" s="242">
        <f t="shared" si="15"/>
        <v>0</v>
      </c>
    </row>
    <row r="869" spans="1:5" ht="30">
      <c r="A869" s="240" t="s">
        <v>23424</v>
      </c>
      <c r="B869" s="241" t="s">
        <v>1488</v>
      </c>
      <c r="C869" s="222" t="s">
        <v>2</v>
      </c>
      <c r="D869" s="223">
        <v>15.01</v>
      </c>
      <c r="E869" s="242">
        <f t="shared" si="15"/>
        <v>15.01</v>
      </c>
    </row>
    <row r="870" spans="1:5" ht="30">
      <c r="A870" s="240" t="s">
        <v>23425</v>
      </c>
      <c r="B870" s="241" t="s">
        <v>1489</v>
      </c>
      <c r="C870" s="222" t="s">
        <v>2</v>
      </c>
      <c r="D870" s="223">
        <v>4.8499999999999996</v>
      </c>
      <c r="E870" s="242">
        <f t="shared" si="15"/>
        <v>4.8499999999999996</v>
      </c>
    </row>
    <row r="871" spans="1:5" ht="30">
      <c r="A871" s="240" t="s">
        <v>23426</v>
      </c>
      <c r="B871" s="241" t="s">
        <v>1490</v>
      </c>
      <c r="C871" s="222" t="s">
        <v>2</v>
      </c>
      <c r="D871" s="223">
        <v>455.47</v>
      </c>
      <c r="E871" s="242">
        <f t="shared" si="15"/>
        <v>455.47</v>
      </c>
    </row>
    <row r="872" spans="1:5" ht="30">
      <c r="A872" s="240" t="s">
        <v>23427</v>
      </c>
      <c r="B872" s="241" t="s">
        <v>1491</v>
      </c>
      <c r="C872" s="222" t="s">
        <v>2</v>
      </c>
      <c r="D872" s="223">
        <v>84.34</v>
      </c>
      <c r="E872" s="242">
        <f t="shared" si="15"/>
        <v>84.34</v>
      </c>
    </row>
    <row r="873" spans="1:5" ht="30">
      <c r="A873" s="240" t="s">
        <v>23428</v>
      </c>
      <c r="B873" s="241" t="s">
        <v>1492</v>
      </c>
      <c r="C873" s="222" t="s">
        <v>2</v>
      </c>
      <c r="D873" s="223">
        <v>131.77000000000001</v>
      </c>
      <c r="E873" s="242">
        <f t="shared" si="15"/>
        <v>131.77000000000001</v>
      </c>
    </row>
    <row r="874" spans="1:5">
      <c r="A874" s="240" t="s">
        <v>23429</v>
      </c>
      <c r="B874" s="241" t="s">
        <v>1493</v>
      </c>
      <c r="C874" s="222" t="s">
        <v>2</v>
      </c>
      <c r="D874" s="223">
        <v>1.87</v>
      </c>
      <c r="E874" s="242">
        <f t="shared" si="15"/>
        <v>1.87</v>
      </c>
    </row>
    <row r="875" spans="1:5" ht="30">
      <c r="A875" s="240" t="s">
        <v>23430</v>
      </c>
      <c r="B875" s="241" t="s">
        <v>7880</v>
      </c>
      <c r="C875" s="222" t="s">
        <v>2</v>
      </c>
      <c r="D875" s="223">
        <v>9.1199999999999992</v>
      </c>
      <c r="E875" s="242">
        <f t="shared" si="15"/>
        <v>9.1199999999999992</v>
      </c>
    </row>
    <row r="876" spans="1:5" ht="30">
      <c r="A876" s="240" t="s">
        <v>23431</v>
      </c>
      <c r="B876" s="241" t="s">
        <v>7881</v>
      </c>
      <c r="C876" s="222" t="s">
        <v>2</v>
      </c>
      <c r="D876" s="223">
        <v>18.149999999999999</v>
      </c>
      <c r="E876" s="242">
        <f t="shared" si="15"/>
        <v>18.149999999999999</v>
      </c>
    </row>
    <row r="877" spans="1:5" ht="15" customHeight="1">
      <c r="A877" s="240" t="s">
        <v>23432</v>
      </c>
      <c r="B877" s="236" t="s">
        <v>1125</v>
      </c>
      <c r="C877" s="237"/>
      <c r="D877" s="237"/>
      <c r="E877" s="242">
        <f t="shared" si="15"/>
        <v>0</v>
      </c>
    </row>
    <row r="878" spans="1:5" ht="30">
      <c r="A878" s="240" t="s">
        <v>23433</v>
      </c>
      <c r="B878" s="241" t="s">
        <v>1494</v>
      </c>
      <c r="C878" s="222" t="s">
        <v>2</v>
      </c>
      <c r="D878" s="223">
        <v>4</v>
      </c>
      <c r="E878" s="242">
        <f t="shared" si="15"/>
        <v>4</v>
      </c>
    </row>
    <row r="879" spans="1:5">
      <c r="A879" s="240" t="s">
        <v>23434</v>
      </c>
      <c r="B879" s="241" t="s">
        <v>1495</v>
      </c>
      <c r="C879" s="222" t="s">
        <v>2</v>
      </c>
      <c r="D879" s="223">
        <v>30.86</v>
      </c>
      <c r="E879" s="242">
        <f t="shared" si="15"/>
        <v>30.86</v>
      </c>
    </row>
    <row r="880" spans="1:5" ht="30">
      <c r="A880" s="240" t="s">
        <v>23435</v>
      </c>
      <c r="B880" s="241" t="s">
        <v>1496</v>
      </c>
      <c r="C880" s="222" t="s">
        <v>2</v>
      </c>
      <c r="D880" s="223">
        <v>3</v>
      </c>
      <c r="E880" s="242">
        <f t="shared" si="15"/>
        <v>3</v>
      </c>
    </row>
    <row r="881" spans="1:5">
      <c r="A881" s="240" t="s">
        <v>23436</v>
      </c>
      <c r="B881" s="241" t="s">
        <v>1497</v>
      </c>
      <c r="C881" s="222" t="s">
        <v>2</v>
      </c>
      <c r="D881" s="223">
        <v>4.1500000000000004</v>
      </c>
      <c r="E881" s="242">
        <f t="shared" si="15"/>
        <v>4.1500000000000004</v>
      </c>
    </row>
    <row r="882" spans="1:5" ht="30">
      <c r="A882" s="240" t="s">
        <v>23437</v>
      </c>
      <c r="B882" s="241" t="s">
        <v>1498</v>
      </c>
      <c r="C882" s="222" t="s">
        <v>2</v>
      </c>
      <c r="D882" s="223">
        <v>710.57</v>
      </c>
      <c r="E882" s="242">
        <f t="shared" si="15"/>
        <v>710.57</v>
      </c>
    </row>
    <row r="883" spans="1:5">
      <c r="A883" s="240" t="s">
        <v>23438</v>
      </c>
      <c r="B883" s="241" t="s">
        <v>1499</v>
      </c>
      <c r="C883" s="222" t="s">
        <v>2</v>
      </c>
      <c r="D883" s="223">
        <v>22.57</v>
      </c>
      <c r="E883" s="242">
        <f t="shared" si="15"/>
        <v>22.57</v>
      </c>
    </row>
    <row r="884" spans="1:5" ht="45">
      <c r="A884" s="240" t="s">
        <v>23439</v>
      </c>
      <c r="B884" s="241" t="s">
        <v>7882</v>
      </c>
      <c r="C884" s="222" t="s">
        <v>2</v>
      </c>
      <c r="D884" s="223">
        <v>12.61</v>
      </c>
      <c r="E884" s="242">
        <f t="shared" si="15"/>
        <v>12.61</v>
      </c>
    </row>
    <row r="885" spans="1:5" ht="30">
      <c r="A885" s="240" t="s">
        <v>23440</v>
      </c>
      <c r="B885" s="241" t="s">
        <v>1500</v>
      </c>
      <c r="C885" s="222" t="s">
        <v>1</v>
      </c>
      <c r="D885" s="223">
        <v>21.95</v>
      </c>
      <c r="E885" s="242">
        <f t="shared" si="15"/>
        <v>21.95</v>
      </c>
    </row>
    <row r="886" spans="1:5" ht="30">
      <c r="A886" s="240" t="s">
        <v>23441</v>
      </c>
      <c r="B886" s="241" t="s">
        <v>7883</v>
      </c>
      <c r="C886" s="222" t="s">
        <v>2</v>
      </c>
      <c r="D886" s="223">
        <v>20.49</v>
      </c>
      <c r="E886" s="242">
        <f t="shared" si="15"/>
        <v>20.49</v>
      </c>
    </row>
    <row r="887" spans="1:5">
      <c r="A887" s="240" t="s">
        <v>23442</v>
      </c>
      <c r="B887" s="241" t="s">
        <v>7884</v>
      </c>
      <c r="C887" s="222" t="s">
        <v>2</v>
      </c>
      <c r="D887" s="223">
        <v>19.670000000000002</v>
      </c>
      <c r="E887" s="242">
        <f t="shared" si="15"/>
        <v>19.670000000000002</v>
      </c>
    </row>
    <row r="888" spans="1:5">
      <c r="A888" s="240" t="s">
        <v>23443</v>
      </c>
      <c r="B888" s="241" t="s">
        <v>1501</v>
      </c>
      <c r="C888" s="222" t="s">
        <v>2</v>
      </c>
      <c r="D888" s="223">
        <v>4.57</v>
      </c>
      <c r="E888" s="242">
        <f t="shared" si="15"/>
        <v>4.57</v>
      </c>
    </row>
    <row r="889" spans="1:5" ht="30">
      <c r="A889" s="240" t="s">
        <v>23444</v>
      </c>
      <c r="B889" s="241" t="s">
        <v>1502</v>
      </c>
      <c r="C889" s="222" t="s">
        <v>2</v>
      </c>
      <c r="D889" s="223">
        <v>9.85</v>
      </c>
      <c r="E889" s="242">
        <f t="shared" si="15"/>
        <v>9.85</v>
      </c>
    </row>
    <row r="890" spans="1:5" ht="30">
      <c r="A890" s="240" t="s">
        <v>23445</v>
      </c>
      <c r="B890" s="241" t="s">
        <v>1503</v>
      </c>
      <c r="C890" s="222" t="s">
        <v>2</v>
      </c>
      <c r="D890" s="223">
        <v>7.22</v>
      </c>
      <c r="E890" s="242">
        <f t="shared" ref="E890:E953" si="16">D890</f>
        <v>7.22</v>
      </c>
    </row>
    <row r="891" spans="1:5" ht="15" customHeight="1">
      <c r="A891" s="240" t="s">
        <v>23446</v>
      </c>
      <c r="B891" s="236" t="s">
        <v>7694</v>
      </c>
      <c r="C891" s="237"/>
      <c r="D891" s="237"/>
      <c r="E891" s="242">
        <f t="shared" si="16"/>
        <v>0</v>
      </c>
    </row>
    <row r="892" spans="1:5" ht="30">
      <c r="A892" s="240" t="s">
        <v>23447</v>
      </c>
      <c r="B892" s="241" t="s">
        <v>1504</v>
      </c>
      <c r="C892" s="222" t="s">
        <v>1</v>
      </c>
      <c r="D892" s="223">
        <v>14.71</v>
      </c>
      <c r="E892" s="242">
        <f t="shared" si="16"/>
        <v>14.71</v>
      </c>
    </row>
    <row r="893" spans="1:5" ht="30">
      <c r="A893" s="240" t="s">
        <v>23448</v>
      </c>
      <c r="B893" s="241" t="s">
        <v>7885</v>
      </c>
      <c r="C893" s="222" t="s">
        <v>2</v>
      </c>
      <c r="D893" s="223">
        <v>3.8</v>
      </c>
      <c r="E893" s="242">
        <f t="shared" si="16"/>
        <v>3.8</v>
      </c>
    </row>
    <row r="894" spans="1:5" ht="30">
      <c r="A894" s="240" t="s">
        <v>23449</v>
      </c>
      <c r="B894" s="241" t="s">
        <v>7886</v>
      </c>
      <c r="C894" s="222" t="s">
        <v>2</v>
      </c>
      <c r="D894" s="223">
        <v>1.62</v>
      </c>
      <c r="E894" s="242">
        <f t="shared" si="16"/>
        <v>1.62</v>
      </c>
    </row>
    <row r="895" spans="1:5" ht="30">
      <c r="A895" s="240" t="s">
        <v>23450</v>
      </c>
      <c r="B895" s="241" t="s">
        <v>1505</v>
      </c>
      <c r="C895" s="222" t="s">
        <v>2</v>
      </c>
      <c r="D895" s="223">
        <v>432.67</v>
      </c>
      <c r="E895" s="242">
        <f t="shared" si="16"/>
        <v>432.67</v>
      </c>
    </row>
    <row r="896" spans="1:5" ht="30">
      <c r="A896" s="240" t="s">
        <v>23451</v>
      </c>
      <c r="B896" s="241" t="s">
        <v>1506</v>
      </c>
      <c r="C896" s="222" t="s">
        <v>2</v>
      </c>
      <c r="D896" s="223">
        <v>41.67</v>
      </c>
      <c r="E896" s="242">
        <f t="shared" si="16"/>
        <v>41.67</v>
      </c>
    </row>
    <row r="897" spans="1:5" ht="30">
      <c r="A897" s="240" t="s">
        <v>23452</v>
      </c>
      <c r="B897" s="241" t="s">
        <v>1507</v>
      </c>
      <c r="C897" s="222" t="s">
        <v>1</v>
      </c>
      <c r="D897" s="223">
        <v>19.100000000000001</v>
      </c>
      <c r="E897" s="242">
        <f t="shared" si="16"/>
        <v>19.100000000000001</v>
      </c>
    </row>
    <row r="898" spans="1:5">
      <c r="A898" s="240" t="s">
        <v>23453</v>
      </c>
      <c r="B898" s="241" t="s">
        <v>7887</v>
      </c>
      <c r="C898" s="222" t="s">
        <v>2</v>
      </c>
      <c r="D898" s="223">
        <v>35.56</v>
      </c>
      <c r="E898" s="242">
        <f t="shared" si="16"/>
        <v>35.56</v>
      </c>
    </row>
    <row r="899" spans="1:5">
      <c r="A899" s="240" t="s">
        <v>23454</v>
      </c>
      <c r="B899" s="241" t="s">
        <v>7888</v>
      </c>
      <c r="C899" s="222" t="s">
        <v>2</v>
      </c>
      <c r="D899" s="223">
        <v>38.840000000000003</v>
      </c>
      <c r="E899" s="242">
        <f t="shared" si="16"/>
        <v>38.840000000000003</v>
      </c>
    </row>
    <row r="900" spans="1:5">
      <c r="A900" s="240" t="s">
        <v>23455</v>
      </c>
      <c r="B900" s="241" t="s">
        <v>1508</v>
      </c>
      <c r="C900" s="222" t="s">
        <v>2</v>
      </c>
      <c r="D900" s="223">
        <v>4.6100000000000003</v>
      </c>
      <c r="E900" s="242">
        <f t="shared" si="16"/>
        <v>4.6100000000000003</v>
      </c>
    </row>
    <row r="901" spans="1:5">
      <c r="A901" s="240" t="s">
        <v>23456</v>
      </c>
      <c r="B901" s="241" t="s">
        <v>1509</v>
      </c>
      <c r="C901" s="222" t="s">
        <v>2</v>
      </c>
      <c r="D901" s="223">
        <v>70.37</v>
      </c>
      <c r="E901" s="242">
        <f t="shared" si="16"/>
        <v>70.37</v>
      </c>
    </row>
    <row r="902" spans="1:5" ht="30">
      <c r="A902" s="240" t="s">
        <v>23457</v>
      </c>
      <c r="B902" s="241" t="s">
        <v>1510</v>
      </c>
      <c r="C902" s="222" t="s">
        <v>2</v>
      </c>
      <c r="D902" s="223">
        <v>38.130000000000003</v>
      </c>
      <c r="E902" s="242">
        <f t="shared" si="16"/>
        <v>38.130000000000003</v>
      </c>
    </row>
    <row r="903" spans="1:5">
      <c r="A903" s="240" t="s">
        <v>23458</v>
      </c>
      <c r="B903" s="241" t="s">
        <v>1511</v>
      </c>
      <c r="C903" s="222" t="s">
        <v>2</v>
      </c>
      <c r="D903" s="223">
        <v>57.46</v>
      </c>
      <c r="E903" s="242">
        <f t="shared" si="16"/>
        <v>57.46</v>
      </c>
    </row>
    <row r="904" spans="1:5">
      <c r="A904" s="240" t="s">
        <v>23459</v>
      </c>
      <c r="B904" s="241" t="s">
        <v>1512</v>
      </c>
      <c r="C904" s="222" t="s">
        <v>2</v>
      </c>
      <c r="D904" s="223">
        <v>92.33</v>
      </c>
      <c r="E904" s="242">
        <f t="shared" si="16"/>
        <v>92.33</v>
      </c>
    </row>
    <row r="905" spans="1:5" ht="15" customHeight="1">
      <c r="A905" s="240" t="s">
        <v>23460</v>
      </c>
      <c r="B905" s="236" t="s">
        <v>1125</v>
      </c>
      <c r="C905" s="237"/>
      <c r="D905" s="237"/>
      <c r="E905" s="242">
        <f t="shared" si="16"/>
        <v>0</v>
      </c>
    </row>
    <row r="906" spans="1:5" ht="30">
      <c r="A906" s="240" t="s">
        <v>23461</v>
      </c>
      <c r="B906" s="241" t="s">
        <v>7889</v>
      </c>
      <c r="C906" s="222" t="s">
        <v>2</v>
      </c>
      <c r="D906" s="223">
        <v>8.42</v>
      </c>
      <c r="E906" s="242">
        <f t="shared" si="16"/>
        <v>8.42</v>
      </c>
    </row>
    <row r="907" spans="1:5" ht="30">
      <c r="A907" s="240" t="s">
        <v>23462</v>
      </c>
      <c r="B907" s="241" t="s">
        <v>13747</v>
      </c>
      <c r="C907" s="222" t="s">
        <v>1</v>
      </c>
      <c r="D907" s="223">
        <v>113.52</v>
      </c>
      <c r="E907" s="242">
        <f t="shared" si="16"/>
        <v>113.52</v>
      </c>
    </row>
    <row r="908" spans="1:5" ht="30">
      <c r="A908" s="240" t="s">
        <v>23463</v>
      </c>
      <c r="B908" s="241" t="s">
        <v>1513</v>
      </c>
      <c r="C908" s="222" t="s">
        <v>2</v>
      </c>
      <c r="D908" s="223">
        <v>34.93</v>
      </c>
      <c r="E908" s="242">
        <f t="shared" si="16"/>
        <v>34.93</v>
      </c>
    </row>
    <row r="909" spans="1:5" ht="30">
      <c r="A909" s="240" t="s">
        <v>23464</v>
      </c>
      <c r="B909" s="241" t="s">
        <v>1514</v>
      </c>
      <c r="C909" s="222" t="s">
        <v>2</v>
      </c>
      <c r="D909" s="223">
        <v>16.809999999999999</v>
      </c>
      <c r="E909" s="242">
        <f t="shared" si="16"/>
        <v>16.809999999999999</v>
      </c>
    </row>
    <row r="910" spans="1:5" ht="15" customHeight="1">
      <c r="A910" s="240" t="s">
        <v>23465</v>
      </c>
      <c r="B910" s="236" t="s">
        <v>7737</v>
      </c>
      <c r="C910" s="237"/>
      <c r="D910" s="237"/>
      <c r="E910" s="242">
        <f t="shared" si="16"/>
        <v>0</v>
      </c>
    </row>
    <row r="911" spans="1:5" ht="30">
      <c r="A911" s="240" t="s">
        <v>23466</v>
      </c>
      <c r="B911" s="241" t="s">
        <v>1515</v>
      </c>
      <c r="C911" s="222" t="s">
        <v>2</v>
      </c>
      <c r="D911" s="223">
        <v>4.47</v>
      </c>
      <c r="E911" s="242">
        <f t="shared" si="16"/>
        <v>4.47</v>
      </c>
    </row>
    <row r="912" spans="1:5" ht="30">
      <c r="A912" s="240" t="s">
        <v>23467</v>
      </c>
      <c r="B912" s="241" t="s">
        <v>1516</v>
      </c>
      <c r="C912" s="222" t="s">
        <v>2</v>
      </c>
      <c r="D912" s="223">
        <v>5.0599999999999996</v>
      </c>
      <c r="E912" s="242">
        <f t="shared" si="16"/>
        <v>5.0599999999999996</v>
      </c>
    </row>
    <row r="913" spans="1:5" ht="30">
      <c r="A913" s="240" t="s">
        <v>23468</v>
      </c>
      <c r="B913" s="241" t="s">
        <v>1517</v>
      </c>
      <c r="C913" s="222" t="s">
        <v>2</v>
      </c>
      <c r="D913" s="223">
        <v>9.14</v>
      </c>
      <c r="E913" s="242">
        <f t="shared" si="16"/>
        <v>9.14</v>
      </c>
    </row>
    <row r="914" spans="1:5" ht="30">
      <c r="A914" s="240" t="s">
        <v>23469</v>
      </c>
      <c r="B914" s="241" t="s">
        <v>1518</v>
      </c>
      <c r="C914" s="222" t="s">
        <v>2</v>
      </c>
      <c r="D914" s="223">
        <v>9.3800000000000008</v>
      </c>
      <c r="E914" s="242">
        <f t="shared" si="16"/>
        <v>9.3800000000000008</v>
      </c>
    </row>
    <row r="915" spans="1:5" ht="30">
      <c r="A915" s="240" t="s">
        <v>23470</v>
      </c>
      <c r="B915" s="241" t="s">
        <v>1519</v>
      </c>
      <c r="C915" s="222" t="s">
        <v>2</v>
      </c>
      <c r="D915" s="223">
        <v>15.47</v>
      </c>
      <c r="E915" s="242">
        <f t="shared" si="16"/>
        <v>15.47</v>
      </c>
    </row>
    <row r="916" spans="1:5" ht="30">
      <c r="A916" s="240" t="s">
        <v>23471</v>
      </c>
      <c r="B916" s="241" t="s">
        <v>1520</v>
      </c>
      <c r="C916" s="222" t="s">
        <v>2</v>
      </c>
      <c r="D916" s="223">
        <v>20.81</v>
      </c>
      <c r="E916" s="242">
        <f t="shared" si="16"/>
        <v>20.81</v>
      </c>
    </row>
    <row r="917" spans="1:5" ht="30">
      <c r="A917" s="240" t="s">
        <v>23472</v>
      </c>
      <c r="B917" s="241" t="s">
        <v>1521</v>
      </c>
      <c r="C917" s="222" t="s">
        <v>2</v>
      </c>
      <c r="D917" s="223">
        <v>33.49</v>
      </c>
      <c r="E917" s="242">
        <f t="shared" si="16"/>
        <v>33.49</v>
      </c>
    </row>
    <row r="918" spans="1:5" ht="30">
      <c r="A918" s="240" t="s">
        <v>23473</v>
      </c>
      <c r="B918" s="241" t="s">
        <v>1522</v>
      </c>
      <c r="C918" s="222" t="s">
        <v>2</v>
      </c>
      <c r="D918" s="223">
        <v>245.7</v>
      </c>
      <c r="E918" s="242">
        <f t="shared" si="16"/>
        <v>245.7</v>
      </c>
    </row>
    <row r="919" spans="1:5">
      <c r="A919" s="240" t="s">
        <v>23474</v>
      </c>
      <c r="B919" s="241" t="s">
        <v>1523</v>
      </c>
      <c r="C919" s="222" t="s">
        <v>2</v>
      </c>
      <c r="D919" s="223">
        <v>2.17</v>
      </c>
      <c r="E919" s="242">
        <f t="shared" si="16"/>
        <v>2.17</v>
      </c>
    </row>
    <row r="920" spans="1:5" ht="30">
      <c r="A920" s="240" t="s">
        <v>23475</v>
      </c>
      <c r="B920" s="241" t="s">
        <v>1524</v>
      </c>
      <c r="C920" s="222" t="s">
        <v>2</v>
      </c>
      <c r="D920" s="223">
        <v>107.47</v>
      </c>
      <c r="E920" s="242">
        <f t="shared" si="16"/>
        <v>107.47</v>
      </c>
    </row>
    <row r="921" spans="1:5" ht="30">
      <c r="A921" s="240" t="s">
        <v>23476</v>
      </c>
      <c r="B921" s="241" t="s">
        <v>7890</v>
      </c>
      <c r="C921" s="222" t="s">
        <v>2</v>
      </c>
      <c r="D921" s="223">
        <v>5.99</v>
      </c>
      <c r="E921" s="242">
        <f t="shared" si="16"/>
        <v>5.99</v>
      </c>
    </row>
    <row r="922" spans="1:5" ht="30">
      <c r="A922" s="240" t="s">
        <v>23477</v>
      </c>
      <c r="B922" s="241" t="s">
        <v>1525</v>
      </c>
      <c r="C922" s="222" t="s">
        <v>2</v>
      </c>
      <c r="D922" s="223">
        <v>61.4</v>
      </c>
      <c r="E922" s="242">
        <f t="shared" si="16"/>
        <v>61.4</v>
      </c>
    </row>
    <row r="923" spans="1:5" ht="15" customHeight="1">
      <c r="A923" s="240" t="s">
        <v>23478</v>
      </c>
      <c r="B923" s="236" t="s">
        <v>7891</v>
      </c>
      <c r="C923" s="237"/>
      <c r="D923" s="237"/>
      <c r="E923" s="242">
        <f t="shared" si="16"/>
        <v>0</v>
      </c>
    </row>
    <row r="924" spans="1:5" ht="45">
      <c r="A924" s="240" t="s">
        <v>23479</v>
      </c>
      <c r="B924" s="241" t="s">
        <v>1526</v>
      </c>
      <c r="C924" s="222" t="s">
        <v>2</v>
      </c>
      <c r="D924" s="223">
        <v>188.31</v>
      </c>
      <c r="E924" s="242">
        <f t="shared" si="16"/>
        <v>188.31</v>
      </c>
    </row>
    <row r="925" spans="1:5" ht="30">
      <c r="A925" s="240" t="s">
        <v>23480</v>
      </c>
      <c r="B925" s="241" t="s">
        <v>1527</v>
      </c>
      <c r="C925" s="222" t="s">
        <v>2</v>
      </c>
      <c r="D925" s="223">
        <v>280.94</v>
      </c>
      <c r="E925" s="242">
        <f t="shared" si="16"/>
        <v>280.94</v>
      </c>
    </row>
    <row r="926" spans="1:5" ht="60">
      <c r="A926" s="240" t="s">
        <v>23481</v>
      </c>
      <c r="B926" s="241" t="s">
        <v>23482</v>
      </c>
      <c r="C926" s="222" t="s">
        <v>23483</v>
      </c>
      <c r="D926" s="223">
        <v>0.92</v>
      </c>
      <c r="E926" s="242">
        <f t="shared" si="16"/>
        <v>0.92</v>
      </c>
    </row>
    <row r="927" spans="1:5" ht="15" customHeight="1">
      <c r="A927" s="240" t="s">
        <v>16794</v>
      </c>
      <c r="B927" s="236" t="s">
        <v>7892</v>
      </c>
      <c r="C927" s="237"/>
      <c r="D927" s="237"/>
      <c r="E927" s="242">
        <f t="shared" si="16"/>
        <v>0</v>
      </c>
    </row>
    <row r="928" spans="1:5" ht="15" customHeight="1">
      <c r="A928" s="240" t="s">
        <v>16795</v>
      </c>
      <c r="B928" s="236" t="s">
        <v>7893</v>
      </c>
      <c r="C928" s="237"/>
      <c r="D928" s="237"/>
      <c r="E928" s="242">
        <f t="shared" si="16"/>
        <v>0</v>
      </c>
    </row>
    <row r="929" spans="1:5" ht="30">
      <c r="A929" s="240" t="s">
        <v>23484</v>
      </c>
      <c r="B929" s="241" t="s">
        <v>7894</v>
      </c>
      <c r="C929" s="222" t="s">
        <v>2</v>
      </c>
      <c r="D929" s="223">
        <v>34.56</v>
      </c>
      <c r="E929" s="242">
        <f t="shared" si="16"/>
        <v>34.56</v>
      </c>
    </row>
    <row r="930" spans="1:5" ht="30">
      <c r="A930" s="240" t="s">
        <v>23485</v>
      </c>
      <c r="B930" s="241" t="s">
        <v>7895</v>
      </c>
      <c r="C930" s="222" t="s">
        <v>2</v>
      </c>
      <c r="D930" s="223">
        <v>21.06</v>
      </c>
      <c r="E930" s="242">
        <f t="shared" si="16"/>
        <v>21.06</v>
      </c>
    </row>
    <row r="931" spans="1:5" ht="30">
      <c r="A931" s="240" t="s">
        <v>23486</v>
      </c>
      <c r="B931" s="241" t="s">
        <v>13748</v>
      </c>
      <c r="C931" s="222" t="s">
        <v>2</v>
      </c>
      <c r="D931" s="223">
        <v>0.89</v>
      </c>
      <c r="E931" s="242">
        <f t="shared" si="16"/>
        <v>0.89</v>
      </c>
    </row>
    <row r="932" spans="1:5" ht="30">
      <c r="A932" s="240" t="s">
        <v>23487</v>
      </c>
      <c r="B932" s="241" t="s">
        <v>7896</v>
      </c>
      <c r="C932" s="222" t="s">
        <v>1</v>
      </c>
      <c r="D932" s="223">
        <v>84.46</v>
      </c>
      <c r="E932" s="242">
        <f t="shared" si="16"/>
        <v>84.46</v>
      </c>
    </row>
    <row r="933" spans="1:5" ht="30">
      <c r="A933" s="240" t="s">
        <v>23488</v>
      </c>
      <c r="B933" s="241" t="s">
        <v>1528</v>
      </c>
      <c r="C933" s="222" t="s">
        <v>2</v>
      </c>
      <c r="D933" s="223">
        <v>4.87</v>
      </c>
      <c r="E933" s="242">
        <f t="shared" si="16"/>
        <v>4.87</v>
      </c>
    </row>
    <row r="934" spans="1:5">
      <c r="A934" s="240" t="s">
        <v>23489</v>
      </c>
      <c r="B934" s="241" t="s">
        <v>1529</v>
      </c>
      <c r="C934" s="222" t="s">
        <v>2</v>
      </c>
      <c r="D934" s="223">
        <v>12.55</v>
      </c>
      <c r="E934" s="242">
        <f t="shared" si="16"/>
        <v>12.55</v>
      </c>
    </row>
    <row r="935" spans="1:5" ht="30">
      <c r="A935" s="240" t="s">
        <v>23490</v>
      </c>
      <c r="B935" s="241" t="s">
        <v>7897</v>
      </c>
      <c r="C935" s="222" t="s">
        <v>2</v>
      </c>
      <c r="D935" s="223">
        <v>50.22</v>
      </c>
      <c r="E935" s="242">
        <f t="shared" si="16"/>
        <v>50.22</v>
      </c>
    </row>
    <row r="936" spans="1:5" ht="30">
      <c r="A936" s="240" t="s">
        <v>23491</v>
      </c>
      <c r="B936" s="241" t="s">
        <v>7898</v>
      </c>
      <c r="C936" s="222" t="s">
        <v>1</v>
      </c>
      <c r="D936" s="223">
        <v>35.33</v>
      </c>
      <c r="E936" s="242">
        <f t="shared" si="16"/>
        <v>35.33</v>
      </c>
    </row>
    <row r="937" spans="1:5" ht="30">
      <c r="A937" s="240" t="s">
        <v>23492</v>
      </c>
      <c r="B937" s="241" t="s">
        <v>7899</v>
      </c>
      <c r="C937" s="222" t="s">
        <v>2</v>
      </c>
      <c r="D937" s="223">
        <v>32.840000000000003</v>
      </c>
      <c r="E937" s="242">
        <f t="shared" si="16"/>
        <v>32.840000000000003</v>
      </c>
    </row>
    <row r="938" spans="1:5" ht="15" customHeight="1">
      <c r="A938" s="240" t="s">
        <v>23493</v>
      </c>
      <c r="B938" s="236" t="s">
        <v>7900</v>
      </c>
      <c r="C938" s="237"/>
      <c r="D938" s="237"/>
      <c r="E938" s="242">
        <f t="shared" si="16"/>
        <v>0</v>
      </c>
    </row>
    <row r="939" spans="1:5" ht="30">
      <c r="A939" s="240" t="s">
        <v>23494</v>
      </c>
      <c r="B939" s="241" t="s">
        <v>1530</v>
      </c>
      <c r="C939" s="222" t="s">
        <v>2</v>
      </c>
      <c r="D939" s="223">
        <v>9.76</v>
      </c>
      <c r="E939" s="242">
        <f t="shared" si="16"/>
        <v>9.76</v>
      </c>
    </row>
    <row r="940" spans="1:5" ht="30">
      <c r="A940" s="240" t="s">
        <v>23495</v>
      </c>
      <c r="B940" s="241" t="s">
        <v>1531</v>
      </c>
      <c r="C940" s="222" t="s">
        <v>2</v>
      </c>
      <c r="D940" s="223">
        <v>54.86</v>
      </c>
      <c r="E940" s="242">
        <f t="shared" si="16"/>
        <v>54.86</v>
      </c>
    </row>
    <row r="941" spans="1:5" ht="30">
      <c r="A941" s="240" t="s">
        <v>23496</v>
      </c>
      <c r="B941" s="241" t="s">
        <v>1532</v>
      </c>
      <c r="C941" s="222" t="s">
        <v>2</v>
      </c>
      <c r="D941" s="223">
        <v>37.83</v>
      </c>
      <c r="E941" s="242">
        <f t="shared" si="16"/>
        <v>37.83</v>
      </c>
    </row>
    <row r="942" spans="1:5" ht="30">
      <c r="A942" s="240" t="s">
        <v>23497</v>
      </c>
      <c r="B942" s="241" t="s">
        <v>7901</v>
      </c>
      <c r="C942" s="222" t="s">
        <v>2</v>
      </c>
      <c r="D942" s="223">
        <v>23.65</v>
      </c>
      <c r="E942" s="242">
        <f t="shared" si="16"/>
        <v>23.65</v>
      </c>
    </row>
    <row r="943" spans="1:5" ht="30">
      <c r="A943" s="240" t="s">
        <v>23498</v>
      </c>
      <c r="B943" s="241" t="s">
        <v>7902</v>
      </c>
      <c r="C943" s="222" t="s">
        <v>2</v>
      </c>
      <c r="D943" s="223">
        <v>17.190000000000001</v>
      </c>
      <c r="E943" s="242">
        <f t="shared" si="16"/>
        <v>17.190000000000001</v>
      </c>
    </row>
    <row r="944" spans="1:5" ht="30">
      <c r="A944" s="240" t="s">
        <v>23499</v>
      </c>
      <c r="B944" s="241" t="s">
        <v>7903</v>
      </c>
      <c r="C944" s="222" t="s">
        <v>2</v>
      </c>
      <c r="D944" s="223">
        <v>13.48</v>
      </c>
      <c r="E944" s="242">
        <f t="shared" si="16"/>
        <v>13.48</v>
      </c>
    </row>
    <row r="945" spans="1:5" ht="30">
      <c r="A945" s="240" t="s">
        <v>23500</v>
      </c>
      <c r="B945" s="241" t="s">
        <v>7904</v>
      </c>
      <c r="C945" s="222" t="s">
        <v>2</v>
      </c>
      <c r="D945" s="223">
        <v>97.53</v>
      </c>
      <c r="E945" s="242">
        <f t="shared" si="16"/>
        <v>97.53</v>
      </c>
    </row>
    <row r="946" spans="1:5" ht="30">
      <c r="A946" s="240" t="s">
        <v>23501</v>
      </c>
      <c r="B946" s="241" t="s">
        <v>7905</v>
      </c>
      <c r="C946" s="222" t="s">
        <v>2</v>
      </c>
      <c r="D946" s="223">
        <v>98.7</v>
      </c>
      <c r="E946" s="242">
        <f t="shared" si="16"/>
        <v>98.7</v>
      </c>
    </row>
    <row r="947" spans="1:5" ht="15" customHeight="1">
      <c r="A947" s="240" t="s">
        <v>23502</v>
      </c>
      <c r="B947" s="236" t="s">
        <v>7906</v>
      </c>
      <c r="C947" s="237"/>
      <c r="D947" s="237"/>
      <c r="E947" s="242">
        <f t="shared" si="16"/>
        <v>0</v>
      </c>
    </row>
    <row r="948" spans="1:5" ht="30">
      <c r="A948" s="240" t="s">
        <v>23503</v>
      </c>
      <c r="B948" s="241" t="s">
        <v>7907</v>
      </c>
      <c r="C948" s="222" t="s">
        <v>2</v>
      </c>
      <c r="D948" s="223">
        <v>284.5</v>
      </c>
      <c r="E948" s="242">
        <f t="shared" si="16"/>
        <v>284.5</v>
      </c>
    </row>
    <row r="949" spans="1:5">
      <c r="A949" s="240" t="s">
        <v>23504</v>
      </c>
      <c r="B949" s="241" t="s">
        <v>7908</v>
      </c>
      <c r="C949" s="222" t="s">
        <v>2</v>
      </c>
      <c r="D949" s="223">
        <v>281.88</v>
      </c>
      <c r="E949" s="242">
        <f t="shared" si="16"/>
        <v>281.88</v>
      </c>
    </row>
    <row r="950" spans="1:5" ht="105">
      <c r="A950" s="240" t="s">
        <v>23505</v>
      </c>
      <c r="B950" s="241" t="s">
        <v>7909</v>
      </c>
      <c r="C950" s="222" t="s">
        <v>2</v>
      </c>
      <c r="D950" s="225">
        <v>1878.32</v>
      </c>
      <c r="E950" s="242">
        <f t="shared" si="16"/>
        <v>1878.32</v>
      </c>
    </row>
    <row r="951" spans="1:5" ht="30">
      <c r="A951" s="240" t="s">
        <v>23506</v>
      </c>
      <c r="B951" s="241" t="s">
        <v>7910</v>
      </c>
      <c r="C951" s="222" t="s">
        <v>2</v>
      </c>
      <c r="D951" s="223">
        <v>54.9</v>
      </c>
      <c r="E951" s="242">
        <f t="shared" si="16"/>
        <v>54.9</v>
      </c>
    </row>
    <row r="952" spans="1:5" ht="90">
      <c r="A952" s="240" t="s">
        <v>23507</v>
      </c>
      <c r="B952" s="241" t="s">
        <v>7911</v>
      </c>
      <c r="C952" s="222" t="s">
        <v>2</v>
      </c>
      <c r="D952" s="223">
        <v>510.41</v>
      </c>
      <c r="E952" s="242">
        <f t="shared" si="16"/>
        <v>510.41</v>
      </c>
    </row>
    <row r="953" spans="1:5" ht="45">
      <c r="A953" s="240" t="s">
        <v>23508</v>
      </c>
      <c r="B953" s="241" t="s">
        <v>7912</v>
      </c>
      <c r="C953" s="222" t="s">
        <v>2</v>
      </c>
      <c r="D953" s="223">
        <v>569.01</v>
      </c>
      <c r="E953" s="242">
        <f t="shared" si="16"/>
        <v>569.01</v>
      </c>
    </row>
    <row r="954" spans="1:5" ht="45">
      <c r="A954" s="240" t="s">
        <v>23509</v>
      </c>
      <c r="B954" s="241" t="s">
        <v>7913</v>
      </c>
      <c r="C954" s="222" t="s">
        <v>2</v>
      </c>
      <c r="D954" s="223">
        <v>284.5</v>
      </c>
      <c r="E954" s="242">
        <f t="shared" ref="E954:E1017" si="17">D954</f>
        <v>284.5</v>
      </c>
    </row>
    <row r="955" spans="1:5" ht="30">
      <c r="A955" s="240" t="s">
        <v>23510</v>
      </c>
      <c r="B955" s="241" t="s">
        <v>7914</v>
      </c>
      <c r="C955" s="222" t="s">
        <v>2</v>
      </c>
      <c r="D955" s="223">
        <v>66.650000000000006</v>
      </c>
      <c r="E955" s="242">
        <f t="shared" si="17"/>
        <v>66.650000000000006</v>
      </c>
    </row>
    <row r="956" spans="1:5" ht="90">
      <c r="A956" s="240" t="s">
        <v>23511</v>
      </c>
      <c r="B956" s="241" t="s">
        <v>7915</v>
      </c>
      <c r="C956" s="222" t="s">
        <v>2</v>
      </c>
      <c r="D956" s="223">
        <v>460.46</v>
      </c>
      <c r="E956" s="242">
        <f t="shared" si="17"/>
        <v>460.46</v>
      </c>
    </row>
    <row r="957" spans="1:5" ht="30">
      <c r="A957" s="240" t="s">
        <v>23512</v>
      </c>
      <c r="B957" s="241" t="s">
        <v>7916</v>
      </c>
      <c r="C957" s="222" t="s">
        <v>2</v>
      </c>
      <c r="D957" s="223">
        <v>420.22</v>
      </c>
      <c r="E957" s="242">
        <f t="shared" si="17"/>
        <v>420.22</v>
      </c>
    </row>
    <row r="958" spans="1:5" ht="15" customHeight="1">
      <c r="A958" s="240" t="s">
        <v>23513</v>
      </c>
      <c r="B958" s="236" t="s">
        <v>7917</v>
      </c>
      <c r="C958" s="237"/>
      <c r="D958" s="237"/>
      <c r="E958" s="242">
        <f t="shared" si="17"/>
        <v>0</v>
      </c>
    </row>
    <row r="959" spans="1:5" ht="30">
      <c r="A959" s="240" t="s">
        <v>23514</v>
      </c>
      <c r="B959" s="241" t="s">
        <v>7918</v>
      </c>
      <c r="C959" s="222" t="s">
        <v>2</v>
      </c>
      <c r="D959" s="225">
        <v>4275.59</v>
      </c>
      <c r="E959" s="242">
        <f t="shared" si="17"/>
        <v>4275.59</v>
      </c>
    </row>
    <row r="960" spans="1:5" ht="30">
      <c r="A960" s="240" t="s">
        <v>23515</v>
      </c>
      <c r="B960" s="241" t="s">
        <v>7919</v>
      </c>
      <c r="C960" s="222" t="s">
        <v>2</v>
      </c>
      <c r="D960" s="225">
        <v>2441.71</v>
      </c>
      <c r="E960" s="242">
        <f t="shared" si="17"/>
        <v>2441.71</v>
      </c>
    </row>
    <row r="961" spans="1:5" ht="90">
      <c r="A961" s="240" t="s">
        <v>23516</v>
      </c>
      <c r="B961" s="241" t="s">
        <v>7920</v>
      </c>
      <c r="C961" s="222" t="s">
        <v>2</v>
      </c>
      <c r="D961" s="223">
        <v>657.77</v>
      </c>
      <c r="E961" s="242">
        <f t="shared" si="17"/>
        <v>657.77</v>
      </c>
    </row>
    <row r="962" spans="1:5">
      <c r="A962" s="240" t="s">
        <v>23517</v>
      </c>
      <c r="B962" s="241" t="s">
        <v>7921</v>
      </c>
      <c r="C962" s="222" t="s">
        <v>2</v>
      </c>
      <c r="D962" s="225">
        <v>1322.48</v>
      </c>
      <c r="E962" s="242">
        <f t="shared" si="17"/>
        <v>1322.48</v>
      </c>
    </row>
    <row r="963" spans="1:5" ht="105">
      <c r="A963" s="240" t="s">
        <v>23518</v>
      </c>
      <c r="B963" s="241" t="s">
        <v>7922</v>
      </c>
      <c r="C963" s="222" t="s">
        <v>2</v>
      </c>
      <c r="D963" s="225">
        <v>2245.1</v>
      </c>
      <c r="E963" s="242">
        <f t="shared" si="17"/>
        <v>2245.1</v>
      </c>
    </row>
    <row r="964" spans="1:5" ht="45">
      <c r="A964" s="240" t="s">
        <v>23519</v>
      </c>
      <c r="B964" s="241" t="s">
        <v>7923</v>
      </c>
      <c r="C964" s="222" t="s">
        <v>2</v>
      </c>
      <c r="D964" s="223">
        <v>600.52</v>
      </c>
      <c r="E964" s="242">
        <f t="shared" si="17"/>
        <v>600.52</v>
      </c>
    </row>
    <row r="965" spans="1:5" ht="105">
      <c r="A965" s="240" t="s">
        <v>23520</v>
      </c>
      <c r="B965" s="241" t="s">
        <v>7924</v>
      </c>
      <c r="C965" s="222" t="s">
        <v>2</v>
      </c>
      <c r="D965" s="225">
        <v>2019.77</v>
      </c>
      <c r="E965" s="242">
        <f t="shared" si="17"/>
        <v>2019.77</v>
      </c>
    </row>
    <row r="966" spans="1:5" ht="90">
      <c r="A966" s="240" t="s">
        <v>23521</v>
      </c>
      <c r="B966" s="241" t="s">
        <v>7925</v>
      </c>
      <c r="C966" s="222" t="s">
        <v>2</v>
      </c>
      <c r="D966" s="223">
        <v>746.53</v>
      </c>
      <c r="E966" s="242">
        <f t="shared" si="17"/>
        <v>746.53</v>
      </c>
    </row>
    <row r="967" spans="1:5" ht="120">
      <c r="A967" s="240" t="s">
        <v>23522</v>
      </c>
      <c r="B967" s="241" t="s">
        <v>7926</v>
      </c>
      <c r="C967" s="222" t="s">
        <v>2</v>
      </c>
      <c r="D967" s="225">
        <v>2779.79</v>
      </c>
      <c r="E967" s="242">
        <f t="shared" si="17"/>
        <v>2779.79</v>
      </c>
    </row>
    <row r="968" spans="1:5" ht="15" customHeight="1">
      <c r="A968" s="240" t="s">
        <v>23523</v>
      </c>
      <c r="B968" s="236" t="s">
        <v>1125</v>
      </c>
      <c r="C968" s="237"/>
      <c r="D968" s="237"/>
      <c r="E968" s="242">
        <f t="shared" si="17"/>
        <v>0</v>
      </c>
    </row>
    <row r="969" spans="1:5" ht="30">
      <c r="A969" s="240" t="s">
        <v>23524</v>
      </c>
      <c r="B969" s="241" t="s">
        <v>1533</v>
      </c>
      <c r="C969" s="222" t="s">
        <v>2</v>
      </c>
      <c r="D969" s="223">
        <v>4</v>
      </c>
      <c r="E969" s="242">
        <f t="shared" si="17"/>
        <v>4</v>
      </c>
    </row>
    <row r="970" spans="1:5" ht="30">
      <c r="A970" s="240" t="s">
        <v>23525</v>
      </c>
      <c r="B970" s="241" t="s">
        <v>1534</v>
      </c>
      <c r="C970" s="222" t="s">
        <v>2</v>
      </c>
      <c r="D970" s="223">
        <v>27.99</v>
      </c>
      <c r="E970" s="242">
        <f t="shared" si="17"/>
        <v>27.99</v>
      </c>
    </row>
    <row r="971" spans="1:5" ht="30">
      <c r="A971" s="240" t="s">
        <v>23526</v>
      </c>
      <c r="B971" s="241" t="s">
        <v>7927</v>
      </c>
      <c r="C971" s="222" t="s">
        <v>2</v>
      </c>
      <c r="D971" s="223">
        <v>186.47</v>
      </c>
      <c r="E971" s="242">
        <f t="shared" si="17"/>
        <v>186.47</v>
      </c>
    </row>
    <row r="972" spans="1:5" ht="30">
      <c r="A972" s="240" t="s">
        <v>23527</v>
      </c>
      <c r="B972" s="241" t="s">
        <v>7928</v>
      </c>
      <c r="C972" s="222" t="s">
        <v>2</v>
      </c>
      <c r="D972" s="223">
        <v>231.7</v>
      </c>
      <c r="E972" s="242">
        <f t="shared" si="17"/>
        <v>231.7</v>
      </c>
    </row>
    <row r="973" spans="1:5" ht="30">
      <c r="A973" s="240" t="s">
        <v>23528</v>
      </c>
      <c r="B973" s="241" t="s">
        <v>7929</v>
      </c>
      <c r="C973" s="222" t="s">
        <v>2</v>
      </c>
      <c r="D973" s="223">
        <v>103.55</v>
      </c>
      <c r="E973" s="242">
        <f t="shared" si="17"/>
        <v>103.55</v>
      </c>
    </row>
    <row r="974" spans="1:5" ht="30">
      <c r="A974" s="240" t="s">
        <v>23529</v>
      </c>
      <c r="B974" s="241" t="s">
        <v>7930</v>
      </c>
      <c r="C974" s="222" t="s">
        <v>2</v>
      </c>
      <c r="D974" s="223">
        <v>298.37</v>
      </c>
      <c r="E974" s="242">
        <f t="shared" si="17"/>
        <v>298.37</v>
      </c>
    </row>
    <row r="975" spans="1:5" ht="30">
      <c r="A975" s="240" t="s">
        <v>23530</v>
      </c>
      <c r="B975" s="241" t="s">
        <v>7931</v>
      </c>
      <c r="C975" s="222" t="s">
        <v>2</v>
      </c>
      <c r="D975" s="225">
        <v>5104.28</v>
      </c>
      <c r="E975" s="242">
        <f t="shared" si="17"/>
        <v>5104.28</v>
      </c>
    </row>
    <row r="976" spans="1:5" ht="15" customHeight="1">
      <c r="A976" s="240" t="s">
        <v>16818</v>
      </c>
      <c r="B976" s="236" t="s">
        <v>7932</v>
      </c>
      <c r="C976" s="237"/>
      <c r="D976" s="237"/>
      <c r="E976" s="242">
        <f t="shared" si="17"/>
        <v>0</v>
      </c>
    </row>
    <row r="977" spans="1:5" ht="15" customHeight="1">
      <c r="A977" s="240" t="s">
        <v>16819</v>
      </c>
      <c r="B977" s="236" t="s">
        <v>7933</v>
      </c>
      <c r="C977" s="237"/>
      <c r="D977" s="237"/>
      <c r="E977" s="242">
        <f t="shared" si="17"/>
        <v>0</v>
      </c>
    </row>
    <row r="978" spans="1:5" ht="30">
      <c r="A978" s="240" t="s">
        <v>16820</v>
      </c>
      <c r="B978" s="241" t="s">
        <v>7934</v>
      </c>
      <c r="C978" s="222" t="s">
        <v>1</v>
      </c>
      <c r="D978" s="223">
        <v>79.400000000000006</v>
      </c>
      <c r="E978" s="242">
        <f t="shared" si="17"/>
        <v>79.400000000000006</v>
      </c>
    </row>
    <row r="979" spans="1:5" ht="30">
      <c r="A979" s="240" t="s">
        <v>23531</v>
      </c>
      <c r="B979" s="241" t="s">
        <v>7935</v>
      </c>
      <c r="C979" s="222" t="s">
        <v>1</v>
      </c>
      <c r="D979" s="223">
        <v>56.07</v>
      </c>
      <c r="E979" s="242">
        <f t="shared" si="17"/>
        <v>56.07</v>
      </c>
    </row>
    <row r="980" spans="1:5" ht="15" customHeight="1">
      <c r="A980" s="240" t="s">
        <v>23532</v>
      </c>
      <c r="B980" s="236" t="s">
        <v>7936</v>
      </c>
      <c r="C980" s="237"/>
      <c r="D980" s="237"/>
      <c r="E980" s="242">
        <f t="shared" si="17"/>
        <v>0</v>
      </c>
    </row>
    <row r="981" spans="1:5">
      <c r="A981" s="240" t="s">
        <v>23533</v>
      </c>
      <c r="B981" s="241" t="s">
        <v>1535</v>
      </c>
      <c r="C981" s="222" t="s">
        <v>2</v>
      </c>
      <c r="D981" s="223">
        <v>29.27</v>
      </c>
      <c r="E981" s="242">
        <f t="shared" si="17"/>
        <v>29.27</v>
      </c>
    </row>
    <row r="982" spans="1:5">
      <c r="A982" s="240" t="s">
        <v>23534</v>
      </c>
      <c r="B982" s="241" t="s">
        <v>1536</v>
      </c>
      <c r="C982" s="222" t="s">
        <v>2</v>
      </c>
      <c r="D982" s="223">
        <v>61.15</v>
      </c>
      <c r="E982" s="242">
        <f t="shared" si="17"/>
        <v>61.15</v>
      </c>
    </row>
    <row r="983" spans="1:5">
      <c r="A983" s="240" t="s">
        <v>23535</v>
      </c>
      <c r="B983" s="241" t="s">
        <v>1537</v>
      </c>
      <c r="C983" s="222" t="s">
        <v>2</v>
      </c>
      <c r="D983" s="223">
        <v>119.67</v>
      </c>
      <c r="E983" s="242">
        <f t="shared" si="17"/>
        <v>119.67</v>
      </c>
    </row>
    <row r="984" spans="1:5" ht="15" customHeight="1">
      <c r="A984" s="240" t="s">
        <v>23536</v>
      </c>
      <c r="B984" s="236" t="s">
        <v>7937</v>
      </c>
      <c r="C984" s="237"/>
      <c r="D984" s="237"/>
      <c r="E984" s="242">
        <f t="shared" si="17"/>
        <v>0</v>
      </c>
    </row>
    <row r="985" spans="1:5">
      <c r="A985" s="240" t="s">
        <v>23537</v>
      </c>
      <c r="B985" s="241" t="s">
        <v>1538</v>
      </c>
      <c r="C985" s="222" t="s">
        <v>2</v>
      </c>
      <c r="D985" s="223">
        <v>170.45</v>
      </c>
      <c r="E985" s="242">
        <f t="shared" si="17"/>
        <v>170.45</v>
      </c>
    </row>
    <row r="986" spans="1:5" ht="30">
      <c r="A986" s="240" t="s">
        <v>23538</v>
      </c>
      <c r="B986" s="241" t="s">
        <v>1539</v>
      </c>
      <c r="C986" s="222" t="s">
        <v>2</v>
      </c>
      <c r="D986" s="223">
        <v>39.630000000000003</v>
      </c>
      <c r="E986" s="242">
        <f t="shared" si="17"/>
        <v>39.630000000000003</v>
      </c>
    </row>
    <row r="987" spans="1:5" ht="15" customHeight="1">
      <c r="A987" s="240" t="s">
        <v>23539</v>
      </c>
      <c r="B987" s="236" t="s">
        <v>7937</v>
      </c>
      <c r="C987" s="237"/>
      <c r="D987" s="237"/>
      <c r="E987" s="242">
        <f t="shared" si="17"/>
        <v>0</v>
      </c>
    </row>
    <row r="988" spans="1:5" ht="30">
      <c r="A988" s="240" t="s">
        <v>23540</v>
      </c>
      <c r="B988" s="241" t="s">
        <v>1540</v>
      </c>
      <c r="C988" s="222" t="s">
        <v>1</v>
      </c>
      <c r="D988" s="223">
        <v>19.5</v>
      </c>
      <c r="E988" s="242">
        <f t="shared" si="17"/>
        <v>19.5</v>
      </c>
    </row>
    <row r="989" spans="1:5" ht="30">
      <c r="A989" s="240" t="s">
        <v>23541</v>
      </c>
      <c r="B989" s="241" t="s">
        <v>1541</v>
      </c>
      <c r="C989" s="222" t="s">
        <v>1</v>
      </c>
      <c r="D989" s="223">
        <v>25.45</v>
      </c>
      <c r="E989" s="242">
        <f t="shared" si="17"/>
        <v>25.45</v>
      </c>
    </row>
    <row r="990" spans="1:5" ht="30">
      <c r="A990" s="240" t="s">
        <v>23542</v>
      </c>
      <c r="B990" s="241" t="s">
        <v>1542</v>
      </c>
      <c r="C990" s="222" t="s">
        <v>1</v>
      </c>
      <c r="D990" s="223">
        <v>34.44</v>
      </c>
      <c r="E990" s="242">
        <f t="shared" si="17"/>
        <v>34.44</v>
      </c>
    </row>
    <row r="991" spans="1:5" ht="30">
      <c r="A991" s="240" t="s">
        <v>23543</v>
      </c>
      <c r="B991" s="241" t="s">
        <v>1543</v>
      </c>
      <c r="C991" s="222" t="s">
        <v>1</v>
      </c>
      <c r="D991" s="223">
        <v>43.98</v>
      </c>
      <c r="E991" s="242">
        <f t="shared" si="17"/>
        <v>43.98</v>
      </c>
    </row>
    <row r="992" spans="1:5" ht="30">
      <c r="A992" s="240" t="s">
        <v>23544</v>
      </c>
      <c r="B992" s="241" t="s">
        <v>1544</v>
      </c>
      <c r="C992" s="222" t="s">
        <v>1</v>
      </c>
      <c r="D992" s="223">
        <v>58.02</v>
      </c>
      <c r="E992" s="242">
        <f t="shared" si="17"/>
        <v>58.02</v>
      </c>
    </row>
    <row r="993" spans="1:5" ht="30">
      <c r="A993" s="240" t="s">
        <v>23545</v>
      </c>
      <c r="B993" s="241" t="s">
        <v>1545</v>
      </c>
      <c r="C993" s="222" t="s">
        <v>1</v>
      </c>
      <c r="D993" s="223">
        <v>70.73</v>
      </c>
      <c r="E993" s="242">
        <f t="shared" si="17"/>
        <v>70.73</v>
      </c>
    </row>
    <row r="994" spans="1:5" ht="30">
      <c r="A994" s="240" t="s">
        <v>23546</v>
      </c>
      <c r="B994" s="241" t="s">
        <v>1546</v>
      </c>
      <c r="C994" s="222" t="s">
        <v>1</v>
      </c>
      <c r="D994" s="223">
        <v>100.41</v>
      </c>
      <c r="E994" s="242">
        <f t="shared" si="17"/>
        <v>100.41</v>
      </c>
    </row>
    <row r="995" spans="1:5" ht="30">
      <c r="A995" s="240" t="s">
        <v>23547</v>
      </c>
      <c r="B995" s="241" t="s">
        <v>1547</v>
      </c>
      <c r="C995" s="222" t="s">
        <v>1</v>
      </c>
      <c r="D995" s="223">
        <v>117.66</v>
      </c>
      <c r="E995" s="242">
        <f t="shared" si="17"/>
        <v>117.66</v>
      </c>
    </row>
    <row r="996" spans="1:5" ht="30">
      <c r="A996" s="240" t="s">
        <v>23548</v>
      </c>
      <c r="B996" s="241" t="s">
        <v>1548</v>
      </c>
      <c r="C996" s="222" t="s">
        <v>1</v>
      </c>
      <c r="D996" s="223">
        <v>181.83</v>
      </c>
      <c r="E996" s="242">
        <f t="shared" si="17"/>
        <v>181.83</v>
      </c>
    </row>
    <row r="997" spans="1:5" ht="30">
      <c r="A997" s="240" t="s">
        <v>23549</v>
      </c>
      <c r="B997" s="241" t="s">
        <v>7938</v>
      </c>
      <c r="C997" s="222" t="s">
        <v>2</v>
      </c>
      <c r="D997" s="223">
        <v>52.83</v>
      </c>
      <c r="E997" s="242">
        <f t="shared" si="17"/>
        <v>52.83</v>
      </c>
    </row>
    <row r="998" spans="1:5" ht="30">
      <c r="A998" s="240" t="s">
        <v>23550</v>
      </c>
      <c r="B998" s="241" t="s">
        <v>7939</v>
      </c>
      <c r="C998" s="222" t="s">
        <v>2</v>
      </c>
      <c r="D998" s="223">
        <v>84.7</v>
      </c>
      <c r="E998" s="242">
        <f t="shared" si="17"/>
        <v>84.7</v>
      </c>
    </row>
    <row r="999" spans="1:5" ht="30">
      <c r="A999" s="240" t="s">
        <v>23551</v>
      </c>
      <c r="B999" s="241" t="s">
        <v>7940</v>
      </c>
      <c r="C999" s="222" t="s">
        <v>2</v>
      </c>
      <c r="D999" s="223">
        <v>165.63</v>
      </c>
      <c r="E999" s="242">
        <f t="shared" si="17"/>
        <v>165.63</v>
      </c>
    </row>
    <row r="1000" spans="1:5" ht="30">
      <c r="A1000" s="240" t="s">
        <v>23552</v>
      </c>
      <c r="B1000" s="241" t="s">
        <v>7941</v>
      </c>
      <c r="C1000" s="222" t="s">
        <v>2</v>
      </c>
      <c r="D1000" s="223">
        <v>36.42</v>
      </c>
      <c r="E1000" s="242">
        <f t="shared" si="17"/>
        <v>36.42</v>
      </c>
    </row>
    <row r="1001" spans="1:5" ht="30">
      <c r="A1001" s="240" t="s">
        <v>23553</v>
      </c>
      <c r="B1001" s="241" t="s">
        <v>7942</v>
      </c>
      <c r="C1001" s="222" t="s">
        <v>2</v>
      </c>
      <c r="D1001" s="223">
        <v>142.32</v>
      </c>
      <c r="E1001" s="242">
        <f t="shared" si="17"/>
        <v>142.32</v>
      </c>
    </row>
    <row r="1002" spans="1:5" ht="30">
      <c r="A1002" s="240" t="s">
        <v>23554</v>
      </c>
      <c r="B1002" s="241" t="s">
        <v>7943</v>
      </c>
      <c r="C1002" s="222" t="s">
        <v>2</v>
      </c>
      <c r="D1002" s="223">
        <v>69.930000000000007</v>
      </c>
      <c r="E1002" s="242">
        <f t="shared" si="17"/>
        <v>69.930000000000007</v>
      </c>
    </row>
    <row r="1003" spans="1:5" ht="30">
      <c r="A1003" s="240" t="s">
        <v>23555</v>
      </c>
      <c r="B1003" s="241" t="s">
        <v>7944</v>
      </c>
      <c r="C1003" s="222" t="s">
        <v>2</v>
      </c>
      <c r="D1003" s="223">
        <v>38.380000000000003</v>
      </c>
      <c r="E1003" s="242">
        <f t="shared" si="17"/>
        <v>38.380000000000003</v>
      </c>
    </row>
    <row r="1004" spans="1:5" ht="30">
      <c r="A1004" s="240" t="s">
        <v>23556</v>
      </c>
      <c r="B1004" s="241" t="s">
        <v>7945</v>
      </c>
      <c r="C1004" s="222" t="s">
        <v>2</v>
      </c>
      <c r="D1004" s="223">
        <v>138</v>
      </c>
      <c r="E1004" s="242">
        <f t="shared" si="17"/>
        <v>138</v>
      </c>
    </row>
    <row r="1005" spans="1:5" ht="30">
      <c r="A1005" s="240" t="s">
        <v>23557</v>
      </c>
      <c r="B1005" s="241" t="s">
        <v>7946</v>
      </c>
      <c r="C1005" s="222" t="s">
        <v>2</v>
      </c>
      <c r="D1005" s="223">
        <v>69.56</v>
      </c>
      <c r="E1005" s="242">
        <f t="shared" si="17"/>
        <v>69.56</v>
      </c>
    </row>
    <row r="1006" spans="1:5" ht="15" customHeight="1">
      <c r="A1006" s="240" t="s">
        <v>23558</v>
      </c>
      <c r="B1006" s="236" t="s">
        <v>7937</v>
      </c>
      <c r="C1006" s="237"/>
      <c r="D1006" s="237"/>
      <c r="E1006" s="242">
        <f t="shared" si="17"/>
        <v>0</v>
      </c>
    </row>
    <row r="1007" spans="1:5" ht="30">
      <c r="A1007" s="240" t="s">
        <v>23559</v>
      </c>
      <c r="B1007" s="241" t="s">
        <v>7947</v>
      </c>
      <c r="C1007" s="222" t="s">
        <v>2</v>
      </c>
      <c r="D1007" s="223">
        <v>255.92</v>
      </c>
      <c r="E1007" s="242">
        <f t="shared" si="17"/>
        <v>255.92</v>
      </c>
    </row>
    <row r="1008" spans="1:5" ht="30">
      <c r="A1008" s="240" t="s">
        <v>23560</v>
      </c>
      <c r="B1008" s="241" t="s">
        <v>7948</v>
      </c>
      <c r="C1008" s="222" t="s">
        <v>2</v>
      </c>
      <c r="D1008" s="223">
        <v>249.72</v>
      </c>
      <c r="E1008" s="242">
        <f t="shared" si="17"/>
        <v>249.72</v>
      </c>
    </row>
    <row r="1009" spans="1:5" ht="15" customHeight="1">
      <c r="A1009" s="240" t="s">
        <v>23561</v>
      </c>
      <c r="B1009" s="236" t="s">
        <v>7949</v>
      </c>
      <c r="C1009" s="237"/>
      <c r="D1009" s="237"/>
      <c r="E1009" s="242">
        <f t="shared" si="17"/>
        <v>0</v>
      </c>
    </row>
    <row r="1010" spans="1:5" ht="30">
      <c r="A1010" s="240" t="s">
        <v>23562</v>
      </c>
      <c r="B1010" s="241" t="s">
        <v>7950</v>
      </c>
      <c r="C1010" s="222" t="s">
        <v>2</v>
      </c>
      <c r="D1010" s="223">
        <v>320</v>
      </c>
      <c r="E1010" s="242">
        <f t="shared" si="17"/>
        <v>320</v>
      </c>
    </row>
    <row r="1011" spans="1:5" ht="15" customHeight="1">
      <c r="A1011" s="240" t="s">
        <v>23563</v>
      </c>
      <c r="B1011" s="236" t="s">
        <v>7951</v>
      </c>
      <c r="C1011" s="237"/>
      <c r="D1011" s="237"/>
      <c r="E1011" s="242">
        <f t="shared" si="17"/>
        <v>0</v>
      </c>
    </row>
    <row r="1012" spans="1:5" ht="30">
      <c r="A1012" s="240" t="s">
        <v>23564</v>
      </c>
      <c r="B1012" s="241" t="s">
        <v>7952</v>
      </c>
      <c r="C1012" s="222" t="s">
        <v>1</v>
      </c>
      <c r="D1012" s="223">
        <v>572.23</v>
      </c>
      <c r="E1012" s="242">
        <f t="shared" si="17"/>
        <v>572.23</v>
      </c>
    </row>
    <row r="1013" spans="1:5" ht="15" customHeight="1">
      <c r="A1013" s="240" t="s">
        <v>23565</v>
      </c>
      <c r="B1013" s="236" t="s">
        <v>7953</v>
      </c>
      <c r="C1013" s="237"/>
      <c r="D1013" s="237"/>
      <c r="E1013" s="242">
        <f t="shared" si="17"/>
        <v>0</v>
      </c>
    </row>
    <row r="1014" spans="1:5" ht="30">
      <c r="A1014" s="240" t="s">
        <v>23566</v>
      </c>
      <c r="B1014" s="241" t="s">
        <v>1549</v>
      </c>
      <c r="C1014" s="222" t="s">
        <v>2</v>
      </c>
      <c r="D1014" s="223">
        <v>13.97</v>
      </c>
      <c r="E1014" s="242">
        <f t="shared" si="17"/>
        <v>13.97</v>
      </c>
    </row>
    <row r="1015" spans="1:5" ht="30">
      <c r="A1015" s="240" t="s">
        <v>23567</v>
      </c>
      <c r="B1015" s="241" t="s">
        <v>1550</v>
      </c>
      <c r="C1015" s="222" t="s">
        <v>2</v>
      </c>
      <c r="D1015" s="223">
        <v>16.579999999999998</v>
      </c>
      <c r="E1015" s="242">
        <f t="shared" si="17"/>
        <v>16.579999999999998</v>
      </c>
    </row>
    <row r="1016" spans="1:5" ht="30">
      <c r="A1016" s="240" t="s">
        <v>23568</v>
      </c>
      <c r="B1016" s="241" t="s">
        <v>1551</v>
      </c>
      <c r="C1016" s="222" t="s">
        <v>2</v>
      </c>
      <c r="D1016" s="223">
        <v>26.97</v>
      </c>
      <c r="E1016" s="242">
        <f t="shared" si="17"/>
        <v>26.97</v>
      </c>
    </row>
    <row r="1017" spans="1:5" ht="30">
      <c r="A1017" s="240" t="s">
        <v>23569</v>
      </c>
      <c r="B1017" s="241" t="s">
        <v>1552</v>
      </c>
      <c r="C1017" s="222" t="s">
        <v>2</v>
      </c>
      <c r="D1017" s="223">
        <v>27.58</v>
      </c>
      <c r="E1017" s="242">
        <f t="shared" si="17"/>
        <v>27.58</v>
      </c>
    </row>
    <row r="1018" spans="1:5" ht="30">
      <c r="A1018" s="240" t="s">
        <v>23570</v>
      </c>
      <c r="B1018" s="241" t="s">
        <v>1553</v>
      </c>
      <c r="C1018" s="222" t="s">
        <v>2</v>
      </c>
      <c r="D1018" s="223">
        <v>33.47</v>
      </c>
      <c r="E1018" s="242">
        <f t="shared" ref="E1018:E1081" si="18">D1018</f>
        <v>33.47</v>
      </c>
    </row>
    <row r="1019" spans="1:5" ht="30">
      <c r="A1019" s="240" t="s">
        <v>23571</v>
      </c>
      <c r="B1019" s="241" t="s">
        <v>1554</v>
      </c>
      <c r="C1019" s="222" t="s">
        <v>2</v>
      </c>
      <c r="D1019" s="223">
        <v>71.09</v>
      </c>
      <c r="E1019" s="242">
        <f t="shared" si="18"/>
        <v>71.09</v>
      </c>
    </row>
    <row r="1020" spans="1:5" ht="30">
      <c r="A1020" s="240" t="s">
        <v>23572</v>
      </c>
      <c r="B1020" s="241" t="s">
        <v>1555</v>
      </c>
      <c r="C1020" s="222" t="s">
        <v>2</v>
      </c>
      <c r="D1020" s="223">
        <v>322.07</v>
      </c>
      <c r="E1020" s="242">
        <f t="shared" si="18"/>
        <v>322.07</v>
      </c>
    </row>
    <row r="1021" spans="1:5" ht="30">
      <c r="A1021" s="240" t="s">
        <v>23573</v>
      </c>
      <c r="B1021" s="241" t="s">
        <v>1556</v>
      </c>
      <c r="C1021" s="222" t="s">
        <v>2</v>
      </c>
      <c r="D1021" s="223">
        <v>1.07</v>
      </c>
      <c r="E1021" s="242">
        <f t="shared" si="18"/>
        <v>1.07</v>
      </c>
    </row>
    <row r="1022" spans="1:5" ht="30">
      <c r="A1022" s="240" t="s">
        <v>23574</v>
      </c>
      <c r="B1022" s="241" t="s">
        <v>1557</v>
      </c>
      <c r="C1022" s="222" t="s">
        <v>2</v>
      </c>
      <c r="D1022" s="223">
        <v>2.75</v>
      </c>
      <c r="E1022" s="242">
        <f t="shared" si="18"/>
        <v>2.75</v>
      </c>
    </row>
    <row r="1023" spans="1:5" ht="30">
      <c r="A1023" s="240" t="s">
        <v>23575</v>
      </c>
      <c r="B1023" s="241" t="s">
        <v>1558</v>
      </c>
      <c r="C1023" s="222" t="s">
        <v>2</v>
      </c>
      <c r="D1023" s="223">
        <v>6.41</v>
      </c>
      <c r="E1023" s="242">
        <f t="shared" si="18"/>
        <v>6.41</v>
      </c>
    </row>
    <row r="1024" spans="1:5" ht="30">
      <c r="A1024" s="240" t="s">
        <v>23576</v>
      </c>
      <c r="B1024" s="241" t="s">
        <v>1559</v>
      </c>
      <c r="C1024" s="222" t="s">
        <v>2</v>
      </c>
      <c r="D1024" s="223">
        <v>1.61</v>
      </c>
      <c r="E1024" s="242">
        <f t="shared" si="18"/>
        <v>1.61</v>
      </c>
    </row>
    <row r="1025" spans="1:5" ht="30">
      <c r="A1025" s="240" t="s">
        <v>23577</v>
      </c>
      <c r="B1025" s="241" t="s">
        <v>1560</v>
      </c>
      <c r="C1025" s="222" t="s">
        <v>2</v>
      </c>
      <c r="D1025" s="223">
        <v>9.9</v>
      </c>
      <c r="E1025" s="242">
        <f t="shared" si="18"/>
        <v>9.9</v>
      </c>
    </row>
    <row r="1026" spans="1:5" ht="30">
      <c r="A1026" s="240" t="s">
        <v>23578</v>
      </c>
      <c r="B1026" s="241" t="s">
        <v>1561</v>
      </c>
      <c r="C1026" s="222" t="s">
        <v>2</v>
      </c>
      <c r="D1026" s="223">
        <v>7.13</v>
      </c>
      <c r="E1026" s="242">
        <f t="shared" si="18"/>
        <v>7.13</v>
      </c>
    </row>
    <row r="1027" spans="1:5" ht="15" customHeight="1">
      <c r="A1027" s="240" t="s">
        <v>16866</v>
      </c>
      <c r="B1027" s="236" t="s">
        <v>7954</v>
      </c>
      <c r="C1027" s="237"/>
      <c r="D1027" s="237"/>
      <c r="E1027" s="242">
        <f t="shared" si="18"/>
        <v>0</v>
      </c>
    </row>
    <row r="1028" spans="1:5" ht="30">
      <c r="A1028" s="240" t="s">
        <v>23579</v>
      </c>
      <c r="B1028" s="241" t="s">
        <v>1562</v>
      </c>
      <c r="C1028" s="222" t="s">
        <v>2</v>
      </c>
      <c r="D1028" s="223">
        <v>4.46</v>
      </c>
      <c r="E1028" s="242">
        <f t="shared" si="18"/>
        <v>4.46</v>
      </c>
    </row>
    <row r="1029" spans="1:5" ht="30">
      <c r="A1029" s="240" t="s">
        <v>23580</v>
      </c>
      <c r="B1029" s="241" t="s">
        <v>1563</v>
      </c>
      <c r="C1029" s="222" t="s">
        <v>2</v>
      </c>
      <c r="D1029" s="223">
        <v>3.68</v>
      </c>
      <c r="E1029" s="242">
        <f t="shared" si="18"/>
        <v>3.68</v>
      </c>
    </row>
    <row r="1030" spans="1:5" ht="30">
      <c r="A1030" s="240" t="s">
        <v>23581</v>
      </c>
      <c r="B1030" s="241" t="s">
        <v>1564</v>
      </c>
      <c r="C1030" s="222" t="s">
        <v>2</v>
      </c>
      <c r="D1030" s="223">
        <v>3.05</v>
      </c>
      <c r="E1030" s="242">
        <f t="shared" si="18"/>
        <v>3.05</v>
      </c>
    </row>
    <row r="1031" spans="1:5" ht="45">
      <c r="A1031" s="240" t="s">
        <v>23582</v>
      </c>
      <c r="B1031" s="241" t="s">
        <v>7955</v>
      </c>
      <c r="C1031" s="222" t="s">
        <v>1</v>
      </c>
      <c r="D1031" s="223">
        <v>95.67</v>
      </c>
      <c r="E1031" s="242">
        <f t="shared" si="18"/>
        <v>95.67</v>
      </c>
    </row>
    <row r="1032" spans="1:5" ht="15" customHeight="1">
      <c r="A1032" s="240" t="s">
        <v>23583</v>
      </c>
      <c r="B1032" s="236" t="s">
        <v>7956</v>
      </c>
      <c r="C1032" s="237"/>
      <c r="D1032" s="237"/>
      <c r="E1032" s="242">
        <f t="shared" si="18"/>
        <v>0</v>
      </c>
    </row>
    <row r="1033" spans="1:5" ht="30">
      <c r="A1033" s="240" t="s">
        <v>23584</v>
      </c>
      <c r="B1033" s="241" t="s">
        <v>1565</v>
      </c>
      <c r="C1033" s="222" t="s">
        <v>1</v>
      </c>
      <c r="D1033" s="223">
        <v>64.64</v>
      </c>
      <c r="E1033" s="242">
        <f t="shared" si="18"/>
        <v>64.64</v>
      </c>
    </row>
    <row r="1034" spans="1:5">
      <c r="A1034" s="240" t="s">
        <v>23585</v>
      </c>
      <c r="B1034" s="241" t="s">
        <v>1566</v>
      </c>
      <c r="C1034" s="222" t="s">
        <v>2</v>
      </c>
      <c r="D1034" s="223">
        <v>7.36</v>
      </c>
      <c r="E1034" s="242">
        <f t="shared" si="18"/>
        <v>7.36</v>
      </c>
    </row>
    <row r="1035" spans="1:5">
      <c r="A1035" s="240" t="s">
        <v>23586</v>
      </c>
      <c r="B1035" s="241" t="s">
        <v>1567</v>
      </c>
      <c r="C1035" s="222" t="s">
        <v>2</v>
      </c>
      <c r="D1035" s="223">
        <v>28.72</v>
      </c>
      <c r="E1035" s="242">
        <f t="shared" si="18"/>
        <v>28.72</v>
      </c>
    </row>
    <row r="1036" spans="1:5" ht="30">
      <c r="A1036" s="240" t="s">
        <v>23587</v>
      </c>
      <c r="B1036" s="241" t="s">
        <v>1568</v>
      </c>
      <c r="C1036" s="222" t="s">
        <v>2</v>
      </c>
      <c r="D1036" s="223">
        <v>48.25</v>
      </c>
      <c r="E1036" s="242">
        <f t="shared" si="18"/>
        <v>48.25</v>
      </c>
    </row>
    <row r="1037" spans="1:5" ht="30">
      <c r="A1037" s="240" t="s">
        <v>23588</v>
      </c>
      <c r="B1037" s="241" t="s">
        <v>1569</v>
      </c>
      <c r="C1037" s="222" t="s">
        <v>2</v>
      </c>
      <c r="D1037" s="223">
        <v>29.55</v>
      </c>
      <c r="E1037" s="242">
        <f t="shared" si="18"/>
        <v>29.55</v>
      </c>
    </row>
    <row r="1038" spans="1:5">
      <c r="A1038" s="240" t="s">
        <v>23589</v>
      </c>
      <c r="B1038" s="241" t="s">
        <v>1570</v>
      </c>
      <c r="C1038" s="222" t="s">
        <v>2</v>
      </c>
      <c r="D1038" s="223">
        <v>14.41</v>
      </c>
      <c r="E1038" s="242">
        <f t="shared" si="18"/>
        <v>14.41</v>
      </c>
    </row>
    <row r="1039" spans="1:5" ht="30">
      <c r="A1039" s="240" t="s">
        <v>23590</v>
      </c>
      <c r="B1039" s="241" t="s">
        <v>1571</v>
      </c>
      <c r="C1039" s="222" t="s">
        <v>2</v>
      </c>
      <c r="D1039" s="223">
        <v>85.07</v>
      </c>
      <c r="E1039" s="242">
        <f t="shared" si="18"/>
        <v>85.07</v>
      </c>
    </row>
    <row r="1040" spans="1:5" ht="15" customHeight="1">
      <c r="A1040" s="240" t="s">
        <v>16869</v>
      </c>
      <c r="B1040" s="236" t="s">
        <v>7957</v>
      </c>
      <c r="C1040" s="237"/>
      <c r="D1040" s="237"/>
      <c r="E1040" s="242">
        <f t="shared" si="18"/>
        <v>0</v>
      </c>
    </row>
    <row r="1041" spans="1:5" ht="45">
      <c r="A1041" s="240" t="s">
        <v>16870</v>
      </c>
      <c r="B1041" s="241" t="s">
        <v>7958</v>
      </c>
      <c r="C1041" s="222" t="s">
        <v>1</v>
      </c>
      <c r="D1041" s="223">
        <v>4.92</v>
      </c>
      <c r="E1041" s="242">
        <f t="shared" si="18"/>
        <v>4.92</v>
      </c>
    </row>
    <row r="1042" spans="1:5" ht="45">
      <c r="A1042" s="240" t="s">
        <v>16871</v>
      </c>
      <c r="B1042" s="241" t="s">
        <v>7959</v>
      </c>
      <c r="C1042" s="222" t="s">
        <v>1</v>
      </c>
      <c r="D1042" s="223">
        <v>6.68</v>
      </c>
      <c r="E1042" s="242">
        <f t="shared" si="18"/>
        <v>6.68</v>
      </c>
    </row>
    <row r="1043" spans="1:5" ht="45">
      <c r="A1043" s="240" t="s">
        <v>16872</v>
      </c>
      <c r="B1043" s="241" t="s">
        <v>7960</v>
      </c>
      <c r="C1043" s="222" t="s">
        <v>1</v>
      </c>
      <c r="D1043" s="223">
        <v>11.61</v>
      </c>
      <c r="E1043" s="242">
        <f t="shared" si="18"/>
        <v>11.61</v>
      </c>
    </row>
    <row r="1044" spans="1:5" ht="45">
      <c r="A1044" s="240" t="s">
        <v>16873</v>
      </c>
      <c r="B1044" s="241" t="s">
        <v>7961</v>
      </c>
      <c r="C1044" s="222" t="s">
        <v>1</v>
      </c>
      <c r="D1044" s="223">
        <v>15.79</v>
      </c>
      <c r="E1044" s="242">
        <f t="shared" si="18"/>
        <v>15.79</v>
      </c>
    </row>
    <row r="1045" spans="1:5" ht="45">
      <c r="A1045" s="240" t="s">
        <v>16874</v>
      </c>
      <c r="B1045" s="241" t="s">
        <v>7962</v>
      </c>
      <c r="C1045" s="222" t="s">
        <v>1</v>
      </c>
      <c r="D1045" s="223">
        <v>21.33</v>
      </c>
      <c r="E1045" s="242">
        <f t="shared" si="18"/>
        <v>21.33</v>
      </c>
    </row>
    <row r="1046" spans="1:5" ht="45">
      <c r="A1046" s="240" t="s">
        <v>23591</v>
      </c>
      <c r="B1046" s="241" t="s">
        <v>7963</v>
      </c>
      <c r="C1046" s="222" t="s">
        <v>1</v>
      </c>
      <c r="D1046" s="223">
        <v>34.450000000000003</v>
      </c>
      <c r="E1046" s="242">
        <f t="shared" si="18"/>
        <v>34.450000000000003</v>
      </c>
    </row>
    <row r="1047" spans="1:5" ht="45">
      <c r="A1047" s="240" t="s">
        <v>23592</v>
      </c>
      <c r="B1047" s="241" t="s">
        <v>7964</v>
      </c>
      <c r="C1047" s="222" t="s">
        <v>1</v>
      </c>
      <c r="D1047" s="223">
        <v>60.98</v>
      </c>
      <c r="E1047" s="242">
        <f t="shared" si="18"/>
        <v>60.98</v>
      </c>
    </row>
    <row r="1048" spans="1:5" ht="45">
      <c r="A1048" s="240" t="s">
        <v>23593</v>
      </c>
      <c r="B1048" s="241" t="s">
        <v>7965</v>
      </c>
      <c r="C1048" s="222" t="s">
        <v>1</v>
      </c>
      <c r="D1048" s="223">
        <v>80.849999999999994</v>
      </c>
      <c r="E1048" s="242">
        <f t="shared" si="18"/>
        <v>80.849999999999994</v>
      </c>
    </row>
    <row r="1049" spans="1:5">
      <c r="A1049" s="240" t="s">
        <v>23594</v>
      </c>
      <c r="B1049" s="241" t="s">
        <v>1572</v>
      </c>
      <c r="C1049" s="222" t="s">
        <v>2</v>
      </c>
      <c r="D1049" s="223">
        <v>0.99</v>
      </c>
      <c r="E1049" s="242">
        <f t="shared" si="18"/>
        <v>0.99</v>
      </c>
    </row>
    <row r="1050" spans="1:5">
      <c r="A1050" s="240" t="s">
        <v>23595</v>
      </c>
      <c r="B1050" s="241" t="s">
        <v>1573</v>
      </c>
      <c r="C1050" s="222" t="s">
        <v>2</v>
      </c>
      <c r="D1050" s="223">
        <v>3.53</v>
      </c>
      <c r="E1050" s="242">
        <f t="shared" si="18"/>
        <v>3.53</v>
      </c>
    </row>
    <row r="1051" spans="1:5">
      <c r="A1051" s="240" t="s">
        <v>23596</v>
      </c>
      <c r="B1051" s="241" t="s">
        <v>1574</v>
      </c>
      <c r="C1051" s="222" t="s">
        <v>2</v>
      </c>
      <c r="D1051" s="223">
        <v>7.43</v>
      </c>
      <c r="E1051" s="242">
        <f t="shared" si="18"/>
        <v>7.43</v>
      </c>
    </row>
    <row r="1052" spans="1:5">
      <c r="A1052" s="240" t="s">
        <v>23597</v>
      </c>
      <c r="B1052" s="241" t="s">
        <v>1575</v>
      </c>
      <c r="C1052" s="222" t="s">
        <v>2</v>
      </c>
      <c r="D1052" s="223">
        <v>1.86</v>
      </c>
      <c r="E1052" s="242">
        <f t="shared" si="18"/>
        <v>1.86</v>
      </c>
    </row>
    <row r="1053" spans="1:5">
      <c r="A1053" s="240" t="s">
        <v>23598</v>
      </c>
      <c r="B1053" s="241" t="s">
        <v>1576</v>
      </c>
      <c r="C1053" s="222" t="s">
        <v>2</v>
      </c>
      <c r="D1053" s="223">
        <v>4.62</v>
      </c>
      <c r="E1053" s="242">
        <f t="shared" si="18"/>
        <v>4.62</v>
      </c>
    </row>
    <row r="1054" spans="1:5" ht="60">
      <c r="A1054" s="240" t="s">
        <v>23599</v>
      </c>
      <c r="B1054" s="241" t="s">
        <v>7966</v>
      </c>
      <c r="C1054" s="222" t="s">
        <v>1</v>
      </c>
      <c r="D1054" s="223">
        <v>8.16</v>
      </c>
      <c r="E1054" s="242">
        <f t="shared" si="18"/>
        <v>8.16</v>
      </c>
    </row>
    <row r="1055" spans="1:5" ht="45">
      <c r="A1055" s="240" t="s">
        <v>23600</v>
      </c>
      <c r="B1055" s="241" t="s">
        <v>7967</v>
      </c>
      <c r="C1055" s="222" t="s">
        <v>1</v>
      </c>
      <c r="D1055" s="223">
        <v>12.54</v>
      </c>
      <c r="E1055" s="242">
        <f t="shared" si="18"/>
        <v>12.54</v>
      </c>
    </row>
    <row r="1056" spans="1:5" ht="45">
      <c r="A1056" s="240" t="s">
        <v>23601</v>
      </c>
      <c r="B1056" s="241" t="s">
        <v>7968</v>
      </c>
      <c r="C1056" s="222" t="s">
        <v>1</v>
      </c>
      <c r="D1056" s="223">
        <v>19.059999999999999</v>
      </c>
      <c r="E1056" s="242">
        <f t="shared" si="18"/>
        <v>19.059999999999999</v>
      </c>
    </row>
    <row r="1057" spans="1:5" ht="45">
      <c r="A1057" s="240" t="s">
        <v>23602</v>
      </c>
      <c r="B1057" s="241" t="s">
        <v>7969</v>
      </c>
      <c r="C1057" s="222" t="s">
        <v>1</v>
      </c>
      <c r="D1057" s="223">
        <v>24.87</v>
      </c>
      <c r="E1057" s="242">
        <f t="shared" si="18"/>
        <v>24.87</v>
      </c>
    </row>
    <row r="1058" spans="1:5" ht="45">
      <c r="A1058" s="240" t="s">
        <v>23603</v>
      </c>
      <c r="B1058" s="241" t="s">
        <v>7970</v>
      </c>
      <c r="C1058" s="222" t="s">
        <v>1</v>
      </c>
      <c r="D1058" s="223">
        <v>48.99</v>
      </c>
      <c r="E1058" s="242">
        <f t="shared" si="18"/>
        <v>48.99</v>
      </c>
    </row>
    <row r="1059" spans="1:5" ht="45">
      <c r="A1059" s="240" t="s">
        <v>23604</v>
      </c>
      <c r="B1059" s="241" t="s">
        <v>7971</v>
      </c>
      <c r="C1059" s="222" t="s">
        <v>1</v>
      </c>
      <c r="D1059" s="223">
        <v>87.9</v>
      </c>
      <c r="E1059" s="242">
        <f t="shared" si="18"/>
        <v>87.9</v>
      </c>
    </row>
    <row r="1060" spans="1:5">
      <c r="A1060" s="240" t="s">
        <v>23605</v>
      </c>
      <c r="B1060" s="241" t="s">
        <v>1577</v>
      </c>
      <c r="C1060" s="222" t="s">
        <v>2</v>
      </c>
      <c r="D1060" s="223">
        <v>2.75</v>
      </c>
      <c r="E1060" s="242">
        <f t="shared" si="18"/>
        <v>2.75</v>
      </c>
    </row>
    <row r="1061" spans="1:5">
      <c r="A1061" s="240" t="s">
        <v>23606</v>
      </c>
      <c r="B1061" s="241" t="s">
        <v>1578</v>
      </c>
      <c r="C1061" s="222" t="s">
        <v>2</v>
      </c>
      <c r="D1061" s="223">
        <v>2.87</v>
      </c>
      <c r="E1061" s="242">
        <f t="shared" si="18"/>
        <v>2.87</v>
      </c>
    </row>
    <row r="1062" spans="1:5">
      <c r="A1062" s="240" t="s">
        <v>23607</v>
      </c>
      <c r="B1062" s="241" t="s">
        <v>1579</v>
      </c>
      <c r="C1062" s="222" t="s">
        <v>2</v>
      </c>
      <c r="D1062" s="223">
        <v>8.9700000000000006</v>
      </c>
      <c r="E1062" s="242">
        <f t="shared" si="18"/>
        <v>8.9700000000000006</v>
      </c>
    </row>
    <row r="1063" spans="1:5" ht="30">
      <c r="A1063" s="240" t="s">
        <v>23608</v>
      </c>
      <c r="B1063" s="241" t="s">
        <v>1580</v>
      </c>
      <c r="C1063" s="222" t="s">
        <v>2</v>
      </c>
      <c r="D1063" s="223">
        <v>11.3</v>
      </c>
      <c r="E1063" s="242">
        <f t="shared" si="18"/>
        <v>11.3</v>
      </c>
    </row>
    <row r="1064" spans="1:5" ht="30">
      <c r="A1064" s="240" t="s">
        <v>23609</v>
      </c>
      <c r="B1064" s="241" t="s">
        <v>1581</v>
      </c>
      <c r="C1064" s="222" t="s">
        <v>2</v>
      </c>
      <c r="D1064" s="223">
        <v>4.43</v>
      </c>
      <c r="E1064" s="242">
        <f t="shared" si="18"/>
        <v>4.43</v>
      </c>
    </row>
    <row r="1065" spans="1:5" ht="30">
      <c r="A1065" s="240" t="s">
        <v>23610</v>
      </c>
      <c r="B1065" s="241" t="s">
        <v>1582</v>
      </c>
      <c r="C1065" s="222" t="s">
        <v>2</v>
      </c>
      <c r="D1065" s="223">
        <v>22.33</v>
      </c>
      <c r="E1065" s="242">
        <f t="shared" si="18"/>
        <v>22.33</v>
      </c>
    </row>
    <row r="1066" spans="1:5">
      <c r="A1066" s="240" t="s">
        <v>23611</v>
      </c>
      <c r="B1066" s="241" t="s">
        <v>1583</v>
      </c>
      <c r="C1066" s="222" t="s">
        <v>2</v>
      </c>
      <c r="D1066" s="223">
        <v>18.690000000000001</v>
      </c>
      <c r="E1066" s="242">
        <f t="shared" si="18"/>
        <v>18.690000000000001</v>
      </c>
    </row>
    <row r="1067" spans="1:5">
      <c r="A1067" s="240" t="s">
        <v>23612</v>
      </c>
      <c r="B1067" s="241" t="s">
        <v>1584</v>
      </c>
      <c r="C1067" s="222" t="s">
        <v>2</v>
      </c>
      <c r="D1067" s="223">
        <v>1.23</v>
      </c>
      <c r="E1067" s="242">
        <f t="shared" si="18"/>
        <v>1.23</v>
      </c>
    </row>
    <row r="1068" spans="1:5" ht="30">
      <c r="A1068" s="240" t="s">
        <v>23613</v>
      </c>
      <c r="B1068" s="241" t="s">
        <v>1585</v>
      </c>
      <c r="C1068" s="222" t="s">
        <v>2</v>
      </c>
      <c r="D1068" s="223">
        <v>75.47</v>
      </c>
      <c r="E1068" s="242">
        <f t="shared" si="18"/>
        <v>75.47</v>
      </c>
    </row>
    <row r="1069" spans="1:5">
      <c r="A1069" s="240" t="s">
        <v>23614</v>
      </c>
      <c r="B1069" s="241" t="s">
        <v>1586</v>
      </c>
      <c r="C1069" s="222" t="s">
        <v>2</v>
      </c>
      <c r="D1069" s="223">
        <v>9.32</v>
      </c>
      <c r="E1069" s="242">
        <f t="shared" si="18"/>
        <v>9.32</v>
      </c>
    </row>
    <row r="1070" spans="1:5">
      <c r="A1070" s="240" t="s">
        <v>23615</v>
      </c>
      <c r="B1070" s="241" t="s">
        <v>1587</v>
      </c>
      <c r="C1070" s="222" t="s">
        <v>2</v>
      </c>
      <c r="D1070" s="223">
        <v>2.04</v>
      </c>
      <c r="E1070" s="242">
        <f t="shared" si="18"/>
        <v>2.04</v>
      </c>
    </row>
    <row r="1071" spans="1:5" ht="15" customHeight="1">
      <c r="A1071" s="240" t="s">
        <v>23616</v>
      </c>
      <c r="B1071" s="236" t="s">
        <v>7972</v>
      </c>
      <c r="C1071" s="237"/>
      <c r="D1071" s="237"/>
      <c r="E1071" s="242">
        <f t="shared" si="18"/>
        <v>0</v>
      </c>
    </row>
    <row r="1072" spans="1:5" ht="30">
      <c r="A1072" s="240" t="s">
        <v>23617</v>
      </c>
      <c r="B1072" s="241" t="s">
        <v>1588</v>
      </c>
      <c r="C1072" s="222" t="s">
        <v>2</v>
      </c>
      <c r="D1072" s="223">
        <v>14.88</v>
      </c>
      <c r="E1072" s="242">
        <f t="shared" si="18"/>
        <v>14.88</v>
      </c>
    </row>
    <row r="1073" spans="1:5" ht="15" customHeight="1">
      <c r="A1073" s="240" t="s">
        <v>23618</v>
      </c>
      <c r="B1073" s="236" t="s">
        <v>7973</v>
      </c>
      <c r="C1073" s="237"/>
      <c r="D1073" s="237"/>
      <c r="E1073" s="242">
        <f t="shared" si="18"/>
        <v>0</v>
      </c>
    </row>
    <row r="1074" spans="1:5">
      <c r="A1074" s="240" t="s">
        <v>23619</v>
      </c>
      <c r="B1074" s="241" t="s">
        <v>1589</v>
      </c>
      <c r="C1074" s="222" t="s">
        <v>1</v>
      </c>
      <c r="D1074" s="223">
        <v>21.11</v>
      </c>
      <c r="E1074" s="242">
        <f t="shared" si="18"/>
        <v>21.11</v>
      </c>
    </row>
    <row r="1075" spans="1:5">
      <c r="A1075" s="240" t="s">
        <v>23620</v>
      </c>
      <c r="B1075" s="241" t="s">
        <v>1590</v>
      </c>
      <c r="C1075" s="222" t="s">
        <v>1</v>
      </c>
      <c r="D1075" s="223">
        <v>37.81</v>
      </c>
      <c r="E1075" s="242">
        <f t="shared" si="18"/>
        <v>37.81</v>
      </c>
    </row>
    <row r="1076" spans="1:5" ht="15" customHeight="1">
      <c r="A1076" s="240" t="s">
        <v>23621</v>
      </c>
      <c r="B1076" s="236" t="s">
        <v>7973</v>
      </c>
      <c r="C1076" s="237"/>
      <c r="D1076" s="237"/>
      <c r="E1076" s="242">
        <f t="shared" si="18"/>
        <v>0</v>
      </c>
    </row>
    <row r="1077" spans="1:5">
      <c r="A1077" s="240" t="s">
        <v>23622</v>
      </c>
      <c r="B1077" s="241" t="s">
        <v>1591</v>
      </c>
      <c r="C1077" s="222" t="s">
        <v>2</v>
      </c>
      <c r="D1077" s="223">
        <v>4.55</v>
      </c>
      <c r="E1077" s="242">
        <f t="shared" si="18"/>
        <v>4.55</v>
      </c>
    </row>
    <row r="1078" spans="1:5">
      <c r="A1078" s="240" t="s">
        <v>23623</v>
      </c>
      <c r="B1078" s="241" t="s">
        <v>1592</v>
      </c>
      <c r="C1078" s="222" t="s">
        <v>2</v>
      </c>
      <c r="D1078" s="223">
        <v>8.59</v>
      </c>
      <c r="E1078" s="242">
        <f t="shared" si="18"/>
        <v>8.59</v>
      </c>
    </row>
    <row r="1079" spans="1:5" ht="30">
      <c r="A1079" s="240" t="s">
        <v>23624</v>
      </c>
      <c r="B1079" s="241" t="s">
        <v>1593</v>
      </c>
      <c r="C1079" s="222" t="s">
        <v>2</v>
      </c>
      <c r="D1079" s="223">
        <v>9.73</v>
      </c>
      <c r="E1079" s="242">
        <f t="shared" si="18"/>
        <v>9.73</v>
      </c>
    </row>
    <row r="1080" spans="1:5" ht="15" customHeight="1">
      <c r="A1080" s="240" t="s">
        <v>23625</v>
      </c>
      <c r="B1080" s="236" t="s">
        <v>7974</v>
      </c>
      <c r="C1080" s="237"/>
      <c r="D1080" s="237"/>
      <c r="E1080" s="242">
        <f t="shared" si="18"/>
        <v>0</v>
      </c>
    </row>
    <row r="1081" spans="1:5" ht="30">
      <c r="A1081" s="240" t="s">
        <v>23626</v>
      </c>
      <c r="B1081" s="241" t="s">
        <v>7975</v>
      </c>
      <c r="C1081" s="222" t="s">
        <v>1</v>
      </c>
      <c r="D1081" s="223">
        <v>19.170000000000002</v>
      </c>
      <c r="E1081" s="242">
        <f t="shared" si="18"/>
        <v>19.170000000000002</v>
      </c>
    </row>
    <row r="1082" spans="1:5" ht="30">
      <c r="A1082" s="240" t="s">
        <v>23627</v>
      </c>
      <c r="B1082" s="241" t="s">
        <v>7976</v>
      </c>
      <c r="C1082" s="222" t="s">
        <v>1</v>
      </c>
      <c r="D1082" s="223">
        <v>39.67</v>
      </c>
      <c r="E1082" s="242">
        <f t="shared" ref="E1082:E1145" si="19">D1082</f>
        <v>39.67</v>
      </c>
    </row>
    <row r="1083" spans="1:5" ht="15" customHeight="1">
      <c r="A1083" s="240" t="s">
        <v>23628</v>
      </c>
      <c r="B1083" s="236" t="s">
        <v>7977</v>
      </c>
      <c r="C1083" s="237"/>
      <c r="D1083" s="237"/>
      <c r="E1083" s="242">
        <f t="shared" si="19"/>
        <v>0</v>
      </c>
    </row>
    <row r="1084" spans="1:5" ht="30">
      <c r="A1084" s="240" t="s">
        <v>23629</v>
      </c>
      <c r="B1084" s="241" t="s">
        <v>7978</v>
      </c>
      <c r="C1084" s="222" t="s">
        <v>1</v>
      </c>
      <c r="D1084" s="223">
        <v>61.78</v>
      </c>
      <c r="E1084" s="242">
        <f t="shared" si="19"/>
        <v>61.78</v>
      </c>
    </row>
    <row r="1085" spans="1:5" ht="30">
      <c r="A1085" s="240" t="s">
        <v>23630</v>
      </c>
      <c r="B1085" s="241" t="s">
        <v>7979</v>
      </c>
      <c r="C1085" s="222" t="s">
        <v>1</v>
      </c>
      <c r="D1085" s="223">
        <v>65.39</v>
      </c>
      <c r="E1085" s="242">
        <f t="shared" si="19"/>
        <v>65.39</v>
      </c>
    </row>
    <row r="1086" spans="1:5" ht="30">
      <c r="A1086" s="240" t="s">
        <v>23631</v>
      </c>
      <c r="B1086" s="241" t="s">
        <v>7980</v>
      </c>
      <c r="C1086" s="222" t="s">
        <v>1</v>
      </c>
      <c r="D1086" s="223">
        <v>13.22</v>
      </c>
      <c r="E1086" s="242">
        <f t="shared" si="19"/>
        <v>13.22</v>
      </c>
    </row>
    <row r="1087" spans="1:5" ht="30">
      <c r="A1087" s="240" t="s">
        <v>23632</v>
      </c>
      <c r="B1087" s="241" t="s">
        <v>7981</v>
      </c>
      <c r="C1087" s="222" t="s">
        <v>1</v>
      </c>
      <c r="D1087" s="223">
        <v>26.02</v>
      </c>
      <c r="E1087" s="242">
        <f t="shared" si="19"/>
        <v>26.02</v>
      </c>
    </row>
    <row r="1088" spans="1:5" ht="30">
      <c r="A1088" s="240" t="s">
        <v>23633</v>
      </c>
      <c r="B1088" s="241" t="s">
        <v>7982</v>
      </c>
      <c r="C1088" s="222" t="s">
        <v>1</v>
      </c>
      <c r="D1088" s="223">
        <v>33.46</v>
      </c>
      <c r="E1088" s="242">
        <f t="shared" si="19"/>
        <v>33.46</v>
      </c>
    </row>
    <row r="1089" spans="1:5" ht="30">
      <c r="A1089" s="240" t="s">
        <v>23634</v>
      </c>
      <c r="B1089" s="241" t="s">
        <v>7983</v>
      </c>
      <c r="C1089" s="222" t="s">
        <v>1</v>
      </c>
      <c r="D1089" s="223">
        <v>97.19</v>
      </c>
      <c r="E1089" s="242">
        <f t="shared" si="19"/>
        <v>97.19</v>
      </c>
    </row>
    <row r="1090" spans="1:5" ht="30">
      <c r="A1090" s="240" t="s">
        <v>23635</v>
      </c>
      <c r="B1090" s="241" t="s">
        <v>7984</v>
      </c>
      <c r="C1090" s="222" t="s">
        <v>1</v>
      </c>
      <c r="D1090" s="223">
        <v>81.290000000000006</v>
      </c>
      <c r="E1090" s="242">
        <f t="shared" si="19"/>
        <v>81.290000000000006</v>
      </c>
    </row>
    <row r="1091" spans="1:5" ht="15" customHeight="1">
      <c r="A1091" s="240" t="s">
        <v>23636</v>
      </c>
      <c r="B1091" s="236" t="s">
        <v>7985</v>
      </c>
      <c r="C1091" s="237"/>
      <c r="D1091" s="237"/>
      <c r="E1091" s="242">
        <f t="shared" si="19"/>
        <v>0</v>
      </c>
    </row>
    <row r="1092" spans="1:5" ht="30">
      <c r="A1092" s="240" t="s">
        <v>23637</v>
      </c>
      <c r="B1092" s="241" t="s">
        <v>1594</v>
      </c>
      <c r="C1092" s="222" t="s">
        <v>2</v>
      </c>
      <c r="D1092" s="223">
        <v>299.51</v>
      </c>
      <c r="E1092" s="242">
        <f t="shared" si="19"/>
        <v>299.51</v>
      </c>
    </row>
    <row r="1093" spans="1:5" ht="15" customHeight="1">
      <c r="A1093" s="240" t="s">
        <v>23638</v>
      </c>
      <c r="B1093" s="236" t="s">
        <v>7986</v>
      </c>
      <c r="C1093" s="237"/>
      <c r="D1093" s="237"/>
      <c r="E1093" s="242">
        <f t="shared" si="19"/>
        <v>0</v>
      </c>
    </row>
    <row r="1094" spans="1:5" ht="30">
      <c r="A1094" s="240" t="s">
        <v>23639</v>
      </c>
      <c r="B1094" s="241" t="s">
        <v>1595</v>
      </c>
      <c r="C1094" s="222" t="s">
        <v>2</v>
      </c>
      <c r="D1094" s="223">
        <v>35.99</v>
      </c>
      <c r="E1094" s="242">
        <f t="shared" si="19"/>
        <v>35.99</v>
      </c>
    </row>
    <row r="1095" spans="1:5" ht="30">
      <c r="A1095" s="240" t="s">
        <v>23640</v>
      </c>
      <c r="B1095" s="241" t="s">
        <v>1596</v>
      </c>
      <c r="C1095" s="222" t="s">
        <v>2</v>
      </c>
      <c r="D1095" s="223">
        <v>40.25</v>
      </c>
      <c r="E1095" s="242">
        <f t="shared" si="19"/>
        <v>40.25</v>
      </c>
    </row>
    <row r="1096" spans="1:5" ht="30">
      <c r="A1096" s="240" t="s">
        <v>23641</v>
      </c>
      <c r="B1096" s="241" t="s">
        <v>1597</v>
      </c>
      <c r="C1096" s="222" t="s">
        <v>2</v>
      </c>
      <c r="D1096" s="223">
        <v>60.46</v>
      </c>
      <c r="E1096" s="242">
        <f t="shared" si="19"/>
        <v>60.46</v>
      </c>
    </row>
    <row r="1097" spans="1:5" ht="30">
      <c r="A1097" s="240" t="s">
        <v>23642</v>
      </c>
      <c r="B1097" s="241" t="s">
        <v>1598</v>
      </c>
      <c r="C1097" s="222" t="s">
        <v>2</v>
      </c>
      <c r="D1097" s="223">
        <v>79.77</v>
      </c>
      <c r="E1097" s="242">
        <f t="shared" si="19"/>
        <v>79.77</v>
      </c>
    </row>
    <row r="1098" spans="1:5" ht="30">
      <c r="A1098" s="240" t="s">
        <v>23643</v>
      </c>
      <c r="B1098" s="241" t="s">
        <v>1599</v>
      </c>
      <c r="C1098" s="222" t="s">
        <v>2</v>
      </c>
      <c r="D1098" s="223">
        <v>92.32</v>
      </c>
      <c r="E1098" s="242">
        <f t="shared" si="19"/>
        <v>92.32</v>
      </c>
    </row>
    <row r="1099" spans="1:5" ht="30">
      <c r="A1099" s="240" t="s">
        <v>23644</v>
      </c>
      <c r="B1099" s="241" t="s">
        <v>1600</v>
      </c>
      <c r="C1099" s="222" t="s">
        <v>2</v>
      </c>
      <c r="D1099" s="223">
        <v>162.84</v>
      </c>
      <c r="E1099" s="242">
        <f t="shared" si="19"/>
        <v>162.84</v>
      </c>
    </row>
    <row r="1100" spans="1:5" ht="30">
      <c r="A1100" s="240" t="s">
        <v>23645</v>
      </c>
      <c r="B1100" s="241" t="s">
        <v>1601</v>
      </c>
      <c r="C1100" s="222" t="s">
        <v>2</v>
      </c>
      <c r="D1100" s="223">
        <v>358.08</v>
      </c>
      <c r="E1100" s="242">
        <f t="shared" si="19"/>
        <v>358.08</v>
      </c>
    </row>
    <row r="1101" spans="1:5" ht="30">
      <c r="A1101" s="240" t="s">
        <v>23646</v>
      </c>
      <c r="B1101" s="241" t="s">
        <v>1602</v>
      </c>
      <c r="C1101" s="222" t="s">
        <v>2</v>
      </c>
      <c r="D1101" s="223">
        <v>545.76</v>
      </c>
      <c r="E1101" s="242">
        <f t="shared" si="19"/>
        <v>545.76</v>
      </c>
    </row>
    <row r="1102" spans="1:5" ht="30">
      <c r="A1102" s="240" t="s">
        <v>23647</v>
      </c>
      <c r="B1102" s="241" t="s">
        <v>1603</v>
      </c>
      <c r="C1102" s="222" t="s">
        <v>2</v>
      </c>
      <c r="D1102" s="223">
        <v>87.23</v>
      </c>
      <c r="E1102" s="242">
        <f t="shared" si="19"/>
        <v>87.23</v>
      </c>
    </row>
    <row r="1103" spans="1:5" ht="30">
      <c r="A1103" s="240" t="s">
        <v>23648</v>
      </c>
      <c r="B1103" s="241" t="s">
        <v>1604</v>
      </c>
      <c r="C1103" s="222" t="s">
        <v>2</v>
      </c>
      <c r="D1103" s="223">
        <v>98.21</v>
      </c>
      <c r="E1103" s="242">
        <f t="shared" si="19"/>
        <v>98.21</v>
      </c>
    </row>
    <row r="1104" spans="1:5" ht="30">
      <c r="A1104" s="240" t="s">
        <v>23649</v>
      </c>
      <c r="B1104" s="241" t="s">
        <v>1605</v>
      </c>
      <c r="C1104" s="222" t="s">
        <v>2</v>
      </c>
      <c r="D1104" s="223">
        <v>118.69</v>
      </c>
      <c r="E1104" s="242">
        <f t="shared" si="19"/>
        <v>118.69</v>
      </c>
    </row>
    <row r="1105" spans="1:5" ht="30">
      <c r="A1105" s="240" t="s">
        <v>23650</v>
      </c>
      <c r="B1105" s="241" t="s">
        <v>1606</v>
      </c>
      <c r="C1105" s="222" t="s">
        <v>2</v>
      </c>
      <c r="D1105" s="223">
        <v>182.95</v>
      </c>
      <c r="E1105" s="242">
        <f t="shared" si="19"/>
        <v>182.95</v>
      </c>
    </row>
    <row r="1106" spans="1:5" ht="30">
      <c r="A1106" s="240" t="s">
        <v>23651</v>
      </c>
      <c r="B1106" s="241" t="s">
        <v>13749</v>
      </c>
      <c r="C1106" s="222" t="s">
        <v>2</v>
      </c>
      <c r="D1106" s="223">
        <v>92.14</v>
      </c>
      <c r="E1106" s="242">
        <f t="shared" si="19"/>
        <v>92.14</v>
      </c>
    </row>
    <row r="1107" spans="1:5" ht="30">
      <c r="A1107" s="240" t="s">
        <v>23652</v>
      </c>
      <c r="B1107" s="241" t="s">
        <v>13750</v>
      </c>
      <c r="C1107" s="222" t="s">
        <v>2</v>
      </c>
      <c r="D1107" s="223">
        <v>100.45</v>
      </c>
      <c r="E1107" s="242">
        <f t="shared" si="19"/>
        <v>100.45</v>
      </c>
    </row>
    <row r="1108" spans="1:5" ht="30">
      <c r="A1108" s="240" t="s">
        <v>23653</v>
      </c>
      <c r="B1108" s="241" t="s">
        <v>1607</v>
      </c>
      <c r="C1108" s="222" t="s">
        <v>2</v>
      </c>
      <c r="D1108" s="223">
        <v>165.79</v>
      </c>
      <c r="E1108" s="242">
        <f t="shared" si="19"/>
        <v>165.79</v>
      </c>
    </row>
    <row r="1109" spans="1:5" ht="30">
      <c r="A1109" s="240" t="s">
        <v>23654</v>
      </c>
      <c r="B1109" s="241" t="s">
        <v>13751</v>
      </c>
      <c r="C1109" s="222" t="s">
        <v>2</v>
      </c>
      <c r="D1109" s="223">
        <v>47.95</v>
      </c>
      <c r="E1109" s="242">
        <f t="shared" si="19"/>
        <v>47.95</v>
      </c>
    </row>
    <row r="1110" spans="1:5" ht="30">
      <c r="A1110" s="240" t="s">
        <v>23655</v>
      </c>
      <c r="B1110" s="241" t="s">
        <v>1608</v>
      </c>
      <c r="C1110" s="222" t="s">
        <v>2</v>
      </c>
      <c r="D1110" s="223">
        <v>61.02</v>
      </c>
      <c r="E1110" s="242">
        <f t="shared" si="19"/>
        <v>61.02</v>
      </c>
    </row>
    <row r="1111" spans="1:5" ht="30">
      <c r="A1111" s="240" t="s">
        <v>23656</v>
      </c>
      <c r="B1111" s="241" t="s">
        <v>13752</v>
      </c>
      <c r="C1111" s="222" t="s">
        <v>2</v>
      </c>
      <c r="D1111" s="223">
        <v>40.46</v>
      </c>
      <c r="E1111" s="242">
        <f t="shared" si="19"/>
        <v>40.46</v>
      </c>
    </row>
    <row r="1112" spans="1:5" ht="30">
      <c r="A1112" s="240" t="s">
        <v>23657</v>
      </c>
      <c r="B1112" s="241" t="s">
        <v>7987</v>
      </c>
      <c r="C1112" s="222" t="s">
        <v>2</v>
      </c>
      <c r="D1112" s="223">
        <v>843.05</v>
      </c>
      <c r="E1112" s="242">
        <f t="shared" si="19"/>
        <v>843.05</v>
      </c>
    </row>
    <row r="1113" spans="1:5" ht="15" customHeight="1">
      <c r="A1113" s="240" t="s">
        <v>23658</v>
      </c>
      <c r="B1113" s="236" t="s">
        <v>7988</v>
      </c>
      <c r="C1113" s="237"/>
      <c r="D1113" s="237"/>
      <c r="E1113" s="242">
        <f t="shared" si="19"/>
        <v>0</v>
      </c>
    </row>
    <row r="1114" spans="1:5" ht="30">
      <c r="A1114" s="240" t="s">
        <v>23659</v>
      </c>
      <c r="B1114" s="241" t="s">
        <v>1609</v>
      </c>
      <c r="C1114" s="222" t="s">
        <v>2</v>
      </c>
      <c r="D1114" s="223">
        <v>46.1</v>
      </c>
      <c r="E1114" s="242">
        <f t="shared" si="19"/>
        <v>46.1</v>
      </c>
    </row>
    <row r="1115" spans="1:5" ht="30">
      <c r="A1115" s="240" t="s">
        <v>23660</v>
      </c>
      <c r="B1115" s="241" t="s">
        <v>1610</v>
      </c>
      <c r="C1115" s="222" t="s">
        <v>2</v>
      </c>
      <c r="D1115" s="223">
        <v>38.11</v>
      </c>
      <c r="E1115" s="242">
        <f t="shared" si="19"/>
        <v>38.11</v>
      </c>
    </row>
    <row r="1116" spans="1:5" ht="30">
      <c r="A1116" s="240" t="s">
        <v>23661</v>
      </c>
      <c r="B1116" s="241" t="s">
        <v>1611</v>
      </c>
      <c r="C1116" s="222" t="s">
        <v>2</v>
      </c>
      <c r="D1116" s="223">
        <v>71.55</v>
      </c>
      <c r="E1116" s="242">
        <f t="shared" si="19"/>
        <v>71.55</v>
      </c>
    </row>
    <row r="1117" spans="1:5" ht="30">
      <c r="A1117" s="240" t="s">
        <v>23662</v>
      </c>
      <c r="B1117" s="241" t="s">
        <v>1612</v>
      </c>
      <c r="C1117" s="222" t="s">
        <v>2</v>
      </c>
      <c r="D1117" s="223">
        <v>268.25</v>
      </c>
      <c r="E1117" s="242">
        <f t="shared" si="19"/>
        <v>268.25</v>
      </c>
    </row>
    <row r="1118" spans="1:5">
      <c r="A1118" s="240" t="s">
        <v>23663</v>
      </c>
      <c r="B1118" s="241" t="s">
        <v>1613</v>
      </c>
      <c r="C1118" s="222" t="s">
        <v>2</v>
      </c>
      <c r="D1118" s="223">
        <v>15.55</v>
      </c>
      <c r="E1118" s="242">
        <f t="shared" si="19"/>
        <v>15.55</v>
      </c>
    </row>
    <row r="1119" spans="1:5">
      <c r="A1119" s="240" t="s">
        <v>23664</v>
      </c>
      <c r="B1119" s="241" t="s">
        <v>1614</v>
      </c>
      <c r="C1119" s="222" t="s">
        <v>2</v>
      </c>
      <c r="D1119" s="223">
        <v>10.64</v>
      </c>
      <c r="E1119" s="242">
        <f t="shared" si="19"/>
        <v>10.64</v>
      </c>
    </row>
    <row r="1120" spans="1:5" ht="30">
      <c r="A1120" s="240" t="s">
        <v>23665</v>
      </c>
      <c r="B1120" s="241" t="s">
        <v>1615</v>
      </c>
      <c r="C1120" s="222" t="s">
        <v>2</v>
      </c>
      <c r="D1120" s="223">
        <v>356.58</v>
      </c>
      <c r="E1120" s="242">
        <f t="shared" si="19"/>
        <v>356.58</v>
      </c>
    </row>
    <row r="1121" spans="1:5" ht="30">
      <c r="A1121" s="240" t="s">
        <v>23666</v>
      </c>
      <c r="B1121" s="241" t="s">
        <v>1616</v>
      </c>
      <c r="C1121" s="222" t="s">
        <v>2</v>
      </c>
      <c r="D1121" s="223">
        <v>164.53</v>
      </c>
      <c r="E1121" s="242">
        <f t="shared" si="19"/>
        <v>164.53</v>
      </c>
    </row>
    <row r="1122" spans="1:5" ht="30">
      <c r="A1122" s="240" t="s">
        <v>23667</v>
      </c>
      <c r="B1122" s="241" t="s">
        <v>1617</v>
      </c>
      <c r="C1122" s="222" t="s">
        <v>2</v>
      </c>
      <c r="D1122" s="223">
        <v>83.56</v>
      </c>
      <c r="E1122" s="242">
        <f t="shared" si="19"/>
        <v>83.56</v>
      </c>
    </row>
    <row r="1123" spans="1:5" ht="30">
      <c r="A1123" s="240" t="s">
        <v>23668</v>
      </c>
      <c r="B1123" s="241" t="s">
        <v>1618</v>
      </c>
      <c r="C1123" s="222" t="s">
        <v>2</v>
      </c>
      <c r="D1123" s="223">
        <v>103.23</v>
      </c>
      <c r="E1123" s="242">
        <f t="shared" si="19"/>
        <v>103.23</v>
      </c>
    </row>
    <row r="1124" spans="1:5" ht="30">
      <c r="A1124" s="240" t="s">
        <v>23669</v>
      </c>
      <c r="B1124" s="241" t="s">
        <v>1619</v>
      </c>
      <c r="C1124" s="222" t="s">
        <v>2</v>
      </c>
      <c r="D1124" s="223">
        <v>135.91</v>
      </c>
      <c r="E1124" s="242">
        <f t="shared" si="19"/>
        <v>135.91</v>
      </c>
    </row>
    <row r="1125" spans="1:5" ht="30">
      <c r="A1125" s="240" t="s">
        <v>23670</v>
      </c>
      <c r="B1125" s="241" t="s">
        <v>1620</v>
      </c>
      <c r="C1125" s="222" t="s">
        <v>2</v>
      </c>
      <c r="D1125" s="223">
        <v>209.99</v>
      </c>
      <c r="E1125" s="242">
        <f t="shared" si="19"/>
        <v>209.99</v>
      </c>
    </row>
    <row r="1126" spans="1:5" ht="30">
      <c r="A1126" s="240" t="s">
        <v>23671</v>
      </c>
      <c r="B1126" s="241" t="s">
        <v>1621</v>
      </c>
      <c r="C1126" s="222" t="s">
        <v>2</v>
      </c>
      <c r="D1126" s="223">
        <v>253.25</v>
      </c>
      <c r="E1126" s="242">
        <f t="shared" si="19"/>
        <v>253.25</v>
      </c>
    </row>
    <row r="1127" spans="1:5" ht="30">
      <c r="A1127" s="240" t="s">
        <v>23672</v>
      </c>
      <c r="B1127" s="241" t="s">
        <v>1622</v>
      </c>
      <c r="C1127" s="222" t="s">
        <v>2</v>
      </c>
      <c r="D1127" s="223">
        <v>372.62</v>
      </c>
      <c r="E1127" s="242">
        <f t="shared" si="19"/>
        <v>372.62</v>
      </c>
    </row>
    <row r="1128" spans="1:5" ht="30">
      <c r="A1128" s="240" t="s">
        <v>23673</v>
      </c>
      <c r="B1128" s="241" t="s">
        <v>1623</v>
      </c>
      <c r="C1128" s="222" t="s">
        <v>2</v>
      </c>
      <c r="D1128" s="223">
        <v>639.96</v>
      </c>
      <c r="E1128" s="242">
        <f t="shared" si="19"/>
        <v>639.96</v>
      </c>
    </row>
    <row r="1129" spans="1:5" ht="30">
      <c r="A1129" s="240" t="s">
        <v>23674</v>
      </c>
      <c r="B1129" s="241" t="s">
        <v>1624</v>
      </c>
      <c r="C1129" s="222" t="s">
        <v>2</v>
      </c>
      <c r="D1129" s="223">
        <v>854.23</v>
      </c>
      <c r="E1129" s="242">
        <f t="shared" si="19"/>
        <v>854.23</v>
      </c>
    </row>
    <row r="1130" spans="1:5" ht="30">
      <c r="A1130" s="240" t="s">
        <v>23675</v>
      </c>
      <c r="B1130" s="241" t="s">
        <v>7989</v>
      </c>
      <c r="C1130" s="222" t="s">
        <v>2</v>
      </c>
      <c r="D1130" s="225">
        <v>1256.71</v>
      </c>
      <c r="E1130" s="242">
        <f t="shared" si="19"/>
        <v>1256.71</v>
      </c>
    </row>
    <row r="1131" spans="1:5" ht="30">
      <c r="A1131" s="240" t="s">
        <v>23676</v>
      </c>
      <c r="B1131" s="241" t="s">
        <v>1625</v>
      </c>
      <c r="C1131" s="222" t="s">
        <v>2</v>
      </c>
      <c r="D1131" s="223">
        <v>128.76</v>
      </c>
      <c r="E1131" s="242">
        <f t="shared" si="19"/>
        <v>128.76</v>
      </c>
    </row>
    <row r="1132" spans="1:5" ht="30">
      <c r="A1132" s="240" t="s">
        <v>23677</v>
      </c>
      <c r="B1132" s="241" t="s">
        <v>1626</v>
      </c>
      <c r="C1132" s="222" t="s">
        <v>2</v>
      </c>
      <c r="D1132" s="223">
        <v>65.45</v>
      </c>
      <c r="E1132" s="242">
        <f t="shared" si="19"/>
        <v>65.45</v>
      </c>
    </row>
    <row r="1133" spans="1:5" ht="30">
      <c r="A1133" s="240" t="s">
        <v>23678</v>
      </c>
      <c r="B1133" s="241" t="s">
        <v>1627</v>
      </c>
      <c r="C1133" s="222" t="s">
        <v>2</v>
      </c>
      <c r="D1133" s="223">
        <v>59.8</v>
      </c>
      <c r="E1133" s="242">
        <f t="shared" si="19"/>
        <v>59.8</v>
      </c>
    </row>
    <row r="1134" spans="1:5" ht="30">
      <c r="A1134" s="240" t="s">
        <v>23679</v>
      </c>
      <c r="B1134" s="241" t="s">
        <v>1628</v>
      </c>
      <c r="C1134" s="222" t="s">
        <v>2</v>
      </c>
      <c r="D1134" s="223">
        <v>145.54</v>
      </c>
      <c r="E1134" s="242">
        <f t="shared" si="19"/>
        <v>145.54</v>
      </c>
    </row>
    <row r="1135" spans="1:5" ht="30">
      <c r="A1135" s="240" t="s">
        <v>23680</v>
      </c>
      <c r="B1135" s="241" t="s">
        <v>1629</v>
      </c>
      <c r="C1135" s="222" t="s">
        <v>2</v>
      </c>
      <c r="D1135" s="223">
        <v>223.13</v>
      </c>
      <c r="E1135" s="242">
        <f t="shared" si="19"/>
        <v>223.13</v>
      </c>
    </row>
    <row r="1136" spans="1:5" ht="30">
      <c r="A1136" s="240" t="s">
        <v>23681</v>
      </c>
      <c r="B1136" s="241" t="s">
        <v>1630</v>
      </c>
      <c r="C1136" s="222" t="s">
        <v>2</v>
      </c>
      <c r="D1136" s="223">
        <v>379.82</v>
      </c>
      <c r="E1136" s="242">
        <f t="shared" si="19"/>
        <v>379.82</v>
      </c>
    </row>
    <row r="1137" spans="1:5" ht="30">
      <c r="A1137" s="240" t="s">
        <v>23682</v>
      </c>
      <c r="B1137" s="241" t="s">
        <v>1631</v>
      </c>
      <c r="C1137" s="222" t="s">
        <v>2</v>
      </c>
      <c r="D1137" s="223">
        <v>544.23</v>
      </c>
      <c r="E1137" s="242">
        <f t="shared" si="19"/>
        <v>544.23</v>
      </c>
    </row>
    <row r="1138" spans="1:5" ht="30">
      <c r="A1138" s="240" t="s">
        <v>23683</v>
      </c>
      <c r="B1138" s="241" t="s">
        <v>1632</v>
      </c>
      <c r="C1138" s="222" t="s">
        <v>2</v>
      </c>
      <c r="D1138" s="223">
        <v>46.1</v>
      </c>
      <c r="E1138" s="242">
        <f t="shared" si="19"/>
        <v>46.1</v>
      </c>
    </row>
    <row r="1139" spans="1:5" ht="30">
      <c r="A1139" s="240" t="s">
        <v>23684</v>
      </c>
      <c r="B1139" s="241" t="s">
        <v>1633</v>
      </c>
      <c r="C1139" s="222" t="s">
        <v>2</v>
      </c>
      <c r="D1139" s="223">
        <v>94.69</v>
      </c>
      <c r="E1139" s="242">
        <f t="shared" si="19"/>
        <v>94.69</v>
      </c>
    </row>
    <row r="1140" spans="1:5" ht="30">
      <c r="A1140" s="240" t="s">
        <v>23685</v>
      </c>
      <c r="B1140" s="241" t="s">
        <v>1634</v>
      </c>
      <c r="C1140" s="222" t="s">
        <v>2</v>
      </c>
      <c r="D1140" s="223">
        <v>10.64</v>
      </c>
      <c r="E1140" s="242">
        <f t="shared" si="19"/>
        <v>10.64</v>
      </c>
    </row>
    <row r="1141" spans="1:5" ht="30">
      <c r="A1141" s="240" t="s">
        <v>23686</v>
      </c>
      <c r="B1141" s="241" t="s">
        <v>1635</v>
      </c>
      <c r="C1141" s="222" t="s">
        <v>2</v>
      </c>
      <c r="D1141" s="223">
        <v>286.92</v>
      </c>
      <c r="E1141" s="242">
        <f t="shared" si="19"/>
        <v>286.92</v>
      </c>
    </row>
    <row r="1142" spans="1:5" ht="30">
      <c r="A1142" s="240" t="s">
        <v>23687</v>
      </c>
      <c r="B1142" s="241" t="s">
        <v>7990</v>
      </c>
      <c r="C1142" s="222" t="s">
        <v>2</v>
      </c>
      <c r="D1142" s="223">
        <v>356.58</v>
      </c>
      <c r="E1142" s="242">
        <f t="shared" si="19"/>
        <v>356.58</v>
      </c>
    </row>
    <row r="1143" spans="1:5" ht="15" customHeight="1">
      <c r="A1143" s="240" t="s">
        <v>23688</v>
      </c>
      <c r="B1143" s="236" t="s">
        <v>7991</v>
      </c>
      <c r="C1143" s="237"/>
      <c r="D1143" s="237"/>
      <c r="E1143" s="242">
        <f t="shared" si="19"/>
        <v>0</v>
      </c>
    </row>
    <row r="1144" spans="1:5" ht="30">
      <c r="A1144" s="240" t="s">
        <v>23689</v>
      </c>
      <c r="B1144" s="241" t="s">
        <v>7992</v>
      </c>
      <c r="C1144" s="222" t="s">
        <v>2</v>
      </c>
      <c r="D1144" s="223">
        <v>873.61</v>
      </c>
      <c r="E1144" s="242">
        <f t="shared" si="19"/>
        <v>873.61</v>
      </c>
    </row>
    <row r="1145" spans="1:5" ht="30">
      <c r="A1145" s="240" t="s">
        <v>23690</v>
      </c>
      <c r="B1145" s="241" t="s">
        <v>1636</v>
      </c>
      <c r="C1145" s="222" t="s">
        <v>2</v>
      </c>
      <c r="D1145" s="223">
        <v>88.89</v>
      </c>
      <c r="E1145" s="242">
        <f t="shared" si="19"/>
        <v>88.89</v>
      </c>
    </row>
    <row r="1146" spans="1:5" ht="15" customHeight="1">
      <c r="A1146" s="240" t="s">
        <v>23691</v>
      </c>
      <c r="B1146" s="236" t="s">
        <v>7993</v>
      </c>
      <c r="C1146" s="237"/>
      <c r="D1146" s="237"/>
      <c r="E1146" s="242">
        <f t="shared" ref="E1146:E1209" si="20">D1146</f>
        <v>0</v>
      </c>
    </row>
    <row r="1147" spans="1:5">
      <c r="A1147" s="240" t="s">
        <v>23692</v>
      </c>
      <c r="B1147" s="241" t="s">
        <v>1637</v>
      </c>
      <c r="C1147" s="222" t="s">
        <v>2</v>
      </c>
      <c r="D1147" s="223">
        <v>155.07</v>
      </c>
      <c r="E1147" s="242">
        <f t="shared" si="20"/>
        <v>155.07</v>
      </c>
    </row>
    <row r="1148" spans="1:5">
      <c r="A1148" s="240" t="s">
        <v>23693</v>
      </c>
      <c r="B1148" s="241" t="s">
        <v>1638</v>
      </c>
      <c r="C1148" s="222" t="s">
        <v>2</v>
      </c>
      <c r="D1148" s="223">
        <v>184.97</v>
      </c>
      <c r="E1148" s="242">
        <f t="shared" si="20"/>
        <v>184.97</v>
      </c>
    </row>
    <row r="1149" spans="1:5" ht="30">
      <c r="A1149" s="240" t="s">
        <v>23694</v>
      </c>
      <c r="B1149" s="241" t="s">
        <v>1639</v>
      </c>
      <c r="C1149" s="222" t="s">
        <v>2</v>
      </c>
      <c r="D1149" s="223">
        <v>158.4</v>
      </c>
      <c r="E1149" s="242">
        <f t="shared" si="20"/>
        <v>158.4</v>
      </c>
    </row>
    <row r="1150" spans="1:5" ht="30">
      <c r="A1150" s="240" t="s">
        <v>23695</v>
      </c>
      <c r="B1150" s="241" t="s">
        <v>1640</v>
      </c>
      <c r="C1150" s="222" t="s">
        <v>2</v>
      </c>
      <c r="D1150" s="223">
        <v>18.45</v>
      </c>
      <c r="E1150" s="242">
        <f t="shared" si="20"/>
        <v>18.45</v>
      </c>
    </row>
    <row r="1151" spans="1:5" ht="30">
      <c r="A1151" s="240" t="s">
        <v>23696</v>
      </c>
      <c r="B1151" s="241" t="s">
        <v>1641</v>
      </c>
      <c r="C1151" s="222" t="s">
        <v>2</v>
      </c>
      <c r="D1151" s="223">
        <v>214.47</v>
      </c>
      <c r="E1151" s="242">
        <f t="shared" si="20"/>
        <v>214.47</v>
      </c>
    </row>
    <row r="1152" spans="1:5">
      <c r="A1152" s="240" t="s">
        <v>23697</v>
      </c>
      <c r="B1152" s="241" t="s">
        <v>1642</v>
      </c>
      <c r="C1152" s="222" t="s">
        <v>2</v>
      </c>
      <c r="D1152" s="223">
        <v>19.47</v>
      </c>
      <c r="E1152" s="242">
        <f t="shared" si="20"/>
        <v>19.47</v>
      </c>
    </row>
    <row r="1153" spans="1:5" ht="30">
      <c r="A1153" s="240" t="s">
        <v>23698</v>
      </c>
      <c r="B1153" s="241" t="s">
        <v>1643</v>
      </c>
      <c r="C1153" s="222" t="s">
        <v>2</v>
      </c>
      <c r="D1153" s="223">
        <v>17.86</v>
      </c>
      <c r="E1153" s="242">
        <f t="shared" si="20"/>
        <v>17.86</v>
      </c>
    </row>
    <row r="1154" spans="1:5" ht="30">
      <c r="A1154" s="240" t="s">
        <v>23699</v>
      </c>
      <c r="B1154" s="241" t="s">
        <v>1644</v>
      </c>
      <c r="C1154" s="222" t="s">
        <v>2</v>
      </c>
      <c r="D1154" s="223">
        <v>38.299999999999997</v>
      </c>
      <c r="E1154" s="242">
        <f t="shared" si="20"/>
        <v>38.299999999999997</v>
      </c>
    </row>
    <row r="1155" spans="1:5" ht="15" customHeight="1">
      <c r="A1155" s="240" t="s">
        <v>23700</v>
      </c>
      <c r="B1155" s="236" t="s">
        <v>1125</v>
      </c>
      <c r="C1155" s="237"/>
      <c r="D1155" s="237"/>
      <c r="E1155" s="242">
        <f t="shared" si="20"/>
        <v>0</v>
      </c>
    </row>
    <row r="1156" spans="1:5" ht="30">
      <c r="A1156" s="240" t="s">
        <v>23701</v>
      </c>
      <c r="B1156" s="241" t="s">
        <v>1645</v>
      </c>
      <c r="C1156" s="222" t="s">
        <v>1</v>
      </c>
      <c r="D1156" s="223">
        <v>44.48</v>
      </c>
      <c r="E1156" s="242">
        <f t="shared" si="20"/>
        <v>44.48</v>
      </c>
    </row>
    <row r="1157" spans="1:5">
      <c r="A1157" s="240" t="s">
        <v>23702</v>
      </c>
      <c r="B1157" s="241" t="s">
        <v>1646</v>
      </c>
      <c r="C1157" s="222" t="s">
        <v>2</v>
      </c>
      <c r="D1157" s="223">
        <v>35.32</v>
      </c>
      <c r="E1157" s="242">
        <f t="shared" si="20"/>
        <v>35.32</v>
      </c>
    </row>
    <row r="1158" spans="1:5" ht="30">
      <c r="A1158" s="240" t="s">
        <v>23703</v>
      </c>
      <c r="B1158" s="241" t="s">
        <v>1647</v>
      </c>
      <c r="C1158" s="222" t="s">
        <v>2</v>
      </c>
      <c r="D1158" s="223">
        <v>20.8</v>
      </c>
      <c r="E1158" s="242">
        <f t="shared" si="20"/>
        <v>20.8</v>
      </c>
    </row>
    <row r="1159" spans="1:5" ht="30">
      <c r="A1159" s="240" t="s">
        <v>23704</v>
      </c>
      <c r="B1159" s="241" t="s">
        <v>1648</v>
      </c>
      <c r="C1159" s="222" t="s">
        <v>2</v>
      </c>
      <c r="D1159" s="223">
        <v>34.479999999999997</v>
      </c>
      <c r="E1159" s="242">
        <f t="shared" si="20"/>
        <v>34.479999999999997</v>
      </c>
    </row>
    <row r="1160" spans="1:5">
      <c r="A1160" s="240" t="s">
        <v>23705</v>
      </c>
      <c r="B1160" s="241" t="s">
        <v>1649</v>
      </c>
      <c r="C1160" s="222" t="s">
        <v>2</v>
      </c>
      <c r="D1160" s="223">
        <v>70.760000000000005</v>
      </c>
      <c r="E1160" s="242">
        <f t="shared" si="20"/>
        <v>70.760000000000005</v>
      </c>
    </row>
    <row r="1161" spans="1:5" ht="30">
      <c r="A1161" s="240" t="s">
        <v>23706</v>
      </c>
      <c r="B1161" s="241" t="s">
        <v>1650</v>
      </c>
      <c r="C1161" s="222" t="s">
        <v>2</v>
      </c>
      <c r="D1161" s="223">
        <v>742.89</v>
      </c>
      <c r="E1161" s="242">
        <f t="shared" si="20"/>
        <v>742.89</v>
      </c>
    </row>
    <row r="1162" spans="1:5" ht="30">
      <c r="A1162" s="240" t="s">
        <v>23707</v>
      </c>
      <c r="B1162" s="241" t="s">
        <v>7994</v>
      </c>
      <c r="C1162" s="222" t="s">
        <v>2</v>
      </c>
      <c r="D1162" s="223">
        <v>19.66</v>
      </c>
      <c r="E1162" s="242">
        <f t="shared" si="20"/>
        <v>19.66</v>
      </c>
    </row>
    <row r="1163" spans="1:5" ht="15" customHeight="1">
      <c r="A1163" s="240" t="s">
        <v>23708</v>
      </c>
      <c r="B1163" s="236" t="s">
        <v>7995</v>
      </c>
      <c r="C1163" s="237"/>
      <c r="D1163" s="237"/>
      <c r="E1163" s="242">
        <f t="shared" si="20"/>
        <v>0</v>
      </c>
    </row>
    <row r="1164" spans="1:5" ht="30">
      <c r="A1164" s="240" t="s">
        <v>23709</v>
      </c>
      <c r="B1164" s="241" t="s">
        <v>1651</v>
      </c>
      <c r="C1164" s="222" t="s">
        <v>2</v>
      </c>
      <c r="D1164" s="223">
        <v>46.81</v>
      </c>
      <c r="E1164" s="242">
        <f t="shared" si="20"/>
        <v>46.81</v>
      </c>
    </row>
    <row r="1165" spans="1:5" ht="30">
      <c r="A1165" s="240" t="s">
        <v>23710</v>
      </c>
      <c r="B1165" s="241" t="s">
        <v>1652</v>
      </c>
      <c r="C1165" s="222" t="s">
        <v>2</v>
      </c>
      <c r="D1165" s="223">
        <v>399.72</v>
      </c>
      <c r="E1165" s="242">
        <f t="shared" si="20"/>
        <v>399.72</v>
      </c>
    </row>
    <row r="1166" spans="1:5" ht="30">
      <c r="A1166" s="240" t="s">
        <v>23711</v>
      </c>
      <c r="B1166" s="241" t="s">
        <v>1653</v>
      </c>
      <c r="C1166" s="222" t="s">
        <v>2</v>
      </c>
      <c r="D1166" s="225">
        <v>3136.99</v>
      </c>
      <c r="E1166" s="242">
        <f t="shared" si="20"/>
        <v>3136.99</v>
      </c>
    </row>
    <row r="1167" spans="1:5" ht="30">
      <c r="A1167" s="240" t="s">
        <v>23712</v>
      </c>
      <c r="B1167" s="241" t="s">
        <v>1654</v>
      </c>
      <c r="C1167" s="222" t="s">
        <v>2</v>
      </c>
      <c r="D1167" s="225">
        <v>1116.67</v>
      </c>
      <c r="E1167" s="242">
        <f t="shared" si="20"/>
        <v>1116.67</v>
      </c>
    </row>
    <row r="1168" spans="1:5" ht="30">
      <c r="A1168" s="240" t="s">
        <v>23713</v>
      </c>
      <c r="B1168" s="241" t="s">
        <v>1655</v>
      </c>
      <c r="C1168" s="222" t="s">
        <v>2</v>
      </c>
      <c r="D1168" s="223">
        <v>288.66000000000003</v>
      </c>
      <c r="E1168" s="242">
        <f t="shared" si="20"/>
        <v>288.66000000000003</v>
      </c>
    </row>
    <row r="1169" spans="1:5" ht="30">
      <c r="A1169" s="240" t="s">
        <v>23714</v>
      </c>
      <c r="B1169" s="241" t="s">
        <v>1656</v>
      </c>
      <c r="C1169" s="222" t="s">
        <v>2</v>
      </c>
      <c r="D1169" s="223">
        <v>267.66000000000003</v>
      </c>
      <c r="E1169" s="242">
        <f t="shared" si="20"/>
        <v>267.66000000000003</v>
      </c>
    </row>
    <row r="1170" spans="1:5" ht="30">
      <c r="A1170" s="240" t="s">
        <v>23715</v>
      </c>
      <c r="B1170" s="241" t="s">
        <v>1657</v>
      </c>
      <c r="C1170" s="222" t="s">
        <v>2</v>
      </c>
      <c r="D1170" s="225">
        <v>2072.83</v>
      </c>
      <c r="E1170" s="242">
        <f t="shared" si="20"/>
        <v>2072.83</v>
      </c>
    </row>
    <row r="1171" spans="1:5" ht="30">
      <c r="A1171" s="240" t="s">
        <v>23716</v>
      </c>
      <c r="B1171" s="241" t="s">
        <v>1658</v>
      </c>
      <c r="C1171" s="222" t="s">
        <v>2</v>
      </c>
      <c r="D1171" s="225">
        <v>1289.97</v>
      </c>
      <c r="E1171" s="242">
        <f t="shared" si="20"/>
        <v>1289.97</v>
      </c>
    </row>
    <row r="1172" spans="1:5" ht="30">
      <c r="A1172" s="240" t="s">
        <v>23717</v>
      </c>
      <c r="B1172" s="241" t="s">
        <v>1659</v>
      </c>
      <c r="C1172" s="222" t="s">
        <v>2</v>
      </c>
      <c r="D1172" s="225">
        <v>11215.23</v>
      </c>
      <c r="E1172" s="242">
        <f t="shared" si="20"/>
        <v>11215.23</v>
      </c>
    </row>
    <row r="1173" spans="1:5" ht="15" customHeight="1">
      <c r="A1173" s="240" t="s">
        <v>23718</v>
      </c>
      <c r="B1173" s="236" t="s">
        <v>7996</v>
      </c>
      <c r="C1173" s="237"/>
      <c r="D1173" s="237"/>
      <c r="E1173" s="242">
        <f t="shared" si="20"/>
        <v>0</v>
      </c>
    </row>
    <row r="1174" spans="1:5" ht="30">
      <c r="A1174" s="240" t="s">
        <v>23719</v>
      </c>
      <c r="B1174" s="241" t="s">
        <v>1660</v>
      </c>
      <c r="C1174" s="222" t="s">
        <v>2</v>
      </c>
      <c r="D1174" s="225">
        <v>1192.58</v>
      </c>
      <c r="E1174" s="242">
        <f t="shared" si="20"/>
        <v>1192.58</v>
      </c>
    </row>
    <row r="1175" spans="1:5" ht="60">
      <c r="A1175" s="240" t="s">
        <v>23720</v>
      </c>
      <c r="B1175" s="241" t="s">
        <v>7997</v>
      </c>
      <c r="C1175" s="222" t="s">
        <v>2</v>
      </c>
      <c r="D1175" s="223">
        <v>211.52</v>
      </c>
      <c r="E1175" s="242">
        <f t="shared" si="20"/>
        <v>211.52</v>
      </c>
    </row>
    <row r="1176" spans="1:5" ht="30">
      <c r="A1176" s="240" t="s">
        <v>23721</v>
      </c>
      <c r="B1176" s="241" t="s">
        <v>1661</v>
      </c>
      <c r="C1176" s="222" t="s">
        <v>2</v>
      </c>
      <c r="D1176" s="223">
        <v>556.34</v>
      </c>
      <c r="E1176" s="242">
        <f t="shared" si="20"/>
        <v>556.34</v>
      </c>
    </row>
    <row r="1177" spans="1:5" ht="15" customHeight="1">
      <c r="A1177" s="240" t="s">
        <v>23722</v>
      </c>
      <c r="B1177" s="236" t="s">
        <v>7996</v>
      </c>
      <c r="C1177" s="237"/>
      <c r="D1177" s="237"/>
      <c r="E1177" s="242">
        <f t="shared" si="20"/>
        <v>0</v>
      </c>
    </row>
    <row r="1178" spans="1:5">
      <c r="A1178" s="240" t="s">
        <v>23723</v>
      </c>
      <c r="B1178" s="241" t="s">
        <v>1662</v>
      </c>
      <c r="C1178" s="222" t="s">
        <v>2</v>
      </c>
      <c r="D1178" s="223">
        <v>175.83</v>
      </c>
      <c r="E1178" s="242">
        <f t="shared" si="20"/>
        <v>175.83</v>
      </c>
    </row>
    <row r="1179" spans="1:5" ht="30">
      <c r="A1179" s="240" t="s">
        <v>23724</v>
      </c>
      <c r="B1179" s="241" t="s">
        <v>1663</v>
      </c>
      <c r="C1179" s="222" t="s">
        <v>2</v>
      </c>
      <c r="D1179" s="223">
        <v>407.06</v>
      </c>
      <c r="E1179" s="242">
        <f t="shared" si="20"/>
        <v>407.06</v>
      </c>
    </row>
    <row r="1180" spans="1:5" ht="30">
      <c r="A1180" s="240" t="s">
        <v>23725</v>
      </c>
      <c r="B1180" s="241" t="s">
        <v>1664</v>
      </c>
      <c r="C1180" s="222" t="s">
        <v>2</v>
      </c>
      <c r="D1180" s="223">
        <v>28.36</v>
      </c>
      <c r="E1180" s="242">
        <f t="shared" si="20"/>
        <v>28.36</v>
      </c>
    </row>
    <row r="1181" spans="1:5" ht="30">
      <c r="A1181" s="240" t="s">
        <v>23726</v>
      </c>
      <c r="B1181" s="241" t="s">
        <v>1665</v>
      </c>
      <c r="C1181" s="222" t="s">
        <v>2</v>
      </c>
      <c r="D1181" s="223">
        <v>184.52</v>
      </c>
      <c r="E1181" s="242">
        <f t="shared" si="20"/>
        <v>184.52</v>
      </c>
    </row>
    <row r="1182" spans="1:5" ht="30">
      <c r="A1182" s="240" t="s">
        <v>23727</v>
      </c>
      <c r="B1182" s="241" t="s">
        <v>1666</v>
      </c>
      <c r="C1182" s="222" t="s">
        <v>2</v>
      </c>
      <c r="D1182" s="223">
        <v>103.48</v>
      </c>
      <c r="E1182" s="242">
        <f t="shared" si="20"/>
        <v>103.48</v>
      </c>
    </row>
    <row r="1183" spans="1:5" ht="30">
      <c r="A1183" s="240" t="s">
        <v>23728</v>
      </c>
      <c r="B1183" s="241" t="s">
        <v>1667</v>
      </c>
      <c r="C1183" s="222" t="s">
        <v>1</v>
      </c>
      <c r="D1183" s="225">
        <v>1263.76</v>
      </c>
      <c r="E1183" s="242">
        <f t="shared" si="20"/>
        <v>1263.76</v>
      </c>
    </row>
    <row r="1184" spans="1:5" ht="30">
      <c r="A1184" s="240" t="s">
        <v>23729</v>
      </c>
      <c r="B1184" s="241" t="s">
        <v>1668</v>
      </c>
      <c r="C1184" s="222" t="s">
        <v>2</v>
      </c>
      <c r="D1184" s="225">
        <v>1790.85</v>
      </c>
      <c r="E1184" s="242">
        <f t="shared" si="20"/>
        <v>1790.85</v>
      </c>
    </row>
    <row r="1185" spans="1:5" ht="30">
      <c r="A1185" s="240" t="s">
        <v>23730</v>
      </c>
      <c r="B1185" s="241" t="s">
        <v>1669</v>
      </c>
      <c r="C1185" s="222" t="s">
        <v>2</v>
      </c>
      <c r="D1185" s="225">
        <v>1817.25</v>
      </c>
      <c r="E1185" s="242">
        <f t="shared" si="20"/>
        <v>1817.25</v>
      </c>
    </row>
    <row r="1186" spans="1:5" ht="30">
      <c r="A1186" s="240" t="s">
        <v>23731</v>
      </c>
      <c r="B1186" s="241" t="s">
        <v>1670</v>
      </c>
      <c r="C1186" s="222" t="s">
        <v>2</v>
      </c>
      <c r="D1186" s="225">
        <v>1469.91</v>
      </c>
      <c r="E1186" s="242">
        <f t="shared" si="20"/>
        <v>1469.91</v>
      </c>
    </row>
    <row r="1187" spans="1:5" ht="30">
      <c r="A1187" s="240" t="s">
        <v>23732</v>
      </c>
      <c r="B1187" s="241" t="s">
        <v>1671</v>
      </c>
      <c r="C1187" s="222" t="s">
        <v>2</v>
      </c>
      <c r="D1187" s="223">
        <v>27.57</v>
      </c>
      <c r="E1187" s="242">
        <f t="shared" si="20"/>
        <v>27.57</v>
      </c>
    </row>
    <row r="1188" spans="1:5">
      <c r="A1188" s="240" t="s">
        <v>23733</v>
      </c>
      <c r="B1188" s="241" t="s">
        <v>1672</v>
      </c>
      <c r="C1188" s="222" t="s">
        <v>2</v>
      </c>
      <c r="D1188" s="223">
        <v>17.21</v>
      </c>
      <c r="E1188" s="242">
        <f t="shared" si="20"/>
        <v>17.21</v>
      </c>
    </row>
    <row r="1189" spans="1:5" ht="30">
      <c r="A1189" s="240" t="s">
        <v>23734</v>
      </c>
      <c r="B1189" s="241" t="s">
        <v>1673</v>
      </c>
      <c r="C1189" s="222" t="s">
        <v>2</v>
      </c>
      <c r="D1189" s="223">
        <v>627.66999999999996</v>
      </c>
      <c r="E1189" s="242">
        <f t="shared" si="20"/>
        <v>627.66999999999996</v>
      </c>
    </row>
    <row r="1190" spans="1:5" ht="30">
      <c r="A1190" s="240" t="s">
        <v>23735</v>
      </c>
      <c r="B1190" s="241" t="s">
        <v>1674</v>
      </c>
      <c r="C1190" s="222" t="s">
        <v>2</v>
      </c>
      <c r="D1190" s="223">
        <v>82.42</v>
      </c>
      <c r="E1190" s="242">
        <f t="shared" si="20"/>
        <v>82.42</v>
      </c>
    </row>
    <row r="1191" spans="1:5" ht="30">
      <c r="A1191" s="240" t="s">
        <v>23736</v>
      </c>
      <c r="B1191" s="241" t="s">
        <v>1675</v>
      </c>
      <c r="C1191" s="222" t="s">
        <v>1</v>
      </c>
      <c r="D1191" s="225">
        <v>1349.29</v>
      </c>
      <c r="E1191" s="242">
        <f t="shared" si="20"/>
        <v>1349.29</v>
      </c>
    </row>
    <row r="1192" spans="1:5" ht="30">
      <c r="A1192" s="240" t="s">
        <v>23737</v>
      </c>
      <c r="B1192" s="241" t="s">
        <v>1676</v>
      </c>
      <c r="C1192" s="222" t="s">
        <v>1</v>
      </c>
      <c r="D1192" s="225">
        <v>1349.29</v>
      </c>
      <c r="E1192" s="242">
        <f t="shared" si="20"/>
        <v>1349.29</v>
      </c>
    </row>
    <row r="1193" spans="1:5" ht="30">
      <c r="A1193" s="240" t="s">
        <v>23738</v>
      </c>
      <c r="B1193" s="241" t="s">
        <v>1677</v>
      </c>
      <c r="C1193" s="222" t="s">
        <v>1</v>
      </c>
      <c r="D1193" s="225">
        <v>1263.76</v>
      </c>
      <c r="E1193" s="242">
        <f t="shared" si="20"/>
        <v>1263.76</v>
      </c>
    </row>
    <row r="1194" spans="1:5" ht="30">
      <c r="A1194" s="240" t="s">
        <v>23739</v>
      </c>
      <c r="B1194" s="241" t="s">
        <v>1678</v>
      </c>
      <c r="C1194" s="222" t="s">
        <v>2</v>
      </c>
      <c r="D1194" s="225">
        <v>2660.67</v>
      </c>
      <c r="E1194" s="242">
        <f t="shared" si="20"/>
        <v>2660.67</v>
      </c>
    </row>
    <row r="1195" spans="1:5" ht="30">
      <c r="A1195" s="240" t="s">
        <v>23740</v>
      </c>
      <c r="B1195" s="241" t="s">
        <v>1679</v>
      </c>
      <c r="C1195" s="222" t="s">
        <v>2</v>
      </c>
      <c r="D1195" s="225">
        <v>3528.63</v>
      </c>
      <c r="E1195" s="242">
        <f t="shared" si="20"/>
        <v>3528.63</v>
      </c>
    </row>
    <row r="1196" spans="1:5" ht="30">
      <c r="A1196" s="240" t="s">
        <v>23741</v>
      </c>
      <c r="B1196" s="241" t="s">
        <v>1680</v>
      </c>
      <c r="C1196" s="222" t="s">
        <v>2</v>
      </c>
      <c r="D1196" s="225">
        <v>1925.22</v>
      </c>
      <c r="E1196" s="242">
        <f t="shared" si="20"/>
        <v>1925.22</v>
      </c>
    </row>
    <row r="1197" spans="1:5" ht="30">
      <c r="A1197" s="240" t="s">
        <v>23742</v>
      </c>
      <c r="B1197" s="241" t="s">
        <v>1681</v>
      </c>
      <c r="C1197" s="222" t="s">
        <v>2</v>
      </c>
      <c r="D1197" s="225">
        <v>2805</v>
      </c>
      <c r="E1197" s="242">
        <f t="shared" si="20"/>
        <v>2805</v>
      </c>
    </row>
    <row r="1198" spans="1:5" ht="30">
      <c r="A1198" s="240" t="s">
        <v>23743</v>
      </c>
      <c r="B1198" s="241" t="s">
        <v>1682</v>
      </c>
      <c r="C1198" s="222" t="s">
        <v>1</v>
      </c>
      <c r="D1198" s="225">
        <v>1193.44</v>
      </c>
      <c r="E1198" s="242">
        <f t="shared" si="20"/>
        <v>1193.44</v>
      </c>
    </row>
    <row r="1199" spans="1:5" ht="30">
      <c r="A1199" s="240" t="s">
        <v>23744</v>
      </c>
      <c r="B1199" s="241" t="s">
        <v>1683</v>
      </c>
      <c r="C1199" s="222" t="s">
        <v>2</v>
      </c>
      <c r="D1199" s="223">
        <v>245.28</v>
      </c>
      <c r="E1199" s="242">
        <f t="shared" si="20"/>
        <v>245.28</v>
      </c>
    </row>
    <row r="1200" spans="1:5" ht="30">
      <c r="A1200" s="240" t="s">
        <v>23745</v>
      </c>
      <c r="B1200" s="241" t="s">
        <v>1684</v>
      </c>
      <c r="C1200" s="222" t="s">
        <v>2</v>
      </c>
      <c r="D1200" s="223">
        <v>190.22</v>
      </c>
      <c r="E1200" s="242">
        <f t="shared" si="20"/>
        <v>190.22</v>
      </c>
    </row>
    <row r="1201" spans="1:5" ht="15" customHeight="1">
      <c r="A1201" s="240" t="s">
        <v>23746</v>
      </c>
      <c r="B1201" s="236" t="s">
        <v>7996</v>
      </c>
      <c r="C1201" s="237"/>
      <c r="D1201" s="237"/>
      <c r="E1201" s="242">
        <f t="shared" si="20"/>
        <v>0</v>
      </c>
    </row>
    <row r="1202" spans="1:5" ht="30">
      <c r="A1202" s="240" t="s">
        <v>23747</v>
      </c>
      <c r="B1202" s="241" t="s">
        <v>1685</v>
      </c>
      <c r="C1202" s="222" t="s">
        <v>2</v>
      </c>
      <c r="D1202" s="223">
        <v>32.49</v>
      </c>
      <c r="E1202" s="242">
        <f t="shared" si="20"/>
        <v>32.49</v>
      </c>
    </row>
    <row r="1203" spans="1:5" ht="30">
      <c r="A1203" s="240" t="s">
        <v>23748</v>
      </c>
      <c r="B1203" s="241" t="s">
        <v>1686</v>
      </c>
      <c r="C1203" s="222" t="s">
        <v>2</v>
      </c>
      <c r="D1203" s="223">
        <v>62.5</v>
      </c>
      <c r="E1203" s="242">
        <f t="shared" si="20"/>
        <v>62.5</v>
      </c>
    </row>
    <row r="1204" spans="1:5" ht="30">
      <c r="A1204" s="240" t="s">
        <v>23749</v>
      </c>
      <c r="B1204" s="241" t="s">
        <v>1687</v>
      </c>
      <c r="C1204" s="222" t="s">
        <v>2</v>
      </c>
      <c r="D1204" s="223">
        <v>96.6</v>
      </c>
      <c r="E1204" s="242">
        <f t="shared" si="20"/>
        <v>96.6</v>
      </c>
    </row>
    <row r="1205" spans="1:5">
      <c r="A1205" s="240" t="s">
        <v>23750</v>
      </c>
      <c r="B1205" s="241" t="s">
        <v>1688</v>
      </c>
      <c r="C1205" s="222" t="s">
        <v>2</v>
      </c>
      <c r="D1205" s="223">
        <v>182.73</v>
      </c>
      <c r="E1205" s="242">
        <f t="shared" si="20"/>
        <v>182.73</v>
      </c>
    </row>
    <row r="1206" spans="1:5" ht="30">
      <c r="A1206" s="240" t="s">
        <v>23751</v>
      </c>
      <c r="B1206" s="241" t="s">
        <v>1689</v>
      </c>
      <c r="C1206" s="222" t="s">
        <v>2</v>
      </c>
      <c r="D1206" s="223">
        <v>90.62</v>
      </c>
      <c r="E1206" s="242">
        <f t="shared" si="20"/>
        <v>90.62</v>
      </c>
    </row>
    <row r="1207" spans="1:5" ht="15" customHeight="1">
      <c r="A1207" s="240" t="s">
        <v>23752</v>
      </c>
      <c r="B1207" s="236" t="s">
        <v>7996</v>
      </c>
      <c r="C1207" s="237"/>
      <c r="D1207" s="237"/>
      <c r="E1207" s="242">
        <f t="shared" si="20"/>
        <v>0</v>
      </c>
    </row>
    <row r="1208" spans="1:5" ht="30">
      <c r="A1208" s="240" t="s">
        <v>23753</v>
      </c>
      <c r="B1208" s="241" t="s">
        <v>1690</v>
      </c>
      <c r="C1208" s="222" t="s">
        <v>2</v>
      </c>
      <c r="D1208" s="223">
        <v>178.9</v>
      </c>
      <c r="E1208" s="242">
        <f t="shared" si="20"/>
        <v>178.9</v>
      </c>
    </row>
    <row r="1209" spans="1:5" ht="15" customHeight="1">
      <c r="A1209" s="240" t="s">
        <v>23754</v>
      </c>
      <c r="B1209" s="236" t="s">
        <v>7996</v>
      </c>
      <c r="C1209" s="237"/>
      <c r="D1209" s="237"/>
      <c r="E1209" s="242">
        <f t="shared" si="20"/>
        <v>0</v>
      </c>
    </row>
    <row r="1210" spans="1:5" ht="30">
      <c r="A1210" s="240" t="s">
        <v>23755</v>
      </c>
      <c r="B1210" s="241" t="s">
        <v>1691</v>
      </c>
      <c r="C1210" s="222" t="s">
        <v>2</v>
      </c>
      <c r="D1210" s="223">
        <v>400.67</v>
      </c>
      <c r="E1210" s="242">
        <f t="shared" ref="E1210:E1273" si="21">D1210</f>
        <v>400.67</v>
      </c>
    </row>
    <row r="1211" spans="1:5" ht="30">
      <c r="A1211" s="240" t="s">
        <v>23756</v>
      </c>
      <c r="B1211" s="241" t="s">
        <v>1692</v>
      </c>
      <c r="C1211" s="222" t="s">
        <v>2</v>
      </c>
      <c r="D1211" s="225">
        <v>2041.55</v>
      </c>
      <c r="E1211" s="242">
        <f t="shared" si="21"/>
        <v>2041.55</v>
      </c>
    </row>
    <row r="1212" spans="1:5" ht="30">
      <c r="A1212" s="240" t="s">
        <v>23757</v>
      </c>
      <c r="B1212" s="241" t="s">
        <v>1693</v>
      </c>
      <c r="C1212" s="222" t="s">
        <v>2</v>
      </c>
      <c r="D1212" s="225">
        <v>2544.67</v>
      </c>
      <c r="E1212" s="242">
        <f t="shared" si="21"/>
        <v>2544.67</v>
      </c>
    </row>
    <row r="1213" spans="1:5" ht="30">
      <c r="A1213" s="240" t="s">
        <v>23758</v>
      </c>
      <c r="B1213" s="241" t="s">
        <v>1694</v>
      </c>
      <c r="C1213" s="222" t="s">
        <v>2</v>
      </c>
      <c r="D1213" s="223">
        <v>188.73</v>
      </c>
      <c r="E1213" s="242">
        <f t="shared" si="21"/>
        <v>188.73</v>
      </c>
    </row>
    <row r="1214" spans="1:5" ht="30">
      <c r="A1214" s="240" t="s">
        <v>23759</v>
      </c>
      <c r="B1214" s="241" t="s">
        <v>1695</v>
      </c>
      <c r="C1214" s="222" t="s">
        <v>2</v>
      </c>
      <c r="D1214" s="223">
        <v>183.67</v>
      </c>
      <c r="E1214" s="242">
        <f t="shared" si="21"/>
        <v>183.67</v>
      </c>
    </row>
    <row r="1215" spans="1:5" ht="30">
      <c r="A1215" s="240" t="s">
        <v>23760</v>
      </c>
      <c r="B1215" s="241" t="s">
        <v>1696</v>
      </c>
      <c r="C1215" s="222" t="s">
        <v>2</v>
      </c>
      <c r="D1215" s="223">
        <v>331.33</v>
      </c>
      <c r="E1215" s="242">
        <f t="shared" si="21"/>
        <v>331.33</v>
      </c>
    </row>
    <row r="1216" spans="1:5" ht="30">
      <c r="A1216" s="240" t="s">
        <v>23761</v>
      </c>
      <c r="B1216" s="241" t="s">
        <v>1697</v>
      </c>
      <c r="C1216" s="222" t="s">
        <v>2</v>
      </c>
      <c r="D1216" s="225">
        <v>1537.99</v>
      </c>
      <c r="E1216" s="242">
        <f t="shared" si="21"/>
        <v>1537.99</v>
      </c>
    </row>
    <row r="1217" spans="1:5" ht="15" customHeight="1">
      <c r="A1217" s="240" t="s">
        <v>23762</v>
      </c>
      <c r="B1217" s="236" t="s">
        <v>7996</v>
      </c>
      <c r="C1217" s="237"/>
      <c r="D1217" s="237"/>
      <c r="E1217" s="242">
        <f t="shared" si="21"/>
        <v>0</v>
      </c>
    </row>
    <row r="1218" spans="1:5" ht="30">
      <c r="A1218" s="240" t="s">
        <v>23763</v>
      </c>
      <c r="B1218" s="241" t="s">
        <v>1698</v>
      </c>
      <c r="C1218" s="222" t="s">
        <v>2</v>
      </c>
      <c r="D1218" s="223">
        <v>265.3</v>
      </c>
      <c r="E1218" s="242">
        <f t="shared" si="21"/>
        <v>265.3</v>
      </c>
    </row>
    <row r="1219" spans="1:5" ht="30">
      <c r="A1219" s="240" t="s">
        <v>23764</v>
      </c>
      <c r="B1219" s="241" t="s">
        <v>7998</v>
      </c>
      <c r="C1219" s="222" t="s">
        <v>2</v>
      </c>
      <c r="D1219" s="223">
        <v>498.25</v>
      </c>
      <c r="E1219" s="242">
        <f t="shared" si="21"/>
        <v>498.25</v>
      </c>
    </row>
    <row r="1220" spans="1:5" ht="30">
      <c r="A1220" s="240" t="s">
        <v>23765</v>
      </c>
      <c r="B1220" s="241" t="s">
        <v>1699</v>
      </c>
      <c r="C1220" s="222" t="s">
        <v>2</v>
      </c>
      <c r="D1220" s="225">
        <v>1267.54</v>
      </c>
      <c r="E1220" s="242">
        <f t="shared" si="21"/>
        <v>1267.54</v>
      </c>
    </row>
    <row r="1221" spans="1:5" ht="15" customHeight="1">
      <c r="A1221" s="240" t="s">
        <v>23766</v>
      </c>
      <c r="B1221" s="236" t="s">
        <v>7999</v>
      </c>
      <c r="C1221" s="237"/>
      <c r="D1221" s="237"/>
      <c r="E1221" s="242">
        <f t="shared" si="21"/>
        <v>0</v>
      </c>
    </row>
    <row r="1222" spans="1:5">
      <c r="A1222" s="240" t="s">
        <v>23767</v>
      </c>
      <c r="B1222" s="241" t="s">
        <v>1700</v>
      </c>
      <c r="C1222" s="222" t="s">
        <v>2</v>
      </c>
      <c r="D1222" s="223">
        <v>151.37</v>
      </c>
      <c r="E1222" s="242">
        <f t="shared" si="21"/>
        <v>151.37</v>
      </c>
    </row>
    <row r="1223" spans="1:5" ht="30">
      <c r="A1223" s="240" t="s">
        <v>23768</v>
      </c>
      <c r="B1223" s="241" t="s">
        <v>1701</v>
      </c>
      <c r="C1223" s="222" t="s">
        <v>2</v>
      </c>
      <c r="D1223" s="223">
        <v>128.6</v>
      </c>
      <c r="E1223" s="242">
        <f t="shared" si="21"/>
        <v>128.6</v>
      </c>
    </row>
    <row r="1224" spans="1:5" ht="30">
      <c r="A1224" s="240" t="s">
        <v>23769</v>
      </c>
      <c r="B1224" s="241" t="s">
        <v>1702</v>
      </c>
      <c r="C1224" s="222" t="s">
        <v>2</v>
      </c>
      <c r="D1224" s="223">
        <v>176.87</v>
      </c>
      <c r="E1224" s="242">
        <f t="shared" si="21"/>
        <v>176.87</v>
      </c>
    </row>
    <row r="1225" spans="1:5" ht="30">
      <c r="A1225" s="240" t="s">
        <v>23770</v>
      </c>
      <c r="B1225" s="241" t="s">
        <v>1703</v>
      </c>
      <c r="C1225" s="222" t="s">
        <v>2</v>
      </c>
      <c r="D1225" s="223">
        <v>136.18</v>
      </c>
      <c r="E1225" s="242">
        <f t="shared" si="21"/>
        <v>136.18</v>
      </c>
    </row>
    <row r="1226" spans="1:5" ht="30">
      <c r="A1226" s="240" t="s">
        <v>23771</v>
      </c>
      <c r="B1226" s="241" t="s">
        <v>1704</v>
      </c>
      <c r="C1226" s="222" t="s">
        <v>2</v>
      </c>
      <c r="D1226" s="223">
        <v>86.63</v>
      </c>
      <c r="E1226" s="242">
        <f t="shared" si="21"/>
        <v>86.63</v>
      </c>
    </row>
    <row r="1227" spans="1:5" ht="30">
      <c r="A1227" s="240" t="s">
        <v>23772</v>
      </c>
      <c r="B1227" s="241" t="s">
        <v>1705</v>
      </c>
      <c r="C1227" s="222" t="s">
        <v>2</v>
      </c>
      <c r="D1227" s="223">
        <v>34.229999999999997</v>
      </c>
      <c r="E1227" s="242">
        <f t="shared" si="21"/>
        <v>34.229999999999997</v>
      </c>
    </row>
    <row r="1228" spans="1:5" ht="30">
      <c r="A1228" s="240" t="s">
        <v>23773</v>
      </c>
      <c r="B1228" s="241" t="s">
        <v>1706</v>
      </c>
      <c r="C1228" s="222" t="s">
        <v>2</v>
      </c>
      <c r="D1228" s="223">
        <v>301.60000000000002</v>
      </c>
      <c r="E1228" s="242">
        <f t="shared" si="21"/>
        <v>301.60000000000002</v>
      </c>
    </row>
    <row r="1229" spans="1:5" ht="30">
      <c r="A1229" s="240" t="s">
        <v>23774</v>
      </c>
      <c r="B1229" s="241" t="s">
        <v>1707</v>
      </c>
      <c r="C1229" s="222" t="s">
        <v>2</v>
      </c>
      <c r="D1229" s="223">
        <v>198.92</v>
      </c>
      <c r="E1229" s="242">
        <f t="shared" si="21"/>
        <v>198.92</v>
      </c>
    </row>
    <row r="1230" spans="1:5" ht="45">
      <c r="A1230" s="240" t="s">
        <v>23775</v>
      </c>
      <c r="B1230" s="241" t="s">
        <v>1708</v>
      </c>
      <c r="C1230" s="222" t="s">
        <v>2</v>
      </c>
      <c r="D1230" s="223">
        <v>81</v>
      </c>
      <c r="E1230" s="242">
        <f t="shared" si="21"/>
        <v>81</v>
      </c>
    </row>
    <row r="1231" spans="1:5">
      <c r="A1231" s="240" t="s">
        <v>23776</v>
      </c>
      <c r="B1231" s="241" t="s">
        <v>1709</v>
      </c>
      <c r="C1231" s="222" t="s">
        <v>2</v>
      </c>
      <c r="D1231" s="223">
        <v>15.07</v>
      </c>
      <c r="E1231" s="242">
        <f t="shared" si="21"/>
        <v>15.07</v>
      </c>
    </row>
    <row r="1232" spans="1:5" ht="30">
      <c r="A1232" s="240" t="s">
        <v>23777</v>
      </c>
      <c r="B1232" s="241" t="s">
        <v>1710</v>
      </c>
      <c r="C1232" s="222" t="s">
        <v>2</v>
      </c>
      <c r="D1232" s="223">
        <v>151.37</v>
      </c>
      <c r="E1232" s="242">
        <f t="shared" si="21"/>
        <v>151.37</v>
      </c>
    </row>
    <row r="1233" spans="1:5" ht="30">
      <c r="A1233" s="240" t="s">
        <v>23778</v>
      </c>
      <c r="B1233" s="241" t="s">
        <v>1711</v>
      </c>
      <c r="C1233" s="222" t="s">
        <v>2</v>
      </c>
      <c r="D1233" s="223">
        <v>376.31</v>
      </c>
      <c r="E1233" s="242">
        <f t="shared" si="21"/>
        <v>376.31</v>
      </c>
    </row>
    <row r="1234" spans="1:5" ht="15" customHeight="1">
      <c r="A1234" s="240" t="s">
        <v>23779</v>
      </c>
      <c r="B1234" s="236" t="s">
        <v>7999</v>
      </c>
      <c r="C1234" s="237"/>
      <c r="D1234" s="237"/>
      <c r="E1234" s="242">
        <f t="shared" si="21"/>
        <v>0</v>
      </c>
    </row>
    <row r="1235" spans="1:5" ht="30">
      <c r="A1235" s="240" t="s">
        <v>23780</v>
      </c>
      <c r="B1235" s="241" t="s">
        <v>1712</v>
      </c>
      <c r="C1235" s="222" t="s">
        <v>2</v>
      </c>
      <c r="D1235" s="223">
        <v>128.6</v>
      </c>
      <c r="E1235" s="242">
        <f t="shared" si="21"/>
        <v>128.6</v>
      </c>
    </row>
    <row r="1236" spans="1:5" ht="30">
      <c r="A1236" s="240" t="s">
        <v>23781</v>
      </c>
      <c r="B1236" s="241" t="s">
        <v>1713</v>
      </c>
      <c r="C1236" s="222" t="s">
        <v>2</v>
      </c>
      <c r="D1236" s="223">
        <v>151.91999999999999</v>
      </c>
      <c r="E1236" s="242">
        <f t="shared" si="21"/>
        <v>151.91999999999999</v>
      </c>
    </row>
    <row r="1237" spans="1:5" ht="45">
      <c r="A1237" s="240" t="s">
        <v>23782</v>
      </c>
      <c r="B1237" s="241" t="s">
        <v>13753</v>
      </c>
      <c r="C1237" s="222" t="s">
        <v>2</v>
      </c>
      <c r="D1237" s="223">
        <v>693.55</v>
      </c>
      <c r="E1237" s="242">
        <f t="shared" si="21"/>
        <v>693.55</v>
      </c>
    </row>
    <row r="1238" spans="1:5" ht="15" customHeight="1">
      <c r="A1238" s="240" t="s">
        <v>23783</v>
      </c>
      <c r="B1238" s="236" t="s">
        <v>7996</v>
      </c>
      <c r="C1238" s="237"/>
      <c r="D1238" s="237"/>
      <c r="E1238" s="242">
        <f t="shared" si="21"/>
        <v>0</v>
      </c>
    </row>
    <row r="1239" spans="1:5" ht="30">
      <c r="A1239" s="240" t="s">
        <v>23784</v>
      </c>
      <c r="B1239" s="241" t="s">
        <v>1714</v>
      </c>
      <c r="C1239" s="222" t="s">
        <v>2</v>
      </c>
      <c r="D1239" s="223">
        <v>972.12</v>
      </c>
      <c r="E1239" s="242">
        <f t="shared" si="21"/>
        <v>972.12</v>
      </c>
    </row>
    <row r="1240" spans="1:5" ht="15" customHeight="1">
      <c r="A1240" s="240" t="s">
        <v>23785</v>
      </c>
      <c r="B1240" s="236" t="s">
        <v>7999</v>
      </c>
      <c r="C1240" s="237"/>
      <c r="D1240" s="237"/>
      <c r="E1240" s="242">
        <f t="shared" si="21"/>
        <v>0</v>
      </c>
    </row>
    <row r="1241" spans="1:5" ht="60">
      <c r="A1241" s="240" t="s">
        <v>23786</v>
      </c>
      <c r="B1241" s="241" t="s">
        <v>8000</v>
      </c>
      <c r="C1241" s="222" t="s">
        <v>2</v>
      </c>
      <c r="D1241" s="223">
        <v>525.57000000000005</v>
      </c>
      <c r="E1241" s="242">
        <f t="shared" si="21"/>
        <v>525.57000000000005</v>
      </c>
    </row>
    <row r="1242" spans="1:5" ht="30">
      <c r="A1242" s="240" t="s">
        <v>23787</v>
      </c>
      <c r="B1242" s="241" t="s">
        <v>1715</v>
      </c>
      <c r="C1242" s="222" t="s">
        <v>2</v>
      </c>
      <c r="D1242" s="223">
        <v>216.66</v>
      </c>
      <c r="E1242" s="242">
        <f t="shared" si="21"/>
        <v>216.66</v>
      </c>
    </row>
    <row r="1243" spans="1:5" ht="30">
      <c r="A1243" s="240" t="s">
        <v>23788</v>
      </c>
      <c r="B1243" s="241" t="s">
        <v>1716</v>
      </c>
      <c r="C1243" s="222" t="s">
        <v>2</v>
      </c>
      <c r="D1243" s="223">
        <v>589</v>
      </c>
      <c r="E1243" s="242">
        <f t="shared" si="21"/>
        <v>589</v>
      </c>
    </row>
    <row r="1244" spans="1:5" ht="30">
      <c r="A1244" s="240" t="s">
        <v>23789</v>
      </c>
      <c r="B1244" s="241" t="s">
        <v>8001</v>
      </c>
      <c r="C1244" s="222" t="s">
        <v>2</v>
      </c>
      <c r="D1244" s="223">
        <v>344</v>
      </c>
      <c r="E1244" s="242">
        <f t="shared" si="21"/>
        <v>344</v>
      </c>
    </row>
    <row r="1245" spans="1:5" ht="15" customHeight="1">
      <c r="A1245" s="240" t="s">
        <v>23790</v>
      </c>
      <c r="B1245" s="236" t="s">
        <v>8002</v>
      </c>
      <c r="C1245" s="237"/>
      <c r="D1245" s="237"/>
      <c r="E1245" s="242">
        <f t="shared" si="21"/>
        <v>0</v>
      </c>
    </row>
    <row r="1246" spans="1:5" ht="30">
      <c r="A1246" s="240" t="s">
        <v>23791</v>
      </c>
      <c r="B1246" s="241" t="s">
        <v>1717</v>
      </c>
      <c r="C1246" s="222" t="s">
        <v>2</v>
      </c>
      <c r="D1246" s="225">
        <v>1061.6500000000001</v>
      </c>
      <c r="E1246" s="242">
        <f t="shared" si="21"/>
        <v>1061.6500000000001</v>
      </c>
    </row>
    <row r="1247" spans="1:5" ht="15" customHeight="1">
      <c r="A1247" s="240" t="s">
        <v>23792</v>
      </c>
      <c r="B1247" s="236" t="s">
        <v>8003</v>
      </c>
      <c r="C1247" s="237"/>
      <c r="D1247" s="237"/>
      <c r="E1247" s="242">
        <f t="shared" si="21"/>
        <v>0</v>
      </c>
    </row>
    <row r="1248" spans="1:5" ht="45">
      <c r="A1248" s="240" t="s">
        <v>23793</v>
      </c>
      <c r="B1248" s="241" t="s">
        <v>1718</v>
      </c>
      <c r="C1248" s="222" t="s">
        <v>2</v>
      </c>
      <c r="D1248" s="223">
        <v>447.81</v>
      </c>
      <c r="E1248" s="242">
        <f t="shared" si="21"/>
        <v>447.81</v>
      </c>
    </row>
    <row r="1249" spans="1:5" ht="30">
      <c r="A1249" s="240" t="s">
        <v>23794</v>
      </c>
      <c r="B1249" s="241" t="s">
        <v>1719</v>
      </c>
      <c r="C1249" s="222" t="s">
        <v>2</v>
      </c>
      <c r="D1249" s="223">
        <v>743.52</v>
      </c>
      <c r="E1249" s="242">
        <f t="shared" si="21"/>
        <v>743.52</v>
      </c>
    </row>
    <row r="1250" spans="1:5" ht="30">
      <c r="A1250" s="240" t="s">
        <v>23795</v>
      </c>
      <c r="B1250" s="241" t="s">
        <v>1720</v>
      </c>
      <c r="C1250" s="222" t="s">
        <v>2</v>
      </c>
      <c r="D1250" s="223">
        <v>268.2</v>
      </c>
      <c r="E1250" s="242">
        <f t="shared" si="21"/>
        <v>268.2</v>
      </c>
    </row>
    <row r="1251" spans="1:5" ht="30">
      <c r="A1251" s="240" t="s">
        <v>23796</v>
      </c>
      <c r="B1251" s="241" t="s">
        <v>23797</v>
      </c>
      <c r="C1251" s="222" t="s">
        <v>2</v>
      </c>
      <c r="D1251" s="223">
        <v>76.7</v>
      </c>
      <c r="E1251" s="242">
        <f t="shared" si="21"/>
        <v>76.7</v>
      </c>
    </row>
    <row r="1252" spans="1:5">
      <c r="A1252" s="240" t="s">
        <v>23798</v>
      </c>
      <c r="B1252" s="241" t="s">
        <v>1721</v>
      </c>
      <c r="C1252" s="222" t="s">
        <v>2</v>
      </c>
      <c r="D1252" s="223">
        <v>17.260000000000002</v>
      </c>
      <c r="E1252" s="242">
        <f t="shared" si="21"/>
        <v>17.260000000000002</v>
      </c>
    </row>
    <row r="1253" spans="1:5">
      <c r="A1253" s="240" t="s">
        <v>23799</v>
      </c>
      <c r="B1253" s="241" t="s">
        <v>1722</v>
      </c>
      <c r="C1253" s="222" t="s">
        <v>2</v>
      </c>
      <c r="D1253" s="223">
        <v>185</v>
      </c>
      <c r="E1253" s="242">
        <f t="shared" si="21"/>
        <v>185</v>
      </c>
    </row>
    <row r="1254" spans="1:5" ht="30">
      <c r="A1254" s="240" t="s">
        <v>23800</v>
      </c>
      <c r="B1254" s="241" t="s">
        <v>1723</v>
      </c>
      <c r="C1254" s="222" t="s">
        <v>2</v>
      </c>
      <c r="D1254" s="223">
        <v>164.52</v>
      </c>
      <c r="E1254" s="242">
        <f t="shared" si="21"/>
        <v>164.52</v>
      </c>
    </row>
    <row r="1255" spans="1:5" ht="30">
      <c r="A1255" s="240" t="s">
        <v>23801</v>
      </c>
      <c r="B1255" s="241" t="s">
        <v>1724</v>
      </c>
      <c r="C1255" s="222" t="s">
        <v>2</v>
      </c>
      <c r="D1255" s="223">
        <v>189.02</v>
      </c>
      <c r="E1255" s="242">
        <f t="shared" si="21"/>
        <v>189.02</v>
      </c>
    </row>
    <row r="1256" spans="1:5" ht="30">
      <c r="A1256" s="240" t="s">
        <v>23802</v>
      </c>
      <c r="B1256" s="241" t="s">
        <v>1725</v>
      </c>
      <c r="C1256" s="222" t="s">
        <v>2</v>
      </c>
      <c r="D1256" s="223">
        <v>174.28</v>
      </c>
      <c r="E1256" s="242">
        <f t="shared" si="21"/>
        <v>174.28</v>
      </c>
    </row>
    <row r="1257" spans="1:5" ht="30">
      <c r="A1257" s="240" t="s">
        <v>23803</v>
      </c>
      <c r="B1257" s="241" t="s">
        <v>1726</v>
      </c>
      <c r="C1257" s="222" t="s">
        <v>2</v>
      </c>
      <c r="D1257" s="223">
        <v>775.95</v>
      </c>
      <c r="E1257" s="242">
        <f t="shared" si="21"/>
        <v>775.95</v>
      </c>
    </row>
    <row r="1258" spans="1:5" ht="30">
      <c r="A1258" s="240" t="s">
        <v>23804</v>
      </c>
      <c r="B1258" s="241" t="s">
        <v>1727</v>
      </c>
      <c r="C1258" s="222" t="s">
        <v>2</v>
      </c>
      <c r="D1258" s="223">
        <v>259.18</v>
      </c>
      <c r="E1258" s="242">
        <f t="shared" si="21"/>
        <v>259.18</v>
      </c>
    </row>
    <row r="1259" spans="1:5" ht="30">
      <c r="A1259" s="240" t="s">
        <v>23805</v>
      </c>
      <c r="B1259" s="241" t="s">
        <v>1728</v>
      </c>
      <c r="C1259" s="222" t="s">
        <v>2</v>
      </c>
      <c r="D1259" s="223">
        <v>83.53</v>
      </c>
      <c r="E1259" s="242">
        <f t="shared" si="21"/>
        <v>83.53</v>
      </c>
    </row>
    <row r="1260" spans="1:5" ht="45">
      <c r="A1260" s="240" t="s">
        <v>23806</v>
      </c>
      <c r="B1260" s="241" t="s">
        <v>1729</v>
      </c>
      <c r="C1260" s="222" t="s">
        <v>2</v>
      </c>
      <c r="D1260" s="223">
        <v>559.21</v>
      </c>
      <c r="E1260" s="242">
        <f t="shared" si="21"/>
        <v>559.21</v>
      </c>
    </row>
    <row r="1261" spans="1:5" ht="30">
      <c r="A1261" s="240" t="s">
        <v>23807</v>
      </c>
      <c r="B1261" s="241" t="s">
        <v>1730</v>
      </c>
      <c r="C1261" s="222" t="s">
        <v>2</v>
      </c>
      <c r="D1261" s="223">
        <v>22.46</v>
      </c>
      <c r="E1261" s="242">
        <f t="shared" si="21"/>
        <v>22.46</v>
      </c>
    </row>
    <row r="1262" spans="1:5" ht="30">
      <c r="A1262" s="240" t="s">
        <v>23808</v>
      </c>
      <c r="B1262" s="241" t="s">
        <v>1731</v>
      </c>
      <c r="C1262" s="222" t="s">
        <v>2</v>
      </c>
      <c r="D1262" s="223">
        <v>624.05999999999995</v>
      </c>
      <c r="E1262" s="242">
        <f t="shared" si="21"/>
        <v>624.05999999999995</v>
      </c>
    </row>
    <row r="1263" spans="1:5" ht="30">
      <c r="A1263" s="240" t="s">
        <v>23809</v>
      </c>
      <c r="B1263" s="241" t="s">
        <v>1732</v>
      </c>
      <c r="C1263" s="222" t="s">
        <v>2</v>
      </c>
      <c r="D1263" s="223">
        <v>132.85</v>
      </c>
      <c r="E1263" s="242">
        <f t="shared" si="21"/>
        <v>132.85</v>
      </c>
    </row>
    <row r="1264" spans="1:5" ht="60">
      <c r="A1264" s="240" t="s">
        <v>23810</v>
      </c>
      <c r="B1264" s="241" t="s">
        <v>1733</v>
      </c>
      <c r="C1264" s="222" t="s">
        <v>2</v>
      </c>
      <c r="D1264" s="223">
        <v>13.6</v>
      </c>
      <c r="E1264" s="242">
        <f t="shared" si="21"/>
        <v>13.6</v>
      </c>
    </row>
    <row r="1265" spans="1:5" ht="30">
      <c r="A1265" s="240" t="s">
        <v>23811</v>
      </c>
      <c r="B1265" s="241" t="s">
        <v>1734</v>
      </c>
      <c r="C1265" s="222" t="s">
        <v>2</v>
      </c>
      <c r="D1265" s="223">
        <v>160.38</v>
      </c>
      <c r="E1265" s="242">
        <f t="shared" si="21"/>
        <v>160.38</v>
      </c>
    </row>
    <row r="1266" spans="1:5" ht="15" customHeight="1">
      <c r="A1266" s="240" t="s">
        <v>23812</v>
      </c>
      <c r="B1266" s="236" t="s">
        <v>8003</v>
      </c>
      <c r="C1266" s="237"/>
      <c r="D1266" s="237"/>
      <c r="E1266" s="242">
        <f t="shared" si="21"/>
        <v>0</v>
      </c>
    </row>
    <row r="1267" spans="1:5" ht="30">
      <c r="A1267" s="240" t="s">
        <v>23813</v>
      </c>
      <c r="B1267" s="241" t="s">
        <v>8004</v>
      </c>
      <c r="C1267" s="222" t="s">
        <v>2</v>
      </c>
      <c r="D1267" s="223">
        <v>127.73</v>
      </c>
      <c r="E1267" s="242">
        <f t="shared" si="21"/>
        <v>127.73</v>
      </c>
    </row>
    <row r="1268" spans="1:5" ht="15" customHeight="1">
      <c r="A1268" s="240" t="s">
        <v>23814</v>
      </c>
      <c r="B1268" s="236" t="s">
        <v>8005</v>
      </c>
      <c r="C1268" s="237"/>
      <c r="D1268" s="237"/>
      <c r="E1268" s="242">
        <f t="shared" si="21"/>
        <v>0</v>
      </c>
    </row>
    <row r="1269" spans="1:5" ht="30">
      <c r="A1269" s="240" t="s">
        <v>23815</v>
      </c>
      <c r="B1269" s="241" t="s">
        <v>1735</v>
      </c>
      <c r="C1269" s="222" t="s">
        <v>2</v>
      </c>
      <c r="D1269" s="223">
        <v>22.97</v>
      </c>
      <c r="E1269" s="242">
        <f t="shared" si="21"/>
        <v>22.97</v>
      </c>
    </row>
    <row r="1270" spans="1:5" ht="30">
      <c r="A1270" s="240" t="s">
        <v>23816</v>
      </c>
      <c r="B1270" s="241" t="s">
        <v>1736</v>
      </c>
      <c r="C1270" s="222" t="s">
        <v>2</v>
      </c>
      <c r="D1270" s="223">
        <v>22.2</v>
      </c>
      <c r="E1270" s="242">
        <f t="shared" si="21"/>
        <v>22.2</v>
      </c>
    </row>
    <row r="1271" spans="1:5" ht="30">
      <c r="A1271" s="240" t="s">
        <v>23817</v>
      </c>
      <c r="B1271" s="241" t="s">
        <v>1737</v>
      </c>
      <c r="C1271" s="222" t="s">
        <v>2</v>
      </c>
      <c r="D1271" s="223">
        <v>44.73</v>
      </c>
      <c r="E1271" s="242">
        <f t="shared" si="21"/>
        <v>44.73</v>
      </c>
    </row>
    <row r="1272" spans="1:5" ht="30">
      <c r="A1272" s="240" t="s">
        <v>23818</v>
      </c>
      <c r="B1272" s="241" t="s">
        <v>1738</v>
      </c>
      <c r="C1272" s="222" t="s">
        <v>2</v>
      </c>
      <c r="D1272" s="223">
        <v>12.48</v>
      </c>
      <c r="E1272" s="242">
        <f t="shared" si="21"/>
        <v>12.48</v>
      </c>
    </row>
    <row r="1273" spans="1:5" ht="30">
      <c r="A1273" s="240" t="s">
        <v>23819</v>
      </c>
      <c r="B1273" s="241" t="s">
        <v>1739</v>
      </c>
      <c r="C1273" s="222" t="s">
        <v>2</v>
      </c>
      <c r="D1273" s="223">
        <v>22.73</v>
      </c>
      <c r="E1273" s="242">
        <f t="shared" si="21"/>
        <v>22.73</v>
      </c>
    </row>
    <row r="1274" spans="1:5" ht="30">
      <c r="A1274" s="240" t="s">
        <v>23820</v>
      </c>
      <c r="B1274" s="241" t="s">
        <v>1740</v>
      </c>
      <c r="C1274" s="222" t="s">
        <v>2</v>
      </c>
      <c r="D1274" s="223">
        <v>46</v>
      </c>
      <c r="E1274" s="242">
        <f t="shared" ref="E1274:E1337" si="22">D1274</f>
        <v>46</v>
      </c>
    </row>
    <row r="1275" spans="1:5" ht="30">
      <c r="A1275" s="240" t="s">
        <v>23821</v>
      </c>
      <c r="B1275" s="241" t="s">
        <v>1741</v>
      </c>
      <c r="C1275" s="222" t="s">
        <v>2</v>
      </c>
      <c r="D1275" s="223">
        <v>32.9</v>
      </c>
      <c r="E1275" s="242">
        <f t="shared" si="22"/>
        <v>32.9</v>
      </c>
    </row>
    <row r="1276" spans="1:5" ht="30">
      <c r="A1276" s="240" t="s">
        <v>23822</v>
      </c>
      <c r="B1276" s="241" t="s">
        <v>1742</v>
      </c>
      <c r="C1276" s="222" t="s">
        <v>2</v>
      </c>
      <c r="D1276" s="223">
        <v>22.97</v>
      </c>
      <c r="E1276" s="242">
        <f t="shared" si="22"/>
        <v>22.97</v>
      </c>
    </row>
    <row r="1277" spans="1:5" ht="15" customHeight="1">
      <c r="A1277" s="240" t="s">
        <v>23823</v>
      </c>
      <c r="B1277" s="236" t="s">
        <v>8006</v>
      </c>
      <c r="C1277" s="237"/>
      <c r="D1277" s="237"/>
      <c r="E1277" s="242">
        <f t="shared" si="22"/>
        <v>0</v>
      </c>
    </row>
    <row r="1278" spans="1:5" ht="30">
      <c r="A1278" s="240" t="s">
        <v>23824</v>
      </c>
      <c r="B1278" s="241" t="s">
        <v>1743</v>
      </c>
      <c r="C1278" s="222" t="s">
        <v>2</v>
      </c>
      <c r="D1278" s="223">
        <v>41.71</v>
      </c>
      <c r="E1278" s="242">
        <f t="shared" si="22"/>
        <v>41.71</v>
      </c>
    </row>
    <row r="1279" spans="1:5" ht="30">
      <c r="A1279" s="240" t="s">
        <v>23825</v>
      </c>
      <c r="B1279" s="241" t="s">
        <v>1744</v>
      </c>
      <c r="C1279" s="222" t="s">
        <v>2</v>
      </c>
      <c r="D1279" s="223">
        <v>28.38</v>
      </c>
      <c r="E1279" s="242">
        <f t="shared" si="22"/>
        <v>28.38</v>
      </c>
    </row>
    <row r="1280" spans="1:5">
      <c r="A1280" s="240" t="s">
        <v>23826</v>
      </c>
      <c r="B1280" s="241" t="s">
        <v>1745</v>
      </c>
      <c r="C1280" s="222" t="s">
        <v>2</v>
      </c>
      <c r="D1280" s="223">
        <v>9.0399999999999991</v>
      </c>
      <c r="E1280" s="242">
        <f t="shared" si="22"/>
        <v>9.0399999999999991</v>
      </c>
    </row>
    <row r="1281" spans="1:5" ht="15" customHeight="1">
      <c r="A1281" s="240" t="s">
        <v>23827</v>
      </c>
      <c r="B1281" s="236" t="s">
        <v>8007</v>
      </c>
      <c r="C1281" s="237"/>
      <c r="D1281" s="237"/>
      <c r="E1281" s="242">
        <f t="shared" si="22"/>
        <v>0</v>
      </c>
    </row>
    <row r="1282" spans="1:5" ht="30">
      <c r="A1282" s="240" t="s">
        <v>23828</v>
      </c>
      <c r="B1282" s="241" t="s">
        <v>1746</v>
      </c>
      <c r="C1282" s="222" t="s">
        <v>1</v>
      </c>
      <c r="D1282" s="223">
        <v>15.85</v>
      </c>
      <c r="E1282" s="242">
        <f t="shared" si="22"/>
        <v>15.85</v>
      </c>
    </row>
    <row r="1283" spans="1:5" ht="30">
      <c r="A1283" s="240" t="s">
        <v>23829</v>
      </c>
      <c r="B1283" s="241" t="s">
        <v>23830</v>
      </c>
      <c r="C1283" s="222" t="s">
        <v>2</v>
      </c>
      <c r="D1283" s="223">
        <v>26.67</v>
      </c>
      <c r="E1283" s="242">
        <f t="shared" si="22"/>
        <v>26.67</v>
      </c>
    </row>
    <row r="1284" spans="1:5" ht="30">
      <c r="A1284" s="240" t="s">
        <v>23831</v>
      </c>
      <c r="B1284" s="241" t="s">
        <v>1747</v>
      </c>
      <c r="C1284" s="222" t="s">
        <v>4</v>
      </c>
      <c r="D1284" s="223">
        <v>172.69</v>
      </c>
      <c r="E1284" s="242">
        <f t="shared" si="22"/>
        <v>172.69</v>
      </c>
    </row>
    <row r="1285" spans="1:5" ht="30">
      <c r="A1285" s="240" t="s">
        <v>23832</v>
      </c>
      <c r="B1285" s="241" t="s">
        <v>1748</v>
      </c>
      <c r="C1285" s="222" t="s">
        <v>1</v>
      </c>
      <c r="D1285" s="223">
        <v>190.11</v>
      </c>
      <c r="E1285" s="242">
        <f t="shared" si="22"/>
        <v>190.11</v>
      </c>
    </row>
    <row r="1286" spans="1:5" ht="30">
      <c r="A1286" s="240" t="s">
        <v>23833</v>
      </c>
      <c r="B1286" s="241" t="s">
        <v>1749</v>
      </c>
      <c r="C1286" s="222" t="s">
        <v>4</v>
      </c>
      <c r="D1286" s="223">
        <v>216.04</v>
      </c>
      <c r="E1286" s="242">
        <f t="shared" si="22"/>
        <v>216.04</v>
      </c>
    </row>
    <row r="1287" spans="1:5" ht="15" customHeight="1">
      <c r="A1287" s="240" t="s">
        <v>23834</v>
      </c>
      <c r="B1287" s="236" t="s">
        <v>8008</v>
      </c>
      <c r="C1287" s="237"/>
      <c r="D1287" s="237"/>
      <c r="E1287" s="242">
        <f t="shared" si="22"/>
        <v>0</v>
      </c>
    </row>
    <row r="1288" spans="1:5" ht="30">
      <c r="A1288" s="240" t="s">
        <v>23835</v>
      </c>
      <c r="B1288" s="241" t="s">
        <v>1750</v>
      </c>
      <c r="C1288" s="222" t="s">
        <v>2</v>
      </c>
      <c r="D1288" s="223">
        <v>337.59</v>
      </c>
      <c r="E1288" s="242">
        <f t="shared" si="22"/>
        <v>337.59</v>
      </c>
    </row>
    <row r="1289" spans="1:5" ht="15" customHeight="1">
      <c r="A1289" s="240" t="s">
        <v>23836</v>
      </c>
      <c r="B1289" s="236" t="s">
        <v>7694</v>
      </c>
      <c r="C1289" s="237"/>
      <c r="D1289" s="237"/>
      <c r="E1289" s="242">
        <f t="shared" si="22"/>
        <v>0</v>
      </c>
    </row>
    <row r="1290" spans="1:5" ht="30">
      <c r="A1290" s="240" t="s">
        <v>23837</v>
      </c>
      <c r="B1290" s="241" t="s">
        <v>1751</v>
      </c>
      <c r="C1290" s="222" t="s">
        <v>2</v>
      </c>
      <c r="D1290" s="223">
        <v>74.319999999999993</v>
      </c>
      <c r="E1290" s="242">
        <f t="shared" si="22"/>
        <v>74.319999999999993</v>
      </c>
    </row>
    <row r="1291" spans="1:5" ht="30">
      <c r="A1291" s="240" t="s">
        <v>23838</v>
      </c>
      <c r="B1291" s="241" t="s">
        <v>8009</v>
      </c>
      <c r="C1291" s="222" t="s">
        <v>1</v>
      </c>
      <c r="D1291" s="223">
        <v>11.49</v>
      </c>
      <c r="E1291" s="242">
        <f t="shared" si="22"/>
        <v>11.49</v>
      </c>
    </row>
    <row r="1292" spans="1:5" ht="30">
      <c r="A1292" s="240" t="s">
        <v>23839</v>
      </c>
      <c r="B1292" s="241" t="s">
        <v>1752</v>
      </c>
      <c r="C1292" s="222" t="s">
        <v>2</v>
      </c>
      <c r="D1292" s="223">
        <v>228</v>
      </c>
      <c r="E1292" s="242">
        <f t="shared" si="22"/>
        <v>228</v>
      </c>
    </row>
    <row r="1293" spans="1:5" ht="45">
      <c r="A1293" s="240" t="s">
        <v>23840</v>
      </c>
      <c r="B1293" s="241" t="s">
        <v>8010</v>
      </c>
      <c r="C1293" s="222" t="s">
        <v>2</v>
      </c>
      <c r="D1293" s="223">
        <v>772.5</v>
      </c>
      <c r="E1293" s="242">
        <f t="shared" si="22"/>
        <v>772.5</v>
      </c>
    </row>
    <row r="1294" spans="1:5" ht="15" customHeight="1">
      <c r="A1294" s="240" t="s">
        <v>23841</v>
      </c>
      <c r="B1294" s="236" t="s">
        <v>8011</v>
      </c>
      <c r="C1294" s="237"/>
      <c r="D1294" s="237"/>
      <c r="E1294" s="242">
        <f t="shared" si="22"/>
        <v>0</v>
      </c>
    </row>
    <row r="1295" spans="1:5" ht="45">
      <c r="A1295" s="240" t="s">
        <v>23842</v>
      </c>
      <c r="B1295" s="241" t="s">
        <v>8012</v>
      </c>
      <c r="C1295" s="222" t="s">
        <v>2</v>
      </c>
      <c r="D1295" s="223">
        <v>131.07</v>
      </c>
      <c r="E1295" s="242">
        <f t="shared" si="22"/>
        <v>131.07</v>
      </c>
    </row>
    <row r="1296" spans="1:5" ht="30">
      <c r="A1296" s="240" t="s">
        <v>23843</v>
      </c>
      <c r="B1296" s="241" t="s">
        <v>8013</v>
      </c>
      <c r="C1296" s="222" t="s">
        <v>4</v>
      </c>
      <c r="D1296" s="223">
        <v>74.59</v>
      </c>
      <c r="E1296" s="242">
        <f t="shared" si="22"/>
        <v>74.59</v>
      </c>
    </row>
    <row r="1297" spans="1:5" ht="30">
      <c r="A1297" s="240" t="s">
        <v>23844</v>
      </c>
      <c r="B1297" s="241" t="s">
        <v>8014</v>
      </c>
      <c r="C1297" s="222" t="s">
        <v>2</v>
      </c>
      <c r="D1297" s="225">
        <v>1594.44</v>
      </c>
      <c r="E1297" s="242">
        <f t="shared" si="22"/>
        <v>1594.44</v>
      </c>
    </row>
    <row r="1298" spans="1:5" ht="15" customHeight="1">
      <c r="A1298" s="240" t="s">
        <v>23845</v>
      </c>
      <c r="B1298" s="236" t="s">
        <v>7737</v>
      </c>
      <c r="C1298" s="237"/>
      <c r="D1298" s="237"/>
      <c r="E1298" s="242">
        <f t="shared" si="22"/>
        <v>0</v>
      </c>
    </row>
    <row r="1299" spans="1:5" ht="30">
      <c r="A1299" s="240" t="s">
        <v>23846</v>
      </c>
      <c r="B1299" s="241" t="s">
        <v>1753</v>
      </c>
      <c r="C1299" s="222" t="s">
        <v>2</v>
      </c>
      <c r="D1299" s="225">
        <v>1490.71</v>
      </c>
      <c r="E1299" s="242">
        <f t="shared" si="22"/>
        <v>1490.71</v>
      </c>
    </row>
    <row r="1300" spans="1:5" ht="45">
      <c r="A1300" s="240" t="s">
        <v>23847</v>
      </c>
      <c r="B1300" s="241" t="s">
        <v>1754</v>
      </c>
      <c r="C1300" s="222" t="s">
        <v>2</v>
      </c>
      <c r="D1300" s="223">
        <v>85.35</v>
      </c>
      <c r="E1300" s="242">
        <f t="shared" si="22"/>
        <v>85.35</v>
      </c>
    </row>
    <row r="1301" spans="1:5" ht="30">
      <c r="A1301" s="240" t="s">
        <v>23848</v>
      </c>
      <c r="B1301" s="241" t="s">
        <v>1755</v>
      </c>
      <c r="C1301" s="222" t="s">
        <v>2</v>
      </c>
      <c r="D1301" s="223">
        <v>312.61</v>
      </c>
      <c r="E1301" s="242">
        <f t="shared" si="22"/>
        <v>312.61</v>
      </c>
    </row>
    <row r="1302" spans="1:5" ht="45">
      <c r="A1302" s="240" t="s">
        <v>23849</v>
      </c>
      <c r="B1302" s="241" t="s">
        <v>8015</v>
      </c>
      <c r="C1302" s="222" t="s">
        <v>2</v>
      </c>
      <c r="D1302" s="225">
        <v>1622.52</v>
      </c>
      <c r="E1302" s="242">
        <f t="shared" si="22"/>
        <v>1622.52</v>
      </c>
    </row>
    <row r="1303" spans="1:5" ht="15" customHeight="1">
      <c r="A1303" s="240" t="s">
        <v>23850</v>
      </c>
      <c r="B1303" s="236" t="s">
        <v>1125</v>
      </c>
      <c r="C1303" s="237"/>
      <c r="D1303" s="237"/>
      <c r="E1303" s="242">
        <f t="shared" si="22"/>
        <v>0</v>
      </c>
    </row>
    <row r="1304" spans="1:5" ht="30">
      <c r="A1304" s="240" t="s">
        <v>23851</v>
      </c>
      <c r="B1304" s="241" t="s">
        <v>1756</v>
      </c>
      <c r="C1304" s="222" t="s">
        <v>2</v>
      </c>
      <c r="D1304" s="223">
        <v>12.77</v>
      </c>
      <c r="E1304" s="242">
        <f t="shared" si="22"/>
        <v>12.77</v>
      </c>
    </row>
    <row r="1305" spans="1:5">
      <c r="A1305" s="240" t="s">
        <v>23852</v>
      </c>
      <c r="B1305" s="241" t="s">
        <v>1757</v>
      </c>
      <c r="C1305" s="222" t="s">
        <v>2</v>
      </c>
      <c r="D1305" s="223">
        <v>8.91</v>
      </c>
      <c r="E1305" s="242">
        <f t="shared" si="22"/>
        <v>8.91</v>
      </c>
    </row>
    <row r="1306" spans="1:5">
      <c r="A1306" s="240" t="s">
        <v>23853</v>
      </c>
      <c r="B1306" s="241" t="s">
        <v>1758</v>
      </c>
      <c r="C1306" s="222" t="s">
        <v>2</v>
      </c>
      <c r="D1306" s="223">
        <v>38.299999999999997</v>
      </c>
      <c r="E1306" s="242">
        <f t="shared" si="22"/>
        <v>38.299999999999997</v>
      </c>
    </row>
    <row r="1307" spans="1:5" ht="30">
      <c r="A1307" s="240" t="s">
        <v>23854</v>
      </c>
      <c r="B1307" s="241" t="s">
        <v>8016</v>
      </c>
      <c r="C1307" s="222" t="s">
        <v>3</v>
      </c>
      <c r="D1307" s="223">
        <v>296.88</v>
      </c>
      <c r="E1307" s="242">
        <f t="shared" si="22"/>
        <v>296.88</v>
      </c>
    </row>
    <row r="1308" spans="1:5" ht="30">
      <c r="A1308" s="240" t="s">
        <v>23855</v>
      </c>
      <c r="B1308" s="241" t="s">
        <v>1759</v>
      </c>
      <c r="C1308" s="222" t="s">
        <v>2</v>
      </c>
      <c r="D1308" s="223">
        <v>60.21</v>
      </c>
      <c r="E1308" s="242">
        <f t="shared" si="22"/>
        <v>60.21</v>
      </c>
    </row>
    <row r="1309" spans="1:5">
      <c r="A1309" s="240" t="s">
        <v>23856</v>
      </c>
      <c r="B1309" s="241" t="s">
        <v>1760</v>
      </c>
      <c r="C1309" s="222" t="s">
        <v>1</v>
      </c>
      <c r="D1309" s="223">
        <v>0.13</v>
      </c>
      <c r="E1309" s="242">
        <f t="shared" si="22"/>
        <v>0.13</v>
      </c>
    </row>
    <row r="1310" spans="1:5">
      <c r="A1310" s="240" t="s">
        <v>23857</v>
      </c>
      <c r="B1310" s="241" t="s">
        <v>1761</v>
      </c>
      <c r="C1310" s="222" t="s">
        <v>3</v>
      </c>
      <c r="D1310" s="223">
        <v>73.28</v>
      </c>
      <c r="E1310" s="242">
        <f t="shared" si="22"/>
        <v>73.28</v>
      </c>
    </row>
    <row r="1311" spans="1:5" ht="30">
      <c r="A1311" s="240" t="s">
        <v>23858</v>
      </c>
      <c r="B1311" s="241" t="s">
        <v>1762</v>
      </c>
      <c r="C1311" s="222" t="s">
        <v>10</v>
      </c>
      <c r="D1311" s="223">
        <v>70.66</v>
      </c>
      <c r="E1311" s="242">
        <f t="shared" si="22"/>
        <v>70.66</v>
      </c>
    </row>
    <row r="1312" spans="1:5" ht="30">
      <c r="A1312" s="240" t="s">
        <v>23859</v>
      </c>
      <c r="B1312" s="241" t="s">
        <v>1763</v>
      </c>
      <c r="C1312" s="222" t="s">
        <v>2</v>
      </c>
      <c r="D1312" s="223">
        <v>90.96</v>
      </c>
      <c r="E1312" s="242">
        <f t="shared" si="22"/>
        <v>90.96</v>
      </c>
    </row>
    <row r="1313" spans="1:5" ht="30">
      <c r="A1313" s="240" t="s">
        <v>23860</v>
      </c>
      <c r="B1313" s="241" t="s">
        <v>1764</v>
      </c>
      <c r="C1313" s="222" t="s">
        <v>2</v>
      </c>
      <c r="D1313" s="223">
        <v>136.29</v>
      </c>
      <c r="E1313" s="242">
        <f t="shared" si="22"/>
        <v>136.29</v>
      </c>
    </row>
    <row r="1314" spans="1:5" ht="30">
      <c r="A1314" s="240" t="s">
        <v>23861</v>
      </c>
      <c r="B1314" s="241" t="s">
        <v>1765</v>
      </c>
      <c r="C1314" s="222" t="s">
        <v>2</v>
      </c>
      <c r="D1314" s="223">
        <v>90.96</v>
      </c>
      <c r="E1314" s="242">
        <f t="shared" si="22"/>
        <v>90.96</v>
      </c>
    </row>
    <row r="1315" spans="1:5" ht="30">
      <c r="A1315" s="240" t="s">
        <v>23862</v>
      </c>
      <c r="B1315" s="241" t="s">
        <v>1766</v>
      </c>
      <c r="C1315" s="222" t="s">
        <v>2</v>
      </c>
      <c r="D1315" s="223">
        <v>225.03</v>
      </c>
      <c r="E1315" s="242">
        <f t="shared" si="22"/>
        <v>225.03</v>
      </c>
    </row>
    <row r="1316" spans="1:5" ht="30">
      <c r="A1316" s="240" t="s">
        <v>23863</v>
      </c>
      <c r="B1316" s="241" t="s">
        <v>1767</v>
      </c>
      <c r="C1316" s="222" t="s">
        <v>2</v>
      </c>
      <c r="D1316" s="225">
        <v>1820.49</v>
      </c>
      <c r="E1316" s="242">
        <f t="shared" si="22"/>
        <v>1820.49</v>
      </c>
    </row>
    <row r="1317" spans="1:5" ht="30">
      <c r="A1317" s="240" t="s">
        <v>23864</v>
      </c>
      <c r="B1317" s="241" t="s">
        <v>1768</v>
      </c>
      <c r="C1317" s="222" t="s">
        <v>2</v>
      </c>
      <c r="D1317" s="225">
        <v>3822.8</v>
      </c>
      <c r="E1317" s="242">
        <f t="shared" si="22"/>
        <v>3822.8</v>
      </c>
    </row>
    <row r="1318" spans="1:5" ht="30">
      <c r="A1318" s="240" t="s">
        <v>23865</v>
      </c>
      <c r="B1318" s="241" t="s">
        <v>1769</v>
      </c>
      <c r="C1318" s="222" t="s">
        <v>2</v>
      </c>
      <c r="D1318" s="225">
        <v>4508.13</v>
      </c>
      <c r="E1318" s="242">
        <f t="shared" si="22"/>
        <v>4508.13</v>
      </c>
    </row>
    <row r="1319" spans="1:5" ht="30">
      <c r="A1319" s="240" t="s">
        <v>23866</v>
      </c>
      <c r="B1319" s="241" t="s">
        <v>1770</v>
      </c>
      <c r="C1319" s="222" t="s">
        <v>2</v>
      </c>
      <c r="D1319" s="223">
        <v>153.33000000000001</v>
      </c>
      <c r="E1319" s="242">
        <f t="shared" si="22"/>
        <v>153.33000000000001</v>
      </c>
    </row>
    <row r="1320" spans="1:5">
      <c r="A1320" s="240" t="s">
        <v>23867</v>
      </c>
      <c r="B1320" s="241" t="s">
        <v>1771</v>
      </c>
      <c r="C1320" s="222" t="s">
        <v>2</v>
      </c>
      <c r="D1320" s="223">
        <v>8.14</v>
      </c>
      <c r="E1320" s="242">
        <f t="shared" si="22"/>
        <v>8.14</v>
      </c>
    </row>
    <row r="1321" spans="1:5" ht="30">
      <c r="A1321" s="240" t="s">
        <v>23868</v>
      </c>
      <c r="B1321" s="241" t="s">
        <v>1772</v>
      </c>
      <c r="C1321" s="222" t="s">
        <v>2</v>
      </c>
      <c r="D1321" s="223">
        <v>8.27</v>
      </c>
      <c r="E1321" s="242">
        <f t="shared" si="22"/>
        <v>8.27</v>
      </c>
    </row>
    <row r="1322" spans="1:5" ht="30">
      <c r="A1322" s="240" t="s">
        <v>23869</v>
      </c>
      <c r="B1322" s="241" t="s">
        <v>1773</v>
      </c>
      <c r="C1322" s="222" t="s">
        <v>3</v>
      </c>
      <c r="D1322" s="223">
        <v>71.05</v>
      </c>
      <c r="E1322" s="242">
        <f t="shared" si="22"/>
        <v>71.05</v>
      </c>
    </row>
    <row r="1323" spans="1:5" ht="15" customHeight="1">
      <c r="A1323" s="240" t="s">
        <v>23870</v>
      </c>
      <c r="B1323" s="236" t="s">
        <v>7891</v>
      </c>
      <c r="C1323" s="237"/>
      <c r="D1323" s="237"/>
      <c r="E1323" s="242">
        <f t="shared" si="22"/>
        <v>0</v>
      </c>
    </row>
    <row r="1324" spans="1:5" ht="30">
      <c r="A1324" s="240" t="s">
        <v>23871</v>
      </c>
      <c r="B1324" s="241" t="s">
        <v>1774</v>
      </c>
      <c r="C1324" s="222" t="s">
        <v>2</v>
      </c>
      <c r="D1324" s="225">
        <v>1686.18</v>
      </c>
      <c r="E1324" s="242">
        <f t="shared" si="22"/>
        <v>1686.18</v>
      </c>
    </row>
    <row r="1325" spans="1:5">
      <c r="A1325" s="240" t="s">
        <v>23872</v>
      </c>
      <c r="B1325" s="241" t="s">
        <v>1775</v>
      </c>
      <c r="C1325" s="222" t="s">
        <v>2</v>
      </c>
      <c r="D1325" s="223">
        <v>49</v>
      </c>
      <c r="E1325" s="242">
        <f t="shared" si="22"/>
        <v>49</v>
      </c>
    </row>
    <row r="1326" spans="1:5" ht="30">
      <c r="A1326" s="240" t="s">
        <v>23873</v>
      </c>
      <c r="B1326" s="241" t="s">
        <v>1776</v>
      </c>
      <c r="C1326" s="222" t="s">
        <v>2</v>
      </c>
      <c r="D1326" s="223">
        <v>95.97</v>
      </c>
      <c r="E1326" s="242">
        <f t="shared" si="22"/>
        <v>95.97</v>
      </c>
    </row>
    <row r="1327" spans="1:5" ht="30">
      <c r="A1327" s="240" t="s">
        <v>23874</v>
      </c>
      <c r="B1327" s="241" t="s">
        <v>8017</v>
      </c>
      <c r="C1327" s="222" t="s">
        <v>2</v>
      </c>
      <c r="D1327" s="223">
        <v>110.76</v>
      </c>
      <c r="E1327" s="242">
        <f t="shared" si="22"/>
        <v>110.76</v>
      </c>
    </row>
    <row r="1328" spans="1:5" ht="30">
      <c r="A1328" s="240" t="s">
        <v>23875</v>
      </c>
      <c r="B1328" s="241" t="s">
        <v>8018</v>
      </c>
      <c r="C1328" s="222" t="s">
        <v>2</v>
      </c>
      <c r="D1328" s="223">
        <v>123.62</v>
      </c>
      <c r="E1328" s="242">
        <f t="shared" si="22"/>
        <v>123.62</v>
      </c>
    </row>
    <row r="1329" spans="1:5" ht="30">
      <c r="A1329" s="240" t="s">
        <v>23876</v>
      </c>
      <c r="B1329" s="241" t="s">
        <v>8019</v>
      </c>
      <c r="C1329" s="222" t="s">
        <v>2</v>
      </c>
      <c r="D1329" s="223">
        <v>127.73</v>
      </c>
      <c r="E1329" s="242">
        <f t="shared" si="22"/>
        <v>127.73</v>
      </c>
    </row>
    <row r="1330" spans="1:5" ht="30">
      <c r="A1330" s="240" t="s">
        <v>23877</v>
      </c>
      <c r="B1330" s="241" t="s">
        <v>1777</v>
      </c>
      <c r="C1330" s="222" t="s">
        <v>2</v>
      </c>
      <c r="D1330" s="223">
        <v>613.19000000000005</v>
      </c>
      <c r="E1330" s="242">
        <f t="shared" si="22"/>
        <v>613.19000000000005</v>
      </c>
    </row>
    <row r="1331" spans="1:5" ht="30">
      <c r="A1331" s="240" t="s">
        <v>23878</v>
      </c>
      <c r="B1331" s="241" t="s">
        <v>1778</v>
      </c>
      <c r="C1331" s="222" t="s">
        <v>2</v>
      </c>
      <c r="D1331" s="223">
        <v>613.19000000000005</v>
      </c>
      <c r="E1331" s="242">
        <f t="shared" si="22"/>
        <v>613.19000000000005</v>
      </c>
    </row>
    <row r="1332" spans="1:5" ht="15" customHeight="1">
      <c r="A1332" s="240" t="s">
        <v>23879</v>
      </c>
      <c r="B1332" s="236" t="s">
        <v>8020</v>
      </c>
      <c r="C1332" s="237"/>
      <c r="D1332" s="237"/>
      <c r="E1332" s="242">
        <f t="shared" si="22"/>
        <v>0</v>
      </c>
    </row>
    <row r="1333" spans="1:5">
      <c r="A1333" s="240" t="s">
        <v>23880</v>
      </c>
      <c r="B1333" s="241" t="s">
        <v>1779</v>
      </c>
      <c r="C1333" s="222" t="s">
        <v>2</v>
      </c>
      <c r="D1333" s="223">
        <v>52.65</v>
      </c>
      <c r="E1333" s="242">
        <f t="shared" si="22"/>
        <v>52.65</v>
      </c>
    </row>
    <row r="1334" spans="1:5" ht="15" customHeight="1">
      <c r="A1334" s="240" t="s">
        <v>16875</v>
      </c>
      <c r="B1334" s="236" t="s">
        <v>1125</v>
      </c>
      <c r="C1334" s="237"/>
      <c r="D1334" s="237"/>
      <c r="E1334" s="242">
        <f t="shared" si="22"/>
        <v>0</v>
      </c>
    </row>
    <row r="1335" spans="1:5" ht="15" customHeight="1">
      <c r="A1335" s="240" t="s">
        <v>23881</v>
      </c>
      <c r="B1335" s="236" t="s">
        <v>1125</v>
      </c>
      <c r="C1335" s="237"/>
      <c r="D1335" s="237"/>
      <c r="E1335" s="242">
        <f t="shared" si="22"/>
        <v>0</v>
      </c>
    </row>
    <row r="1336" spans="1:5" ht="60">
      <c r="A1336" s="240" t="s">
        <v>23882</v>
      </c>
      <c r="B1336" s="241" t="s">
        <v>1780</v>
      </c>
      <c r="C1336" s="222" t="s">
        <v>7</v>
      </c>
      <c r="D1336" s="223">
        <v>61.33</v>
      </c>
      <c r="E1336" s="242">
        <f t="shared" si="22"/>
        <v>61.33</v>
      </c>
    </row>
    <row r="1337" spans="1:5" ht="15" customHeight="1">
      <c r="A1337" s="240" t="s">
        <v>23883</v>
      </c>
      <c r="B1337" s="236" t="s">
        <v>7871</v>
      </c>
      <c r="C1337" s="237"/>
      <c r="D1337" s="237"/>
      <c r="E1337" s="242">
        <f t="shared" si="22"/>
        <v>0</v>
      </c>
    </row>
    <row r="1338" spans="1:5" ht="30">
      <c r="A1338" s="240" t="s">
        <v>23884</v>
      </c>
      <c r="B1338" s="241" t="s">
        <v>1781</v>
      </c>
      <c r="C1338" s="222" t="s">
        <v>1</v>
      </c>
      <c r="D1338" s="223">
        <v>13.87</v>
      </c>
      <c r="E1338" s="242">
        <f t="shared" ref="E1338:E1401" si="23">D1338</f>
        <v>13.87</v>
      </c>
    </row>
    <row r="1339" spans="1:5" ht="15" customHeight="1">
      <c r="A1339" s="240" t="s">
        <v>23885</v>
      </c>
      <c r="B1339" s="236" t="s">
        <v>7871</v>
      </c>
      <c r="C1339" s="237"/>
      <c r="D1339" s="237"/>
      <c r="E1339" s="242">
        <f t="shared" si="23"/>
        <v>0</v>
      </c>
    </row>
    <row r="1340" spans="1:5" ht="30">
      <c r="A1340" s="240" t="s">
        <v>23886</v>
      </c>
      <c r="B1340" s="241" t="s">
        <v>1782</v>
      </c>
      <c r="C1340" s="222" t="s">
        <v>1</v>
      </c>
      <c r="D1340" s="223">
        <v>86.04</v>
      </c>
      <c r="E1340" s="242">
        <f t="shared" si="23"/>
        <v>86.04</v>
      </c>
    </row>
    <row r="1341" spans="1:5" ht="30">
      <c r="A1341" s="240" t="s">
        <v>23887</v>
      </c>
      <c r="B1341" s="241" t="s">
        <v>1783</v>
      </c>
      <c r="C1341" s="222" t="s">
        <v>1</v>
      </c>
      <c r="D1341" s="223">
        <v>41.13</v>
      </c>
      <c r="E1341" s="242">
        <f t="shared" si="23"/>
        <v>41.13</v>
      </c>
    </row>
    <row r="1342" spans="1:5" ht="15" customHeight="1">
      <c r="A1342" s="240" t="s">
        <v>23888</v>
      </c>
      <c r="B1342" s="236" t="s">
        <v>7871</v>
      </c>
      <c r="C1342" s="237"/>
      <c r="D1342" s="237"/>
      <c r="E1342" s="242">
        <f t="shared" si="23"/>
        <v>0</v>
      </c>
    </row>
    <row r="1343" spans="1:5">
      <c r="A1343" s="240" t="s">
        <v>23889</v>
      </c>
      <c r="B1343" s="241" t="s">
        <v>1784</v>
      </c>
      <c r="C1343" s="222" t="s">
        <v>2</v>
      </c>
      <c r="D1343" s="223">
        <v>465.05</v>
      </c>
      <c r="E1343" s="242">
        <f t="shared" si="23"/>
        <v>465.05</v>
      </c>
    </row>
    <row r="1344" spans="1:5" ht="15" customHeight="1">
      <c r="A1344" s="240" t="s">
        <v>23890</v>
      </c>
      <c r="B1344" s="236" t="s">
        <v>7871</v>
      </c>
      <c r="C1344" s="237"/>
      <c r="D1344" s="237"/>
      <c r="E1344" s="242">
        <f t="shared" si="23"/>
        <v>0</v>
      </c>
    </row>
    <row r="1345" spans="1:5">
      <c r="A1345" s="240" t="s">
        <v>23891</v>
      </c>
      <c r="B1345" s="241" t="s">
        <v>1785</v>
      </c>
      <c r="C1345" s="222" t="s">
        <v>4</v>
      </c>
      <c r="D1345" s="223">
        <v>49.33</v>
      </c>
      <c r="E1345" s="242">
        <f t="shared" si="23"/>
        <v>49.33</v>
      </c>
    </row>
    <row r="1346" spans="1:5" ht="15" customHeight="1">
      <c r="A1346" s="240" t="s">
        <v>23892</v>
      </c>
      <c r="B1346" s="236" t="s">
        <v>7871</v>
      </c>
      <c r="C1346" s="237"/>
      <c r="D1346" s="237"/>
      <c r="E1346" s="242">
        <f t="shared" si="23"/>
        <v>0</v>
      </c>
    </row>
    <row r="1347" spans="1:5" ht="30">
      <c r="A1347" s="240" t="s">
        <v>23893</v>
      </c>
      <c r="B1347" s="241" t="s">
        <v>1786</v>
      </c>
      <c r="C1347" s="222" t="s">
        <v>1</v>
      </c>
      <c r="D1347" s="223">
        <v>29.84</v>
      </c>
      <c r="E1347" s="242">
        <f t="shared" si="23"/>
        <v>29.84</v>
      </c>
    </row>
    <row r="1348" spans="1:5" ht="30">
      <c r="A1348" s="240" t="s">
        <v>23894</v>
      </c>
      <c r="B1348" s="241" t="s">
        <v>1787</v>
      </c>
      <c r="C1348" s="222" t="s">
        <v>1</v>
      </c>
      <c r="D1348" s="223">
        <v>116.85</v>
      </c>
      <c r="E1348" s="242">
        <f t="shared" si="23"/>
        <v>116.85</v>
      </c>
    </row>
    <row r="1349" spans="1:5" ht="15" customHeight="1">
      <c r="A1349" s="240" t="s">
        <v>23895</v>
      </c>
      <c r="B1349" s="236" t="s">
        <v>7871</v>
      </c>
      <c r="C1349" s="237"/>
      <c r="D1349" s="237"/>
      <c r="E1349" s="242">
        <f t="shared" si="23"/>
        <v>0</v>
      </c>
    </row>
    <row r="1350" spans="1:5" ht="30">
      <c r="A1350" s="240" t="s">
        <v>23896</v>
      </c>
      <c r="B1350" s="241" t="s">
        <v>8021</v>
      </c>
      <c r="C1350" s="222" t="s">
        <v>2</v>
      </c>
      <c r="D1350" s="223">
        <v>155.38</v>
      </c>
      <c r="E1350" s="242">
        <f t="shared" si="23"/>
        <v>155.38</v>
      </c>
    </row>
    <row r="1351" spans="1:5" ht="15" customHeight="1">
      <c r="A1351" s="240" t="s">
        <v>16883</v>
      </c>
      <c r="B1351" s="236" t="s">
        <v>7871</v>
      </c>
      <c r="C1351" s="237"/>
      <c r="D1351" s="237"/>
      <c r="E1351" s="242">
        <f t="shared" si="23"/>
        <v>0</v>
      </c>
    </row>
    <row r="1352" spans="1:5" ht="30">
      <c r="A1352" s="240" t="s">
        <v>23897</v>
      </c>
      <c r="B1352" s="241" t="s">
        <v>1788</v>
      </c>
      <c r="C1352" s="222" t="s">
        <v>901</v>
      </c>
      <c r="D1352" s="223">
        <v>746.75</v>
      </c>
      <c r="E1352" s="242">
        <f t="shared" si="23"/>
        <v>746.75</v>
      </c>
    </row>
    <row r="1353" spans="1:5" ht="45">
      <c r="A1353" s="240" t="s">
        <v>23898</v>
      </c>
      <c r="B1353" s="241" t="s">
        <v>1789</v>
      </c>
      <c r="C1353" s="222" t="s">
        <v>4</v>
      </c>
      <c r="D1353" s="223">
        <v>9.2100000000000009</v>
      </c>
      <c r="E1353" s="242">
        <f t="shared" si="23"/>
        <v>9.2100000000000009</v>
      </c>
    </row>
    <row r="1354" spans="1:5" ht="15" customHeight="1">
      <c r="A1354" s="240" t="s">
        <v>16889</v>
      </c>
      <c r="B1354" s="236" t="s">
        <v>7871</v>
      </c>
      <c r="C1354" s="237"/>
      <c r="D1354" s="237"/>
      <c r="E1354" s="242">
        <f t="shared" si="23"/>
        <v>0</v>
      </c>
    </row>
    <row r="1355" spans="1:5" ht="30">
      <c r="A1355" s="240" t="s">
        <v>23899</v>
      </c>
      <c r="B1355" s="241" t="s">
        <v>1790</v>
      </c>
      <c r="C1355" s="222" t="s">
        <v>2</v>
      </c>
      <c r="D1355" s="225">
        <v>1713.5</v>
      </c>
      <c r="E1355" s="242">
        <f t="shared" si="23"/>
        <v>1713.5</v>
      </c>
    </row>
    <row r="1356" spans="1:5" ht="30">
      <c r="A1356" s="240" t="s">
        <v>23900</v>
      </c>
      <c r="B1356" s="241" t="s">
        <v>1791</v>
      </c>
      <c r="C1356" s="222" t="s">
        <v>1</v>
      </c>
      <c r="D1356" s="223">
        <v>63.99</v>
      </c>
      <c r="E1356" s="242">
        <f t="shared" si="23"/>
        <v>63.99</v>
      </c>
    </row>
    <row r="1357" spans="1:5" ht="30">
      <c r="A1357" s="240" t="s">
        <v>23901</v>
      </c>
      <c r="B1357" s="241" t="s">
        <v>1792</v>
      </c>
      <c r="C1357" s="222" t="s">
        <v>2</v>
      </c>
      <c r="D1357" s="223">
        <v>195.72</v>
      </c>
      <c r="E1357" s="242">
        <f t="shared" si="23"/>
        <v>195.72</v>
      </c>
    </row>
    <row r="1358" spans="1:5" ht="15" customHeight="1">
      <c r="A1358" s="240" t="s">
        <v>23902</v>
      </c>
      <c r="B1358" s="236" t="s">
        <v>7871</v>
      </c>
      <c r="C1358" s="237"/>
      <c r="D1358" s="237"/>
      <c r="E1358" s="242">
        <f t="shared" si="23"/>
        <v>0</v>
      </c>
    </row>
    <row r="1359" spans="1:5" ht="30">
      <c r="A1359" s="240" t="s">
        <v>23903</v>
      </c>
      <c r="B1359" s="241" t="s">
        <v>1793</v>
      </c>
      <c r="C1359" s="222" t="s">
        <v>1794</v>
      </c>
      <c r="D1359" s="223">
        <v>213.66</v>
      </c>
      <c r="E1359" s="242">
        <f t="shared" si="23"/>
        <v>213.66</v>
      </c>
    </row>
    <row r="1360" spans="1:5" ht="30">
      <c r="A1360" s="240" t="s">
        <v>23904</v>
      </c>
      <c r="B1360" s="241" t="s">
        <v>8022</v>
      </c>
      <c r="C1360" s="222" t="s">
        <v>2</v>
      </c>
      <c r="D1360" s="223">
        <v>16.309999999999999</v>
      </c>
      <c r="E1360" s="242">
        <f t="shared" si="23"/>
        <v>16.309999999999999</v>
      </c>
    </row>
    <row r="1361" spans="1:5" ht="15" customHeight="1">
      <c r="A1361" s="240" t="s">
        <v>23905</v>
      </c>
      <c r="B1361" s="236" t="s">
        <v>7871</v>
      </c>
      <c r="C1361" s="237"/>
      <c r="D1361" s="237"/>
      <c r="E1361" s="242">
        <f t="shared" si="23"/>
        <v>0</v>
      </c>
    </row>
    <row r="1362" spans="1:5" ht="30">
      <c r="A1362" s="240" t="s">
        <v>23906</v>
      </c>
      <c r="B1362" s="241" t="s">
        <v>1795</v>
      </c>
      <c r="C1362" s="222" t="s">
        <v>901</v>
      </c>
      <c r="D1362" s="223">
        <v>677.33</v>
      </c>
      <c r="E1362" s="242">
        <f t="shared" si="23"/>
        <v>677.33</v>
      </c>
    </row>
    <row r="1363" spans="1:5" ht="15" customHeight="1">
      <c r="A1363" s="240" t="s">
        <v>23907</v>
      </c>
      <c r="B1363" s="236" t="s">
        <v>7871</v>
      </c>
      <c r="C1363" s="237"/>
      <c r="D1363" s="237"/>
      <c r="E1363" s="242">
        <f t="shared" si="23"/>
        <v>0</v>
      </c>
    </row>
    <row r="1364" spans="1:5" ht="30">
      <c r="A1364" s="240" t="s">
        <v>23908</v>
      </c>
      <c r="B1364" s="241" t="s">
        <v>1796</v>
      </c>
      <c r="C1364" s="222" t="s">
        <v>901</v>
      </c>
      <c r="D1364" s="225">
        <v>1094.25</v>
      </c>
      <c r="E1364" s="242">
        <f t="shared" si="23"/>
        <v>1094.25</v>
      </c>
    </row>
    <row r="1365" spans="1:5" ht="30">
      <c r="A1365" s="240" t="s">
        <v>23909</v>
      </c>
      <c r="B1365" s="241" t="s">
        <v>1797</v>
      </c>
      <c r="C1365" s="222" t="s">
        <v>901</v>
      </c>
      <c r="D1365" s="225">
        <v>1025.67</v>
      </c>
      <c r="E1365" s="242">
        <f t="shared" si="23"/>
        <v>1025.67</v>
      </c>
    </row>
    <row r="1366" spans="1:5" ht="15" customHeight="1">
      <c r="A1366" s="240" t="s">
        <v>23910</v>
      </c>
      <c r="B1366" s="236" t="s">
        <v>7871</v>
      </c>
      <c r="C1366" s="237"/>
      <c r="D1366" s="237"/>
      <c r="E1366" s="242">
        <f t="shared" si="23"/>
        <v>0</v>
      </c>
    </row>
    <row r="1367" spans="1:5" ht="30">
      <c r="A1367" s="240" t="s">
        <v>23911</v>
      </c>
      <c r="B1367" s="241" t="s">
        <v>1798</v>
      </c>
      <c r="C1367" s="222" t="s">
        <v>2</v>
      </c>
      <c r="D1367" s="223">
        <v>84.3</v>
      </c>
      <c r="E1367" s="242">
        <f t="shared" si="23"/>
        <v>84.3</v>
      </c>
    </row>
    <row r="1368" spans="1:5" ht="15" customHeight="1">
      <c r="A1368" s="240" t="s">
        <v>23912</v>
      </c>
      <c r="B1368" s="236" t="s">
        <v>7871</v>
      </c>
      <c r="C1368" s="237"/>
      <c r="D1368" s="237"/>
      <c r="E1368" s="242">
        <f t="shared" si="23"/>
        <v>0</v>
      </c>
    </row>
    <row r="1369" spans="1:5" ht="30">
      <c r="A1369" s="240" t="s">
        <v>23913</v>
      </c>
      <c r="B1369" s="241" t="s">
        <v>1799</v>
      </c>
      <c r="C1369" s="222" t="s">
        <v>2</v>
      </c>
      <c r="D1369" s="223">
        <v>19.79</v>
      </c>
      <c r="E1369" s="242">
        <f t="shared" si="23"/>
        <v>19.79</v>
      </c>
    </row>
    <row r="1370" spans="1:5" ht="15" customHeight="1">
      <c r="A1370" s="240" t="s">
        <v>23914</v>
      </c>
      <c r="B1370" s="236" t="s">
        <v>1125</v>
      </c>
      <c r="C1370" s="237"/>
      <c r="D1370" s="237"/>
      <c r="E1370" s="242">
        <f t="shared" si="23"/>
        <v>0</v>
      </c>
    </row>
    <row r="1371" spans="1:5" ht="30">
      <c r="A1371" s="240" t="s">
        <v>23915</v>
      </c>
      <c r="B1371" s="241" t="s">
        <v>8023</v>
      </c>
      <c r="C1371" s="222" t="s">
        <v>1</v>
      </c>
      <c r="D1371" s="223">
        <v>7.09</v>
      </c>
      <c r="E1371" s="242">
        <f t="shared" si="23"/>
        <v>7.09</v>
      </c>
    </row>
    <row r="1372" spans="1:5" ht="15" customHeight="1">
      <c r="A1372" s="240" t="s">
        <v>23916</v>
      </c>
      <c r="B1372" s="236" t="s">
        <v>7694</v>
      </c>
      <c r="C1372" s="237"/>
      <c r="D1372" s="237"/>
      <c r="E1372" s="242">
        <f t="shared" si="23"/>
        <v>0</v>
      </c>
    </row>
    <row r="1373" spans="1:5" ht="30">
      <c r="A1373" s="240" t="s">
        <v>23917</v>
      </c>
      <c r="B1373" s="241" t="s">
        <v>1800</v>
      </c>
      <c r="C1373" s="222" t="s">
        <v>901</v>
      </c>
      <c r="D1373" s="225">
        <v>1094.25</v>
      </c>
      <c r="E1373" s="242">
        <f t="shared" si="23"/>
        <v>1094.25</v>
      </c>
    </row>
    <row r="1374" spans="1:5" ht="15" customHeight="1">
      <c r="A1374" s="240" t="s">
        <v>23918</v>
      </c>
      <c r="B1374" s="236" t="s">
        <v>1125</v>
      </c>
      <c r="C1374" s="237"/>
      <c r="D1374" s="237"/>
      <c r="E1374" s="242">
        <f t="shared" si="23"/>
        <v>0</v>
      </c>
    </row>
    <row r="1375" spans="1:5" ht="30">
      <c r="A1375" s="240" t="s">
        <v>23919</v>
      </c>
      <c r="B1375" s="241" t="s">
        <v>1801</v>
      </c>
      <c r="C1375" s="222" t="s">
        <v>2</v>
      </c>
      <c r="D1375" s="223">
        <v>625.55999999999995</v>
      </c>
      <c r="E1375" s="242">
        <f t="shared" si="23"/>
        <v>625.55999999999995</v>
      </c>
    </row>
    <row r="1376" spans="1:5" ht="30">
      <c r="A1376" s="240" t="s">
        <v>23920</v>
      </c>
      <c r="B1376" s="241" t="s">
        <v>1802</v>
      </c>
      <c r="C1376" s="222" t="s">
        <v>2</v>
      </c>
      <c r="D1376" s="223">
        <v>9.56</v>
      </c>
      <c r="E1376" s="242">
        <f t="shared" si="23"/>
        <v>9.56</v>
      </c>
    </row>
    <row r="1377" spans="1:5" ht="15" customHeight="1">
      <c r="A1377" s="240" t="s">
        <v>23921</v>
      </c>
      <c r="B1377" s="236" t="s">
        <v>8024</v>
      </c>
      <c r="C1377" s="237"/>
      <c r="D1377" s="237"/>
      <c r="E1377" s="242">
        <f t="shared" si="23"/>
        <v>0</v>
      </c>
    </row>
    <row r="1378" spans="1:5" ht="30">
      <c r="A1378" s="240" t="s">
        <v>23922</v>
      </c>
      <c r="B1378" s="241" t="s">
        <v>1803</v>
      </c>
      <c r="C1378" s="222" t="s">
        <v>901</v>
      </c>
      <c r="D1378" s="225">
        <v>1006.75</v>
      </c>
      <c r="E1378" s="242">
        <f t="shared" si="23"/>
        <v>1006.75</v>
      </c>
    </row>
    <row r="1379" spans="1:5" ht="15" customHeight="1">
      <c r="A1379" s="240" t="s">
        <v>23923</v>
      </c>
      <c r="B1379" s="236" t="s">
        <v>1125</v>
      </c>
      <c r="C1379" s="237"/>
      <c r="D1379" s="237"/>
      <c r="E1379" s="242">
        <f t="shared" si="23"/>
        <v>0</v>
      </c>
    </row>
    <row r="1380" spans="1:5" ht="30">
      <c r="A1380" s="240" t="s">
        <v>23924</v>
      </c>
      <c r="B1380" s="241" t="s">
        <v>8025</v>
      </c>
      <c r="C1380" s="222" t="s">
        <v>1</v>
      </c>
      <c r="D1380" s="223">
        <v>4.53</v>
      </c>
      <c r="E1380" s="242">
        <f t="shared" si="23"/>
        <v>4.53</v>
      </c>
    </row>
    <row r="1381" spans="1:5" ht="30">
      <c r="A1381" s="240" t="s">
        <v>23925</v>
      </c>
      <c r="B1381" s="241" t="s">
        <v>8026</v>
      </c>
      <c r="C1381" s="222" t="s">
        <v>1</v>
      </c>
      <c r="D1381" s="223">
        <v>4.07</v>
      </c>
      <c r="E1381" s="242">
        <f t="shared" si="23"/>
        <v>4.07</v>
      </c>
    </row>
    <row r="1382" spans="1:5" ht="30">
      <c r="A1382" s="240" t="s">
        <v>23926</v>
      </c>
      <c r="B1382" s="241" t="s">
        <v>8027</v>
      </c>
      <c r="C1382" s="222" t="s">
        <v>1</v>
      </c>
      <c r="D1382" s="223">
        <v>5.55</v>
      </c>
      <c r="E1382" s="242">
        <f t="shared" si="23"/>
        <v>5.55</v>
      </c>
    </row>
    <row r="1383" spans="1:5" ht="30">
      <c r="A1383" s="240" t="s">
        <v>23927</v>
      </c>
      <c r="B1383" s="241" t="s">
        <v>8028</v>
      </c>
      <c r="C1383" s="222" t="s">
        <v>1</v>
      </c>
      <c r="D1383" s="223">
        <v>6.22</v>
      </c>
      <c r="E1383" s="242">
        <f t="shared" si="23"/>
        <v>6.22</v>
      </c>
    </row>
    <row r="1384" spans="1:5" ht="30">
      <c r="A1384" s="240" t="s">
        <v>23928</v>
      </c>
      <c r="B1384" s="241" t="s">
        <v>8029</v>
      </c>
      <c r="C1384" s="222" t="s">
        <v>1</v>
      </c>
      <c r="D1384" s="223">
        <v>4.33</v>
      </c>
      <c r="E1384" s="242">
        <f t="shared" si="23"/>
        <v>4.33</v>
      </c>
    </row>
    <row r="1385" spans="1:5" ht="15" customHeight="1">
      <c r="A1385" s="240" t="s">
        <v>23929</v>
      </c>
      <c r="B1385" s="236" t="s">
        <v>7737</v>
      </c>
      <c r="C1385" s="237"/>
      <c r="D1385" s="237"/>
      <c r="E1385" s="242">
        <f t="shared" si="23"/>
        <v>0</v>
      </c>
    </row>
    <row r="1386" spans="1:5">
      <c r="A1386" s="240" t="s">
        <v>23930</v>
      </c>
      <c r="B1386" s="241" t="s">
        <v>1804</v>
      </c>
      <c r="C1386" s="222" t="s">
        <v>2</v>
      </c>
      <c r="D1386" s="223">
        <v>182.14</v>
      </c>
      <c r="E1386" s="242">
        <f t="shared" si="23"/>
        <v>182.14</v>
      </c>
    </row>
    <row r="1387" spans="1:5" ht="15" customHeight="1">
      <c r="A1387" s="240" t="s">
        <v>23931</v>
      </c>
      <c r="B1387" s="236" t="s">
        <v>8024</v>
      </c>
      <c r="C1387" s="237"/>
      <c r="D1387" s="237"/>
      <c r="E1387" s="242">
        <f t="shared" si="23"/>
        <v>0</v>
      </c>
    </row>
    <row r="1388" spans="1:5">
      <c r="A1388" s="240" t="s">
        <v>23932</v>
      </c>
      <c r="B1388" s="241" t="s">
        <v>1805</v>
      </c>
      <c r="C1388" s="222" t="s">
        <v>2</v>
      </c>
      <c r="D1388" s="223">
        <v>34.67</v>
      </c>
      <c r="E1388" s="242">
        <f t="shared" si="23"/>
        <v>34.67</v>
      </c>
    </row>
    <row r="1389" spans="1:5" ht="30">
      <c r="A1389" s="240" t="s">
        <v>23933</v>
      </c>
      <c r="B1389" s="241" t="s">
        <v>1806</v>
      </c>
      <c r="C1389" s="222" t="s">
        <v>2</v>
      </c>
      <c r="D1389" s="223">
        <v>91.71</v>
      </c>
      <c r="E1389" s="242">
        <f t="shared" si="23"/>
        <v>91.71</v>
      </c>
    </row>
    <row r="1390" spans="1:5" ht="30">
      <c r="A1390" s="240" t="s">
        <v>23934</v>
      </c>
      <c r="B1390" s="241" t="s">
        <v>8030</v>
      </c>
      <c r="C1390" s="222" t="s">
        <v>1</v>
      </c>
      <c r="D1390" s="223">
        <v>10.56</v>
      </c>
      <c r="E1390" s="242">
        <f t="shared" si="23"/>
        <v>10.56</v>
      </c>
    </row>
    <row r="1391" spans="1:5" ht="15" customHeight="1">
      <c r="A1391" s="240" t="s">
        <v>23935</v>
      </c>
      <c r="B1391" s="236" t="s">
        <v>1125</v>
      </c>
      <c r="C1391" s="237"/>
      <c r="D1391" s="237"/>
      <c r="E1391" s="242">
        <f t="shared" si="23"/>
        <v>0</v>
      </c>
    </row>
    <row r="1392" spans="1:5" ht="30">
      <c r="A1392" s="240" t="s">
        <v>23936</v>
      </c>
      <c r="B1392" s="241" t="s">
        <v>8031</v>
      </c>
      <c r="C1392" s="222" t="s">
        <v>1</v>
      </c>
      <c r="D1392" s="223">
        <v>8.5399999999999991</v>
      </c>
      <c r="E1392" s="242">
        <f t="shared" si="23"/>
        <v>8.5399999999999991</v>
      </c>
    </row>
    <row r="1393" spans="1:5" ht="30">
      <c r="A1393" s="240" t="s">
        <v>23937</v>
      </c>
      <c r="B1393" s="241" t="s">
        <v>8032</v>
      </c>
      <c r="C1393" s="222" t="s">
        <v>2</v>
      </c>
      <c r="D1393" s="223">
        <v>28.89</v>
      </c>
      <c r="E1393" s="242">
        <f t="shared" si="23"/>
        <v>28.89</v>
      </c>
    </row>
    <row r="1394" spans="1:5" ht="15" customHeight="1">
      <c r="A1394" s="240" t="s">
        <v>23938</v>
      </c>
      <c r="B1394" s="236" t="s">
        <v>8033</v>
      </c>
      <c r="C1394" s="237"/>
      <c r="D1394" s="237"/>
      <c r="E1394" s="242">
        <f t="shared" si="23"/>
        <v>0</v>
      </c>
    </row>
    <row r="1395" spans="1:5" ht="30">
      <c r="A1395" s="240" t="s">
        <v>23939</v>
      </c>
      <c r="B1395" s="241" t="s">
        <v>8034</v>
      </c>
      <c r="C1395" s="222" t="s">
        <v>1</v>
      </c>
      <c r="D1395" s="223">
        <v>5.87</v>
      </c>
      <c r="E1395" s="242">
        <f t="shared" si="23"/>
        <v>5.87</v>
      </c>
    </row>
    <row r="1396" spans="1:5" ht="15" customHeight="1">
      <c r="A1396" s="240" t="s">
        <v>23940</v>
      </c>
      <c r="B1396" s="236" t="s">
        <v>8033</v>
      </c>
      <c r="C1396" s="237"/>
      <c r="D1396" s="237"/>
      <c r="E1396" s="242">
        <f t="shared" si="23"/>
        <v>0</v>
      </c>
    </row>
    <row r="1397" spans="1:5">
      <c r="A1397" s="240" t="s">
        <v>23941</v>
      </c>
      <c r="B1397" s="241" t="s">
        <v>13754</v>
      </c>
      <c r="C1397" s="222" t="s">
        <v>3</v>
      </c>
      <c r="D1397" s="223">
        <v>45.11</v>
      </c>
      <c r="E1397" s="242">
        <f t="shared" si="23"/>
        <v>45.11</v>
      </c>
    </row>
    <row r="1398" spans="1:5">
      <c r="A1398" s="240" t="s">
        <v>23942</v>
      </c>
      <c r="B1398" s="241" t="s">
        <v>8035</v>
      </c>
      <c r="C1398" s="222" t="s">
        <v>3</v>
      </c>
      <c r="D1398" s="223">
        <v>56.8</v>
      </c>
      <c r="E1398" s="242">
        <f t="shared" si="23"/>
        <v>56.8</v>
      </c>
    </row>
    <row r="1399" spans="1:5">
      <c r="A1399" s="240" t="s">
        <v>23943</v>
      </c>
      <c r="B1399" s="241" t="s">
        <v>8036</v>
      </c>
      <c r="C1399" s="222" t="s">
        <v>3</v>
      </c>
      <c r="D1399" s="223">
        <v>62.03</v>
      </c>
      <c r="E1399" s="242">
        <f t="shared" si="23"/>
        <v>62.03</v>
      </c>
    </row>
    <row r="1400" spans="1:5" ht="15" customHeight="1">
      <c r="A1400" s="240" t="s">
        <v>23944</v>
      </c>
      <c r="B1400" s="236" t="s">
        <v>7871</v>
      </c>
      <c r="C1400" s="237"/>
      <c r="D1400" s="237"/>
      <c r="E1400" s="242">
        <f t="shared" si="23"/>
        <v>0</v>
      </c>
    </row>
    <row r="1401" spans="1:5" ht="30">
      <c r="A1401" s="240" t="s">
        <v>23945</v>
      </c>
      <c r="B1401" s="241" t="s">
        <v>1807</v>
      </c>
      <c r="C1401" s="222" t="s">
        <v>1</v>
      </c>
      <c r="D1401" s="223">
        <v>202.83</v>
      </c>
      <c r="E1401" s="242">
        <f t="shared" si="23"/>
        <v>202.83</v>
      </c>
    </row>
    <row r="1402" spans="1:5" ht="30">
      <c r="A1402" s="240" t="s">
        <v>23946</v>
      </c>
      <c r="B1402" s="241" t="s">
        <v>1808</v>
      </c>
      <c r="C1402" s="222" t="s">
        <v>2</v>
      </c>
      <c r="D1402" s="223">
        <v>44.63</v>
      </c>
      <c r="E1402" s="242">
        <f t="shared" ref="E1402:E1465" si="24">D1402</f>
        <v>44.63</v>
      </c>
    </row>
    <row r="1403" spans="1:5">
      <c r="A1403" s="240" t="s">
        <v>23947</v>
      </c>
      <c r="B1403" s="241" t="s">
        <v>1809</v>
      </c>
      <c r="C1403" s="222" t="s">
        <v>3</v>
      </c>
      <c r="D1403" s="223">
        <v>3.27</v>
      </c>
      <c r="E1403" s="242">
        <f t="shared" si="24"/>
        <v>3.27</v>
      </c>
    </row>
    <row r="1404" spans="1:5" ht="15" customHeight="1">
      <c r="A1404" s="240" t="s">
        <v>23948</v>
      </c>
      <c r="B1404" s="236" t="s">
        <v>8037</v>
      </c>
      <c r="C1404" s="237"/>
      <c r="D1404" s="237"/>
      <c r="E1404" s="242">
        <f t="shared" si="24"/>
        <v>0</v>
      </c>
    </row>
    <row r="1405" spans="1:5" ht="30">
      <c r="A1405" s="240" t="s">
        <v>23949</v>
      </c>
      <c r="B1405" s="241" t="s">
        <v>8038</v>
      </c>
      <c r="C1405" s="222" t="s">
        <v>4</v>
      </c>
      <c r="D1405" s="223">
        <v>78.650000000000006</v>
      </c>
      <c r="E1405" s="242">
        <f t="shared" si="24"/>
        <v>78.650000000000006</v>
      </c>
    </row>
    <row r="1406" spans="1:5" ht="15" customHeight="1">
      <c r="A1406" s="240" t="s">
        <v>16932</v>
      </c>
      <c r="B1406" s="236" t="s">
        <v>8039</v>
      </c>
      <c r="C1406" s="237"/>
      <c r="D1406" s="237"/>
      <c r="E1406" s="242">
        <f t="shared" si="24"/>
        <v>0</v>
      </c>
    </row>
    <row r="1407" spans="1:5" ht="15" customHeight="1">
      <c r="A1407" s="240" t="s">
        <v>16933</v>
      </c>
      <c r="B1407" s="236" t="s">
        <v>8039</v>
      </c>
      <c r="C1407" s="237"/>
      <c r="D1407" s="237"/>
      <c r="E1407" s="242">
        <f t="shared" si="24"/>
        <v>0</v>
      </c>
    </row>
    <row r="1408" spans="1:5" ht="30">
      <c r="A1408" s="240" t="s">
        <v>23950</v>
      </c>
      <c r="B1408" s="241" t="s">
        <v>8040</v>
      </c>
      <c r="C1408" s="222" t="s">
        <v>7</v>
      </c>
      <c r="D1408" s="223">
        <v>65.62</v>
      </c>
      <c r="E1408" s="242">
        <f t="shared" si="24"/>
        <v>65.62</v>
      </c>
    </row>
    <row r="1409" spans="1:5" ht="30">
      <c r="A1409" s="240" t="s">
        <v>23951</v>
      </c>
      <c r="B1409" s="241" t="s">
        <v>8041</v>
      </c>
      <c r="C1409" s="222" t="s">
        <v>3</v>
      </c>
      <c r="D1409" s="223">
        <v>238</v>
      </c>
      <c r="E1409" s="242">
        <f t="shared" si="24"/>
        <v>238</v>
      </c>
    </row>
    <row r="1410" spans="1:5" ht="30">
      <c r="A1410" s="240" t="s">
        <v>23952</v>
      </c>
      <c r="B1410" s="241" t="s">
        <v>1810</v>
      </c>
      <c r="C1410" s="222" t="s">
        <v>1</v>
      </c>
      <c r="D1410" s="223">
        <v>4.28</v>
      </c>
      <c r="E1410" s="242">
        <f t="shared" si="24"/>
        <v>4.28</v>
      </c>
    </row>
    <row r="1411" spans="1:5" ht="30">
      <c r="A1411" s="240" t="s">
        <v>23953</v>
      </c>
      <c r="B1411" s="241" t="s">
        <v>1811</v>
      </c>
      <c r="C1411" s="222" t="s">
        <v>1</v>
      </c>
      <c r="D1411" s="223">
        <v>16.559999999999999</v>
      </c>
      <c r="E1411" s="242">
        <f t="shared" si="24"/>
        <v>16.559999999999999</v>
      </c>
    </row>
    <row r="1412" spans="1:5" ht="30">
      <c r="A1412" s="240" t="s">
        <v>23954</v>
      </c>
      <c r="B1412" s="241" t="s">
        <v>1812</v>
      </c>
      <c r="C1412" s="222" t="s">
        <v>1</v>
      </c>
      <c r="D1412" s="223">
        <v>24.42</v>
      </c>
      <c r="E1412" s="242">
        <f t="shared" si="24"/>
        <v>24.42</v>
      </c>
    </row>
    <row r="1413" spans="1:5" ht="30">
      <c r="A1413" s="240" t="s">
        <v>23955</v>
      </c>
      <c r="B1413" s="241" t="s">
        <v>1813</v>
      </c>
      <c r="C1413" s="222" t="s">
        <v>1</v>
      </c>
      <c r="D1413" s="223">
        <v>8.02</v>
      </c>
      <c r="E1413" s="242">
        <f t="shared" si="24"/>
        <v>8.02</v>
      </c>
    </row>
    <row r="1414" spans="1:5" ht="30">
      <c r="A1414" s="240" t="s">
        <v>23956</v>
      </c>
      <c r="B1414" s="241" t="s">
        <v>1814</v>
      </c>
      <c r="C1414" s="222" t="s">
        <v>3</v>
      </c>
      <c r="D1414" s="223">
        <v>8.69</v>
      </c>
      <c r="E1414" s="242">
        <f t="shared" si="24"/>
        <v>8.69</v>
      </c>
    </row>
    <row r="1415" spans="1:5" ht="30">
      <c r="A1415" s="240" t="s">
        <v>23957</v>
      </c>
      <c r="B1415" s="241" t="s">
        <v>1815</v>
      </c>
      <c r="C1415" s="222" t="s">
        <v>3</v>
      </c>
      <c r="D1415" s="223">
        <v>8.23</v>
      </c>
      <c r="E1415" s="242">
        <f t="shared" si="24"/>
        <v>8.23</v>
      </c>
    </row>
    <row r="1416" spans="1:5" ht="30">
      <c r="A1416" s="240" t="s">
        <v>23958</v>
      </c>
      <c r="B1416" s="241" t="s">
        <v>1816</v>
      </c>
      <c r="C1416" s="222" t="s">
        <v>3</v>
      </c>
      <c r="D1416" s="223">
        <v>9.0399999999999991</v>
      </c>
      <c r="E1416" s="242">
        <f t="shared" si="24"/>
        <v>9.0399999999999991</v>
      </c>
    </row>
    <row r="1417" spans="1:5">
      <c r="A1417" s="240" t="s">
        <v>23959</v>
      </c>
      <c r="B1417" s="241" t="s">
        <v>1817</v>
      </c>
      <c r="C1417" s="222" t="s">
        <v>1</v>
      </c>
      <c r="D1417" s="223">
        <v>8.15</v>
      </c>
      <c r="E1417" s="242">
        <f t="shared" si="24"/>
        <v>8.15</v>
      </c>
    </row>
    <row r="1418" spans="1:5" ht="15" customHeight="1">
      <c r="A1418" s="240" t="s">
        <v>16936</v>
      </c>
      <c r="B1418" s="236" t="s">
        <v>8042</v>
      </c>
      <c r="C1418" s="237"/>
      <c r="D1418" s="237"/>
      <c r="E1418" s="242">
        <f t="shared" si="24"/>
        <v>0</v>
      </c>
    </row>
    <row r="1419" spans="1:5">
      <c r="A1419" s="240" t="s">
        <v>16937</v>
      </c>
      <c r="B1419" s="241" t="s">
        <v>1818</v>
      </c>
      <c r="C1419" s="222" t="s">
        <v>3</v>
      </c>
      <c r="D1419" s="223">
        <v>14.79</v>
      </c>
      <c r="E1419" s="242">
        <f t="shared" si="24"/>
        <v>14.79</v>
      </c>
    </row>
    <row r="1420" spans="1:5" ht="30">
      <c r="A1420" s="240" t="s">
        <v>16938</v>
      </c>
      <c r="B1420" s="241" t="s">
        <v>1819</v>
      </c>
      <c r="C1420" s="222" t="s">
        <v>3</v>
      </c>
      <c r="D1420" s="223">
        <v>12.85</v>
      </c>
      <c r="E1420" s="242">
        <f t="shared" si="24"/>
        <v>12.85</v>
      </c>
    </row>
    <row r="1421" spans="1:5" ht="30">
      <c r="A1421" s="240" t="s">
        <v>23960</v>
      </c>
      <c r="B1421" s="241" t="s">
        <v>8043</v>
      </c>
      <c r="C1421" s="222" t="s">
        <v>1</v>
      </c>
      <c r="D1421" s="223">
        <v>204.49</v>
      </c>
      <c r="E1421" s="242">
        <f t="shared" si="24"/>
        <v>204.49</v>
      </c>
    </row>
    <row r="1422" spans="1:5" ht="30">
      <c r="A1422" s="240" t="s">
        <v>16940</v>
      </c>
      <c r="B1422" s="241" t="s">
        <v>1820</v>
      </c>
      <c r="C1422" s="222" t="s">
        <v>1</v>
      </c>
      <c r="D1422" s="223">
        <v>139.91999999999999</v>
      </c>
      <c r="E1422" s="242">
        <f t="shared" si="24"/>
        <v>139.91999999999999</v>
      </c>
    </row>
    <row r="1423" spans="1:5" ht="30">
      <c r="A1423" s="240" t="s">
        <v>23961</v>
      </c>
      <c r="B1423" s="241" t="s">
        <v>1821</v>
      </c>
      <c r="C1423" s="222" t="s">
        <v>3</v>
      </c>
      <c r="D1423" s="223">
        <v>13</v>
      </c>
      <c r="E1423" s="242">
        <f t="shared" si="24"/>
        <v>13</v>
      </c>
    </row>
    <row r="1424" spans="1:5" ht="15" customHeight="1">
      <c r="A1424" s="240" t="s">
        <v>16973</v>
      </c>
      <c r="B1424" s="236" t="s">
        <v>8044</v>
      </c>
      <c r="C1424" s="237"/>
      <c r="D1424" s="237"/>
      <c r="E1424" s="242">
        <f t="shared" si="24"/>
        <v>0</v>
      </c>
    </row>
    <row r="1425" spans="1:5" ht="15" customHeight="1">
      <c r="A1425" s="240" t="s">
        <v>17011</v>
      </c>
      <c r="B1425" s="236" t="s">
        <v>8045</v>
      </c>
      <c r="C1425" s="237"/>
      <c r="D1425" s="237"/>
      <c r="E1425" s="242">
        <f t="shared" si="24"/>
        <v>0</v>
      </c>
    </row>
    <row r="1426" spans="1:5">
      <c r="A1426" s="240" t="s">
        <v>23962</v>
      </c>
      <c r="B1426" s="241" t="s">
        <v>1822</v>
      </c>
      <c r="C1426" s="222" t="s">
        <v>2</v>
      </c>
      <c r="D1426" s="223">
        <v>187.22</v>
      </c>
      <c r="E1426" s="242">
        <f t="shared" si="24"/>
        <v>187.22</v>
      </c>
    </row>
    <row r="1427" spans="1:5" ht="15" customHeight="1">
      <c r="A1427" s="240" t="s">
        <v>23963</v>
      </c>
      <c r="B1427" s="236" t="s">
        <v>7834</v>
      </c>
      <c r="C1427" s="237"/>
      <c r="D1427" s="237"/>
      <c r="E1427" s="242">
        <f t="shared" si="24"/>
        <v>0</v>
      </c>
    </row>
    <row r="1428" spans="1:5" ht="75">
      <c r="A1428" s="240" t="s">
        <v>23964</v>
      </c>
      <c r="B1428" s="241" t="s">
        <v>13755</v>
      </c>
      <c r="C1428" s="222" t="s">
        <v>2</v>
      </c>
      <c r="D1428" s="223">
        <v>189.1</v>
      </c>
      <c r="E1428" s="242">
        <f t="shared" si="24"/>
        <v>189.1</v>
      </c>
    </row>
    <row r="1429" spans="1:5" ht="15" customHeight="1">
      <c r="A1429" s="240" t="s">
        <v>23965</v>
      </c>
      <c r="B1429" s="236" t="s">
        <v>7756</v>
      </c>
      <c r="C1429" s="237"/>
      <c r="D1429" s="237"/>
      <c r="E1429" s="242">
        <f t="shared" si="24"/>
        <v>0</v>
      </c>
    </row>
    <row r="1430" spans="1:5" ht="30">
      <c r="A1430" s="240" t="s">
        <v>23966</v>
      </c>
      <c r="B1430" s="241" t="s">
        <v>8046</v>
      </c>
      <c r="C1430" s="222" t="s">
        <v>2</v>
      </c>
      <c r="D1430" s="223">
        <v>49.94</v>
      </c>
      <c r="E1430" s="242">
        <f t="shared" si="24"/>
        <v>49.94</v>
      </c>
    </row>
    <row r="1431" spans="1:5" ht="45">
      <c r="A1431" s="240" t="s">
        <v>23967</v>
      </c>
      <c r="B1431" s="241" t="s">
        <v>8047</v>
      </c>
      <c r="C1431" s="222" t="s">
        <v>2</v>
      </c>
      <c r="D1431" s="223">
        <v>76.239999999999995</v>
      </c>
      <c r="E1431" s="242">
        <f t="shared" si="24"/>
        <v>76.239999999999995</v>
      </c>
    </row>
    <row r="1432" spans="1:5" ht="15" customHeight="1">
      <c r="A1432" s="240" t="s">
        <v>23968</v>
      </c>
      <c r="B1432" s="236" t="s">
        <v>7744</v>
      </c>
      <c r="C1432" s="237"/>
      <c r="D1432" s="237"/>
      <c r="E1432" s="242">
        <f t="shared" si="24"/>
        <v>0</v>
      </c>
    </row>
    <row r="1433" spans="1:5" ht="45">
      <c r="A1433" s="240" t="s">
        <v>23969</v>
      </c>
      <c r="B1433" s="241" t="s">
        <v>5860</v>
      </c>
      <c r="C1433" s="222" t="s">
        <v>2</v>
      </c>
      <c r="D1433" s="223">
        <v>18.059999999999999</v>
      </c>
      <c r="E1433" s="242">
        <f t="shared" si="24"/>
        <v>18.059999999999999</v>
      </c>
    </row>
    <row r="1434" spans="1:5" ht="15" customHeight="1">
      <c r="A1434" s="240" t="s">
        <v>17124</v>
      </c>
      <c r="B1434" s="236" t="s">
        <v>8048</v>
      </c>
      <c r="C1434" s="237"/>
      <c r="D1434" s="237"/>
      <c r="E1434" s="242">
        <f t="shared" si="24"/>
        <v>0</v>
      </c>
    </row>
    <row r="1435" spans="1:5" ht="15" customHeight="1">
      <c r="A1435" s="240" t="s">
        <v>23970</v>
      </c>
      <c r="B1435" s="236" t="s">
        <v>8049</v>
      </c>
      <c r="C1435" s="237"/>
      <c r="D1435" s="237"/>
      <c r="E1435" s="242">
        <f t="shared" si="24"/>
        <v>0</v>
      </c>
    </row>
    <row r="1436" spans="1:5" ht="30">
      <c r="A1436" s="240" t="s">
        <v>23971</v>
      </c>
      <c r="B1436" s="241" t="s">
        <v>1823</v>
      </c>
      <c r="C1436" s="222" t="s">
        <v>4</v>
      </c>
      <c r="D1436" s="223">
        <v>44.57</v>
      </c>
      <c r="E1436" s="242">
        <f t="shared" si="24"/>
        <v>44.57</v>
      </c>
    </row>
    <row r="1437" spans="1:5" ht="15" customHeight="1">
      <c r="A1437" s="240" t="s">
        <v>17156</v>
      </c>
      <c r="B1437" s="236" t="s">
        <v>8050</v>
      </c>
      <c r="C1437" s="237"/>
      <c r="D1437" s="237"/>
      <c r="E1437" s="242">
        <f t="shared" si="24"/>
        <v>0</v>
      </c>
    </row>
    <row r="1438" spans="1:5" ht="30">
      <c r="A1438" s="240" t="s">
        <v>23972</v>
      </c>
      <c r="B1438" s="241" t="s">
        <v>1824</v>
      </c>
      <c r="C1438" s="222" t="s">
        <v>2</v>
      </c>
      <c r="D1438" s="225">
        <v>1844.87</v>
      </c>
      <c r="E1438" s="242">
        <f t="shared" si="24"/>
        <v>1844.87</v>
      </c>
    </row>
    <row r="1439" spans="1:5" ht="15" customHeight="1">
      <c r="A1439" s="240" t="s">
        <v>17161</v>
      </c>
      <c r="B1439" s="236" t="s">
        <v>23973</v>
      </c>
      <c r="C1439" s="237"/>
      <c r="D1439" s="237"/>
      <c r="E1439" s="242">
        <f t="shared" si="24"/>
        <v>0</v>
      </c>
    </row>
    <row r="1440" spans="1:5" ht="30">
      <c r="A1440" s="240" t="s">
        <v>17190</v>
      </c>
      <c r="B1440" s="241" t="s">
        <v>23974</v>
      </c>
      <c r="C1440" s="222" t="s">
        <v>2</v>
      </c>
      <c r="D1440" s="223">
        <v>2.61</v>
      </c>
      <c r="E1440" s="242">
        <f t="shared" si="24"/>
        <v>2.61</v>
      </c>
    </row>
    <row r="1441" spans="1:5" ht="15" customHeight="1">
      <c r="A1441" s="240" t="s">
        <v>23975</v>
      </c>
      <c r="B1441" s="236" t="s">
        <v>8051</v>
      </c>
      <c r="C1441" s="237"/>
      <c r="D1441" s="237"/>
      <c r="E1441" s="242">
        <f t="shared" si="24"/>
        <v>0</v>
      </c>
    </row>
    <row r="1442" spans="1:5" ht="15" customHeight="1">
      <c r="A1442" s="240" t="s">
        <v>23976</v>
      </c>
      <c r="B1442" s="236" t="s">
        <v>8052</v>
      </c>
      <c r="C1442" s="237"/>
      <c r="D1442" s="237"/>
      <c r="E1442" s="242">
        <f t="shared" si="24"/>
        <v>0</v>
      </c>
    </row>
    <row r="1443" spans="1:5">
      <c r="A1443" s="240" t="s">
        <v>23977</v>
      </c>
      <c r="B1443" s="241" t="s">
        <v>1825</v>
      </c>
      <c r="C1443" s="222" t="s">
        <v>7</v>
      </c>
      <c r="D1443" s="223">
        <v>111.84</v>
      </c>
      <c r="E1443" s="242">
        <f t="shared" si="24"/>
        <v>111.84</v>
      </c>
    </row>
    <row r="1444" spans="1:5" ht="15" customHeight="1">
      <c r="A1444" s="240" t="s">
        <v>23978</v>
      </c>
      <c r="B1444" s="236" t="s">
        <v>8053</v>
      </c>
      <c r="C1444" s="237"/>
      <c r="D1444" s="237"/>
      <c r="E1444" s="242">
        <f t="shared" si="24"/>
        <v>0</v>
      </c>
    </row>
    <row r="1445" spans="1:5" ht="15" customHeight="1">
      <c r="A1445" s="240" t="s">
        <v>23979</v>
      </c>
      <c r="B1445" s="236" t="s">
        <v>8054</v>
      </c>
      <c r="C1445" s="237"/>
      <c r="D1445" s="237"/>
      <c r="E1445" s="242">
        <f t="shared" si="24"/>
        <v>0</v>
      </c>
    </row>
    <row r="1446" spans="1:5">
      <c r="A1446" s="240" t="s">
        <v>23980</v>
      </c>
      <c r="B1446" s="241" t="s">
        <v>13</v>
      </c>
      <c r="C1446" s="222" t="s">
        <v>10</v>
      </c>
      <c r="D1446" s="223">
        <v>5.07</v>
      </c>
      <c r="E1446" s="242">
        <f t="shared" si="24"/>
        <v>5.07</v>
      </c>
    </row>
    <row r="1447" spans="1:5">
      <c r="A1447" s="240" t="s">
        <v>23981</v>
      </c>
      <c r="B1447" s="241" t="s">
        <v>23982</v>
      </c>
      <c r="C1447" s="222" t="s">
        <v>10</v>
      </c>
      <c r="D1447" s="223">
        <v>5.56</v>
      </c>
      <c r="E1447" s="242">
        <f t="shared" si="24"/>
        <v>5.56</v>
      </c>
    </row>
    <row r="1448" spans="1:5" ht="15" customHeight="1">
      <c r="A1448" s="240" t="s">
        <v>23983</v>
      </c>
      <c r="B1448" s="236" t="s">
        <v>8055</v>
      </c>
      <c r="C1448" s="237"/>
      <c r="D1448" s="237"/>
      <c r="E1448" s="242">
        <f t="shared" si="24"/>
        <v>0</v>
      </c>
    </row>
    <row r="1449" spans="1:5">
      <c r="A1449" s="240" t="s">
        <v>23984</v>
      </c>
      <c r="B1449" s="241" t="s">
        <v>1826</v>
      </c>
      <c r="C1449" s="222" t="s">
        <v>3</v>
      </c>
      <c r="D1449" s="223">
        <v>16.899999999999999</v>
      </c>
      <c r="E1449" s="242">
        <f t="shared" si="24"/>
        <v>16.899999999999999</v>
      </c>
    </row>
    <row r="1450" spans="1:5" ht="30">
      <c r="A1450" s="240" t="s">
        <v>23985</v>
      </c>
      <c r="B1450" s="241" t="s">
        <v>23986</v>
      </c>
      <c r="C1450" s="222" t="s">
        <v>23987</v>
      </c>
      <c r="D1450" s="223">
        <v>5.99</v>
      </c>
      <c r="E1450" s="242">
        <f t="shared" si="24"/>
        <v>5.99</v>
      </c>
    </row>
    <row r="1451" spans="1:5" ht="15" customHeight="1">
      <c r="A1451" s="240" t="s">
        <v>23988</v>
      </c>
      <c r="B1451" s="236" t="s">
        <v>8056</v>
      </c>
      <c r="C1451" s="237"/>
      <c r="D1451" s="237"/>
      <c r="E1451" s="242">
        <f t="shared" si="24"/>
        <v>0</v>
      </c>
    </row>
    <row r="1452" spans="1:5" ht="15" customHeight="1">
      <c r="A1452" s="240" t="s">
        <v>23989</v>
      </c>
      <c r="B1452" s="236" t="s">
        <v>8057</v>
      </c>
      <c r="C1452" s="237"/>
      <c r="D1452" s="237"/>
      <c r="E1452" s="242">
        <f t="shared" si="24"/>
        <v>0</v>
      </c>
    </row>
    <row r="1453" spans="1:5">
      <c r="A1453" s="240" t="s">
        <v>23990</v>
      </c>
      <c r="B1453" s="241" t="s">
        <v>1827</v>
      </c>
      <c r="C1453" s="222" t="s">
        <v>2</v>
      </c>
      <c r="D1453" s="223">
        <v>142.19999999999999</v>
      </c>
      <c r="E1453" s="242">
        <f t="shared" si="24"/>
        <v>142.19999999999999</v>
      </c>
    </row>
    <row r="1454" spans="1:5">
      <c r="A1454" s="240" t="s">
        <v>23991</v>
      </c>
      <c r="B1454" s="241" t="s">
        <v>1828</v>
      </c>
      <c r="C1454" s="222" t="s">
        <v>2</v>
      </c>
      <c r="D1454" s="223">
        <v>149.27000000000001</v>
      </c>
      <c r="E1454" s="242">
        <f t="shared" si="24"/>
        <v>149.27000000000001</v>
      </c>
    </row>
    <row r="1455" spans="1:5">
      <c r="A1455" s="240" t="s">
        <v>23992</v>
      </c>
      <c r="B1455" s="241" t="s">
        <v>1829</v>
      </c>
      <c r="C1455" s="222" t="s">
        <v>2</v>
      </c>
      <c r="D1455" s="223">
        <v>25.97</v>
      </c>
      <c r="E1455" s="242">
        <f t="shared" si="24"/>
        <v>25.97</v>
      </c>
    </row>
    <row r="1456" spans="1:5" ht="30">
      <c r="A1456" s="240" t="s">
        <v>23993</v>
      </c>
      <c r="B1456" s="241" t="s">
        <v>1830</v>
      </c>
      <c r="C1456" s="222" t="s">
        <v>2</v>
      </c>
      <c r="D1456" s="223">
        <v>33.32</v>
      </c>
      <c r="E1456" s="242">
        <f t="shared" si="24"/>
        <v>33.32</v>
      </c>
    </row>
    <row r="1457" spans="1:5">
      <c r="A1457" s="240" t="s">
        <v>23994</v>
      </c>
      <c r="B1457" s="241" t="s">
        <v>1831</v>
      </c>
      <c r="C1457" s="222" t="s">
        <v>2</v>
      </c>
      <c r="D1457" s="223">
        <v>16.45</v>
      </c>
      <c r="E1457" s="242">
        <f t="shared" si="24"/>
        <v>16.45</v>
      </c>
    </row>
    <row r="1458" spans="1:5">
      <c r="A1458" s="240" t="s">
        <v>23995</v>
      </c>
      <c r="B1458" s="241" t="s">
        <v>1832</v>
      </c>
      <c r="C1458" s="222" t="s">
        <v>2</v>
      </c>
      <c r="D1458" s="223">
        <v>62.04</v>
      </c>
      <c r="E1458" s="242">
        <f t="shared" si="24"/>
        <v>62.04</v>
      </c>
    </row>
    <row r="1459" spans="1:5">
      <c r="A1459" s="240" t="s">
        <v>23996</v>
      </c>
      <c r="B1459" s="241" t="s">
        <v>1833</v>
      </c>
      <c r="C1459" s="222" t="s">
        <v>2</v>
      </c>
      <c r="D1459" s="223">
        <v>5.18</v>
      </c>
      <c r="E1459" s="242">
        <f t="shared" si="24"/>
        <v>5.18</v>
      </c>
    </row>
    <row r="1460" spans="1:5">
      <c r="A1460" s="240" t="s">
        <v>23997</v>
      </c>
      <c r="B1460" s="241" t="s">
        <v>1834</v>
      </c>
      <c r="C1460" s="222" t="s">
        <v>2</v>
      </c>
      <c r="D1460" s="223">
        <v>13.74</v>
      </c>
      <c r="E1460" s="242">
        <f t="shared" si="24"/>
        <v>13.74</v>
      </c>
    </row>
    <row r="1461" spans="1:5">
      <c r="A1461" s="240" t="s">
        <v>23998</v>
      </c>
      <c r="B1461" s="241" t="s">
        <v>1835</v>
      </c>
      <c r="C1461" s="222" t="s">
        <v>2</v>
      </c>
      <c r="D1461" s="223">
        <v>2.44</v>
      </c>
      <c r="E1461" s="242">
        <f t="shared" si="24"/>
        <v>2.44</v>
      </c>
    </row>
    <row r="1462" spans="1:5" ht="15" customHeight="1">
      <c r="A1462" s="240" t="s">
        <v>23999</v>
      </c>
      <c r="B1462" s="236" t="s">
        <v>8058</v>
      </c>
      <c r="C1462" s="237"/>
      <c r="D1462" s="237"/>
      <c r="E1462" s="242">
        <f t="shared" si="24"/>
        <v>0</v>
      </c>
    </row>
    <row r="1463" spans="1:5" ht="15" customHeight="1">
      <c r="A1463" s="240" t="s">
        <v>24000</v>
      </c>
      <c r="B1463" s="236" t="s">
        <v>8059</v>
      </c>
      <c r="C1463" s="237"/>
      <c r="D1463" s="237"/>
      <c r="E1463" s="242">
        <f t="shared" si="24"/>
        <v>0</v>
      </c>
    </row>
    <row r="1464" spans="1:5">
      <c r="A1464" s="240" t="s">
        <v>24001</v>
      </c>
      <c r="B1464" s="241" t="s">
        <v>1836</v>
      </c>
      <c r="C1464" s="222" t="s">
        <v>2</v>
      </c>
      <c r="D1464" s="223">
        <v>110.26</v>
      </c>
      <c r="E1464" s="242">
        <f t="shared" si="24"/>
        <v>110.26</v>
      </c>
    </row>
    <row r="1465" spans="1:5">
      <c r="A1465" s="240" t="s">
        <v>24002</v>
      </c>
      <c r="B1465" s="241" t="s">
        <v>1837</v>
      </c>
      <c r="C1465" s="222" t="s">
        <v>2</v>
      </c>
      <c r="D1465" s="223">
        <v>44.15</v>
      </c>
      <c r="E1465" s="242">
        <f t="shared" si="24"/>
        <v>44.15</v>
      </c>
    </row>
    <row r="1466" spans="1:5">
      <c r="A1466" s="240" t="s">
        <v>24003</v>
      </c>
      <c r="B1466" s="241" t="s">
        <v>1838</v>
      </c>
      <c r="C1466" s="222" t="s">
        <v>2</v>
      </c>
      <c r="D1466" s="223">
        <v>59.47</v>
      </c>
      <c r="E1466" s="242">
        <f t="shared" ref="E1466:E1529" si="25">D1466</f>
        <v>59.47</v>
      </c>
    </row>
    <row r="1467" spans="1:5">
      <c r="A1467" s="240" t="s">
        <v>24004</v>
      </c>
      <c r="B1467" s="241" t="s">
        <v>1839</v>
      </c>
      <c r="C1467" s="222" t="s">
        <v>2</v>
      </c>
      <c r="D1467" s="223">
        <v>83.17</v>
      </c>
      <c r="E1467" s="242">
        <f t="shared" si="25"/>
        <v>83.17</v>
      </c>
    </row>
    <row r="1468" spans="1:5">
      <c r="A1468" s="240" t="s">
        <v>24005</v>
      </c>
      <c r="B1468" s="241" t="s">
        <v>1840</v>
      </c>
      <c r="C1468" s="222" t="s">
        <v>2</v>
      </c>
      <c r="D1468" s="223">
        <v>38.700000000000003</v>
      </c>
      <c r="E1468" s="242">
        <f t="shared" si="25"/>
        <v>38.700000000000003</v>
      </c>
    </row>
    <row r="1469" spans="1:5">
      <c r="A1469" s="240" t="s">
        <v>24006</v>
      </c>
      <c r="B1469" s="241" t="s">
        <v>1841</v>
      </c>
      <c r="C1469" s="222" t="s">
        <v>2</v>
      </c>
      <c r="D1469" s="223">
        <v>35.729999999999997</v>
      </c>
      <c r="E1469" s="242">
        <f t="shared" si="25"/>
        <v>35.729999999999997</v>
      </c>
    </row>
    <row r="1470" spans="1:5">
      <c r="A1470" s="240" t="s">
        <v>24007</v>
      </c>
      <c r="B1470" s="241" t="s">
        <v>1842</v>
      </c>
      <c r="C1470" s="222" t="s">
        <v>2</v>
      </c>
      <c r="D1470" s="223">
        <v>36.549999999999997</v>
      </c>
      <c r="E1470" s="242">
        <f t="shared" si="25"/>
        <v>36.549999999999997</v>
      </c>
    </row>
    <row r="1471" spans="1:5">
      <c r="A1471" s="240" t="s">
        <v>24008</v>
      </c>
      <c r="B1471" s="241" t="s">
        <v>1843</v>
      </c>
      <c r="C1471" s="222" t="s">
        <v>2</v>
      </c>
      <c r="D1471" s="223">
        <v>165.97</v>
      </c>
      <c r="E1471" s="242">
        <f t="shared" si="25"/>
        <v>165.97</v>
      </c>
    </row>
    <row r="1472" spans="1:5" ht="30">
      <c r="A1472" s="240" t="s">
        <v>24009</v>
      </c>
      <c r="B1472" s="241" t="s">
        <v>1844</v>
      </c>
      <c r="C1472" s="222" t="s">
        <v>2</v>
      </c>
      <c r="D1472" s="223">
        <v>66.27</v>
      </c>
      <c r="E1472" s="242">
        <f t="shared" si="25"/>
        <v>66.27</v>
      </c>
    </row>
    <row r="1473" spans="1:5">
      <c r="A1473" s="240" t="s">
        <v>24010</v>
      </c>
      <c r="B1473" s="241" t="s">
        <v>1845</v>
      </c>
      <c r="C1473" s="222" t="s">
        <v>2</v>
      </c>
      <c r="D1473" s="223">
        <v>48.61</v>
      </c>
      <c r="E1473" s="242">
        <f t="shared" si="25"/>
        <v>48.61</v>
      </c>
    </row>
    <row r="1474" spans="1:5">
      <c r="A1474" s="240" t="s">
        <v>24011</v>
      </c>
      <c r="B1474" s="241" t="s">
        <v>1846</v>
      </c>
      <c r="C1474" s="222" t="s">
        <v>2</v>
      </c>
      <c r="D1474" s="223">
        <v>85</v>
      </c>
      <c r="E1474" s="242">
        <f t="shared" si="25"/>
        <v>85</v>
      </c>
    </row>
    <row r="1475" spans="1:5">
      <c r="A1475" s="240" t="s">
        <v>24012</v>
      </c>
      <c r="B1475" s="241" t="s">
        <v>1847</v>
      </c>
      <c r="C1475" s="222" t="s">
        <v>2</v>
      </c>
      <c r="D1475" s="223">
        <v>469.67</v>
      </c>
      <c r="E1475" s="242">
        <f t="shared" si="25"/>
        <v>469.67</v>
      </c>
    </row>
    <row r="1476" spans="1:5">
      <c r="A1476" s="240" t="s">
        <v>24013</v>
      </c>
      <c r="B1476" s="241" t="s">
        <v>1848</v>
      </c>
      <c r="C1476" s="222" t="s">
        <v>2</v>
      </c>
      <c r="D1476" s="223">
        <v>756.28</v>
      </c>
      <c r="E1476" s="242">
        <f t="shared" si="25"/>
        <v>756.28</v>
      </c>
    </row>
    <row r="1477" spans="1:5">
      <c r="A1477" s="240" t="s">
        <v>24014</v>
      </c>
      <c r="B1477" s="241" t="s">
        <v>1849</v>
      </c>
      <c r="C1477" s="222" t="s">
        <v>2</v>
      </c>
      <c r="D1477" s="223">
        <v>215.35</v>
      </c>
      <c r="E1477" s="242">
        <f t="shared" si="25"/>
        <v>215.35</v>
      </c>
    </row>
    <row r="1478" spans="1:5" ht="15" customHeight="1">
      <c r="A1478" s="240" t="s">
        <v>24015</v>
      </c>
      <c r="B1478" s="236" t="s">
        <v>8060</v>
      </c>
      <c r="C1478" s="237"/>
      <c r="D1478" s="237"/>
      <c r="E1478" s="242">
        <f t="shared" si="25"/>
        <v>0</v>
      </c>
    </row>
    <row r="1479" spans="1:5" ht="15" customHeight="1">
      <c r="A1479" s="240" t="s">
        <v>24016</v>
      </c>
      <c r="B1479" s="236" t="s">
        <v>8061</v>
      </c>
      <c r="C1479" s="237"/>
      <c r="D1479" s="237"/>
      <c r="E1479" s="242">
        <f t="shared" si="25"/>
        <v>0</v>
      </c>
    </row>
    <row r="1480" spans="1:5" ht="30">
      <c r="A1480" s="240" t="s">
        <v>24017</v>
      </c>
      <c r="B1480" s="241" t="s">
        <v>1850</v>
      </c>
      <c r="C1480" s="222" t="s">
        <v>901</v>
      </c>
      <c r="D1480" s="225">
        <v>1308.51</v>
      </c>
      <c r="E1480" s="242">
        <f t="shared" si="25"/>
        <v>1308.51</v>
      </c>
    </row>
    <row r="1481" spans="1:5" ht="15" customHeight="1">
      <c r="A1481" s="240" t="s">
        <v>24018</v>
      </c>
      <c r="B1481" s="236" t="s">
        <v>24019</v>
      </c>
      <c r="C1481" s="237"/>
      <c r="D1481" s="237"/>
      <c r="E1481" s="242">
        <f t="shared" si="25"/>
        <v>0</v>
      </c>
    </row>
    <row r="1482" spans="1:5" ht="30">
      <c r="A1482" s="240" t="s">
        <v>24020</v>
      </c>
      <c r="B1482" s="241" t="s">
        <v>24021</v>
      </c>
      <c r="C1482" s="222" t="s">
        <v>4636</v>
      </c>
      <c r="D1482" s="225">
        <v>10793.15</v>
      </c>
      <c r="E1482" s="242">
        <f t="shared" si="25"/>
        <v>10793.15</v>
      </c>
    </row>
    <row r="1483" spans="1:5" ht="30">
      <c r="A1483" s="240" t="s">
        <v>24022</v>
      </c>
      <c r="B1483" s="241" t="s">
        <v>24023</v>
      </c>
      <c r="C1483" s="222" t="s">
        <v>4636</v>
      </c>
      <c r="D1483" s="225">
        <v>28277.23</v>
      </c>
      <c r="E1483" s="242">
        <f t="shared" si="25"/>
        <v>28277.23</v>
      </c>
    </row>
    <row r="1484" spans="1:5" ht="30">
      <c r="A1484" s="240" t="s">
        <v>24024</v>
      </c>
      <c r="B1484" s="241" t="s">
        <v>24025</v>
      </c>
      <c r="C1484" s="222" t="s">
        <v>4636</v>
      </c>
      <c r="D1484" s="225">
        <v>11752.7</v>
      </c>
      <c r="E1484" s="242">
        <f t="shared" si="25"/>
        <v>11752.7</v>
      </c>
    </row>
    <row r="1485" spans="1:5" ht="30">
      <c r="A1485" s="240" t="s">
        <v>24026</v>
      </c>
      <c r="B1485" s="241" t="s">
        <v>24027</v>
      </c>
      <c r="C1485" s="222" t="s">
        <v>4636</v>
      </c>
      <c r="D1485" s="225">
        <v>3589.66</v>
      </c>
      <c r="E1485" s="242">
        <f t="shared" si="25"/>
        <v>3589.66</v>
      </c>
    </row>
    <row r="1486" spans="1:5" ht="30">
      <c r="A1486" s="240" t="s">
        <v>24028</v>
      </c>
      <c r="B1486" s="241" t="s">
        <v>24029</v>
      </c>
      <c r="C1486" s="222" t="s">
        <v>4636</v>
      </c>
      <c r="D1486" s="225">
        <v>20222.919999999998</v>
      </c>
      <c r="E1486" s="242">
        <f t="shared" si="25"/>
        <v>20222.919999999998</v>
      </c>
    </row>
    <row r="1487" spans="1:5" ht="30">
      <c r="A1487" s="240" t="s">
        <v>24030</v>
      </c>
      <c r="B1487" s="241" t="s">
        <v>24031</v>
      </c>
      <c r="C1487" s="222" t="s">
        <v>4636</v>
      </c>
      <c r="D1487" s="225">
        <v>8634.73</v>
      </c>
      <c r="E1487" s="242">
        <f t="shared" si="25"/>
        <v>8634.73</v>
      </c>
    </row>
    <row r="1488" spans="1:5" ht="30">
      <c r="A1488" s="240" t="s">
        <v>24032</v>
      </c>
      <c r="B1488" s="241" t="s">
        <v>24033</v>
      </c>
      <c r="C1488" s="222" t="s">
        <v>4636</v>
      </c>
      <c r="D1488" s="225">
        <v>6906.65</v>
      </c>
      <c r="E1488" s="242">
        <f t="shared" si="25"/>
        <v>6906.65</v>
      </c>
    </row>
    <row r="1489" spans="1:5" ht="30">
      <c r="A1489" s="240" t="s">
        <v>24034</v>
      </c>
      <c r="B1489" s="241" t="s">
        <v>24035</v>
      </c>
      <c r="C1489" s="222" t="s">
        <v>4636</v>
      </c>
      <c r="D1489" s="225">
        <v>16153.49</v>
      </c>
      <c r="E1489" s="242">
        <f t="shared" si="25"/>
        <v>16153.49</v>
      </c>
    </row>
    <row r="1490" spans="1:5" ht="30">
      <c r="A1490" s="240" t="s">
        <v>24036</v>
      </c>
      <c r="B1490" s="241" t="s">
        <v>24037</v>
      </c>
      <c r="C1490" s="222" t="s">
        <v>4636</v>
      </c>
      <c r="D1490" s="225">
        <v>13374.95</v>
      </c>
      <c r="E1490" s="242">
        <f t="shared" si="25"/>
        <v>13374.95</v>
      </c>
    </row>
    <row r="1491" spans="1:5" ht="30">
      <c r="A1491" s="240" t="s">
        <v>24038</v>
      </c>
      <c r="B1491" s="241" t="s">
        <v>24039</v>
      </c>
      <c r="C1491" s="222" t="s">
        <v>4636</v>
      </c>
      <c r="D1491" s="225">
        <v>13374.95</v>
      </c>
      <c r="E1491" s="242">
        <f t="shared" si="25"/>
        <v>13374.95</v>
      </c>
    </row>
    <row r="1492" spans="1:5" ht="30">
      <c r="A1492" s="240" t="s">
        <v>24040</v>
      </c>
      <c r="B1492" s="241" t="s">
        <v>24041</v>
      </c>
      <c r="C1492" s="222" t="s">
        <v>4636</v>
      </c>
      <c r="D1492" s="225">
        <v>12391.24</v>
      </c>
      <c r="E1492" s="242">
        <f t="shared" si="25"/>
        <v>12391.24</v>
      </c>
    </row>
    <row r="1493" spans="1:5" ht="30">
      <c r="A1493" s="240" t="s">
        <v>24042</v>
      </c>
      <c r="B1493" s="241" t="s">
        <v>24043</v>
      </c>
      <c r="C1493" s="222" t="s">
        <v>4636</v>
      </c>
      <c r="D1493" s="225">
        <v>12520.68</v>
      </c>
      <c r="E1493" s="242">
        <f t="shared" si="25"/>
        <v>12520.68</v>
      </c>
    </row>
    <row r="1494" spans="1:5" ht="30">
      <c r="A1494" s="240" t="s">
        <v>24044</v>
      </c>
      <c r="B1494" s="241" t="s">
        <v>24045</v>
      </c>
      <c r="C1494" s="222" t="s">
        <v>4636</v>
      </c>
      <c r="D1494" s="225">
        <v>13374.95</v>
      </c>
      <c r="E1494" s="242">
        <f t="shared" si="25"/>
        <v>13374.95</v>
      </c>
    </row>
    <row r="1495" spans="1:5" ht="30">
      <c r="A1495" s="240" t="s">
        <v>24046</v>
      </c>
      <c r="B1495" s="241" t="s">
        <v>24047</v>
      </c>
      <c r="C1495" s="222" t="s">
        <v>4636</v>
      </c>
      <c r="D1495" s="225">
        <v>28950.3</v>
      </c>
      <c r="E1495" s="242">
        <f t="shared" si="25"/>
        <v>28950.3</v>
      </c>
    </row>
    <row r="1496" spans="1:5">
      <c r="A1496" s="240" t="s">
        <v>24048</v>
      </c>
      <c r="B1496" s="241" t="s">
        <v>24049</v>
      </c>
      <c r="C1496" s="222" t="s">
        <v>4636</v>
      </c>
      <c r="D1496" s="225">
        <v>7179.33</v>
      </c>
      <c r="E1496" s="242">
        <f t="shared" si="25"/>
        <v>7179.33</v>
      </c>
    </row>
    <row r="1497" spans="1:5" ht="30">
      <c r="A1497" s="240" t="s">
        <v>24050</v>
      </c>
      <c r="B1497" s="241" t="s">
        <v>24051</v>
      </c>
      <c r="C1497" s="222" t="s">
        <v>4636</v>
      </c>
      <c r="D1497" s="225">
        <v>16153.49</v>
      </c>
      <c r="E1497" s="242">
        <f t="shared" si="25"/>
        <v>16153.49</v>
      </c>
    </row>
    <row r="1498" spans="1:5" ht="30">
      <c r="A1498" s="240" t="s">
        <v>24052</v>
      </c>
      <c r="B1498" s="241" t="s">
        <v>24053</v>
      </c>
      <c r="C1498" s="222" t="s">
        <v>901</v>
      </c>
      <c r="D1498" s="225">
        <v>24219.88</v>
      </c>
      <c r="E1498" s="242">
        <f t="shared" si="25"/>
        <v>24219.88</v>
      </c>
    </row>
    <row r="1499" spans="1:5" ht="30">
      <c r="A1499" s="240" t="s">
        <v>24054</v>
      </c>
      <c r="B1499" s="241" t="s">
        <v>24055</v>
      </c>
      <c r="C1499" s="222" t="s">
        <v>4636</v>
      </c>
      <c r="D1499" s="225">
        <v>3356.34</v>
      </c>
      <c r="E1499" s="242">
        <f t="shared" si="25"/>
        <v>3356.34</v>
      </c>
    </row>
    <row r="1500" spans="1:5" ht="30">
      <c r="A1500" s="240" t="s">
        <v>24056</v>
      </c>
      <c r="B1500" s="241" t="s">
        <v>24057</v>
      </c>
      <c r="C1500" s="222" t="s">
        <v>4636</v>
      </c>
      <c r="D1500" s="225">
        <v>6071.02</v>
      </c>
      <c r="E1500" s="242">
        <f t="shared" si="25"/>
        <v>6071.02</v>
      </c>
    </row>
    <row r="1501" spans="1:5">
      <c r="A1501" s="240" t="s">
        <v>24058</v>
      </c>
      <c r="B1501" s="241" t="s">
        <v>24059</v>
      </c>
      <c r="C1501" s="222" t="s">
        <v>4636</v>
      </c>
      <c r="D1501" s="225">
        <v>2490.67</v>
      </c>
      <c r="E1501" s="242">
        <f t="shared" si="25"/>
        <v>2490.67</v>
      </c>
    </row>
    <row r="1502" spans="1:5" ht="30">
      <c r="A1502" s="240" t="s">
        <v>24060</v>
      </c>
      <c r="B1502" s="241" t="s">
        <v>24061</v>
      </c>
      <c r="C1502" s="222" t="s">
        <v>4636</v>
      </c>
      <c r="D1502" s="225">
        <v>2490.67</v>
      </c>
      <c r="E1502" s="242">
        <f t="shared" si="25"/>
        <v>2490.67</v>
      </c>
    </row>
    <row r="1503" spans="1:5" ht="30">
      <c r="A1503" s="240" t="s">
        <v>24062</v>
      </c>
      <c r="B1503" s="241" t="s">
        <v>24063</v>
      </c>
      <c r="C1503" s="222" t="s">
        <v>901</v>
      </c>
      <c r="D1503" s="225">
        <v>9310.33</v>
      </c>
      <c r="E1503" s="242">
        <f t="shared" si="25"/>
        <v>9310.33</v>
      </c>
    </row>
    <row r="1504" spans="1:5" ht="30">
      <c r="A1504" s="240" t="s">
        <v>24064</v>
      </c>
      <c r="B1504" s="241" t="s">
        <v>24065</v>
      </c>
      <c r="C1504" s="222" t="s">
        <v>901</v>
      </c>
      <c r="D1504" s="225">
        <v>24392.35</v>
      </c>
      <c r="E1504" s="242">
        <f t="shared" si="25"/>
        <v>24392.35</v>
      </c>
    </row>
    <row r="1505" spans="1:5" ht="30">
      <c r="A1505" s="240" t="s">
        <v>24066</v>
      </c>
      <c r="B1505" s="241" t="s">
        <v>24067</v>
      </c>
      <c r="C1505" s="222" t="s">
        <v>901</v>
      </c>
      <c r="D1505" s="225">
        <v>10138.049999999999</v>
      </c>
      <c r="E1505" s="242">
        <f t="shared" si="25"/>
        <v>10138.049999999999</v>
      </c>
    </row>
    <row r="1506" spans="1:5" ht="30">
      <c r="A1506" s="240" t="s">
        <v>24068</v>
      </c>
      <c r="B1506" s="241" t="s">
        <v>24069</v>
      </c>
      <c r="C1506" s="222" t="s">
        <v>901</v>
      </c>
      <c r="D1506" s="225">
        <v>3096.5</v>
      </c>
      <c r="E1506" s="242">
        <f t="shared" si="25"/>
        <v>3096.5</v>
      </c>
    </row>
    <row r="1507" spans="1:5" ht="30">
      <c r="A1507" s="240" t="s">
        <v>24070</v>
      </c>
      <c r="B1507" s="241" t="s">
        <v>24071</v>
      </c>
      <c r="C1507" s="222" t="s">
        <v>901</v>
      </c>
      <c r="D1507" s="225">
        <v>17444.59</v>
      </c>
      <c r="E1507" s="242">
        <f t="shared" si="25"/>
        <v>17444.59</v>
      </c>
    </row>
    <row r="1508" spans="1:5" ht="30">
      <c r="A1508" s="240" t="s">
        <v>24072</v>
      </c>
      <c r="B1508" s="241" t="s">
        <v>24073</v>
      </c>
      <c r="C1508" s="222" t="s">
        <v>901</v>
      </c>
      <c r="D1508" s="225">
        <v>7448.44</v>
      </c>
      <c r="E1508" s="242">
        <f t="shared" si="25"/>
        <v>7448.44</v>
      </c>
    </row>
    <row r="1509" spans="1:5" ht="30">
      <c r="A1509" s="240" t="s">
        <v>24074</v>
      </c>
      <c r="B1509" s="241" t="s">
        <v>24075</v>
      </c>
      <c r="C1509" s="222" t="s">
        <v>901</v>
      </c>
      <c r="D1509" s="225">
        <v>5957.78</v>
      </c>
      <c r="E1509" s="242">
        <f t="shared" si="25"/>
        <v>5957.78</v>
      </c>
    </row>
    <row r="1510" spans="1:5" ht="30">
      <c r="A1510" s="240" t="s">
        <v>24076</v>
      </c>
      <c r="B1510" s="241" t="s">
        <v>24077</v>
      </c>
      <c r="C1510" s="222" t="s">
        <v>901</v>
      </c>
      <c r="D1510" s="225">
        <v>13934.23</v>
      </c>
      <c r="E1510" s="242">
        <f t="shared" si="25"/>
        <v>13934.23</v>
      </c>
    </row>
    <row r="1511" spans="1:5" ht="30">
      <c r="A1511" s="240" t="s">
        <v>24078</v>
      </c>
      <c r="B1511" s="241" t="s">
        <v>24079</v>
      </c>
      <c r="C1511" s="222" t="s">
        <v>901</v>
      </c>
      <c r="D1511" s="225">
        <v>11537.43</v>
      </c>
      <c r="E1511" s="242">
        <f t="shared" si="25"/>
        <v>11537.43</v>
      </c>
    </row>
    <row r="1512" spans="1:5" ht="30">
      <c r="A1512" s="240" t="s">
        <v>24080</v>
      </c>
      <c r="B1512" s="241" t="s">
        <v>24081</v>
      </c>
      <c r="C1512" s="222" t="s">
        <v>901</v>
      </c>
      <c r="D1512" s="225">
        <v>11537.43</v>
      </c>
      <c r="E1512" s="242">
        <f t="shared" si="25"/>
        <v>11537.43</v>
      </c>
    </row>
    <row r="1513" spans="1:5" ht="30">
      <c r="A1513" s="240" t="s">
        <v>24082</v>
      </c>
      <c r="B1513" s="241" t="s">
        <v>24083</v>
      </c>
      <c r="C1513" s="222" t="s">
        <v>901</v>
      </c>
      <c r="D1513" s="225">
        <v>10688.87</v>
      </c>
      <c r="E1513" s="242">
        <f t="shared" si="25"/>
        <v>10688.87</v>
      </c>
    </row>
    <row r="1514" spans="1:5" ht="30">
      <c r="A1514" s="240" t="s">
        <v>24084</v>
      </c>
      <c r="B1514" s="241" t="s">
        <v>24085</v>
      </c>
      <c r="C1514" s="222" t="s">
        <v>901</v>
      </c>
      <c r="D1514" s="225">
        <v>10800.52</v>
      </c>
      <c r="E1514" s="242">
        <f t="shared" si="25"/>
        <v>10800.52</v>
      </c>
    </row>
    <row r="1515" spans="1:5" ht="30">
      <c r="A1515" s="240" t="s">
        <v>24086</v>
      </c>
      <c r="B1515" s="241" t="s">
        <v>24087</v>
      </c>
      <c r="C1515" s="222" t="s">
        <v>901</v>
      </c>
      <c r="D1515" s="225">
        <v>11537.43</v>
      </c>
      <c r="E1515" s="242">
        <f t="shared" si="25"/>
        <v>11537.43</v>
      </c>
    </row>
    <row r="1516" spans="1:5" ht="45">
      <c r="A1516" s="240" t="s">
        <v>24088</v>
      </c>
      <c r="B1516" s="241" t="s">
        <v>24089</v>
      </c>
      <c r="C1516" s="222" t="s">
        <v>901</v>
      </c>
      <c r="D1516" s="225">
        <v>24972.94</v>
      </c>
      <c r="E1516" s="242">
        <f t="shared" si="25"/>
        <v>24972.94</v>
      </c>
    </row>
    <row r="1517" spans="1:5">
      <c r="A1517" s="240" t="s">
        <v>24090</v>
      </c>
      <c r="B1517" s="241" t="s">
        <v>24091</v>
      </c>
      <c r="C1517" s="222" t="s">
        <v>901</v>
      </c>
      <c r="D1517" s="225">
        <v>6192.99</v>
      </c>
      <c r="E1517" s="242">
        <f t="shared" si="25"/>
        <v>6192.99</v>
      </c>
    </row>
    <row r="1518" spans="1:5" ht="30">
      <c r="A1518" s="240" t="s">
        <v>24092</v>
      </c>
      <c r="B1518" s="241" t="s">
        <v>24093</v>
      </c>
      <c r="C1518" s="222" t="s">
        <v>901</v>
      </c>
      <c r="D1518" s="225">
        <v>13934.23</v>
      </c>
      <c r="E1518" s="242">
        <f t="shared" si="25"/>
        <v>13934.23</v>
      </c>
    </row>
    <row r="1519" spans="1:5" ht="30">
      <c r="A1519" s="240" t="s">
        <v>24094</v>
      </c>
      <c r="B1519" s="241" t="s">
        <v>24095</v>
      </c>
      <c r="C1519" s="222" t="s">
        <v>901</v>
      </c>
      <c r="D1519" s="225">
        <v>20892.419999999998</v>
      </c>
      <c r="E1519" s="242">
        <f t="shared" si="25"/>
        <v>20892.419999999998</v>
      </c>
    </row>
    <row r="1520" spans="1:5" ht="30">
      <c r="A1520" s="240" t="s">
        <v>24096</v>
      </c>
      <c r="B1520" s="241" t="s">
        <v>24097</v>
      </c>
      <c r="C1520" s="222" t="s">
        <v>901</v>
      </c>
      <c r="D1520" s="225">
        <v>2895.22</v>
      </c>
      <c r="E1520" s="242">
        <f t="shared" si="25"/>
        <v>2895.22</v>
      </c>
    </row>
    <row r="1521" spans="1:5" ht="30">
      <c r="A1521" s="240" t="s">
        <v>24098</v>
      </c>
      <c r="B1521" s="241" t="s">
        <v>24099</v>
      </c>
      <c r="C1521" s="222" t="s">
        <v>901</v>
      </c>
      <c r="D1521" s="225">
        <v>5236.95</v>
      </c>
      <c r="E1521" s="242">
        <f t="shared" si="25"/>
        <v>5236.95</v>
      </c>
    </row>
    <row r="1522" spans="1:5">
      <c r="A1522" s="240" t="s">
        <v>24100</v>
      </c>
      <c r="B1522" s="241" t="s">
        <v>24101</v>
      </c>
      <c r="C1522" s="222" t="s">
        <v>901</v>
      </c>
      <c r="D1522" s="225">
        <v>2148.4899999999998</v>
      </c>
      <c r="E1522" s="242">
        <f t="shared" si="25"/>
        <v>2148.4899999999998</v>
      </c>
    </row>
    <row r="1523" spans="1:5" ht="30">
      <c r="A1523" s="240" t="s">
        <v>24102</v>
      </c>
      <c r="B1523" s="241" t="s">
        <v>24103</v>
      </c>
      <c r="C1523" s="222" t="s">
        <v>901</v>
      </c>
      <c r="D1523" s="225">
        <v>2148.4899999999998</v>
      </c>
      <c r="E1523" s="242">
        <f t="shared" si="25"/>
        <v>2148.4899999999998</v>
      </c>
    </row>
    <row r="1524" spans="1:5" ht="30">
      <c r="A1524" s="240" t="s">
        <v>24104</v>
      </c>
      <c r="B1524" s="241" t="s">
        <v>24105</v>
      </c>
      <c r="C1524" s="222" t="s">
        <v>901</v>
      </c>
      <c r="D1524" s="225">
        <v>4028.42</v>
      </c>
      <c r="E1524" s="242">
        <f t="shared" si="25"/>
        <v>4028.42</v>
      </c>
    </row>
    <row r="1525" spans="1:5" ht="15" customHeight="1">
      <c r="A1525" s="240" t="s">
        <v>24106</v>
      </c>
      <c r="B1525" s="236" t="s">
        <v>8062</v>
      </c>
      <c r="C1525" s="237"/>
      <c r="D1525" s="237"/>
      <c r="E1525" s="242">
        <f t="shared" si="25"/>
        <v>0</v>
      </c>
    </row>
    <row r="1526" spans="1:5" ht="15" customHeight="1">
      <c r="A1526" s="240" t="s">
        <v>24107</v>
      </c>
      <c r="B1526" s="236" t="s">
        <v>8063</v>
      </c>
      <c r="C1526" s="237"/>
      <c r="D1526" s="237"/>
      <c r="E1526" s="242">
        <f t="shared" si="25"/>
        <v>0</v>
      </c>
    </row>
    <row r="1527" spans="1:5" ht="45">
      <c r="A1527" s="240" t="s">
        <v>24108</v>
      </c>
      <c r="B1527" s="241" t="s">
        <v>13756</v>
      </c>
      <c r="C1527" s="222" t="s">
        <v>2</v>
      </c>
      <c r="D1527" s="225">
        <v>1007.33</v>
      </c>
      <c r="E1527" s="242">
        <f t="shared" si="25"/>
        <v>1007.33</v>
      </c>
    </row>
    <row r="1528" spans="1:5" ht="45">
      <c r="A1528" s="240" t="s">
        <v>24109</v>
      </c>
      <c r="B1528" s="241" t="s">
        <v>13757</v>
      </c>
      <c r="C1528" s="222" t="s">
        <v>2</v>
      </c>
      <c r="D1528" s="225">
        <v>2377.5</v>
      </c>
      <c r="E1528" s="242">
        <f t="shared" si="25"/>
        <v>2377.5</v>
      </c>
    </row>
    <row r="1529" spans="1:5" ht="45">
      <c r="A1529" s="240" t="s">
        <v>24110</v>
      </c>
      <c r="B1529" s="241" t="s">
        <v>13758</v>
      </c>
      <c r="C1529" s="222" t="s">
        <v>2</v>
      </c>
      <c r="D1529" s="223">
        <v>875.67</v>
      </c>
      <c r="E1529" s="242">
        <f t="shared" si="25"/>
        <v>875.67</v>
      </c>
    </row>
    <row r="1530" spans="1:5" ht="45">
      <c r="A1530" s="240" t="s">
        <v>24111</v>
      </c>
      <c r="B1530" s="241" t="s">
        <v>13759</v>
      </c>
      <c r="C1530" s="222" t="s">
        <v>2</v>
      </c>
      <c r="D1530" s="223">
        <v>935.33</v>
      </c>
      <c r="E1530" s="242">
        <f t="shared" ref="E1530:E1562" si="26">D1530</f>
        <v>935.33</v>
      </c>
    </row>
    <row r="1531" spans="1:5" ht="45">
      <c r="A1531" s="240" t="s">
        <v>24112</v>
      </c>
      <c r="B1531" s="241" t="s">
        <v>13760</v>
      </c>
      <c r="C1531" s="222" t="s">
        <v>2</v>
      </c>
      <c r="D1531" s="225">
        <v>1168.33</v>
      </c>
      <c r="E1531" s="242">
        <f t="shared" si="26"/>
        <v>1168.33</v>
      </c>
    </row>
    <row r="1532" spans="1:5" ht="30">
      <c r="A1532" s="240" t="s">
        <v>24113</v>
      </c>
      <c r="B1532" s="241" t="s">
        <v>8064</v>
      </c>
      <c r="C1532" s="222" t="s">
        <v>2</v>
      </c>
      <c r="D1532" s="225">
        <v>4870</v>
      </c>
      <c r="E1532" s="242">
        <f t="shared" si="26"/>
        <v>4870</v>
      </c>
    </row>
    <row r="1533" spans="1:5" ht="45">
      <c r="A1533" s="240" t="s">
        <v>24114</v>
      </c>
      <c r="B1533" s="241" t="s">
        <v>8065</v>
      </c>
      <c r="C1533" s="222" t="s">
        <v>2</v>
      </c>
      <c r="D1533" s="223">
        <v>210.4</v>
      </c>
      <c r="E1533" s="242">
        <f t="shared" si="26"/>
        <v>210.4</v>
      </c>
    </row>
    <row r="1534" spans="1:5" ht="15" customHeight="1">
      <c r="A1534" s="240" t="s">
        <v>24115</v>
      </c>
      <c r="B1534" s="236" t="s">
        <v>1851</v>
      </c>
      <c r="C1534" s="237"/>
      <c r="D1534" s="237"/>
      <c r="E1534" s="242">
        <f t="shared" si="26"/>
        <v>0</v>
      </c>
    </row>
    <row r="1535" spans="1:5" ht="15" customHeight="1">
      <c r="A1535" s="240" t="s">
        <v>24116</v>
      </c>
      <c r="B1535" s="236" t="s">
        <v>8066</v>
      </c>
      <c r="C1535" s="237"/>
      <c r="D1535" s="237"/>
      <c r="E1535" s="242">
        <f t="shared" si="26"/>
        <v>0</v>
      </c>
    </row>
    <row r="1536" spans="1:5" ht="30">
      <c r="A1536" s="240" t="s">
        <v>24117</v>
      </c>
      <c r="B1536" s="241" t="s">
        <v>1852</v>
      </c>
      <c r="C1536" s="222" t="s">
        <v>5</v>
      </c>
      <c r="D1536" s="223">
        <v>3.14</v>
      </c>
      <c r="E1536" s="242">
        <f t="shared" si="26"/>
        <v>3.14</v>
      </c>
    </row>
    <row r="1537" spans="1:5" ht="30">
      <c r="A1537" s="240" t="s">
        <v>24118</v>
      </c>
      <c r="B1537" s="241" t="s">
        <v>1853</v>
      </c>
      <c r="C1537" s="222" t="s">
        <v>5</v>
      </c>
      <c r="D1537" s="223">
        <v>9.43</v>
      </c>
      <c r="E1537" s="242">
        <f t="shared" si="26"/>
        <v>9.43</v>
      </c>
    </row>
    <row r="1538" spans="1:5">
      <c r="A1538" s="231" t="s">
        <v>22610</v>
      </c>
      <c r="B1538" s="234"/>
      <c r="C1538" s="234"/>
      <c r="D1538" s="234"/>
      <c r="E1538" s="242">
        <f t="shared" si="26"/>
        <v>0</v>
      </c>
    </row>
    <row r="1539" spans="1:5" ht="15" customHeight="1">
      <c r="A1539" s="231" t="s">
        <v>24119</v>
      </c>
      <c r="B1539" s="237"/>
      <c r="C1539" s="237"/>
      <c r="D1539" s="237"/>
      <c r="E1539" s="242">
        <f t="shared" si="26"/>
        <v>0</v>
      </c>
    </row>
    <row r="1540" spans="1:5">
      <c r="A1540" s="231" t="s">
        <v>22610</v>
      </c>
      <c r="B1540" s="234"/>
      <c r="C1540" s="234"/>
      <c r="D1540" s="234"/>
      <c r="E1540" s="242">
        <f t="shared" si="26"/>
        <v>0</v>
      </c>
    </row>
    <row r="1541" spans="1:5">
      <c r="A1541" s="231" t="s">
        <v>22612</v>
      </c>
      <c r="B1541" s="239" t="s">
        <v>7654</v>
      </c>
      <c r="C1541" s="218" t="s">
        <v>7655</v>
      </c>
      <c r="D1541" s="218" t="s">
        <v>8067</v>
      </c>
      <c r="E1541" s="242" t="str">
        <f t="shared" si="26"/>
        <v>Preço Prod.</v>
      </c>
    </row>
    <row r="1542" spans="1:5" ht="15" customHeight="1">
      <c r="A1542" s="240" t="s">
        <v>16891</v>
      </c>
      <c r="B1542" s="236" t="s">
        <v>8068</v>
      </c>
      <c r="C1542" s="237"/>
      <c r="D1542" s="237"/>
      <c r="E1542" s="242">
        <f t="shared" si="26"/>
        <v>0</v>
      </c>
    </row>
    <row r="1543" spans="1:5" ht="15" customHeight="1">
      <c r="A1543" s="240" t="s">
        <v>16892</v>
      </c>
      <c r="B1543" s="236" t="s">
        <v>8069</v>
      </c>
      <c r="C1543" s="237"/>
      <c r="D1543" s="237"/>
      <c r="E1543" s="242">
        <f t="shared" si="26"/>
        <v>0</v>
      </c>
    </row>
    <row r="1544" spans="1:5">
      <c r="A1544" s="240" t="s">
        <v>24120</v>
      </c>
      <c r="B1544" s="241" t="s">
        <v>1854</v>
      </c>
      <c r="C1544" s="222" t="s">
        <v>5</v>
      </c>
      <c r="D1544" s="223">
        <v>29.25</v>
      </c>
      <c r="E1544" s="242">
        <f t="shared" si="26"/>
        <v>29.25</v>
      </c>
    </row>
    <row r="1545" spans="1:5" ht="15" customHeight="1">
      <c r="A1545" s="240" t="s">
        <v>16896</v>
      </c>
      <c r="B1545" s="236" t="s">
        <v>8070</v>
      </c>
      <c r="C1545" s="237"/>
      <c r="D1545" s="237"/>
      <c r="E1545" s="242">
        <f t="shared" si="26"/>
        <v>0</v>
      </c>
    </row>
    <row r="1546" spans="1:5" ht="30">
      <c r="A1546" s="240" t="s">
        <v>16897</v>
      </c>
      <c r="B1546" s="241" t="s">
        <v>1855</v>
      </c>
      <c r="C1546" s="222" t="s">
        <v>5</v>
      </c>
      <c r="D1546" s="223">
        <v>2.25</v>
      </c>
      <c r="E1546" s="242">
        <f t="shared" si="26"/>
        <v>2.25</v>
      </c>
    </row>
    <row r="1547" spans="1:5" ht="30">
      <c r="A1547" s="240" t="s">
        <v>16898</v>
      </c>
      <c r="B1547" s="241" t="s">
        <v>1856</v>
      </c>
      <c r="C1547" s="222" t="s">
        <v>5</v>
      </c>
      <c r="D1547" s="223">
        <v>2.25</v>
      </c>
      <c r="E1547" s="242">
        <f t="shared" si="26"/>
        <v>2.25</v>
      </c>
    </row>
    <row r="1548" spans="1:5" ht="15" customHeight="1">
      <c r="A1548" s="240" t="s">
        <v>24121</v>
      </c>
      <c r="B1548" s="236" t="s">
        <v>8071</v>
      </c>
      <c r="C1548" s="237"/>
      <c r="D1548" s="237"/>
      <c r="E1548" s="242">
        <f t="shared" si="26"/>
        <v>0</v>
      </c>
    </row>
    <row r="1549" spans="1:5" ht="45">
      <c r="A1549" s="240" t="s">
        <v>24122</v>
      </c>
      <c r="B1549" s="241" t="s">
        <v>8072</v>
      </c>
      <c r="C1549" s="222" t="s">
        <v>2</v>
      </c>
      <c r="D1549" s="223">
        <v>307.52999999999997</v>
      </c>
      <c r="E1549" s="242">
        <f t="shared" si="26"/>
        <v>307.52999999999997</v>
      </c>
    </row>
    <row r="1550" spans="1:5" ht="15" customHeight="1">
      <c r="A1550" s="240" t="s">
        <v>24123</v>
      </c>
      <c r="B1550" s="236" t="s">
        <v>8073</v>
      </c>
      <c r="C1550" s="237"/>
      <c r="D1550" s="237"/>
      <c r="E1550" s="242">
        <f t="shared" si="26"/>
        <v>0</v>
      </c>
    </row>
    <row r="1551" spans="1:5" ht="30">
      <c r="A1551" s="240" t="s">
        <v>24124</v>
      </c>
      <c r="B1551" s="241" t="s">
        <v>24125</v>
      </c>
      <c r="C1551" s="222" t="s">
        <v>2</v>
      </c>
      <c r="D1551" s="225">
        <v>79014</v>
      </c>
      <c r="E1551" s="242">
        <f t="shared" si="26"/>
        <v>79014</v>
      </c>
    </row>
    <row r="1552" spans="1:5" ht="15" customHeight="1">
      <c r="A1552" s="240" t="s">
        <v>24126</v>
      </c>
      <c r="B1552" s="236" t="s">
        <v>24127</v>
      </c>
      <c r="C1552" s="237"/>
      <c r="D1552" s="237"/>
      <c r="E1552" s="242">
        <f t="shared" si="26"/>
        <v>0</v>
      </c>
    </row>
    <row r="1553" spans="1:7" ht="60">
      <c r="A1553" s="240" t="s">
        <v>24128</v>
      </c>
      <c r="B1553" s="241" t="s">
        <v>24129</v>
      </c>
      <c r="C1553" s="222" t="s">
        <v>2</v>
      </c>
      <c r="D1553" s="225">
        <v>4820</v>
      </c>
      <c r="E1553" s="242">
        <f t="shared" si="26"/>
        <v>4820</v>
      </c>
    </row>
    <row r="1554" spans="1:7" ht="75">
      <c r="A1554" s="240" t="s">
        <v>24130</v>
      </c>
      <c r="B1554" s="241" t="s">
        <v>24131</v>
      </c>
      <c r="C1554" s="222" t="s">
        <v>2</v>
      </c>
      <c r="D1554" s="225">
        <v>540755.55000000005</v>
      </c>
      <c r="E1554" s="242">
        <f t="shared" si="26"/>
        <v>540755.55000000005</v>
      </c>
    </row>
    <row r="1555" spans="1:7" ht="45">
      <c r="A1555" s="240" t="s">
        <v>24132</v>
      </c>
      <c r="B1555" s="241" t="s">
        <v>24133</v>
      </c>
      <c r="C1555" s="222" t="s">
        <v>2</v>
      </c>
      <c r="D1555" s="225">
        <v>51468.53</v>
      </c>
      <c r="E1555" s="242">
        <f t="shared" si="26"/>
        <v>51468.53</v>
      </c>
    </row>
    <row r="1556" spans="1:7" ht="45">
      <c r="A1556" s="240" t="s">
        <v>24134</v>
      </c>
      <c r="B1556" s="241" t="s">
        <v>24135</v>
      </c>
      <c r="C1556" s="222" t="s">
        <v>2</v>
      </c>
      <c r="D1556" s="225">
        <v>3516.58</v>
      </c>
      <c r="E1556" s="242">
        <f t="shared" si="26"/>
        <v>3516.58</v>
      </c>
    </row>
    <row r="1557" spans="1:7" ht="135">
      <c r="A1557" s="240" t="s">
        <v>24136</v>
      </c>
      <c r="B1557" s="241" t="s">
        <v>24137</v>
      </c>
      <c r="C1557" s="222" t="s">
        <v>2</v>
      </c>
      <c r="D1557" s="225">
        <v>139625</v>
      </c>
      <c r="E1557" s="242">
        <f t="shared" si="26"/>
        <v>139625</v>
      </c>
    </row>
    <row r="1558" spans="1:7" ht="75">
      <c r="A1558" s="240" t="s">
        <v>24138</v>
      </c>
      <c r="B1558" s="241" t="s">
        <v>24139</v>
      </c>
      <c r="C1558" s="222" t="s">
        <v>2</v>
      </c>
      <c r="D1558" s="225">
        <v>780000</v>
      </c>
      <c r="E1558" s="242">
        <f t="shared" si="26"/>
        <v>780000</v>
      </c>
    </row>
    <row r="1559" spans="1:7" ht="45">
      <c r="A1559" s="240" t="s">
        <v>24140</v>
      </c>
      <c r="B1559" s="241" t="s">
        <v>24141</v>
      </c>
      <c r="C1559" s="222" t="s">
        <v>19</v>
      </c>
      <c r="D1559" s="225">
        <v>14076.39</v>
      </c>
      <c r="E1559" s="242">
        <f t="shared" si="26"/>
        <v>14076.39</v>
      </c>
    </row>
    <row r="1560" spans="1:7" ht="120">
      <c r="A1560" s="240" t="s">
        <v>24142</v>
      </c>
      <c r="B1560" s="241" t="s">
        <v>24143</v>
      </c>
      <c r="C1560" s="222" t="s">
        <v>19</v>
      </c>
      <c r="D1560" s="225">
        <v>451756.08</v>
      </c>
      <c r="E1560" s="242">
        <f t="shared" si="26"/>
        <v>451756.08</v>
      </c>
    </row>
    <row r="1561" spans="1:7" ht="60">
      <c r="A1561" s="240" t="s">
        <v>24144</v>
      </c>
      <c r="B1561" s="241" t="s">
        <v>24145</v>
      </c>
      <c r="C1561" s="222" t="s">
        <v>19</v>
      </c>
      <c r="D1561" s="225">
        <v>77144.73</v>
      </c>
      <c r="E1561" s="242">
        <f t="shared" si="26"/>
        <v>77144.73</v>
      </c>
    </row>
    <row r="1562" spans="1:7" ht="75">
      <c r="A1562" s="240" t="s">
        <v>24146</v>
      </c>
      <c r="B1562" s="241" t="s">
        <v>24147</v>
      </c>
      <c r="C1562" s="222" t="s">
        <v>19</v>
      </c>
      <c r="D1562" s="225">
        <v>476379.91</v>
      </c>
      <c r="E1562" s="242">
        <f t="shared" si="26"/>
        <v>476379.91</v>
      </c>
    </row>
    <row r="1564" spans="1:7" ht="18">
      <c r="A1564" s="243" t="s">
        <v>13834</v>
      </c>
      <c r="B1564" s="243" t="s">
        <v>24148</v>
      </c>
      <c r="C1564" s="244" t="s">
        <v>13836</v>
      </c>
      <c r="D1564" s="245" t="s">
        <v>24149</v>
      </c>
      <c r="E1564" s="245" t="s">
        <v>24150</v>
      </c>
      <c r="F1564" s="245" t="s">
        <v>24151</v>
      </c>
      <c r="G1564" s="245" t="s">
        <v>24152</v>
      </c>
    </row>
    <row r="1565" spans="1:7" ht="15" customHeight="1">
      <c r="A1565" s="246"/>
      <c r="B1565" s="247" t="s">
        <v>24153</v>
      </c>
      <c r="C1565" s="248"/>
      <c r="D1565" s="248"/>
      <c r="E1565" s="248"/>
      <c r="F1565" s="248"/>
      <c r="G1565" s="249"/>
    </row>
    <row r="1566" spans="1:7">
      <c r="A1566" s="250">
        <v>20039</v>
      </c>
      <c r="B1566" s="251" t="s">
        <v>24154</v>
      </c>
      <c r="C1566" s="252" t="s">
        <v>16550</v>
      </c>
      <c r="D1566" s="253" t="s">
        <v>24155</v>
      </c>
      <c r="E1566" s="253" t="s">
        <v>24156</v>
      </c>
      <c r="F1566" s="253" t="s">
        <v>24157</v>
      </c>
      <c r="G1566" s="253" t="s">
        <v>24158</v>
      </c>
    </row>
    <row r="1567" spans="1:7">
      <c r="A1567" s="250">
        <v>20050</v>
      </c>
      <c r="B1567" s="251" t="s">
        <v>24159</v>
      </c>
      <c r="C1567" s="252" t="s">
        <v>16550</v>
      </c>
      <c r="D1567" s="253" t="s">
        <v>24155</v>
      </c>
      <c r="E1567" s="253" t="s">
        <v>24156</v>
      </c>
      <c r="F1567" s="253" t="s">
        <v>24157</v>
      </c>
      <c r="G1567" s="253" t="s">
        <v>24158</v>
      </c>
    </row>
    <row r="1568" spans="1:7">
      <c r="A1568" s="250">
        <v>20151</v>
      </c>
      <c r="B1568" s="251" t="s">
        <v>24160</v>
      </c>
      <c r="C1568" s="252" t="s">
        <v>16550</v>
      </c>
      <c r="D1568" s="253" t="s">
        <v>24155</v>
      </c>
      <c r="E1568" s="253" t="s">
        <v>24156</v>
      </c>
      <c r="F1568" s="253" t="s">
        <v>24157</v>
      </c>
      <c r="G1568" s="253" t="s">
        <v>24158</v>
      </c>
    </row>
    <row r="1569" spans="1:7">
      <c r="A1569" s="250">
        <v>20061</v>
      </c>
      <c r="B1569" s="251" t="s">
        <v>24161</v>
      </c>
      <c r="C1569" s="252" t="s">
        <v>16550</v>
      </c>
      <c r="D1569" s="253" t="s">
        <v>24155</v>
      </c>
      <c r="E1569" s="253" t="s">
        <v>24156</v>
      </c>
      <c r="F1569" s="253" t="s">
        <v>24157</v>
      </c>
      <c r="G1569" s="253" t="s">
        <v>24158</v>
      </c>
    </row>
    <row r="1570" spans="1:7">
      <c r="A1570" s="250">
        <v>20072</v>
      </c>
      <c r="B1570" s="251" t="s">
        <v>24162</v>
      </c>
      <c r="C1570" s="252" t="s">
        <v>16550</v>
      </c>
      <c r="D1570" s="253" t="s">
        <v>24155</v>
      </c>
      <c r="E1570" s="253" t="s">
        <v>24156</v>
      </c>
      <c r="F1570" s="253" t="s">
        <v>24157</v>
      </c>
      <c r="G1570" s="253" t="s">
        <v>24158</v>
      </c>
    </row>
    <row r="1571" spans="1:7">
      <c r="A1571" s="250">
        <v>20083</v>
      </c>
      <c r="B1571" s="251" t="s">
        <v>24163</v>
      </c>
      <c r="C1571" s="252" t="s">
        <v>16550</v>
      </c>
      <c r="D1571" s="253" t="s">
        <v>24155</v>
      </c>
      <c r="E1571" s="253" t="s">
        <v>24156</v>
      </c>
      <c r="F1571" s="253" t="s">
        <v>24157</v>
      </c>
      <c r="G1571" s="253" t="s">
        <v>24158</v>
      </c>
    </row>
    <row r="1572" spans="1:7">
      <c r="A1572" s="250">
        <v>20094</v>
      </c>
      <c r="B1572" s="251" t="s">
        <v>24164</v>
      </c>
      <c r="C1572" s="252" t="s">
        <v>16550</v>
      </c>
      <c r="D1572" s="253" t="s">
        <v>24165</v>
      </c>
      <c r="E1572" s="253" t="s">
        <v>24166</v>
      </c>
      <c r="F1572" s="253" t="s">
        <v>24157</v>
      </c>
      <c r="G1572" s="253" t="s">
        <v>24167</v>
      </c>
    </row>
    <row r="1573" spans="1:7">
      <c r="A1573" s="250">
        <v>20012</v>
      </c>
      <c r="B1573" s="251" t="s">
        <v>24168</v>
      </c>
      <c r="C1573" s="252" t="s">
        <v>16550</v>
      </c>
      <c r="D1573" s="253" t="s">
        <v>24165</v>
      </c>
      <c r="E1573" s="253" t="s">
        <v>24166</v>
      </c>
      <c r="F1573" s="253" t="s">
        <v>24157</v>
      </c>
      <c r="G1573" s="253" t="s">
        <v>24167</v>
      </c>
    </row>
    <row r="1574" spans="1:7">
      <c r="A1574" s="250">
        <v>20020</v>
      </c>
      <c r="B1574" s="251" t="s">
        <v>24169</v>
      </c>
      <c r="C1574" s="252" t="s">
        <v>16550</v>
      </c>
      <c r="D1574" s="253" t="s">
        <v>24170</v>
      </c>
      <c r="E1574" s="253" t="s">
        <v>24171</v>
      </c>
      <c r="F1574" s="253" t="s">
        <v>24157</v>
      </c>
      <c r="G1574" s="253" t="s">
        <v>24172</v>
      </c>
    </row>
    <row r="1575" spans="1:7">
      <c r="A1575" s="250">
        <v>20022</v>
      </c>
      <c r="B1575" s="251" t="s">
        <v>24173</v>
      </c>
      <c r="C1575" s="252" t="s">
        <v>16550</v>
      </c>
      <c r="D1575" s="253" t="s">
        <v>24155</v>
      </c>
      <c r="E1575" s="253" t="s">
        <v>24156</v>
      </c>
      <c r="F1575" s="253" t="s">
        <v>24157</v>
      </c>
      <c r="G1575" s="253" t="s">
        <v>24158</v>
      </c>
    </row>
    <row r="1576" spans="1:7">
      <c r="A1576" s="250">
        <v>20027</v>
      </c>
      <c r="B1576" s="251" t="s">
        <v>24174</v>
      </c>
      <c r="C1576" s="252" t="s">
        <v>16550</v>
      </c>
      <c r="D1576" s="253" t="s">
        <v>24155</v>
      </c>
      <c r="E1576" s="253" t="s">
        <v>24156</v>
      </c>
      <c r="F1576" s="253" t="s">
        <v>24157</v>
      </c>
      <c r="G1576" s="253" t="s">
        <v>24158</v>
      </c>
    </row>
    <row r="1577" spans="1:7">
      <c r="A1577" s="250">
        <v>20033</v>
      </c>
      <c r="B1577" s="251" t="s">
        <v>24175</v>
      </c>
      <c r="C1577" s="252" t="s">
        <v>16550</v>
      </c>
      <c r="D1577" s="253" t="s">
        <v>24176</v>
      </c>
      <c r="E1577" s="253" t="s">
        <v>24177</v>
      </c>
      <c r="F1577" s="253" t="s">
        <v>24157</v>
      </c>
      <c r="G1577" s="253" t="s">
        <v>24178</v>
      </c>
    </row>
    <row r="1578" spans="1:7">
      <c r="A1578" s="250">
        <v>20034</v>
      </c>
      <c r="B1578" s="251" t="s">
        <v>24179</v>
      </c>
      <c r="C1578" s="252" t="s">
        <v>16550</v>
      </c>
      <c r="D1578" s="253" t="s">
        <v>24176</v>
      </c>
      <c r="E1578" s="253" t="s">
        <v>24177</v>
      </c>
      <c r="F1578" s="253" t="s">
        <v>24157</v>
      </c>
      <c r="G1578" s="253" t="s">
        <v>24178</v>
      </c>
    </row>
    <row r="1579" spans="1:7">
      <c r="A1579" s="250">
        <v>20035</v>
      </c>
      <c r="B1579" s="251" t="s">
        <v>24180</v>
      </c>
      <c r="C1579" s="252" t="s">
        <v>16550</v>
      </c>
      <c r="D1579" s="253" t="s">
        <v>24170</v>
      </c>
      <c r="E1579" s="253" t="s">
        <v>24171</v>
      </c>
      <c r="F1579" s="253" t="s">
        <v>24157</v>
      </c>
      <c r="G1579" s="253" t="s">
        <v>24172</v>
      </c>
    </row>
    <row r="1580" spans="1:7">
      <c r="A1580" s="250">
        <v>20037</v>
      </c>
      <c r="B1580" s="251" t="s">
        <v>24181</v>
      </c>
      <c r="C1580" s="252" t="s">
        <v>16550</v>
      </c>
      <c r="D1580" s="253" t="s">
        <v>15336</v>
      </c>
      <c r="E1580" s="253" t="s">
        <v>15001</v>
      </c>
      <c r="F1580" s="253" t="s">
        <v>24157</v>
      </c>
      <c r="G1580" s="253" t="s">
        <v>24182</v>
      </c>
    </row>
    <row r="1581" spans="1:7">
      <c r="A1581" s="250">
        <v>20038</v>
      </c>
      <c r="B1581" s="251" t="s">
        <v>24183</v>
      </c>
      <c r="C1581" s="252" t="s">
        <v>16550</v>
      </c>
      <c r="D1581" s="253" t="s">
        <v>24170</v>
      </c>
      <c r="E1581" s="253" t="s">
        <v>24171</v>
      </c>
      <c r="F1581" s="253" t="s">
        <v>24157</v>
      </c>
      <c r="G1581" s="253" t="s">
        <v>24172</v>
      </c>
    </row>
    <row r="1582" spans="1:7">
      <c r="A1582" s="250">
        <v>20040</v>
      </c>
      <c r="B1582" s="251" t="s">
        <v>24184</v>
      </c>
      <c r="C1582" s="252" t="s">
        <v>16550</v>
      </c>
      <c r="D1582" s="253" t="s">
        <v>24165</v>
      </c>
      <c r="E1582" s="253" t="s">
        <v>24166</v>
      </c>
      <c r="F1582" s="253" t="s">
        <v>24157</v>
      </c>
      <c r="G1582" s="253" t="s">
        <v>24167</v>
      </c>
    </row>
    <row r="1583" spans="1:7">
      <c r="A1583" s="250">
        <v>20041</v>
      </c>
      <c r="B1583" s="251" t="s">
        <v>24185</v>
      </c>
      <c r="C1583" s="252" t="s">
        <v>16550</v>
      </c>
      <c r="D1583" s="253" t="s">
        <v>24170</v>
      </c>
      <c r="E1583" s="253" t="s">
        <v>24171</v>
      </c>
      <c r="F1583" s="253" t="s">
        <v>24157</v>
      </c>
      <c r="G1583" s="253" t="s">
        <v>24172</v>
      </c>
    </row>
    <row r="1584" spans="1:7">
      <c r="A1584" s="250">
        <v>20042</v>
      </c>
      <c r="B1584" s="251" t="s">
        <v>24186</v>
      </c>
      <c r="C1584" s="252" t="s">
        <v>16550</v>
      </c>
      <c r="D1584" s="253" t="s">
        <v>24170</v>
      </c>
      <c r="E1584" s="253" t="s">
        <v>24171</v>
      </c>
      <c r="F1584" s="253" t="s">
        <v>24157</v>
      </c>
      <c r="G1584" s="253" t="s">
        <v>24172</v>
      </c>
    </row>
    <row r="1585" spans="1:7">
      <c r="A1585" s="250">
        <v>20056</v>
      </c>
      <c r="B1585" s="251" t="s">
        <v>24187</v>
      </c>
      <c r="C1585" s="252" t="s">
        <v>16550</v>
      </c>
      <c r="D1585" s="253" t="s">
        <v>24170</v>
      </c>
      <c r="E1585" s="253" t="s">
        <v>24171</v>
      </c>
      <c r="F1585" s="253" t="s">
        <v>24157</v>
      </c>
      <c r="G1585" s="253" t="s">
        <v>24172</v>
      </c>
    </row>
    <row r="1586" spans="1:7">
      <c r="A1586" s="250">
        <v>20057</v>
      </c>
      <c r="B1586" s="251" t="s">
        <v>24188</v>
      </c>
      <c r="C1586" s="252" t="s">
        <v>16550</v>
      </c>
      <c r="D1586" s="253" t="s">
        <v>15336</v>
      </c>
      <c r="E1586" s="253" t="s">
        <v>15001</v>
      </c>
      <c r="F1586" s="253" t="s">
        <v>24157</v>
      </c>
      <c r="G1586" s="253" t="s">
        <v>24182</v>
      </c>
    </row>
    <row r="1587" spans="1:7">
      <c r="A1587" s="250">
        <v>20058</v>
      </c>
      <c r="B1587" s="251" t="s">
        <v>24189</v>
      </c>
      <c r="C1587" s="252" t="s">
        <v>16550</v>
      </c>
      <c r="D1587" s="253" t="s">
        <v>15336</v>
      </c>
      <c r="E1587" s="253" t="s">
        <v>15001</v>
      </c>
      <c r="F1587" s="253" t="s">
        <v>24157</v>
      </c>
      <c r="G1587" s="253" t="s">
        <v>24182</v>
      </c>
    </row>
    <row r="1588" spans="1:7">
      <c r="A1588" s="250">
        <v>20059</v>
      </c>
      <c r="B1588" s="251" t="s">
        <v>24190</v>
      </c>
      <c r="C1588" s="252" t="s">
        <v>16550</v>
      </c>
      <c r="D1588" s="253" t="s">
        <v>24191</v>
      </c>
      <c r="E1588" s="253" t="s">
        <v>24192</v>
      </c>
      <c r="F1588" s="253" t="s">
        <v>24157</v>
      </c>
      <c r="G1588" s="253" t="s">
        <v>24193</v>
      </c>
    </row>
    <row r="1589" spans="1:7">
      <c r="A1589" s="250">
        <v>20060</v>
      </c>
      <c r="B1589" s="251" t="s">
        <v>24194</v>
      </c>
      <c r="C1589" s="252" t="s">
        <v>16550</v>
      </c>
      <c r="D1589" s="253" t="s">
        <v>24191</v>
      </c>
      <c r="E1589" s="253" t="s">
        <v>24192</v>
      </c>
      <c r="F1589" s="253" t="s">
        <v>24157</v>
      </c>
      <c r="G1589" s="253" t="s">
        <v>24193</v>
      </c>
    </row>
    <row r="1590" spans="1:7">
      <c r="A1590" s="250">
        <v>20065</v>
      </c>
      <c r="B1590" s="251" t="s">
        <v>24195</v>
      </c>
      <c r="C1590" s="252" t="s">
        <v>16550</v>
      </c>
      <c r="D1590" s="253" t="s">
        <v>24191</v>
      </c>
      <c r="E1590" s="253" t="s">
        <v>24192</v>
      </c>
      <c r="F1590" s="253" t="s">
        <v>24157</v>
      </c>
      <c r="G1590" s="253" t="s">
        <v>24193</v>
      </c>
    </row>
    <row r="1591" spans="1:7">
      <c r="A1591" s="250">
        <v>20064</v>
      </c>
      <c r="B1591" s="251" t="s">
        <v>24196</v>
      </c>
      <c r="C1591" s="252" t="s">
        <v>16550</v>
      </c>
      <c r="D1591" s="253" t="s">
        <v>24191</v>
      </c>
      <c r="E1591" s="253" t="s">
        <v>24192</v>
      </c>
      <c r="F1591" s="253" t="s">
        <v>24157</v>
      </c>
      <c r="G1591" s="253" t="s">
        <v>24193</v>
      </c>
    </row>
    <row r="1592" spans="1:7">
      <c r="A1592" s="250">
        <v>20063</v>
      </c>
      <c r="B1592" s="251" t="s">
        <v>24197</v>
      </c>
      <c r="C1592" s="252" t="s">
        <v>16550</v>
      </c>
      <c r="D1592" s="253" t="s">
        <v>24191</v>
      </c>
      <c r="E1592" s="253" t="s">
        <v>24192</v>
      </c>
      <c r="F1592" s="253" t="s">
        <v>24157</v>
      </c>
      <c r="G1592" s="253" t="s">
        <v>24193</v>
      </c>
    </row>
    <row r="1593" spans="1:7">
      <c r="A1593" s="250">
        <v>20066</v>
      </c>
      <c r="B1593" s="251" t="s">
        <v>24198</v>
      </c>
      <c r="C1593" s="252" t="s">
        <v>16550</v>
      </c>
      <c r="D1593" s="253" t="s">
        <v>15336</v>
      </c>
      <c r="E1593" s="253" t="s">
        <v>15001</v>
      </c>
      <c r="F1593" s="253" t="s">
        <v>24157</v>
      </c>
      <c r="G1593" s="253" t="s">
        <v>24182</v>
      </c>
    </row>
    <row r="1594" spans="1:7">
      <c r="A1594" s="250">
        <v>20067</v>
      </c>
      <c r="B1594" s="251" t="s">
        <v>24199</v>
      </c>
      <c r="C1594" s="252" t="s">
        <v>16550</v>
      </c>
      <c r="D1594" s="253" t="s">
        <v>15336</v>
      </c>
      <c r="E1594" s="253" t="s">
        <v>15001</v>
      </c>
      <c r="F1594" s="253" t="s">
        <v>24157</v>
      </c>
      <c r="G1594" s="253" t="s">
        <v>24182</v>
      </c>
    </row>
    <row r="1595" spans="1:7">
      <c r="A1595" s="250">
        <v>20068</v>
      </c>
      <c r="B1595" s="251" t="s">
        <v>24200</v>
      </c>
      <c r="C1595" s="252" t="s">
        <v>16550</v>
      </c>
      <c r="D1595" s="253" t="s">
        <v>15336</v>
      </c>
      <c r="E1595" s="253" t="s">
        <v>15001</v>
      </c>
      <c r="F1595" s="253" t="s">
        <v>24157</v>
      </c>
      <c r="G1595" s="253" t="s">
        <v>24182</v>
      </c>
    </row>
    <row r="1596" spans="1:7">
      <c r="A1596" s="250">
        <v>99301</v>
      </c>
      <c r="B1596" s="251" t="s">
        <v>24201</v>
      </c>
      <c r="C1596" s="252" t="s">
        <v>16550</v>
      </c>
      <c r="D1596" s="253" t="s">
        <v>24191</v>
      </c>
      <c r="E1596" s="253" t="s">
        <v>24192</v>
      </c>
      <c r="F1596" s="253" t="s">
        <v>24157</v>
      </c>
      <c r="G1596" s="253" t="s">
        <v>24193</v>
      </c>
    </row>
    <row r="1597" spans="1:7">
      <c r="A1597" s="250">
        <v>20062</v>
      </c>
      <c r="B1597" s="251" t="s">
        <v>24202</v>
      </c>
      <c r="C1597" s="252" t="s">
        <v>16550</v>
      </c>
      <c r="D1597" s="253" t="s">
        <v>24191</v>
      </c>
      <c r="E1597" s="253" t="s">
        <v>24192</v>
      </c>
      <c r="F1597" s="253" t="s">
        <v>24157</v>
      </c>
      <c r="G1597" s="253" t="s">
        <v>24193</v>
      </c>
    </row>
    <row r="1598" spans="1:7">
      <c r="A1598" s="250">
        <v>20081</v>
      </c>
      <c r="B1598" s="251" t="s">
        <v>24203</v>
      </c>
      <c r="C1598" s="252" t="s">
        <v>16550</v>
      </c>
      <c r="D1598" s="253" t="s">
        <v>24165</v>
      </c>
      <c r="E1598" s="253" t="s">
        <v>24166</v>
      </c>
      <c r="F1598" s="253" t="s">
        <v>24157</v>
      </c>
      <c r="G1598" s="253" t="s">
        <v>24167</v>
      </c>
    </row>
    <row r="1599" spans="1:7">
      <c r="A1599" s="250">
        <v>20087</v>
      </c>
      <c r="B1599" s="251" t="s">
        <v>24204</v>
      </c>
      <c r="C1599" s="252" t="s">
        <v>16550</v>
      </c>
      <c r="D1599" s="253" t="s">
        <v>24191</v>
      </c>
      <c r="E1599" s="253" t="s">
        <v>24192</v>
      </c>
      <c r="F1599" s="253" t="s">
        <v>24157</v>
      </c>
      <c r="G1599" s="253" t="s">
        <v>24193</v>
      </c>
    </row>
    <row r="1600" spans="1:7">
      <c r="A1600" s="250">
        <v>20088</v>
      </c>
      <c r="B1600" s="251" t="s">
        <v>24205</v>
      </c>
      <c r="C1600" s="252" t="s">
        <v>16550</v>
      </c>
      <c r="D1600" s="253" t="s">
        <v>24170</v>
      </c>
      <c r="E1600" s="253" t="s">
        <v>24171</v>
      </c>
      <c r="F1600" s="253" t="s">
        <v>24157</v>
      </c>
      <c r="G1600" s="253" t="s">
        <v>24172</v>
      </c>
    </row>
    <row r="1601" spans="1:7">
      <c r="A1601" s="250">
        <v>20157</v>
      </c>
      <c r="B1601" s="251" t="s">
        <v>24206</v>
      </c>
      <c r="C1601" s="252" t="s">
        <v>16550</v>
      </c>
      <c r="D1601" s="253" t="s">
        <v>24207</v>
      </c>
      <c r="E1601" s="253" t="s">
        <v>24208</v>
      </c>
      <c r="F1601" s="253" t="s">
        <v>24157</v>
      </c>
      <c r="G1601" s="253" t="s">
        <v>24209</v>
      </c>
    </row>
    <row r="1602" spans="1:7">
      <c r="A1602" s="250">
        <v>20092</v>
      </c>
      <c r="B1602" s="251" t="s">
        <v>24210</v>
      </c>
      <c r="C1602" s="252" t="s">
        <v>16550</v>
      </c>
      <c r="D1602" s="253" t="s">
        <v>24170</v>
      </c>
      <c r="E1602" s="253" t="s">
        <v>24171</v>
      </c>
      <c r="F1602" s="253" t="s">
        <v>24157</v>
      </c>
      <c r="G1602" s="253" t="s">
        <v>24172</v>
      </c>
    </row>
    <row r="1603" spans="1:7">
      <c r="A1603" s="250">
        <v>20093</v>
      </c>
      <c r="B1603" s="251" t="s">
        <v>24211</v>
      </c>
      <c r="C1603" s="252" t="s">
        <v>16550</v>
      </c>
      <c r="D1603" s="253" t="s">
        <v>24170</v>
      </c>
      <c r="E1603" s="253" t="s">
        <v>24171</v>
      </c>
      <c r="F1603" s="253" t="s">
        <v>24157</v>
      </c>
      <c r="G1603" s="253" t="s">
        <v>24172</v>
      </c>
    </row>
    <row r="1604" spans="1:7">
      <c r="A1604" s="250">
        <v>20095</v>
      </c>
      <c r="B1604" s="251" t="s">
        <v>24212</v>
      </c>
      <c r="C1604" s="252" t="s">
        <v>16550</v>
      </c>
      <c r="D1604" s="253" t="s">
        <v>24170</v>
      </c>
      <c r="E1604" s="253" t="s">
        <v>24171</v>
      </c>
      <c r="F1604" s="253" t="s">
        <v>24157</v>
      </c>
      <c r="G1604" s="253" t="s">
        <v>24172</v>
      </c>
    </row>
    <row r="1605" spans="1:7">
      <c r="A1605" s="250">
        <v>20096</v>
      </c>
      <c r="B1605" s="251" t="s">
        <v>24213</v>
      </c>
      <c r="C1605" s="252" t="s">
        <v>16550</v>
      </c>
      <c r="D1605" s="253" t="s">
        <v>24176</v>
      </c>
      <c r="E1605" s="253" t="s">
        <v>24177</v>
      </c>
      <c r="F1605" s="253" t="s">
        <v>24157</v>
      </c>
      <c r="G1605" s="253" t="s">
        <v>24178</v>
      </c>
    </row>
    <row r="1606" spans="1:7">
      <c r="A1606" s="250">
        <v>20097</v>
      </c>
      <c r="B1606" s="251" t="s">
        <v>24214</v>
      </c>
      <c r="C1606" s="252" t="s">
        <v>16550</v>
      </c>
      <c r="D1606" s="253" t="s">
        <v>24215</v>
      </c>
      <c r="E1606" s="253" t="s">
        <v>24216</v>
      </c>
      <c r="F1606" s="253" t="s">
        <v>24157</v>
      </c>
      <c r="G1606" s="253" t="s">
        <v>24217</v>
      </c>
    </row>
    <row r="1607" spans="1:7">
      <c r="A1607" s="250">
        <v>20099</v>
      </c>
      <c r="B1607" s="251" t="s">
        <v>24218</v>
      </c>
      <c r="C1607" s="252" t="s">
        <v>16550</v>
      </c>
      <c r="D1607" s="253" t="s">
        <v>24165</v>
      </c>
      <c r="E1607" s="253" t="s">
        <v>24166</v>
      </c>
      <c r="F1607" s="253" t="s">
        <v>24157</v>
      </c>
      <c r="G1607" s="253" t="s">
        <v>24167</v>
      </c>
    </row>
    <row r="1608" spans="1:7">
      <c r="A1608" s="250">
        <v>20100</v>
      </c>
      <c r="B1608" s="251" t="s">
        <v>24219</v>
      </c>
      <c r="C1608" s="252" t="s">
        <v>16550</v>
      </c>
      <c r="D1608" s="253" t="s">
        <v>24165</v>
      </c>
      <c r="E1608" s="253" t="s">
        <v>24166</v>
      </c>
      <c r="F1608" s="253" t="s">
        <v>24157</v>
      </c>
      <c r="G1608" s="253" t="s">
        <v>24167</v>
      </c>
    </row>
    <row r="1609" spans="1:7">
      <c r="A1609" s="250">
        <v>20101</v>
      </c>
      <c r="B1609" s="251" t="s">
        <v>24220</v>
      </c>
      <c r="C1609" s="252" t="s">
        <v>16550</v>
      </c>
      <c r="D1609" s="253" t="s">
        <v>24221</v>
      </c>
      <c r="E1609" s="253" t="s">
        <v>24222</v>
      </c>
      <c r="F1609" s="253" t="s">
        <v>24157</v>
      </c>
      <c r="G1609" s="253" t="s">
        <v>24223</v>
      </c>
    </row>
    <row r="1610" spans="1:7">
      <c r="A1610" s="250">
        <v>20102</v>
      </c>
      <c r="B1610" s="251" t="s">
        <v>24224</v>
      </c>
      <c r="C1610" s="252" t="s">
        <v>16550</v>
      </c>
      <c r="D1610" s="253" t="s">
        <v>24176</v>
      </c>
      <c r="E1610" s="253" t="s">
        <v>24177</v>
      </c>
      <c r="F1610" s="253" t="s">
        <v>24157</v>
      </c>
      <c r="G1610" s="253" t="s">
        <v>24178</v>
      </c>
    </row>
    <row r="1611" spans="1:7">
      <c r="A1611" s="250">
        <v>20103</v>
      </c>
      <c r="B1611" s="251" t="s">
        <v>24225</v>
      </c>
      <c r="C1611" s="252" t="s">
        <v>16550</v>
      </c>
      <c r="D1611" s="253" t="s">
        <v>24221</v>
      </c>
      <c r="E1611" s="253" t="s">
        <v>24222</v>
      </c>
      <c r="F1611" s="253" t="s">
        <v>24157</v>
      </c>
      <c r="G1611" s="253" t="s">
        <v>24223</v>
      </c>
    </row>
    <row r="1612" spans="1:7">
      <c r="A1612" s="250">
        <v>20104</v>
      </c>
      <c r="B1612" s="251" t="s">
        <v>24226</v>
      </c>
      <c r="C1612" s="252" t="s">
        <v>16550</v>
      </c>
      <c r="D1612" s="253" t="s">
        <v>24176</v>
      </c>
      <c r="E1612" s="253" t="s">
        <v>24177</v>
      </c>
      <c r="F1612" s="253" t="s">
        <v>24157</v>
      </c>
      <c r="G1612" s="253" t="s">
        <v>24178</v>
      </c>
    </row>
    <row r="1613" spans="1:7">
      <c r="A1613" s="250">
        <v>20173</v>
      </c>
      <c r="B1613" s="251" t="s">
        <v>24227</v>
      </c>
      <c r="C1613" s="252" t="s">
        <v>16550</v>
      </c>
      <c r="D1613" s="253" t="s">
        <v>24170</v>
      </c>
      <c r="E1613" s="253" t="s">
        <v>24171</v>
      </c>
      <c r="F1613" s="253" t="s">
        <v>24157</v>
      </c>
      <c r="G1613" s="253" t="s">
        <v>24172</v>
      </c>
    </row>
    <row r="1614" spans="1:7">
      <c r="A1614" s="250">
        <v>20106</v>
      </c>
      <c r="B1614" s="251" t="s">
        <v>24228</v>
      </c>
      <c r="C1614" s="252" t="s">
        <v>16550</v>
      </c>
      <c r="D1614" s="253" t="s">
        <v>24176</v>
      </c>
      <c r="E1614" s="253" t="s">
        <v>24177</v>
      </c>
      <c r="F1614" s="253" t="s">
        <v>24157</v>
      </c>
      <c r="G1614" s="253" t="s">
        <v>24178</v>
      </c>
    </row>
    <row r="1615" spans="1:7">
      <c r="A1615" s="250">
        <v>20107</v>
      </c>
      <c r="B1615" s="251" t="s">
        <v>24229</v>
      </c>
      <c r="C1615" s="252" t="s">
        <v>16550</v>
      </c>
      <c r="D1615" s="253" t="s">
        <v>15544</v>
      </c>
      <c r="E1615" s="253" t="s">
        <v>24230</v>
      </c>
      <c r="F1615" s="253" t="s">
        <v>24157</v>
      </c>
      <c r="G1615" s="253" t="s">
        <v>24231</v>
      </c>
    </row>
    <row r="1616" spans="1:7">
      <c r="A1616" s="250">
        <v>20108</v>
      </c>
      <c r="B1616" s="251" t="s">
        <v>24232</v>
      </c>
      <c r="C1616" s="252" t="s">
        <v>16550</v>
      </c>
      <c r="D1616" s="253" t="s">
        <v>24221</v>
      </c>
      <c r="E1616" s="253" t="s">
        <v>24222</v>
      </c>
      <c r="F1616" s="253" t="s">
        <v>24157</v>
      </c>
      <c r="G1616" s="253" t="s">
        <v>24223</v>
      </c>
    </row>
    <row r="1617" spans="1:7">
      <c r="A1617" s="250">
        <v>20109</v>
      </c>
      <c r="B1617" s="251" t="s">
        <v>24233</v>
      </c>
      <c r="C1617" s="252" t="s">
        <v>16550</v>
      </c>
      <c r="D1617" s="253" t="s">
        <v>24170</v>
      </c>
      <c r="E1617" s="253" t="s">
        <v>24171</v>
      </c>
      <c r="F1617" s="253" t="s">
        <v>24157</v>
      </c>
      <c r="G1617" s="253" t="s">
        <v>24172</v>
      </c>
    </row>
    <row r="1618" spans="1:7">
      <c r="A1618" s="250">
        <v>20110</v>
      </c>
      <c r="B1618" s="251" t="s">
        <v>24234</v>
      </c>
      <c r="C1618" s="252" t="s">
        <v>16550</v>
      </c>
      <c r="D1618" s="253" t="s">
        <v>24165</v>
      </c>
      <c r="E1618" s="253" t="s">
        <v>24166</v>
      </c>
      <c r="F1618" s="253" t="s">
        <v>24157</v>
      </c>
      <c r="G1618" s="253" t="s">
        <v>24167</v>
      </c>
    </row>
    <row r="1619" spans="1:7">
      <c r="A1619" s="250">
        <v>20111</v>
      </c>
      <c r="B1619" s="251" t="s">
        <v>24235</v>
      </c>
      <c r="C1619" s="252" t="s">
        <v>16550</v>
      </c>
      <c r="D1619" s="253" t="s">
        <v>24170</v>
      </c>
      <c r="E1619" s="253" t="s">
        <v>24171</v>
      </c>
      <c r="F1619" s="253" t="s">
        <v>24157</v>
      </c>
      <c r="G1619" s="253" t="s">
        <v>24172</v>
      </c>
    </row>
    <row r="1620" spans="1:7">
      <c r="A1620" s="250">
        <v>20112</v>
      </c>
      <c r="B1620" s="251" t="s">
        <v>24236</v>
      </c>
      <c r="C1620" s="252" t="s">
        <v>16550</v>
      </c>
      <c r="D1620" s="253" t="s">
        <v>24170</v>
      </c>
      <c r="E1620" s="253" t="s">
        <v>24171</v>
      </c>
      <c r="F1620" s="253" t="s">
        <v>24157</v>
      </c>
      <c r="G1620" s="253" t="s">
        <v>24172</v>
      </c>
    </row>
    <row r="1621" spans="1:7">
      <c r="A1621" s="250">
        <v>20156</v>
      </c>
      <c r="B1621" s="251" t="s">
        <v>24237</v>
      </c>
      <c r="C1621" s="252" t="s">
        <v>16550</v>
      </c>
      <c r="D1621" s="253" t="s">
        <v>24170</v>
      </c>
      <c r="E1621" s="253" t="s">
        <v>24171</v>
      </c>
      <c r="F1621" s="253" t="s">
        <v>24157</v>
      </c>
      <c r="G1621" s="253" t="s">
        <v>24172</v>
      </c>
    </row>
    <row r="1622" spans="1:7">
      <c r="A1622" s="250">
        <v>20115</v>
      </c>
      <c r="B1622" s="251" t="s">
        <v>24238</v>
      </c>
      <c r="C1622" s="252" t="s">
        <v>16550</v>
      </c>
      <c r="D1622" s="253" t="s">
        <v>24165</v>
      </c>
      <c r="E1622" s="253" t="s">
        <v>24166</v>
      </c>
      <c r="F1622" s="253" t="s">
        <v>24157</v>
      </c>
      <c r="G1622" s="253" t="s">
        <v>24167</v>
      </c>
    </row>
    <row r="1623" spans="1:7">
      <c r="A1623" s="250">
        <v>20002</v>
      </c>
      <c r="B1623" s="251" t="s">
        <v>24239</v>
      </c>
      <c r="C1623" s="252" t="s">
        <v>16550</v>
      </c>
      <c r="D1623" s="253" t="s">
        <v>24240</v>
      </c>
      <c r="E1623" s="253" t="s">
        <v>24241</v>
      </c>
      <c r="F1623" s="253" t="s">
        <v>24157</v>
      </c>
      <c r="G1623" s="253" t="s">
        <v>24242</v>
      </c>
    </row>
    <row r="1624" spans="1:7">
      <c r="A1624" s="250">
        <v>20003</v>
      </c>
      <c r="B1624" s="251" t="s">
        <v>24243</v>
      </c>
      <c r="C1624" s="252" t="s">
        <v>16550</v>
      </c>
      <c r="D1624" s="253" t="s">
        <v>24240</v>
      </c>
      <c r="E1624" s="253" t="s">
        <v>24241</v>
      </c>
      <c r="F1624" s="253" t="s">
        <v>24157</v>
      </c>
      <c r="G1624" s="253" t="s">
        <v>24242</v>
      </c>
    </row>
    <row r="1625" spans="1:7">
      <c r="A1625" s="250">
        <v>20004</v>
      </c>
      <c r="B1625" s="251" t="s">
        <v>24244</v>
      </c>
      <c r="C1625" s="252" t="s">
        <v>16550</v>
      </c>
      <c r="D1625" s="253" t="s">
        <v>24240</v>
      </c>
      <c r="E1625" s="253" t="s">
        <v>24241</v>
      </c>
      <c r="F1625" s="253" t="s">
        <v>24157</v>
      </c>
      <c r="G1625" s="253" t="s">
        <v>24242</v>
      </c>
    </row>
    <row r="1626" spans="1:7">
      <c r="A1626" s="250">
        <v>20005</v>
      </c>
      <c r="B1626" s="251" t="s">
        <v>24245</v>
      </c>
      <c r="C1626" s="252" t="s">
        <v>16550</v>
      </c>
      <c r="D1626" s="253" t="s">
        <v>24176</v>
      </c>
      <c r="E1626" s="253" t="s">
        <v>24177</v>
      </c>
      <c r="F1626" s="253" t="s">
        <v>24157</v>
      </c>
      <c r="G1626" s="253" t="s">
        <v>24178</v>
      </c>
    </row>
    <row r="1627" spans="1:7">
      <c r="A1627" s="250">
        <v>20006</v>
      </c>
      <c r="B1627" s="251" t="s">
        <v>24246</v>
      </c>
      <c r="C1627" s="252" t="s">
        <v>16550</v>
      </c>
      <c r="D1627" s="253" t="s">
        <v>24176</v>
      </c>
      <c r="E1627" s="253" t="s">
        <v>24177</v>
      </c>
      <c r="F1627" s="253" t="s">
        <v>24157</v>
      </c>
      <c r="G1627" s="253" t="s">
        <v>24178</v>
      </c>
    </row>
    <row r="1628" spans="1:7">
      <c r="A1628" s="250">
        <v>20117</v>
      </c>
      <c r="B1628" s="251" t="s">
        <v>24247</v>
      </c>
      <c r="C1628" s="252" t="s">
        <v>16550</v>
      </c>
      <c r="D1628" s="253" t="s">
        <v>24248</v>
      </c>
      <c r="E1628" s="253" t="s">
        <v>24249</v>
      </c>
      <c r="F1628" s="253" t="s">
        <v>24157</v>
      </c>
      <c r="G1628" s="253" t="s">
        <v>24250</v>
      </c>
    </row>
    <row r="1629" spans="1:7">
      <c r="A1629" s="250">
        <v>20017</v>
      </c>
      <c r="B1629" s="251" t="s">
        <v>24251</v>
      </c>
      <c r="C1629" s="252" t="s">
        <v>16550</v>
      </c>
      <c r="D1629" s="253" t="s">
        <v>24165</v>
      </c>
      <c r="E1629" s="253" t="s">
        <v>24166</v>
      </c>
      <c r="F1629" s="253" t="s">
        <v>24157</v>
      </c>
      <c r="G1629" s="253" t="s">
        <v>24167</v>
      </c>
    </row>
    <row r="1630" spans="1:7">
      <c r="A1630" s="250">
        <v>20018</v>
      </c>
      <c r="B1630" s="251" t="s">
        <v>24252</v>
      </c>
      <c r="C1630" s="252" t="s">
        <v>16550</v>
      </c>
      <c r="D1630" s="253" t="s">
        <v>24165</v>
      </c>
      <c r="E1630" s="253" t="s">
        <v>24166</v>
      </c>
      <c r="F1630" s="253" t="s">
        <v>24157</v>
      </c>
      <c r="G1630" s="253" t="s">
        <v>24167</v>
      </c>
    </row>
    <row r="1631" spans="1:7">
      <c r="A1631" s="250">
        <v>20019</v>
      </c>
      <c r="B1631" s="251" t="s">
        <v>24253</v>
      </c>
      <c r="C1631" s="252" t="s">
        <v>16550</v>
      </c>
      <c r="D1631" s="253" t="s">
        <v>24240</v>
      </c>
      <c r="E1631" s="253" t="s">
        <v>24241</v>
      </c>
      <c r="F1631" s="253" t="s">
        <v>24157</v>
      </c>
      <c r="G1631" s="253" t="s">
        <v>24242</v>
      </c>
    </row>
    <row r="1632" spans="1:7">
      <c r="A1632" s="246"/>
      <c r="B1632" s="247" t="s">
        <v>24254</v>
      </c>
      <c r="C1632" s="248"/>
      <c r="D1632" s="248"/>
      <c r="E1632" s="248"/>
      <c r="F1632" s="248"/>
      <c r="G1632" s="249"/>
    </row>
    <row r="1633" spans="1:7">
      <c r="A1633" s="250">
        <v>20028</v>
      </c>
      <c r="B1633" s="251" t="s">
        <v>24255</v>
      </c>
      <c r="C1633" s="252" t="s">
        <v>14943</v>
      </c>
      <c r="D1633" s="254"/>
      <c r="E1633" s="253" t="s">
        <v>24256</v>
      </c>
      <c r="F1633" s="253" t="s">
        <v>24257</v>
      </c>
      <c r="G1633" s="253" t="s">
        <v>24258</v>
      </c>
    </row>
    <row r="1634" spans="1:7">
      <c r="A1634" s="250">
        <v>20105</v>
      </c>
      <c r="B1634" s="251" t="s">
        <v>24259</v>
      </c>
      <c r="C1634" s="252" t="s">
        <v>14943</v>
      </c>
      <c r="D1634" s="254"/>
      <c r="E1634" s="253" t="s">
        <v>24260</v>
      </c>
      <c r="F1634" s="253" t="s">
        <v>24257</v>
      </c>
      <c r="G1634" s="253" t="s">
        <v>24261</v>
      </c>
    </row>
    <row r="1635" spans="1:7">
      <c r="A1635" s="250">
        <v>20001</v>
      </c>
      <c r="B1635" s="251" t="s">
        <v>24262</v>
      </c>
      <c r="C1635" s="252" t="s">
        <v>14943</v>
      </c>
      <c r="D1635" s="254"/>
      <c r="E1635" s="253" t="s">
        <v>24263</v>
      </c>
      <c r="F1635" s="253" t="s">
        <v>24257</v>
      </c>
      <c r="G1635" s="253" t="s">
        <v>24264</v>
      </c>
    </row>
    <row r="1636" spans="1:7" ht="18">
      <c r="A1636" s="243" t="s">
        <v>13834</v>
      </c>
      <c r="B1636" s="243" t="s">
        <v>24148</v>
      </c>
      <c r="C1636" s="244" t="s">
        <v>13836</v>
      </c>
      <c r="D1636" s="255" t="s">
        <v>24149</v>
      </c>
      <c r="E1636" s="245" t="s">
        <v>24150</v>
      </c>
      <c r="F1636" s="245" t="s">
        <v>24151</v>
      </c>
      <c r="G1636" s="245" t="s">
        <v>24152</v>
      </c>
    </row>
    <row r="1637" spans="1:7">
      <c r="A1637" s="250">
        <v>103585</v>
      </c>
      <c r="B1637" s="251" t="s">
        <v>24265</v>
      </c>
      <c r="C1637" s="252" t="s">
        <v>14943</v>
      </c>
      <c r="D1637" s="254"/>
      <c r="E1637" s="253" t="s">
        <v>24266</v>
      </c>
      <c r="F1637" s="253" t="s">
        <v>24257</v>
      </c>
      <c r="G1637" s="253" t="s">
        <v>24267</v>
      </c>
    </row>
    <row r="1638" spans="1:7">
      <c r="A1638" s="250">
        <v>103584</v>
      </c>
      <c r="B1638" s="251" t="s">
        <v>24268</v>
      </c>
      <c r="C1638" s="252" t="s">
        <v>14943</v>
      </c>
      <c r="D1638" s="254"/>
      <c r="E1638" s="253" t="s">
        <v>24269</v>
      </c>
      <c r="F1638" s="253" t="s">
        <v>24257</v>
      </c>
      <c r="G1638" s="253" t="s">
        <v>24270</v>
      </c>
    </row>
    <row r="1639" spans="1:7">
      <c r="A1639" s="250">
        <v>20021</v>
      </c>
      <c r="B1639" s="251" t="s">
        <v>24271</v>
      </c>
      <c r="C1639" s="252" t="s">
        <v>14943</v>
      </c>
      <c r="D1639" s="254"/>
      <c r="E1639" s="253" t="s">
        <v>24272</v>
      </c>
      <c r="F1639" s="253" t="s">
        <v>24257</v>
      </c>
      <c r="G1639" s="253" t="s">
        <v>24273</v>
      </c>
    </row>
    <row r="1640" spans="1:7">
      <c r="A1640" s="250">
        <v>20024</v>
      </c>
      <c r="B1640" s="251" t="s">
        <v>24274</v>
      </c>
      <c r="C1640" s="252" t="s">
        <v>14943</v>
      </c>
      <c r="D1640" s="254"/>
      <c r="E1640" s="253" t="s">
        <v>24275</v>
      </c>
      <c r="F1640" s="253" t="s">
        <v>24257</v>
      </c>
      <c r="G1640" s="253" t="s">
        <v>24276</v>
      </c>
    </row>
    <row r="1641" spans="1:7">
      <c r="A1641" s="250">
        <v>20025</v>
      </c>
      <c r="B1641" s="251" t="s">
        <v>24277</v>
      </c>
      <c r="C1641" s="252" t="s">
        <v>14943</v>
      </c>
      <c r="D1641" s="254"/>
      <c r="E1641" s="253" t="s">
        <v>24272</v>
      </c>
      <c r="F1641" s="253" t="s">
        <v>24257</v>
      </c>
      <c r="G1641" s="253" t="s">
        <v>24273</v>
      </c>
    </row>
    <row r="1642" spans="1:7">
      <c r="A1642" s="250">
        <v>20026</v>
      </c>
      <c r="B1642" s="251" t="s">
        <v>24278</v>
      </c>
      <c r="C1642" s="252" t="s">
        <v>14943</v>
      </c>
      <c r="D1642" s="254"/>
      <c r="E1642" s="253" t="s">
        <v>24279</v>
      </c>
      <c r="F1642" s="253" t="s">
        <v>24257</v>
      </c>
      <c r="G1642" s="253" t="s">
        <v>24280</v>
      </c>
    </row>
    <row r="1643" spans="1:7">
      <c r="A1643" s="250">
        <v>100387</v>
      </c>
      <c r="B1643" s="251" t="s">
        <v>24281</v>
      </c>
      <c r="C1643" s="252" t="s">
        <v>14943</v>
      </c>
      <c r="D1643" s="254"/>
      <c r="E1643" s="253" t="s">
        <v>24282</v>
      </c>
      <c r="F1643" s="253" t="s">
        <v>24257</v>
      </c>
      <c r="G1643" s="253" t="s">
        <v>24283</v>
      </c>
    </row>
    <row r="1644" spans="1:7">
      <c r="A1644" s="250">
        <v>20029</v>
      </c>
      <c r="B1644" s="251" t="s">
        <v>24284</v>
      </c>
      <c r="C1644" s="252" t="s">
        <v>14943</v>
      </c>
      <c r="D1644" s="254"/>
      <c r="E1644" s="253" t="s">
        <v>24282</v>
      </c>
      <c r="F1644" s="253" t="s">
        <v>24257</v>
      </c>
      <c r="G1644" s="253" t="s">
        <v>24283</v>
      </c>
    </row>
    <row r="1645" spans="1:7">
      <c r="A1645" s="250">
        <v>20031</v>
      </c>
      <c r="B1645" s="251" t="s">
        <v>24285</v>
      </c>
      <c r="C1645" s="252" t="s">
        <v>14943</v>
      </c>
      <c r="D1645" s="254"/>
      <c r="E1645" s="253" t="s">
        <v>24286</v>
      </c>
      <c r="F1645" s="253" t="s">
        <v>24257</v>
      </c>
      <c r="G1645" s="253" t="s">
        <v>24287</v>
      </c>
    </row>
    <row r="1646" spans="1:7">
      <c r="A1646" s="250">
        <v>103587</v>
      </c>
      <c r="B1646" s="251" t="s">
        <v>24288</v>
      </c>
      <c r="C1646" s="252" t="s">
        <v>14943</v>
      </c>
      <c r="D1646" s="254"/>
      <c r="E1646" s="253" t="s">
        <v>24289</v>
      </c>
      <c r="F1646" s="253" t="s">
        <v>24257</v>
      </c>
      <c r="G1646" s="253" t="s">
        <v>24290</v>
      </c>
    </row>
    <row r="1647" spans="1:7">
      <c r="A1647" s="250">
        <v>20044</v>
      </c>
      <c r="B1647" s="251" t="s">
        <v>24291</v>
      </c>
      <c r="C1647" s="252" t="s">
        <v>14943</v>
      </c>
      <c r="D1647" s="254"/>
      <c r="E1647" s="253" t="s">
        <v>24292</v>
      </c>
      <c r="F1647" s="253" t="s">
        <v>24257</v>
      </c>
      <c r="G1647" s="253" t="s">
        <v>24293</v>
      </c>
    </row>
    <row r="1648" spans="1:7">
      <c r="A1648" s="250">
        <v>20048</v>
      </c>
      <c r="B1648" s="251" t="s">
        <v>24294</v>
      </c>
      <c r="C1648" s="252" t="s">
        <v>14943</v>
      </c>
      <c r="D1648" s="254"/>
      <c r="E1648" s="253" t="s">
        <v>24295</v>
      </c>
      <c r="F1648" s="253" t="s">
        <v>24257</v>
      </c>
      <c r="G1648" s="253" t="s">
        <v>24296</v>
      </c>
    </row>
    <row r="1649" spans="1:7">
      <c r="A1649" s="250">
        <v>20051</v>
      </c>
      <c r="B1649" s="251" t="s">
        <v>24297</v>
      </c>
      <c r="C1649" s="252" t="s">
        <v>14943</v>
      </c>
      <c r="D1649" s="254"/>
      <c r="E1649" s="253" t="s">
        <v>24298</v>
      </c>
      <c r="F1649" s="253" t="s">
        <v>24257</v>
      </c>
      <c r="G1649" s="253" t="s">
        <v>24299</v>
      </c>
    </row>
    <row r="1650" spans="1:7">
      <c r="A1650" s="250">
        <v>20052</v>
      </c>
      <c r="B1650" s="251" t="s">
        <v>24300</v>
      </c>
      <c r="C1650" s="252" t="s">
        <v>14943</v>
      </c>
      <c r="D1650" s="254"/>
      <c r="E1650" s="253" t="s">
        <v>24286</v>
      </c>
      <c r="F1650" s="253" t="s">
        <v>24257</v>
      </c>
      <c r="G1650" s="253" t="s">
        <v>24287</v>
      </c>
    </row>
    <row r="1651" spans="1:7">
      <c r="A1651" s="250">
        <v>20054</v>
      </c>
      <c r="B1651" s="251" t="s">
        <v>24301</v>
      </c>
      <c r="C1651" s="252" t="s">
        <v>14943</v>
      </c>
      <c r="D1651" s="254"/>
      <c r="E1651" s="253" t="s">
        <v>24302</v>
      </c>
      <c r="F1651" s="253" t="s">
        <v>24257</v>
      </c>
      <c r="G1651" s="253" t="s">
        <v>24303</v>
      </c>
    </row>
    <row r="1652" spans="1:7">
      <c r="A1652" s="250">
        <v>20077</v>
      </c>
      <c r="B1652" s="251" t="s">
        <v>24304</v>
      </c>
      <c r="C1652" s="252" t="s">
        <v>14943</v>
      </c>
      <c r="D1652" s="254"/>
      <c r="E1652" s="253" t="s">
        <v>24305</v>
      </c>
      <c r="F1652" s="253" t="s">
        <v>24257</v>
      </c>
      <c r="G1652" s="253" t="s">
        <v>24306</v>
      </c>
    </row>
    <row r="1653" spans="1:7">
      <c r="A1653" s="250">
        <v>20073</v>
      </c>
      <c r="B1653" s="251" t="s">
        <v>24307</v>
      </c>
      <c r="C1653" s="252" t="s">
        <v>14943</v>
      </c>
      <c r="D1653" s="254"/>
      <c r="E1653" s="253" t="s">
        <v>24308</v>
      </c>
      <c r="F1653" s="253" t="s">
        <v>24257</v>
      </c>
      <c r="G1653" s="253" t="s">
        <v>24309</v>
      </c>
    </row>
    <row r="1654" spans="1:7">
      <c r="A1654" s="250">
        <v>20070</v>
      </c>
      <c r="B1654" s="251" t="s">
        <v>24310</v>
      </c>
      <c r="C1654" s="252" t="s">
        <v>14943</v>
      </c>
      <c r="D1654" s="254"/>
      <c r="E1654" s="253" t="s">
        <v>24311</v>
      </c>
      <c r="F1654" s="253" t="s">
        <v>24257</v>
      </c>
      <c r="G1654" s="253" t="s">
        <v>24312</v>
      </c>
    </row>
    <row r="1655" spans="1:7">
      <c r="A1655" s="250">
        <v>20069</v>
      </c>
      <c r="B1655" s="251" t="s">
        <v>24313</v>
      </c>
      <c r="C1655" s="252" t="s">
        <v>14943</v>
      </c>
      <c r="D1655" s="254"/>
      <c r="E1655" s="253" t="s">
        <v>24314</v>
      </c>
      <c r="F1655" s="253" t="s">
        <v>24257</v>
      </c>
      <c r="G1655" s="253" t="s">
        <v>24315</v>
      </c>
    </row>
    <row r="1656" spans="1:7">
      <c r="A1656" s="250">
        <v>20079</v>
      </c>
      <c r="B1656" s="251" t="s">
        <v>24316</v>
      </c>
      <c r="C1656" s="252" t="s">
        <v>14943</v>
      </c>
      <c r="D1656" s="254"/>
      <c r="E1656" s="253" t="s">
        <v>24317</v>
      </c>
      <c r="F1656" s="253" t="s">
        <v>24257</v>
      </c>
      <c r="G1656" s="253" t="s">
        <v>24318</v>
      </c>
    </row>
    <row r="1657" spans="1:7">
      <c r="A1657" s="250">
        <v>20153</v>
      </c>
      <c r="B1657" s="251" t="s">
        <v>24319</v>
      </c>
      <c r="C1657" s="252" t="s">
        <v>14943</v>
      </c>
      <c r="D1657" s="254"/>
      <c r="E1657" s="253" t="s">
        <v>24320</v>
      </c>
      <c r="F1657" s="253" t="s">
        <v>24257</v>
      </c>
      <c r="G1657" s="253" t="s">
        <v>24321</v>
      </c>
    </row>
    <row r="1658" spans="1:7">
      <c r="A1658" s="250">
        <v>20084</v>
      </c>
      <c r="B1658" s="251" t="s">
        <v>24322</v>
      </c>
      <c r="C1658" s="252" t="s">
        <v>14943</v>
      </c>
      <c r="D1658" s="254"/>
      <c r="E1658" s="253" t="s">
        <v>24323</v>
      </c>
      <c r="F1658" s="253" t="s">
        <v>24257</v>
      </c>
      <c r="G1658" s="253" t="s">
        <v>24324</v>
      </c>
    </row>
    <row r="1659" spans="1:7">
      <c r="A1659" s="250">
        <v>103588</v>
      </c>
      <c r="B1659" s="251" t="s">
        <v>24325</v>
      </c>
      <c r="C1659" s="252" t="s">
        <v>14943</v>
      </c>
      <c r="D1659" s="254"/>
      <c r="E1659" s="253" t="s">
        <v>24326</v>
      </c>
      <c r="F1659" s="253" t="s">
        <v>24257</v>
      </c>
      <c r="G1659" s="253" t="s">
        <v>24327</v>
      </c>
    </row>
    <row r="1660" spans="1:7">
      <c r="A1660" s="250">
        <v>20089</v>
      </c>
      <c r="B1660" s="251" t="s">
        <v>24328</v>
      </c>
      <c r="C1660" s="252" t="s">
        <v>14943</v>
      </c>
      <c r="D1660" s="254"/>
      <c r="E1660" s="253" t="s">
        <v>24329</v>
      </c>
      <c r="F1660" s="253" t="s">
        <v>24257</v>
      </c>
      <c r="G1660" s="253" t="s">
        <v>24330</v>
      </c>
    </row>
    <row r="1661" spans="1:7">
      <c r="A1661" s="250">
        <v>20090</v>
      </c>
      <c r="B1661" s="251" t="s">
        <v>24331</v>
      </c>
      <c r="C1661" s="252" t="s">
        <v>14943</v>
      </c>
      <c r="D1661" s="254"/>
      <c r="E1661" s="253" t="s">
        <v>24332</v>
      </c>
      <c r="F1661" s="253" t="s">
        <v>24257</v>
      </c>
      <c r="G1661" s="253" t="s">
        <v>24333</v>
      </c>
    </row>
    <row r="1662" spans="1:7">
      <c r="A1662" s="250">
        <v>20091</v>
      </c>
      <c r="B1662" s="251" t="s">
        <v>24334</v>
      </c>
      <c r="C1662" s="252" t="s">
        <v>14943</v>
      </c>
      <c r="D1662" s="254"/>
      <c r="E1662" s="253" t="s">
        <v>24335</v>
      </c>
      <c r="F1662" s="253" t="s">
        <v>24257</v>
      </c>
      <c r="G1662" s="253" t="s">
        <v>24336</v>
      </c>
    </row>
    <row r="1663" spans="1:7">
      <c r="A1663" s="250">
        <v>20098</v>
      </c>
      <c r="B1663" s="251" t="s">
        <v>24337</v>
      </c>
      <c r="C1663" s="252" t="s">
        <v>14943</v>
      </c>
      <c r="D1663" s="254"/>
      <c r="E1663" s="253" t="s">
        <v>24338</v>
      </c>
      <c r="F1663" s="253" t="s">
        <v>24257</v>
      </c>
      <c r="G1663" s="253" t="s">
        <v>24339</v>
      </c>
    </row>
    <row r="1664" spans="1:7">
      <c r="A1664" s="250">
        <v>103586</v>
      </c>
      <c r="B1664" s="251" t="s">
        <v>24340</v>
      </c>
      <c r="C1664" s="252" t="s">
        <v>14943</v>
      </c>
      <c r="D1664" s="254"/>
      <c r="E1664" s="253" t="s">
        <v>24341</v>
      </c>
      <c r="F1664" s="253" t="s">
        <v>24257</v>
      </c>
      <c r="G1664" s="253" t="s">
        <v>24342</v>
      </c>
    </row>
    <row r="1665" spans="1:7">
      <c r="A1665" s="250">
        <v>20114</v>
      </c>
      <c r="B1665" s="251" t="s">
        <v>24343</v>
      </c>
      <c r="C1665" s="252" t="s">
        <v>14943</v>
      </c>
      <c r="D1665" s="254"/>
      <c r="E1665" s="253" t="s">
        <v>24344</v>
      </c>
      <c r="F1665" s="253" t="s">
        <v>24257</v>
      </c>
      <c r="G1665" s="253" t="s">
        <v>24345</v>
      </c>
    </row>
    <row r="1666" spans="1:7">
      <c r="A1666" s="250">
        <v>20174</v>
      </c>
      <c r="B1666" s="251" t="s">
        <v>24346</v>
      </c>
      <c r="C1666" s="252" t="s">
        <v>14943</v>
      </c>
      <c r="D1666" s="254"/>
      <c r="E1666" s="253" t="s">
        <v>24282</v>
      </c>
      <c r="F1666" s="253" t="s">
        <v>24257</v>
      </c>
      <c r="G1666" s="253" t="s">
        <v>24283</v>
      </c>
    </row>
    <row r="1667" spans="1:7">
      <c r="A1667" s="250">
        <v>20007</v>
      </c>
      <c r="B1667" s="251" t="s">
        <v>24347</v>
      </c>
      <c r="C1667" s="252" t="s">
        <v>14943</v>
      </c>
      <c r="D1667" s="254"/>
      <c r="E1667" s="253" t="s">
        <v>24348</v>
      </c>
      <c r="F1667" s="253" t="s">
        <v>24257</v>
      </c>
      <c r="G1667" s="253" t="s">
        <v>24349</v>
      </c>
    </row>
    <row r="1668" spans="1:7">
      <c r="A1668" s="250">
        <v>20009</v>
      </c>
      <c r="B1668" s="251" t="s">
        <v>24350</v>
      </c>
      <c r="C1668" s="252" t="s">
        <v>14943</v>
      </c>
      <c r="D1668" s="254"/>
      <c r="E1668" s="253" t="s">
        <v>24351</v>
      </c>
      <c r="F1668" s="253" t="s">
        <v>24257</v>
      </c>
      <c r="G1668" s="253" t="s">
        <v>24352</v>
      </c>
    </row>
    <row r="1669" spans="1:7">
      <c r="A1669" s="250">
        <v>99872</v>
      </c>
      <c r="B1669" s="251" t="s">
        <v>24353</v>
      </c>
      <c r="C1669" s="252" t="s">
        <v>14943</v>
      </c>
      <c r="D1669" s="254"/>
      <c r="E1669" s="253" t="s">
        <v>24275</v>
      </c>
      <c r="F1669" s="253" t="s">
        <v>24257</v>
      </c>
      <c r="G1669" s="253" t="s">
        <v>24276</v>
      </c>
    </row>
    <row r="1670" spans="1:7">
      <c r="A1670" s="250">
        <v>99873</v>
      </c>
      <c r="B1670" s="251" t="s">
        <v>24354</v>
      </c>
      <c r="C1670" s="252" t="s">
        <v>14943</v>
      </c>
      <c r="D1670" s="254"/>
      <c r="E1670" s="253" t="s">
        <v>24355</v>
      </c>
      <c r="F1670" s="253" t="s">
        <v>24257</v>
      </c>
      <c r="G1670" s="253" t="s">
        <v>24356</v>
      </c>
    </row>
    <row r="1671" spans="1:7">
      <c r="A1671" s="250">
        <v>20008</v>
      </c>
      <c r="B1671" s="251" t="s">
        <v>24357</v>
      </c>
      <c r="C1671" s="252" t="s">
        <v>14943</v>
      </c>
      <c r="D1671" s="254"/>
      <c r="E1671" s="253" t="s">
        <v>24358</v>
      </c>
      <c r="F1671" s="253" t="s">
        <v>24257</v>
      </c>
      <c r="G1671" s="253" t="s">
        <v>24359</v>
      </c>
    </row>
    <row r="1672" spans="1:7">
      <c r="A1672" s="250">
        <v>99302</v>
      </c>
      <c r="B1672" s="251" t="s">
        <v>24360</v>
      </c>
      <c r="C1672" s="252" t="s">
        <v>14943</v>
      </c>
      <c r="D1672" s="254"/>
      <c r="E1672" s="253" t="s">
        <v>24361</v>
      </c>
      <c r="F1672" s="253" t="s">
        <v>24257</v>
      </c>
      <c r="G1672" s="253" t="s">
        <v>24362</v>
      </c>
    </row>
    <row r="1673" spans="1:7">
      <c r="A1673" s="250">
        <v>20010</v>
      </c>
      <c r="B1673" s="251" t="s">
        <v>24363</v>
      </c>
      <c r="C1673" s="252" t="s">
        <v>14943</v>
      </c>
      <c r="D1673" s="254"/>
      <c r="E1673" s="253" t="s">
        <v>24358</v>
      </c>
      <c r="F1673" s="253" t="s">
        <v>24257</v>
      </c>
      <c r="G1673" s="253" t="s">
        <v>24359</v>
      </c>
    </row>
    <row r="1674" spans="1:7">
      <c r="A1674" s="250">
        <v>99874</v>
      </c>
      <c r="B1674" s="251" t="s">
        <v>24364</v>
      </c>
      <c r="C1674" s="252" t="s">
        <v>14943</v>
      </c>
      <c r="D1674" s="254"/>
      <c r="E1674" s="253" t="s">
        <v>24365</v>
      </c>
      <c r="F1674" s="253" t="s">
        <v>24257</v>
      </c>
      <c r="G1674" s="253" t="s">
        <v>24366</v>
      </c>
    </row>
    <row r="1675" spans="1:7">
      <c r="A1675" s="250">
        <v>20014</v>
      </c>
      <c r="B1675" s="251" t="s">
        <v>24367</v>
      </c>
      <c r="C1675" s="252" t="s">
        <v>14943</v>
      </c>
      <c r="D1675" s="254"/>
      <c r="E1675" s="253" t="s">
        <v>24368</v>
      </c>
      <c r="F1675" s="253" t="s">
        <v>24257</v>
      </c>
      <c r="G1675" s="253" t="s">
        <v>24369</v>
      </c>
    </row>
    <row r="1676" spans="1:7">
      <c r="A1676" s="250">
        <v>20015</v>
      </c>
      <c r="B1676" s="251" t="s">
        <v>24370</v>
      </c>
      <c r="C1676" s="252" t="s">
        <v>14943</v>
      </c>
      <c r="D1676" s="254"/>
      <c r="E1676" s="253" t="s">
        <v>24338</v>
      </c>
      <c r="F1676" s="253" t="s">
        <v>24257</v>
      </c>
      <c r="G1676" s="253" t="s">
        <v>24339</v>
      </c>
    </row>
    <row r="1677" spans="1:7">
      <c r="A1677" s="250">
        <v>20016</v>
      </c>
      <c r="B1677" s="251" t="s">
        <v>24371</v>
      </c>
      <c r="C1677" s="252" t="s">
        <v>14943</v>
      </c>
      <c r="D1677" s="254"/>
      <c r="E1677" s="253" t="s">
        <v>24372</v>
      </c>
      <c r="F1677" s="253" t="s">
        <v>24257</v>
      </c>
      <c r="G1677" s="253" t="s">
        <v>24373</v>
      </c>
    </row>
    <row r="1678" spans="1:7">
      <c r="A1678" s="250">
        <v>103589</v>
      </c>
      <c r="B1678" s="251" t="s">
        <v>24374</v>
      </c>
      <c r="C1678" s="252" t="s">
        <v>14943</v>
      </c>
      <c r="D1678" s="254"/>
      <c r="E1678" s="253" t="s">
        <v>24311</v>
      </c>
      <c r="F1678" s="253" t="s">
        <v>24257</v>
      </c>
      <c r="G1678" s="253" t="s">
        <v>24312</v>
      </c>
    </row>
  </sheetData>
  <mergeCells count="3">
    <mergeCell ref="A6:E6"/>
    <mergeCell ref="A7:B7"/>
    <mergeCell ref="C7:D7"/>
  </mergeCells>
  <pageMargins left="0.78740157499999996" right="0.78740157499999996" top="0.984251969" bottom="0.984251969" header="0.4921259845" footer="0.492125984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5234"/>
  <sheetViews>
    <sheetView workbookViewId="0">
      <pane ySplit="2" topLeftCell="A3" activePane="bottomLeft" state="frozen"/>
      <selection pane="bottomLeft" activeCell="H7" sqref="H7"/>
    </sheetView>
  </sheetViews>
  <sheetFormatPr defaultColWidth="9" defaultRowHeight="11.25"/>
  <cols>
    <col min="1" max="1" width="20.625" style="229" customWidth="1"/>
    <col min="2" max="2" width="40.625" style="143" customWidth="1"/>
    <col min="3" max="3" width="17.75" style="142" bestFit="1" customWidth="1"/>
    <col min="4" max="4" width="16.625" style="182" bestFit="1" customWidth="1"/>
    <col min="5" max="5" width="17.375" style="12" bestFit="1" customWidth="1"/>
    <col min="6" max="16384" width="9" style="12"/>
  </cols>
  <sheetData>
    <row r="1" spans="1:5" ht="12.75">
      <c r="A1" s="227" t="s">
        <v>18038</v>
      </c>
      <c r="B1" s="227"/>
      <c r="C1" s="228"/>
      <c r="D1" s="228"/>
      <c r="E1" s="228"/>
    </row>
    <row r="2" spans="1:5" ht="12.75">
      <c r="A2" s="227" t="s">
        <v>2039</v>
      </c>
      <c r="B2" s="227"/>
      <c r="C2" s="228"/>
      <c r="D2" s="228"/>
      <c r="E2" s="228"/>
    </row>
    <row r="3" spans="1:5" ht="12.75">
      <c r="A3" s="227" t="s">
        <v>18039</v>
      </c>
      <c r="B3" s="227"/>
      <c r="C3" s="228"/>
      <c r="D3" s="228"/>
      <c r="E3" s="228"/>
    </row>
    <row r="4" spans="1:5" ht="12.75">
      <c r="A4" s="227" t="s">
        <v>18040</v>
      </c>
      <c r="B4" s="227"/>
      <c r="C4" s="228"/>
      <c r="D4" s="228"/>
      <c r="E4" s="228"/>
    </row>
    <row r="5" spans="1:5" ht="12.75">
      <c r="A5" s="227" t="s">
        <v>18041</v>
      </c>
      <c r="B5" s="227"/>
      <c r="C5" s="228"/>
      <c r="D5" s="228"/>
      <c r="E5" s="228"/>
    </row>
    <row r="6" spans="1:5" ht="12.75">
      <c r="A6" s="227" t="s">
        <v>18042</v>
      </c>
      <c r="B6" s="227" t="s">
        <v>18043</v>
      </c>
      <c r="C6" s="228" t="s">
        <v>18044</v>
      </c>
      <c r="D6" s="228" t="s">
        <v>18045</v>
      </c>
      <c r="E6" s="228" t="s">
        <v>18046</v>
      </c>
    </row>
    <row r="7" spans="1:5" ht="12.75">
      <c r="A7" s="227">
        <v>38605</v>
      </c>
      <c r="B7" s="227" t="s">
        <v>9136</v>
      </c>
      <c r="C7" s="228" t="s">
        <v>2017</v>
      </c>
      <c r="D7" s="228" t="s">
        <v>2018</v>
      </c>
      <c r="E7" s="228" t="s">
        <v>18047</v>
      </c>
    </row>
    <row r="8" spans="1:5" ht="12.75">
      <c r="A8" s="227">
        <v>11270</v>
      </c>
      <c r="B8" s="227" t="s">
        <v>9137</v>
      </c>
      <c r="C8" s="228" t="s">
        <v>2017</v>
      </c>
      <c r="D8" s="228" t="s">
        <v>2020</v>
      </c>
      <c r="E8" s="228" t="s">
        <v>18048</v>
      </c>
    </row>
    <row r="9" spans="1:5" ht="12.75">
      <c r="A9" s="227">
        <v>412</v>
      </c>
      <c r="B9" s="227" t="s">
        <v>9138</v>
      </c>
      <c r="C9" s="228" t="s">
        <v>2017</v>
      </c>
      <c r="D9" s="228" t="s">
        <v>2018</v>
      </c>
      <c r="E9" s="228" t="s">
        <v>18049</v>
      </c>
    </row>
    <row r="10" spans="1:5" ht="12.75">
      <c r="A10" s="227">
        <v>414</v>
      </c>
      <c r="B10" s="227" t="s">
        <v>9139</v>
      </c>
      <c r="C10" s="228" t="s">
        <v>2017</v>
      </c>
      <c r="D10" s="228" t="s">
        <v>2018</v>
      </c>
      <c r="E10" s="228" t="s">
        <v>18050</v>
      </c>
    </row>
    <row r="11" spans="1:5" ht="12.75">
      <c r="A11" s="227">
        <v>410</v>
      </c>
      <c r="B11" s="227" t="s">
        <v>9140</v>
      </c>
      <c r="C11" s="228" t="s">
        <v>2017</v>
      </c>
      <c r="D11" s="228" t="s">
        <v>2018</v>
      </c>
      <c r="E11" s="228" t="s">
        <v>18051</v>
      </c>
    </row>
    <row r="12" spans="1:5" ht="12.75">
      <c r="A12" s="227">
        <v>411</v>
      </c>
      <c r="B12" s="227" t="s">
        <v>9141</v>
      </c>
      <c r="C12" s="228" t="s">
        <v>2017</v>
      </c>
      <c r="D12" s="228" t="s">
        <v>2022</v>
      </c>
      <c r="E12" s="228" t="s">
        <v>18052</v>
      </c>
    </row>
    <row r="13" spans="1:5" ht="12.75">
      <c r="A13" s="227">
        <v>408</v>
      </c>
      <c r="B13" s="227" t="s">
        <v>9142</v>
      </c>
      <c r="C13" s="228" t="s">
        <v>2017</v>
      </c>
      <c r="D13" s="228" t="s">
        <v>2018</v>
      </c>
      <c r="E13" s="228" t="s">
        <v>18053</v>
      </c>
    </row>
    <row r="14" spans="1:5" ht="12.75">
      <c r="A14" s="227">
        <v>39131</v>
      </c>
      <c r="B14" s="227" t="s">
        <v>9143</v>
      </c>
      <c r="C14" s="228" t="s">
        <v>2017</v>
      </c>
      <c r="D14" s="228" t="s">
        <v>2018</v>
      </c>
      <c r="E14" s="228" t="s">
        <v>18054</v>
      </c>
    </row>
    <row r="15" spans="1:5" ht="12.75">
      <c r="A15" s="227">
        <v>394</v>
      </c>
      <c r="B15" s="227" t="s">
        <v>9144</v>
      </c>
      <c r="C15" s="228" t="s">
        <v>2017</v>
      </c>
      <c r="D15" s="228" t="s">
        <v>2018</v>
      </c>
      <c r="E15" s="228" t="s">
        <v>18055</v>
      </c>
    </row>
    <row r="16" spans="1:5" ht="12.75">
      <c r="A16" s="227">
        <v>39130</v>
      </c>
      <c r="B16" s="227" t="s">
        <v>9145</v>
      </c>
      <c r="C16" s="228" t="s">
        <v>2017</v>
      </c>
      <c r="D16" s="228" t="s">
        <v>2018</v>
      </c>
      <c r="E16" s="228" t="s">
        <v>18056</v>
      </c>
    </row>
    <row r="17" spans="1:5" ht="12.75">
      <c r="A17" s="227">
        <v>395</v>
      </c>
      <c r="B17" s="227" t="s">
        <v>9146</v>
      </c>
      <c r="C17" s="228" t="s">
        <v>2017</v>
      </c>
      <c r="D17" s="228" t="s">
        <v>2018</v>
      </c>
      <c r="E17" s="228" t="s">
        <v>18057</v>
      </c>
    </row>
    <row r="18" spans="1:5" ht="12.75">
      <c r="A18" s="227">
        <v>39127</v>
      </c>
      <c r="B18" s="227" t="s">
        <v>9147</v>
      </c>
      <c r="C18" s="228" t="s">
        <v>2017</v>
      </c>
      <c r="D18" s="228" t="s">
        <v>2018</v>
      </c>
      <c r="E18" s="228" t="s">
        <v>18058</v>
      </c>
    </row>
    <row r="19" spans="1:5" ht="12.75">
      <c r="A19" s="227">
        <v>392</v>
      </c>
      <c r="B19" s="227" t="s">
        <v>9148</v>
      </c>
      <c r="C19" s="228" t="s">
        <v>2017</v>
      </c>
      <c r="D19" s="228" t="s">
        <v>2018</v>
      </c>
      <c r="E19" s="228" t="s">
        <v>18059</v>
      </c>
    </row>
    <row r="20" spans="1:5" ht="12.75">
      <c r="A20" s="227">
        <v>39129</v>
      </c>
      <c r="B20" s="227" t="s">
        <v>9149</v>
      </c>
      <c r="C20" s="228" t="s">
        <v>2017</v>
      </c>
      <c r="D20" s="228" t="s">
        <v>2018</v>
      </c>
      <c r="E20" s="228" t="s">
        <v>18060</v>
      </c>
    </row>
    <row r="21" spans="1:5" ht="12.75">
      <c r="A21" s="227">
        <v>393</v>
      </c>
      <c r="B21" s="227" t="s">
        <v>9150</v>
      </c>
      <c r="C21" s="228" t="s">
        <v>2017</v>
      </c>
      <c r="D21" s="228" t="s">
        <v>2022</v>
      </c>
      <c r="E21" s="228" t="s">
        <v>18061</v>
      </c>
    </row>
    <row r="22" spans="1:5" ht="12.75">
      <c r="A22" s="227">
        <v>39133</v>
      </c>
      <c r="B22" s="227" t="s">
        <v>9151</v>
      </c>
      <c r="C22" s="228" t="s">
        <v>2017</v>
      </c>
      <c r="D22" s="228" t="s">
        <v>2018</v>
      </c>
      <c r="E22" s="228" t="s">
        <v>18062</v>
      </c>
    </row>
    <row r="23" spans="1:5" ht="12.75">
      <c r="A23" s="227">
        <v>397</v>
      </c>
      <c r="B23" s="227" t="s">
        <v>9152</v>
      </c>
      <c r="C23" s="228" t="s">
        <v>2017</v>
      </c>
      <c r="D23" s="228" t="s">
        <v>2018</v>
      </c>
      <c r="E23" s="228" t="s">
        <v>18063</v>
      </c>
    </row>
    <row r="24" spans="1:5" ht="12.75">
      <c r="A24" s="227">
        <v>39132</v>
      </c>
      <c r="B24" s="227" t="s">
        <v>9153</v>
      </c>
      <c r="C24" s="228" t="s">
        <v>2017</v>
      </c>
      <c r="D24" s="228" t="s">
        <v>2018</v>
      </c>
      <c r="E24" s="228" t="s">
        <v>18064</v>
      </c>
    </row>
    <row r="25" spans="1:5" ht="12.75">
      <c r="A25" s="227">
        <v>396</v>
      </c>
      <c r="B25" s="227" t="s">
        <v>9154</v>
      </c>
      <c r="C25" s="228" t="s">
        <v>2017</v>
      </c>
      <c r="D25" s="228" t="s">
        <v>2018</v>
      </c>
      <c r="E25" s="228" t="s">
        <v>18065</v>
      </c>
    </row>
    <row r="26" spans="1:5" ht="12.75">
      <c r="A26" s="227">
        <v>39135</v>
      </c>
      <c r="B26" s="227" t="s">
        <v>9155</v>
      </c>
      <c r="C26" s="228" t="s">
        <v>2017</v>
      </c>
      <c r="D26" s="228" t="s">
        <v>2018</v>
      </c>
      <c r="E26" s="228" t="s">
        <v>18066</v>
      </c>
    </row>
    <row r="27" spans="1:5" ht="12.75">
      <c r="A27" s="227">
        <v>39128</v>
      </c>
      <c r="B27" s="227" t="s">
        <v>9156</v>
      </c>
      <c r="C27" s="228" t="s">
        <v>2017</v>
      </c>
      <c r="D27" s="228" t="s">
        <v>2018</v>
      </c>
      <c r="E27" s="228" t="s">
        <v>18067</v>
      </c>
    </row>
    <row r="28" spans="1:5" ht="12.75">
      <c r="A28" s="227">
        <v>400</v>
      </c>
      <c r="B28" s="227" t="s">
        <v>9157</v>
      </c>
      <c r="C28" s="228" t="s">
        <v>2017</v>
      </c>
      <c r="D28" s="228" t="s">
        <v>2018</v>
      </c>
      <c r="E28" s="228" t="s">
        <v>18068</v>
      </c>
    </row>
    <row r="29" spans="1:5" ht="12.75">
      <c r="A29" s="227">
        <v>39125</v>
      </c>
      <c r="B29" s="227" t="s">
        <v>9158</v>
      </c>
      <c r="C29" s="228" t="s">
        <v>2017</v>
      </c>
      <c r="D29" s="228" t="s">
        <v>2018</v>
      </c>
      <c r="E29" s="228" t="s">
        <v>18067</v>
      </c>
    </row>
    <row r="30" spans="1:5" ht="12.75">
      <c r="A30" s="227">
        <v>39134</v>
      </c>
      <c r="B30" s="227" t="s">
        <v>9159</v>
      </c>
      <c r="C30" s="228" t="s">
        <v>2017</v>
      </c>
      <c r="D30" s="228" t="s">
        <v>2018</v>
      </c>
      <c r="E30" s="228" t="s">
        <v>18069</v>
      </c>
    </row>
    <row r="31" spans="1:5" ht="12.75">
      <c r="A31" s="227">
        <v>398</v>
      </c>
      <c r="B31" s="227" t="s">
        <v>9160</v>
      </c>
      <c r="C31" s="228" t="s">
        <v>2017</v>
      </c>
      <c r="D31" s="228" t="s">
        <v>2018</v>
      </c>
      <c r="E31" s="228" t="s">
        <v>18070</v>
      </c>
    </row>
    <row r="32" spans="1:5" ht="12.75">
      <c r="A32" s="227">
        <v>39126</v>
      </c>
      <c r="B32" s="227" t="s">
        <v>9161</v>
      </c>
      <c r="C32" s="228" t="s">
        <v>2017</v>
      </c>
      <c r="D32" s="228" t="s">
        <v>2018</v>
      </c>
      <c r="E32" s="228" t="s">
        <v>18071</v>
      </c>
    </row>
    <row r="33" spans="1:5" ht="12.75">
      <c r="A33" s="227">
        <v>399</v>
      </c>
      <c r="B33" s="227" t="s">
        <v>9162</v>
      </c>
      <c r="C33" s="228" t="s">
        <v>2017</v>
      </c>
      <c r="D33" s="228" t="s">
        <v>2018</v>
      </c>
      <c r="E33" s="228" t="s">
        <v>18072</v>
      </c>
    </row>
    <row r="34" spans="1:5" ht="12.75">
      <c r="A34" s="227">
        <v>39158</v>
      </c>
      <c r="B34" s="227" t="s">
        <v>9163</v>
      </c>
      <c r="C34" s="228" t="s">
        <v>2017</v>
      </c>
      <c r="D34" s="228" t="s">
        <v>2018</v>
      </c>
      <c r="E34" s="228" t="s">
        <v>18073</v>
      </c>
    </row>
    <row r="35" spans="1:5" ht="12.75">
      <c r="A35" s="227">
        <v>39141</v>
      </c>
      <c r="B35" s="227" t="s">
        <v>9164</v>
      </c>
      <c r="C35" s="228" t="s">
        <v>2017</v>
      </c>
      <c r="D35" s="228" t="s">
        <v>2018</v>
      </c>
      <c r="E35" s="228" t="s">
        <v>18074</v>
      </c>
    </row>
    <row r="36" spans="1:5" ht="12.75">
      <c r="A36" s="227">
        <v>39140</v>
      </c>
      <c r="B36" s="227" t="s">
        <v>9165</v>
      </c>
      <c r="C36" s="228" t="s">
        <v>2017</v>
      </c>
      <c r="D36" s="228" t="s">
        <v>2018</v>
      </c>
      <c r="E36" s="228" t="s">
        <v>18075</v>
      </c>
    </row>
    <row r="37" spans="1:5" ht="12.75">
      <c r="A37" s="227">
        <v>39137</v>
      </c>
      <c r="B37" s="227" t="s">
        <v>9166</v>
      </c>
      <c r="C37" s="228" t="s">
        <v>2017</v>
      </c>
      <c r="D37" s="228" t="s">
        <v>2018</v>
      </c>
      <c r="E37" s="228" t="s">
        <v>18076</v>
      </c>
    </row>
    <row r="38" spans="1:5" ht="12.75">
      <c r="A38" s="227">
        <v>39139</v>
      </c>
      <c r="B38" s="227" t="s">
        <v>9167</v>
      </c>
      <c r="C38" s="228" t="s">
        <v>2017</v>
      </c>
      <c r="D38" s="228" t="s">
        <v>2018</v>
      </c>
      <c r="E38" s="228" t="s">
        <v>18077</v>
      </c>
    </row>
    <row r="39" spans="1:5" ht="12.75">
      <c r="A39" s="227">
        <v>39143</v>
      </c>
      <c r="B39" s="227" t="s">
        <v>9168</v>
      </c>
      <c r="C39" s="228" t="s">
        <v>2017</v>
      </c>
      <c r="D39" s="228" t="s">
        <v>2018</v>
      </c>
      <c r="E39" s="228" t="s">
        <v>18078</v>
      </c>
    </row>
    <row r="40" spans="1:5" ht="12.75">
      <c r="A40" s="227">
        <v>39142</v>
      </c>
      <c r="B40" s="227" t="s">
        <v>9169</v>
      </c>
      <c r="C40" s="228" t="s">
        <v>2017</v>
      </c>
      <c r="D40" s="228" t="s">
        <v>2018</v>
      </c>
      <c r="E40" s="228" t="s">
        <v>18079</v>
      </c>
    </row>
    <row r="41" spans="1:5" ht="12.75">
      <c r="A41" s="227">
        <v>39138</v>
      </c>
      <c r="B41" s="227" t="s">
        <v>9170</v>
      </c>
      <c r="C41" s="228" t="s">
        <v>2017</v>
      </c>
      <c r="D41" s="228" t="s">
        <v>2018</v>
      </c>
      <c r="E41" s="228" t="s">
        <v>18080</v>
      </c>
    </row>
    <row r="42" spans="1:5" ht="12.75">
      <c r="A42" s="227">
        <v>39136</v>
      </c>
      <c r="B42" s="227" t="s">
        <v>9171</v>
      </c>
      <c r="C42" s="228" t="s">
        <v>2017</v>
      </c>
      <c r="D42" s="228" t="s">
        <v>2018</v>
      </c>
      <c r="E42" s="228" t="s">
        <v>18081</v>
      </c>
    </row>
    <row r="43" spans="1:5" ht="12.75">
      <c r="A43" s="227">
        <v>39144</v>
      </c>
      <c r="B43" s="227" t="s">
        <v>9172</v>
      </c>
      <c r="C43" s="228" t="s">
        <v>2017</v>
      </c>
      <c r="D43" s="228" t="s">
        <v>2018</v>
      </c>
      <c r="E43" s="228" t="s">
        <v>18057</v>
      </c>
    </row>
    <row r="44" spans="1:5" ht="12.75">
      <c r="A44" s="227">
        <v>39145</v>
      </c>
      <c r="B44" s="227" t="s">
        <v>9173</v>
      </c>
      <c r="C44" s="228" t="s">
        <v>2017</v>
      </c>
      <c r="D44" s="228" t="s">
        <v>2018</v>
      </c>
      <c r="E44" s="228" t="s">
        <v>18082</v>
      </c>
    </row>
    <row r="45" spans="1:5" ht="12.75">
      <c r="A45" s="227">
        <v>12615</v>
      </c>
      <c r="B45" s="227" t="s">
        <v>18083</v>
      </c>
      <c r="C45" s="228" t="s">
        <v>2017</v>
      </c>
      <c r="D45" s="228" t="s">
        <v>2018</v>
      </c>
      <c r="E45" s="228" t="s">
        <v>18084</v>
      </c>
    </row>
    <row r="46" spans="1:5" ht="12.75">
      <c r="A46" s="227">
        <v>11927</v>
      </c>
      <c r="B46" s="227" t="s">
        <v>9174</v>
      </c>
      <c r="C46" s="228" t="s">
        <v>2017</v>
      </c>
      <c r="D46" s="228" t="s">
        <v>2020</v>
      </c>
      <c r="E46" s="228" t="s">
        <v>18085</v>
      </c>
    </row>
    <row r="47" spans="1:5" ht="12.75">
      <c r="A47" s="227">
        <v>11928</v>
      </c>
      <c r="B47" s="227" t="s">
        <v>9175</v>
      </c>
      <c r="C47" s="228" t="s">
        <v>2017</v>
      </c>
      <c r="D47" s="228" t="s">
        <v>2020</v>
      </c>
      <c r="E47" s="228" t="s">
        <v>18086</v>
      </c>
    </row>
    <row r="48" spans="1:5" ht="12.75">
      <c r="A48" s="227">
        <v>11929</v>
      </c>
      <c r="B48" s="227" t="s">
        <v>9176</v>
      </c>
      <c r="C48" s="228" t="s">
        <v>2017</v>
      </c>
      <c r="D48" s="228" t="s">
        <v>2020</v>
      </c>
      <c r="E48" s="228" t="s">
        <v>18087</v>
      </c>
    </row>
    <row r="49" spans="1:5" ht="12.75">
      <c r="A49" s="227">
        <v>36801</v>
      </c>
      <c r="B49" s="227" t="s">
        <v>9177</v>
      </c>
      <c r="C49" s="228" t="s">
        <v>2017</v>
      </c>
      <c r="D49" s="228" t="s">
        <v>2018</v>
      </c>
      <c r="E49" s="228" t="s">
        <v>18088</v>
      </c>
    </row>
    <row r="50" spans="1:5" ht="12.75">
      <c r="A50" s="227">
        <v>36246</v>
      </c>
      <c r="B50" s="227" t="s">
        <v>9178</v>
      </c>
      <c r="C50" s="228" t="s">
        <v>2023</v>
      </c>
      <c r="D50" s="228" t="s">
        <v>2018</v>
      </c>
      <c r="E50" s="228" t="s">
        <v>18089</v>
      </c>
    </row>
    <row r="51" spans="1:5" ht="12.75">
      <c r="A51" s="227">
        <v>37600</v>
      </c>
      <c r="B51" s="227" t="s">
        <v>9179</v>
      </c>
      <c r="C51" s="228" t="s">
        <v>2017</v>
      </c>
      <c r="D51" s="228" t="s">
        <v>2020</v>
      </c>
      <c r="E51" s="228" t="s">
        <v>18090</v>
      </c>
    </row>
    <row r="52" spans="1:5" ht="12.75">
      <c r="A52" s="227">
        <v>37599</v>
      </c>
      <c r="B52" s="227" t="s">
        <v>9180</v>
      </c>
      <c r="C52" s="228" t="s">
        <v>2017</v>
      </c>
      <c r="D52" s="228" t="s">
        <v>2020</v>
      </c>
      <c r="E52" s="228" t="s">
        <v>18091</v>
      </c>
    </row>
    <row r="53" spans="1:5" ht="12.75">
      <c r="A53" s="227">
        <v>1</v>
      </c>
      <c r="B53" s="227" t="s">
        <v>9181</v>
      </c>
      <c r="C53" s="228" t="s">
        <v>2024</v>
      </c>
      <c r="D53" s="228" t="s">
        <v>2022</v>
      </c>
      <c r="E53" s="228" t="s">
        <v>18092</v>
      </c>
    </row>
    <row r="54" spans="1:5" ht="12.75">
      <c r="A54" s="227">
        <v>3</v>
      </c>
      <c r="B54" s="227" t="s">
        <v>9182</v>
      </c>
      <c r="C54" s="228" t="s">
        <v>2025</v>
      </c>
      <c r="D54" s="228" t="s">
        <v>2018</v>
      </c>
      <c r="E54" s="228" t="s">
        <v>18093</v>
      </c>
    </row>
    <row r="55" spans="1:5" ht="12.75">
      <c r="A55" s="227">
        <v>43054</v>
      </c>
      <c r="B55" s="227" t="s">
        <v>9183</v>
      </c>
      <c r="C55" s="228" t="s">
        <v>2024</v>
      </c>
      <c r="D55" s="228" t="s">
        <v>2018</v>
      </c>
      <c r="E55" s="228" t="s">
        <v>18094</v>
      </c>
    </row>
    <row r="56" spans="1:5" ht="12.75">
      <c r="A56" s="227">
        <v>42402</v>
      </c>
      <c r="B56" s="227" t="s">
        <v>9184</v>
      </c>
      <c r="C56" s="228" t="s">
        <v>2024</v>
      </c>
      <c r="D56" s="228" t="s">
        <v>2018</v>
      </c>
      <c r="E56" s="228" t="s">
        <v>18095</v>
      </c>
    </row>
    <row r="57" spans="1:5" ht="12.75">
      <c r="A57" s="227">
        <v>42403</v>
      </c>
      <c r="B57" s="227" t="s">
        <v>9185</v>
      </c>
      <c r="C57" s="228" t="s">
        <v>2024</v>
      </c>
      <c r="D57" s="228" t="s">
        <v>2018</v>
      </c>
      <c r="E57" s="228" t="s">
        <v>18096</v>
      </c>
    </row>
    <row r="58" spans="1:5" ht="12.75">
      <c r="A58" s="227">
        <v>42404</v>
      </c>
      <c r="B58" s="227" t="s">
        <v>9186</v>
      </c>
      <c r="C58" s="228" t="s">
        <v>2024</v>
      </c>
      <c r="D58" s="228" t="s">
        <v>2018</v>
      </c>
      <c r="E58" s="228" t="s">
        <v>18097</v>
      </c>
    </row>
    <row r="59" spans="1:5" ht="12.75">
      <c r="A59" s="227">
        <v>42405</v>
      </c>
      <c r="B59" s="227" t="s">
        <v>9187</v>
      </c>
      <c r="C59" s="228" t="s">
        <v>2024</v>
      </c>
      <c r="D59" s="228" t="s">
        <v>2018</v>
      </c>
      <c r="E59" s="228" t="s">
        <v>18098</v>
      </c>
    </row>
    <row r="60" spans="1:5" ht="12.75">
      <c r="A60" s="227">
        <v>34341</v>
      </c>
      <c r="B60" s="227" t="s">
        <v>9188</v>
      </c>
      <c r="C60" s="228" t="s">
        <v>2024</v>
      </c>
      <c r="D60" s="228" t="s">
        <v>2018</v>
      </c>
      <c r="E60" s="228" t="s">
        <v>18099</v>
      </c>
    </row>
    <row r="61" spans="1:5" ht="12.75">
      <c r="A61" s="227">
        <v>43053</v>
      </c>
      <c r="B61" s="227" t="s">
        <v>9189</v>
      </c>
      <c r="C61" s="228" t="s">
        <v>2024</v>
      </c>
      <c r="D61" s="228" t="s">
        <v>2018</v>
      </c>
      <c r="E61" s="228" t="s">
        <v>18100</v>
      </c>
    </row>
    <row r="62" spans="1:5" ht="12.75">
      <c r="A62" s="227">
        <v>43058</v>
      </c>
      <c r="B62" s="227" t="s">
        <v>9190</v>
      </c>
      <c r="C62" s="228" t="s">
        <v>2024</v>
      </c>
      <c r="D62" s="228" t="s">
        <v>2018</v>
      </c>
      <c r="E62" s="228" t="s">
        <v>18101</v>
      </c>
    </row>
    <row r="63" spans="1:5" ht="12.75">
      <c r="A63" s="227">
        <v>34</v>
      </c>
      <c r="B63" s="227" t="s">
        <v>9191</v>
      </c>
      <c r="C63" s="228" t="s">
        <v>2024</v>
      </c>
      <c r="D63" s="228" t="s">
        <v>2018</v>
      </c>
      <c r="E63" s="228" t="s">
        <v>18102</v>
      </c>
    </row>
    <row r="64" spans="1:5" ht="12.75">
      <c r="A64" s="227">
        <v>43055</v>
      </c>
      <c r="B64" s="227" t="s">
        <v>9192</v>
      </c>
      <c r="C64" s="228" t="s">
        <v>2024</v>
      </c>
      <c r="D64" s="228" t="s">
        <v>2022</v>
      </c>
      <c r="E64" s="228" t="s">
        <v>18103</v>
      </c>
    </row>
    <row r="65" spans="1:5" ht="12.75">
      <c r="A65" s="227">
        <v>43056</v>
      </c>
      <c r="B65" s="227" t="s">
        <v>9193</v>
      </c>
      <c r="C65" s="228" t="s">
        <v>2024</v>
      </c>
      <c r="D65" s="228" t="s">
        <v>2018</v>
      </c>
      <c r="E65" s="228" t="s">
        <v>18104</v>
      </c>
    </row>
    <row r="66" spans="1:5" ht="12.75">
      <c r="A66" s="227">
        <v>43057</v>
      </c>
      <c r="B66" s="227" t="s">
        <v>9194</v>
      </c>
      <c r="C66" s="228" t="s">
        <v>2024</v>
      </c>
      <c r="D66" s="228" t="s">
        <v>2018</v>
      </c>
      <c r="E66" s="228" t="s">
        <v>18105</v>
      </c>
    </row>
    <row r="67" spans="1:5" ht="12.75">
      <c r="A67" s="227">
        <v>34449</v>
      </c>
      <c r="B67" s="227" t="s">
        <v>9195</v>
      </c>
      <c r="C67" s="228" t="s">
        <v>2024</v>
      </c>
      <c r="D67" s="228" t="s">
        <v>2018</v>
      </c>
      <c r="E67" s="228" t="s">
        <v>18106</v>
      </c>
    </row>
    <row r="68" spans="1:5" ht="12.75">
      <c r="A68" s="227">
        <v>32</v>
      </c>
      <c r="B68" s="227" t="s">
        <v>9196</v>
      </c>
      <c r="C68" s="228" t="s">
        <v>2024</v>
      </c>
      <c r="D68" s="228" t="s">
        <v>2018</v>
      </c>
      <c r="E68" s="228" t="s">
        <v>18107</v>
      </c>
    </row>
    <row r="69" spans="1:5" ht="12.75">
      <c r="A69" s="227">
        <v>33</v>
      </c>
      <c r="B69" s="227" t="s">
        <v>9197</v>
      </c>
      <c r="C69" s="228" t="s">
        <v>2024</v>
      </c>
      <c r="D69" s="228" t="s">
        <v>2018</v>
      </c>
      <c r="E69" s="228" t="s">
        <v>18108</v>
      </c>
    </row>
    <row r="70" spans="1:5" ht="12.75">
      <c r="A70" s="227">
        <v>43061</v>
      </c>
      <c r="B70" s="227" t="s">
        <v>9198</v>
      </c>
      <c r="C70" s="228" t="s">
        <v>2024</v>
      </c>
      <c r="D70" s="228" t="s">
        <v>2018</v>
      </c>
      <c r="E70" s="228" t="s">
        <v>18109</v>
      </c>
    </row>
    <row r="71" spans="1:5" ht="12.75">
      <c r="A71" s="227">
        <v>43059</v>
      </c>
      <c r="B71" s="227" t="s">
        <v>9199</v>
      </c>
      <c r="C71" s="228" t="s">
        <v>2024</v>
      </c>
      <c r="D71" s="228" t="s">
        <v>2018</v>
      </c>
      <c r="E71" s="228" t="s">
        <v>18110</v>
      </c>
    </row>
    <row r="72" spans="1:5" ht="12.75">
      <c r="A72" s="227">
        <v>43062</v>
      </c>
      <c r="B72" s="227" t="s">
        <v>9200</v>
      </c>
      <c r="C72" s="228" t="s">
        <v>2024</v>
      </c>
      <c r="D72" s="228" t="s">
        <v>2018</v>
      </c>
      <c r="E72" s="228" t="s">
        <v>18111</v>
      </c>
    </row>
    <row r="73" spans="1:5" ht="12.75">
      <c r="A73" s="227">
        <v>43060</v>
      </c>
      <c r="B73" s="227" t="s">
        <v>9201</v>
      </c>
      <c r="C73" s="228" t="s">
        <v>2024</v>
      </c>
      <c r="D73" s="228" t="s">
        <v>2018</v>
      </c>
      <c r="E73" s="228" t="s">
        <v>18112</v>
      </c>
    </row>
    <row r="74" spans="1:5" ht="12.75">
      <c r="A74" s="227">
        <v>40410</v>
      </c>
      <c r="B74" s="227" t="s">
        <v>9202</v>
      </c>
      <c r="C74" s="228" t="s">
        <v>2017</v>
      </c>
      <c r="D74" s="228" t="s">
        <v>2020</v>
      </c>
      <c r="E74" s="228" t="s">
        <v>18113</v>
      </c>
    </row>
    <row r="75" spans="1:5" ht="12.75">
      <c r="A75" s="227">
        <v>40411</v>
      </c>
      <c r="B75" s="227" t="s">
        <v>9203</v>
      </c>
      <c r="C75" s="228" t="s">
        <v>2017</v>
      </c>
      <c r="D75" s="228" t="s">
        <v>2020</v>
      </c>
      <c r="E75" s="228" t="s">
        <v>18114</v>
      </c>
    </row>
    <row r="76" spans="1:5" ht="12.75">
      <c r="A76" s="227">
        <v>40412</v>
      </c>
      <c r="B76" s="227" t="s">
        <v>9204</v>
      </c>
      <c r="C76" s="228" t="s">
        <v>2017</v>
      </c>
      <c r="D76" s="228" t="s">
        <v>2020</v>
      </c>
      <c r="E76" s="228" t="s">
        <v>18115</v>
      </c>
    </row>
    <row r="77" spans="1:5" ht="12.75">
      <c r="A77" s="227">
        <v>44254</v>
      </c>
      <c r="B77" s="227" t="s">
        <v>18116</v>
      </c>
      <c r="C77" s="228" t="s">
        <v>2017</v>
      </c>
      <c r="D77" s="228" t="s">
        <v>2018</v>
      </c>
      <c r="E77" s="228" t="s">
        <v>18117</v>
      </c>
    </row>
    <row r="78" spans="1:5" ht="12.75">
      <c r="A78" s="227">
        <v>44255</v>
      </c>
      <c r="B78" s="227" t="s">
        <v>18118</v>
      </c>
      <c r="C78" s="228" t="s">
        <v>2017</v>
      </c>
      <c r="D78" s="228" t="s">
        <v>2018</v>
      </c>
      <c r="E78" s="228" t="s">
        <v>18119</v>
      </c>
    </row>
    <row r="79" spans="1:5" ht="12.75">
      <c r="A79" s="227">
        <v>44256</v>
      </c>
      <c r="B79" s="227" t="s">
        <v>18120</v>
      </c>
      <c r="C79" s="228" t="s">
        <v>2017</v>
      </c>
      <c r="D79" s="228" t="s">
        <v>2018</v>
      </c>
      <c r="E79" s="228" t="s">
        <v>18121</v>
      </c>
    </row>
    <row r="80" spans="1:5" ht="12.75">
      <c r="A80" s="227">
        <v>44257</v>
      </c>
      <c r="B80" s="227" t="s">
        <v>18122</v>
      </c>
      <c r="C80" s="228" t="s">
        <v>2017</v>
      </c>
      <c r="D80" s="228" t="s">
        <v>2018</v>
      </c>
      <c r="E80" s="228" t="s">
        <v>18123</v>
      </c>
    </row>
    <row r="81" spans="1:5" ht="12.75">
      <c r="A81" s="227">
        <v>44258</v>
      </c>
      <c r="B81" s="227" t="s">
        <v>18124</v>
      </c>
      <c r="C81" s="228" t="s">
        <v>2017</v>
      </c>
      <c r="D81" s="228" t="s">
        <v>2018</v>
      </c>
      <c r="E81" s="228" t="s">
        <v>18125</v>
      </c>
    </row>
    <row r="82" spans="1:5" ht="12.75">
      <c r="A82" s="227">
        <v>44259</v>
      </c>
      <c r="B82" s="227" t="s">
        <v>18126</v>
      </c>
      <c r="C82" s="228" t="s">
        <v>2017</v>
      </c>
      <c r="D82" s="228" t="s">
        <v>2018</v>
      </c>
      <c r="E82" s="228" t="s">
        <v>18127</v>
      </c>
    </row>
    <row r="83" spans="1:5" ht="12.75">
      <c r="A83" s="227">
        <v>37997</v>
      </c>
      <c r="B83" s="227" t="s">
        <v>18128</v>
      </c>
      <c r="C83" s="228" t="s">
        <v>2017</v>
      </c>
      <c r="D83" s="228" t="s">
        <v>2018</v>
      </c>
      <c r="E83" s="228" t="s">
        <v>18129</v>
      </c>
    </row>
    <row r="84" spans="1:5" ht="12.75">
      <c r="A84" s="227">
        <v>37998</v>
      </c>
      <c r="B84" s="227" t="s">
        <v>18130</v>
      </c>
      <c r="C84" s="228" t="s">
        <v>2017</v>
      </c>
      <c r="D84" s="228" t="s">
        <v>2018</v>
      </c>
      <c r="E84" s="228" t="s">
        <v>18131</v>
      </c>
    </row>
    <row r="85" spans="1:5" ht="12.75">
      <c r="A85" s="227">
        <v>55</v>
      </c>
      <c r="B85" s="227" t="s">
        <v>9205</v>
      </c>
      <c r="C85" s="228" t="s">
        <v>2017</v>
      </c>
      <c r="D85" s="228" t="s">
        <v>2020</v>
      </c>
      <c r="E85" s="228" t="s">
        <v>18132</v>
      </c>
    </row>
    <row r="86" spans="1:5" ht="12.75">
      <c r="A86" s="227">
        <v>61</v>
      </c>
      <c r="B86" s="227" t="s">
        <v>9206</v>
      </c>
      <c r="C86" s="228" t="s">
        <v>2017</v>
      </c>
      <c r="D86" s="228" t="s">
        <v>2020</v>
      </c>
      <c r="E86" s="228" t="s">
        <v>18133</v>
      </c>
    </row>
    <row r="87" spans="1:5" ht="12.75">
      <c r="A87" s="227">
        <v>62</v>
      </c>
      <c r="B87" s="227" t="s">
        <v>9207</v>
      </c>
      <c r="C87" s="228" t="s">
        <v>2017</v>
      </c>
      <c r="D87" s="228" t="s">
        <v>2020</v>
      </c>
      <c r="E87" s="228" t="s">
        <v>18134</v>
      </c>
    </row>
    <row r="88" spans="1:5" ht="12.75">
      <c r="A88" s="227">
        <v>10899</v>
      </c>
      <c r="B88" s="227" t="s">
        <v>18135</v>
      </c>
      <c r="C88" s="228" t="s">
        <v>2017</v>
      </c>
      <c r="D88" s="228" t="s">
        <v>2018</v>
      </c>
      <c r="E88" s="228" t="s">
        <v>18136</v>
      </c>
    </row>
    <row r="89" spans="1:5" ht="12.75">
      <c r="A89" s="227">
        <v>10900</v>
      </c>
      <c r="B89" s="227" t="s">
        <v>18137</v>
      </c>
      <c r="C89" s="228" t="s">
        <v>2017</v>
      </c>
      <c r="D89" s="228" t="s">
        <v>2018</v>
      </c>
      <c r="E89" s="228" t="s">
        <v>18138</v>
      </c>
    </row>
    <row r="90" spans="1:5" ht="12.75">
      <c r="A90" s="227">
        <v>103</v>
      </c>
      <c r="B90" s="227" t="s">
        <v>9208</v>
      </c>
      <c r="C90" s="228" t="s">
        <v>2017</v>
      </c>
      <c r="D90" s="228" t="s">
        <v>2018</v>
      </c>
      <c r="E90" s="228" t="s">
        <v>18139</v>
      </c>
    </row>
    <row r="91" spans="1:5" ht="12.75">
      <c r="A91" s="227">
        <v>107</v>
      </c>
      <c r="B91" s="227" t="s">
        <v>9209</v>
      </c>
      <c r="C91" s="228" t="s">
        <v>2017</v>
      </c>
      <c r="D91" s="228" t="s">
        <v>2018</v>
      </c>
      <c r="E91" s="228" t="s">
        <v>18140</v>
      </c>
    </row>
    <row r="92" spans="1:5" ht="12.75">
      <c r="A92" s="227">
        <v>65</v>
      </c>
      <c r="B92" s="227" t="s">
        <v>9210</v>
      </c>
      <c r="C92" s="228" t="s">
        <v>2017</v>
      </c>
      <c r="D92" s="228" t="s">
        <v>2018</v>
      </c>
      <c r="E92" s="228" t="s">
        <v>18141</v>
      </c>
    </row>
    <row r="93" spans="1:5" ht="12.75">
      <c r="A93" s="227">
        <v>108</v>
      </c>
      <c r="B93" s="227" t="s">
        <v>9211</v>
      </c>
      <c r="C93" s="228" t="s">
        <v>2017</v>
      </c>
      <c r="D93" s="228" t="s">
        <v>2018</v>
      </c>
      <c r="E93" s="228" t="s">
        <v>18142</v>
      </c>
    </row>
    <row r="94" spans="1:5" ht="12.75">
      <c r="A94" s="227">
        <v>110</v>
      </c>
      <c r="B94" s="227" t="s">
        <v>9212</v>
      </c>
      <c r="C94" s="228" t="s">
        <v>2017</v>
      </c>
      <c r="D94" s="228" t="s">
        <v>2018</v>
      </c>
      <c r="E94" s="228" t="s">
        <v>18143</v>
      </c>
    </row>
    <row r="95" spans="1:5" ht="12.75">
      <c r="A95" s="227">
        <v>109</v>
      </c>
      <c r="B95" s="227" t="s">
        <v>9213</v>
      </c>
      <c r="C95" s="228" t="s">
        <v>2017</v>
      </c>
      <c r="D95" s="228" t="s">
        <v>2018</v>
      </c>
      <c r="E95" s="228" t="s">
        <v>18144</v>
      </c>
    </row>
    <row r="96" spans="1:5" ht="12.75">
      <c r="A96" s="227">
        <v>111</v>
      </c>
      <c r="B96" s="227" t="s">
        <v>9214</v>
      </c>
      <c r="C96" s="228" t="s">
        <v>2017</v>
      </c>
      <c r="D96" s="228" t="s">
        <v>2018</v>
      </c>
      <c r="E96" s="228" t="s">
        <v>18107</v>
      </c>
    </row>
    <row r="97" spans="1:5" ht="12.75">
      <c r="A97" s="227">
        <v>112</v>
      </c>
      <c r="B97" s="227" t="s">
        <v>9215</v>
      </c>
      <c r="C97" s="228" t="s">
        <v>2017</v>
      </c>
      <c r="D97" s="228" t="s">
        <v>2018</v>
      </c>
      <c r="E97" s="228" t="s">
        <v>18145</v>
      </c>
    </row>
    <row r="98" spans="1:5" ht="12.75">
      <c r="A98" s="227">
        <v>113</v>
      </c>
      <c r="B98" s="227" t="s">
        <v>9216</v>
      </c>
      <c r="C98" s="228" t="s">
        <v>2017</v>
      </c>
      <c r="D98" s="228" t="s">
        <v>2018</v>
      </c>
      <c r="E98" s="228" t="s">
        <v>18146</v>
      </c>
    </row>
    <row r="99" spans="1:5" ht="12.75">
      <c r="A99" s="227">
        <v>104</v>
      </c>
      <c r="B99" s="227" t="s">
        <v>9217</v>
      </c>
      <c r="C99" s="228" t="s">
        <v>2017</v>
      </c>
      <c r="D99" s="228" t="s">
        <v>2018</v>
      </c>
      <c r="E99" s="228" t="s">
        <v>18147</v>
      </c>
    </row>
    <row r="100" spans="1:5" ht="12.75">
      <c r="A100" s="227">
        <v>102</v>
      </c>
      <c r="B100" s="227" t="s">
        <v>9218</v>
      </c>
      <c r="C100" s="228" t="s">
        <v>2017</v>
      </c>
      <c r="D100" s="228" t="s">
        <v>2018</v>
      </c>
      <c r="E100" s="228" t="s">
        <v>18148</v>
      </c>
    </row>
    <row r="101" spans="1:5" ht="12.75">
      <c r="A101" s="227">
        <v>95</v>
      </c>
      <c r="B101" s="227" t="s">
        <v>9219</v>
      </c>
      <c r="C101" s="228" t="s">
        <v>2017</v>
      </c>
      <c r="D101" s="228" t="s">
        <v>2018</v>
      </c>
      <c r="E101" s="228" t="s">
        <v>18149</v>
      </c>
    </row>
    <row r="102" spans="1:5" ht="12.75">
      <c r="A102" s="227">
        <v>96</v>
      </c>
      <c r="B102" s="227" t="s">
        <v>9220</v>
      </c>
      <c r="C102" s="228" t="s">
        <v>2017</v>
      </c>
      <c r="D102" s="228" t="s">
        <v>2018</v>
      </c>
      <c r="E102" s="228" t="s">
        <v>18150</v>
      </c>
    </row>
    <row r="103" spans="1:5" ht="12.75">
      <c r="A103" s="227">
        <v>97</v>
      </c>
      <c r="B103" s="227" t="s">
        <v>9221</v>
      </c>
      <c r="C103" s="228" t="s">
        <v>2017</v>
      </c>
      <c r="D103" s="228" t="s">
        <v>2018</v>
      </c>
      <c r="E103" s="228" t="s">
        <v>18151</v>
      </c>
    </row>
    <row r="104" spans="1:5" ht="12.75">
      <c r="A104" s="227">
        <v>98</v>
      </c>
      <c r="B104" s="227" t="s">
        <v>9222</v>
      </c>
      <c r="C104" s="228" t="s">
        <v>2017</v>
      </c>
      <c r="D104" s="228" t="s">
        <v>2018</v>
      </c>
      <c r="E104" s="228" t="s">
        <v>18152</v>
      </c>
    </row>
    <row r="105" spans="1:5" ht="12.75">
      <c r="A105" s="227">
        <v>99</v>
      </c>
      <c r="B105" s="227" t="s">
        <v>9223</v>
      </c>
      <c r="C105" s="228" t="s">
        <v>2017</v>
      </c>
      <c r="D105" s="228" t="s">
        <v>2018</v>
      </c>
      <c r="E105" s="228" t="s">
        <v>18153</v>
      </c>
    </row>
    <row r="106" spans="1:5" ht="12.75">
      <c r="A106" s="227">
        <v>100</v>
      </c>
      <c r="B106" s="227" t="s">
        <v>9224</v>
      </c>
      <c r="C106" s="228" t="s">
        <v>2017</v>
      </c>
      <c r="D106" s="228" t="s">
        <v>2018</v>
      </c>
      <c r="E106" s="228" t="s">
        <v>18154</v>
      </c>
    </row>
    <row r="107" spans="1:5" ht="12.75">
      <c r="A107" s="227">
        <v>75</v>
      </c>
      <c r="B107" s="227" t="s">
        <v>9225</v>
      </c>
      <c r="C107" s="228" t="s">
        <v>2017</v>
      </c>
      <c r="D107" s="228" t="s">
        <v>2018</v>
      </c>
      <c r="E107" s="228" t="s">
        <v>18155</v>
      </c>
    </row>
    <row r="108" spans="1:5" ht="12.75">
      <c r="A108" s="227">
        <v>83</v>
      </c>
      <c r="B108" s="227" t="s">
        <v>9226</v>
      </c>
      <c r="C108" s="228" t="s">
        <v>2017</v>
      </c>
      <c r="D108" s="228" t="s">
        <v>2018</v>
      </c>
      <c r="E108" s="228" t="s">
        <v>18156</v>
      </c>
    </row>
    <row r="109" spans="1:5" ht="12.75">
      <c r="A109" s="227">
        <v>74</v>
      </c>
      <c r="B109" s="227" t="s">
        <v>9227</v>
      </c>
      <c r="C109" s="228" t="s">
        <v>2017</v>
      </c>
      <c r="D109" s="228" t="s">
        <v>2018</v>
      </c>
      <c r="E109" s="228" t="s">
        <v>18157</v>
      </c>
    </row>
    <row r="110" spans="1:5" ht="12.75">
      <c r="A110" s="227">
        <v>106</v>
      </c>
      <c r="B110" s="227" t="s">
        <v>9228</v>
      </c>
      <c r="C110" s="228" t="s">
        <v>2017</v>
      </c>
      <c r="D110" s="228" t="s">
        <v>2018</v>
      </c>
      <c r="E110" s="228" t="s">
        <v>18158</v>
      </c>
    </row>
    <row r="111" spans="1:5" ht="12.75">
      <c r="A111" s="227">
        <v>88</v>
      </c>
      <c r="B111" s="227" t="s">
        <v>9229</v>
      </c>
      <c r="C111" s="228" t="s">
        <v>2017</v>
      </c>
      <c r="D111" s="228" t="s">
        <v>2018</v>
      </c>
      <c r="E111" s="228" t="s">
        <v>18159</v>
      </c>
    </row>
    <row r="112" spans="1:5" ht="12.75">
      <c r="A112" s="227">
        <v>82</v>
      </c>
      <c r="B112" s="227" t="s">
        <v>9230</v>
      </c>
      <c r="C112" s="228" t="s">
        <v>2017</v>
      </c>
      <c r="D112" s="228" t="s">
        <v>2018</v>
      </c>
      <c r="E112" s="228" t="s">
        <v>18160</v>
      </c>
    </row>
    <row r="113" spans="1:5" ht="12.75">
      <c r="A113" s="227">
        <v>105</v>
      </c>
      <c r="B113" s="227" t="s">
        <v>9231</v>
      </c>
      <c r="C113" s="228" t="s">
        <v>2017</v>
      </c>
      <c r="D113" s="228" t="s">
        <v>2018</v>
      </c>
      <c r="E113" s="228" t="s">
        <v>18161</v>
      </c>
    </row>
    <row r="114" spans="1:5" ht="12.75">
      <c r="A114" s="227">
        <v>60</v>
      </c>
      <c r="B114" s="227" t="s">
        <v>9232</v>
      </c>
      <c r="C114" s="228" t="s">
        <v>2017</v>
      </c>
      <c r="D114" s="228" t="s">
        <v>2020</v>
      </c>
      <c r="E114" s="228" t="s">
        <v>18162</v>
      </c>
    </row>
    <row r="115" spans="1:5" ht="12.75">
      <c r="A115" s="227">
        <v>72</v>
      </c>
      <c r="B115" s="227" t="s">
        <v>9233</v>
      </c>
      <c r="C115" s="228" t="s">
        <v>2017</v>
      </c>
      <c r="D115" s="228" t="s">
        <v>2018</v>
      </c>
      <c r="E115" s="228" t="s">
        <v>18163</v>
      </c>
    </row>
    <row r="116" spans="1:5" ht="12.75">
      <c r="A116" s="227">
        <v>67</v>
      </c>
      <c r="B116" s="227" t="s">
        <v>18164</v>
      </c>
      <c r="C116" s="228" t="s">
        <v>2017</v>
      </c>
      <c r="D116" s="228" t="s">
        <v>2018</v>
      </c>
      <c r="E116" s="228" t="s">
        <v>18165</v>
      </c>
    </row>
    <row r="117" spans="1:5" ht="12.75">
      <c r="A117" s="227">
        <v>71</v>
      </c>
      <c r="B117" s="227" t="s">
        <v>18166</v>
      </c>
      <c r="C117" s="228" t="s">
        <v>2017</v>
      </c>
      <c r="D117" s="228" t="s">
        <v>2018</v>
      </c>
      <c r="E117" s="228" t="s">
        <v>18167</v>
      </c>
    </row>
    <row r="118" spans="1:5" ht="12.75">
      <c r="A118" s="227">
        <v>73</v>
      </c>
      <c r="B118" s="227" t="s">
        <v>18168</v>
      </c>
      <c r="C118" s="228" t="s">
        <v>2017</v>
      </c>
      <c r="D118" s="228" t="s">
        <v>2018</v>
      </c>
      <c r="E118" s="228" t="s">
        <v>18169</v>
      </c>
    </row>
    <row r="119" spans="1:5" ht="12.75">
      <c r="A119" s="227">
        <v>46</v>
      </c>
      <c r="B119" s="227" t="s">
        <v>9234</v>
      </c>
      <c r="C119" s="228" t="s">
        <v>2017</v>
      </c>
      <c r="D119" s="228" t="s">
        <v>2020</v>
      </c>
      <c r="E119" s="228" t="s">
        <v>18170</v>
      </c>
    </row>
    <row r="120" spans="1:5" ht="12.75">
      <c r="A120" s="227">
        <v>47</v>
      </c>
      <c r="B120" s="227" t="s">
        <v>9235</v>
      </c>
      <c r="C120" s="228" t="s">
        <v>2017</v>
      </c>
      <c r="D120" s="228" t="s">
        <v>2020</v>
      </c>
      <c r="E120" s="228" t="s">
        <v>18171</v>
      </c>
    </row>
    <row r="121" spans="1:5" ht="12.75">
      <c r="A121" s="227">
        <v>48</v>
      </c>
      <c r="B121" s="227" t="s">
        <v>9236</v>
      </c>
      <c r="C121" s="228" t="s">
        <v>2017</v>
      </c>
      <c r="D121" s="228" t="s">
        <v>2020</v>
      </c>
      <c r="E121" s="228" t="s">
        <v>18172</v>
      </c>
    </row>
    <row r="122" spans="1:5" ht="12.75">
      <c r="A122" s="227">
        <v>52</v>
      </c>
      <c r="B122" s="227" t="s">
        <v>9237</v>
      </c>
      <c r="C122" s="228" t="s">
        <v>2017</v>
      </c>
      <c r="D122" s="228" t="s">
        <v>2020</v>
      </c>
      <c r="E122" s="228" t="s">
        <v>18173</v>
      </c>
    </row>
    <row r="123" spans="1:5" ht="12.75">
      <c r="A123" s="227">
        <v>43</v>
      </c>
      <c r="B123" s="227" t="s">
        <v>9238</v>
      </c>
      <c r="C123" s="228" t="s">
        <v>2017</v>
      </c>
      <c r="D123" s="228" t="s">
        <v>2020</v>
      </c>
      <c r="E123" s="228" t="s">
        <v>18174</v>
      </c>
    </row>
    <row r="124" spans="1:5" ht="12.75">
      <c r="A124" s="227">
        <v>39719</v>
      </c>
      <c r="B124" s="227" t="s">
        <v>9239</v>
      </c>
      <c r="C124" s="228" t="s">
        <v>2025</v>
      </c>
      <c r="D124" s="228" t="s">
        <v>2018</v>
      </c>
      <c r="E124" s="228" t="s">
        <v>18175</v>
      </c>
    </row>
    <row r="125" spans="1:5" ht="12.75">
      <c r="A125" s="227">
        <v>3410</v>
      </c>
      <c r="B125" s="227" t="s">
        <v>9240</v>
      </c>
      <c r="C125" s="228" t="s">
        <v>2024</v>
      </c>
      <c r="D125" s="228" t="s">
        <v>2018</v>
      </c>
      <c r="E125" s="228" t="s">
        <v>18176</v>
      </c>
    </row>
    <row r="126" spans="1:5" ht="12.75">
      <c r="A126" s="227">
        <v>4791</v>
      </c>
      <c r="B126" s="227" t="s">
        <v>9241</v>
      </c>
      <c r="C126" s="228" t="s">
        <v>2024</v>
      </c>
      <c r="D126" s="228" t="s">
        <v>2018</v>
      </c>
      <c r="E126" s="228" t="s">
        <v>18177</v>
      </c>
    </row>
    <row r="127" spans="1:5" ht="12.75">
      <c r="A127" s="227">
        <v>157</v>
      </c>
      <c r="B127" s="227" t="s">
        <v>9242</v>
      </c>
      <c r="C127" s="228" t="s">
        <v>2024</v>
      </c>
      <c r="D127" s="228" t="s">
        <v>2018</v>
      </c>
      <c r="E127" s="228" t="s">
        <v>18178</v>
      </c>
    </row>
    <row r="128" spans="1:5" ht="12.75">
      <c r="A128" s="227">
        <v>156</v>
      </c>
      <c r="B128" s="227" t="s">
        <v>9243</v>
      </c>
      <c r="C128" s="228" t="s">
        <v>2024</v>
      </c>
      <c r="D128" s="228" t="s">
        <v>2018</v>
      </c>
      <c r="E128" s="228" t="s">
        <v>18179</v>
      </c>
    </row>
    <row r="129" spans="1:5" ht="12.75">
      <c r="A129" s="227">
        <v>131</v>
      </c>
      <c r="B129" s="227" t="s">
        <v>9244</v>
      </c>
      <c r="C129" s="228" t="s">
        <v>2024</v>
      </c>
      <c r="D129" s="228" t="s">
        <v>2018</v>
      </c>
      <c r="E129" s="228" t="s">
        <v>18180</v>
      </c>
    </row>
    <row r="130" spans="1:5" ht="12.75">
      <c r="A130" s="227">
        <v>21114</v>
      </c>
      <c r="B130" s="227" t="s">
        <v>9245</v>
      </c>
      <c r="C130" s="228" t="s">
        <v>2017</v>
      </c>
      <c r="D130" s="228" t="s">
        <v>2018</v>
      </c>
      <c r="E130" s="228" t="s">
        <v>18181</v>
      </c>
    </row>
    <row r="131" spans="1:5" ht="12.75">
      <c r="A131" s="227">
        <v>119</v>
      </c>
      <c r="B131" s="227" t="s">
        <v>9246</v>
      </c>
      <c r="C131" s="228" t="s">
        <v>2017</v>
      </c>
      <c r="D131" s="228" t="s">
        <v>2022</v>
      </c>
      <c r="E131" s="228" t="s">
        <v>18182</v>
      </c>
    </row>
    <row r="132" spans="1:5" ht="12.75">
      <c r="A132" s="227">
        <v>122</v>
      </c>
      <c r="B132" s="227" t="s">
        <v>9247</v>
      </c>
      <c r="C132" s="228" t="s">
        <v>2017</v>
      </c>
      <c r="D132" s="228" t="s">
        <v>2018</v>
      </c>
      <c r="E132" s="228" t="s">
        <v>18183</v>
      </c>
    </row>
    <row r="133" spans="1:5" ht="12.75">
      <c r="A133" s="227">
        <v>20080</v>
      </c>
      <c r="B133" s="227" t="s">
        <v>9248</v>
      </c>
      <c r="C133" s="228" t="s">
        <v>2017</v>
      </c>
      <c r="D133" s="228" t="s">
        <v>2018</v>
      </c>
      <c r="E133" s="228" t="s">
        <v>18184</v>
      </c>
    </row>
    <row r="134" spans="1:5" ht="12.75">
      <c r="A134" s="227">
        <v>124</v>
      </c>
      <c r="B134" s="227" t="s">
        <v>9249</v>
      </c>
      <c r="C134" s="228" t="s">
        <v>2025</v>
      </c>
      <c r="D134" s="228" t="s">
        <v>2018</v>
      </c>
      <c r="E134" s="228" t="s">
        <v>18185</v>
      </c>
    </row>
    <row r="135" spans="1:5" ht="12.75">
      <c r="A135" s="227">
        <v>7334</v>
      </c>
      <c r="B135" s="227" t="s">
        <v>9250</v>
      </c>
      <c r="C135" s="228" t="s">
        <v>2025</v>
      </c>
      <c r="D135" s="228" t="s">
        <v>2018</v>
      </c>
      <c r="E135" s="228" t="s">
        <v>18186</v>
      </c>
    </row>
    <row r="136" spans="1:5" ht="12.75">
      <c r="A136" s="227">
        <v>123</v>
      </c>
      <c r="B136" s="227" t="s">
        <v>9251</v>
      </c>
      <c r="C136" s="228" t="s">
        <v>2025</v>
      </c>
      <c r="D136" s="228" t="s">
        <v>2022</v>
      </c>
      <c r="E136" s="228" t="s">
        <v>18187</v>
      </c>
    </row>
    <row r="137" spans="1:5" ht="12.75">
      <c r="A137" s="227">
        <v>127</v>
      </c>
      <c r="B137" s="227" t="s">
        <v>9252</v>
      </c>
      <c r="C137" s="228" t="s">
        <v>2025</v>
      </c>
      <c r="D137" s="228" t="s">
        <v>2018</v>
      </c>
      <c r="E137" s="228" t="s">
        <v>18188</v>
      </c>
    </row>
    <row r="138" spans="1:5" ht="12.75">
      <c r="A138" s="227">
        <v>41373</v>
      </c>
      <c r="B138" s="227" t="s">
        <v>9253</v>
      </c>
      <c r="C138" s="228" t="s">
        <v>2025</v>
      </c>
      <c r="D138" s="228" t="s">
        <v>2018</v>
      </c>
      <c r="E138" s="228" t="s">
        <v>18189</v>
      </c>
    </row>
    <row r="139" spans="1:5" ht="12.75">
      <c r="A139" s="227">
        <v>133</v>
      </c>
      <c r="B139" s="227" t="s">
        <v>9254</v>
      </c>
      <c r="C139" s="228" t="s">
        <v>2025</v>
      </c>
      <c r="D139" s="228" t="s">
        <v>2018</v>
      </c>
      <c r="E139" s="228" t="s">
        <v>18190</v>
      </c>
    </row>
    <row r="140" spans="1:5" ht="12.75">
      <c r="A140" s="227">
        <v>43617</v>
      </c>
      <c r="B140" s="227" t="s">
        <v>9255</v>
      </c>
      <c r="C140" s="228" t="s">
        <v>2025</v>
      </c>
      <c r="D140" s="228" t="s">
        <v>2018</v>
      </c>
      <c r="E140" s="228" t="s">
        <v>18191</v>
      </c>
    </row>
    <row r="141" spans="1:5" ht="12.75">
      <c r="A141" s="227">
        <v>132</v>
      </c>
      <c r="B141" s="227" t="s">
        <v>9256</v>
      </c>
      <c r="C141" s="228" t="s">
        <v>2025</v>
      </c>
      <c r="D141" s="228" t="s">
        <v>2018</v>
      </c>
      <c r="E141" s="228" t="s">
        <v>18192</v>
      </c>
    </row>
    <row r="142" spans="1:5" ht="12.75">
      <c r="A142" s="227">
        <v>43618</v>
      </c>
      <c r="B142" s="227" t="s">
        <v>9257</v>
      </c>
      <c r="C142" s="228" t="s">
        <v>2024</v>
      </c>
      <c r="D142" s="228" t="s">
        <v>2018</v>
      </c>
      <c r="E142" s="228" t="s">
        <v>18193</v>
      </c>
    </row>
    <row r="143" spans="1:5" ht="12.75">
      <c r="A143" s="227">
        <v>37476</v>
      </c>
      <c r="B143" s="227" t="s">
        <v>9258</v>
      </c>
      <c r="C143" s="228" t="s">
        <v>2017</v>
      </c>
      <c r="D143" s="228" t="s">
        <v>2018</v>
      </c>
      <c r="E143" s="228" t="s">
        <v>18194</v>
      </c>
    </row>
    <row r="144" spans="1:5" ht="12.75">
      <c r="A144" s="227">
        <v>37478</v>
      </c>
      <c r="B144" s="227" t="s">
        <v>9259</v>
      </c>
      <c r="C144" s="228" t="s">
        <v>2017</v>
      </c>
      <c r="D144" s="228" t="s">
        <v>2018</v>
      </c>
      <c r="E144" s="228" t="s">
        <v>18195</v>
      </c>
    </row>
    <row r="145" spans="1:5" ht="12.75">
      <c r="A145" s="227">
        <v>37477</v>
      </c>
      <c r="B145" s="227" t="s">
        <v>9260</v>
      </c>
      <c r="C145" s="228" t="s">
        <v>2017</v>
      </c>
      <c r="D145" s="228" t="s">
        <v>2018</v>
      </c>
      <c r="E145" s="228" t="s">
        <v>18196</v>
      </c>
    </row>
    <row r="146" spans="1:5" ht="12.75">
      <c r="A146" s="227">
        <v>37479</v>
      </c>
      <c r="B146" s="227" t="s">
        <v>9261</v>
      </c>
      <c r="C146" s="228" t="s">
        <v>2017</v>
      </c>
      <c r="D146" s="228" t="s">
        <v>2018</v>
      </c>
      <c r="E146" s="228" t="s">
        <v>18197</v>
      </c>
    </row>
    <row r="147" spans="1:5" ht="12.75">
      <c r="A147" s="227">
        <v>4319</v>
      </c>
      <c r="B147" s="227" t="s">
        <v>9262</v>
      </c>
      <c r="C147" s="228" t="s">
        <v>2017</v>
      </c>
      <c r="D147" s="228" t="s">
        <v>2018</v>
      </c>
      <c r="E147" s="228" t="s">
        <v>18198</v>
      </c>
    </row>
    <row r="148" spans="1:5" ht="12.75">
      <c r="A148" s="227">
        <v>42409</v>
      </c>
      <c r="B148" s="227" t="s">
        <v>9263</v>
      </c>
      <c r="C148" s="228" t="s">
        <v>2024</v>
      </c>
      <c r="D148" s="228" t="s">
        <v>2018</v>
      </c>
      <c r="E148" s="228" t="s">
        <v>18199</v>
      </c>
    </row>
    <row r="149" spans="1:5" ht="12.75">
      <c r="A149" s="227">
        <v>40553</v>
      </c>
      <c r="B149" s="227" t="s">
        <v>9264</v>
      </c>
      <c r="C149" s="228" t="s">
        <v>2026</v>
      </c>
      <c r="D149" s="228" t="s">
        <v>2020</v>
      </c>
      <c r="E149" s="228" t="s">
        <v>18200</v>
      </c>
    </row>
    <row r="150" spans="1:5" ht="12.75">
      <c r="A150" s="227">
        <v>6114</v>
      </c>
      <c r="B150" s="227" t="s">
        <v>9265</v>
      </c>
      <c r="C150" s="228" t="s">
        <v>2021</v>
      </c>
      <c r="D150" s="228" t="s">
        <v>2018</v>
      </c>
      <c r="E150" s="228" t="s">
        <v>18201</v>
      </c>
    </row>
    <row r="151" spans="1:5" ht="12.75">
      <c r="A151" s="227">
        <v>40912</v>
      </c>
      <c r="B151" s="227" t="s">
        <v>9266</v>
      </c>
      <c r="C151" s="228" t="s">
        <v>2027</v>
      </c>
      <c r="D151" s="228" t="s">
        <v>2018</v>
      </c>
      <c r="E151" s="228" t="s">
        <v>18202</v>
      </c>
    </row>
    <row r="152" spans="1:5" ht="12.75">
      <c r="A152" s="227">
        <v>247</v>
      </c>
      <c r="B152" s="227" t="s">
        <v>9267</v>
      </c>
      <c r="C152" s="228" t="s">
        <v>2021</v>
      </c>
      <c r="D152" s="228" t="s">
        <v>2018</v>
      </c>
      <c r="E152" s="228" t="s">
        <v>18203</v>
      </c>
    </row>
    <row r="153" spans="1:5" ht="12.75">
      <c r="A153" s="227">
        <v>40919</v>
      </c>
      <c r="B153" s="227" t="s">
        <v>9268</v>
      </c>
      <c r="C153" s="228" t="s">
        <v>2027</v>
      </c>
      <c r="D153" s="228" t="s">
        <v>2018</v>
      </c>
      <c r="E153" s="228" t="s">
        <v>18204</v>
      </c>
    </row>
    <row r="154" spans="1:5" ht="12.75">
      <c r="A154" s="227">
        <v>40984</v>
      </c>
      <c r="B154" s="227" t="s">
        <v>9269</v>
      </c>
      <c r="C154" s="228" t="s">
        <v>2027</v>
      </c>
      <c r="D154" s="228" t="s">
        <v>2018</v>
      </c>
      <c r="E154" s="228" t="s">
        <v>18205</v>
      </c>
    </row>
    <row r="155" spans="1:5" ht="12.75">
      <c r="A155" s="227">
        <v>44499</v>
      </c>
      <c r="B155" s="227" t="s">
        <v>9270</v>
      </c>
      <c r="C155" s="228" t="s">
        <v>2021</v>
      </c>
      <c r="D155" s="228" t="s">
        <v>2018</v>
      </c>
      <c r="E155" s="228" t="s">
        <v>18206</v>
      </c>
    </row>
    <row r="156" spans="1:5" ht="12.75">
      <c r="A156" s="227">
        <v>248</v>
      </c>
      <c r="B156" s="227" t="s">
        <v>9271</v>
      </c>
      <c r="C156" s="228" t="s">
        <v>2021</v>
      </c>
      <c r="D156" s="228" t="s">
        <v>2018</v>
      </c>
      <c r="E156" s="228" t="s">
        <v>18207</v>
      </c>
    </row>
    <row r="157" spans="1:5" ht="12.75">
      <c r="A157" s="227">
        <v>41086</v>
      </c>
      <c r="B157" s="227" t="s">
        <v>9272</v>
      </c>
      <c r="C157" s="228" t="s">
        <v>2027</v>
      </c>
      <c r="D157" s="228" t="s">
        <v>2018</v>
      </c>
      <c r="E157" s="228" t="s">
        <v>18208</v>
      </c>
    </row>
    <row r="158" spans="1:5" ht="12.75">
      <c r="A158" s="227">
        <v>34466</v>
      </c>
      <c r="B158" s="227" t="s">
        <v>9273</v>
      </c>
      <c r="C158" s="228" t="s">
        <v>2021</v>
      </c>
      <c r="D158" s="228" t="s">
        <v>2018</v>
      </c>
      <c r="E158" s="228" t="s">
        <v>18209</v>
      </c>
    </row>
    <row r="159" spans="1:5" ht="12.75">
      <c r="A159" s="227">
        <v>41083</v>
      </c>
      <c r="B159" s="227" t="s">
        <v>9274</v>
      </c>
      <c r="C159" s="228" t="s">
        <v>2027</v>
      </c>
      <c r="D159" s="228" t="s">
        <v>2018</v>
      </c>
      <c r="E159" s="228" t="s">
        <v>18210</v>
      </c>
    </row>
    <row r="160" spans="1:5" ht="12.75">
      <c r="A160" s="227">
        <v>252</v>
      </c>
      <c r="B160" s="227" t="s">
        <v>9275</v>
      </c>
      <c r="C160" s="228" t="s">
        <v>2021</v>
      </c>
      <c r="D160" s="228" t="s">
        <v>2018</v>
      </c>
      <c r="E160" s="228" t="s">
        <v>18211</v>
      </c>
    </row>
    <row r="161" spans="1:5" ht="12.75">
      <c r="A161" s="227">
        <v>40909</v>
      </c>
      <c r="B161" s="227" t="s">
        <v>9276</v>
      </c>
      <c r="C161" s="228" t="s">
        <v>2027</v>
      </c>
      <c r="D161" s="228" t="s">
        <v>2018</v>
      </c>
      <c r="E161" s="228" t="s">
        <v>18212</v>
      </c>
    </row>
    <row r="162" spans="1:5" ht="12.75">
      <c r="A162" s="227">
        <v>242</v>
      </c>
      <c r="B162" s="227" t="s">
        <v>9277</v>
      </c>
      <c r="C162" s="228" t="s">
        <v>2021</v>
      </c>
      <c r="D162" s="228" t="s">
        <v>2018</v>
      </c>
      <c r="E162" s="228" t="s">
        <v>18213</v>
      </c>
    </row>
    <row r="163" spans="1:5" ht="12.75">
      <c r="A163" s="227">
        <v>41085</v>
      </c>
      <c r="B163" s="227" t="s">
        <v>9278</v>
      </c>
      <c r="C163" s="228" t="s">
        <v>2027</v>
      </c>
      <c r="D163" s="228" t="s">
        <v>2018</v>
      </c>
      <c r="E163" s="228" t="s">
        <v>18214</v>
      </c>
    </row>
    <row r="164" spans="1:5" ht="12.75">
      <c r="A164" s="227">
        <v>427</v>
      </c>
      <c r="B164" s="227" t="s">
        <v>9279</v>
      </c>
      <c r="C164" s="228" t="s">
        <v>2017</v>
      </c>
      <c r="D164" s="228" t="s">
        <v>2018</v>
      </c>
      <c r="E164" s="228" t="s">
        <v>18215</v>
      </c>
    </row>
    <row r="165" spans="1:5" ht="12.75">
      <c r="A165" s="227">
        <v>417</v>
      </c>
      <c r="B165" s="227" t="s">
        <v>9280</v>
      </c>
      <c r="C165" s="228" t="s">
        <v>2017</v>
      </c>
      <c r="D165" s="228" t="s">
        <v>2018</v>
      </c>
      <c r="E165" s="228" t="s">
        <v>18216</v>
      </c>
    </row>
    <row r="166" spans="1:5" ht="12.75">
      <c r="A166" s="227">
        <v>11273</v>
      </c>
      <c r="B166" s="227" t="s">
        <v>9281</v>
      </c>
      <c r="C166" s="228" t="s">
        <v>2017</v>
      </c>
      <c r="D166" s="228" t="s">
        <v>2018</v>
      </c>
      <c r="E166" s="228" t="s">
        <v>18217</v>
      </c>
    </row>
    <row r="167" spans="1:5" ht="12.75">
      <c r="A167" s="227">
        <v>11272</v>
      </c>
      <c r="B167" s="227" t="s">
        <v>9282</v>
      </c>
      <c r="C167" s="228" t="s">
        <v>2017</v>
      </c>
      <c r="D167" s="228" t="s">
        <v>2018</v>
      </c>
      <c r="E167" s="228" t="s">
        <v>18218</v>
      </c>
    </row>
    <row r="168" spans="1:5" ht="12.75">
      <c r="A168" s="227">
        <v>11275</v>
      </c>
      <c r="B168" s="227" t="s">
        <v>9283</v>
      </c>
      <c r="C168" s="228" t="s">
        <v>2017</v>
      </c>
      <c r="D168" s="228" t="s">
        <v>2018</v>
      </c>
      <c r="E168" s="228" t="s">
        <v>18219</v>
      </c>
    </row>
    <row r="169" spans="1:5" ht="12.75">
      <c r="A169" s="227">
        <v>11274</v>
      </c>
      <c r="B169" s="227" t="s">
        <v>9284</v>
      </c>
      <c r="C169" s="228" t="s">
        <v>2017</v>
      </c>
      <c r="D169" s="228" t="s">
        <v>2018</v>
      </c>
      <c r="E169" s="228" t="s">
        <v>18220</v>
      </c>
    </row>
    <row r="170" spans="1:5" ht="12.75">
      <c r="A170" s="227">
        <v>38470</v>
      </c>
      <c r="B170" s="227" t="s">
        <v>9285</v>
      </c>
      <c r="C170" s="228" t="s">
        <v>2017</v>
      </c>
      <c r="D170" s="228" t="s">
        <v>2022</v>
      </c>
      <c r="E170" s="228" t="s">
        <v>18221</v>
      </c>
    </row>
    <row r="171" spans="1:5" ht="12.75">
      <c r="A171" s="227">
        <v>38547</v>
      </c>
      <c r="B171" s="227" t="s">
        <v>9286</v>
      </c>
      <c r="C171" s="228" t="s">
        <v>2017</v>
      </c>
      <c r="D171" s="228" t="s">
        <v>2018</v>
      </c>
      <c r="E171" s="228" t="s">
        <v>18222</v>
      </c>
    </row>
    <row r="172" spans="1:5" ht="12.75">
      <c r="A172" s="227">
        <v>38469</v>
      </c>
      <c r="B172" s="227" t="s">
        <v>9287</v>
      </c>
      <c r="C172" s="228" t="s">
        <v>2017</v>
      </c>
      <c r="D172" s="228" t="s">
        <v>2018</v>
      </c>
      <c r="E172" s="228" t="s">
        <v>18223</v>
      </c>
    </row>
    <row r="173" spans="1:5" ht="12.75">
      <c r="A173" s="227">
        <v>38467</v>
      </c>
      <c r="B173" s="227" t="s">
        <v>9288</v>
      </c>
      <c r="C173" s="228" t="s">
        <v>2017</v>
      </c>
      <c r="D173" s="228" t="s">
        <v>2018</v>
      </c>
      <c r="E173" s="228" t="s">
        <v>18224</v>
      </c>
    </row>
    <row r="174" spans="1:5" ht="12.75">
      <c r="A174" s="227">
        <v>38468</v>
      </c>
      <c r="B174" s="227" t="s">
        <v>9289</v>
      </c>
      <c r="C174" s="228" t="s">
        <v>2017</v>
      </c>
      <c r="D174" s="228" t="s">
        <v>2018</v>
      </c>
      <c r="E174" s="228" t="s">
        <v>18225</v>
      </c>
    </row>
    <row r="175" spans="1:5" ht="12.75">
      <c r="A175" s="227">
        <v>38471</v>
      </c>
      <c r="B175" s="227" t="s">
        <v>9290</v>
      </c>
      <c r="C175" s="228" t="s">
        <v>2017</v>
      </c>
      <c r="D175" s="228" t="s">
        <v>2018</v>
      </c>
      <c r="E175" s="228" t="s">
        <v>18226</v>
      </c>
    </row>
    <row r="176" spans="1:5" ht="12.75">
      <c r="A176" s="227">
        <v>37370</v>
      </c>
      <c r="B176" s="227" t="s">
        <v>18227</v>
      </c>
      <c r="C176" s="228" t="s">
        <v>2021</v>
      </c>
      <c r="D176" s="228" t="s">
        <v>2022</v>
      </c>
      <c r="E176" s="228" t="s">
        <v>18228</v>
      </c>
    </row>
    <row r="177" spans="1:5" ht="12.75">
      <c r="A177" s="227">
        <v>40862</v>
      </c>
      <c r="B177" s="227" t="s">
        <v>18229</v>
      </c>
      <c r="C177" s="228" t="s">
        <v>2027</v>
      </c>
      <c r="D177" s="228" t="s">
        <v>2022</v>
      </c>
      <c r="E177" s="228" t="s">
        <v>18230</v>
      </c>
    </row>
    <row r="178" spans="1:5" ht="12.75">
      <c r="A178" s="227">
        <v>10658</v>
      </c>
      <c r="B178" s="227" t="s">
        <v>9291</v>
      </c>
      <c r="C178" s="228" t="s">
        <v>2017</v>
      </c>
      <c r="D178" s="228" t="s">
        <v>2020</v>
      </c>
      <c r="E178" s="228" t="s">
        <v>18231</v>
      </c>
    </row>
    <row r="179" spans="1:5" ht="12.75">
      <c r="A179" s="227">
        <v>253</v>
      </c>
      <c r="B179" s="227" t="s">
        <v>9292</v>
      </c>
      <c r="C179" s="228" t="s">
        <v>2021</v>
      </c>
      <c r="D179" s="228" t="s">
        <v>2022</v>
      </c>
      <c r="E179" s="228" t="s">
        <v>18232</v>
      </c>
    </row>
    <row r="180" spans="1:5" ht="12.75">
      <c r="A180" s="227">
        <v>40809</v>
      </c>
      <c r="B180" s="227" t="s">
        <v>9293</v>
      </c>
      <c r="C180" s="228" t="s">
        <v>2027</v>
      </c>
      <c r="D180" s="228" t="s">
        <v>2018</v>
      </c>
      <c r="E180" s="228" t="s">
        <v>18233</v>
      </c>
    </row>
    <row r="181" spans="1:5" ht="12.75">
      <c r="A181" s="227">
        <v>42428</v>
      </c>
      <c r="B181" s="227" t="s">
        <v>9294</v>
      </c>
      <c r="C181" s="228" t="s">
        <v>2017</v>
      </c>
      <c r="D181" s="228" t="s">
        <v>2020</v>
      </c>
      <c r="E181" s="228" t="s">
        <v>18234</v>
      </c>
    </row>
    <row r="182" spans="1:5" ht="12.75">
      <c r="A182" s="227">
        <v>583</v>
      </c>
      <c r="B182" s="227" t="s">
        <v>9295</v>
      </c>
      <c r="C182" s="228" t="s">
        <v>2024</v>
      </c>
      <c r="D182" s="228" t="s">
        <v>2020</v>
      </c>
      <c r="E182" s="228" t="s">
        <v>18235</v>
      </c>
    </row>
    <row r="183" spans="1:5" ht="12.75">
      <c r="A183" s="227">
        <v>301</v>
      </c>
      <c r="B183" s="227" t="s">
        <v>9296</v>
      </c>
      <c r="C183" s="228" t="s">
        <v>2017</v>
      </c>
      <c r="D183" s="228" t="s">
        <v>2022</v>
      </c>
      <c r="E183" s="228" t="s">
        <v>18236</v>
      </c>
    </row>
    <row r="184" spans="1:5" ht="12.75">
      <c r="A184" s="227">
        <v>296</v>
      </c>
      <c r="B184" s="227" t="s">
        <v>9297</v>
      </c>
      <c r="C184" s="228" t="s">
        <v>2017</v>
      </c>
      <c r="D184" s="228" t="s">
        <v>2018</v>
      </c>
      <c r="E184" s="228" t="s">
        <v>18237</v>
      </c>
    </row>
    <row r="185" spans="1:5" ht="12.75">
      <c r="A185" s="227">
        <v>297</v>
      </c>
      <c r="B185" s="227" t="s">
        <v>9298</v>
      </c>
      <c r="C185" s="228" t="s">
        <v>2017</v>
      </c>
      <c r="D185" s="228" t="s">
        <v>2018</v>
      </c>
      <c r="E185" s="228" t="s">
        <v>18238</v>
      </c>
    </row>
    <row r="186" spans="1:5" ht="12.75">
      <c r="A186" s="227">
        <v>299</v>
      </c>
      <c r="B186" s="227" t="s">
        <v>9299</v>
      </c>
      <c r="C186" s="228" t="s">
        <v>2017</v>
      </c>
      <c r="D186" s="228" t="s">
        <v>2018</v>
      </c>
      <c r="E186" s="228" t="s">
        <v>18239</v>
      </c>
    </row>
    <row r="187" spans="1:5" ht="12.75">
      <c r="A187" s="227">
        <v>300</v>
      </c>
      <c r="B187" s="227" t="s">
        <v>9300</v>
      </c>
      <c r="C187" s="228" t="s">
        <v>2017</v>
      </c>
      <c r="D187" s="228" t="s">
        <v>2018</v>
      </c>
      <c r="E187" s="228" t="s">
        <v>18240</v>
      </c>
    </row>
    <row r="188" spans="1:5" ht="12.75">
      <c r="A188" s="227">
        <v>20085</v>
      </c>
      <c r="B188" s="227" t="s">
        <v>9301</v>
      </c>
      <c r="C188" s="228" t="s">
        <v>2017</v>
      </c>
      <c r="D188" s="228" t="s">
        <v>2018</v>
      </c>
      <c r="E188" s="228" t="s">
        <v>18241</v>
      </c>
    </row>
    <row r="189" spans="1:5" ht="12.75">
      <c r="A189" s="227">
        <v>298</v>
      </c>
      <c r="B189" s="227" t="s">
        <v>9302</v>
      </c>
      <c r="C189" s="228" t="s">
        <v>2017</v>
      </c>
      <c r="D189" s="228" t="s">
        <v>2018</v>
      </c>
      <c r="E189" s="228" t="s">
        <v>18242</v>
      </c>
    </row>
    <row r="190" spans="1:5" ht="12.75">
      <c r="A190" s="227">
        <v>311</v>
      </c>
      <c r="B190" s="227" t="s">
        <v>9303</v>
      </c>
      <c r="C190" s="228" t="s">
        <v>2017</v>
      </c>
      <c r="D190" s="228" t="s">
        <v>2018</v>
      </c>
      <c r="E190" s="228" t="s">
        <v>18243</v>
      </c>
    </row>
    <row r="191" spans="1:5" ht="12.75">
      <c r="A191" s="227">
        <v>318</v>
      </c>
      <c r="B191" s="227" t="s">
        <v>9304</v>
      </c>
      <c r="C191" s="228" t="s">
        <v>2017</v>
      </c>
      <c r="D191" s="228" t="s">
        <v>2018</v>
      </c>
      <c r="E191" s="228" t="s">
        <v>18244</v>
      </c>
    </row>
    <row r="192" spans="1:5" ht="12.75">
      <c r="A192" s="227">
        <v>319</v>
      </c>
      <c r="B192" s="227" t="s">
        <v>9305</v>
      </c>
      <c r="C192" s="228" t="s">
        <v>2017</v>
      </c>
      <c r="D192" s="228" t="s">
        <v>2018</v>
      </c>
      <c r="E192" s="228" t="s">
        <v>18245</v>
      </c>
    </row>
    <row r="193" spans="1:5" ht="12.75">
      <c r="A193" s="227">
        <v>303</v>
      </c>
      <c r="B193" s="227" t="s">
        <v>9306</v>
      </c>
      <c r="C193" s="228" t="s">
        <v>2017</v>
      </c>
      <c r="D193" s="228" t="s">
        <v>2018</v>
      </c>
      <c r="E193" s="228" t="s">
        <v>18246</v>
      </c>
    </row>
    <row r="194" spans="1:5" ht="12.75">
      <c r="A194" s="227">
        <v>305</v>
      </c>
      <c r="B194" s="227" t="s">
        <v>9307</v>
      </c>
      <c r="C194" s="228" t="s">
        <v>2017</v>
      </c>
      <c r="D194" s="228" t="s">
        <v>2018</v>
      </c>
      <c r="E194" s="228" t="s">
        <v>18247</v>
      </c>
    </row>
    <row r="195" spans="1:5" ht="12.75">
      <c r="A195" s="227">
        <v>306</v>
      </c>
      <c r="B195" s="227" t="s">
        <v>9308</v>
      </c>
      <c r="C195" s="228" t="s">
        <v>2017</v>
      </c>
      <c r="D195" s="228" t="s">
        <v>2018</v>
      </c>
      <c r="E195" s="228" t="s">
        <v>18248</v>
      </c>
    </row>
    <row r="196" spans="1:5" ht="12.75">
      <c r="A196" s="227">
        <v>307</v>
      </c>
      <c r="B196" s="227" t="s">
        <v>9309</v>
      </c>
      <c r="C196" s="228" t="s">
        <v>2017</v>
      </c>
      <c r="D196" s="228" t="s">
        <v>2018</v>
      </c>
      <c r="E196" s="228" t="s">
        <v>18249</v>
      </c>
    </row>
    <row r="197" spans="1:5" ht="12.75">
      <c r="A197" s="227">
        <v>309</v>
      </c>
      <c r="B197" s="227" t="s">
        <v>9310</v>
      </c>
      <c r="C197" s="228" t="s">
        <v>2017</v>
      </c>
      <c r="D197" s="228" t="s">
        <v>2018</v>
      </c>
      <c r="E197" s="228" t="s">
        <v>18250</v>
      </c>
    </row>
    <row r="198" spans="1:5" ht="12.75">
      <c r="A198" s="227">
        <v>310</v>
      </c>
      <c r="B198" s="227" t="s">
        <v>9311</v>
      </c>
      <c r="C198" s="228" t="s">
        <v>2017</v>
      </c>
      <c r="D198" s="228" t="s">
        <v>2018</v>
      </c>
      <c r="E198" s="228" t="s">
        <v>18251</v>
      </c>
    </row>
    <row r="199" spans="1:5" ht="12.75">
      <c r="A199" s="227">
        <v>328</v>
      </c>
      <c r="B199" s="227" t="s">
        <v>9312</v>
      </c>
      <c r="C199" s="228" t="s">
        <v>2017</v>
      </c>
      <c r="D199" s="228" t="s">
        <v>2018</v>
      </c>
      <c r="E199" s="228" t="s">
        <v>18252</v>
      </c>
    </row>
    <row r="200" spans="1:5" ht="12.75">
      <c r="A200" s="227">
        <v>325</v>
      </c>
      <c r="B200" s="227" t="s">
        <v>9313</v>
      </c>
      <c r="C200" s="228" t="s">
        <v>2017</v>
      </c>
      <c r="D200" s="228" t="s">
        <v>2018</v>
      </c>
      <c r="E200" s="228" t="s">
        <v>18253</v>
      </c>
    </row>
    <row r="201" spans="1:5" ht="12.75">
      <c r="A201" s="227">
        <v>20326</v>
      </c>
      <c r="B201" s="227" t="s">
        <v>9314</v>
      </c>
      <c r="C201" s="228" t="s">
        <v>2017</v>
      </c>
      <c r="D201" s="228" t="s">
        <v>2018</v>
      </c>
      <c r="E201" s="228" t="s">
        <v>18254</v>
      </c>
    </row>
    <row r="202" spans="1:5" ht="12.75">
      <c r="A202" s="227">
        <v>329</v>
      </c>
      <c r="B202" s="227" t="s">
        <v>9315</v>
      </c>
      <c r="C202" s="228" t="s">
        <v>2017</v>
      </c>
      <c r="D202" s="228" t="s">
        <v>2018</v>
      </c>
      <c r="E202" s="228" t="s">
        <v>18255</v>
      </c>
    </row>
    <row r="203" spans="1:5" ht="12.75">
      <c r="A203" s="227">
        <v>308</v>
      </c>
      <c r="B203" s="227" t="s">
        <v>9316</v>
      </c>
      <c r="C203" s="228" t="s">
        <v>2017</v>
      </c>
      <c r="D203" s="228" t="s">
        <v>2018</v>
      </c>
      <c r="E203" s="228" t="s">
        <v>18256</v>
      </c>
    </row>
    <row r="204" spans="1:5" ht="12.75">
      <c r="A204" s="227">
        <v>39642</v>
      </c>
      <c r="B204" s="227" t="s">
        <v>9317</v>
      </c>
      <c r="C204" s="228" t="s">
        <v>2017</v>
      </c>
      <c r="D204" s="228" t="s">
        <v>2018</v>
      </c>
      <c r="E204" s="228" t="s">
        <v>18257</v>
      </c>
    </row>
    <row r="205" spans="1:5" ht="12.75">
      <c r="A205" s="227">
        <v>39641</v>
      </c>
      <c r="B205" s="227" t="s">
        <v>9318</v>
      </c>
      <c r="C205" s="228" t="s">
        <v>2017</v>
      </c>
      <c r="D205" s="228" t="s">
        <v>2018</v>
      </c>
      <c r="E205" s="228" t="s">
        <v>18258</v>
      </c>
    </row>
    <row r="206" spans="1:5" ht="12.75">
      <c r="A206" s="227">
        <v>39643</v>
      </c>
      <c r="B206" s="227" t="s">
        <v>9319</v>
      </c>
      <c r="C206" s="228" t="s">
        <v>2017</v>
      </c>
      <c r="D206" s="228" t="s">
        <v>2018</v>
      </c>
      <c r="E206" s="228" t="s">
        <v>18259</v>
      </c>
    </row>
    <row r="207" spans="1:5" ht="12.75">
      <c r="A207" s="227">
        <v>39644</v>
      </c>
      <c r="B207" s="227" t="s">
        <v>9320</v>
      </c>
      <c r="C207" s="228" t="s">
        <v>2017</v>
      </c>
      <c r="D207" s="228" t="s">
        <v>2018</v>
      </c>
      <c r="E207" s="228" t="s">
        <v>18260</v>
      </c>
    </row>
    <row r="208" spans="1:5" ht="12.75">
      <c r="A208" s="227">
        <v>39645</v>
      </c>
      <c r="B208" s="227" t="s">
        <v>9321</v>
      </c>
      <c r="C208" s="228" t="s">
        <v>2017</v>
      </c>
      <c r="D208" s="228" t="s">
        <v>2018</v>
      </c>
      <c r="E208" s="228" t="s">
        <v>18261</v>
      </c>
    </row>
    <row r="209" spans="1:5" ht="12.75">
      <c r="A209" s="227">
        <v>41610</v>
      </c>
      <c r="B209" s="227" t="s">
        <v>9322</v>
      </c>
      <c r="C209" s="228" t="s">
        <v>2017</v>
      </c>
      <c r="D209" s="228" t="s">
        <v>2018</v>
      </c>
      <c r="E209" s="228" t="s">
        <v>18262</v>
      </c>
    </row>
    <row r="210" spans="1:5" ht="12.75">
      <c r="A210" s="227">
        <v>41611</v>
      </c>
      <c r="B210" s="227" t="s">
        <v>9323</v>
      </c>
      <c r="C210" s="228" t="s">
        <v>2017</v>
      </c>
      <c r="D210" s="228" t="s">
        <v>2018</v>
      </c>
      <c r="E210" s="228" t="s">
        <v>18263</v>
      </c>
    </row>
    <row r="211" spans="1:5" ht="12.75">
      <c r="A211" s="227">
        <v>41612</v>
      </c>
      <c r="B211" s="227" t="s">
        <v>9324</v>
      </c>
      <c r="C211" s="228" t="s">
        <v>2017</v>
      </c>
      <c r="D211" s="228" t="s">
        <v>2018</v>
      </c>
      <c r="E211" s="228" t="s">
        <v>18264</v>
      </c>
    </row>
    <row r="212" spans="1:5" ht="12.75">
      <c r="A212" s="227">
        <v>41637</v>
      </c>
      <c r="B212" s="227" t="s">
        <v>9325</v>
      </c>
      <c r="C212" s="228" t="s">
        <v>2017</v>
      </c>
      <c r="D212" s="228" t="s">
        <v>2018</v>
      </c>
      <c r="E212" s="228" t="s">
        <v>18265</v>
      </c>
    </row>
    <row r="213" spans="1:5" ht="12.75">
      <c r="A213" s="227">
        <v>41638</v>
      </c>
      <c r="B213" s="227" t="s">
        <v>9326</v>
      </c>
      <c r="C213" s="228" t="s">
        <v>2017</v>
      </c>
      <c r="D213" s="228" t="s">
        <v>2018</v>
      </c>
      <c r="E213" s="228" t="s">
        <v>18266</v>
      </c>
    </row>
    <row r="214" spans="1:5" ht="12.75">
      <c r="A214" s="227">
        <v>41639</v>
      </c>
      <c r="B214" s="227" t="s">
        <v>9327</v>
      </c>
      <c r="C214" s="228" t="s">
        <v>2017</v>
      </c>
      <c r="D214" s="228" t="s">
        <v>2018</v>
      </c>
      <c r="E214" s="228" t="s">
        <v>18267</v>
      </c>
    </row>
    <row r="215" spans="1:5" ht="12.75">
      <c r="A215" s="227">
        <v>11789</v>
      </c>
      <c r="B215" s="227" t="s">
        <v>9328</v>
      </c>
      <c r="C215" s="228" t="s">
        <v>2017</v>
      </c>
      <c r="D215" s="228" t="s">
        <v>2018</v>
      </c>
      <c r="E215" s="228" t="s">
        <v>18268</v>
      </c>
    </row>
    <row r="216" spans="1:5" ht="12.75">
      <c r="A216" s="227">
        <v>20975</v>
      </c>
      <c r="B216" s="227" t="s">
        <v>9329</v>
      </c>
      <c r="C216" s="228" t="s">
        <v>2017</v>
      </c>
      <c r="D216" s="228" t="s">
        <v>2018</v>
      </c>
      <c r="E216" s="228" t="s">
        <v>18269</v>
      </c>
    </row>
    <row r="217" spans="1:5" ht="12.75">
      <c r="A217" s="227">
        <v>20976</v>
      </c>
      <c r="B217" s="227" t="s">
        <v>9330</v>
      </c>
      <c r="C217" s="228" t="s">
        <v>2017</v>
      </c>
      <c r="D217" s="228" t="s">
        <v>2018</v>
      </c>
      <c r="E217" s="228" t="s">
        <v>18270</v>
      </c>
    </row>
    <row r="218" spans="1:5" ht="12.75">
      <c r="A218" s="227">
        <v>40340</v>
      </c>
      <c r="B218" s="227" t="s">
        <v>9331</v>
      </c>
      <c r="C218" s="228" t="s">
        <v>2017</v>
      </c>
      <c r="D218" s="228" t="s">
        <v>2018</v>
      </c>
      <c r="E218" s="228" t="s">
        <v>18271</v>
      </c>
    </row>
    <row r="219" spans="1:5" ht="12.75">
      <c r="A219" s="227">
        <v>40341</v>
      </c>
      <c r="B219" s="227" t="s">
        <v>9332</v>
      </c>
      <c r="C219" s="228" t="s">
        <v>2017</v>
      </c>
      <c r="D219" s="228" t="s">
        <v>2018</v>
      </c>
      <c r="E219" s="228" t="s">
        <v>18272</v>
      </c>
    </row>
    <row r="220" spans="1:5" ht="12.75">
      <c r="A220" s="227">
        <v>40342</v>
      </c>
      <c r="B220" s="227" t="s">
        <v>9333</v>
      </c>
      <c r="C220" s="228" t="s">
        <v>2017</v>
      </c>
      <c r="D220" s="228" t="s">
        <v>2018</v>
      </c>
      <c r="E220" s="228" t="s">
        <v>18273</v>
      </c>
    </row>
    <row r="221" spans="1:5" ht="12.75">
      <c r="A221" s="227">
        <v>40343</v>
      </c>
      <c r="B221" s="227" t="s">
        <v>9334</v>
      </c>
      <c r="C221" s="228" t="s">
        <v>2017</v>
      </c>
      <c r="D221" s="228" t="s">
        <v>2018</v>
      </c>
      <c r="E221" s="228" t="s">
        <v>18274</v>
      </c>
    </row>
    <row r="222" spans="1:5" ht="12.75">
      <c r="A222" s="227">
        <v>40344</v>
      </c>
      <c r="B222" s="227" t="s">
        <v>9335</v>
      </c>
      <c r="C222" s="228" t="s">
        <v>2017</v>
      </c>
      <c r="D222" s="228" t="s">
        <v>2018</v>
      </c>
      <c r="E222" s="228" t="s">
        <v>18275</v>
      </c>
    </row>
    <row r="223" spans="1:5" ht="12.75">
      <c r="A223" s="227">
        <v>40345</v>
      </c>
      <c r="B223" s="227" t="s">
        <v>9336</v>
      </c>
      <c r="C223" s="228" t="s">
        <v>2017</v>
      </c>
      <c r="D223" s="228" t="s">
        <v>2018</v>
      </c>
      <c r="E223" s="228" t="s">
        <v>18276</v>
      </c>
    </row>
    <row r="224" spans="1:5" ht="12.75">
      <c r="A224" s="227">
        <v>40346</v>
      </c>
      <c r="B224" s="227" t="s">
        <v>9337</v>
      </c>
      <c r="C224" s="228" t="s">
        <v>2017</v>
      </c>
      <c r="D224" s="228" t="s">
        <v>2018</v>
      </c>
      <c r="E224" s="228" t="s">
        <v>18277</v>
      </c>
    </row>
    <row r="225" spans="1:5" ht="12.75">
      <c r="A225" s="227">
        <v>40347</v>
      </c>
      <c r="B225" s="227" t="s">
        <v>9338</v>
      </c>
      <c r="C225" s="228" t="s">
        <v>2017</v>
      </c>
      <c r="D225" s="228" t="s">
        <v>2018</v>
      </c>
      <c r="E225" s="228" t="s">
        <v>18278</v>
      </c>
    </row>
    <row r="226" spans="1:5" ht="12.75">
      <c r="A226" s="227">
        <v>6138</v>
      </c>
      <c r="B226" s="227" t="s">
        <v>9339</v>
      </c>
      <c r="C226" s="228" t="s">
        <v>2017</v>
      </c>
      <c r="D226" s="228" t="s">
        <v>2018</v>
      </c>
      <c r="E226" s="228" t="s">
        <v>18279</v>
      </c>
    </row>
    <row r="227" spans="1:5" ht="12.75">
      <c r="A227" s="227">
        <v>43424</v>
      </c>
      <c r="B227" s="227" t="s">
        <v>9340</v>
      </c>
      <c r="C227" s="228" t="s">
        <v>2017</v>
      </c>
      <c r="D227" s="228" t="s">
        <v>2018</v>
      </c>
      <c r="E227" s="228" t="s">
        <v>18280</v>
      </c>
    </row>
    <row r="228" spans="1:5" ht="12.75">
      <c r="A228" s="227">
        <v>43426</v>
      </c>
      <c r="B228" s="227" t="s">
        <v>9341</v>
      </c>
      <c r="C228" s="228" t="s">
        <v>2017</v>
      </c>
      <c r="D228" s="228" t="s">
        <v>2018</v>
      </c>
      <c r="E228" s="228" t="s">
        <v>18281</v>
      </c>
    </row>
    <row r="229" spans="1:5" ht="12.75">
      <c r="A229" s="227">
        <v>12565</v>
      </c>
      <c r="B229" s="227" t="s">
        <v>9342</v>
      </c>
      <c r="C229" s="228" t="s">
        <v>2017</v>
      </c>
      <c r="D229" s="228" t="s">
        <v>2018</v>
      </c>
      <c r="E229" s="228" t="s">
        <v>18282</v>
      </c>
    </row>
    <row r="230" spans="1:5" ht="12.75">
      <c r="A230" s="227">
        <v>12567</v>
      </c>
      <c r="B230" s="227" t="s">
        <v>9343</v>
      </c>
      <c r="C230" s="228" t="s">
        <v>2017</v>
      </c>
      <c r="D230" s="228" t="s">
        <v>2018</v>
      </c>
      <c r="E230" s="228" t="s">
        <v>18283</v>
      </c>
    </row>
    <row r="231" spans="1:5" ht="12.75">
      <c r="A231" s="227">
        <v>12568</v>
      </c>
      <c r="B231" s="227" t="s">
        <v>9344</v>
      </c>
      <c r="C231" s="228" t="s">
        <v>2017</v>
      </c>
      <c r="D231" s="228" t="s">
        <v>2018</v>
      </c>
      <c r="E231" s="228" t="s">
        <v>18284</v>
      </c>
    </row>
    <row r="232" spans="1:5" ht="12.75">
      <c r="A232" s="227">
        <v>43441</v>
      </c>
      <c r="B232" s="227" t="s">
        <v>9345</v>
      </c>
      <c r="C232" s="228" t="s">
        <v>2017</v>
      </c>
      <c r="D232" s="228" t="s">
        <v>2018</v>
      </c>
      <c r="E232" s="228" t="s">
        <v>18285</v>
      </c>
    </row>
    <row r="233" spans="1:5" ht="12.75">
      <c r="A233" s="227">
        <v>43423</v>
      </c>
      <c r="B233" s="227" t="s">
        <v>9346</v>
      </c>
      <c r="C233" s="228" t="s">
        <v>2017</v>
      </c>
      <c r="D233" s="228" t="s">
        <v>2018</v>
      </c>
      <c r="E233" s="228" t="s">
        <v>18286</v>
      </c>
    </row>
    <row r="234" spans="1:5" ht="12.75">
      <c r="A234" s="227">
        <v>12532</v>
      </c>
      <c r="B234" s="227" t="s">
        <v>9347</v>
      </c>
      <c r="C234" s="228" t="s">
        <v>2017</v>
      </c>
      <c r="D234" s="228" t="s">
        <v>2018</v>
      </c>
      <c r="E234" s="228" t="s">
        <v>18287</v>
      </c>
    </row>
    <row r="235" spans="1:5" ht="12.75">
      <c r="A235" s="227">
        <v>43444</v>
      </c>
      <c r="B235" s="227" t="s">
        <v>9348</v>
      </c>
      <c r="C235" s="228" t="s">
        <v>2017</v>
      </c>
      <c r="D235" s="228" t="s">
        <v>2018</v>
      </c>
      <c r="E235" s="228" t="s">
        <v>18288</v>
      </c>
    </row>
    <row r="236" spans="1:5" ht="12.75">
      <c r="A236" s="227">
        <v>12551</v>
      </c>
      <c r="B236" s="227" t="s">
        <v>9349</v>
      </c>
      <c r="C236" s="228" t="s">
        <v>2017</v>
      </c>
      <c r="D236" s="228" t="s">
        <v>2018</v>
      </c>
      <c r="E236" s="228" t="s">
        <v>18289</v>
      </c>
    </row>
    <row r="237" spans="1:5" ht="12.75">
      <c r="A237" s="227">
        <v>43442</v>
      </c>
      <c r="B237" s="227" t="s">
        <v>9350</v>
      </c>
      <c r="C237" s="228" t="s">
        <v>2017</v>
      </c>
      <c r="D237" s="228" t="s">
        <v>2018</v>
      </c>
      <c r="E237" s="228" t="s">
        <v>18290</v>
      </c>
    </row>
    <row r="238" spans="1:5" ht="12.75">
      <c r="A238" s="227">
        <v>43443</v>
      </c>
      <c r="B238" s="227" t="s">
        <v>9351</v>
      </c>
      <c r="C238" s="228" t="s">
        <v>2017</v>
      </c>
      <c r="D238" s="228" t="s">
        <v>2018</v>
      </c>
      <c r="E238" s="228" t="s">
        <v>18291</v>
      </c>
    </row>
    <row r="239" spans="1:5" ht="12.75">
      <c r="A239" s="227">
        <v>12544</v>
      </c>
      <c r="B239" s="227" t="s">
        <v>9352</v>
      </c>
      <c r="C239" s="228" t="s">
        <v>2017</v>
      </c>
      <c r="D239" s="228" t="s">
        <v>2018</v>
      </c>
      <c r="E239" s="228" t="s">
        <v>18292</v>
      </c>
    </row>
    <row r="240" spans="1:5" ht="12.75">
      <c r="A240" s="227">
        <v>12547</v>
      </c>
      <c r="B240" s="227" t="s">
        <v>9353</v>
      </c>
      <c r="C240" s="228" t="s">
        <v>2017</v>
      </c>
      <c r="D240" s="228" t="s">
        <v>2018</v>
      </c>
      <c r="E240" s="228" t="s">
        <v>18293</v>
      </c>
    </row>
    <row r="241" spans="1:5" ht="12.75">
      <c r="A241" s="227">
        <v>43445</v>
      </c>
      <c r="B241" s="227" t="s">
        <v>9354</v>
      </c>
      <c r="C241" s="228" t="s">
        <v>2017</v>
      </c>
      <c r="D241" s="228" t="s">
        <v>2018</v>
      </c>
      <c r="E241" s="228" t="s">
        <v>18294</v>
      </c>
    </row>
    <row r="242" spans="1:5" ht="12.75">
      <c r="A242" s="227">
        <v>12563</v>
      </c>
      <c r="B242" s="227" t="s">
        <v>9355</v>
      </c>
      <c r="C242" s="228" t="s">
        <v>2017</v>
      </c>
      <c r="D242" s="228" t="s">
        <v>2018</v>
      </c>
      <c r="E242" s="228" t="s">
        <v>18295</v>
      </c>
    </row>
    <row r="243" spans="1:5" ht="12.75">
      <c r="A243" s="227">
        <v>43425</v>
      </c>
      <c r="B243" s="227" t="s">
        <v>9356</v>
      </c>
      <c r="C243" s="228" t="s">
        <v>2017</v>
      </c>
      <c r="D243" s="228" t="s">
        <v>2018</v>
      </c>
      <c r="E243" s="228" t="s">
        <v>18296</v>
      </c>
    </row>
    <row r="244" spans="1:5" ht="12.75">
      <c r="A244" s="227">
        <v>43446</v>
      </c>
      <c r="B244" s="227" t="s">
        <v>9357</v>
      </c>
      <c r="C244" s="228" t="s">
        <v>2017</v>
      </c>
      <c r="D244" s="228" t="s">
        <v>2018</v>
      </c>
      <c r="E244" s="228" t="s">
        <v>18297</v>
      </c>
    </row>
    <row r="245" spans="1:5" ht="12.75">
      <c r="A245" s="227">
        <v>43447</v>
      </c>
      <c r="B245" s="227" t="s">
        <v>9358</v>
      </c>
      <c r="C245" s="228" t="s">
        <v>2017</v>
      </c>
      <c r="D245" s="228" t="s">
        <v>2018</v>
      </c>
      <c r="E245" s="228" t="s">
        <v>18298</v>
      </c>
    </row>
    <row r="246" spans="1:5" ht="12.75">
      <c r="A246" s="227">
        <v>43448</v>
      </c>
      <c r="B246" s="227" t="s">
        <v>9359</v>
      </c>
      <c r="C246" s="228" t="s">
        <v>2017</v>
      </c>
      <c r="D246" s="228" t="s">
        <v>2018</v>
      </c>
      <c r="E246" s="228" t="s">
        <v>18299</v>
      </c>
    </row>
    <row r="247" spans="1:5" ht="12.75">
      <c r="A247" s="227">
        <v>13761</v>
      </c>
      <c r="B247" s="227" t="s">
        <v>9360</v>
      </c>
      <c r="C247" s="228" t="s">
        <v>2017</v>
      </c>
      <c r="D247" s="228" t="s">
        <v>2020</v>
      </c>
      <c r="E247" s="228" t="s">
        <v>18300</v>
      </c>
    </row>
    <row r="248" spans="1:5" ht="12.75">
      <c r="A248" s="227">
        <v>4814</v>
      </c>
      <c r="B248" s="227" t="s">
        <v>9361</v>
      </c>
      <c r="C248" s="228" t="s">
        <v>2017</v>
      </c>
      <c r="D248" s="228" t="s">
        <v>2018</v>
      </c>
      <c r="E248" s="228" t="s">
        <v>18301</v>
      </c>
    </row>
    <row r="249" spans="1:5" ht="12.75">
      <c r="A249" s="227">
        <v>44473</v>
      </c>
      <c r="B249" s="227" t="s">
        <v>9362</v>
      </c>
      <c r="C249" s="228" t="s">
        <v>2017</v>
      </c>
      <c r="D249" s="228" t="s">
        <v>2020</v>
      </c>
      <c r="E249" s="228" t="s">
        <v>18302</v>
      </c>
    </row>
    <row r="250" spans="1:5" ht="12.75">
      <c r="A250" s="227">
        <v>6122</v>
      </c>
      <c r="B250" s="227" t="s">
        <v>9363</v>
      </c>
      <c r="C250" s="228" t="s">
        <v>2021</v>
      </c>
      <c r="D250" s="228" t="s">
        <v>2018</v>
      </c>
      <c r="E250" s="228" t="s">
        <v>18303</v>
      </c>
    </row>
    <row r="251" spans="1:5" ht="12.75">
      <c r="A251" s="227">
        <v>40810</v>
      </c>
      <c r="B251" s="227" t="s">
        <v>9364</v>
      </c>
      <c r="C251" s="228" t="s">
        <v>2027</v>
      </c>
      <c r="D251" s="228" t="s">
        <v>2018</v>
      </c>
      <c r="E251" s="228" t="s">
        <v>18304</v>
      </c>
    </row>
    <row r="252" spans="1:5" ht="12.75">
      <c r="A252" s="227">
        <v>21100</v>
      </c>
      <c r="B252" s="227" t="s">
        <v>9365</v>
      </c>
      <c r="C252" s="228" t="s">
        <v>2017</v>
      </c>
      <c r="D252" s="228" t="s">
        <v>2020</v>
      </c>
      <c r="E252" s="228" t="s">
        <v>18305</v>
      </c>
    </row>
    <row r="253" spans="1:5" ht="12.75">
      <c r="A253" s="227">
        <v>11816</v>
      </c>
      <c r="B253" s="227" t="s">
        <v>9366</v>
      </c>
      <c r="C253" s="228" t="s">
        <v>2017</v>
      </c>
      <c r="D253" s="228" t="s">
        <v>2020</v>
      </c>
      <c r="E253" s="228" t="s">
        <v>18306</v>
      </c>
    </row>
    <row r="254" spans="1:5" ht="12.75">
      <c r="A254" s="227">
        <v>11814</v>
      </c>
      <c r="B254" s="227" t="s">
        <v>9367</v>
      </c>
      <c r="C254" s="228" t="s">
        <v>2017</v>
      </c>
      <c r="D254" s="228" t="s">
        <v>2020</v>
      </c>
      <c r="E254" s="228" t="s">
        <v>18307</v>
      </c>
    </row>
    <row r="255" spans="1:5" ht="12.75">
      <c r="A255" s="227">
        <v>14186</v>
      </c>
      <c r="B255" s="227" t="s">
        <v>9368</v>
      </c>
      <c r="C255" s="228" t="s">
        <v>2017</v>
      </c>
      <c r="D255" s="228" t="s">
        <v>2020</v>
      </c>
      <c r="E255" s="228" t="s">
        <v>18308</v>
      </c>
    </row>
    <row r="256" spans="1:5" ht="12.75">
      <c r="A256" s="227">
        <v>14185</v>
      </c>
      <c r="B256" s="227" t="s">
        <v>9369</v>
      </c>
      <c r="C256" s="228" t="s">
        <v>2017</v>
      </c>
      <c r="D256" s="228" t="s">
        <v>2020</v>
      </c>
      <c r="E256" s="228" t="s">
        <v>18309</v>
      </c>
    </row>
    <row r="257" spans="1:5" ht="12.75">
      <c r="A257" s="227">
        <v>11811</v>
      </c>
      <c r="B257" s="227" t="s">
        <v>9370</v>
      </c>
      <c r="C257" s="228" t="s">
        <v>2017</v>
      </c>
      <c r="D257" s="228" t="s">
        <v>2020</v>
      </c>
      <c r="E257" s="228" t="s">
        <v>18310</v>
      </c>
    </row>
    <row r="258" spans="1:5" ht="12.75">
      <c r="A258" s="227">
        <v>44498</v>
      </c>
      <c r="B258" s="227" t="s">
        <v>9371</v>
      </c>
      <c r="C258" s="228" t="s">
        <v>2017</v>
      </c>
      <c r="D258" s="228" t="s">
        <v>2020</v>
      </c>
      <c r="E258" s="228" t="s">
        <v>18311</v>
      </c>
    </row>
    <row r="259" spans="1:5" ht="12.75">
      <c r="A259" s="227">
        <v>34469</v>
      </c>
      <c r="B259" s="227" t="s">
        <v>9372</v>
      </c>
      <c r="C259" s="228" t="s">
        <v>2017</v>
      </c>
      <c r="D259" s="228" t="s">
        <v>2020</v>
      </c>
      <c r="E259" s="228" t="s">
        <v>18312</v>
      </c>
    </row>
    <row r="260" spans="1:5" ht="12.75">
      <c r="A260" s="227">
        <v>34476</v>
      </c>
      <c r="B260" s="227" t="s">
        <v>9373</v>
      </c>
      <c r="C260" s="228" t="s">
        <v>2017</v>
      </c>
      <c r="D260" s="228" t="s">
        <v>2020</v>
      </c>
      <c r="E260" s="228" t="s">
        <v>18313</v>
      </c>
    </row>
    <row r="261" spans="1:5" ht="12.75">
      <c r="A261" s="227">
        <v>34477</v>
      </c>
      <c r="B261" s="227" t="s">
        <v>9374</v>
      </c>
      <c r="C261" s="228" t="s">
        <v>2017</v>
      </c>
      <c r="D261" s="228" t="s">
        <v>2020</v>
      </c>
      <c r="E261" s="228" t="s">
        <v>18314</v>
      </c>
    </row>
    <row r="262" spans="1:5" ht="12.75">
      <c r="A262" s="227">
        <v>34482</v>
      </c>
      <c r="B262" s="227" t="s">
        <v>9375</v>
      </c>
      <c r="C262" s="228" t="s">
        <v>2017</v>
      </c>
      <c r="D262" s="228" t="s">
        <v>2020</v>
      </c>
      <c r="E262" s="228" t="s">
        <v>18315</v>
      </c>
    </row>
    <row r="263" spans="1:5" ht="12.75">
      <c r="A263" s="227">
        <v>34472</v>
      </c>
      <c r="B263" s="227" t="s">
        <v>9376</v>
      </c>
      <c r="C263" s="228" t="s">
        <v>2017</v>
      </c>
      <c r="D263" s="228" t="s">
        <v>2020</v>
      </c>
      <c r="E263" s="228" t="s">
        <v>18316</v>
      </c>
    </row>
    <row r="264" spans="1:5" ht="12.75">
      <c r="A264" s="227">
        <v>42425</v>
      </c>
      <c r="B264" s="227" t="s">
        <v>9377</v>
      </c>
      <c r="C264" s="228" t="s">
        <v>2017</v>
      </c>
      <c r="D264" s="228" t="s">
        <v>2018</v>
      </c>
      <c r="E264" s="228" t="s">
        <v>18317</v>
      </c>
    </row>
    <row r="265" spans="1:5" ht="12.75">
      <c r="A265" s="227">
        <v>42422</v>
      </c>
      <c r="B265" s="227" t="s">
        <v>9378</v>
      </c>
      <c r="C265" s="228" t="s">
        <v>2017</v>
      </c>
      <c r="D265" s="228" t="s">
        <v>2022</v>
      </c>
      <c r="E265" s="228" t="s">
        <v>18318</v>
      </c>
    </row>
    <row r="266" spans="1:5" ht="12.75">
      <c r="A266" s="227">
        <v>43184</v>
      </c>
      <c r="B266" s="227" t="s">
        <v>18319</v>
      </c>
      <c r="C266" s="228" t="s">
        <v>2017</v>
      </c>
      <c r="D266" s="228" t="s">
        <v>2018</v>
      </c>
      <c r="E266" s="228" t="s">
        <v>18320</v>
      </c>
    </row>
    <row r="267" spans="1:5" ht="12.75">
      <c r="A267" s="227">
        <v>42424</v>
      </c>
      <c r="B267" s="227" t="s">
        <v>9379</v>
      </c>
      <c r="C267" s="228" t="s">
        <v>2017</v>
      </c>
      <c r="D267" s="228" t="s">
        <v>2018</v>
      </c>
      <c r="E267" s="228" t="s">
        <v>18321</v>
      </c>
    </row>
    <row r="268" spans="1:5" ht="12.75">
      <c r="A268" s="227">
        <v>42421</v>
      </c>
      <c r="B268" s="227" t="s">
        <v>9380</v>
      </c>
      <c r="C268" s="228" t="s">
        <v>2017</v>
      </c>
      <c r="D268" s="228" t="s">
        <v>2018</v>
      </c>
      <c r="E268" s="228" t="s">
        <v>18322</v>
      </c>
    </row>
    <row r="269" spans="1:5" ht="12.75">
      <c r="A269" s="227">
        <v>42416</v>
      </c>
      <c r="B269" s="227" t="s">
        <v>9381</v>
      </c>
      <c r="C269" s="228" t="s">
        <v>2017</v>
      </c>
      <c r="D269" s="228" t="s">
        <v>2018</v>
      </c>
      <c r="E269" s="228" t="s">
        <v>18323</v>
      </c>
    </row>
    <row r="270" spans="1:5" ht="12.75">
      <c r="A270" s="227">
        <v>42417</v>
      </c>
      <c r="B270" s="227" t="s">
        <v>9382</v>
      </c>
      <c r="C270" s="228" t="s">
        <v>2017</v>
      </c>
      <c r="D270" s="228" t="s">
        <v>2018</v>
      </c>
      <c r="E270" s="228" t="s">
        <v>18324</v>
      </c>
    </row>
    <row r="271" spans="1:5" ht="12.75">
      <c r="A271" s="227">
        <v>42419</v>
      </c>
      <c r="B271" s="227" t="s">
        <v>9383</v>
      </c>
      <c r="C271" s="228" t="s">
        <v>2017</v>
      </c>
      <c r="D271" s="228" t="s">
        <v>2018</v>
      </c>
      <c r="E271" s="228" t="s">
        <v>18325</v>
      </c>
    </row>
    <row r="272" spans="1:5" ht="12.75">
      <c r="A272" s="227">
        <v>42420</v>
      </c>
      <c r="B272" s="227" t="s">
        <v>9384</v>
      </c>
      <c r="C272" s="228" t="s">
        <v>2017</v>
      </c>
      <c r="D272" s="228" t="s">
        <v>2018</v>
      </c>
      <c r="E272" s="228" t="s">
        <v>18326</v>
      </c>
    </row>
    <row r="273" spans="1:5" ht="12.75">
      <c r="A273" s="227">
        <v>43195</v>
      </c>
      <c r="B273" s="227" t="s">
        <v>9385</v>
      </c>
      <c r="C273" s="228" t="s">
        <v>2017</v>
      </c>
      <c r="D273" s="228" t="s">
        <v>2018</v>
      </c>
      <c r="E273" s="228" t="s">
        <v>18327</v>
      </c>
    </row>
    <row r="274" spans="1:5" ht="12.75">
      <c r="A274" s="227">
        <v>43196</v>
      </c>
      <c r="B274" s="227" t="s">
        <v>9386</v>
      </c>
      <c r="C274" s="228" t="s">
        <v>2017</v>
      </c>
      <c r="D274" s="228" t="s">
        <v>2018</v>
      </c>
      <c r="E274" s="228" t="s">
        <v>18328</v>
      </c>
    </row>
    <row r="275" spans="1:5" ht="12.75">
      <c r="A275" s="227">
        <v>43198</v>
      </c>
      <c r="B275" s="227" t="s">
        <v>9387</v>
      </c>
      <c r="C275" s="228" t="s">
        <v>2017</v>
      </c>
      <c r="D275" s="228" t="s">
        <v>2018</v>
      </c>
      <c r="E275" s="228" t="s">
        <v>18329</v>
      </c>
    </row>
    <row r="276" spans="1:5" ht="12.75">
      <c r="A276" s="227">
        <v>43199</v>
      </c>
      <c r="B276" s="227" t="s">
        <v>9388</v>
      </c>
      <c r="C276" s="228" t="s">
        <v>2017</v>
      </c>
      <c r="D276" s="228" t="s">
        <v>2018</v>
      </c>
      <c r="E276" s="228" t="s">
        <v>18330</v>
      </c>
    </row>
    <row r="277" spans="1:5" ht="12.75">
      <c r="A277" s="227">
        <v>43200</v>
      </c>
      <c r="B277" s="227" t="s">
        <v>9389</v>
      </c>
      <c r="C277" s="228" t="s">
        <v>2017</v>
      </c>
      <c r="D277" s="228" t="s">
        <v>2018</v>
      </c>
      <c r="E277" s="228" t="s">
        <v>18331</v>
      </c>
    </row>
    <row r="278" spans="1:5" ht="12.75">
      <c r="A278" s="227">
        <v>39556</v>
      </c>
      <c r="B278" s="227" t="s">
        <v>9390</v>
      </c>
      <c r="C278" s="228" t="s">
        <v>2017</v>
      </c>
      <c r="D278" s="228" t="s">
        <v>2018</v>
      </c>
      <c r="E278" s="228" t="s">
        <v>18332</v>
      </c>
    </row>
    <row r="279" spans="1:5" ht="12.75">
      <c r="A279" s="227">
        <v>39557</v>
      </c>
      <c r="B279" s="227" t="s">
        <v>9391</v>
      </c>
      <c r="C279" s="228" t="s">
        <v>2017</v>
      </c>
      <c r="D279" s="228" t="s">
        <v>2018</v>
      </c>
      <c r="E279" s="228" t="s">
        <v>18333</v>
      </c>
    </row>
    <row r="280" spans="1:5" ht="12.75">
      <c r="A280" s="227">
        <v>39559</v>
      </c>
      <c r="B280" s="227" t="s">
        <v>9392</v>
      </c>
      <c r="C280" s="228" t="s">
        <v>2017</v>
      </c>
      <c r="D280" s="228" t="s">
        <v>2018</v>
      </c>
      <c r="E280" s="228" t="s">
        <v>18334</v>
      </c>
    </row>
    <row r="281" spans="1:5" ht="12.75">
      <c r="A281" s="227">
        <v>39560</v>
      </c>
      <c r="B281" s="227" t="s">
        <v>9393</v>
      </c>
      <c r="C281" s="228" t="s">
        <v>2017</v>
      </c>
      <c r="D281" s="228" t="s">
        <v>2018</v>
      </c>
      <c r="E281" s="228" t="s">
        <v>18335</v>
      </c>
    </row>
    <row r="282" spans="1:5" ht="12.75">
      <c r="A282" s="227">
        <v>39561</v>
      </c>
      <c r="B282" s="227" t="s">
        <v>9394</v>
      </c>
      <c r="C282" s="228" t="s">
        <v>2017</v>
      </c>
      <c r="D282" s="228" t="s">
        <v>2018</v>
      </c>
      <c r="E282" s="228" t="s">
        <v>18336</v>
      </c>
    </row>
    <row r="283" spans="1:5" ht="12.75">
      <c r="A283" s="227">
        <v>43190</v>
      </c>
      <c r="B283" s="227" t="s">
        <v>9395</v>
      </c>
      <c r="C283" s="228" t="s">
        <v>2017</v>
      </c>
      <c r="D283" s="228" t="s">
        <v>2018</v>
      </c>
      <c r="E283" s="228" t="s">
        <v>18337</v>
      </c>
    </row>
    <row r="284" spans="1:5" ht="12.75">
      <c r="A284" s="227">
        <v>39555</v>
      </c>
      <c r="B284" s="227" t="s">
        <v>9396</v>
      </c>
      <c r="C284" s="228" t="s">
        <v>2017</v>
      </c>
      <c r="D284" s="228" t="s">
        <v>2018</v>
      </c>
      <c r="E284" s="228" t="s">
        <v>18338</v>
      </c>
    </row>
    <row r="285" spans="1:5" ht="12.75">
      <c r="A285" s="227">
        <v>43191</v>
      </c>
      <c r="B285" s="227" t="s">
        <v>9397</v>
      </c>
      <c r="C285" s="228" t="s">
        <v>2017</v>
      </c>
      <c r="D285" s="228" t="s">
        <v>2018</v>
      </c>
      <c r="E285" s="228" t="s">
        <v>18339</v>
      </c>
    </row>
    <row r="286" spans="1:5" ht="12.75">
      <c r="A286" s="227">
        <v>39548</v>
      </c>
      <c r="B286" s="227" t="s">
        <v>9398</v>
      </c>
      <c r="C286" s="228" t="s">
        <v>2017</v>
      </c>
      <c r="D286" s="228" t="s">
        <v>2018</v>
      </c>
      <c r="E286" s="228" t="s">
        <v>18340</v>
      </c>
    </row>
    <row r="287" spans="1:5" ht="12.75">
      <c r="A287" s="227">
        <v>43192</v>
      </c>
      <c r="B287" s="227" t="s">
        <v>9399</v>
      </c>
      <c r="C287" s="228" t="s">
        <v>2017</v>
      </c>
      <c r="D287" s="228" t="s">
        <v>2018</v>
      </c>
      <c r="E287" s="228" t="s">
        <v>18341</v>
      </c>
    </row>
    <row r="288" spans="1:5" ht="12.75">
      <c r="A288" s="227">
        <v>39554</v>
      </c>
      <c r="B288" s="227" t="s">
        <v>9400</v>
      </c>
      <c r="C288" s="228" t="s">
        <v>2017</v>
      </c>
      <c r="D288" s="228" t="s">
        <v>2018</v>
      </c>
      <c r="E288" s="228" t="s">
        <v>18342</v>
      </c>
    </row>
    <row r="289" spans="1:5" ht="12.75">
      <c r="A289" s="227">
        <v>43194</v>
      </c>
      <c r="B289" s="227" t="s">
        <v>9401</v>
      </c>
      <c r="C289" s="228" t="s">
        <v>2017</v>
      </c>
      <c r="D289" s="228" t="s">
        <v>2018</v>
      </c>
      <c r="E289" s="228" t="s">
        <v>18343</v>
      </c>
    </row>
    <row r="290" spans="1:5" ht="12.75">
      <c r="A290" s="227">
        <v>39551</v>
      </c>
      <c r="B290" s="227" t="s">
        <v>9402</v>
      </c>
      <c r="C290" s="228" t="s">
        <v>2017</v>
      </c>
      <c r="D290" s="228" t="s">
        <v>2018</v>
      </c>
      <c r="E290" s="228" t="s">
        <v>18344</v>
      </c>
    </row>
    <row r="291" spans="1:5" ht="12.75">
      <c r="A291" s="227">
        <v>43185</v>
      </c>
      <c r="B291" s="227" t="s">
        <v>9403</v>
      </c>
      <c r="C291" s="228" t="s">
        <v>2017</v>
      </c>
      <c r="D291" s="228" t="s">
        <v>2018</v>
      </c>
      <c r="E291" s="228" t="s">
        <v>18345</v>
      </c>
    </row>
    <row r="292" spans="1:5" ht="12.75">
      <c r="A292" s="227">
        <v>43186</v>
      </c>
      <c r="B292" s="227" t="s">
        <v>9404</v>
      </c>
      <c r="C292" s="228" t="s">
        <v>2017</v>
      </c>
      <c r="D292" s="228" t="s">
        <v>2018</v>
      </c>
      <c r="E292" s="228" t="s">
        <v>18346</v>
      </c>
    </row>
    <row r="293" spans="1:5" ht="12.75">
      <c r="A293" s="227">
        <v>43187</v>
      </c>
      <c r="B293" s="227" t="s">
        <v>9405</v>
      </c>
      <c r="C293" s="228" t="s">
        <v>2017</v>
      </c>
      <c r="D293" s="228" t="s">
        <v>2018</v>
      </c>
      <c r="E293" s="228" t="s">
        <v>18347</v>
      </c>
    </row>
    <row r="294" spans="1:5" ht="12.75">
      <c r="A294" s="227">
        <v>43188</v>
      </c>
      <c r="B294" s="227" t="s">
        <v>9406</v>
      </c>
      <c r="C294" s="228" t="s">
        <v>2017</v>
      </c>
      <c r="D294" s="228" t="s">
        <v>2018</v>
      </c>
      <c r="E294" s="228" t="s">
        <v>18348</v>
      </c>
    </row>
    <row r="295" spans="1:5" ht="12.75">
      <c r="A295" s="227">
        <v>43189</v>
      </c>
      <c r="B295" s="227" t="s">
        <v>9407</v>
      </c>
      <c r="C295" s="228" t="s">
        <v>2017</v>
      </c>
      <c r="D295" s="228" t="s">
        <v>2018</v>
      </c>
      <c r="E295" s="228" t="s">
        <v>18349</v>
      </c>
    </row>
    <row r="296" spans="1:5" ht="12.75">
      <c r="A296" s="227">
        <v>39580</v>
      </c>
      <c r="B296" s="227" t="s">
        <v>9408</v>
      </c>
      <c r="C296" s="228" t="s">
        <v>2017</v>
      </c>
      <c r="D296" s="228" t="s">
        <v>2018</v>
      </c>
      <c r="E296" s="228" t="s">
        <v>18350</v>
      </c>
    </row>
    <row r="297" spans="1:5" ht="12.75">
      <c r="A297" s="227">
        <v>39577</v>
      </c>
      <c r="B297" s="227" t="s">
        <v>9409</v>
      </c>
      <c r="C297" s="228" t="s">
        <v>2017</v>
      </c>
      <c r="D297" s="228" t="s">
        <v>2018</v>
      </c>
      <c r="E297" s="228" t="s">
        <v>18351</v>
      </c>
    </row>
    <row r="298" spans="1:5" ht="12.75">
      <c r="A298" s="227">
        <v>39578</v>
      </c>
      <c r="B298" s="227" t="s">
        <v>9410</v>
      </c>
      <c r="C298" s="228" t="s">
        <v>2017</v>
      </c>
      <c r="D298" s="228" t="s">
        <v>2018</v>
      </c>
      <c r="E298" s="228" t="s">
        <v>18352</v>
      </c>
    </row>
    <row r="299" spans="1:5" ht="12.75">
      <c r="A299" s="227">
        <v>39579</v>
      </c>
      <c r="B299" s="227" t="s">
        <v>9411</v>
      </c>
      <c r="C299" s="228" t="s">
        <v>2017</v>
      </c>
      <c r="D299" s="228" t="s">
        <v>2018</v>
      </c>
      <c r="E299" s="228" t="s">
        <v>18353</v>
      </c>
    </row>
    <row r="300" spans="1:5" ht="12.75">
      <c r="A300" s="227">
        <v>39826</v>
      </c>
      <c r="B300" s="227" t="s">
        <v>9412</v>
      </c>
      <c r="C300" s="228" t="s">
        <v>2017</v>
      </c>
      <c r="D300" s="228" t="s">
        <v>2018</v>
      </c>
      <c r="E300" s="228" t="s">
        <v>18354</v>
      </c>
    </row>
    <row r="301" spans="1:5" ht="12.75">
      <c r="A301" s="227">
        <v>10700</v>
      </c>
      <c r="B301" s="227" t="s">
        <v>9413</v>
      </c>
      <c r="C301" s="228" t="s">
        <v>2017</v>
      </c>
      <c r="D301" s="228" t="s">
        <v>2020</v>
      </c>
      <c r="E301" s="228" t="s">
        <v>18355</v>
      </c>
    </row>
    <row r="302" spans="1:5" ht="12.75">
      <c r="A302" s="227">
        <v>346</v>
      </c>
      <c r="B302" s="227" t="s">
        <v>9414</v>
      </c>
      <c r="C302" s="228" t="s">
        <v>2024</v>
      </c>
      <c r="D302" s="228" t="s">
        <v>2018</v>
      </c>
      <c r="E302" s="228" t="s">
        <v>18356</v>
      </c>
    </row>
    <row r="303" spans="1:5" ht="12.75">
      <c r="A303" s="227">
        <v>3312</v>
      </c>
      <c r="B303" s="227" t="s">
        <v>9415</v>
      </c>
      <c r="C303" s="228" t="s">
        <v>2024</v>
      </c>
      <c r="D303" s="228" t="s">
        <v>2018</v>
      </c>
      <c r="E303" s="228" t="s">
        <v>18357</v>
      </c>
    </row>
    <row r="304" spans="1:5" ht="12.75">
      <c r="A304" s="227">
        <v>339</v>
      </c>
      <c r="B304" s="227" t="s">
        <v>9416</v>
      </c>
      <c r="C304" s="228" t="s">
        <v>2023</v>
      </c>
      <c r="D304" s="228" t="s">
        <v>2018</v>
      </c>
      <c r="E304" s="228" t="s">
        <v>18358</v>
      </c>
    </row>
    <row r="305" spans="1:5" ht="12.75">
      <c r="A305" s="227">
        <v>340</v>
      </c>
      <c r="B305" s="227" t="s">
        <v>9417</v>
      </c>
      <c r="C305" s="228" t="s">
        <v>2023</v>
      </c>
      <c r="D305" s="228" t="s">
        <v>2018</v>
      </c>
      <c r="E305" s="228" t="s">
        <v>18359</v>
      </c>
    </row>
    <row r="306" spans="1:5" ht="12.75">
      <c r="A306" s="227">
        <v>43130</v>
      </c>
      <c r="B306" s="227" t="s">
        <v>9418</v>
      </c>
      <c r="C306" s="228" t="s">
        <v>2024</v>
      </c>
      <c r="D306" s="228" t="s">
        <v>2022</v>
      </c>
      <c r="E306" s="228" t="s">
        <v>18360</v>
      </c>
    </row>
    <row r="307" spans="1:5" ht="12.75">
      <c r="A307" s="227">
        <v>344</v>
      </c>
      <c r="B307" s="227" t="s">
        <v>9419</v>
      </c>
      <c r="C307" s="228" t="s">
        <v>2024</v>
      </c>
      <c r="D307" s="228" t="s">
        <v>2018</v>
      </c>
      <c r="E307" s="228" t="s">
        <v>18361</v>
      </c>
    </row>
    <row r="308" spans="1:5" ht="12.75">
      <c r="A308" s="227">
        <v>345</v>
      </c>
      <c r="B308" s="227" t="s">
        <v>9420</v>
      </c>
      <c r="C308" s="228" t="s">
        <v>2024</v>
      </c>
      <c r="D308" s="228" t="s">
        <v>2018</v>
      </c>
      <c r="E308" s="228" t="s">
        <v>18362</v>
      </c>
    </row>
    <row r="309" spans="1:5" ht="12.75">
      <c r="A309" s="227">
        <v>43131</v>
      </c>
      <c r="B309" s="227" t="s">
        <v>9421</v>
      </c>
      <c r="C309" s="228" t="s">
        <v>2024</v>
      </c>
      <c r="D309" s="228" t="s">
        <v>2018</v>
      </c>
      <c r="E309" s="228" t="s">
        <v>18363</v>
      </c>
    </row>
    <row r="310" spans="1:5" ht="12.75">
      <c r="A310" s="227">
        <v>3313</v>
      </c>
      <c r="B310" s="227" t="s">
        <v>9422</v>
      </c>
      <c r="C310" s="228" t="s">
        <v>2024</v>
      </c>
      <c r="D310" s="228" t="s">
        <v>2018</v>
      </c>
      <c r="E310" s="228" t="s">
        <v>18364</v>
      </c>
    </row>
    <row r="311" spans="1:5" ht="12.75">
      <c r="A311" s="227">
        <v>43132</v>
      </c>
      <c r="B311" s="227" t="s">
        <v>9423</v>
      </c>
      <c r="C311" s="228" t="s">
        <v>2024</v>
      </c>
      <c r="D311" s="228" t="s">
        <v>2018</v>
      </c>
      <c r="E311" s="228" t="s">
        <v>18360</v>
      </c>
    </row>
    <row r="312" spans="1:5" ht="12.75">
      <c r="A312" s="227">
        <v>366</v>
      </c>
      <c r="B312" s="227" t="s">
        <v>9424</v>
      </c>
      <c r="C312" s="228" t="s">
        <v>2026</v>
      </c>
      <c r="D312" s="228" t="s">
        <v>2022</v>
      </c>
      <c r="E312" s="228" t="s">
        <v>18365</v>
      </c>
    </row>
    <row r="313" spans="1:5" ht="12.75">
      <c r="A313" s="227">
        <v>367</v>
      </c>
      <c r="B313" s="227" t="s">
        <v>9425</v>
      </c>
      <c r="C313" s="228" t="s">
        <v>2026</v>
      </c>
      <c r="D313" s="228" t="s">
        <v>2018</v>
      </c>
      <c r="E313" s="228" t="s">
        <v>18366</v>
      </c>
    </row>
    <row r="314" spans="1:5" ht="12.75">
      <c r="A314" s="227">
        <v>370</v>
      </c>
      <c r="B314" s="227" t="s">
        <v>9426</v>
      </c>
      <c r="C314" s="228" t="s">
        <v>2026</v>
      </c>
      <c r="D314" s="228" t="s">
        <v>2018</v>
      </c>
      <c r="E314" s="228" t="s">
        <v>18365</v>
      </c>
    </row>
    <row r="315" spans="1:5" ht="12.75">
      <c r="A315" s="227">
        <v>368</v>
      </c>
      <c r="B315" s="227" t="s">
        <v>9427</v>
      </c>
      <c r="C315" s="228" t="s">
        <v>2026</v>
      </c>
      <c r="D315" s="228" t="s">
        <v>2018</v>
      </c>
      <c r="E315" s="228" t="s">
        <v>18367</v>
      </c>
    </row>
    <row r="316" spans="1:5" ht="12.75">
      <c r="A316" s="227">
        <v>11075</v>
      </c>
      <c r="B316" s="227" t="s">
        <v>9428</v>
      </c>
      <c r="C316" s="228" t="s">
        <v>2026</v>
      </c>
      <c r="D316" s="228" t="s">
        <v>2018</v>
      </c>
      <c r="E316" s="228" t="s">
        <v>18368</v>
      </c>
    </row>
    <row r="317" spans="1:5" ht="12.75">
      <c r="A317" s="227">
        <v>1381</v>
      </c>
      <c r="B317" s="227" t="s">
        <v>9429</v>
      </c>
      <c r="C317" s="228" t="s">
        <v>2024</v>
      </c>
      <c r="D317" s="228" t="s">
        <v>2022</v>
      </c>
      <c r="E317" s="228" t="s">
        <v>18076</v>
      </c>
    </row>
    <row r="318" spans="1:5" ht="12.75">
      <c r="A318" s="227">
        <v>34353</v>
      </c>
      <c r="B318" s="227" t="s">
        <v>9430</v>
      </c>
      <c r="C318" s="228" t="s">
        <v>2024</v>
      </c>
      <c r="D318" s="228" t="s">
        <v>2018</v>
      </c>
      <c r="E318" s="228" t="s">
        <v>18369</v>
      </c>
    </row>
    <row r="319" spans="1:5" ht="12.75">
      <c r="A319" s="227">
        <v>37595</v>
      </c>
      <c r="B319" s="227" t="s">
        <v>9431</v>
      </c>
      <c r="C319" s="228" t="s">
        <v>2024</v>
      </c>
      <c r="D319" s="228" t="s">
        <v>2018</v>
      </c>
      <c r="E319" s="228" t="s">
        <v>18370</v>
      </c>
    </row>
    <row r="320" spans="1:5" ht="12.75">
      <c r="A320" s="227">
        <v>37596</v>
      </c>
      <c r="B320" s="227" t="s">
        <v>9432</v>
      </c>
      <c r="C320" s="228" t="s">
        <v>2024</v>
      </c>
      <c r="D320" s="228" t="s">
        <v>2018</v>
      </c>
      <c r="E320" s="228" t="s">
        <v>18371</v>
      </c>
    </row>
    <row r="321" spans="1:5" ht="12.75">
      <c r="A321" s="227">
        <v>371</v>
      </c>
      <c r="B321" s="227" t="s">
        <v>9433</v>
      </c>
      <c r="C321" s="228" t="s">
        <v>2024</v>
      </c>
      <c r="D321" s="228" t="s">
        <v>2018</v>
      </c>
      <c r="E321" s="228" t="s">
        <v>18372</v>
      </c>
    </row>
    <row r="322" spans="1:5" ht="12.75">
      <c r="A322" s="227">
        <v>37553</v>
      </c>
      <c r="B322" s="227" t="s">
        <v>9434</v>
      </c>
      <c r="C322" s="228" t="s">
        <v>2024</v>
      </c>
      <c r="D322" s="228" t="s">
        <v>2018</v>
      </c>
      <c r="E322" s="228" t="s">
        <v>18373</v>
      </c>
    </row>
    <row r="323" spans="1:5" ht="12.75">
      <c r="A323" s="227">
        <v>37552</v>
      </c>
      <c r="B323" s="227" t="s">
        <v>9435</v>
      </c>
      <c r="C323" s="228" t="s">
        <v>2024</v>
      </c>
      <c r="D323" s="228" t="s">
        <v>2018</v>
      </c>
      <c r="E323" s="228" t="s">
        <v>18374</v>
      </c>
    </row>
    <row r="324" spans="1:5" ht="12.75">
      <c r="A324" s="227">
        <v>36880</v>
      </c>
      <c r="B324" s="227" t="s">
        <v>9436</v>
      </c>
      <c r="C324" s="228" t="s">
        <v>2024</v>
      </c>
      <c r="D324" s="228" t="s">
        <v>2018</v>
      </c>
      <c r="E324" s="228" t="s">
        <v>18375</v>
      </c>
    </row>
    <row r="325" spans="1:5" ht="12.75">
      <c r="A325" s="227">
        <v>34355</v>
      </c>
      <c r="B325" s="227" t="s">
        <v>9437</v>
      </c>
      <c r="C325" s="228" t="s">
        <v>2024</v>
      </c>
      <c r="D325" s="228" t="s">
        <v>2018</v>
      </c>
      <c r="E325" s="228" t="s">
        <v>18376</v>
      </c>
    </row>
    <row r="326" spans="1:5" ht="12.75">
      <c r="A326" s="227">
        <v>130</v>
      </c>
      <c r="B326" s="227" t="s">
        <v>9438</v>
      </c>
      <c r="C326" s="228" t="s">
        <v>2024</v>
      </c>
      <c r="D326" s="228" t="s">
        <v>2018</v>
      </c>
      <c r="E326" s="228" t="s">
        <v>18089</v>
      </c>
    </row>
    <row r="327" spans="1:5" ht="12.75">
      <c r="A327" s="227">
        <v>135</v>
      </c>
      <c r="B327" s="227" t="s">
        <v>9439</v>
      </c>
      <c r="C327" s="228" t="s">
        <v>2024</v>
      </c>
      <c r="D327" s="228" t="s">
        <v>2018</v>
      </c>
      <c r="E327" s="228" t="s">
        <v>18377</v>
      </c>
    </row>
    <row r="328" spans="1:5" ht="12.75">
      <c r="A328" s="227">
        <v>36886</v>
      </c>
      <c r="B328" s="227" t="s">
        <v>9440</v>
      </c>
      <c r="C328" s="228" t="s">
        <v>2024</v>
      </c>
      <c r="D328" s="228" t="s">
        <v>2018</v>
      </c>
      <c r="E328" s="228" t="s">
        <v>18378</v>
      </c>
    </row>
    <row r="329" spans="1:5" ht="12.75">
      <c r="A329" s="227">
        <v>38546</v>
      </c>
      <c r="B329" s="227" t="s">
        <v>18379</v>
      </c>
      <c r="C329" s="228" t="s">
        <v>2026</v>
      </c>
      <c r="D329" s="228" t="s">
        <v>2018</v>
      </c>
      <c r="E329" s="228" t="s">
        <v>18380</v>
      </c>
    </row>
    <row r="330" spans="1:5" ht="12.75">
      <c r="A330" s="227">
        <v>34549</v>
      </c>
      <c r="B330" s="227" t="s">
        <v>9441</v>
      </c>
      <c r="C330" s="228" t="s">
        <v>2026</v>
      </c>
      <c r="D330" s="228" t="s">
        <v>2020</v>
      </c>
      <c r="E330" s="228" t="s">
        <v>18381</v>
      </c>
    </row>
    <row r="331" spans="1:5" ht="12.75">
      <c r="A331" s="227">
        <v>6081</v>
      </c>
      <c r="B331" s="227" t="s">
        <v>9442</v>
      </c>
      <c r="C331" s="228" t="s">
        <v>2026</v>
      </c>
      <c r="D331" s="228" t="s">
        <v>2020</v>
      </c>
      <c r="E331" s="228" t="s">
        <v>18382</v>
      </c>
    </row>
    <row r="332" spans="1:5" ht="12.75">
      <c r="A332" s="227">
        <v>6077</v>
      </c>
      <c r="B332" s="227" t="s">
        <v>9443</v>
      </c>
      <c r="C332" s="228" t="s">
        <v>2026</v>
      </c>
      <c r="D332" s="228" t="s">
        <v>2020</v>
      </c>
      <c r="E332" s="228" t="s">
        <v>18383</v>
      </c>
    </row>
    <row r="333" spans="1:5" ht="12.75">
      <c r="A333" s="227">
        <v>6079</v>
      </c>
      <c r="B333" s="227" t="s">
        <v>9444</v>
      </c>
      <c r="C333" s="228" t="s">
        <v>2026</v>
      </c>
      <c r="D333" s="228" t="s">
        <v>2020</v>
      </c>
      <c r="E333" s="228" t="s">
        <v>18383</v>
      </c>
    </row>
    <row r="334" spans="1:5" ht="12.75">
      <c r="A334" s="227">
        <v>1091</v>
      </c>
      <c r="B334" s="227" t="s">
        <v>9445</v>
      </c>
      <c r="C334" s="228" t="s">
        <v>2017</v>
      </c>
      <c r="D334" s="228" t="s">
        <v>2018</v>
      </c>
      <c r="E334" s="228" t="s">
        <v>18384</v>
      </c>
    </row>
    <row r="335" spans="1:5" ht="12.75">
      <c r="A335" s="227">
        <v>1094</v>
      </c>
      <c r="B335" s="227" t="s">
        <v>9446</v>
      </c>
      <c r="C335" s="228" t="s">
        <v>2017</v>
      </c>
      <c r="D335" s="228" t="s">
        <v>2018</v>
      </c>
      <c r="E335" s="228" t="s">
        <v>18385</v>
      </c>
    </row>
    <row r="336" spans="1:5" ht="12.75">
      <c r="A336" s="227">
        <v>1095</v>
      </c>
      <c r="B336" s="227" t="s">
        <v>9447</v>
      </c>
      <c r="C336" s="228" t="s">
        <v>2017</v>
      </c>
      <c r="D336" s="228" t="s">
        <v>2018</v>
      </c>
      <c r="E336" s="228" t="s">
        <v>18386</v>
      </c>
    </row>
    <row r="337" spans="1:5" ht="12.75">
      <c r="A337" s="227">
        <v>1092</v>
      </c>
      <c r="B337" s="227" t="s">
        <v>9448</v>
      </c>
      <c r="C337" s="228" t="s">
        <v>2017</v>
      </c>
      <c r="D337" s="228" t="s">
        <v>2022</v>
      </c>
      <c r="E337" s="228" t="s">
        <v>18387</v>
      </c>
    </row>
    <row r="338" spans="1:5" ht="12.75">
      <c r="A338" s="227">
        <v>1093</v>
      </c>
      <c r="B338" s="227" t="s">
        <v>9449</v>
      </c>
      <c r="C338" s="228" t="s">
        <v>2017</v>
      </c>
      <c r="D338" s="228" t="s">
        <v>2018</v>
      </c>
      <c r="E338" s="228" t="s">
        <v>18388</v>
      </c>
    </row>
    <row r="339" spans="1:5" ht="12.75">
      <c r="A339" s="227">
        <v>1090</v>
      </c>
      <c r="B339" s="227" t="s">
        <v>9450</v>
      </c>
      <c r="C339" s="228" t="s">
        <v>2017</v>
      </c>
      <c r="D339" s="228" t="s">
        <v>2018</v>
      </c>
      <c r="E339" s="228" t="s">
        <v>18389</v>
      </c>
    </row>
    <row r="340" spans="1:5" ht="12.75">
      <c r="A340" s="227">
        <v>1096</v>
      </c>
      <c r="B340" s="227" t="s">
        <v>9451</v>
      </c>
      <c r="C340" s="228" t="s">
        <v>2017</v>
      </c>
      <c r="D340" s="228" t="s">
        <v>2018</v>
      </c>
      <c r="E340" s="228" t="s">
        <v>18390</v>
      </c>
    </row>
    <row r="341" spans="1:5" ht="12.75">
      <c r="A341" s="227">
        <v>1097</v>
      </c>
      <c r="B341" s="227" t="s">
        <v>9452</v>
      </c>
      <c r="C341" s="228" t="s">
        <v>2017</v>
      </c>
      <c r="D341" s="228" t="s">
        <v>2018</v>
      </c>
      <c r="E341" s="228" t="s">
        <v>18391</v>
      </c>
    </row>
    <row r="342" spans="1:5" ht="12.75">
      <c r="A342" s="227">
        <v>378</v>
      </c>
      <c r="B342" s="227" t="s">
        <v>9453</v>
      </c>
      <c r="C342" s="228" t="s">
        <v>2021</v>
      </c>
      <c r="D342" s="228" t="s">
        <v>2018</v>
      </c>
      <c r="E342" s="228" t="s">
        <v>18392</v>
      </c>
    </row>
    <row r="343" spans="1:5" ht="12.75">
      <c r="A343" s="227">
        <v>40911</v>
      </c>
      <c r="B343" s="227" t="s">
        <v>9454</v>
      </c>
      <c r="C343" s="228" t="s">
        <v>2027</v>
      </c>
      <c r="D343" s="228" t="s">
        <v>2018</v>
      </c>
      <c r="E343" s="228" t="s">
        <v>18393</v>
      </c>
    </row>
    <row r="344" spans="1:5" ht="12.75">
      <c r="A344" s="227">
        <v>33939</v>
      </c>
      <c r="B344" s="227" t="s">
        <v>9455</v>
      </c>
      <c r="C344" s="228" t="s">
        <v>2021</v>
      </c>
      <c r="D344" s="228" t="s">
        <v>2018</v>
      </c>
      <c r="E344" s="228" t="s">
        <v>18394</v>
      </c>
    </row>
    <row r="345" spans="1:5" ht="12.75">
      <c r="A345" s="227">
        <v>40815</v>
      </c>
      <c r="B345" s="227" t="s">
        <v>9456</v>
      </c>
      <c r="C345" s="228" t="s">
        <v>2027</v>
      </c>
      <c r="D345" s="228" t="s">
        <v>2018</v>
      </c>
      <c r="E345" s="228" t="s">
        <v>18395</v>
      </c>
    </row>
    <row r="346" spans="1:5" ht="12.75">
      <c r="A346" s="227">
        <v>34760</v>
      </c>
      <c r="B346" s="227" t="s">
        <v>9457</v>
      </c>
      <c r="C346" s="228" t="s">
        <v>2021</v>
      </c>
      <c r="D346" s="228" t="s">
        <v>2018</v>
      </c>
      <c r="E346" s="228" t="s">
        <v>18396</v>
      </c>
    </row>
    <row r="347" spans="1:5" ht="12.75">
      <c r="A347" s="227">
        <v>40935</v>
      </c>
      <c r="B347" s="227" t="s">
        <v>9458</v>
      </c>
      <c r="C347" s="228" t="s">
        <v>2027</v>
      </c>
      <c r="D347" s="228" t="s">
        <v>2018</v>
      </c>
      <c r="E347" s="228" t="s">
        <v>18397</v>
      </c>
    </row>
    <row r="348" spans="1:5" ht="12.75">
      <c r="A348" s="227">
        <v>33952</v>
      </c>
      <c r="B348" s="227" t="s">
        <v>9459</v>
      </c>
      <c r="C348" s="228" t="s">
        <v>2021</v>
      </c>
      <c r="D348" s="228" t="s">
        <v>2018</v>
      </c>
      <c r="E348" s="228" t="s">
        <v>18398</v>
      </c>
    </row>
    <row r="349" spans="1:5" ht="12.75">
      <c r="A349" s="227">
        <v>40816</v>
      </c>
      <c r="B349" s="227" t="s">
        <v>9460</v>
      </c>
      <c r="C349" s="228" t="s">
        <v>2027</v>
      </c>
      <c r="D349" s="228" t="s">
        <v>2018</v>
      </c>
      <c r="E349" s="228" t="s">
        <v>18399</v>
      </c>
    </row>
    <row r="350" spans="1:5" ht="12.75">
      <c r="A350" s="227">
        <v>33953</v>
      </c>
      <c r="B350" s="227" t="s">
        <v>9461</v>
      </c>
      <c r="C350" s="228" t="s">
        <v>2021</v>
      </c>
      <c r="D350" s="228" t="s">
        <v>2018</v>
      </c>
      <c r="E350" s="228" t="s">
        <v>18400</v>
      </c>
    </row>
    <row r="351" spans="1:5" ht="12.75">
      <c r="A351" s="227">
        <v>40817</v>
      </c>
      <c r="B351" s="227" t="s">
        <v>9462</v>
      </c>
      <c r="C351" s="228" t="s">
        <v>2027</v>
      </c>
      <c r="D351" s="228" t="s">
        <v>2018</v>
      </c>
      <c r="E351" s="228" t="s">
        <v>18401</v>
      </c>
    </row>
    <row r="352" spans="1:5" ht="12.75">
      <c r="A352" s="227">
        <v>13348</v>
      </c>
      <c r="B352" s="227" t="s">
        <v>9463</v>
      </c>
      <c r="C352" s="228" t="s">
        <v>2017</v>
      </c>
      <c r="D352" s="228" t="s">
        <v>2020</v>
      </c>
      <c r="E352" s="228" t="s">
        <v>18402</v>
      </c>
    </row>
    <row r="353" spans="1:5" ht="12.75">
      <c r="A353" s="227">
        <v>39211</v>
      </c>
      <c r="B353" s="227" t="s">
        <v>9464</v>
      </c>
      <c r="C353" s="228" t="s">
        <v>2017</v>
      </c>
      <c r="D353" s="228" t="s">
        <v>2018</v>
      </c>
      <c r="E353" s="228" t="s">
        <v>18403</v>
      </c>
    </row>
    <row r="354" spans="1:5" ht="12.75">
      <c r="A354" s="227">
        <v>39212</v>
      </c>
      <c r="B354" s="227" t="s">
        <v>9465</v>
      </c>
      <c r="C354" s="228" t="s">
        <v>2017</v>
      </c>
      <c r="D354" s="228" t="s">
        <v>2018</v>
      </c>
      <c r="E354" s="228" t="s">
        <v>18404</v>
      </c>
    </row>
    <row r="355" spans="1:5" ht="12.75">
      <c r="A355" s="227">
        <v>39208</v>
      </c>
      <c r="B355" s="227" t="s">
        <v>9466</v>
      </c>
      <c r="C355" s="228" t="s">
        <v>2017</v>
      </c>
      <c r="D355" s="228" t="s">
        <v>2018</v>
      </c>
      <c r="E355" s="228" t="s">
        <v>18405</v>
      </c>
    </row>
    <row r="356" spans="1:5" ht="12.75">
      <c r="A356" s="227">
        <v>39210</v>
      </c>
      <c r="B356" s="227" t="s">
        <v>9467</v>
      </c>
      <c r="C356" s="228" t="s">
        <v>2017</v>
      </c>
      <c r="D356" s="228" t="s">
        <v>2018</v>
      </c>
      <c r="E356" s="228" t="s">
        <v>18406</v>
      </c>
    </row>
    <row r="357" spans="1:5" ht="12.75">
      <c r="A357" s="227">
        <v>39214</v>
      </c>
      <c r="B357" s="227" t="s">
        <v>9468</v>
      </c>
      <c r="C357" s="228" t="s">
        <v>2017</v>
      </c>
      <c r="D357" s="228" t="s">
        <v>2018</v>
      </c>
      <c r="E357" s="228" t="s">
        <v>18407</v>
      </c>
    </row>
    <row r="358" spans="1:5" ht="12.75">
      <c r="A358" s="227">
        <v>39213</v>
      </c>
      <c r="B358" s="227" t="s">
        <v>9469</v>
      </c>
      <c r="C358" s="228" t="s">
        <v>2017</v>
      </c>
      <c r="D358" s="228" t="s">
        <v>2018</v>
      </c>
      <c r="E358" s="228" t="s">
        <v>18408</v>
      </c>
    </row>
    <row r="359" spans="1:5" ht="12.75">
      <c r="A359" s="227">
        <v>39209</v>
      </c>
      <c r="B359" s="227" t="s">
        <v>9470</v>
      </c>
      <c r="C359" s="228" t="s">
        <v>2017</v>
      </c>
      <c r="D359" s="228" t="s">
        <v>2018</v>
      </c>
      <c r="E359" s="228" t="s">
        <v>18409</v>
      </c>
    </row>
    <row r="360" spans="1:5" ht="12.75">
      <c r="A360" s="227">
        <v>39207</v>
      </c>
      <c r="B360" s="227" t="s">
        <v>9471</v>
      </c>
      <c r="C360" s="228" t="s">
        <v>2017</v>
      </c>
      <c r="D360" s="228" t="s">
        <v>2018</v>
      </c>
      <c r="E360" s="228" t="s">
        <v>18406</v>
      </c>
    </row>
    <row r="361" spans="1:5" ht="12.75">
      <c r="A361" s="227">
        <v>39215</v>
      </c>
      <c r="B361" s="227" t="s">
        <v>9472</v>
      </c>
      <c r="C361" s="228" t="s">
        <v>2017</v>
      </c>
      <c r="D361" s="228" t="s">
        <v>2018</v>
      </c>
      <c r="E361" s="228" t="s">
        <v>18410</v>
      </c>
    </row>
    <row r="362" spans="1:5" ht="12.75">
      <c r="A362" s="227">
        <v>39216</v>
      </c>
      <c r="B362" s="227" t="s">
        <v>9473</v>
      </c>
      <c r="C362" s="228" t="s">
        <v>2017</v>
      </c>
      <c r="D362" s="228" t="s">
        <v>2018</v>
      </c>
      <c r="E362" s="228" t="s">
        <v>18411</v>
      </c>
    </row>
    <row r="363" spans="1:5" ht="12.75">
      <c r="A363" s="227">
        <v>11267</v>
      </c>
      <c r="B363" s="227" t="s">
        <v>9474</v>
      </c>
      <c r="C363" s="228" t="s">
        <v>2017</v>
      </c>
      <c r="D363" s="228" t="s">
        <v>2020</v>
      </c>
      <c r="E363" s="228" t="s">
        <v>18412</v>
      </c>
    </row>
    <row r="364" spans="1:5" ht="12.75">
      <c r="A364" s="227">
        <v>379</v>
      </c>
      <c r="B364" s="227" t="s">
        <v>9475</v>
      </c>
      <c r="C364" s="228" t="s">
        <v>2017</v>
      </c>
      <c r="D364" s="228" t="s">
        <v>2020</v>
      </c>
      <c r="E364" s="228" t="s">
        <v>18413</v>
      </c>
    </row>
    <row r="365" spans="1:5" ht="12.75">
      <c r="A365" s="227">
        <v>510</v>
      </c>
      <c r="B365" s="227" t="s">
        <v>9476</v>
      </c>
      <c r="C365" s="228" t="s">
        <v>2024</v>
      </c>
      <c r="D365" s="228" t="s">
        <v>2018</v>
      </c>
      <c r="E365" s="228" t="s">
        <v>18414</v>
      </c>
    </row>
    <row r="366" spans="1:5" ht="12.75">
      <c r="A366" s="227">
        <v>516</v>
      </c>
      <c r="B366" s="227" t="s">
        <v>9477</v>
      </c>
      <c r="C366" s="228" t="s">
        <v>2024</v>
      </c>
      <c r="D366" s="228" t="s">
        <v>2018</v>
      </c>
      <c r="E366" s="228" t="s">
        <v>18415</v>
      </c>
    </row>
    <row r="367" spans="1:5" ht="12.75">
      <c r="A367" s="227">
        <v>509</v>
      </c>
      <c r="B367" s="227" t="s">
        <v>9478</v>
      </c>
      <c r="C367" s="228" t="s">
        <v>2024</v>
      </c>
      <c r="D367" s="228" t="s">
        <v>2018</v>
      </c>
      <c r="E367" s="228" t="s">
        <v>18416</v>
      </c>
    </row>
    <row r="368" spans="1:5" ht="12.75">
      <c r="A368" s="227">
        <v>40331</v>
      </c>
      <c r="B368" s="227" t="s">
        <v>9479</v>
      </c>
      <c r="C368" s="228" t="s">
        <v>2021</v>
      </c>
      <c r="D368" s="228" t="s">
        <v>2018</v>
      </c>
      <c r="E368" s="228" t="s">
        <v>18417</v>
      </c>
    </row>
    <row r="369" spans="1:5" ht="12.75">
      <c r="A369" s="227">
        <v>40930</v>
      </c>
      <c r="B369" s="227" t="s">
        <v>9480</v>
      </c>
      <c r="C369" s="228" t="s">
        <v>2027</v>
      </c>
      <c r="D369" s="228" t="s">
        <v>2018</v>
      </c>
      <c r="E369" s="228" t="s">
        <v>18418</v>
      </c>
    </row>
    <row r="370" spans="1:5" ht="12.75">
      <c r="A370" s="227">
        <v>11761</v>
      </c>
      <c r="B370" s="227" t="s">
        <v>9481</v>
      </c>
      <c r="C370" s="228" t="s">
        <v>2017</v>
      </c>
      <c r="D370" s="228" t="s">
        <v>2018</v>
      </c>
      <c r="E370" s="228" t="s">
        <v>18419</v>
      </c>
    </row>
    <row r="371" spans="1:5" ht="12.75">
      <c r="A371" s="227">
        <v>377</v>
      </c>
      <c r="B371" s="227" t="s">
        <v>9482</v>
      </c>
      <c r="C371" s="228" t="s">
        <v>2017</v>
      </c>
      <c r="D371" s="228" t="s">
        <v>2022</v>
      </c>
      <c r="E371" s="228" t="s">
        <v>18420</v>
      </c>
    </row>
    <row r="372" spans="1:5" ht="12.75">
      <c r="A372" s="227">
        <v>7588</v>
      </c>
      <c r="B372" s="227" t="s">
        <v>9483</v>
      </c>
      <c r="C372" s="228" t="s">
        <v>2017</v>
      </c>
      <c r="D372" s="228" t="s">
        <v>2022</v>
      </c>
      <c r="E372" s="228" t="s">
        <v>18421</v>
      </c>
    </row>
    <row r="373" spans="1:5" ht="12.75">
      <c r="A373" s="227">
        <v>34392</v>
      </c>
      <c r="B373" s="227" t="s">
        <v>9484</v>
      </c>
      <c r="C373" s="228" t="s">
        <v>2021</v>
      </c>
      <c r="D373" s="228" t="s">
        <v>2018</v>
      </c>
      <c r="E373" s="228" t="s">
        <v>18422</v>
      </c>
    </row>
    <row r="374" spans="1:5" ht="12.75">
      <c r="A374" s="227">
        <v>40908</v>
      </c>
      <c r="B374" s="227" t="s">
        <v>9485</v>
      </c>
      <c r="C374" s="228" t="s">
        <v>2027</v>
      </c>
      <c r="D374" s="228" t="s">
        <v>2018</v>
      </c>
      <c r="E374" s="228" t="s">
        <v>18423</v>
      </c>
    </row>
    <row r="375" spans="1:5" ht="12.75">
      <c r="A375" s="227">
        <v>34551</v>
      </c>
      <c r="B375" s="227" t="s">
        <v>9486</v>
      </c>
      <c r="C375" s="228" t="s">
        <v>2021</v>
      </c>
      <c r="D375" s="228" t="s">
        <v>2018</v>
      </c>
      <c r="E375" s="228" t="s">
        <v>18201</v>
      </c>
    </row>
    <row r="376" spans="1:5" ht="12.75">
      <c r="A376" s="227">
        <v>41078</v>
      </c>
      <c r="B376" s="227" t="s">
        <v>9487</v>
      </c>
      <c r="C376" s="228" t="s">
        <v>2027</v>
      </c>
      <c r="D376" s="228" t="s">
        <v>2018</v>
      </c>
      <c r="E376" s="228" t="s">
        <v>18202</v>
      </c>
    </row>
    <row r="377" spans="1:5" ht="12.75">
      <c r="A377" s="227">
        <v>246</v>
      </c>
      <c r="B377" s="227" t="s">
        <v>9488</v>
      </c>
      <c r="C377" s="228" t="s">
        <v>2021</v>
      </c>
      <c r="D377" s="228" t="s">
        <v>2018</v>
      </c>
      <c r="E377" s="228" t="s">
        <v>18424</v>
      </c>
    </row>
    <row r="378" spans="1:5" ht="12.75">
      <c r="A378" s="227">
        <v>40927</v>
      </c>
      <c r="B378" s="227" t="s">
        <v>9489</v>
      </c>
      <c r="C378" s="228" t="s">
        <v>2027</v>
      </c>
      <c r="D378" s="228" t="s">
        <v>2018</v>
      </c>
      <c r="E378" s="228" t="s">
        <v>18425</v>
      </c>
    </row>
    <row r="379" spans="1:5" ht="12.75">
      <c r="A379" s="227">
        <v>2350</v>
      </c>
      <c r="B379" s="227" t="s">
        <v>9490</v>
      </c>
      <c r="C379" s="228" t="s">
        <v>2021</v>
      </c>
      <c r="D379" s="228" t="s">
        <v>2018</v>
      </c>
      <c r="E379" s="228" t="s">
        <v>18426</v>
      </c>
    </row>
    <row r="380" spans="1:5" ht="12.75">
      <c r="A380" s="227">
        <v>40812</v>
      </c>
      <c r="B380" s="227" t="s">
        <v>9491</v>
      </c>
      <c r="C380" s="228" t="s">
        <v>2027</v>
      </c>
      <c r="D380" s="228" t="s">
        <v>2018</v>
      </c>
      <c r="E380" s="228" t="s">
        <v>18427</v>
      </c>
    </row>
    <row r="381" spans="1:5" ht="12.75">
      <c r="A381" s="227">
        <v>245</v>
      </c>
      <c r="B381" s="227" t="s">
        <v>9492</v>
      </c>
      <c r="C381" s="228" t="s">
        <v>2021</v>
      </c>
      <c r="D381" s="228" t="s">
        <v>2018</v>
      </c>
      <c r="E381" s="228" t="s">
        <v>18428</v>
      </c>
    </row>
    <row r="382" spans="1:5" ht="12.75">
      <c r="A382" s="227">
        <v>41090</v>
      </c>
      <c r="B382" s="227" t="s">
        <v>9493</v>
      </c>
      <c r="C382" s="228" t="s">
        <v>2027</v>
      </c>
      <c r="D382" s="228" t="s">
        <v>2018</v>
      </c>
      <c r="E382" s="228" t="s">
        <v>18429</v>
      </c>
    </row>
    <row r="383" spans="1:5" ht="12.75">
      <c r="A383" s="227">
        <v>251</v>
      </c>
      <c r="B383" s="227" t="s">
        <v>9494</v>
      </c>
      <c r="C383" s="228" t="s">
        <v>2021</v>
      </c>
      <c r="D383" s="228" t="s">
        <v>2018</v>
      </c>
      <c r="E383" s="228" t="s">
        <v>18430</v>
      </c>
    </row>
    <row r="384" spans="1:5" ht="12.75">
      <c r="A384" s="227">
        <v>40975</v>
      </c>
      <c r="B384" s="227" t="s">
        <v>9495</v>
      </c>
      <c r="C384" s="228" t="s">
        <v>2027</v>
      </c>
      <c r="D384" s="228" t="s">
        <v>2018</v>
      </c>
      <c r="E384" s="228" t="s">
        <v>18431</v>
      </c>
    </row>
    <row r="385" spans="1:5" ht="12.75">
      <c r="A385" s="227">
        <v>6127</v>
      </c>
      <c r="B385" s="227" t="s">
        <v>9496</v>
      </c>
      <c r="C385" s="228" t="s">
        <v>2021</v>
      </c>
      <c r="D385" s="228" t="s">
        <v>2018</v>
      </c>
      <c r="E385" s="228" t="s">
        <v>18201</v>
      </c>
    </row>
    <row r="386" spans="1:5" ht="12.75">
      <c r="A386" s="227">
        <v>41072</v>
      </c>
      <c r="B386" s="227" t="s">
        <v>9497</v>
      </c>
      <c r="C386" s="228" t="s">
        <v>2027</v>
      </c>
      <c r="D386" s="228" t="s">
        <v>2018</v>
      </c>
      <c r="E386" s="228" t="s">
        <v>18202</v>
      </c>
    </row>
    <row r="387" spans="1:5" ht="12.75">
      <c r="A387" s="227">
        <v>6121</v>
      </c>
      <c r="B387" s="227" t="s">
        <v>9498</v>
      </c>
      <c r="C387" s="228" t="s">
        <v>2021</v>
      </c>
      <c r="D387" s="228" t="s">
        <v>2018</v>
      </c>
      <c r="E387" s="228" t="s">
        <v>18432</v>
      </c>
    </row>
    <row r="388" spans="1:5" ht="12.75">
      <c r="A388" s="227">
        <v>41071</v>
      </c>
      <c r="B388" s="227" t="s">
        <v>9499</v>
      </c>
      <c r="C388" s="228" t="s">
        <v>2027</v>
      </c>
      <c r="D388" s="228" t="s">
        <v>2018</v>
      </c>
      <c r="E388" s="228" t="s">
        <v>18433</v>
      </c>
    </row>
    <row r="389" spans="1:5" ht="12.75">
      <c r="A389" s="227">
        <v>244</v>
      </c>
      <c r="B389" s="227" t="s">
        <v>9500</v>
      </c>
      <c r="C389" s="228" t="s">
        <v>2021</v>
      </c>
      <c r="D389" s="228" t="s">
        <v>2018</v>
      </c>
      <c r="E389" s="228" t="s">
        <v>18434</v>
      </c>
    </row>
    <row r="390" spans="1:5" ht="12.75">
      <c r="A390" s="227">
        <v>41093</v>
      </c>
      <c r="B390" s="227" t="s">
        <v>9501</v>
      </c>
      <c r="C390" s="228" t="s">
        <v>2027</v>
      </c>
      <c r="D390" s="228" t="s">
        <v>2018</v>
      </c>
      <c r="E390" s="228" t="s">
        <v>18435</v>
      </c>
    </row>
    <row r="391" spans="1:5" ht="12.75">
      <c r="A391" s="227">
        <v>532</v>
      </c>
      <c r="B391" s="227" t="s">
        <v>9502</v>
      </c>
      <c r="C391" s="228" t="s">
        <v>2021</v>
      </c>
      <c r="D391" s="228" t="s">
        <v>2018</v>
      </c>
      <c r="E391" s="228" t="s">
        <v>18436</v>
      </c>
    </row>
    <row r="392" spans="1:5" ht="12.75">
      <c r="A392" s="227">
        <v>40931</v>
      </c>
      <c r="B392" s="227" t="s">
        <v>9503</v>
      </c>
      <c r="C392" s="228" t="s">
        <v>2027</v>
      </c>
      <c r="D392" s="228" t="s">
        <v>2018</v>
      </c>
      <c r="E392" s="228" t="s">
        <v>18437</v>
      </c>
    </row>
    <row r="393" spans="1:5" ht="12.75">
      <c r="A393" s="227">
        <v>36150</v>
      </c>
      <c r="B393" s="227" t="s">
        <v>9504</v>
      </c>
      <c r="C393" s="228" t="s">
        <v>2017</v>
      </c>
      <c r="D393" s="228" t="s">
        <v>2018</v>
      </c>
      <c r="E393" s="228" t="s">
        <v>18438</v>
      </c>
    </row>
    <row r="394" spans="1:5" ht="12.75">
      <c r="A394" s="227">
        <v>4760</v>
      </c>
      <c r="B394" s="227" t="s">
        <v>9505</v>
      </c>
      <c r="C394" s="228" t="s">
        <v>2021</v>
      </c>
      <c r="D394" s="228" t="s">
        <v>2018</v>
      </c>
      <c r="E394" s="228" t="s">
        <v>18392</v>
      </c>
    </row>
    <row r="395" spans="1:5" ht="12.75">
      <c r="A395" s="227">
        <v>41069</v>
      </c>
      <c r="B395" s="227" t="s">
        <v>9506</v>
      </c>
      <c r="C395" s="228" t="s">
        <v>2027</v>
      </c>
      <c r="D395" s="228" t="s">
        <v>2018</v>
      </c>
      <c r="E395" s="228" t="s">
        <v>18439</v>
      </c>
    </row>
    <row r="396" spans="1:5" ht="12.75">
      <c r="A396" s="227">
        <v>10422</v>
      </c>
      <c r="B396" s="227" t="s">
        <v>9507</v>
      </c>
      <c r="C396" s="228" t="s">
        <v>2017</v>
      </c>
      <c r="D396" s="228" t="s">
        <v>2018</v>
      </c>
      <c r="E396" s="228" t="s">
        <v>18440</v>
      </c>
    </row>
    <row r="397" spans="1:5" ht="12.75">
      <c r="A397" s="227">
        <v>44019</v>
      </c>
      <c r="B397" s="227" t="s">
        <v>9508</v>
      </c>
      <c r="C397" s="228" t="s">
        <v>2017</v>
      </c>
      <c r="D397" s="228" t="s">
        <v>2018</v>
      </c>
      <c r="E397" s="228" t="s">
        <v>18441</v>
      </c>
    </row>
    <row r="398" spans="1:5" ht="12.75">
      <c r="A398" s="227">
        <v>36520</v>
      </c>
      <c r="B398" s="227" t="s">
        <v>9509</v>
      </c>
      <c r="C398" s="228" t="s">
        <v>2017</v>
      </c>
      <c r="D398" s="228" t="s">
        <v>2018</v>
      </c>
      <c r="E398" s="228" t="s">
        <v>18442</v>
      </c>
    </row>
    <row r="399" spans="1:5" ht="12.75">
      <c r="A399" s="227">
        <v>42319</v>
      </c>
      <c r="B399" s="227" t="s">
        <v>9510</v>
      </c>
      <c r="C399" s="228" t="s">
        <v>2017</v>
      </c>
      <c r="D399" s="228" t="s">
        <v>2018</v>
      </c>
      <c r="E399" s="228" t="s">
        <v>18443</v>
      </c>
    </row>
    <row r="400" spans="1:5" ht="12.75">
      <c r="A400" s="227">
        <v>10420</v>
      </c>
      <c r="B400" s="227" t="s">
        <v>9511</v>
      </c>
      <c r="C400" s="228" t="s">
        <v>2017</v>
      </c>
      <c r="D400" s="228" t="s">
        <v>2022</v>
      </c>
      <c r="E400" s="228" t="s">
        <v>18444</v>
      </c>
    </row>
    <row r="401" spans="1:5" ht="12.75">
      <c r="A401" s="227">
        <v>10421</v>
      </c>
      <c r="B401" s="227" t="s">
        <v>9512</v>
      </c>
      <c r="C401" s="228" t="s">
        <v>2017</v>
      </c>
      <c r="D401" s="228" t="s">
        <v>2018</v>
      </c>
      <c r="E401" s="228" t="s">
        <v>18445</v>
      </c>
    </row>
    <row r="402" spans="1:5" ht="12.75">
      <c r="A402" s="227">
        <v>11786</v>
      </c>
      <c r="B402" s="227" t="s">
        <v>9513</v>
      </c>
      <c r="C402" s="228" t="s">
        <v>2017</v>
      </c>
      <c r="D402" s="228" t="s">
        <v>2018</v>
      </c>
      <c r="E402" s="228" t="s">
        <v>18446</v>
      </c>
    </row>
    <row r="403" spans="1:5" ht="12.75">
      <c r="A403" s="227">
        <v>10</v>
      </c>
      <c r="B403" s="227" t="s">
        <v>9514</v>
      </c>
      <c r="C403" s="228" t="s">
        <v>2017</v>
      </c>
      <c r="D403" s="228" t="s">
        <v>2018</v>
      </c>
      <c r="E403" s="228" t="s">
        <v>18447</v>
      </c>
    </row>
    <row r="404" spans="1:5" ht="12.75">
      <c r="A404" s="227">
        <v>4815</v>
      </c>
      <c r="B404" s="227" t="s">
        <v>9515</v>
      </c>
      <c r="C404" s="228" t="s">
        <v>2017</v>
      </c>
      <c r="D404" s="228" t="s">
        <v>2018</v>
      </c>
      <c r="E404" s="228" t="s">
        <v>18448</v>
      </c>
    </row>
    <row r="405" spans="1:5" ht="12.75">
      <c r="A405" s="227">
        <v>541</v>
      </c>
      <c r="B405" s="227" t="s">
        <v>9516</v>
      </c>
      <c r="C405" s="228" t="s">
        <v>2017</v>
      </c>
      <c r="D405" s="228" t="s">
        <v>2022</v>
      </c>
      <c r="E405" s="228" t="s">
        <v>18449</v>
      </c>
    </row>
    <row r="406" spans="1:5" ht="12.75">
      <c r="A406" s="227">
        <v>542</v>
      </c>
      <c r="B406" s="227" t="s">
        <v>9517</v>
      </c>
      <c r="C406" s="228" t="s">
        <v>2017</v>
      </c>
      <c r="D406" s="228" t="s">
        <v>2018</v>
      </c>
      <c r="E406" s="228" t="s">
        <v>18450</v>
      </c>
    </row>
    <row r="407" spans="1:5" ht="12.75">
      <c r="A407" s="227">
        <v>540</v>
      </c>
      <c r="B407" s="227" t="s">
        <v>9518</v>
      </c>
      <c r="C407" s="228" t="s">
        <v>2017</v>
      </c>
      <c r="D407" s="228" t="s">
        <v>2018</v>
      </c>
      <c r="E407" s="228" t="s">
        <v>18451</v>
      </c>
    </row>
    <row r="408" spans="1:5" ht="12.75">
      <c r="A408" s="227">
        <v>38364</v>
      </c>
      <c r="B408" s="227" t="s">
        <v>9519</v>
      </c>
      <c r="C408" s="228" t="s">
        <v>2017</v>
      </c>
      <c r="D408" s="228" t="s">
        <v>2018</v>
      </c>
      <c r="E408" s="228" t="s">
        <v>18452</v>
      </c>
    </row>
    <row r="409" spans="1:5" ht="12.75">
      <c r="A409" s="227">
        <v>11692</v>
      </c>
      <c r="B409" s="227" t="s">
        <v>18453</v>
      </c>
      <c r="C409" s="228" t="s">
        <v>2019</v>
      </c>
      <c r="D409" s="228" t="s">
        <v>2018</v>
      </c>
      <c r="E409" s="228" t="s">
        <v>18454</v>
      </c>
    </row>
    <row r="410" spans="1:5" ht="12.75">
      <c r="A410" s="227">
        <v>1746</v>
      </c>
      <c r="B410" s="227" t="s">
        <v>9520</v>
      </c>
      <c r="C410" s="228" t="s">
        <v>2017</v>
      </c>
      <c r="D410" s="228" t="s">
        <v>2022</v>
      </c>
      <c r="E410" s="228" t="s">
        <v>18455</v>
      </c>
    </row>
    <row r="411" spans="1:5" ht="12.75">
      <c r="A411" s="227">
        <v>1748</v>
      </c>
      <c r="B411" s="227" t="s">
        <v>9521</v>
      </c>
      <c r="C411" s="228" t="s">
        <v>2017</v>
      </c>
      <c r="D411" s="228" t="s">
        <v>2018</v>
      </c>
      <c r="E411" s="228" t="s">
        <v>18456</v>
      </c>
    </row>
    <row r="412" spans="1:5" ht="12.75">
      <c r="A412" s="227">
        <v>1749</v>
      </c>
      <c r="B412" s="227" t="s">
        <v>9522</v>
      </c>
      <c r="C412" s="228" t="s">
        <v>2017</v>
      </c>
      <c r="D412" s="228" t="s">
        <v>2018</v>
      </c>
      <c r="E412" s="228" t="s">
        <v>18457</v>
      </c>
    </row>
    <row r="413" spans="1:5" ht="12.75">
      <c r="A413" s="227">
        <v>37412</v>
      </c>
      <c r="B413" s="227" t="s">
        <v>9523</v>
      </c>
      <c r="C413" s="228" t="s">
        <v>2017</v>
      </c>
      <c r="D413" s="228" t="s">
        <v>2018</v>
      </c>
      <c r="E413" s="228" t="s">
        <v>18458</v>
      </c>
    </row>
    <row r="414" spans="1:5" ht="12.75">
      <c r="A414" s="227">
        <v>1745</v>
      </c>
      <c r="B414" s="227" t="s">
        <v>9524</v>
      </c>
      <c r="C414" s="228" t="s">
        <v>2017</v>
      </c>
      <c r="D414" s="228" t="s">
        <v>2018</v>
      </c>
      <c r="E414" s="228" t="s">
        <v>18459</v>
      </c>
    </row>
    <row r="415" spans="1:5" ht="12.75">
      <c r="A415" s="227">
        <v>1750</v>
      </c>
      <c r="B415" s="227" t="s">
        <v>9525</v>
      </c>
      <c r="C415" s="228" t="s">
        <v>2017</v>
      </c>
      <c r="D415" s="228" t="s">
        <v>2018</v>
      </c>
      <c r="E415" s="228" t="s">
        <v>18460</v>
      </c>
    </row>
    <row r="416" spans="1:5" ht="12.75">
      <c r="A416" s="227">
        <v>11687</v>
      </c>
      <c r="B416" s="227" t="s">
        <v>9526</v>
      </c>
      <c r="C416" s="228" t="s">
        <v>2023</v>
      </c>
      <c r="D416" s="228" t="s">
        <v>2018</v>
      </c>
      <c r="E416" s="228" t="s">
        <v>18461</v>
      </c>
    </row>
    <row r="417" spans="1:5" ht="12.75">
      <c r="A417" s="227">
        <v>11689</v>
      </c>
      <c r="B417" s="227" t="s">
        <v>9527</v>
      </c>
      <c r="C417" s="228" t="s">
        <v>2023</v>
      </c>
      <c r="D417" s="228" t="s">
        <v>2018</v>
      </c>
      <c r="E417" s="228" t="s">
        <v>18462</v>
      </c>
    </row>
    <row r="418" spans="1:5" ht="12.75">
      <c r="A418" s="227">
        <v>11693</v>
      </c>
      <c r="B418" s="227" t="s">
        <v>9528</v>
      </c>
      <c r="C418" s="228" t="s">
        <v>2019</v>
      </c>
      <c r="D418" s="228" t="s">
        <v>2018</v>
      </c>
      <c r="E418" s="228" t="s">
        <v>18463</v>
      </c>
    </row>
    <row r="419" spans="1:5" ht="12.75">
      <c r="A419" s="227">
        <v>36215</v>
      </c>
      <c r="B419" s="227" t="s">
        <v>9529</v>
      </c>
      <c r="C419" s="228" t="s">
        <v>2017</v>
      </c>
      <c r="D419" s="228" t="s">
        <v>2020</v>
      </c>
      <c r="E419" s="228" t="s">
        <v>18464</v>
      </c>
    </row>
    <row r="420" spans="1:5" ht="12.75">
      <c r="A420" s="227">
        <v>42439</v>
      </c>
      <c r="B420" s="227" t="s">
        <v>9530</v>
      </c>
      <c r="C420" s="228" t="s">
        <v>2017</v>
      </c>
      <c r="D420" s="228" t="s">
        <v>2020</v>
      </c>
      <c r="E420" s="228" t="s">
        <v>18465</v>
      </c>
    </row>
    <row r="421" spans="1:5" ht="12.75">
      <c r="A421" s="227">
        <v>38381</v>
      </c>
      <c r="B421" s="227" t="s">
        <v>9531</v>
      </c>
      <c r="C421" s="228" t="s">
        <v>2017</v>
      </c>
      <c r="D421" s="228" t="s">
        <v>2018</v>
      </c>
      <c r="E421" s="228" t="s">
        <v>18466</v>
      </c>
    </row>
    <row r="422" spans="1:5" ht="12.75">
      <c r="A422" s="227">
        <v>39621</v>
      </c>
      <c r="B422" s="227" t="s">
        <v>9532</v>
      </c>
      <c r="C422" s="228" t="s">
        <v>2028</v>
      </c>
      <c r="D422" s="228" t="s">
        <v>2018</v>
      </c>
      <c r="E422" s="228" t="s">
        <v>18467</v>
      </c>
    </row>
    <row r="423" spans="1:5" ht="12.75">
      <c r="A423" s="227">
        <v>39624</v>
      </c>
      <c r="B423" s="227" t="s">
        <v>9533</v>
      </c>
      <c r="C423" s="228" t="s">
        <v>2028</v>
      </c>
      <c r="D423" s="228" t="s">
        <v>2018</v>
      </c>
      <c r="E423" s="228" t="s">
        <v>18468</v>
      </c>
    </row>
    <row r="424" spans="1:5" ht="12.75">
      <c r="A424" s="227">
        <v>39615</v>
      </c>
      <c r="B424" s="227" t="s">
        <v>9534</v>
      </c>
      <c r="C424" s="228" t="s">
        <v>2017</v>
      </c>
      <c r="D424" s="228" t="s">
        <v>2018</v>
      </c>
      <c r="E424" s="228" t="s">
        <v>18469</v>
      </c>
    </row>
    <row r="425" spans="1:5" ht="12.75">
      <c r="A425" s="227">
        <v>39620</v>
      </c>
      <c r="B425" s="227" t="s">
        <v>9535</v>
      </c>
      <c r="C425" s="228" t="s">
        <v>2017</v>
      </c>
      <c r="D425" s="228" t="s">
        <v>2018</v>
      </c>
      <c r="E425" s="228" t="s">
        <v>18470</v>
      </c>
    </row>
    <row r="426" spans="1:5" ht="12.75">
      <c r="A426" s="227">
        <v>39623</v>
      </c>
      <c r="B426" s="227" t="s">
        <v>9536</v>
      </c>
      <c r="C426" s="228" t="s">
        <v>2017</v>
      </c>
      <c r="D426" s="228" t="s">
        <v>2018</v>
      </c>
      <c r="E426" s="228" t="s">
        <v>18471</v>
      </c>
    </row>
    <row r="427" spans="1:5" ht="12.75">
      <c r="A427" s="227">
        <v>546</v>
      </c>
      <c r="B427" s="227" t="s">
        <v>9537</v>
      </c>
      <c r="C427" s="228" t="s">
        <v>2024</v>
      </c>
      <c r="D427" s="228" t="s">
        <v>2022</v>
      </c>
      <c r="E427" s="228" t="s">
        <v>18472</v>
      </c>
    </row>
    <row r="428" spans="1:5" ht="12.75">
      <c r="A428" s="227">
        <v>566</v>
      </c>
      <c r="B428" s="227" t="s">
        <v>9538</v>
      </c>
      <c r="C428" s="228" t="s">
        <v>2023</v>
      </c>
      <c r="D428" s="228" t="s">
        <v>2018</v>
      </c>
      <c r="E428" s="228" t="s">
        <v>18473</v>
      </c>
    </row>
    <row r="429" spans="1:5" ht="12.75">
      <c r="A429" s="227">
        <v>565</v>
      </c>
      <c r="B429" s="227" t="s">
        <v>9539</v>
      </c>
      <c r="C429" s="228" t="s">
        <v>2023</v>
      </c>
      <c r="D429" s="228" t="s">
        <v>2018</v>
      </c>
      <c r="E429" s="228" t="s">
        <v>18474</v>
      </c>
    </row>
    <row r="430" spans="1:5" ht="12.75">
      <c r="A430" s="227">
        <v>555</v>
      </c>
      <c r="B430" s="227" t="s">
        <v>9540</v>
      </c>
      <c r="C430" s="228" t="s">
        <v>2023</v>
      </c>
      <c r="D430" s="228" t="s">
        <v>2018</v>
      </c>
      <c r="E430" s="228" t="s">
        <v>18475</v>
      </c>
    </row>
    <row r="431" spans="1:5" ht="12.75">
      <c r="A431" s="227">
        <v>557</v>
      </c>
      <c r="B431" s="227" t="s">
        <v>9541</v>
      </c>
      <c r="C431" s="228" t="s">
        <v>2023</v>
      </c>
      <c r="D431" s="228" t="s">
        <v>2018</v>
      </c>
      <c r="E431" s="228" t="s">
        <v>18476</v>
      </c>
    </row>
    <row r="432" spans="1:5" ht="12.75">
      <c r="A432" s="227">
        <v>552</v>
      </c>
      <c r="B432" s="227" t="s">
        <v>9542</v>
      </c>
      <c r="C432" s="228" t="s">
        <v>2023</v>
      </c>
      <c r="D432" s="228" t="s">
        <v>2018</v>
      </c>
      <c r="E432" s="228" t="s">
        <v>18477</v>
      </c>
    </row>
    <row r="433" spans="1:5" ht="12.75">
      <c r="A433" s="227">
        <v>563</v>
      </c>
      <c r="B433" s="227" t="s">
        <v>9543</v>
      </c>
      <c r="C433" s="228" t="s">
        <v>2023</v>
      </c>
      <c r="D433" s="228" t="s">
        <v>2018</v>
      </c>
      <c r="E433" s="228" t="s">
        <v>18478</v>
      </c>
    </row>
    <row r="434" spans="1:5" ht="12.75">
      <c r="A434" s="227">
        <v>549</v>
      </c>
      <c r="B434" s="227" t="s">
        <v>9544</v>
      </c>
      <c r="C434" s="228" t="s">
        <v>2023</v>
      </c>
      <c r="D434" s="228" t="s">
        <v>2018</v>
      </c>
      <c r="E434" s="228" t="s">
        <v>18479</v>
      </c>
    </row>
    <row r="435" spans="1:5" ht="12.75">
      <c r="A435" s="227">
        <v>551</v>
      </c>
      <c r="B435" s="227" t="s">
        <v>9545</v>
      </c>
      <c r="C435" s="228" t="s">
        <v>2023</v>
      </c>
      <c r="D435" s="228" t="s">
        <v>2018</v>
      </c>
      <c r="E435" s="228" t="s">
        <v>18480</v>
      </c>
    </row>
    <row r="436" spans="1:5" ht="12.75">
      <c r="A436" s="227">
        <v>559</v>
      </c>
      <c r="B436" s="227" t="s">
        <v>9546</v>
      </c>
      <c r="C436" s="228" t="s">
        <v>2023</v>
      </c>
      <c r="D436" s="228" t="s">
        <v>2018</v>
      </c>
      <c r="E436" s="228" t="s">
        <v>18481</v>
      </c>
    </row>
    <row r="437" spans="1:5" ht="12.75">
      <c r="A437" s="227">
        <v>560</v>
      </c>
      <c r="B437" s="227" t="s">
        <v>9547</v>
      </c>
      <c r="C437" s="228" t="s">
        <v>2023</v>
      </c>
      <c r="D437" s="228" t="s">
        <v>2018</v>
      </c>
      <c r="E437" s="228" t="s">
        <v>18249</v>
      </c>
    </row>
    <row r="438" spans="1:5" ht="12.75">
      <c r="A438" s="227">
        <v>547</v>
      </c>
      <c r="B438" s="227" t="s">
        <v>9548</v>
      </c>
      <c r="C438" s="228" t="s">
        <v>2023</v>
      </c>
      <c r="D438" s="228" t="s">
        <v>2018</v>
      </c>
      <c r="E438" s="228" t="s">
        <v>18482</v>
      </c>
    </row>
    <row r="439" spans="1:5" ht="12.75">
      <c r="A439" s="227">
        <v>36207</v>
      </c>
      <c r="B439" s="227" t="s">
        <v>9549</v>
      </c>
      <c r="C439" s="228" t="s">
        <v>2017</v>
      </c>
      <c r="D439" s="228" t="s">
        <v>2020</v>
      </c>
      <c r="E439" s="228" t="s">
        <v>18483</v>
      </c>
    </row>
    <row r="440" spans="1:5" ht="12.75">
      <c r="A440" s="227">
        <v>36209</v>
      </c>
      <c r="B440" s="227" t="s">
        <v>9550</v>
      </c>
      <c r="C440" s="228" t="s">
        <v>2017</v>
      </c>
      <c r="D440" s="228" t="s">
        <v>2020</v>
      </c>
      <c r="E440" s="228" t="s">
        <v>18484</v>
      </c>
    </row>
    <row r="441" spans="1:5" ht="12.75">
      <c r="A441" s="227">
        <v>36210</v>
      </c>
      <c r="B441" s="227" t="s">
        <v>9551</v>
      </c>
      <c r="C441" s="228" t="s">
        <v>2017</v>
      </c>
      <c r="D441" s="228" t="s">
        <v>2020</v>
      </c>
      <c r="E441" s="228" t="s">
        <v>18485</v>
      </c>
    </row>
    <row r="442" spans="1:5" ht="12.75">
      <c r="A442" s="227">
        <v>36204</v>
      </c>
      <c r="B442" s="227" t="s">
        <v>9552</v>
      </c>
      <c r="C442" s="228" t="s">
        <v>2017</v>
      </c>
      <c r="D442" s="228" t="s">
        <v>2020</v>
      </c>
      <c r="E442" s="228" t="s">
        <v>18486</v>
      </c>
    </row>
    <row r="443" spans="1:5" ht="12.75">
      <c r="A443" s="227">
        <v>36205</v>
      </c>
      <c r="B443" s="227" t="s">
        <v>9553</v>
      </c>
      <c r="C443" s="228" t="s">
        <v>2017</v>
      </c>
      <c r="D443" s="228" t="s">
        <v>2020</v>
      </c>
      <c r="E443" s="228" t="s">
        <v>18487</v>
      </c>
    </row>
    <row r="444" spans="1:5" ht="12.75">
      <c r="A444" s="227">
        <v>36081</v>
      </c>
      <c r="B444" s="227" t="s">
        <v>9554</v>
      </c>
      <c r="C444" s="228" t="s">
        <v>2017</v>
      </c>
      <c r="D444" s="228" t="s">
        <v>2020</v>
      </c>
      <c r="E444" s="228" t="s">
        <v>18488</v>
      </c>
    </row>
    <row r="445" spans="1:5" ht="12.75">
      <c r="A445" s="227">
        <v>36206</v>
      </c>
      <c r="B445" s="227" t="s">
        <v>9555</v>
      </c>
      <c r="C445" s="228" t="s">
        <v>2017</v>
      </c>
      <c r="D445" s="228" t="s">
        <v>2020</v>
      </c>
      <c r="E445" s="228" t="s">
        <v>18489</v>
      </c>
    </row>
    <row r="446" spans="1:5" ht="12.75">
      <c r="A446" s="227">
        <v>36218</v>
      </c>
      <c r="B446" s="227" t="s">
        <v>9556</v>
      </c>
      <c r="C446" s="228" t="s">
        <v>2017</v>
      </c>
      <c r="D446" s="228" t="s">
        <v>2020</v>
      </c>
      <c r="E446" s="228" t="s">
        <v>18490</v>
      </c>
    </row>
    <row r="447" spans="1:5" ht="12.75">
      <c r="A447" s="227">
        <v>36220</v>
      </c>
      <c r="B447" s="227" t="s">
        <v>9557</v>
      </c>
      <c r="C447" s="228" t="s">
        <v>2017</v>
      </c>
      <c r="D447" s="228" t="s">
        <v>2020</v>
      </c>
      <c r="E447" s="228" t="s">
        <v>18491</v>
      </c>
    </row>
    <row r="448" spans="1:5" ht="12.75">
      <c r="A448" s="227">
        <v>36080</v>
      </c>
      <c r="B448" s="227" t="s">
        <v>9558</v>
      </c>
      <c r="C448" s="228" t="s">
        <v>2017</v>
      </c>
      <c r="D448" s="228" t="s">
        <v>2020</v>
      </c>
      <c r="E448" s="228" t="s">
        <v>18492</v>
      </c>
    </row>
    <row r="449" spans="1:5" ht="12.75">
      <c r="A449" s="227">
        <v>36223</v>
      </c>
      <c r="B449" s="227" t="s">
        <v>9559</v>
      </c>
      <c r="C449" s="228" t="s">
        <v>2017</v>
      </c>
      <c r="D449" s="228" t="s">
        <v>2020</v>
      </c>
      <c r="E449" s="228" t="s">
        <v>18493</v>
      </c>
    </row>
    <row r="450" spans="1:5" ht="12.75">
      <c r="A450" s="227">
        <v>38127</v>
      </c>
      <c r="B450" s="227" t="s">
        <v>9560</v>
      </c>
      <c r="C450" s="228" t="s">
        <v>2017</v>
      </c>
      <c r="D450" s="228" t="s">
        <v>2018</v>
      </c>
      <c r="E450" s="228" t="s">
        <v>18494</v>
      </c>
    </row>
    <row r="451" spans="1:5" ht="12.75">
      <c r="A451" s="227">
        <v>38060</v>
      </c>
      <c r="B451" s="227" t="s">
        <v>9561</v>
      </c>
      <c r="C451" s="228" t="s">
        <v>2017</v>
      </c>
      <c r="D451" s="228" t="s">
        <v>2018</v>
      </c>
      <c r="E451" s="228" t="s">
        <v>18495</v>
      </c>
    </row>
    <row r="452" spans="1:5" ht="12.75">
      <c r="A452" s="227">
        <v>10956</v>
      </c>
      <c r="B452" s="227" t="s">
        <v>9562</v>
      </c>
      <c r="C452" s="228" t="s">
        <v>2017</v>
      </c>
      <c r="D452" s="228" t="s">
        <v>2018</v>
      </c>
      <c r="E452" s="228" t="s">
        <v>18496</v>
      </c>
    </row>
    <row r="453" spans="1:5" ht="12.75">
      <c r="A453" s="227">
        <v>39380</v>
      </c>
      <c r="B453" s="227" t="s">
        <v>9563</v>
      </c>
      <c r="C453" s="228" t="s">
        <v>2017</v>
      </c>
      <c r="D453" s="228" t="s">
        <v>2020</v>
      </c>
      <c r="E453" s="228" t="s">
        <v>18497</v>
      </c>
    </row>
    <row r="454" spans="1:5" ht="12.75">
      <c r="A454" s="227">
        <v>44172</v>
      </c>
      <c r="B454" s="227" t="s">
        <v>9564</v>
      </c>
      <c r="C454" s="228" t="s">
        <v>2017</v>
      </c>
      <c r="D454" s="228" t="s">
        <v>2018</v>
      </c>
      <c r="E454" s="228" t="s">
        <v>18498</v>
      </c>
    </row>
    <row r="455" spans="1:5" ht="12.75">
      <c r="A455" s="227">
        <v>37597</v>
      </c>
      <c r="B455" s="227" t="s">
        <v>9565</v>
      </c>
      <c r="C455" s="228" t="s">
        <v>2017</v>
      </c>
      <c r="D455" s="228" t="s">
        <v>2020</v>
      </c>
      <c r="E455" s="228" t="s">
        <v>18499</v>
      </c>
    </row>
    <row r="456" spans="1:5" ht="12.75">
      <c r="A456" s="227">
        <v>183</v>
      </c>
      <c r="B456" s="227" t="s">
        <v>9566</v>
      </c>
      <c r="C456" s="228" t="s">
        <v>2029</v>
      </c>
      <c r="D456" s="228" t="s">
        <v>2022</v>
      </c>
      <c r="E456" s="228" t="s">
        <v>18500</v>
      </c>
    </row>
    <row r="457" spans="1:5" ht="12.75">
      <c r="A457" s="227">
        <v>184</v>
      </c>
      <c r="B457" s="227" t="s">
        <v>9567</v>
      </c>
      <c r="C457" s="228" t="s">
        <v>2029</v>
      </c>
      <c r="D457" s="228" t="s">
        <v>2018</v>
      </c>
      <c r="E457" s="228" t="s">
        <v>18501</v>
      </c>
    </row>
    <row r="458" spans="1:5" ht="12.75">
      <c r="A458" s="227">
        <v>181</v>
      </c>
      <c r="B458" s="227" t="s">
        <v>9568</v>
      </c>
      <c r="C458" s="228" t="s">
        <v>2029</v>
      </c>
      <c r="D458" s="228" t="s">
        <v>2018</v>
      </c>
      <c r="E458" s="228" t="s">
        <v>18502</v>
      </c>
    </row>
    <row r="459" spans="1:5" ht="12.75">
      <c r="A459" s="227">
        <v>20001</v>
      </c>
      <c r="B459" s="227" t="s">
        <v>9569</v>
      </c>
      <c r="C459" s="228" t="s">
        <v>2029</v>
      </c>
      <c r="D459" s="228" t="s">
        <v>2018</v>
      </c>
      <c r="E459" s="228" t="s">
        <v>18503</v>
      </c>
    </row>
    <row r="460" spans="1:5" ht="12.75">
      <c r="A460" s="227">
        <v>39837</v>
      </c>
      <c r="B460" s="227" t="s">
        <v>9570</v>
      </c>
      <c r="C460" s="228" t="s">
        <v>2029</v>
      </c>
      <c r="D460" s="228" t="s">
        <v>2020</v>
      </c>
      <c r="E460" s="228" t="s">
        <v>18504</v>
      </c>
    </row>
    <row r="461" spans="1:5" ht="12.75">
      <c r="A461" s="227">
        <v>43366</v>
      </c>
      <c r="B461" s="227" t="s">
        <v>9571</v>
      </c>
      <c r="C461" s="228" t="s">
        <v>2024</v>
      </c>
      <c r="D461" s="228" t="s">
        <v>2020</v>
      </c>
      <c r="E461" s="228" t="s">
        <v>18505</v>
      </c>
    </row>
    <row r="462" spans="1:5" ht="12.75">
      <c r="A462" s="227">
        <v>10535</v>
      </c>
      <c r="B462" s="227" t="s">
        <v>9572</v>
      </c>
      <c r="C462" s="228" t="s">
        <v>2017</v>
      </c>
      <c r="D462" s="228" t="s">
        <v>2022</v>
      </c>
      <c r="E462" s="228" t="s">
        <v>18506</v>
      </c>
    </row>
    <row r="463" spans="1:5" ht="12.75">
      <c r="A463" s="227">
        <v>10537</v>
      </c>
      <c r="B463" s="227" t="s">
        <v>9573</v>
      </c>
      <c r="C463" s="228" t="s">
        <v>2017</v>
      </c>
      <c r="D463" s="228" t="s">
        <v>2018</v>
      </c>
      <c r="E463" s="228" t="s">
        <v>18507</v>
      </c>
    </row>
    <row r="464" spans="1:5" ht="12.75">
      <c r="A464" s="227">
        <v>13891</v>
      </c>
      <c r="B464" s="227" t="s">
        <v>9574</v>
      </c>
      <c r="C464" s="228" t="s">
        <v>2017</v>
      </c>
      <c r="D464" s="228" t="s">
        <v>2018</v>
      </c>
      <c r="E464" s="228" t="s">
        <v>18508</v>
      </c>
    </row>
    <row r="465" spans="1:5" ht="12.75">
      <c r="A465" s="227">
        <v>44492</v>
      </c>
      <c r="B465" s="227" t="s">
        <v>9575</v>
      </c>
      <c r="C465" s="228" t="s">
        <v>2017</v>
      </c>
      <c r="D465" s="228" t="s">
        <v>2018</v>
      </c>
      <c r="E465" s="228" t="s">
        <v>18509</v>
      </c>
    </row>
    <row r="466" spans="1:5" ht="12.75">
      <c r="A466" s="227">
        <v>36396</v>
      </c>
      <c r="B466" s="227" t="s">
        <v>9576</v>
      </c>
      <c r="C466" s="228" t="s">
        <v>2017</v>
      </c>
      <c r="D466" s="228" t="s">
        <v>2018</v>
      </c>
      <c r="E466" s="228" t="s">
        <v>18510</v>
      </c>
    </row>
    <row r="467" spans="1:5" ht="12.75">
      <c r="A467" s="227">
        <v>36397</v>
      </c>
      <c r="B467" s="227" t="s">
        <v>9577</v>
      </c>
      <c r="C467" s="228" t="s">
        <v>2017</v>
      </c>
      <c r="D467" s="228" t="s">
        <v>2018</v>
      </c>
      <c r="E467" s="228" t="s">
        <v>18511</v>
      </c>
    </row>
    <row r="468" spans="1:5" ht="12.75">
      <c r="A468" s="227">
        <v>36398</v>
      </c>
      <c r="B468" s="227" t="s">
        <v>9578</v>
      </c>
      <c r="C468" s="228" t="s">
        <v>2017</v>
      </c>
      <c r="D468" s="228" t="s">
        <v>2018</v>
      </c>
      <c r="E468" s="228" t="s">
        <v>18512</v>
      </c>
    </row>
    <row r="469" spans="1:5" ht="12.75">
      <c r="A469" s="227">
        <v>647</v>
      </c>
      <c r="B469" s="227" t="s">
        <v>9579</v>
      </c>
      <c r="C469" s="228" t="s">
        <v>2021</v>
      </c>
      <c r="D469" s="228" t="s">
        <v>2018</v>
      </c>
      <c r="E469" s="228" t="s">
        <v>18513</v>
      </c>
    </row>
    <row r="470" spans="1:5" ht="12.75">
      <c r="A470" s="227">
        <v>40920</v>
      </c>
      <c r="B470" s="227" t="s">
        <v>9580</v>
      </c>
      <c r="C470" s="228" t="s">
        <v>2027</v>
      </c>
      <c r="D470" s="228" t="s">
        <v>2018</v>
      </c>
      <c r="E470" s="228" t="s">
        <v>18514</v>
      </c>
    </row>
    <row r="471" spans="1:5" ht="12.75">
      <c r="A471" s="227">
        <v>715</v>
      </c>
      <c r="B471" s="227" t="s">
        <v>9581</v>
      </c>
      <c r="C471" s="228" t="s">
        <v>2017</v>
      </c>
      <c r="D471" s="228" t="s">
        <v>2022</v>
      </c>
      <c r="E471" s="228" t="s">
        <v>18515</v>
      </c>
    </row>
    <row r="472" spans="1:5" ht="12.75">
      <c r="A472" s="227">
        <v>716</v>
      </c>
      <c r="B472" s="227" t="s">
        <v>9582</v>
      </c>
      <c r="C472" s="228" t="s">
        <v>2017</v>
      </c>
      <c r="D472" s="228" t="s">
        <v>2018</v>
      </c>
      <c r="E472" s="228" t="s">
        <v>18516</v>
      </c>
    </row>
    <row r="473" spans="1:5" ht="12.75">
      <c r="A473" s="227">
        <v>38783</v>
      </c>
      <c r="B473" s="227" t="s">
        <v>9583</v>
      </c>
      <c r="C473" s="228" t="s">
        <v>2017</v>
      </c>
      <c r="D473" s="228" t="s">
        <v>2018</v>
      </c>
      <c r="E473" s="228" t="s">
        <v>18517</v>
      </c>
    </row>
    <row r="474" spans="1:5" ht="12.75">
      <c r="A474" s="227">
        <v>37593</v>
      </c>
      <c r="B474" s="227" t="s">
        <v>9584</v>
      </c>
      <c r="C474" s="228" t="s">
        <v>2017</v>
      </c>
      <c r="D474" s="228" t="s">
        <v>2018</v>
      </c>
      <c r="E474" s="228" t="s">
        <v>18518</v>
      </c>
    </row>
    <row r="475" spans="1:5" ht="12.75">
      <c r="A475" s="227">
        <v>37594</v>
      </c>
      <c r="B475" s="227" t="s">
        <v>9585</v>
      </c>
      <c r="C475" s="228" t="s">
        <v>2017</v>
      </c>
      <c r="D475" s="228" t="s">
        <v>2018</v>
      </c>
      <c r="E475" s="228" t="s">
        <v>18519</v>
      </c>
    </row>
    <row r="476" spans="1:5" ht="12.75">
      <c r="A476" s="227">
        <v>37592</v>
      </c>
      <c r="B476" s="227" t="s">
        <v>9586</v>
      </c>
      <c r="C476" s="228" t="s">
        <v>2017</v>
      </c>
      <c r="D476" s="228" t="s">
        <v>2018</v>
      </c>
      <c r="E476" s="228" t="s">
        <v>18369</v>
      </c>
    </row>
    <row r="477" spans="1:5" ht="12.75">
      <c r="A477" s="227">
        <v>7270</v>
      </c>
      <c r="B477" s="227" t="s">
        <v>9587</v>
      </c>
      <c r="C477" s="228" t="s">
        <v>2017</v>
      </c>
      <c r="D477" s="228" t="s">
        <v>2018</v>
      </c>
      <c r="E477" s="228" t="s">
        <v>18520</v>
      </c>
    </row>
    <row r="478" spans="1:5" ht="12.75">
      <c r="A478" s="227">
        <v>7267</v>
      </c>
      <c r="B478" s="227" t="s">
        <v>9588</v>
      </c>
      <c r="C478" s="228" t="s">
        <v>2017</v>
      </c>
      <c r="D478" s="228" t="s">
        <v>2018</v>
      </c>
      <c r="E478" s="228" t="s">
        <v>18521</v>
      </c>
    </row>
    <row r="479" spans="1:5" ht="12.75">
      <c r="A479" s="227">
        <v>7271</v>
      </c>
      <c r="B479" s="227" t="s">
        <v>9589</v>
      </c>
      <c r="C479" s="228" t="s">
        <v>2017</v>
      </c>
      <c r="D479" s="228" t="s">
        <v>2022</v>
      </c>
      <c r="E479" s="228" t="s">
        <v>18522</v>
      </c>
    </row>
    <row r="480" spans="1:5" ht="12.75">
      <c r="A480" s="227">
        <v>7268</v>
      </c>
      <c r="B480" s="227" t="s">
        <v>9590</v>
      </c>
      <c r="C480" s="228" t="s">
        <v>2017</v>
      </c>
      <c r="D480" s="228" t="s">
        <v>2018</v>
      </c>
      <c r="E480" s="228" t="s">
        <v>18523</v>
      </c>
    </row>
    <row r="481" spans="1:5" ht="12.75">
      <c r="A481" s="227">
        <v>41372</v>
      </c>
      <c r="B481" s="227" t="s">
        <v>9591</v>
      </c>
      <c r="C481" s="228" t="s">
        <v>2019</v>
      </c>
      <c r="D481" s="228" t="s">
        <v>2020</v>
      </c>
      <c r="E481" s="228" t="s">
        <v>18524</v>
      </c>
    </row>
    <row r="482" spans="1:5" ht="12.75">
      <c r="A482" s="227">
        <v>41371</v>
      </c>
      <c r="B482" s="227" t="s">
        <v>9592</v>
      </c>
      <c r="C482" s="228" t="s">
        <v>2019</v>
      </c>
      <c r="D482" s="228" t="s">
        <v>2020</v>
      </c>
      <c r="E482" s="228" t="s">
        <v>18525</v>
      </c>
    </row>
    <row r="483" spans="1:5" ht="12.75">
      <c r="A483" s="227">
        <v>34556</v>
      </c>
      <c r="B483" s="227" t="s">
        <v>9593</v>
      </c>
      <c r="C483" s="228" t="s">
        <v>2017</v>
      </c>
      <c r="D483" s="228" t="s">
        <v>2018</v>
      </c>
      <c r="E483" s="228" t="s">
        <v>18526</v>
      </c>
    </row>
    <row r="484" spans="1:5" ht="12.75">
      <c r="A484" s="227">
        <v>37873</v>
      </c>
      <c r="B484" s="227" t="s">
        <v>9594</v>
      </c>
      <c r="C484" s="228" t="s">
        <v>2017</v>
      </c>
      <c r="D484" s="228" t="s">
        <v>2018</v>
      </c>
      <c r="E484" s="228" t="s">
        <v>18527</v>
      </c>
    </row>
    <row r="485" spans="1:5" ht="12.75">
      <c r="A485" s="227">
        <v>34564</v>
      </c>
      <c r="B485" s="227" t="s">
        <v>9595</v>
      </c>
      <c r="C485" s="228" t="s">
        <v>2017</v>
      </c>
      <c r="D485" s="228" t="s">
        <v>2018</v>
      </c>
      <c r="E485" s="228" t="s">
        <v>18528</v>
      </c>
    </row>
    <row r="486" spans="1:5" ht="12.75">
      <c r="A486" s="227">
        <v>34565</v>
      </c>
      <c r="B486" s="227" t="s">
        <v>9596</v>
      </c>
      <c r="C486" s="228" t="s">
        <v>2017</v>
      </c>
      <c r="D486" s="228" t="s">
        <v>2018</v>
      </c>
      <c r="E486" s="228" t="s">
        <v>18062</v>
      </c>
    </row>
    <row r="487" spans="1:5" ht="12.75">
      <c r="A487" s="227">
        <v>38590</v>
      </c>
      <c r="B487" s="227" t="s">
        <v>9597</v>
      </c>
      <c r="C487" s="228" t="s">
        <v>2017</v>
      </c>
      <c r="D487" s="228" t="s">
        <v>2018</v>
      </c>
      <c r="E487" s="228" t="s">
        <v>18529</v>
      </c>
    </row>
    <row r="488" spans="1:5" ht="12.75">
      <c r="A488" s="227">
        <v>34566</v>
      </c>
      <c r="B488" s="227" t="s">
        <v>9598</v>
      </c>
      <c r="C488" s="228" t="s">
        <v>2017</v>
      </c>
      <c r="D488" s="228" t="s">
        <v>2018</v>
      </c>
      <c r="E488" s="228" t="s">
        <v>18246</v>
      </c>
    </row>
    <row r="489" spans="1:5" ht="12.75">
      <c r="A489" s="227">
        <v>34567</v>
      </c>
      <c r="B489" s="227" t="s">
        <v>9599</v>
      </c>
      <c r="C489" s="228" t="s">
        <v>2017</v>
      </c>
      <c r="D489" s="228" t="s">
        <v>2018</v>
      </c>
      <c r="E489" s="228" t="s">
        <v>18530</v>
      </c>
    </row>
    <row r="490" spans="1:5" ht="12.75">
      <c r="A490" s="227">
        <v>38591</v>
      </c>
      <c r="B490" s="227" t="s">
        <v>9600</v>
      </c>
      <c r="C490" s="228" t="s">
        <v>2017</v>
      </c>
      <c r="D490" s="228" t="s">
        <v>2018</v>
      </c>
      <c r="E490" s="228" t="s">
        <v>18531</v>
      </c>
    </row>
    <row r="491" spans="1:5" ht="12.75">
      <c r="A491" s="227">
        <v>34568</v>
      </c>
      <c r="B491" s="227" t="s">
        <v>9601</v>
      </c>
      <c r="C491" s="228" t="s">
        <v>2017</v>
      </c>
      <c r="D491" s="228" t="s">
        <v>2018</v>
      </c>
      <c r="E491" s="228" t="s">
        <v>18532</v>
      </c>
    </row>
    <row r="492" spans="1:5" ht="12.75">
      <c r="A492" s="227">
        <v>34569</v>
      </c>
      <c r="B492" s="227" t="s">
        <v>9602</v>
      </c>
      <c r="C492" s="228" t="s">
        <v>2017</v>
      </c>
      <c r="D492" s="228" t="s">
        <v>2018</v>
      </c>
      <c r="E492" s="228" t="s">
        <v>18062</v>
      </c>
    </row>
    <row r="493" spans="1:5" ht="12.75">
      <c r="A493" s="227">
        <v>34570</v>
      </c>
      <c r="B493" s="227" t="s">
        <v>9603</v>
      </c>
      <c r="C493" s="228" t="s">
        <v>2017</v>
      </c>
      <c r="D493" s="228" t="s">
        <v>2018</v>
      </c>
      <c r="E493" s="228" t="s">
        <v>18533</v>
      </c>
    </row>
    <row r="494" spans="1:5" ht="12.75">
      <c r="A494" s="227">
        <v>25070</v>
      </c>
      <c r="B494" s="227" t="s">
        <v>9604</v>
      </c>
      <c r="C494" s="228" t="s">
        <v>2017</v>
      </c>
      <c r="D494" s="228" t="s">
        <v>2018</v>
      </c>
      <c r="E494" s="228" t="s">
        <v>18534</v>
      </c>
    </row>
    <row r="495" spans="1:5" ht="12.75">
      <c r="A495" s="227">
        <v>34571</v>
      </c>
      <c r="B495" s="227" t="s">
        <v>9605</v>
      </c>
      <c r="C495" s="228" t="s">
        <v>2017</v>
      </c>
      <c r="D495" s="228" t="s">
        <v>2018</v>
      </c>
      <c r="E495" s="228" t="s">
        <v>18535</v>
      </c>
    </row>
    <row r="496" spans="1:5" ht="12.75">
      <c r="A496" s="227">
        <v>34573</v>
      </c>
      <c r="B496" s="227" t="s">
        <v>9606</v>
      </c>
      <c r="C496" s="228" t="s">
        <v>2017</v>
      </c>
      <c r="D496" s="228" t="s">
        <v>2018</v>
      </c>
      <c r="E496" s="228" t="s">
        <v>18133</v>
      </c>
    </row>
    <row r="497" spans="1:5" ht="12.75">
      <c r="A497" s="227">
        <v>37107</v>
      </c>
      <c r="B497" s="227" t="s">
        <v>9607</v>
      </c>
      <c r="C497" s="228" t="s">
        <v>2017</v>
      </c>
      <c r="D497" s="228" t="s">
        <v>2018</v>
      </c>
      <c r="E497" s="228" t="s">
        <v>18536</v>
      </c>
    </row>
    <row r="498" spans="1:5" ht="12.75">
      <c r="A498" s="227">
        <v>34576</v>
      </c>
      <c r="B498" s="227" t="s">
        <v>9608</v>
      </c>
      <c r="C498" s="228" t="s">
        <v>2017</v>
      </c>
      <c r="D498" s="228" t="s">
        <v>2018</v>
      </c>
      <c r="E498" s="228" t="s">
        <v>18537</v>
      </c>
    </row>
    <row r="499" spans="1:5" ht="12.75">
      <c r="A499" s="227">
        <v>34577</v>
      </c>
      <c r="B499" s="227" t="s">
        <v>9609</v>
      </c>
      <c r="C499" s="228" t="s">
        <v>2017</v>
      </c>
      <c r="D499" s="228" t="s">
        <v>2018</v>
      </c>
      <c r="E499" s="228" t="s">
        <v>18538</v>
      </c>
    </row>
    <row r="500" spans="1:5" ht="12.75">
      <c r="A500" s="227">
        <v>34578</v>
      </c>
      <c r="B500" s="227" t="s">
        <v>9610</v>
      </c>
      <c r="C500" s="228" t="s">
        <v>2017</v>
      </c>
      <c r="D500" s="228" t="s">
        <v>2018</v>
      </c>
      <c r="E500" s="228" t="s">
        <v>18539</v>
      </c>
    </row>
    <row r="501" spans="1:5" ht="12.75">
      <c r="A501" s="227">
        <v>34579</v>
      </c>
      <c r="B501" s="227" t="s">
        <v>9611</v>
      </c>
      <c r="C501" s="228" t="s">
        <v>2017</v>
      </c>
      <c r="D501" s="228" t="s">
        <v>2018</v>
      </c>
      <c r="E501" s="228" t="s">
        <v>18191</v>
      </c>
    </row>
    <row r="502" spans="1:5" ht="12.75">
      <c r="A502" s="227">
        <v>25067</v>
      </c>
      <c r="B502" s="227" t="s">
        <v>9612</v>
      </c>
      <c r="C502" s="228" t="s">
        <v>2017</v>
      </c>
      <c r="D502" s="228" t="s">
        <v>2018</v>
      </c>
      <c r="E502" s="228" t="s">
        <v>18540</v>
      </c>
    </row>
    <row r="503" spans="1:5" ht="12.75">
      <c r="A503" s="227">
        <v>34580</v>
      </c>
      <c r="B503" s="227" t="s">
        <v>9613</v>
      </c>
      <c r="C503" s="228" t="s">
        <v>2017</v>
      </c>
      <c r="D503" s="228" t="s">
        <v>2018</v>
      </c>
      <c r="E503" s="228" t="s">
        <v>18541</v>
      </c>
    </row>
    <row r="504" spans="1:5" ht="12.75">
      <c r="A504" s="227">
        <v>25071</v>
      </c>
      <c r="B504" s="227" t="s">
        <v>9614</v>
      </c>
      <c r="C504" s="228" t="s">
        <v>2017</v>
      </c>
      <c r="D504" s="228" t="s">
        <v>2018</v>
      </c>
      <c r="E504" s="228" t="s">
        <v>18220</v>
      </c>
    </row>
    <row r="505" spans="1:5" ht="12.75">
      <c r="A505" s="227">
        <v>44171</v>
      </c>
      <c r="B505" s="227" t="s">
        <v>9615</v>
      </c>
      <c r="C505" s="228" t="s">
        <v>2017</v>
      </c>
      <c r="D505" s="228" t="s">
        <v>2018</v>
      </c>
      <c r="E505" s="228" t="s">
        <v>18542</v>
      </c>
    </row>
    <row r="506" spans="1:5" ht="12.75">
      <c r="A506" s="227">
        <v>38395</v>
      </c>
      <c r="B506" s="227" t="s">
        <v>9616</v>
      </c>
      <c r="C506" s="228" t="s">
        <v>2017</v>
      </c>
      <c r="D506" s="228" t="s">
        <v>2018</v>
      </c>
      <c r="E506" s="228" t="s">
        <v>18543</v>
      </c>
    </row>
    <row r="507" spans="1:5" ht="12.75">
      <c r="A507" s="227">
        <v>34583</v>
      </c>
      <c r="B507" s="227" t="s">
        <v>9617</v>
      </c>
      <c r="C507" s="228" t="s">
        <v>2019</v>
      </c>
      <c r="D507" s="228" t="s">
        <v>2018</v>
      </c>
      <c r="E507" s="228" t="s">
        <v>18544</v>
      </c>
    </row>
    <row r="508" spans="1:5" ht="12.75">
      <c r="A508" s="227">
        <v>34584</v>
      </c>
      <c r="B508" s="227" t="s">
        <v>9618</v>
      </c>
      <c r="C508" s="228" t="s">
        <v>2019</v>
      </c>
      <c r="D508" s="228" t="s">
        <v>2018</v>
      </c>
      <c r="E508" s="228" t="s">
        <v>18545</v>
      </c>
    </row>
    <row r="509" spans="1:5" ht="12.75">
      <c r="A509" s="227">
        <v>709</v>
      </c>
      <c r="B509" s="227" t="s">
        <v>9619</v>
      </c>
      <c r="C509" s="228" t="s">
        <v>2019</v>
      </c>
      <c r="D509" s="228" t="s">
        <v>2020</v>
      </c>
      <c r="E509" s="228" t="s">
        <v>18546</v>
      </c>
    </row>
    <row r="510" spans="1:5" ht="12.75">
      <c r="A510" s="227">
        <v>34599</v>
      </c>
      <c r="B510" s="227" t="s">
        <v>9620</v>
      </c>
      <c r="C510" s="228" t="s">
        <v>2017</v>
      </c>
      <c r="D510" s="228" t="s">
        <v>2018</v>
      </c>
      <c r="E510" s="228" t="s">
        <v>18547</v>
      </c>
    </row>
    <row r="511" spans="1:5" ht="12.75">
      <c r="A511" s="227">
        <v>34592</v>
      </c>
      <c r="B511" s="227" t="s">
        <v>9621</v>
      </c>
      <c r="C511" s="228" t="s">
        <v>2017</v>
      </c>
      <c r="D511" s="228" t="s">
        <v>2018</v>
      </c>
      <c r="E511" s="228" t="s">
        <v>18548</v>
      </c>
    </row>
    <row r="512" spans="1:5" ht="12.75">
      <c r="A512" s="227">
        <v>37103</v>
      </c>
      <c r="B512" s="227" t="s">
        <v>9622</v>
      </c>
      <c r="C512" s="228" t="s">
        <v>2017</v>
      </c>
      <c r="D512" s="228" t="s">
        <v>2018</v>
      </c>
      <c r="E512" s="228" t="s">
        <v>18549</v>
      </c>
    </row>
    <row r="513" spans="1:5" ht="12.75">
      <c r="A513" s="227">
        <v>34555</v>
      </c>
      <c r="B513" s="227" t="s">
        <v>9623</v>
      </c>
      <c r="C513" s="228" t="s">
        <v>2017</v>
      </c>
      <c r="D513" s="228" t="s">
        <v>2018</v>
      </c>
      <c r="E513" s="228" t="s">
        <v>18550</v>
      </c>
    </row>
    <row r="514" spans="1:5" ht="12.75">
      <c r="A514" s="227">
        <v>674</v>
      </c>
      <c r="B514" s="227" t="s">
        <v>9624</v>
      </c>
      <c r="C514" s="228" t="s">
        <v>2019</v>
      </c>
      <c r="D514" s="228" t="s">
        <v>2020</v>
      </c>
      <c r="E514" s="228" t="s">
        <v>18551</v>
      </c>
    </row>
    <row r="515" spans="1:5" ht="12.75">
      <c r="A515" s="227">
        <v>34600</v>
      </c>
      <c r="B515" s="227" t="s">
        <v>9625</v>
      </c>
      <c r="C515" s="228" t="s">
        <v>2019</v>
      </c>
      <c r="D515" s="228" t="s">
        <v>2020</v>
      </c>
      <c r="E515" s="228" t="s">
        <v>18552</v>
      </c>
    </row>
    <row r="516" spans="1:5" ht="12.75">
      <c r="A516" s="227">
        <v>652</v>
      </c>
      <c r="B516" s="227" t="s">
        <v>9626</v>
      </c>
      <c r="C516" s="228" t="s">
        <v>2019</v>
      </c>
      <c r="D516" s="228" t="s">
        <v>2020</v>
      </c>
      <c r="E516" s="228" t="s">
        <v>18553</v>
      </c>
    </row>
    <row r="517" spans="1:5" ht="12.75">
      <c r="A517" s="227">
        <v>651</v>
      </c>
      <c r="B517" s="227" t="s">
        <v>9627</v>
      </c>
      <c r="C517" s="228" t="s">
        <v>2017</v>
      </c>
      <c r="D517" s="228" t="s">
        <v>2018</v>
      </c>
      <c r="E517" s="228" t="s">
        <v>18554</v>
      </c>
    </row>
    <row r="518" spans="1:5" ht="12.75">
      <c r="A518" s="227">
        <v>654</v>
      </c>
      <c r="B518" s="227" t="s">
        <v>9628</v>
      </c>
      <c r="C518" s="228" t="s">
        <v>2017</v>
      </c>
      <c r="D518" s="228" t="s">
        <v>2018</v>
      </c>
      <c r="E518" s="228" t="s">
        <v>18526</v>
      </c>
    </row>
    <row r="519" spans="1:5" ht="12.75">
      <c r="A519" s="227">
        <v>650</v>
      </c>
      <c r="B519" s="227" t="s">
        <v>9629</v>
      </c>
      <c r="C519" s="228" t="s">
        <v>2017</v>
      </c>
      <c r="D519" s="228" t="s">
        <v>2022</v>
      </c>
      <c r="E519" s="228" t="s">
        <v>18555</v>
      </c>
    </row>
    <row r="520" spans="1:5" ht="12.75">
      <c r="A520" s="227">
        <v>718</v>
      </c>
      <c r="B520" s="227" t="s">
        <v>9630</v>
      </c>
      <c r="C520" s="228" t="s">
        <v>2017</v>
      </c>
      <c r="D520" s="228" t="s">
        <v>2018</v>
      </c>
      <c r="E520" s="228" t="s">
        <v>18556</v>
      </c>
    </row>
    <row r="521" spans="1:5" ht="12.75">
      <c r="A521" s="227">
        <v>11981</v>
      </c>
      <c r="B521" s="227" t="s">
        <v>9631</v>
      </c>
      <c r="C521" s="228" t="s">
        <v>2017</v>
      </c>
      <c r="D521" s="228" t="s">
        <v>2018</v>
      </c>
      <c r="E521" s="228" t="s">
        <v>18557</v>
      </c>
    </row>
    <row r="522" spans="1:5" ht="12.75">
      <c r="A522" s="227">
        <v>34586</v>
      </c>
      <c r="B522" s="227" t="s">
        <v>9632</v>
      </c>
      <c r="C522" s="228" t="s">
        <v>2017</v>
      </c>
      <c r="D522" s="228" t="s">
        <v>2018</v>
      </c>
      <c r="E522" s="228" t="s">
        <v>18413</v>
      </c>
    </row>
    <row r="523" spans="1:5" ht="12.75">
      <c r="A523" s="227">
        <v>38603</v>
      </c>
      <c r="B523" s="227" t="s">
        <v>9633</v>
      </c>
      <c r="C523" s="228" t="s">
        <v>2017</v>
      </c>
      <c r="D523" s="228" t="s">
        <v>2018</v>
      </c>
      <c r="E523" s="228" t="s">
        <v>18068</v>
      </c>
    </row>
    <row r="524" spans="1:5" ht="12.75">
      <c r="A524" s="227">
        <v>34588</v>
      </c>
      <c r="B524" s="227" t="s">
        <v>9634</v>
      </c>
      <c r="C524" s="228" t="s">
        <v>2017</v>
      </c>
      <c r="D524" s="228" t="s">
        <v>2018</v>
      </c>
      <c r="E524" s="228" t="s">
        <v>18558</v>
      </c>
    </row>
    <row r="525" spans="1:5" ht="12.75">
      <c r="A525" s="227">
        <v>34590</v>
      </c>
      <c r="B525" s="227" t="s">
        <v>9635</v>
      </c>
      <c r="C525" s="228" t="s">
        <v>2017</v>
      </c>
      <c r="D525" s="228" t="s">
        <v>2018</v>
      </c>
      <c r="E525" s="228" t="s">
        <v>18404</v>
      </c>
    </row>
    <row r="526" spans="1:5" ht="12.75">
      <c r="A526" s="227">
        <v>34591</v>
      </c>
      <c r="B526" s="227" t="s">
        <v>9636</v>
      </c>
      <c r="C526" s="228" t="s">
        <v>2017</v>
      </c>
      <c r="D526" s="228" t="s">
        <v>2018</v>
      </c>
      <c r="E526" s="228" t="s">
        <v>18559</v>
      </c>
    </row>
    <row r="527" spans="1:5" ht="12.75">
      <c r="A527" s="227">
        <v>40517</v>
      </c>
      <c r="B527" s="227" t="s">
        <v>9637</v>
      </c>
      <c r="C527" s="228" t="s">
        <v>2019</v>
      </c>
      <c r="D527" s="228" t="s">
        <v>2018</v>
      </c>
      <c r="E527" s="228" t="s">
        <v>18560</v>
      </c>
    </row>
    <row r="528" spans="1:5" ht="12.75">
      <c r="A528" s="227">
        <v>40515</v>
      </c>
      <c r="B528" s="227" t="s">
        <v>9638</v>
      </c>
      <c r="C528" s="228" t="s">
        <v>2019</v>
      </c>
      <c r="D528" s="228" t="s">
        <v>2018</v>
      </c>
      <c r="E528" s="228" t="s">
        <v>18561</v>
      </c>
    </row>
    <row r="529" spans="1:5" ht="12.75">
      <c r="A529" s="227">
        <v>40529</v>
      </c>
      <c r="B529" s="227" t="s">
        <v>9639</v>
      </c>
      <c r="C529" s="228" t="s">
        <v>2019</v>
      </c>
      <c r="D529" s="228" t="s">
        <v>2018</v>
      </c>
      <c r="E529" s="228" t="s">
        <v>18562</v>
      </c>
    </row>
    <row r="530" spans="1:5" ht="12.75">
      <c r="A530" s="227">
        <v>36170</v>
      </c>
      <c r="B530" s="227" t="s">
        <v>9640</v>
      </c>
      <c r="C530" s="228" t="s">
        <v>2019</v>
      </c>
      <c r="D530" s="228" t="s">
        <v>2022</v>
      </c>
      <c r="E530" s="228" t="s">
        <v>18563</v>
      </c>
    </row>
    <row r="531" spans="1:5" ht="12.75">
      <c r="A531" s="227">
        <v>40524</v>
      </c>
      <c r="B531" s="227" t="s">
        <v>9641</v>
      </c>
      <c r="C531" s="228" t="s">
        <v>2019</v>
      </c>
      <c r="D531" s="228" t="s">
        <v>2018</v>
      </c>
      <c r="E531" s="228" t="s">
        <v>18564</v>
      </c>
    </row>
    <row r="532" spans="1:5" ht="12.75">
      <c r="A532" s="227">
        <v>36156</v>
      </c>
      <c r="B532" s="227" t="s">
        <v>9642</v>
      </c>
      <c r="C532" s="228" t="s">
        <v>2019</v>
      </c>
      <c r="D532" s="228" t="s">
        <v>2018</v>
      </c>
      <c r="E532" s="228" t="s">
        <v>18565</v>
      </c>
    </row>
    <row r="533" spans="1:5" ht="12.75">
      <c r="A533" s="227">
        <v>36155</v>
      </c>
      <c r="B533" s="227" t="s">
        <v>9643</v>
      </c>
      <c r="C533" s="228" t="s">
        <v>2019</v>
      </c>
      <c r="D533" s="228" t="s">
        <v>2018</v>
      </c>
      <c r="E533" s="228" t="s">
        <v>18482</v>
      </c>
    </row>
    <row r="534" spans="1:5" ht="12.75">
      <c r="A534" s="227">
        <v>36154</v>
      </c>
      <c r="B534" s="227" t="s">
        <v>9644</v>
      </c>
      <c r="C534" s="228" t="s">
        <v>2019</v>
      </c>
      <c r="D534" s="228" t="s">
        <v>2018</v>
      </c>
      <c r="E534" s="228" t="s">
        <v>18566</v>
      </c>
    </row>
    <row r="535" spans="1:5" ht="12.75">
      <c r="A535" s="227">
        <v>695</v>
      </c>
      <c r="B535" s="227" t="s">
        <v>9645</v>
      </c>
      <c r="C535" s="228" t="s">
        <v>2019</v>
      </c>
      <c r="D535" s="228" t="s">
        <v>2018</v>
      </c>
      <c r="E535" s="228" t="s">
        <v>18567</v>
      </c>
    </row>
    <row r="536" spans="1:5" ht="12.75">
      <c r="A536" s="227">
        <v>679</v>
      </c>
      <c r="B536" s="227" t="s">
        <v>9646</v>
      </c>
      <c r="C536" s="228" t="s">
        <v>2019</v>
      </c>
      <c r="D536" s="228" t="s">
        <v>2018</v>
      </c>
      <c r="E536" s="228" t="s">
        <v>18562</v>
      </c>
    </row>
    <row r="537" spans="1:5" ht="12.75">
      <c r="A537" s="227">
        <v>711</v>
      </c>
      <c r="B537" s="227" t="s">
        <v>9647</v>
      </c>
      <c r="C537" s="228" t="s">
        <v>2019</v>
      </c>
      <c r="D537" s="228" t="s">
        <v>2018</v>
      </c>
      <c r="E537" s="228" t="s">
        <v>18568</v>
      </c>
    </row>
    <row r="538" spans="1:5" ht="12.75">
      <c r="A538" s="227">
        <v>712</v>
      </c>
      <c r="B538" s="227" t="s">
        <v>9648</v>
      </c>
      <c r="C538" s="228" t="s">
        <v>2019</v>
      </c>
      <c r="D538" s="228" t="s">
        <v>2018</v>
      </c>
      <c r="E538" s="228" t="s">
        <v>18569</v>
      </c>
    </row>
    <row r="539" spans="1:5" ht="12.75">
      <c r="A539" s="227">
        <v>12614</v>
      </c>
      <c r="B539" s="227" t="s">
        <v>18570</v>
      </c>
      <c r="C539" s="228" t="s">
        <v>2017</v>
      </c>
      <c r="D539" s="228" t="s">
        <v>2018</v>
      </c>
      <c r="E539" s="228" t="s">
        <v>18571</v>
      </c>
    </row>
    <row r="540" spans="1:5" ht="12.75">
      <c r="A540" s="227">
        <v>6140</v>
      </c>
      <c r="B540" s="227" t="s">
        <v>9649</v>
      </c>
      <c r="C540" s="228" t="s">
        <v>2017</v>
      </c>
      <c r="D540" s="228" t="s">
        <v>2018</v>
      </c>
      <c r="E540" s="228" t="s">
        <v>18064</v>
      </c>
    </row>
    <row r="541" spans="1:5" ht="12.75">
      <c r="A541" s="227">
        <v>38399</v>
      </c>
      <c r="B541" s="227" t="s">
        <v>9650</v>
      </c>
      <c r="C541" s="228" t="s">
        <v>2017</v>
      </c>
      <c r="D541" s="228" t="s">
        <v>2018</v>
      </c>
      <c r="E541" s="228" t="s">
        <v>18572</v>
      </c>
    </row>
    <row r="542" spans="1:5" ht="12.75">
      <c r="A542" s="227">
        <v>735</v>
      </c>
      <c r="B542" s="227" t="s">
        <v>9651</v>
      </c>
      <c r="C542" s="228" t="s">
        <v>2017</v>
      </c>
      <c r="D542" s="228" t="s">
        <v>2018</v>
      </c>
      <c r="E542" s="228" t="s">
        <v>18573</v>
      </c>
    </row>
    <row r="543" spans="1:5" ht="12.75">
      <c r="A543" s="227">
        <v>736</v>
      </c>
      <c r="B543" s="227" t="s">
        <v>9652</v>
      </c>
      <c r="C543" s="228" t="s">
        <v>2017</v>
      </c>
      <c r="D543" s="228" t="s">
        <v>2018</v>
      </c>
      <c r="E543" s="228" t="s">
        <v>18574</v>
      </c>
    </row>
    <row r="544" spans="1:5" ht="12.75">
      <c r="A544" s="227">
        <v>729</v>
      </c>
      <c r="B544" s="227" t="s">
        <v>9653</v>
      </c>
      <c r="C544" s="228" t="s">
        <v>2017</v>
      </c>
      <c r="D544" s="228" t="s">
        <v>2022</v>
      </c>
      <c r="E544" s="228" t="s">
        <v>18575</v>
      </c>
    </row>
    <row r="545" spans="1:5" ht="12.75">
      <c r="A545" s="227">
        <v>39925</v>
      </c>
      <c r="B545" s="227" t="s">
        <v>9654</v>
      </c>
      <c r="C545" s="228" t="s">
        <v>2017</v>
      </c>
      <c r="D545" s="228" t="s">
        <v>2018</v>
      </c>
      <c r="E545" s="228" t="s">
        <v>18576</v>
      </c>
    </row>
    <row r="546" spans="1:5" ht="12.75">
      <c r="A546" s="227">
        <v>731</v>
      </c>
      <c r="B546" s="227" t="s">
        <v>9655</v>
      </c>
      <c r="C546" s="228" t="s">
        <v>2017</v>
      </c>
      <c r="D546" s="228" t="s">
        <v>2018</v>
      </c>
      <c r="E546" s="228" t="s">
        <v>18577</v>
      </c>
    </row>
    <row r="547" spans="1:5" ht="12.75">
      <c r="A547" s="227">
        <v>10575</v>
      </c>
      <c r="B547" s="227" t="s">
        <v>9656</v>
      </c>
      <c r="C547" s="228" t="s">
        <v>2017</v>
      </c>
      <c r="D547" s="228" t="s">
        <v>2018</v>
      </c>
      <c r="E547" s="228" t="s">
        <v>18578</v>
      </c>
    </row>
    <row r="548" spans="1:5" ht="12.75">
      <c r="A548" s="227">
        <v>733</v>
      </c>
      <c r="B548" s="227" t="s">
        <v>9657</v>
      </c>
      <c r="C548" s="228" t="s">
        <v>2017</v>
      </c>
      <c r="D548" s="228" t="s">
        <v>2018</v>
      </c>
      <c r="E548" s="228" t="s">
        <v>18579</v>
      </c>
    </row>
    <row r="549" spans="1:5" ht="12.75">
      <c r="A549" s="227">
        <v>732</v>
      </c>
      <c r="B549" s="227" t="s">
        <v>9658</v>
      </c>
      <c r="C549" s="228" t="s">
        <v>2017</v>
      </c>
      <c r="D549" s="228" t="s">
        <v>2018</v>
      </c>
      <c r="E549" s="228" t="s">
        <v>18580</v>
      </c>
    </row>
    <row r="550" spans="1:5" ht="12.75">
      <c r="A550" s="227">
        <v>737</v>
      </c>
      <c r="B550" s="227" t="s">
        <v>9659</v>
      </c>
      <c r="C550" s="228" t="s">
        <v>2017</v>
      </c>
      <c r="D550" s="228" t="s">
        <v>2018</v>
      </c>
      <c r="E550" s="228" t="s">
        <v>18581</v>
      </c>
    </row>
    <row r="551" spans="1:5" ht="12.75">
      <c r="A551" s="227">
        <v>738</v>
      </c>
      <c r="B551" s="227" t="s">
        <v>9660</v>
      </c>
      <c r="C551" s="228" t="s">
        <v>2017</v>
      </c>
      <c r="D551" s="228" t="s">
        <v>2018</v>
      </c>
      <c r="E551" s="228" t="s">
        <v>18582</v>
      </c>
    </row>
    <row r="552" spans="1:5" ht="12.75">
      <c r="A552" s="227">
        <v>740</v>
      </c>
      <c r="B552" s="227" t="s">
        <v>9661</v>
      </c>
      <c r="C552" s="228" t="s">
        <v>2017</v>
      </c>
      <c r="D552" s="228" t="s">
        <v>2018</v>
      </c>
      <c r="E552" s="228" t="s">
        <v>18583</v>
      </c>
    </row>
    <row r="553" spans="1:5" ht="12.75">
      <c r="A553" s="227">
        <v>734</v>
      </c>
      <c r="B553" s="227" t="s">
        <v>9662</v>
      </c>
      <c r="C553" s="228" t="s">
        <v>2017</v>
      </c>
      <c r="D553" s="228" t="s">
        <v>2018</v>
      </c>
      <c r="E553" s="228" t="s">
        <v>18584</v>
      </c>
    </row>
    <row r="554" spans="1:5" ht="12.75">
      <c r="A554" s="227">
        <v>39008</v>
      </c>
      <c r="B554" s="227" t="s">
        <v>9663</v>
      </c>
      <c r="C554" s="228" t="s">
        <v>2017</v>
      </c>
      <c r="D554" s="228" t="s">
        <v>2018</v>
      </c>
      <c r="E554" s="228" t="s">
        <v>18585</v>
      </c>
    </row>
    <row r="555" spans="1:5" ht="12.75">
      <c r="A555" s="227">
        <v>39009</v>
      </c>
      <c r="B555" s="227" t="s">
        <v>9664</v>
      </c>
      <c r="C555" s="228" t="s">
        <v>2017</v>
      </c>
      <c r="D555" s="228" t="s">
        <v>2018</v>
      </c>
      <c r="E555" s="228" t="s">
        <v>18586</v>
      </c>
    </row>
    <row r="556" spans="1:5" ht="12.75">
      <c r="A556" s="227">
        <v>10587</v>
      </c>
      <c r="B556" s="227" t="s">
        <v>9665</v>
      </c>
      <c r="C556" s="228" t="s">
        <v>2017</v>
      </c>
      <c r="D556" s="228" t="s">
        <v>2020</v>
      </c>
      <c r="E556" s="228" t="s">
        <v>18587</v>
      </c>
    </row>
    <row r="557" spans="1:5" ht="12.75">
      <c r="A557" s="227">
        <v>759</v>
      </c>
      <c r="B557" s="227" t="s">
        <v>9666</v>
      </c>
      <c r="C557" s="228" t="s">
        <v>2017</v>
      </c>
      <c r="D557" s="228" t="s">
        <v>2020</v>
      </c>
      <c r="E557" s="228" t="s">
        <v>18588</v>
      </c>
    </row>
    <row r="558" spans="1:5" ht="12.75">
      <c r="A558" s="227">
        <v>761</v>
      </c>
      <c r="B558" s="227" t="s">
        <v>9667</v>
      </c>
      <c r="C558" s="228" t="s">
        <v>2017</v>
      </c>
      <c r="D558" s="228" t="s">
        <v>2020</v>
      </c>
      <c r="E558" s="228" t="s">
        <v>18589</v>
      </c>
    </row>
    <row r="559" spans="1:5" ht="12.75">
      <c r="A559" s="227">
        <v>750</v>
      </c>
      <c r="B559" s="227" t="s">
        <v>9668</v>
      </c>
      <c r="C559" s="228" t="s">
        <v>2017</v>
      </c>
      <c r="D559" s="228" t="s">
        <v>2020</v>
      </c>
      <c r="E559" s="228" t="s">
        <v>18590</v>
      </c>
    </row>
    <row r="560" spans="1:5" ht="12.75">
      <c r="A560" s="227">
        <v>755</v>
      </c>
      <c r="B560" s="227" t="s">
        <v>9669</v>
      </c>
      <c r="C560" s="228" t="s">
        <v>2017</v>
      </c>
      <c r="D560" s="228" t="s">
        <v>2020</v>
      </c>
      <c r="E560" s="228" t="s">
        <v>18591</v>
      </c>
    </row>
    <row r="561" spans="1:5" ht="12.75">
      <c r="A561" s="227">
        <v>749</v>
      </c>
      <c r="B561" s="227" t="s">
        <v>9670</v>
      </c>
      <c r="C561" s="228" t="s">
        <v>2017</v>
      </c>
      <c r="D561" s="228" t="s">
        <v>2020</v>
      </c>
      <c r="E561" s="228" t="s">
        <v>18592</v>
      </c>
    </row>
    <row r="562" spans="1:5" ht="12.75">
      <c r="A562" s="227">
        <v>756</v>
      </c>
      <c r="B562" s="227" t="s">
        <v>9671</v>
      </c>
      <c r="C562" s="228" t="s">
        <v>2017</v>
      </c>
      <c r="D562" s="228" t="s">
        <v>2020</v>
      </c>
      <c r="E562" s="228" t="s">
        <v>18593</v>
      </c>
    </row>
    <row r="563" spans="1:5" ht="12.75">
      <c r="A563" s="227">
        <v>757</v>
      </c>
      <c r="B563" s="227" t="s">
        <v>9672</v>
      </c>
      <c r="C563" s="228" t="s">
        <v>2017</v>
      </c>
      <c r="D563" s="228" t="s">
        <v>2020</v>
      </c>
      <c r="E563" s="228" t="s">
        <v>18594</v>
      </c>
    </row>
    <row r="564" spans="1:5" ht="12.75">
      <c r="A564" s="227">
        <v>10588</v>
      </c>
      <c r="B564" s="227" t="s">
        <v>9673</v>
      </c>
      <c r="C564" s="228" t="s">
        <v>2017</v>
      </c>
      <c r="D564" s="228" t="s">
        <v>2020</v>
      </c>
      <c r="E564" s="228" t="s">
        <v>18595</v>
      </c>
    </row>
    <row r="565" spans="1:5" ht="12.75">
      <c r="A565" s="227">
        <v>10592</v>
      </c>
      <c r="B565" s="227" t="s">
        <v>9674</v>
      </c>
      <c r="C565" s="228" t="s">
        <v>2017</v>
      </c>
      <c r="D565" s="228" t="s">
        <v>2020</v>
      </c>
      <c r="E565" s="228" t="s">
        <v>18596</v>
      </c>
    </row>
    <row r="566" spans="1:5" ht="12.75">
      <c r="A566" s="227">
        <v>10589</v>
      </c>
      <c r="B566" s="227" t="s">
        <v>9675</v>
      </c>
      <c r="C566" s="228" t="s">
        <v>2017</v>
      </c>
      <c r="D566" s="228" t="s">
        <v>2020</v>
      </c>
      <c r="E566" s="228" t="s">
        <v>18597</v>
      </c>
    </row>
    <row r="567" spans="1:5" ht="12.75">
      <c r="A567" s="227">
        <v>760</v>
      </c>
      <c r="B567" s="227" t="s">
        <v>9676</v>
      </c>
      <c r="C567" s="228" t="s">
        <v>2017</v>
      </c>
      <c r="D567" s="228" t="s">
        <v>2020</v>
      </c>
      <c r="E567" s="228" t="s">
        <v>18598</v>
      </c>
    </row>
    <row r="568" spans="1:5" ht="12.75">
      <c r="A568" s="227">
        <v>751</v>
      </c>
      <c r="B568" s="227" t="s">
        <v>9677</v>
      </c>
      <c r="C568" s="228" t="s">
        <v>2017</v>
      </c>
      <c r="D568" s="228" t="s">
        <v>2020</v>
      </c>
      <c r="E568" s="228" t="s">
        <v>18599</v>
      </c>
    </row>
    <row r="569" spans="1:5" ht="12.75">
      <c r="A569" s="227">
        <v>754</v>
      </c>
      <c r="B569" s="227" t="s">
        <v>9678</v>
      </c>
      <c r="C569" s="228" t="s">
        <v>2017</v>
      </c>
      <c r="D569" s="228" t="s">
        <v>2020</v>
      </c>
      <c r="E569" s="228" t="s">
        <v>18600</v>
      </c>
    </row>
    <row r="570" spans="1:5" ht="12.75">
      <c r="A570" s="227">
        <v>44489</v>
      </c>
      <c r="B570" s="227" t="s">
        <v>9679</v>
      </c>
      <c r="C570" s="228" t="s">
        <v>2017</v>
      </c>
      <c r="D570" s="228" t="s">
        <v>2018</v>
      </c>
      <c r="E570" s="228" t="s">
        <v>18601</v>
      </c>
    </row>
    <row r="571" spans="1:5" ht="12.75">
      <c r="A571" s="227">
        <v>39917</v>
      </c>
      <c r="B571" s="227" t="s">
        <v>9680</v>
      </c>
      <c r="C571" s="228" t="s">
        <v>2017</v>
      </c>
      <c r="D571" s="228" t="s">
        <v>2018</v>
      </c>
      <c r="E571" s="228" t="s">
        <v>18602</v>
      </c>
    </row>
    <row r="572" spans="1:5" ht="12.75">
      <c r="A572" s="227">
        <v>38167</v>
      </c>
      <c r="B572" s="227" t="s">
        <v>9681</v>
      </c>
      <c r="C572" s="228" t="s">
        <v>2028</v>
      </c>
      <c r="D572" s="228" t="s">
        <v>2018</v>
      </c>
      <c r="E572" s="228" t="s">
        <v>18603</v>
      </c>
    </row>
    <row r="573" spans="1:5" ht="12.75">
      <c r="A573" s="227">
        <v>36145</v>
      </c>
      <c r="B573" s="227" t="s">
        <v>9682</v>
      </c>
      <c r="C573" s="228" t="s">
        <v>2028</v>
      </c>
      <c r="D573" s="228" t="s">
        <v>2018</v>
      </c>
      <c r="E573" s="228" t="s">
        <v>18604</v>
      </c>
    </row>
    <row r="574" spans="1:5" ht="12.75">
      <c r="A574" s="227">
        <v>12893</v>
      </c>
      <c r="B574" s="227" t="s">
        <v>9683</v>
      </c>
      <c r="C574" s="228" t="s">
        <v>2028</v>
      </c>
      <c r="D574" s="228" t="s">
        <v>2018</v>
      </c>
      <c r="E574" s="228" t="s">
        <v>18605</v>
      </c>
    </row>
    <row r="575" spans="1:5" ht="12.75">
      <c r="A575" s="227">
        <v>11685</v>
      </c>
      <c r="B575" s="227" t="s">
        <v>9684</v>
      </c>
      <c r="C575" s="228" t="s">
        <v>2017</v>
      </c>
      <c r="D575" s="228" t="s">
        <v>2018</v>
      </c>
      <c r="E575" s="228" t="s">
        <v>18606</v>
      </c>
    </row>
    <row r="576" spans="1:5" ht="12.75">
      <c r="A576" s="227">
        <v>11680</v>
      </c>
      <c r="B576" s="227" t="s">
        <v>9685</v>
      </c>
      <c r="C576" s="228" t="s">
        <v>2017</v>
      </c>
      <c r="D576" s="228" t="s">
        <v>2018</v>
      </c>
      <c r="E576" s="228" t="s">
        <v>18607</v>
      </c>
    </row>
    <row r="577" spans="1:5" ht="12.75">
      <c r="A577" s="227">
        <v>11679</v>
      </c>
      <c r="B577" s="227" t="s">
        <v>9686</v>
      </c>
      <c r="C577" s="228" t="s">
        <v>2017</v>
      </c>
      <c r="D577" s="228" t="s">
        <v>2018</v>
      </c>
      <c r="E577" s="228" t="s">
        <v>18608</v>
      </c>
    </row>
    <row r="578" spans="1:5" ht="12.75">
      <c r="A578" s="227">
        <v>2512</v>
      </c>
      <c r="B578" s="227" t="s">
        <v>9687</v>
      </c>
      <c r="C578" s="228" t="s">
        <v>2017</v>
      </c>
      <c r="D578" s="228" t="s">
        <v>2020</v>
      </c>
      <c r="E578" s="228" t="s">
        <v>18609</v>
      </c>
    </row>
    <row r="579" spans="1:5" ht="12.75">
      <c r="A579" s="227">
        <v>4374</v>
      </c>
      <c r="B579" s="227" t="s">
        <v>9688</v>
      </c>
      <c r="C579" s="228" t="s">
        <v>2017</v>
      </c>
      <c r="D579" s="228" t="s">
        <v>2018</v>
      </c>
      <c r="E579" s="228" t="s">
        <v>18610</v>
      </c>
    </row>
    <row r="580" spans="1:5" ht="12.75">
      <c r="A580" s="227">
        <v>7568</v>
      </c>
      <c r="B580" s="227" t="s">
        <v>9689</v>
      </c>
      <c r="C580" s="228" t="s">
        <v>2017</v>
      </c>
      <c r="D580" s="228" t="s">
        <v>2018</v>
      </c>
      <c r="E580" s="228" t="s">
        <v>18409</v>
      </c>
    </row>
    <row r="581" spans="1:5" ht="12.75">
      <c r="A581" s="227">
        <v>7584</v>
      </c>
      <c r="B581" s="227" t="s">
        <v>9690</v>
      </c>
      <c r="C581" s="228" t="s">
        <v>2017</v>
      </c>
      <c r="D581" s="228" t="s">
        <v>2018</v>
      </c>
      <c r="E581" s="228" t="s">
        <v>18611</v>
      </c>
    </row>
    <row r="582" spans="1:5" ht="12.75">
      <c r="A582" s="227">
        <v>11945</v>
      </c>
      <c r="B582" s="227" t="s">
        <v>9691</v>
      </c>
      <c r="C582" s="228" t="s">
        <v>2017</v>
      </c>
      <c r="D582" s="228" t="s">
        <v>2018</v>
      </c>
      <c r="E582" s="228" t="s">
        <v>18612</v>
      </c>
    </row>
    <row r="583" spans="1:5" ht="12.75">
      <c r="A583" s="227">
        <v>11946</v>
      </c>
      <c r="B583" s="227" t="s">
        <v>9692</v>
      </c>
      <c r="C583" s="228" t="s">
        <v>2017</v>
      </c>
      <c r="D583" s="228" t="s">
        <v>2018</v>
      </c>
      <c r="E583" s="228" t="s">
        <v>18612</v>
      </c>
    </row>
    <row r="584" spans="1:5" ht="12.75">
      <c r="A584" s="227">
        <v>4375</v>
      </c>
      <c r="B584" s="227" t="s">
        <v>9693</v>
      </c>
      <c r="C584" s="228" t="s">
        <v>2017</v>
      </c>
      <c r="D584" s="228" t="s">
        <v>2022</v>
      </c>
      <c r="E584" s="228" t="s">
        <v>18613</v>
      </c>
    </row>
    <row r="585" spans="1:5" ht="12.75">
      <c r="A585" s="227">
        <v>11950</v>
      </c>
      <c r="B585" s="227" t="s">
        <v>9694</v>
      </c>
      <c r="C585" s="228" t="s">
        <v>2017</v>
      </c>
      <c r="D585" s="228" t="s">
        <v>2018</v>
      </c>
      <c r="E585" s="228" t="s">
        <v>18614</v>
      </c>
    </row>
    <row r="586" spans="1:5" ht="12.75">
      <c r="A586" s="227">
        <v>4376</v>
      </c>
      <c r="B586" s="227" t="s">
        <v>9695</v>
      </c>
      <c r="C586" s="228" t="s">
        <v>2017</v>
      </c>
      <c r="D586" s="228" t="s">
        <v>2018</v>
      </c>
      <c r="E586" s="228" t="s">
        <v>18615</v>
      </c>
    </row>
    <row r="587" spans="1:5" ht="12.75">
      <c r="A587" s="227">
        <v>7583</v>
      </c>
      <c r="B587" s="227" t="s">
        <v>9696</v>
      </c>
      <c r="C587" s="228" t="s">
        <v>2017</v>
      </c>
      <c r="D587" s="228" t="s">
        <v>2018</v>
      </c>
      <c r="E587" s="228" t="s">
        <v>18616</v>
      </c>
    </row>
    <row r="588" spans="1:5" ht="12.75">
      <c r="A588" s="227">
        <v>4350</v>
      </c>
      <c r="B588" s="227" t="s">
        <v>9697</v>
      </c>
      <c r="C588" s="228" t="s">
        <v>2017</v>
      </c>
      <c r="D588" s="228" t="s">
        <v>2020</v>
      </c>
      <c r="E588" s="228" t="s">
        <v>18617</v>
      </c>
    </row>
    <row r="589" spans="1:5" ht="12.75">
      <c r="A589" s="227">
        <v>44400</v>
      </c>
      <c r="B589" s="227" t="s">
        <v>18618</v>
      </c>
      <c r="C589" s="228" t="s">
        <v>2017</v>
      </c>
      <c r="D589" s="228" t="s">
        <v>2018</v>
      </c>
      <c r="E589" s="228" t="s">
        <v>18619</v>
      </c>
    </row>
    <row r="590" spans="1:5" ht="12.75">
      <c r="A590" s="227">
        <v>39886</v>
      </c>
      <c r="B590" s="227" t="s">
        <v>9698</v>
      </c>
      <c r="C590" s="228" t="s">
        <v>2017</v>
      </c>
      <c r="D590" s="228" t="s">
        <v>2020</v>
      </c>
      <c r="E590" s="228" t="s">
        <v>18620</v>
      </c>
    </row>
    <row r="591" spans="1:5" ht="12.75">
      <c r="A591" s="227">
        <v>39887</v>
      </c>
      <c r="B591" s="227" t="s">
        <v>9699</v>
      </c>
      <c r="C591" s="228" t="s">
        <v>2017</v>
      </c>
      <c r="D591" s="228" t="s">
        <v>2020</v>
      </c>
      <c r="E591" s="228" t="s">
        <v>18621</v>
      </c>
    </row>
    <row r="592" spans="1:5" ht="12.75">
      <c r="A592" s="227">
        <v>39888</v>
      </c>
      <c r="B592" s="227" t="s">
        <v>9700</v>
      </c>
      <c r="C592" s="228" t="s">
        <v>2017</v>
      </c>
      <c r="D592" s="228" t="s">
        <v>2020</v>
      </c>
      <c r="E592" s="228" t="s">
        <v>18622</v>
      </c>
    </row>
    <row r="593" spans="1:5" ht="12.75">
      <c r="A593" s="227">
        <v>39890</v>
      </c>
      <c r="B593" s="227" t="s">
        <v>9701</v>
      </c>
      <c r="C593" s="228" t="s">
        <v>2017</v>
      </c>
      <c r="D593" s="228" t="s">
        <v>2020</v>
      </c>
      <c r="E593" s="228" t="s">
        <v>18623</v>
      </c>
    </row>
    <row r="594" spans="1:5" ht="12.75">
      <c r="A594" s="227">
        <v>39891</v>
      </c>
      <c r="B594" s="227" t="s">
        <v>9702</v>
      </c>
      <c r="C594" s="228" t="s">
        <v>2017</v>
      </c>
      <c r="D594" s="228" t="s">
        <v>2020</v>
      </c>
      <c r="E594" s="228" t="s">
        <v>18624</v>
      </c>
    </row>
    <row r="595" spans="1:5" ht="12.75">
      <c r="A595" s="227">
        <v>39892</v>
      </c>
      <c r="B595" s="227" t="s">
        <v>9703</v>
      </c>
      <c r="C595" s="228" t="s">
        <v>2017</v>
      </c>
      <c r="D595" s="228" t="s">
        <v>2020</v>
      </c>
      <c r="E595" s="228" t="s">
        <v>18625</v>
      </c>
    </row>
    <row r="596" spans="1:5" ht="12.75">
      <c r="A596" s="227">
        <v>790</v>
      </c>
      <c r="B596" s="227" t="s">
        <v>9704</v>
      </c>
      <c r="C596" s="228" t="s">
        <v>2017</v>
      </c>
      <c r="D596" s="228" t="s">
        <v>2020</v>
      </c>
      <c r="E596" s="228" t="s">
        <v>18626</v>
      </c>
    </row>
    <row r="597" spans="1:5" ht="12.75">
      <c r="A597" s="227">
        <v>766</v>
      </c>
      <c r="B597" s="227" t="s">
        <v>9705</v>
      </c>
      <c r="C597" s="228" t="s">
        <v>2017</v>
      </c>
      <c r="D597" s="228" t="s">
        <v>2020</v>
      </c>
      <c r="E597" s="228" t="s">
        <v>18626</v>
      </c>
    </row>
    <row r="598" spans="1:5" ht="12.75">
      <c r="A598" s="227">
        <v>791</v>
      </c>
      <c r="B598" s="227" t="s">
        <v>9706</v>
      </c>
      <c r="C598" s="228" t="s">
        <v>2017</v>
      </c>
      <c r="D598" s="228" t="s">
        <v>2020</v>
      </c>
      <c r="E598" s="228" t="s">
        <v>18626</v>
      </c>
    </row>
    <row r="599" spans="1:5" ht="12.75">
      <c r="A599" s="227">
        <v>767</v>
      </c>
      <c r="B599" s="227" t="s">
        <v>9707</v>
      </c>
      <c r="C599" s="228" t="s">
        <v>2017</v>
      </c>
      <c r="D599" s="228" t="s">
        <v>2020</v>
      </c>
      <c r="E599" s="228" t="s">
        <v>18626</v>
      </c>
    </row>
    <row r="600" spans="1:5" ht="12.75">
      <c r="A600" s="227">
        <v>768</v>
      </c>
      <c r="B600" s="227" t="s">
        <v>9708</v>
      </c>
      <c r="C600" s="228" t="s">
        <v>2017</v>
      </c>
      <c r="D600" s="228" t="s">
        <v>2020</v>
      </c>
      <c r="E600" s="228" t="s">
        <v>18627</v>
      </c>
    </row>
    <row r="601" spans="1:5" ht="12.75">
      <c r="A601" s="227">
        <v>789</v>
      </c>
      <c r="B601" s="227" t="s">
        <v>9709</v>
      </c>
      <c r="C601" s="228" t="s">
        <v>2017</v>
      </c>
      <c r="D601" s="228" t="s">
        <v>2020</v>
      </c>
      <c r="E601" s="228" t="s">
        <v>18628</v>
      </c>
    </row>
    <row r="602" spans="1:5" ht="12.75">
      <c r="A602" s="227">
        <v>769</v>
      </c>
      <c r="B602" s="227" t="s">
        <v>9710</v>
      </c>
      <c r="C602" s="228" t="s">
        <v>2017</v>
      </c>
      <c r="D602" s="228" t="s">
        <v>2020</v>
      </c>
      <c r="E602" s="228" t="s">
        <v>18627</v>
      </c>
    </row>
    <row r="603" spans="1:5" ht="12.75">
      <c r="A603" s="227">
        <v>770</v>
      </c>
      <c r="B603" s="227" t="s">
        <v>9711</v>
      </c>
      <c r="C603" s="228" t="s">
        <v>2017</v>
      </c>
      <c r="D603" s="228" t="s">
        <v>2020</v>
      </c>
      <c r="E603" s="228" t="s">
        <v>18629</v>
      </c>
    </row>
    <row r="604" spans="1:5" ht="12.75">
      <c r="A604" s="227">
        <v>12394</v>
      </c>
      <c r="B604" s="227" t="s">
        <v>9712</v>
      </c>
      <c r="C604" s="228" t="s">
        <v>2017</v>
      </c>
      <c r="D604" s="228" t="s">
        <v>2020</v>
      </c>
      <c r="E604" s="228" t="s">
        <v>18629</v>
      </c>
    </row>
    <row r="605" spans="1:5" ht="12.75">
      <c r="A605" s="227">
        <v>764</v>
      </c>
      <c r="B605" s="227" t="s">
        <v>9713</v>
      </c>
      <c r="C605" s="228" t="s">
        <v>2017</v>
      </c>
      <c r="D605" s="228" t="s">
        <v>2020</v>
      </c>
      <c r="E605" s="228" t="s">
        <v>18630</v>
      </c>
    </row>
    <row r="606" spans="1:5" ht="12.75">
      <c r="A606" s="227">
        <v>765</v>
      </c>
      <c r="B606" s="227" t="s">
        <v>9714</v>
      </c>
      <c r="C606" s="228" t="s">
        <v>2017</v>
      </c>
      <c r="D606" s="228" t="s">
        <v>2020</v>
      </c>
      <c r="E606" s="228" t="s">
        <v>18630</v>
      </c>
    </row>
    <row r="607" spans="1:5" ht="12.75">
      <c r="A607" s="227">
        <v>787</v>
      </c>
      <c r="B607" s="227" t="s">
        <v>9715</v>
      </c>
      <c r="C607" s="228" t="s">
        <v>2017</v>
      </c>
      <c r="D607" s="228" t="s">
        <v>2020</v>
      </c>
      <c r="E607" s="228" t="s">
        <v>18631</v>
      </c>
    </row>
    <row r="608" spans="1:5" ht="12.75">
      <c r="A608" s="227">
        <v>774</v>
      </c>
      <c r="B608" s="227" t="s">
        <v>9716</v>
      </c>
      <c r="C608" s="228" t="s">
        <v>2017</v>
      </c>
      <c r="D608" s="228" t="s">
        <v>2020</v>
      </c>
      <c r="E608" s="228" t="s">
        <v>18631</v>
      </c>
    </row>
    <row r="609" spans="1:5" ht="12.75">
      <c r="A609" s="227">
        <v>773</v>
      </c>
      <c r="B609" s="227" t="s">
        <v>9717</v>
      </c>
      <c r="C609" s="228" t="s">
        <v>2017</v>
      </c>
      <c r="D609" s="228" t="s">
        <v>2020</v>
      </c>
      <c r="E609" s="228" t="s">
        <v>18631</v>
      </c>
    </row>
    <row r="610" spans="1:5" ht="12.75">
      <c r="A610" s="227">
        <v>775</v>
      </c>
      <c r="B610" s="227" t="s">
        <v>9718</v>
      </c>
      <c r="C610" s="228" t="s">
        <v>2017</v>
      </c>
      <c r="D610" s="228" t="s">
        <v>2020</v>
      </c>
      <c r="E610" s="228" t="s">
        <v>18631</v>
      </c>
    </row>
    <row r="611" spans="1:5" ht="12.75">
      <c r="A611" s="227">
        <v>788</v>
      </c>
      <c r="B611" s="227" t="s">
        <v>9719</v>
      </c>
      <c r="C611" s="228" t="s">
        <v>2017</v>
      </c>
      <c r="D611" s="228" t="s">
        <v>2020</v>
      </c>
      <c r="E611" s="228" t="s">
        <v>18632</v>
      </c>
    </row>
    <row r="612" spans="1:5" ht="12.75">
      <c r="A612" s="227">
        <v>772</v>
      </c>
      <c r="B612" s="227" t="s">
        <v>9720</v>
      </c>
      <c r="C612" s="228" t="s">
        <v>2017</v>
      </c>
      <c r="D612" s="228" t="s">
        <v>2020</v>
      </c>
      <c r="E612" s="228" t="s">
        <v>18632</v>
      </c>
    </row>
    <row r="613" spans="1:5" ht="12.75">
      <c r="A613" s="227">
        <v>771</v>
      </c>
      <c r="B613" s="227" t="s">
        <v>9721</v>
      </c>
      <c r="C613" s="228" t="s">
        <v>2017</v>
      </c>
      <c r="D613" s="228" t="s">
        <v>2020</v>
      </c>
      <c r="E613" s="228" t="s">
        <v>18632</v>
      </c>
    </row>
    <row r="614" spans="1:5" ht="12.75">
      <c r="A614" s="227">
        <v>779</v>
      </c>
      <c r="B614" s="227" t="s">
        <v>9722</v>
      </c>
      <c r="C614" s="228" t="s">
        <v>2017</v>
      </c>
      <c r="D614" s="228" t="s">
        <v>2020</v>
      </c>
      <c r="E614" s="228" t="s">
        <v>18633</v>
      </c>
    </row>
    <row r="615" spans="1:5" ht="12.75">
      <c r="A615" s="227">
        <v>776</v>
      </c>
      <c r="B615" s="227" t="s">
        <v>9723</v>
      </c>
      <c r="C615" s="228" t="s">
        <v>2017</v>
      </c>
      <c r="D615" s="228" t="s">
        <v>2020</v>
      </c>
      <c r="E615" s="228" t="s">
        <v>18634</v>
      </c>
    </row>
    <row r="616" spans="1:5" ht="12.75">
      <c r="A616" s="227">
        <v>777</v>
      </c>
      <c r="B616" s="227" t="s">
        <v>9724</v>
      </c>
      <c r="C616" s="228" t="s">
        <v>2017</v>
      </c>
      <c r="D616" s="228" t="s">
        <v>2020</v>
      </c>
      <c r="E616" s="228" t="s">
        <v>18635</v>
      </c>
    </row>
    <row r="617" spans="1:5" ht="12.75">
      <c r="A617" s="227">
        <v>780</v>
      </c>
      <c r="B617" s="227" t="s">
        <v>9725</v>
      </c>
      <c r="C617" s="228" t="s">
        <v>2017</v>
      </c>
      <c r="D617" s="228" t="s">
        <v>2020</v>
      </c>
      <c r="E617" s="228" t="s">
        <v>18636</v>
      </c>
    </row>
    <row r="618" spans="1:5" ht="12.75">
      <c r="A618" s="227">
        <v>778</v>
      </c>
      <c r="B618" s="227" t="s">
        <v>9726</v>
      </c>
      <c r="C618" s="228" t="s">
        <v>2017</v>
      </c>
      <c r="D618" s="228" t="s">
        <v>2020</v>
      </c>
      <c r="E618" s="228" t="s">
        <v>18634</v>
      </c>
    </row>
    <row r="619" spans="1:5" ht="12.75">
      <c r="A619" s="227">
        <v>781</v>
      </c>
      <c r="B619" s="227" t="s">
        <v>9727</v>
      </c>
      <c r="C619" s="228" t="s">
        <v>2017</v>
      </c>
      <c r="D619" s="228" t="s">
        <v>2020</v>
      </c>
      <c r="E619" s="228" t="s">
        <v>18637</v>
      </c>
    </row>
    <row r="620" spans="1:5" ht="12.75">
      <c r="A620" s="227">
        <v>786</v>
      </c>
      <c r="B620" s="227" t="s">
        <v>9728</v>
      </c>
      <c r="C620" s="228" t="s">
        <v>2017</v>
      </c>
      <c r="D620" s="228" t="s">
        <v>2020</v>
      </c>
      <c r="E620" s="228" t="s">
        <v>18637</v>
      </c>
    </row>
    <row r="621" spans="1:5" ht="12.75">
      <c r="A621" s="227">
        <v>782</v>
      </c>
      <c r="B621" s="227" t="s">
        <v>9729</v>
      </c>
      <c r="C621" s="228" t="s">
        <v>2017</v>
      </c>
      <c r="D621" s="228" t="s">
        <v>2020</v>
      </c>
      <c r="E621" s="228" t="s">
        <v>18637</v>
      </c>
    </row>
    <row r="622" spans="1:5" ht="12.75">
      <c r="A622" s="227">
        <v>783</v>
      </c>
      <c r="B622" s="227" t="s">
        <v>9730</v>
      </c>
      <c r="C622" s="228" t="s">
        <v>2017</v>
      </c>
      <c r="D622" s="228" t="s">
        <v>2020</v>
      </c>
      <c r="E622" s="228" t="s">
        <v>18638</v>
      </c>
    </row>
    <row r="623" spans="1:5" ht="12.75">
      <c r="A623" s="227">
        <v>785</v>
      </c>
      <c r="B623" s="227" t="s">
        <v>9731</v>
      </c>
      <c r="C623" s="228" t="s">
        <v>2017</v>
      </c>
      <c r="D623" s="228" t="s">
        <v>2020</v>
      </c>
      <c r="E623" s="228" t="s">
        <v>18639</v>
      </c>
    </row>
    <row r="624" spans="1:5" ht="12.75">
      <c r="A624" s="227">
        <v>784</v>
      </c>
      <c r="B624" s="227" t="s">
        <v>9732</v>
      </c>
      <c r="C624" s="228" t="s">
        <v>2017</v>
      </c>
      <c r="D624" s="228" t="s">
        <v>2020</v>
      </c>
      <c r="E624" s="228" t="s">
        <v>18640</v>
      </c>
    </row>
    <row r="625" spans="1:5" ht="12.75">
      <c r="A625" s="227">
        <v>828</v>
      </c>
      <c r="B625" s="227" t="s">
        <v>9733</v>
      </c>
      <c r="C625" s="228" t="s">
        <v>2017</v>
      </c>
      <c r="D625" s="228" t="s">
        <v>2018</v>
      </c>
      <c r="E625" s="228" t="s">
        <v>18372</v>
      </c>
    </row>
    <row r="626" spans="1:5" ht="12.75">
      <c r="A626" s="227">
        <v>829</v>
      </c>
      <c r="B626" s="227" t="s">
        <v>9734</v>
      </c>
      <c r="C626" s="228" t="s">
        <v>2017</v>
      </c>
      <c r="D626" s="228" t="s">
        <v>2018</v>
      </c>
      <c r="E626" s="228" t="s">
        <v>18268</v>
      </c>
    </row>
    <row r="627" spans="1:5" ht="12.75">
      <c r="A627" s="227">
        <v>812</v>
      </c>
      <c r="B627" s="227" t="s">
        <v>9735</v>
      </c>
      <c r="C627" s="228" t="s">
        <v>2017</v>
      </c>
      <c r="D627" s="228" t="s">
        <v>2018</v>
      </c>
      <c r="E627" s="228" t="s">
        <v>18641</v>
      </c>
    </row>
    <row r="628" spans="1:5" ht="12.75">
      <c r="A628" s="227">
        <v>819</v>
      </c>
      <c r="B628" s="227" t="s">
        <v>9736</v>
      </c>
      <c r="C628" s="228" t="s">
        <v>2017</v>
      </c>
      <c r="D628" s="228" t="s">
        <v>2018</v>
      </c>
      <c r="E628" s="228" t="s">
        <v>18642</v>
      </c>
    </row>
    <row r="629" spans="1:5" ht="12.75">
      <c r="A629" s="227">
        <v>818</v>
      </c>
      <c r="B629" s="227" t="s">
        <v>9737</v>
      </c>
      <c r="C629" s="228" t="s">
        <v>2017</v>
      </c>
      <c r="D629" s="228" t="s">
        <v>2018</v>
      </c>
      <c r="E629" s="228" t="s">
        <v>18643</v>
      </c>
    </row>
    <row r="630" spans="1:5" ht="12.75">
      <c r="A630" s="227">
        <v>832</v>
      </c>
      <c r="B630" s="227" t="s">
        <v>9738</v>
      </c>
      <c r="C630" s="228" t="s">
        <v>2017</v>
      </c>
      <c r="D630" s="228" t="s">
        <v>2018</v>
      </c>
      <c r="E630" s="228" t="s">
        <v>18644</v>
      </c>
    </row>
    <row r="631" spans="1:5" ht="12.75">
      <c r="A631" s="227">
        <v>834</v>
      </c>
      <c r="B631" s="227" t="s">
        <v>9739</v>
      </c>
      <c r="C631" s="228" t="s">
        <v>2017</v>
      </c>
      <c r="D631" s="228" t="s">
        <v>2018</v>
      </c>
      <c r="E631" s="228" t="s">
        <v>18645</v>
      </c>
    </row>
    <row r="632" spans="1:5" ht="12.75">
      <c r="A632" s="227">
        <v>813</v>
      </c>
      <c r="B632" s="227" t="s">
        <v>9740</v>
      </c>
      <c r="C632" s="228" t="s">
        <v>2017</v>
      </c>
      <c r="D632" s="228" t="s">
        <v>2018</v>
      </c>
      <c r="E632" s="228" t="s">
        <v>18646</v>
      </c>
    </row>
    <row r="633" spans="1:5" ht="12.75">
      <c r="A633" s="227">
        <v>820</v>
      </c>
      <c r="B633" s="227" t="s">
        <v>9741</v>
      </c>
      <c r="C633" s="228" t="s">
        <v>2017</v>
      </c>
      <c r="D633" s="228" t="s">
        <v>2018</v>
      </c>
      <c r="E633" s="228" t="s">
        <v>18647</v>
      </c>
    </row>
    <row r="634" spans="1:5" ht="12.75">
      <c r="A634" s="227">
        <v>816</v>
      </c>
      <c r="B634" s="227" t="s">
        <v>9742</v>
      </c>
      <c r="C634" s="228" t="s">
        <v>2017</v>
      </c>
      <c r="D634" s="228" t="s">
        <v>2018</v>
      </c>
      <c r="E634" s="228" t="s">
        <v>18648</v>
      </c>
    </row>
    <row r="635" spans="1:5" ht="12.75">
      <c r="A635" s="227">
        <v>814</v>
      </c>
      <c r="B635" s="227" t="s">
        <v>9743</v>
      </c>
      <c r="C635" s="228" t="s">
        <v>2017</v>
      </c>
      <c r="D635" s="228" t="s">
        <v>2018</v>
      </c>
      <c r="E635" s="228" t="s">
        <v>18649</v>
      </c>
    </row>
    <row r="636" spans="1:5" ht="12.75">
      <c r="A636" s="227">
        <v>822</v>
      </c>
      <c r="B636" s="227" t="s">
        <v>9744</v>
      </c>
      <c r="C636" s="228" t="s">
        <v>2017</v>
      </c>
      <c r="D636" s="228" t="s">
        <v>2018</v>
      </c>
      <c r="E636" s="228" t="s">
        <v>18650</v>
      </c>
    </row>
    <row r="637" spans="1:5" ht="12.75">
      <c r="A637" s="227">
        <v>821</v>
      </c>
      <c r="B637" s="227" t="s">
        <v>9745</v>
      </c>
      <c r="C637" s="228" t="s">
        <v>2017</v>
      </c>
      <c r="D637" s="228" t="s">
        <v>2018</v>
      </c>
      <c r="E637" s="228" t="s">
        <v>18477</v>
      </c>
    </row>
    <row r="638" spans="1:5" ht="12.75">
      <c r="A638" s="227">
        <v>20086</v>
      </c>
      <c r="B638" s="227" t="s">
        <v>9746</v>
      </c>
      <c r="C638" s="228" t="s">
        <v>2017</v>
      </c>
      <c r="D638" s="228" t="s">
        <v>2018</v>
      </c>
      <c r="E638" s="228" t="s">
        <v>18550</v>
      </c>
    </row>
    <row r="639" spans="1:5" ht="12.75">
      <c r="A639" s="227">
        <v>39191</v>
      </c>
      <c r="B639" s="227" t="s">
        <v>9747</v>
      </c>
      <c r="C639" s="228" t="s">
        <v>2017</v>
      </c>
      <c r="D639" s="228" t="s">
        <v>2018</v>
      </c>
      <c r="E639" s="228" t="s">
        <v>18651</v>
      </c>
    </row>
    <row r="640" spans="1:5" ht="12.75">
      <c r="A640" s="227">
        <v>39190</v>
      </c>
      <c r="B640" s="227" t="s">
        <v>9748</v>
      </c>
      <c r="C640" s="228" t="s">
        <v>2017</v>
      </c>
      <c r="D640" s="228" t="s">
        <v>2018</v>
      </c>
      <c r="E640" s="228" t="s">
        <v>18652</v>
      </c>
    </row>
    <row r="641" spans="1:5" ht="12.75">
      <c r="A641" s="227">
        <v>39189</v>
      </c>
      <c r="B641" s="227" t="s">
        <v>9749</v>
      </c>
      <c r="C641" s="228" t="s">
        <v>2017</v>
      </c>
      <c r="D641" s="228" t="s">
        <v>2018</v>
      </c>
      <c r="E641" s="228" t="s">
        <v>18653</v>
      </c>
    </row>
    <row r="642" spans="1:5" ht="12.75">
      <c r="A642" s="227">
        <v>39186</v>
      </c>
      <c r="B642" s="227" t="s">
        <v>9750</v>
      </c>
      <c r="C642" s="228" t="s">
        <v>2017</v>
      </c>
      <c r="D642" s="228" t="s">
        <v>2018</v>
      </c>
      <c r="E642" s="228" t="s">
        <v>18654</v>
      </c>
    </row>
    <row r="643" spans="1:5" ht="12.75">
      <c r="A643" s="227">
        <v>39188</v>
      </c>
      <c r="B643" s="227" t="s">
        <v>9751</v>
      </c>
      <c r="C643" s="228" t="s">
        <v>2017</v>
      </c>
      <c r="D643" s="228" t="s">
        <v>2018</v>
      </c>
      <c r="E643" s="228" t="s">
        <v>18655</v>
      </c>
    </row>
    <row r="644" spans="1:5" ht="12.75">
      <c r="A644" s="227">
        <v>39187</v>
      </c>
      <c r="B644" s="227" t="s">
        <v>9752</v>
      </c>
      <c r="C644" s="228" t="s">
        <v>2017</v>
      </c>
      <c r="D644" s="228" t="s">
        <v>2018</v>
      </c>
      <c r="E644" s="228" t="s">
        <v>18656</v>
      </c>
    </row>
    <row r="645" spans="1:5" ht="12.75">
      <c r="A645" s="227">
        <v>39184</v>
      </c>
      <c r="B645" s="227" t="s">
        <v>9753</v>
      </c>
      <c r="C645" s="228" t="s">
        <v>2017</v>
      </c>
      <c r="D645" s="228" t="s">
        <v>2018</v>
      </c>
      <c r="E645" s="228" t="s">
        <v>18410</v>
      </c>
    </row>
    <row r="646" spans="1:5" ht="12.75">
      <c r="A646" s="227">
        <v>39185</v>
      </c>
      <c r="B646" s="227" t="s">
        <v>9754</v>
      </c>
      <c r="C646" s="228" t="s">
        <v>2017</v>
      </c>
      <c r="D646" s="228" t="s">
        <v>2018</v>
      </c>
      <c r="E646" s="228" t="s">
        <v>18657</v>
      </c>
    </row>
    <row r="647" spans="1:5" ht="12.75">
      <c r="A647" s="227">
        <v>39198</v>
      </c>
      <c r="B647" s="227" t="s">
        <v>9755</v>
      </c>
      <c r="C647" s="228" t="s">
        <v>2017</v>
      </c>
      <c r="D647" s="228" t="s">
        <v>2018</v>
      </c>
      <c r="E647" s="228" t="s">
        <v>18658</v>
      </c>
    </row>
    <row r="648" spans="1:5" ht="12.75">
      <c r="A648" s="227">
        <v>39197</v>
      </c>
      <c r="B648" s="227" t="s">
        <v>9756</v>
      </c>
      <c r="C648" s="228" t="s">
        <v>2017</v>
      </c>
      <c r="D648" s="228" t="s">
        <v>2018</v>
      </c>
      <c r="E648" s="228" t="s">
        <v>18659</v>
      </c>
    </row>
    <row r="649" spans="1:5" ht="12.75">
      <c r="A649" s="227">
        <v>39196</v>
      </c>
      <c r="B649" s="227" t="s">
        <v>9757</v>
      </c>
      <c r="C649" s="228" t="s">
        <v>2017</v>
      </c>
      <c r="D649" s="228" t="s">
        <v>2018</v>
      </c>
      <c r="E649" s="228" t="s">
        <v>18660</v>
      </c>
    </row>
    <row r="650" spans="1:5" ht="12.75">
      <c r="A650" s="227">
        <v>39199</v>
      </c>
      <c r="B650" s="227" t="s">
        <v>9758</v>
      </c>
      <c r="C650" s="228" t="s">
        <v>2017</v>
      </c>
      <c r="D650" s="228" t="s">
        <v>2018</v>
      </c>
      <c r="E650" s="228" t="s">
        <v>18661</v>
      </c>
    </row>
    <row r="651" spans="1:5" ht="12.75">
      <c r="A651" s="227">
        <v>39195</v>
      </c>
      <c r="B651" s="227" t="s">
        <v>9759</v>
      </c>
      <c r="C651" s="228" t="s">
        <v>2017</v>
      </c>
      <c r="D651" s="228" t="s">
        <v>2018</v>
      </c>
      <c r="E651" s="228" t="s">
        <v>18662</v>
      </c>
    </row>
    <row r="652" spans="1:5" ht="12.75">
      <c r="A652" s="227">
        <v>39194</v>
      </c>
      <c r="B652" s="227" t="s">
        <v>9760</v>
      </c>
      <c r="C652" s="228" t="s">
        <v>2017</v>
      </c>
      <c r="D652" s="228" t="s">
        <v>2018</v>
      </c>
      <c r="E652" s="228" t="s">
        <v>18663</v>
      </c>
    </row>
    <row r="653" spans="1:5" ht="12.75">
      <c r="A653" s="227">
        <v>39193</v>
      </c>
      <c r="B653" s="227" t="s">
        <v>9761</v>
      </c>
      <c r="C653" s="228" t="s">
        <v>2017</v>
      </c>
      <c r="D653" s="228" t="s">
        <v>2018</v>
      </c>
      <c r="E653" s="228" t="s">
        <v>18664</v>
      </c>
    </row>
    <row r="654" spans="1:5" ht="12.75">
      <c r="A654" s="227">
        <v>39192</v>
      </c>
      <c r="B654" s="227" t="s">
        <v>9762</v>
      </c>
      <c r="C654" s="228" t="s">
        <v>2017</v>
      </c>
      <c r="D654" s="228" t="s">
        <v>2018</v>
      </c>
      <c r="E654" s="228" t="s">
        <v>18665</v>
      </c>
    </row>
    <row r="655" spans="1:5" ht="12.75">
      <c r="A655" s="227">
        <v>39920</v>
      </c>
      <c r="B655" s="227" t="s">
        <v>9763</v>
      </c>
      <c r="C655" s="228" t="s">
        <v>2017</v>
      </c>
      <c r="D655" s="228" t="s">
        <v>2018</v>
      </c>
      <c r="E655" s="228" t="s">
        <v>18666</v>
      </c>
    </row>
    <row r="656" spans="1:5" ht="12.75">
      <c r="A656" s="227">
        <v>39201</v>
      </c>
      <c r="B656" s="227" t="s">
        <v>9764</v>
      </c>
      <c r="C656" s="228" t="s">
        <v>2017</v>
      </c>
      <c r="D656" s="228" t="s">
        <v>2018</v>
      </c>
      <c r="E656" s="228" t="s">
        <v>18667</v>
      </c>
    </row>
    <row r="657" spans="1:5" ht="12.75">
      <c r="A657" s="227">
        <v>39200</v>
      </c>
      <c r="B657" s="227" t="s">
        <v>9765</v>
      </c>
      <c r="C657" s="228" t="s">
        <v>2017</v>
      </c>
      <c r="D657" s="228" t="s">
        <v>2018</v>
      </c>
      <c r="E657" s="228" t="s">
        <v>18668</v>
      </c>
    </row>
    <row r="658" spans="1:5" ht="12.75">
      <c r="A658" s="227">
        <v>39203</v>
      </c>
      <c r="B658" s="227" t="s">
        <v>9766</v>
      </c>
      <c r="C658" s="228" t="s">
        <v>2017</v>
      </c>
      <c r="D658" s="228" t="s">
        <v>2018</v>
      </c>
      <c r="E658" s="228" t="s">
        <v>18669</v>
      </c>
    </row>
    <row r="659" spans="1:5" ht="12.75">
      <c r="A659" s="227">
        <v>39202</v>
      </c>
      <c r="B659" s="227" t="s">
        <v>9767</v>
      </c>
      <c r="C659" s="228" t="s">
        <v>2017</v>
      </c>
      <c r="D659" s="228" t="s">
        <v>2018</v>
      </c>
      <c r="E659" s="228" t="s">
        <v>18670</v>
      </c>
    </row>
    <row r="660" spans="1:5" ht="12.75">
      <c r="A660" s="227">
        <v>39205</v>
      </c>
      <c r="B660" s="227" t="s">
        <v>9768</v>
      </c>
      <c r="C660" s="228" t="s">
        <v>2017</v>
      </c>
      <c r="D660" s="228" t="s">
        <v>2018</v>
      </c>
      <c r="E660" s="228" t="s">
        <v>18671</v>
      </c>
    </row>
    <row r="661" spans="1:5" ht="12.75">
      <c r="A661" s="227">
        <v>39204</v>
      </c>
      <c r="B661" s="227" t="s">
        <v>9769</v>
      </c>
      <c r="C661" s="228" t="s">
        <v>2017</v>
      </c>
      <c r="D661" s="228" t="s">
        <v>2018</v>
      </c>
      <c r="E661" s="228" t="s">
        <v>18672</v>
      </c>
    </row>
    <row r="662" spans="1:5" ht="12.75">
      <c r="A662" s="227">
        <v>39206</v>
      </c>
      <c r="B662" s="227" t="s">
        <v>9770</v>
      </c>
      <c r="C662" s="228" t="s">
        <v>2017</v>
      </c>
      <c r="D662" s="228" t="s">
        <v>2018</v>
      </c>
      <c r="E662" s="228" t="s">
        <v>18673</v>
      </c>
    </row>
    <row r="663" spans="1:5" ht="12.75">
      <c r="A663" s="227">
        <v>798</v>
      </c>
      <c r="B663" s="227" t="s">
        <v>9771</v>
      </c>
      <c r="C663" s="228" t="s">
        <v>2017</v>
      </c>
      <c r="D663" s="228" t="s">
        <v>2018</v>
      </c>
      <c r="E663" s="228" t="s">
        <v>18674</v>
      </c>
    </row>
    <row r="664" spans="1:5" ht="12.75">
      <c r="A664" s="227">
        <v>797</v>
      </c>
      <c r="B664" s="227" t="s">
        <v>18675</v>
      </c>
      <c r="C664" s="228" t="s">
        <v>2017</v>
      </c>
      <c r="D664" s="228" t="s">
        <v>2018</v>
      </c>
      <c r="E664" s="228" t="s">
        <v>18676</v>
      </c>
    </row>
    <row r="665" spans="1:5" ht="12.75">
      <c r="A665" s="227">
        <v>796</v>
      </c>
      <c r="B665" s="227" t="s">
        <v>18677</v>
      </c>
      <c r="C665" s="228" t="s">
        <v>2017</v>
      </c>
      <c r="D665" s="228" t="s">
        <v>2018</v>
      </c>
      <c r="E665" s="228" t="s">
        <v>18678</v>
      </c>
    </row>
    <row r="666" spans="1:5" ht="12.75">
      <c r="A666" s="227">
        <v>799</v>
      </c>
      <c r="B666" s="227" t="s">
        <v>18679</v>
      </c>
      <c r="C666" s="228" t="s">
        <v>2017</v>
      </c>
      <c r="D666" s="228" t="s">
        <v>2018</v>
      </c>
      <c r="E666" s="228" t="s">
        <v>18680</v>
      </c>
    </row>
    <row r="667" spans="1:5" ht="12.75">
      <c r="A667" s="227">
        <v>792</v>
      </c>
      <c r="B667" s="227" t="s">
        <v>18681</v>
      </c>
      <c r="C667" s="228" t="s">
        <v>2017</v>
      </c>
      <c r="D667" s="228" t="s">
        <v>2018</v>
      </c>
      <c r="E667" s="228" t="s">
        <v>18682</v>
      </c>
    </row>
    <row r="668" spans="1:5" ht="12.75">
      <c r="A668" s="227">
        <v>38001</v>
      </c>
      <c r="B668" s="227" t="s">
        <v>9772</v>
      </c>
      <c r="C668" s="228" t="s">
        <v>2017</v>
      </c>
      <c r="D668" s="228" t="s">
        <v>2018</v>
      </c>
      <c r="E668" s="228" t="s">
        <v>18683</v>
      </c>
    </row>
    <row r="669" spans="1:5" ht="12.75">
      <c r="A669" s="227">
        <v>38002</v>
      </c>
      <c r="B669" s="227" t="s">
        <v>9773</v>
      </c>
      <c r="C669" s="228" t="s">
        <v>2017</v>
      </c>
      <c r="D669" s="228" t="s">
        <v>2018</v>
      </c>
      <c r="E669" s="228" t="s">
        <v>18684</v>
      </c>
    </row>
    <row r="670" spans="1:5" ht="12.75">
      <c r="A670" s="227">
        <v>38003</v>
      </c>
      <c r="B670" s="227" t="s">
        <v>9774</v>
      </c>
      <c r="C670" s="228" t="s">
        <v>2017</v>
      </c>
      <c r="D670" s="228" t="s">
        <v>2018</v>
      </c>
      <c r="E670" s="228" t="s">
        <v>18685</v>
      </c>
    </row>
    <row r="671" spans="1:5" ht="12.75">
      <c r="A671" s="227">
        <v>38004</v>
      </c>
      <c r="B671" s="227" t="s">
        <v>9775</v>
      </c>
      <c r="C671" s="228" t="s">
        <v>2017</v>
      </c>
      <c r="D671" s="228" t="s">
        <v>2018</v>
      </c>
      <c r="E671" s="228" t="s">
        <v>18686</v>
      </c>
    </row>
    <row r="672" spans="1:5" ht="12.75">
      <c r="A672" s="227">
        <v>44263</v>
      </c>
      <c r="B672" s="227" t="s">
        <v>18687</v>
      </c>
      <c r="C672" s="228" t="s">
        <v>2017</v>
      </c>
      <c r="D672" s="228" t="s">
        <v>2018</v>
      </c>
      <c r="E672" s="228" t="s">
        <v>18688</v>
      </c>
    </row>
    <row r="673" spans="1:5" ht="12.75">
      <c r="A673" s="227">
        <v>36327</v>
      </c>
      <c r="B673" s="227" t="s">
        <v>9776</v>
      </c>
      <c r="C673" s="228" t="s">
        <v>2017</v>
      </c>
      <c r="D673" s="228" t="s">
        <v>2020</v>
      </c>
      <c r="E673" s="228" t="s">
        <v>18055</v>
      </c>
    </row>
    <row r="674" spans="1:5" ht="12.75">
      <c r="A674" s="227">
        <v>38992</v>
      </c>
      <c r="B674" s="227" t="s">
        <v>9777</v>
      </c>
      <c r="C674" s="228" t="s">
        <v>2017</v>
      </c>
      <c r="D674" s="228" t="s">
        <v>2020</v>
      </c>
      <c r="E674" s="228" t="s">
        <v>18689</v>
      </c>
    </row>
    <row r="675" spans="1:5" ht="12.75">
      <c r="A675" s="227">
        <v>38993</v>
      </c>
      <c r="B675" s="227" t="s">
        <v>9778</v>
      </c>
      <c r="C675" s="228" t="s">
        <v>2017</v>
      </c>
      <c r="D675" s="228" t="s">
        <v>2020</v>
      </c>
      <c r="E675" s="228" t="s">
        <v>18690</v>
      </c>
    </row>
    <row r="676" spans="1:5" ht="12.75">
      <c r="A676" s="227">
        <v>44175</v>
      </c>
      <c r="B676" s="227" t="s">
        <v>18691</v>
      </c>
      <c r="C676" s="228" t="s">
        <v>2017</v>
      </c>
      <c r="D676" s="228" t="s">
        <v>2020</v>
      </c>
      <c r="E676" s="228" t="s">
        <v>18692</v>
      </c>
    </row>
    <row r="677" spans="1:5" ht="12.75">
      <c r="A677" s="227">
        <v>44177</v>
      </c>
      <c r="B677" s="227" t="s">
        <v>18693</v>
      </c>
      <c r="C677" s="228" t="s">
        <v>2017</v>
      </c>
      <c r="D677" s="228" t="s">
        <v>2020</v>
      </c>
      <c r="E677" s="228" t="s">
        <v>18694</v>
      </c>
    </row>
    <row r="678" spans="1:5" ht="12.75">
      <c r="A678" s="227">
        <v>38418</v>
      </c>
      <c r="B678" s="227" t="s">
        <v>18695</v>
      </c>
      <c r="C678" s="228" t="s">
        <v>2017</v>
      </c>
      <c r="D678" s="228" t="s">
        <v>2018</v>
      </c>
      <c r="E678" s="228" t="s">
        <v>18696</v>
      </c>
    </row>
    <row r="679" spans="1:5" ht="12.75">
      <c r="A679" s="227">
        <v>39178</v>
      </c>
      <c r="B679" s="227" t="s">
        <v>9779</v>
      </c>
      <c r="C679" s="228" t="s">
        <v>2017</v>
      </c>
      <c r="D679" s="228" t="s">
        <v>2018</v>
      </c>
      <c r="E679" s="228" t="s">
        <v>18697</v>
      </c>
    </row>
    <row r="680" spans="1:5" ht="12.75">
      <c r="A680" s="227">
        <v>39177</v>
      </c>
      <c r="B680" s="227" t="s">
        <v>9780</v>
      </c>
      <c r="C680" s="228" t="s">
        <v>2017</v>
      </c>
      <c r="D680" s="228" t="s">
        <v>2018</v>
      </c>
      <c r="E680" s="228" t="s">
        <v>18237</v>
      </c>
    </row>
    <row r="681" spans="1:5" ht="12.75">
      <c r="A681" s="227">
        <v>39174</v>
      </c>
      <c r="B681" s="227" t="s">
        <v>9781</v>
      </c>
      <c r="C681" s="228" t="s">
        <v>2017</v>
      </c>
      <c r="D681" s="228" t="s">
        <v>2018</v>
      </c>
      <c r="E681" s="228" t="s">
        <v>18698</v>
      </c>
    </row>
    <row r="682" spans="1:5" ht="12.75">
      <c r="A682" s="227">
        <v>39176</v>
      </c>
      <c r="B682" s="227" t="s">
        <v>9782</v>
      </c>
      <c r="C682" s="228" t="s">
        <v>2017</v>
      </c>
      <c r="D682" s="228" t="s">
        <v>2018</v>
      </c>
      <c r="E682" s="228" t="s">
        <v>18699</v>
      </c>
    </row>
    <row r="683" spans="1:5" ht="12.75">
      <c r="A683" s="227">
        <v>39180</v>
      </c>
      <c r="B683" s="227" t="s">
        <v>9783</v>
      </c>
      <c r="C683" s="228" t="s">
        <v>2017</v>
      </c>
      <c r="D683" s="228" t="s">
        <v>2018</v>
      </c>
      <c r="E683" s="228" t="s">
        <v>18700</v>
      </c>
    </row>
    <row r="684" spans="1:5" ht="12.75">
      <c r="A684" s="227">
        <v>39179</v>
      </c>
      <c r="B684" s="227" t="s">
        <v>9784</v>
      </c>
      <c r="C684" s="228" t="s">
        <v>2017</v>
      </c>
      <c r="D684" s="228" t="s">
        <v>2018</v>
      </c>
      <c r="E684" s="228" t="s">
        <v>18701</v>
      </c>
    </row>
    <row r="685" spans="1:5" ht="12.75">
      <c r="A685" s="227">
        <v>39175</v>
      </c>
      <c r="B685" s="227" t="s">
        <v>9785</v>
      </c>
      <c r="C685" s="228" t="s">
        <v>2017</v>
      </c>
      <c r="D685" s="228" t="s">
        <v>2018</v>
      </c>
      <c r="E685" s="228" t="s">
        <v>18140</v>
      </c>
    </row>
    <row r="686" spans="1:5" ht="12.75">
      <c r="A686" s="227">
        <v>39217</v>
      </c>
      <c r="B686" s="227" t="s">
        <v>9786</v>
      </c>
      <c r="C686" s="228" t="s">
        <v>2017</v>
      </c>
      <c r="D686" s="228" t="s">
        <v>2018</v>
      </c>
      <c r="E686" s="228" t="s">
        <v>18702</v>
      </c>
    </row>
    <row r="687" spans="1:5" ht="12.75">
      <c r="A687" s="227">
        <v>39181</v>
      </c>
      <c r="B687" s="227" t="s">
        <v>9787</v>
      </c>
      <c r="C687" s="228" t="s">
        <v>2017</v>
      </c>
      <c r="D687" s="228" t="s">
        <v>2018</v>
      </c>
      <c r="E687" s="228" t="s">
        <v>18703</v>
      </c>
    </row>
    <row r="688" spans="1:5" ht="12.75">
      <c r="A688" s="227">
        <v>39182</v>
      </c>
      <c r="B688" s="227" t="s">
        <v>9788</v>
      </c>
      <c r="C688" s="228" t="s">
        <v>2017</v>
      </c>
      <c r="D688" s="228" t="s">
        <v>2018</v>
      </c>
      <c r="E688" s="228" t="s">
        <v>18704</v>
      </c>
    </row>
    <row r="689" spans="1:5" ht="12.75">
      <c r="A689" s="227">
        <v>12616</v>
      </c>
      <c r="B689" s="227" t="s">
        <v>18705</v>
      </c>
      <c r="C689" s="228" t="s">
        <v>2017</v>
      </c>
      <c r="D689" s="228" t="s">
        <v>2018</v>
      </c>
      <c r="E689" s="228" t="s">
        <v>18706</v>
      </c>
    </row>
    <row r="690" spans="1:5" ht="12.75">
      <c r="A690" s="227">
        <v>1049</v>
      </c>
      <c r="B690" s="227" t="s">
        <v>9789</v>
      </c>
      <c r="C690" s="228" t="s">
        <v>2017</v>
      </c>
      <c r="D690" s="228" t="s">
        <v>2018</v>
      </c>
      <c r="E690" s="228" t="s">
        <v>18707</v>
      </c>
    </row>
    <row r="691" spans="1:5" ht="12.75">
      <c r="A691" s="227">
        <v>1099</v>
      </c>
      <c r="B691" s="227" t="s">
        <v>9790</v>
      </c>
      <c r="C691" s="228" t="s">
        <v>2017</v>
      </c>
      <c r="D691" s="228" t="s">
        <v>2018</v>
      </c>
      <c r="E691" s="228" t="s">
        <v>18708</v>
      </c>
    </row>
    <row r="692" spans="1:5" ht="12.75">
      <c r="A692" s="227">
        <v>39678</v>
      </c>
      <c r="B692" s="227" t="s">
        <v>9791</v>
      </c>
      <c r="C692" s="228" t="s">
        <v>2017</v>
      </c>
      <c r="D692" s="228" t="s">
        <v>2018</v>
      </c>
      <c r="E692" s="228" t="s">
        <v>18709</v>
      </c>
    </row>
    <row r="693" spans="1:5" ht="12.75">
      <c r="A693" s="227">
        <v>1050</v>
      </c>
      <c r="B693" s="227" t="s">
        <v>9792</v>
      </c>
      <c r="C693" s="228" t="s">
        <v>2017</v>
      </c>
      <c r="D693" s="228" t="s">
        <v>2018</v>
      </c>
      <c r="E693" s="228" t="s">
        <v>18710</v>
      </c>
    </row>
    <row r="694" spans="1:5" ht="12.75">
      <c r="A694" s="227">
        <v>1101</v>
      </c>
      <c r="B694" s="227" t="s">
        <v>9793</v>
      </c>
      <c r="C694" s="228" t="s">
        <v>2017</v>
      </c>
      <c r="D694" s="228" t="s">
        <v>2018</v>
      </c>
      <c r="E694" s="228" t="s">
        <v>18711</v>
      </c>
    </row>
    <row r="695" spans="1:5" ht="12.75">
      <c r="A695" s="227">
        <v>1100</v>
      </c>
      <c r="B695" s="227" t="s">
        <v>9794</v>
      </c>
      <c r="C695" s="228" t="s">
        <v>2017</v>
      </c>
      <c r="D695" s="228" t="s">
        <v>2018</v>
      </c>
      <c r="E695" s="228" t="s">
        <v>18712</v>
      </c>
    </row>
    <row r="696" spans="1:5" ht="12.75">
      <c r="A696" s="227">
        <v>39679</v>
      </c>
      <c r="B696" s="227" t="s">
        <v>9795</v>
      </c>
      <c r="C696" s="228" t="s">
        <v>2017</v>
      </c>
      <c r="D696" s="228" t="s">
        <v>2018</v>
      </c>
      <c r="E696" s="228" t="s">
        <v>18713</v>
      </c>
    </row>
    <row r="697" spans="1:5" ht="12.75">
      <c r="A697" s="227">
        <v>1098</v>
      </c>
      <c r="B697" s="227" t="s">
        <v>9796</v>
      </c>
      <c r="C697" s="228" t="s">
        <v>2017</v>
      </c>
      <c r="D697" s="228" t="s">
        <v>2018</v>
      </c>
      <c r="E697" s="228" t="s">
        <v>18714</v>
      </c>
    </row>
    <row r="698" spans="1:5" ht="12.75">
      <c r="A698" s="227">
        <v>1102</v>
      </c>
      <c r="B698" s="227" t="s">
        <v>9797</v>
      </c>
      <c r="C698" s="228" t="s">
        <v>2017</v>
      </c>
      <c r="D698" s="228" t="s">
        <v>2018</v>
      </c>
      <c r="E698" s="228" t="s">
        <v>18715</v>
      </c>
    </row>
    <row r="699" spans="1:5" ht="12.75">
      <c r="A699" s="227">
        <v>1051</v>
      </c>
      <c r="B699" s="227" t="s">
        <v>9798</v>
      </c>
      <c r="C699" s="228" t="s">
        <v>2017</v>
      </c>
      <c r="D699" s="228" t="s">
        <v>2018</v>
      </c>
      <c r="E699" s="228" t="s">
        <v>18716</v>
      </c>
    </row>
    <row r="700" spans="1:5" ht="12.75">
      <c r="A700" s="227">
        <v>37399</v>
      </c>
      <c r="B700" s="227" t="s">
        <v>9799</v>
      </c>
      <c r="C700" s="228" t="s">
        <v>2017</v>
      </c>
      <c r="D700" s="228" t="s">
        <v>2018</v>
      </c>
      <c r="E700" s="228" t="s">
        <v>18717</v>
      </c>
    </row>
    <row r="701" spans="1:5" ht="12.75">
      <c r="A701" s="227">
        <v>43834</v>
      </c>
      <c r="B701" s="227" t="s">
        <v>18718</v>
      </c>
      <c r="C701" s="228" t="s">
        <v>2023</v>
      </c>
      <c r="D701" s="228" t="s">
        <v>2018</v>
      </c>
      <c r="E701" s="228" t="s">
        <v>18719</v>
      </c>
    </row>
    <row r="702" spans="1:5" ht="12.75">
      <c r="A702" s="227">
        <v>43835</v>
      </c>
      <c r="B702" s="227" t="s">
        <v>18720</v>
      </c>
      <c r="C702" s="228" t="s">
        <v>2023</v>
      </c>
      <c r="D702" s="228" t="s">
        <v>2018</v>
      </c>
      <c r="E702" s="228" t="s">
        <v>18721</v>
      </c>
    </row>
    <row r="703" spans="1:5" ht="12.75">
      <c r="A703" s="227">
        <v>43833</v>
      </c>
      <c r="B703" s="227" t="s">
        <v>18722</v>
      </c>
      <c r="C703" s="228" t="s">
        <v>2023</v>
      </c>
      <c r="D703" s="228" t="s">
        <v>2018</v>
      </c>
      <c r="E703" s="228" t="s">
        <v>18723</v>
      </c>
    </row>
    <row r="704" spans="1:5" ht="12.75">
      <c r="A704" s="227">
        <v>41955</v>
      </c>
      <c r="B704" s="227" t="s">
        <v>9800</v>
      </c>
      <c r="C704" s="228" t="s">
        <v>2024</v>
      </c>
      <c r="D704" s="228" t="s">
        <v>2018</v>
      </c>
      <c r="E704" s="228" t="s">
        <v>18724</v>
      </c>
    </row>
    <row r="705" spans="1:5" ht="12.75">
      <c r="A705" s="227">
        <v>41953</v>
      </c>
      <c r="B705" s="227" t="s">
        <v>9801</v>
      </c>
      <c r="C705" s="228" t="s">
        <v>2024</v>
      </c>
      <c r="D705" s="228" t="s">
        <v>2018</v>
      </c>
      <c r="E705" s="228" t="s">
        <v>18725</v>
      </c>
    </row>
    <row r="706" spans="1:5" ht="12.75">
      <c r="A706" s="227">
        <v>41954</v>
      </c>
      <c r="B706" s="227" t="s">
        <v>9802</v>
      </c>
      <c r="C706" s="228" t="s">
        <v>2024</v>
      </c>
      <c r="D706" s="228" t="s">
        <v>2018</v>
      </c>
      <c r="E706" s="228" t="s">
        <v>18726</v>
      </c>
    </row>
    <row r="707" spans="1:5" ht="12.75">
      <c r="A707" s="227">
        <v>25004</v>
      </c>
      <c r="B707" s="227" t="s">
        <v>9803</v>
      </c>
      <c r="C707" s="228" t="s">
        <v>2024</v>
      </c>
      <c r="D707" s="228" t="s">
        <v>2018</v>
      </c>
      <c r="E707" s="228" t="s">
        <v>18727</v>
      </c>
    </row>
    <row r="708" spans="1:5" ht="12.75">
      <c r="A708" s="227">
        <v>25002</v>
      </c>
      <c r="B708" s="227" t="s">
        <v>9804</v>
      </c>
      <c r="C708" s="228" t="s">
        <v>2024</v>
      </c>
      <c r="D708" s="228" t="s">
        <v>2018</v>
      </c>
      <c r="E708" s="228" t="s">
        <v>18727</v>
      </c>
    </row>
    <row r="709" spans="1:5" ht="12.75">
      <c r="A709" s="227">
        <v>37409</v>
      </c>
      <c r="B709" s="227" t="s">
        <v>9805</v>
      </c>
      <c r="C709" s="228" t="s">
        <v>2024</v>
      </c>
      <c r="D709" s="228" t="s">
        <v>2018</v>
      </c>
      <c r="E709" s="228" t="s">
        <v>18727</v>
      </c>
    </row>
    <row r="710" spans="1:5" ht="12.75">
      <c r="A710" s="227">
        <v>841</v>
      </c>
      <c r="B710" s="227" t="s">
        <v>9806</v>
      </c>
      <c r="C710" s="228" t="s">
        <v>2024</v>
      </c>
      <c r="D710" s="228" t="s">
        <v>2018</v>
      </c>
      <c r="E710" s="228" t="s">
        <v>18728</v>
      </c>
    </row>
    <row r="711" spans="1:5" ht="12.75">
      <c r="A711" s="227">
        <v>25005</v>
      </c>
      <c r="B711" s="227" t="s">
        <v>9807</v>
      </c>
      <c r="C711" s="228" t="s">
        <v>2024</v>
      </c>
      <c r="D711" s="228" t="s">
        <v>2018</v>
      </c>
      <c r="E711" s="228" t="s">
        <v>18729</v>
      </c>
    </row>
    <row r="712" spans="1:5" ht="12.75">
      <c r="A712" s="227">
        <v>25003</v>
      </c>
      <c r="B712" s="227" t="s">
        <v>9808</v>
      </c>
      <c r="C712" s="228" t="s">
        <v>2024</v>
      </c>
      <c r="D712" s="228" t="s">
        <v>2018</v>
      </c>
      <c r="E712" s="228" t="s">
        <v>18730</v>
      </c>
    </row>
    <row r="713" spans="1:5" ht="12.75">
      <c r="A713" s="227">
        <v>37410</v>
      </c>
      <c r="B713" s="227" t="s">
        <v>9809</v>
      </c>
      <c r="C713" s="228" t="s">
        <v>2024</v>
      </c>
      <c r="D713" s="228" t="s">
        <v>2018</v>
      </c>
      <c r="E713" s="228" t="s">
        <v>18729</v>
      </c>
    </row>
    <row r="714" spans="1:5" ht="12.75">
      <c r="A714" s="227">
        <v>842</v>
      </c>
      <c r="B714" s="227" t="s">
        <v>9810</v>
      </c>
      <c r="C714" s="228" t="s">
        <v>2024</v>
      </c>
      <c r="D714" s="228" t="s">
        <v>2018</v>
      </c>
      <c r="E714" s="228" t="s">
        <v>18731</v>
      </c>
    </row>
    <row r="715" spans="1:5" ht="12.75">
      <c r="A715" s="227">
        <v>44391</v>
      </c>
      <c r="B715" s="227" t="s">
        <v>9811</v>
      </c>
      <c r="C715" s="228" t="s">
        <v>2023</v>
      </c>
      <c r="D715" s="228" t="s">
        <v>2018</v>
      </c>
      <c r="E715" s="228" t="s">
        <v>18732</v>
      </c>
    </row>
    <row r="716" spans="1:5" ht="12.75">
      <c r="A716" s="227">
        <v>44388</v>
      </c>
      <c r="B716" s="227" t="s">
        <v>9812</v>
      </c>
      <c r="C716" s="228" t="s">
        <v>2023</v>
      </c>
      <c r="D716" s="228" t="s">
        <v>2018</v>
      </c>
      <c r="E716" s="228" t="s">
        <v>18079</v>
      </c>
    </row>
    <row r="717" spans="1:5" ht="12.75">
      <c r="A717" s="227">
        <v>44392</v>
      </c>
      <c r="B717" s="227" t="s">
        <v>9813</v>
      </c>
      <c r="C717" s="228" t="s">
        <v>2023</v>
      </c>
      <c r="D717" s="228" t="s">
        <v>2018</v>
      </c>
      <c r="E717" s="228" t="s">
        <v>18733</v>
      </c>
    </row>
    <row r="718" spans="1:5" ht="12.75">
      <c r="A718" s="227">
        <v>44390</v>
      </c>
      <c r="B718" s="227" t="s">
        <v>9814</v>
      </c>
      <c r="C718" s="228" t="s">
        <v>2023</v>
      </c>
      <c r="D718" s="228" t="s">
        <v>2018</v>
      </c>
      <c r="E718" s="228" t="s">
        <v>18734</v>
      </c>
    </row>
    <row r="719" spans="1:5" ht="12.75">
      <c r="A719" s="227">
        <v>44389</v>
      </c>
      <c r="B719" s="227" t="s">
        <v>9815</v>
      </c>
      <c r="C719" s="228" t="s">
        <v>2023</v>
      </c>
      <c r="D719" s="228" t="s">
        <v>2018</v>
      </c>
      <c r="E719" s="228" t="s">
        <v>18735</v>
      </c>
    </row>
    <row r="720" spans="1:5" ht="12.75">
      <c r="A720" s="227">
        <v>862</v>
      </c>
      <c r="B720" s="227" t="s">
        <v>9816</v>
      </c>
      <c r="C720" s="228" t="s">
        <v>2023</v>
      </c>
      <c r="D720" s="228" t="s">
        <v>2018</v>
      </c>
      <c r="E720" s="228" t="s">
        <v>18736</v>
      </c>
    </row>
    <row r="721" spans="1:5" ht="12.75">
      <c r="A721" s="227">
        <v>866</v>
      </c>
      <c r="B721" s="227" t="s">
        <v>9817</v>
      </c>
      <c r="C721" s="228" t="s">
        <v>2023</v>
      </c>
      <c r="D721" s="228" t="s">
        <v>2018</v>
      </c>
      <c r="E721" s="228" t="s">
        <v>18737</v>
      </c>
    </row>
    <row r="722" spans="1:5" ht="12.75">
      <c r="A722" s="227">
        <v>892</v>
      </c>
      <c r="B722" s="227" t="s">
        <v>9818</v>
      </c>
      <c r="C722" s="228" t="s">
        <v>2023</v>
      </c>
      <c r="D722" s="228" t="s">
        <v>2018</v>
      </c>
      <c r="E722" s="228" t="s">
        <v>18738</v>
      </c>
    </row>
    <row r="723" spans="1:5" ht="12.75">
      <c r="A723" s="227">
        <v>857</v>
      </c>
      <c r="B723" s="227" t="s">
        <v>9819</v>
      </c>
      <c r="C723" s="228" t="s">
        <v>2023</v>
      </c>
      <c r="D723" s="228" t="s">
        <v>2018</v>
      </c>
      <c r="E723" s="228" t="s">
        <v>18739</v>
      </c>
    </row>
    <row r="724" spans="1:5" ht="12.75">
      <c r="A724" s="227">
        <v>37404</v>
      </c>
      <c r="B724" s="227" t="s">
        <v>9820</v>
      </c>
      <c r="C724" s="228" t="s">
        <v>2023</v>
      </c>
      <c r="D724" s="228" t="s">
        <v>2018</v>
      </c>
      <c r="E724" s="228" t="s">
        <v>18740</v>
      </c>
    </row>
    <row r="725" spans="1:5" ht="12.75">
      <c r="A725" s="227">
        <v>868</v>
      </c>
      <c r="B725" s="227" t="s">
        <v>9821</v>
      </c>
      <c r="C725" s="228" t="s">
        <v>2023</v>
      </c>
      <c r="D725" s="228" t="s">
        <v>2018</v>
      </c>
      <c r="E725" s="228" t="s">
        <v>18189</v>
      </c>
    </row>
    <row r="726" spans="1:5" ht="12.75">
      <c r="A726" s="227">
        <v>863</v>
      </c>
      <c r="B726" s="227" t="s">
        <v>9822</v>
      </c>
      <c r="C726" s="228" t="s">
        <v>2023</v>
      </c>
      <c r="D726" s="228" t="s">
        <v>2018</v>
      </c>
      <c r="E726" s="228" t="s">
        <v>18357</v>
      </c>
    </row>
    <row r="727" spans="1:5" ht="12.75">
      <c r="A727" s="227">
        <v>867</v>
      </c>
      <c r="B727" s="227" t="s">
        <v>9823</v>
      </c>
      <c r="C727" s="228" t="s">
        <v>2023</v>
      </c>
      <c r="D727" s="228" t="s">
        <v>2018</v>
      </c>
      <c r="E727" s="228" t="s">
        <v>18741</v>
      </c>
    </row>
    <row r="728" spans="1:5" ht="12.75">
      <c r="A728" s="227">
        <v>864</v>
      </c>
      <c r="B728" s="227" t="s">
        <v>9824</v>
      </c>
      <c r="C728" s="228" t="s">
        <v>2023</v>
      </c>
      <c r="D728" s="228" t="s">
        <v>2018</v>
      </c>
      <c r="E728" s="228" t="s">
        <v>18742</v>
      </c>
    </row>
    <row r="729" spans="1:5" ht="12.75">
      <c r="A729" s="227">
        <v>865</v>
      </c>
      <c r="B729" s="227" t="s">
        <v>9825</v>
      </c>
      <c r="C729" s="228" t="s">
        <v>2023</v>
      </c>
      <c r="D729" s="228" t="s">
        <v>2018</v>
      </c>
      <c r="E729" s="228" t="s">
        <v>18743</v>
      </c>
    </row>
    <row r="730" spans="1:5" ht="12.75">
      <c r="A730" s="227">
        <v>993</v>
      </c>
      <c r="B730" s="227" t="s">
        <v>9826</v>
      </c>
      <c r="C730" s="228" t="s">
        <v>2023</v>
      </c>
      <c r="D730" s="228" t="s">
        <v>2018</v>
      </c>
      <c r="E730" s="228" t="s">
        <v>18674</v>
      </c>
    </row>
    <row r="731" spans="1:5" ht="12.75">
      <c r="A731" s="227">
        <v>1020</v>
      </c>
      <c r="B731" s="227" t="s">
        <v>9827</v>
      </c>
      <c r="C731" s="228" t="s">
        <v>2023</v>
      </c>
      <c r="D731" s="228" t="s">
        <v>2018</v>
      </c>
      <c r="E731" s="228" t="s">
        <v>18744</v>
      </c>
    </row>
    <row r="732" spans="1:5" ht="12.75">
      <c r="A732" s="227">
        <v>1017</v>
      </c>
      <c r="B732" s="227" t="s">
        <v>9828</v>
      </c>
      <c r="C732" s="228" t="s">
        <v>2023</v>
      </c>
      <c r="D732" s="228" t="s">
        <v>2018</v>
      </c>
      <c r="E732" s="228" t="s">
        <v>18745</v>
      </c>
    </row>
    <row r="733" spans="1:5" ht="12.75">
      <c r="A733" s="227">
        <v>999</v>
      </c>
      <c r="B733" s="227" t="s">
        <v>9829</v>
      </c>
      <c r="C733" s="228" t="s">
        <v>2023</v>
      </c>
      <c r="D733" s="228" t="s">
        <v>2018</v>
      </c>
      <c r="E733" s="228" t="s">
        <v>18746</v>
      </c>
    </row>
    <row r="734" spans="1:5" ht="12.75">
      <c r="A734" s="227">
        <v>995</v>
      </c>
      <c r="B734" s="227" t="s">
        <v>9830</v>
      </c>
      <c r="C734" s="228" t="s">
        <v>2023</v>
      </c>
      <c r="D734" s="228" t="s">
        <v>2018</v>
      </c>
      <c r="E734" s="228" t="s">
        <v>18747</v>
      </c>
    </row>
    <row r="735" spans="1:5" ht="12.75">
      <c r="A735" s="227">
        <v>1000</v>
      </c>
      <c r="B735" s="227" t="s">
        <v>9831</v>
      </c>
      <c r="C735" s="228" t="s">
        <v>2023</v>
      </c>
      <c r="D735" s="228" t="s">
        <v>2018</v>
      </c>
      <c r="E735" s="228" t="s">
        <v>18748</v>
      </c>
    </row>
    <row r="736" spans="1:5" ht="12.75">
      <c r="A736" s="227">
        <v>1022</v>
      </c>
      <c r="B736" s="227" t="s">
        <v>9832</v>
      </c>
      <c r="C736" s="228" t="s">
        <v>2023</v>
      </c>
      <c r="D736" s="228" t="s">
        <v>2018</v>
      </c>
      <c r="E736" s="228" t="s">
        <v>18749</v>
      </c>
    </row>
    <row r="737" spans="1:5" ht="12.75">
      <c r="A737" s="227">
        <v>1015</v>
      </c>
      <c r="B737" s="227" t="s">
        <v>9833</v>
      </c>
      <c r="C737" s="228" t="s">
        <v>2023</v>
      </c>
      <c r="D737" s="228" t="s">
        <v>2018</v>
      </c>
      <c r="E737" s="228" t="s">
        <v>18750</v>
      </c>
    </row>
    <row r="738" spans="1:5" ht="12.75">
      <c r="A738" s="227">
        <v>996</v>
      </c>
      <c r="B738" s="227" t="s">
        <v>9834</v>
      </c>
      <c r="C738" s="228" t="s">
        <v>2023</v>
      </c>
      <c r="D738" s="228" t="s">
        <v>2018</v>
      </c>
      <c r="E738" s="228" t="s">
        <v>18751</v>
      </c>
    </row>
    <row r="739" spans="1:5" ht="12.75">
      <c r="A739" s="227">
        <v>1001</v>
      </c>
      <c r="B739" s="227" t="s">
        <v>9835</v>
      </c>
      <c r="C739" s="228" t="s">
        <v>2023</v>
      </c>
      <c r="D739" s="228" t="s">
        <v>2018</v>
      </c>
      <c r="E739" s="228" t="s">
        <v>18752</v>
      </c>
    </row>
    <row r="740" spans="1:5" ht="12.75">
      <c r="A740" s="227">
        <v>1019</v>
      </c>
      <c r="B740" s="227" t="s">
        <v>9836</v>
      </c>
      <c r="C740" s="228" t="s">
        <v>2023</v>
      </c>
      <c r="D740" s="228" t="s">
        <v>2018</v>
      </c>
      <c r="E740" s="228" t="s">
        <v>18753</v>
      </c>
    </row>
    <row r="741" spans="1:5" ht="12.75">
      <c r="A741" s="227">
        <v>1021</v>
      </c>
      <c r="B741" s="227" t="s">
        <v>9837</v>
      </c>
      <c r="C741" s="228" t="s">
        <v>2023</v>
      </c>
      <c r="D741" s="228" t="s">
        <v>2018</v>
      </c>
      <c r="E741" s="228" t="s">
        <v>18549</v>
      </c>
    </row>
    <row r="742" spans="1:5" ht="12.75">
      <c r="A742" s="227">
        <v>39249</v>
      </c>
      <c r="B742" s="227" t="s">
        <v>9838</v>
      </c>
      <c r="C742" s="228" t="s">
        <v>2023</v>
      </c>
      <c r="D742" s="228" t="s">
        <v>2018</v>
      </c>
      <c r="E742" s="228" t="s">
        <v>18754</v>
      </c>
    </row>
    <row r="743" spans="1:5" ht="12.75">
      <c r="A743" s="227">
        <v>1018</v>
      </c>
      <c r="B743" s="227" t="s">
        <v>9839</v>
      </c>
      <c r="C743" s="228" t="s">
        <v>2023</v>
      </c>
      <c r="D743" s="228" t="s">
        <v>2018</v>
      </c>
      <c r="E743" s="228" t="s">
        <v>18755</v>
      </c>
    </row>
    <row r="744" spans="1:5" ht="12.75">
      <c r="A744" s="227">
        <v>39250</v>
      </c>
      <c r="B744" s="227" t="s">
        <v>9840</v>
      </c>
      <c r="C744" s="228" t="s">
        <v>2023</v>
      </c>
      <c r="D744" s="228" t="s">
        <v>2018</v>
      </c>
      <c r="E744" s="228" t="s">
        <v>18756</v>
      </c>
    </row>
    <row r="745" spans="1:5" ht="12.75">
      <c r="A745" s="227">
        <v>994</v>
      </c>
      <c r="B745" s="227" t="s">
        <v>9841</v>
      </c>
      <c r="C745" s="228" t="s">
        <v>2023</v>
      </c>
      <c r="D745" s="228" t="s">
        <v>2018</v>
      </c>
      <c r="E745" s="228" t="s">
        <v>18757</v>
      </c>
    </row>
    <row r="746" spans="1:5" ht="12.75">
      <c r="A746" s="227">
        <v>977</v>
      </c>
      <c r="B746" s="227" t="s">
        <v>9842</v>
      </c>
      <c r="C746" s="228" t="s">
        <v>2023</v>
      </c>
      <c r="D746" s="228" t="s">
        <v>2018</v>
      </c>
      <c r="E746" s="228" t="s">
        <v>18758</v>
      </c>
    </row>
    <row r="747" spans="1:5" ht="12.75">
      <c r="A747" s="227">
        <v>998</v>
      </c>
      <c r="B747" s="227" t="s">
        <v>9843</v>
      </c>
      <c r="C747" s="228" t="s">
        <v>2023</v>
      </c>
      <c r="D747" s="228" t="s">
        <v>2018</v>
      </c>
      <c r="E747" s="228" t="s">
        <v>18759</v>
      </c>
    </row>
    <row r="748" spans="1:5" ht="12.75">
      <c r="A748" s="227">
        <v>39251</v>
      </c>
      <c r="B748" s="227" t="s">
        <v>9844</v>
      </c>
      <c r="C748" s="228" t="s">
        <v>2023</v>
      </c>
      <c r="D748" s="228" t="s">
        <v>2018</v>
      </c>
      <c r="E748" s="228" t="s">
        <v>18760</v>
      </c>
    </row>
    <row r="749" spans="1:5" ht="12.75">
      <c r="A749" s="227">
        <v>1011</v>
      </c>
      <c r="B749" s="227" t="s">
        <v>9845</v>
      </c>
      <c r="C749" s="228" t="s">
        <v>2023</v>
      </c>
      <c r="D749" s="228" t="s">
        <v>2018</v>
      </c>
      <c r="E749" s="228" t="s">
        <v>18378</v>
      </c>
    </row>
    <row r="750" spans="1:5" ht="12.75">
      <c r="A750" s="227">
        <v>39252</v>
      </c>
      <c r="B750" s="227" t="s">
        <v>9846</v>
      </c>
      <c r="C750" s="228" t="s">
        <v>2023</v>
      </c>
      <c r="D750" s="228" t="s">
        <v>2018</v>
      </c>
      <c r="E750" s="228" t="s">
        <v>18761</v>
      </c>
    </row>
    <row r="751" spans="1:5" ht="12.75">
      <c r="A751" s="227">
        <v>1013</v>
      </c>
      <c r="B751" s="227" t="s">
        <v>9847</v>
      </c>
      <c r="C751" s="228" t="s">
        <v>2023</v>
      </c>
      <c r="D751" s="228" t="s">
        <v>2018</v>
      </c>
      <c r="E751" s="228" t="s">
        <v>18683</v>
      </c>
    </row>
    <row r="752" spans="1:5" ht="12.75">
      <c r="A752" s="227">
        <v>980</v>
      </c>
      <c r="B752" s="227" t="s">
        <v>9848</v>
      </c>
      <c r="C752" s="228" t="s">
        <v>2023</v>
      </c>
      <c r="D752" s="228" t="s">
        <v>2018</v>
      </c>
      <c r="E752" s="228" t="s">
        <v>18218</v>
      </c>
    </row>
    <row r="753" spans="1:5" ht="12.75">
      <c r="A753" s="227">
        <v>39237</v>
      </c>
      <c r="B753" s="227" t="s">
        <v>9849</v>
      </c>
      <c r="C753" s="228" t="s">
        <v>2023</v>
      </c>
      <c r="D753" s="228" t="s">
        <v>2018</v>
      </c>
      <c r="E753" s="228" t="s">
        <v>18762</v>
      </c>
    </row>
    <row r="754" spans="1:5" ht="12.75">
      <c r="A754" s="227">
        <v>39238</v>
      </c>
      <c r="B754" s="227" t="s">
        <v>9850</v>
      </c>
      <c r="C754" s="228" t="s">
        <v>2023</v>
      </c>
      <c r="D754" s="228" t="s">
        <v>2018</v>
      </c>
      <c r="E754" s="228" t="s">
        <v>18763</v>
      </c>
    </row>
    <row r="755" spans="1:5" ht="12.75">
      <c r="A755" s="227">
        <v>979</v>
      </c>
      <c r="B755" s="227" t="s">
        <v>9851</v>
      </c>
      <c r="C755" s="228" t="s">
        <v>2023</v>
      </c>
      <c r="D755" s="228" t="s">
        <v>2018</v>
      </c>
      <c r="E755" s="228" t="s">
        <v>18764</v>
      </c>
    </row>
    <row r="756" spans="1:5" ht="12.75">
      <c r="A756" s="227">
        <v>39239</v>
      </c>
      <c r="B756" s="227" t="s">
        <v>9852</v>
      </c>
      <c r="C756" s="228" t="s">
        <v>2023</v>
      </c>
      <c r="D756" s="228" t="s">
        <v>2018</v>
      </c>
      <c r="E756" s="228" t="s">
        <v>18765</v>
      </c>
    </row>
    <row r="757" spans="1:5" ht="12.75">
      <c r="A757" s="227">
        <v>1014</v>
      </c>
      <c r="B757" s="227" t="s">
        <v>9853</v>
      </c>
      <c r="C757" s="228" t="s">
        <v>2023</v>
      </c>
      <c r="D757" s="228" t="s">
        <v>2018</v>
      </c>
      <c r="E757" s="228" t="s">
        <v>18766</v>
      </c>
    </row>
    <row r="758" spans="1:5" ht="12.75">
      <c r="A758" s="227">
        <v>39240</v>
      </c>
      <c r="B758" s="227" t="s">
        <v>9854</v>
      </c>
      <c r="C758" s="228" t="s">
        <v>2023</v>
      </c>
      <c r="D758" s="228" t="s">
        <v>2018</v>
      </c>
      <c r="E758" s="228" t="s">
        <v>18767</v>
      </c>
    </row>
    <row r="759" spans="1:5" ht="12.75">
      <c r="A759" s="227">
        <v>39232</v>
      </c>
      <c r="B759" s="227" t="s">
        <v>9855</v>
      </c>
      <c r="C759" s="228" t="s">
        <v>2023</v>
      </c>
      <c r="D759" s="228" t="s">
        <v>2018</v>
      </c>
      <c r="E759" s="228" t="s">
        <v>18768</v>
      </c>
    </row>
    <row r="760" spans="1:5" ht="12.75">
      <c r="A760" s="227">
        <v>39233</v>
      </c>
      <c r="B760" s="227" t="s">
        <v>9856</v>
      </c>
      <c r="C760" s="228" t="s">
        <v>2023</v>
      </c>
      <c r="D760" s="228" t="s">
        <v>2018</v>
      </c>
      <c r="E760" s="228" t="s">
        <v>18769</v>
      </c>
    </row>
    <row r="761" spans="1:5" ht="12.75">
      <c r="A761" s="227">
        <v>981</v>
      </c>
      <c r="B761" s="227" t="s">
        <v>9857</v>
      </c>
      <c r="C761" s="228" t="s">
        <v>2023</v>
      </c>
      <c r="D761" s="228" t="s">
        <v>2022</v>
      </c>
      <c r="E761" s="228" t="s">
        <v>18770</v>
      </c>
    </row>
    <row r="762" spans="1:5" ht="12.75">
      <c r="A762" s="227">
        <v>39234</v>
      </c>
      <c r="B762" s="227" t="s">
        <v>9858</v>
      </c>
      <c r="C762" s="228" t="s">
        <v>2023</v>
      </c>
      <c r="D762" s="228" t="s">
        <v>2018</v>
      </c>
      <c r="E762" s="228" t="s">
        <v>18771</v>
      </c>
    </row>
    <row r="763" spans="1:5" ht="12.75">
      <c r="A763" s="227">
        <v>982</v>
      </c>
      <c r="B763" s="227" t="s">
        <v>9859</v>
      </c>
      <c r="C763" s="228" t="s">
        <v>2023</v>
      </c>
      <c r="D763" s="228" t="s">
        <v>2018</v>
      </c>
      <c r="E763" s="228" t="s">
        <v>18532</v>
      </c>
    </row>
    <row r="764" spans="1:5" ht="12.75">
      <c r="A764" s="227">
        <v>39235</v>
      </c>
      <c r="B764" s="227" t="s">
        <v>9860</v>
      </c>
      <c r="C764" s="228" t="s">
        <v>2023</v>
      </c>
      <c r="D764" s="228" t="s">
        <v>2018</v>
      </c>
      <c r="E764" s="228" t="s">
        <v>18772</v>
      </c>
    </row>
    <row r="765" spans="1:5" ht="12.75">
      <c r="A765" s="227">
        <v>39236</v>
      </c>
      <c r="B765" s="227" t="s">
        <v>9861</v>
      </c>
      <c r="C765" s="228" t="s">
        <v>2023</v>
      </c>
      <c r="D765" s="228" t="s">
        <v>2018</v>
      </c>
      <c r="E765" s="228" t="s">
        <v>18773</v>
      </c>
    </row>
    <row r="766" spans="1:5" ht="12.75">
      <c r="A766" s="227">
        <v>990</v>
      </c>
      <c r="B766" s="227" t="s">
        <v>9862</v>
      </c>
      <c r="C766" s="228" t="s">
        <v>2023</v>
      </c>
      <c r="D766" s="228" t="s">
        <v>2018</v>
      </c>
      <c r="E766" s="228" t="s">
        <v>18774</v>
      </c>
    </row>
    <row r="767" spans="1:5" ht="12.75">
      <c r="A767" s="227">
        <v>39241</v>
      </c>
      <c r="B767" s="227" t="s">
        <v>9863</v>
      </c>
      <c r="C767" s="228" t="s">
        <v>2023</v>
      </c>
      <c r="D767" s="228" t="s">
        <v>2018</v>
      </c>
      <c r="E767" s="228" t="s">
        <v>18775</v>
      </c>
    </row>
    <row r="768" spans="1:5" ht="12.75">
      <c r="A768" s="227">
        <v>1005</v>
      </c>
      <c r="B768" s="227" t="s">
        <v>9864</v>
      </c>
      <c r="C768" s="228" t="s">
        <v>2023</v>
      </c>
      <c r="D768" s="228" t="s">
        <v>2018</v>
      </c>
      <c r="E768" s="228" t="s">
        <v>18776</v>
      </c>
    </row>
    <row r="769" spans="1:5" ht="12.75">
      <c r="A769" s="227">
        <v>991</v>
      </c>
      <c r="B769" s="227" t="s">
        <v>9865</v>
      </c>
      <c r="C769" s="228" t="s">
        <v>2023</v>
      </c>
      <c r="D769" s="228" t="s">
        <v>2018</v>
      </c>
      <c r="E769" s="228" t="s">
        <v>18777</v>
      </c>
    </row>
    <row r="770" spans="1:5" ht="12.75">
      <c r="A770" s="227">
        <v>986</v>
      </c>
      <c r="B770" s="227" t="s">
        <v>9866</v>
      </c>
      <c r="C770" s="228" t="s">
        <v>2023</v>
      </c>
      <c r="D770" s="228" t="s">
        <v>2018</v>
      </c>
      <c r="E770" s="228" t="s">
        <v>18778</v>
      </c>
    </row>
    <row r="771" spans="1:5" ht="12.75">
      <c r="A771" s="227">
        <v>987</v>
      </c>
      <c r="B771" s="227" t="s">
        <v>9867</v>
      </c>
      <c r="C771" s="228" t="s">
        <v>2023</v>
      </c>
      <c r="D771" s="228" t="s">
        <v>2018</v>
      </c>
      <c r="E771" s="228" t="s">
        <v>18779</v>
      </c>
    </row>
    <row r="772" spans="1:5" ht="12.75">
      <c r="A772" s="227">
        <v>1007</v>
      </c>
      <c r="B772" s="227" t="s">
        <v>9868</v>
      </c>
      <c r="C772" s="228" t="s">
        <v>2023</v>
      </c>
      <c r="D772" s="228" t="s">
        <v>2018</v>
      </c>
      <c r="E772" s="228" t="s">
        <v>18664</v>
      </c>
    </row>
    <row r="773" spans="1:5" ht="12.75">
      <c r="A773" s="227">
        <v>1008</v>
      </c>
      <c r="B773" s="227" t="s">
        <v>9869</v>
      </c>
      <c r="C773" s="228" t="s">
        <v>2023</v>
      </c>
      <c r="D773" s="228" t="s">
        <v>2018</v>
      </c>
      <c r="E773" s="228" t="s">
        <v>18144</v>
      </c>
    </row>
    <row r="774" spans="1:5" ht="12.75">
      <c r="A774" s="227">
        <v>988</v>
      </c>
      <c r="B774" s="227" t="s">
        <v>9870</v>
      </c>
      <c r="C774" s="228" t="s">
        <v>2023</v>
      </c>
      <c r="D774" s="228" t="s">
        <v>2018</v>
      </c>
      <c r="E774" s="228" t="s">
        <v>18780</v>
      </c>
    </row>
    <row r="775" spans="1:5" ht="12.75">
      <c r="A775" s="227">
        <v>989</v>
      </c>
      <c r="B775" s="227" t="s">
        <v>9871</v>
      </c>
      <c r="C775" s="228" t="s">
        <v>2023</v>
      </c>
      <c r="D775" s="228" t="s">
        <v>2018</v>
      </c>
      <c r="E775" s="228" t="s">
        <v>18781</v>
      </c>
    </row>
    <row r="776" spans="1:5" ht="12.75">
      <c r="A776" s="227">
        <v>1006</v>
      </c>
      <c r="B776" s="227" t="s">
        <v>9872</v>
      </c>
      <c r="C776" s="228" t="s">
        <v>2023</v>
      </c>
      <c r="D776" s="228" t="s">
        <v>2018</v>
      </c>
      <c r="E776" s="228" t="s">
        <v>18782</v>
      </c>
    </row>
    <row r="777" spans="1:5" ht="12.75">
      <c r="A777" s="227">
        <v>43972</v>
      </c>
      <c r="B777" s="227" t="s">
        <v>9873</v>
      </c>
      <c r="C777" s="228" t="s">
        <v>2023</v>
      </c>
      <c r="D777" s="228" t="s">
        <v>2018</v>
      </c>
      <c r="E777" s="228" t="s">
        <v>18408</v>
      </c>
    </row>
    <row r="778" spans="1:5" ht="12.75">
      <c r="A778" s="227">
        <v>43971</v>
      </c>
      <c r="B778" s="227" t="s">
        <v>9874</v>
      </c>
      <c r="C778" s="228" t="s">
        <v>2023</v>
      </c>
      <c r="D778" s="228" t="s">
        <v>2022</v>
      </c>
      <c r="E778" s="228" t="s">
        <v>18404</v>
      </c>
    </row>
    <row r="779" spans="1:5" ht="12.75">
      <c r="A779" s="227">
        <v>39598</v>
      </c>
      <c r="B779" s="227" t="s">
        <v>9875</v>
      </c>
      <c r="C779" s="228" t="s">
        <v>2023</v>
      </c>
      <c r="D779" s="228" t="s">
        <v>2018</v>
      </c>
      <c r="E779" s="228" t="s">
        <v>18783</v>
      </c>
    </row>
    <row r="780" spans="1:5" ht="12.75">
      <c r="A780" s="227">
        <v>43973</v>
      </c>
      <c r="B780" s="227" t="s">
        <v>9876</v>
      </c>
      <c r="C780" s="228" t="s">
        <v>2023</v>
      </c>
      <c r="D780" s="228" t="s">
        <v>2018</v>
      </c>
      <c r="E780" s="228" t="s">
        <v>18374</v>
      </c>
    </row>
    <row r="781" spans="1:5" ht="12.75">
      <c r="A781" s="227">
        <v>39599</v>
      </c>
      <c r="B781" s="227" t="s">
        <v>9877</v>
      </c>
      <c r="C781" s="228" t="s">
        <v>2023</v>
      </c>
      <c r="D781" s="228" t="s">
        <v>2018</v>
      </c>
      <c r="E781" s="228" t="s">
        <v>18784</v>
      </c>
    </row>
    <row r="782" spans="1:5" ht="12.75">
      <c r="A782" s="227">
        <v>43832</v>
      </c>
      <c r="B782" s="227" t="s">
        <v>9878</v>
      </c>
      <c r="C782" s="228" t="s">
        <v>2023</v>
      </c>
      <c r="D782" s="228" t="s">
        <v>2018</v>
      </c>
      <c r="E782" s="228" t="s">
        <v>18785</v>
      </c>
    </row>
    <row r="783" spans="1:5" ht="12.75">
      <c r="A783" s="227">
        <v>34602</v>
      </c>
      <c r="B783" s="227" t="s">
        <v>9879</v>
      </c>
      <c r="C783" s="228" t="s">
        <v>2023</v>
      </c>
      <c r="D783" s="228" t="s">
        <v>2018</v>
      </c>
      <c r="E783" s="228" t="s">
        <v>18786</v>
      </c>
    </row>
    <row r="784" spans="1:5" ht="12.75">
      <c r="A784" s="227">
        <v>34607</v>
      </c>
      <c r="B784" s="227" t="s">
        <v>9880</v>
      </c>
      <c r="C784" s="228" t="s">
        <v>2023</v>
      </c>
      <c r="D784" s="228" t="s">
        <v>2018</v>
      </c>
      <c r="E784" s="228" t="s">
        <v>18787</v>
      </c>
    </row>
    <row r="785" spans="1:5" ht="12.75">
      <c r="A785" s="227">
        <v>34609</v>
      </c>
      <c r="B785" s="227" t="s">
        <v>9881</v>
      </c>
      <c r="C785" s="228" t="s">
        <v>2023</v>
      </c>
      <c r="D785" s="228" t="s">
        <v>2018</v>
      </c>
      <c r="E785" s="228" t="s">
        <v>18788</v>
      </c>
    </row>
    <row r="786" spans="1:5" ht="12.75">
      <c r="A786" s="227">
        <v>34618</v>
      </c>
      <c r="B786" s="227" t="s">
        <v>9882</v>
      </c>
      <c r="C786" s="228" t="s">
        <v>2023</v>
      </c>
      <c r="D786" s="228" t="s">
        <v>2018</v>
      </c>
      <c r="E786" s="228" t="s">
        <v>18789</v>
      </c>
    </row>
    <row r="787" spans="1:5" ht="12.75">
      <c r="A787" s="227">
        <v>34621</v>
      </c>
      <c r="B787" s="227" t="s">
        <v>9883</v>
      </c>
      <c r="C787" s="228" t="s">
        <v>2023</v>
      </c>
      <c r="D787" s="228" t="s">
        <v>2018</v>
      </c>
      <c r="E787" s="228" t="s">
        <v>18790</v>
      </c>
    </row>
    <row r="788" spans="1:5" ht="12.75">
      <c r="A788" s="227">
        <v>34622</v>
      </c>
      <c r="B788" s="227" t="s">
        <v>9884</v>
      </c>
      <c r="C788" s="228" t="s">
        <v>2023</v>
      </c>
      <c r="D788" s="228" t="s">
        <v>2018</v>
      </c>
      <c r="E788" s="228" t="s">
        <v>18791</v>
      </c>
    </row>
    <row r="789" spans="1:5" ht="12.75">
      <c r="A789" s="227">
        <v>34624</v>
      </c>
      <c r="B789" s="227" t="s">
        <v>9885</v>
      </c>
      <c r="C789" s="228" t="s">
        <v>2023</v>
      </c>
      <c r="D789" s="228" t="s">
        <v>2018</v>
      </c>
      <c r="E789" s="228" t="s">
        <v>18261</v>
      </c>
    </row>
    <row r="790" spans="1:5" ht="12.75">
      <c r="A790" s="227">
        <v>34627</v>
      </c>
      <c r="B790" s="227" t="s">
        <v>9886</v>
      </c>
      <c r="C790" s="228" t="s">
        <v>2023</v>
      </c>
      <c r="D790" s="228" t="s">
        <v>2018</v>
      </c>
      <c r="E790" s="228" t="s">
        <v>18792</v>
      </c>
    </row>
    <row r="791" spans="1:5" ht="12.75">
      <c r="A791" s="227">
        <v>34629</v>
      </c>
      <c r="B791" s="227" t="s">
        <v>9887</v>
      </c>
      <c r="C791" s="228" t="s">
        <v>2023</v>
      </c>
      <c r="D791" s="228" t="s">
        <v>2018</v>
      </c>
      <c r="E791" s="228" t="s">
        <v>18474</v>
      </c>
    </row>
    <row r="792" spans="1:5" ht="12.75">
      <c r="A792" s="227">
        <v>39257</v>
      </c>
      <c r="B792" s="227" t="s">
        <v>9888</v>
      </c>
      <c r="C792" s="228" t="s">
        <v>2023</v>
      </c>
      <c r="D792" s="228" t="s">
        <v>2018</v>
      </c>
      <c r="E792" s="228" t="s">
        <v>18789</v>
      </c>
    </row>
    <row r="793" spans="1:5" ht="12.75">
      <c r="A793" s="227">
        <v>39261</v>
      </c>
      <c r="B793" s="227" t="s">
        <v>9889</v>
      </c>
      <c r="C793" s="228" t="s">
        <v>2023</v>
      </c>
      <c r="D793" s="228" t="s">
        <v>2018</v>
      </c>
      <c r="E793" s="228" t="s">
        <v>18793</v>
      </c>
    </row>
    <row r="794" spans="1:5" ht="12.75">
      <c r="A794" s="227">
        <v>39268</v>
      </c>
      <c r="B794" s="227" t="s">
        <v>9890</v>
      </c>
      <c r="C794" s="228" t="s">
        <v>2023</v>
      </c>
      <c r="D794" s="228" t="s">
        <v>2018</v>
      </c>
      <c r="E794" s="228" t="s">
        <v>18794</v>
      </c>
    </row>
    <row r="795" spans="1:5" ht="12.75">
      <c r="A795" s="227">
        <v>39262</v>
      </c>
      <c r="B795" s="227" t="s">
        <v>9891</v>
      </c>
      <c r="C795" s="228" t="s">
        <v>2023</v>
      </c>
      <c r="D795" s="228" t="s">
        <v>2018</v>
      </c>
      <c r="E795" s="228" t="s">
        <v>18795</v>
      </c>
    </row>
    <row r="796" spans="1:5" ht="12.75">
      <c r="A796" s="227">
        <v>39258</v>
      </c>
      <c r="B796" s="227" t="s">
        <v>9892</v>
      </c>
      <c r="C796" s="228" t="s">
        <v>2023</v>
      </c>
      <c r="D796" s="228" t="s">
        <v>2018</v>
      </c>
      <c r="E796" s="228" t="s">
        <v>18796</v>
      </c>
    </row>
    <row r="797" spans="1:5" ht="12.75">
      <c r="A797" s="227">
        <v>39263</v>
      </c>
      <c r="B797" s="227" t="s">
        <v>9893</v>
      </c>
      <c r="C797" s="228" t="s">
        <v>2023</v>
      </c>
      <c r="D797" s="228" t="s">
        <v>2018</v>
      </c>
      <c r="E797" s="228" t="s">
        <v>18797</v>
      </c>
    </row>
    <row r="798" spans="1:5" ht="12.75">
      <c r="A798" s="227">
        <v>39264</v>
      </c>
      <c r="B798" s="227" t="s">
        <v>9894</v>
      </c>
      <c r="C798" s="228" t="s">
        <v>2023</v>
      </c>
      <c r="D798" s="228" t="s">
        <v>2018</v>
      </c>
      <c r="E798" s="228" t="s">
        <v>18798</v>
      </c>
    </row>
    <row r="799" spans="1:5" ht="12.75">
      <c r="A799" s="227">
        <v>39259</v>
      </c>
      <c r="B799" s="227" t="s">
        <v>9895</v>
      </c>
      <c r="C799" s="228" t="s">
        <v>2023</v>
      </c>
      <c r="D799" s="228" t="s">
        <v>2018</v>
      </c>
      <c r="E799" s="228" t="s">
        <v>18799</v>
      </c>
    </row>
    <row r="800" spans="1:5" ht="12.75">
      <c r="A800" s="227">
        <v>39265</v>
      </c>
      <c r="B800" s="227" t="s">
        <v>9896</v>
      </c>
      <c r="C800" s="228" t="s">
        <v>2023</v>
      </c>
      <c r="D800" s="228" t="s">
        <v>2018</v>
      </c>
      <c r="E800" s="228" t="s">
        <v>18800</v>
      </c>
    </row>
    <row r="801" spans="1:5" ht="12.75">
      <c r="A801" s="227">
        <v>39260</v>
      </c>
      <c r="B801" s="227" t="s">
        <v>9897</v>
      </c>
      <c r="C801" s="228" t="s">
        <v>2023</v>
      </c>
      <c r="D801" s="228" t="s">
        <v>2018</v>
      </c>
      <c r="E801" s="228" t="s">
        <v>18801</v>
      </c>
    </row>
    <row r="802" spans="1:5" ht="12.75">
      <c r="A802" s="227">
        <v>39266</v>
      </c>
      <c r="B802" s="227" t="s">
        <v>9898</v>
      </c>
      <c r="C802" s="228" t="s">
        <v>2023</v>
      </c>
      <c r="D802" s="228" t="s">
        <v>2018</v>
      </c>
      <c r="E802" s="228" t="s">
        <v>18802</v>
      </c>
    </row>
    <row r="803" spans="1:5" ht="12.75">
      <c r="A803" s="227">
        <v>39267</v>
      </c>
      <c r="B803" s="227" t="s">
        <v>9899</v>
      </c>
      <c r="C803" s="228" t="s">
        <v>2023</v>
      </c>
      <c r="D803" s="228" t="s">
        <v>2018</v>
      </c>
      <c r="E803" s="228" t="s">
        <v>18803</v>
      </c>
    </row>
    <row r="804" spans="1:5" ht="12.75">
      <c r="A804" s="227">
        <v>11901</v>
      </c>
      <c r="B804" s="227" t="s">
        <v>9900</v>
      </c>
      <c r="C804" s="228" t="s">
        <v>2023</v>
      </c>
      <c r="D804" s="228" t="s">
        <v>2018</v>
      </c>
      <c r="E804" s="228" t="s">
        <v>18804</v>
      </c>
    </row>
    <row r="805" spans="1:5" ht="12.75">
      <c r="A805" s="227">
        <v>11902</v>
      </c>
      <c r="B805" s="227" t="s">
        <v>9901</v>
      </c>
      <c r="C805" s="228" t="s">
        <v>2023</v>
      </c>
      <c r="D805" s="228" t="s">
        <v>2018</v>
      </c>
      <c r="E805" s="228" t="s">
        <v>18805</v>
      </c>
    </row>
    <row r="806" spans="1:5" ht="12.75">
      <c r="A806" s="227">
        <v>11903</v>
      </c>
      <c r="B806" s="227" t="s">
        <v>9902</v>
      </c>
      <c r="C806" s="228" t="s">
        <v>2023</v>
      </c>
      <c r="D806" s="228" t="s">
        <v>2018</v>
      </c>
      <c r="E806" s="228" t="s">
        <v>18702</v>
      </c>
    </row>
    <row r="807" spans="1:5" ht="12.75">
      <c r="A807" s="227">
        <v>11904</v>
      </c>
      <c r="B807" s="227" t="s">
        <v>9903</v>
      </c>
      <c r="C807" s="228" t="s">
        <v>2023</v>
      </c>
      <c r="D807" s="228" t="s">
        <v>2018</v>
      </c>
      <c r="E807" s="228" t="s">
        <v>18806</v>
      </c>
    </row>
    <row r="808" spans="1:5" ht="12.75">
      <c r="A808" s="227">
        <v>11905</v>
      </c>
      <c r="B808" s="227" t="s">
        <v>9904</v>
      </c>
      <c r="C808" s="228" t="s">
        <v>2023</v>
      </c>
      <c r="D808" s="228" t="s">
        <v>2018</v>
      </c>
      <c r="E808" s="228" t="s">
        <v>18403</v>
      </c>
    </row>
    <row r="809" spans="1:5" ht="12.75">
      <c r="A809" s="227">
        <v>11906</v>
      </c>
      <c r="B809" s="227" t="s">
        <v>9905</v>
      </c>
      <c r="C809" s="228" t="s">
        <v>2023</v>
      </c>
      <c r="D809" s="228" t="s">
        <v>2018</v>
      </c>
      <c r="E809" s="228" t="s">
        <v>18807</v>
      </c>
    </row>
    <row r="810" spans="1:5" ht="12.75">
      <c r="A810" s="227">
        <v>11919</v>
      </c>
      <c r="B810" s="227" t="s">
        <v>9906</v>
      </c>
      <c r="C810" s="228" t="s">
        <v>2023</v>
      </c>
      <c r="D810" s="228" t="s">
        <v>2018</v>
      </c>
      <c r="E810" s="228" t="s">
        <v>18808</v>
      </c>
    </row>
    <row r="811" spans="1:5" ht="12.75">
      <c r="A811" s="227">
        <v>11920</v>
      </c>
      <c r="B811" s="227" t="s">
        <v>9907</v>
      </c>
      <c r="C811" s="228" t="s">
        <v>2023</v>
      </c>
      <c r="D811" s="228" t="s">
        <v>2018</v>
      </c>
      <c r="E811" s="228" t="s">
        <v>18809</v>
      </c>
    </row>
    <row r="812" spans="1:5" ht="12.75">
      <c r="A812" s="227">
        <v>11924</v>
      </c>
      <c r="B812" s="227" t="s">
        <v>9908</v>
      </c>
      <c r="C812" s="228" t="s">
        <v>2023</v>
      </c>
      <c r="D812" s="228" t="s">
        <v>2018</v>
      </c>
      <c r="E812" s="228" t="s">
        <v>18810</v>
      </c>
    </row>
    <row r="813" spans="1:5" ht="12.75">
      <c r="A813" s="227">
        <v>11921</v>
      </c>
      <c r="B813" s="227" t="s">
        <v>9909</v>
      </c>
      <c r="C813" s="228" t="s">
        <v>2023</v>
      </c>
      <c r="D813" s="228" t="s">
        <v>2018</v>
      </c>
      <c r="E813" s="228" t="s">
        <v>18704</v>
      </c>
    </row>
    <row r="814" spans="1:5" ht="12.75">
      <c r="A814" s="227">
        <v>11922</v>
      </c>
      <c r="B814" s="227" t="s">
        <v>9910</v>
      </c>
      <c r="C814" s="228" t="s">
        <v>2023</v>
      </c>
      <c r="D814" s="228" t="s">
        <v>2018</v>
      </c>
      <c r="E814" s="228" t="s">
        <v>18811</v>
      </c>
    </row>
    <row r="815" spans="1:5" ht="12.75">
      <c r="A815" s="227">
        <v>11923</v>
      </c>
      <c r="B815" s="227" t="s">
        <v>9911</v>
      </c>
      <c r="C815" s="228" t="s">
        <v>2023</v>
      </c>
      <c r="D815" s="228" t="s">
        <v>2018</v>
      </c>
      <c r="E815" s="228" t="s">
        <v>18812</v>
      </c>
    </row>
    <row r="816" spans="1:5" ht="12.75">
      <c r="A816" s="227">
        <v>11916</v>
      </c>
      <c r="B816" s="227" t="s">
        <v>9912</v>
      </c>
      <c r="C816" s="228" t="s">
        <v>2023</v>
      </c>
      <c r="D816" s="228" t="s">
        <v>2018</v>
      </c>
      <c r="E816" s="228" t="s">
        <v>18813</v>
      </c>
    </row>
    <row r="817" spans="1:5" ht="12.75">
      <c r="A817" s="227">
        <v>11914</v>
      </c>
      <c r="B817" s="227" t="s">
        <v>9913</v>
      </c>
      <c r="C817" s="228" t="s">
        <v>2023</v>
      </c>
      <c r="D817" s="228" t="s">
        <v>2018</v>
      </c>
      <c r="E817" s="228" t="s">
        <v>18814</v>
      </c>
    </row>
    <row r="818" spans="1:5" ht="12.75">
      <c r="A818" s="227">
        <v>11917</v>
      </c>
      <c r="B818" s="227" t="s">
        <v>9914</v>
      </c>
      <c r="C818" s="228" t="s">
        <v>2023</v>
      </c>
      <c r="D818" s="228" t="s">
        <v>2018</v>
      </c>
      <c r="E818" s="228" t="s">
        <v>18815</v>
      </c>
    </row>
    <row r="819" spans="1:5" ht="12.75">
      <c r="A819" s="227">
        <v>11918</v>
      </c>
      <c r="B819" s="227" t="s">
        <v>9915</v>
      </c>
      <c r="C819" s="228" t="s">
        <v>2023</v>
      </c>
      <c r="D819" s="228" t="s">
        <v>2018</v>
      </c>
      <c r="E819" s="228" t="s">
        <v>18816</v>
      </c>
    </row>
    <row r="820" spans="1:5" ht="12.75">
      <c r="A820" s="227">
        <v>37734</v>
      </c>
      <c r="B820" s="227" t="s">
        <v>9916</v>
      </c>
      <c r="C820" s="228" t="s">
        <v>2017</v>
      </c>
      <c r="D820" s="228" t="s">
        <v>2018</v>
      </c>
      <c r="E820" s="228" t="s">
        <v>18817</v>
      </c>
    </row>
    <row r="821" spans="1:5" ht="12.75">
      <c r="A821" s="227">
        <v>42251</v>
      </c>
      <c r="B821" s="227" t="s">
        <v>9917</v>
      </c>
      <c r="C821" s="228" t="s">
        <v>2017</v>
      </c>
      <c r="D821" s="228" t="s">
        <v>2018</v>
      </c>
      <c r="E821" s="228" t="s">
        <v>18818</v>
      </c>
    </row>
    <row r="822" spans="1:5" ht="12.75">
      <c r="A822" s="227">
        <v>37733</v>
      </c>
      <c r="B822" s="227" t="s">
        <v>9918</v>
      </c>
      <c r="C822" s="228" t="s">
        <v>2017</v>
      </c>
      <c r="D822" s="228" t="s">
        <v>2018</v>
      </c>
      <c r="E822" s="228" t="s">
        <v>18819</v>
      </c>
    </row>
    <row r="823" spans="1:5" ht="12.75">
      <c r="A823" s="227">
        <v>37735</v>
      </c>
      <c r="B823" s="227" t="s">
        <v>9919</v>
      </c>
      <c r="C823" s="228" t="s">
        <v>2017</v>
      </c>
      <c r="D823" s="228" t="s">
        <v>2018</v>
      </c>
      <c r="E823" s="228" t="s">
        <v>18820</v>
      </c>
    </row>
    <row r="824" spans="1:5" ht="12.75">
      <c r="A824" s="227">
        <v>5090</v>
      </c>
      <c r="B824" s="227" t="s">
        <v>9920</v>
      </c>
      <c r="C824" s="228" t="s">
        <v>2017</v>
      </c>
      <c r="D824" s="228" t="s">
        <v>2022</v>
      </c>
      <c r="E824" s="228" t="s">
        <v>18821</v>
      </c>
    </row>
    <row r="825" spans="1:5" ht="12.75">
      <c r="A825" s="227">
        <v>5085</v>
      </c>
      <c r="B825" s="227" t="s">
        <v>9921</v>
      </c>
      <c r="C825" s="228" t="s">
        <v>2017</v>
      </c>
      <c r="D825" s="228" t="s">
        <v>2018</v>
      </c>
      <c r="E825" s="228" t="s">
        <v>18822</v>
      </c>
    </row>
    <row r="826" spans="1:5" ht="12.75">
      <c r="A826" s="227">
        <v>43603</v>
      </c>
      <c r="B826" s="227" t="s">
        <v>9922</v>
      </c>
      <c r="C826" s="228" t="s">
        <v>2017</v>
      </c>
      <c r="D826" s="228" t="s">
        <v>2018</v>
      </c>
      <c r="E826" s="228" t="s">
        <v>18823</v>
      </c>
    </row>
    <row r="827" spans="1:5" ht="12.75">
      <c r="A827" s="227">
        <v>38374</v>
      </c>
      <c r="B827" s="227" t="s">
        <v>9923</v>
      </c>
      <c r="C827" s="228" t="s">
        <v>2017</v>
      </c>
      <c r="D827" s="228" t="s">
        <v>2018</v>
      </c>
      <c r="E827" s="228" t="s">
        <v>18824</v>
      </c>
    </row>
    <row r="828" spans="1:5" ht="12.75">
      <c r="A828" s="227">
        <v>20209</v>
      </c>
      <c r="B828" s="227" t="s">
        <v>9924</v>
      </c>
      <c r="C828" s="228" t="s">
        <v>2023</v>
      </c>
      <c r="D828" s="228" t="s">
        <v>2018</v>
      </c>
      <c r="E828" s="228" t="s">
        <v>18825</v>
      </c>
    </row>
    <row r="829" spans="1:5" ht="12.75">
      <c r="A829" s="227">
        <v>20212</v>
      </c>
      <c r="B829" s="227" t="s">
        <v>9925</v>
      </c>
      <c r="C829" s="228" t="s">
        <v>2023</v>
      </c>
      <c r="D829" s="228" t="s">
        <v>2018</v>
      </c>
      <c r="E829" s="228" t="s">
        <v>18826</v>
      </c>
    </row>
    <row r="830" spans="1:5" ht="12.75">
      <c r="A830" s="227">
        <v>4430</v>
      </c>
      <c r="B830" s="227" t="s">
        <v>9926</v>
      </c>
      <c r="C830" s="228" t="s">
        <v>2023</v>
      </c>
      <c r="D830" s="228" t="s">
        <v>2022</v>
      </c>
      <c r="E830" s="228" t="s">
        <v>18096</v>
      </c>
    </row>
    <row r="831" spans="1:5" ht="12.75">
      <c r="A831" s="227">
        <v>4433</v>
      </c>
      <c r="B831" s="227" t="s">
        <v>18827</v>
      </c>
      <c r="C831" s="228" t="s">
        <v>2023</v>
      </c>
      <c r="D831" s="228" t="s">
        <v>2018</v>
      </c>
      <c r="E831" s="228" t="s">
        <v>18828</v>
      </c>
    </row>
    <row r="832" spans="1:5" ht="12.75">
      <c r="A832" s="227">
        <v>4400</v>
      </c>
      <c r="B832" s="227" t="s">
        <v>9927</v>
      </c>
      <c r="C832" s="228" t="s">
        <v>2023</v>
      </c>
      <c r="D832" s="228" t="s">
        <v>2018</v>
      </c>
      <c r="E832" s="228" t="s">
        <v>18829</v>
      </c>
    </row>
    <row r="833" spans="1:5" ht="12.75">
      <c r="A833" s="227">
        <v>2729</v>
      </c>
      <c r="B833" s="227" t="s">
        <v>9928</v>
      </c>
      <c r="C833" s="228" t="s">
        <v>2017</v>
      </c>
      <c r="D833" s="228" t="s">
        <v>2020</v>
      </c>
      <c r="E833" s="228" t="s">
        <v>18830</v>
      </c>
    </row>
    <row r="834" spans="1:5" ht="12.75">
      <c r="A834" s="227">
        <v>4513</v>
      </c>
      <c r="B834" s="227" t="s">
        <v>9929</v>
      </c>
      <c r="C834" s="228" t="s">
        <v>2023</v>
      </c>
      <c r="D834" s="228" t="s">
        <v>2018</v>
      </c>
      <c r="E834" s="228" t="s">
        <v>18831</v>
      </c>
    </row>
    <row r="835" spans="1:5" ht="12.75">
      <c r="A835" s="227">
        <v>37106</v>
      </c>
      <c r="B835" s="227" t="s">
        <v>18832</v>
      </c>
      <c r="C835" s="228" t="s">
        <v>2017</v>
      </c>
      <c r="D835" s="228" t="s">
        <v>2018</v>
      </c>
      <c r="E835" s="228" t="s">
        <v>18833</v>
      </c>
    </row>
    <row r="836" spans="1:5" ht="12.75">
      <c r="A836" s="227">
        <v>11869</v>
      </c>
      <c r="B836" s="227" t="s">
        <v>18834</v>
      </c>
      <c r="C836" s="228" t="s">
        <v>2017</v>
      </c>
      <c r="D836" s="228" t="s">
        <v>2018</v>
      </c>
      <c r="E836" s="228" t="s">
        <v>18835</v>
      </c>
    </row>
    <row r="837" spans="1:5" ht="12.75">
      <c r="A837" s="227">
        <v>43981</v>
      </c>
      <c r="B837" s="227" t="s">
        <v>18836</v>
      </c>
      <c r="C837" s="228" t="s">
        <v>2017</v>
      </c>
      <c r="D837" s="228" t="s">
        <v>2018</v>
      </c>
      <c r="E837" s="228" t="s">
        <v>18837</v>
      </c>
    </row>
    <row r="838" spans="1:5" ht="12.75">
      <c r="A838" s="227">
        <v>37104</v>
      </c>
      <c r="B838" s="227" t="s">
        <v>18838</v>
      </c>
      <c r="C838" s="228" t="s">
        <v>2017</v>
      </c>
      <c r="D838" s="228" t="s">
        <v>2018</v>
      </c>
      <c r="E838" s="228" t="s">
        <v>18839</v>
      </c>
    </row>
    <row r="839" spans="1:5" ht="12.75">
      <c r="A839" s="227">
        <v>43982</v>
      </c>
      <c r="B839" s="227" t="s">
        <v>18840</v>
      </c>
      <c r="C839" s="228" t="s">
        <v>2017</v>
      </c>
      <c r="D839" s="228" t="s">
        <v>2018</v>
      </c>
      <c r="E839" s="228" t="s">
        <v>18841</v>
      </c>
    </row>
    <row r="840" spans="1:5" ht="12.75">
      <c r="A840" s="227">
        <v>43978</v>
      </c>
      <c r="B840" s="227" t="s">
        <v>18842</v>
      </c>
      <c r="C840" s="228" t="s">
        <v>2017</v>
      </c>
      <c r="D840" s="228" t="s">
        <v>2018</v>
      </c>
      <c r="E840" s="228" t="s">
        <v>18843</v>
      </c>
    </row>
    <row r="841" spans="1:5" ht="12.75">
      <c r="A841" s="227">
        <v>11871</v>
      </c>
      <c r="B841" s="227" t="s">
        <v>18844</v>
      </c>
      <c r="C841" s="228" t="s">
        <v>2017</v>
      </c>
      <c r="D841" s="228" t="s">
        <v>2018</v>
      </c>
      <c r="E841" s="228" t="s">
        <v>18845</v>
      </c>
    </row>
    <row r="842" spans="1:5" ht="12.75">
      <c r="A842" s="227">
        <v>37105</v>
      </c>
      <c r="B842" s="227" t="s">
        <v>18846</v>
      </c>
      <c r="C842" s="228" t="s">
        <v>2017</v>
      </c>
      <c r="D842" s="228" t="s">
        <v>2018</v>
      </c>
      <c r="E842" s="228" t="s">
        <v>18847</v>
      </c>
    </row>
    <row r="843" spans="1:5" ht="12.75">
      <c r="A843" s="227">
        <v>43980</v>
      </c>
      <c r="B843" s="227" t="s">
        <v>18848</v>
      </c>
      <c r="C843" s="228" t="s">
        <v>2017</v>
      </c>
      <c r="D843" s="228" t="s">
        <v>2018</v>
      </c>
      <c r="E843" s="228" t="s">
        <v>18849</v>
      </c>
    </row>
    <row r="844" spans="1:5" ht="12.75">
      <c r="A844" s="227">
        <v>43979</v>
      </c>
      <c r="B844" s="227" t="s">
        <v>18850</v>
      </c>
      <c r="C844" s="228" t="s">
        <v>2017</v>
      </c>
      <c r="D844" s="228" t="s">
        <v>2018</v>
      </c>
      <c r="E844" s="228" t="s">
        <v>18851</v>
      </c>
    </row>
    <row r="845" spans="1:5" ht="12.75">
      <c r="A845" s="227">
        <v>11868</v>
      </c>
      <c r="B845" s="227" t="s">
        <v>18852</v>
      </c>
      <c r="C845" s="228" t="s">
        <v>2017</v>
      </c>
      <c r="D845" s="228" t="s">
        <v>2018</v>
      </c>
      <c r="E845" s="228" t="s">
        <v>18853</v>
      </c>
    </row>
    <row r="846" spans="1:5" ht="12.75">
      <c r="A846" s="227">
        <v>34636</v>
      </c>
      <c r="B846" s="227" t="s">
        <v>18854</v>
      </c>
      <c r="C846" s="228" t="s">
        <v>2017</v>
      </c>
      <c r="D846" s="228" t="s">
        <v>2022</v>
      </c>
      <c r="E846" s="228" t="s">
        <v>18855</v>
      </c>
    </row>
    <row r="847" spans="1:5" ht="12.75">
      <c r="A847" s="227">
        <v>34639</v>
      </c>
      <c r="B847" s="227" t="s">
        <v>18856</v>
      </c>
      <c r="C847" s="228" t="s">
        <v>2017</v>
      </c>
      <c r="D847" s="228" t="s">
        <v>2018</v>
      </c>
      <c r="E847" s="228" t="s">
        <v>18857</v>
      </c>
    </row>
    <row r="848" spans="1:5" ht="12.75">
      <c r="A848" s="227">
        <v>34640</v>
      </c>
      <c r="B848" s="227" t="s">
        <v>18858</v>
      </c>
      <c r="C848" s="228" t="s">
        <v>2017</v>
      </c>
      <c r="D848" s="228" t="s">
        <v>2018</v>
      </c>
      <c r="E848" s="228" t="s">
        <v>18859</v>
      </c>
    </row>
    <row r="849" spans="1:5" ht="12.75">
      <c r="A849" s="227">
        <v>43977</v>
      </c>
      <c r="B849" s="227" t="s">
        <v>18860</v>
      </c>
      <c r="C849" s="228" t="s">
        <v>2017</v>
      </c>
      <c r="D849" s="228" t="s">
        <v>2018</v>
      </c>
      <c r="E849" s="228" t="s">
        <v>18861</v>
      </c>
    </row>
    <row r="850" spans="1:5" ht="12.75">
      <c r="A850" s="227">
        <v>34637</v>
      </c>
      <c r="B850" s="227" t="s">
        <v>18862</v>
      </c>
      <c r="C850" s="228" t="s">
        <v>2017</v>
      </c>
      <c r="D850" s="228" t="s">
        <v>2018</v>
      </c>
      <c r="E850" s="228" t="s">
        <v>18863</v>
      </c>
    </row>
    <row r="851" spans="1:5" ht="12.75">
      <c r="A851" s="227">
        <v>34638</v>
      </c>
      <c r="B851" s="227" t="s">
        <v>18864</v>
      </c>
      <c r="C851" s="228" t="s">
        <v>2017</v>
      </c>
      <c r="D851" s="228" t="s">
        <v>2018</v>
      </c>
      <c r="E851" s="228" t="s">
        <v>18865</v>
      </c>
    </row>
    <row r="852" spans="1:5" ht="12.75">
      <c r="A852" s="227">
        <v>34641</v>
      </c>
      <c r="B852" s="227" t="s">
        <v>18866</v>
      </c>
      <c r="C852" s="228" t="s">
        <v>2017</v>
      </c>
      <c r="D852" s="228" t="s">
        <v>2018</v>
      </c>
      <c r="E852" s="228" t="s">
        <v>18867</v>
      </c>
    </row>
    <row r="853" spans="1:5" ht="12.75">
      <c r="A853" s="227">
        <v>43434</v>
      </c>
      <c r="B853" s="227" t="s">
        <v>9930</v>
      </c>
      <c r="C853" s="228" t="s">
        <v>2017</v>
      </c>
      <c r="D853" s="228" t="s">
        <v>2018</v>
      </c>
      <c r="E853" s="228" t="s">
        <v>18868</v>
      </c>
    </row>
    <row r="854" spans="1:5" ht="12.75">
      <c r="A854" s="227">
        <v>43435</v>
      </c>
      <c r="B854" s="227" t="s">
        <v>9931</v>
      </c>
      <c r="C854" s="228" t="s">
        <v>2017</v>
      </c>
      <c r="D854" s="228" t="s">
        <v>2018</v>
      </c>
      <c r="E854" s="228" t="s">
        <v>18869</v>
      </c>
    </row>
    <row r="855" spans="1:5" ht="12.75">
      <c r="A855" s="227">
        <v>43436</v>
      </c>
      <c r="B855" s="227" t="s">
        <v>9932</v>
      </c>
      <c r="C855" s="228" t="s">
        <v>2017</v>
      </c>
      <c r="D855" s="228" t="s">
        <v>2018</v>
      </c>
      <c r="E855" s="228" t="s">
        <v>18870</v>
      </c>
    </row>
    <row r="856" spans="1:5" ht="12.75">
      <c r="A856" s="227">
        <v>43437</v>
      </c>
      <c r="B856" s="227" t="s">
        <v>9933</v>
      </c>
      <c r="C856" s="228" t="s">
        <v>2017</v>
      </c>
      <c r="D856" s="228" t="s">
        <v>2018</v>
      </c>
      <c r="E856" s="228" t="s">
        <v>18871</v>
      </c>
    </row>
    <row r="857" spans="1:5" ht="12.75">
      <c r="A857" s="227">
        <v>43438</v>
      </c>
      <c r="B857" s="227" t="s">
        <v>9934</v>
      </c>
      <c r="C857" s="228" t="s">
        <v>2017</v>
      </c>
      <c r="D857" s="228" t="s">
        <v>2018</v>
      </c>
      <c r="E857" s="228" t="s">
        <v>18872</v>
      </c>
    </row>
    <row r="858" spans="1:5" ht="12.75">
      <c r="A858" s="227">
        <v>41627</v>
      </c>
      <c r="B858" s="227" t="s">
        <v>9935</v>
      </c>
      <c r="C858" s="228" t="s">
        <v>2017</v>
      </c>
      <c r="D858" s="228" t="s">
        <v>2018</v>
      </c>
      <c r="E858" s="228" t="s">
        <v>18873</v>
      </c>
    </row>
    <row r="859" spans="1:5" ht="12.75">
      <c r="A859" s="227">
        <v>41628</v>
      </c>
      <c r="B859" s="227" t="s">
        <v>9936</v>
      </c>
      <c r="C859" s="228" t="s">
        <v>2017</v>
      </c>
      <c r="D859" s="228" t="s">
        <v>2018</v>
      </c>
      <c r="E859" s="228" t="s">
        <v>18874</v>
      </c>
    </row>
    <row r="860" spans="1:5" ht="12.75">
      <c r="A860" s="227">
        <v>41629</v>
      </c>
      <c r="B860" s="227" t="s">
        <v>9937</v>
      </c>
      <c r="C860" s="228" t="s">
        <v>2017</v>
      </c>
      <c r="D860" s="228" t="s">
        <v>2018</v>
      </c>
      <c r="E860" s="228" t="s">
        <v>18875</v>
      </c>
    </row>
    <row r="861" spans="1:5" ht="12.75">
      <c r="A861" s="227">
        <v>43429</v>
      </c>
      <c r="B861" s="227" t="s">
        <v>9938</v>
      </c>
      <c r="C861" s="228" t="s">
        <v>2017</v>
      </c>
      <c r="D861" s="228" t="s">
        <v>2018</v>
      </c>
      <c r="E861" s="228" t="s">
        <v>18876</v>
      </c>
    </row>
    <row r="862" spans="1:5" ht="12.75">
      <c r="A862" s="227">
        <v>43430</v>
      </c>
      <c r="B862" s="227" t="s">
        <v>9939</v>
      </c>
      <c r="C862" s="228" t="s">
        <v>2017</v>
      </c>
      <c r="D862" s="228" t="s">
        <v>2018</v>
      </c>
      <c r="E862" s="228" t="s">
        <v>18877</v>
      </c>
    </row>
    <row r="863" spans="1:5" ht="12.75">
      <c r="A863" s="227">
        <v>43431</v>
      </c>
      <c r="B863" s="227" t="s">
        <v>9940</v>
      </c>
      <c r="C863" s="228" t="s">
        <v>2017</v>
      </c>
      <c r="D863" s="228" t="s">
        <v>2018</v>
      </c>
      <c r="E863" s="228" t="s">
        <v>18878</v>
      </c>
    </row>
    <row r="864" spans="1:5" ht="12.75">
      <c r="A864" s="227">
        <v>43432</v>
      </c>
      <c r="B864" s="227" t="s">
        <v>9941</v>
      </c>
      <c r="C864" s="228" t="s">
        <v>2017</v>
      </c>
      <c r="D864" s="228" t="s">
        <v>2018</v>
      </c>
      <c r="E864" s="228" t="s">
        <v>18879</v>
      </c>
    </row>
    <row r="865" spans="1:5" ht="12.75">
      <c r="A865" s="227">
        <v>43433</v>
      </c>
      <c r="B865" s="227" t="s">
        <v>9942</v>
      </c>
      <c r="C865" s="228" t="s">
        <v>2017</v>
      </c>
      <c r="D865" s="228" t="s">
        <v>2018</v>
      </c>
      <c r="E865" s="228" t="s">
        <v>18880</v>
      </c>
    </row>
    <row r="866" spans="1:5" ht="12.75">
      <c r="A866" s="227">
        <v>43094</v>
      </c>
      <c r="B866" s="227" t="s">
        <v>9943</v>
      </c>
      <c r="C866" s="228" t="s">
        <v>2017</v>
      </c>
      <c r="D866" s="228" t="s">
        <v>2018</v>
      </c>
      <c r="E866" s="228" t="s">
        <v>18881</v>
      </c>
    </row>
    <row r="867" spans="1:5" ht="12.75">
      <c r="A867" s="227">
        <v>43093</v>
      </c>
      <c r="B867" s="227" t="s">
        <v>9944</v>
      </c>
      <c r="C867" s="228" t="s">
        <v>2017</v>
      </c>
      <c r="D867" s="228" t="s">
        <v>2018</v>
      </c>
      <c r="E867" s="228" t="s">
        <v>18882</v>
      </c>
    </row>
    <row r="868" spans="1:5" ht="12.75">
      <c r="A868" s="227">
        <v>1030</v>
      </c>
      <c r="B868" s="227" t="s">
        <v>9945</v>
      </c>
      <c r="C868" s="228" t="s">
        <v>2017</v>
      </c>
      <c r="D868" s="228" t="s">
        <v>2022</v>
      </c>
      <c r="E868" s="228" t="s">
        <v>18883</v>
      </c>
    </row>
    <row r="869" spans="1:5" ht="12.75">
      <c r="A869" s="227">
        <v>11694</v>
      </c>
      <c r="B869" s="227" t="s">
        <v>9946</v>
      </c>
      <c r="C869" s="228" t="s">
        <v>2017</v>
      </c>
      <c r="D869" s="228" t="s">
        <v>2018</v>
      </c>
      <c r="E869" s="228" t="s">
        <v>18884</v>
      </c>
    </row>
    <row r="870" spans="1:5" ht="12.75">
      <c r="A870" s="227">
        <v>11881</v>
      </c>
      <c r="B870" s="227" t="s">
        <v>9947</v>
      </c>
      <c r="C870" s="228" t="s">
        <v>2017</v>
      </c>
      <c r="D870" s="228" t="s">
        <v>2018</v>
      </c>
      <c r="E870" s="228" t="s">
        <v>18292</v>
      </c>
    </row>
    <row r="871" spans="1:5" ht="12.75">
      <c r="A871" s="227">
        <v>35277</v>
      </c>
      <c r="B871" s="227" t="s">
        <v>9948</v>
      </c>
      <c r="C871" s="228" t="s">
        <v>2017</v>
      </c>
      <c r="D871" s="228" t="s">
        <v>2018</v>
      </c>
      <c r="E871" s="228" t="s">
        <v>18885</v>
      </c>
    </row>
    <row r="872" spans="1:5" ht="12.75">
      <c r="A872" s="227">
        <v>10521</v>
      </c>
      <c r="B872" s="227" t="s">
        <v>9949</v>
      </c>
      <c r="C872" s="228" t="s">
        <v>2017</v>
      </c>
      <c r="D872" s="228" t="s">
        <v>2018</v>
      </c>
      <c r="E872" s="228" t="s">
        <v>18886</v>
      </c>
    </row>
    <row r="873" spans="1:5" ht="12.75">
      <c r="A873" s="227">
        <v>10885</v>
      </c>
      <c r="B873" s="227" t="s">
        <v>9950</v>
      </c>
      <c r="C873" s="228" t="s">
        <v>2017</v>
      </c>
      <c r="D873" s="228" t="s">
        <v>2018</v>
      </c>
      <c r="E873" s="228" t="s">
        <v>18887</v>
      </c>
    </row>
    <row r="874" spans="1:5" ht="12.75">
      <c r="A874" s="227">
        <v>20962</v>
      </c>
      <c r="B874" s="227" t="s">
        <v>9951</v>
      </c>
      <c r="C874" s="228" t="s">
        <v>2017</v>
      </c>
      <c r="D874" s="228" t="s">
        <v>2022</v>
      </c>
      <c r="E874" s="228" t="s">
        <v>18888</v>
      </c>
    </row>
    <row r="875" spans="1:5" ht="12.75">
      <c r="A875" s="227">
        <v>20963</v>
      </c>
      <c r="B875" s="227" t="s">
        <v>9952</v>
      </c>
      <c r="C875" s="228" t="s">
        <v>2017</v>
      </c>
      <c r="D875" s="228" t="s">
        <v>2018</v>
      </c>
      <c r="E875" s="228" t="s">
        <v>18889</v>
      </c>
    </row>
    <row r="876" spans="1:5" ht="12.75">
      <c r="A876" s="227">
        <v>34643</v>
      </c>
      <c r="B876" s="227" t="s">
        <v>9953</v>
      </c>
      <c r="C876" s="228" t="s">
        <v>2017</v>
      </c>
      <c r="D876" s="228" t="s">
        <v>2018</v>
      </c>
      <c r="E876" s="228" t="s">
        <v>18890</v>
      </c>
    </row>
    <row r="877" spans="1:5" ht="12.75">
      <c r="A877" s="227">
        <v>41480</v>
      </c>
      <c r="B877" s="227" t="s">
        <v>9954</v>
      </c>
      <c r="C877" s="228" t="s">
        <v>2017</v>
      </c>
      <c r="D877" s="228" t="s">
        <v>2018</v>
      </c>
      <c r="E877" s="228" t="s">
        <v>18891</v>
      </c>
    </row>
    <row r="878" spans="1:5" ht="12.75">
      <c r="A878" s="227">
        <v>41474</v>
      </c>
      <c r="B878" s="227" t="s">
        <v>9955</v>
      </c>
      <c r="C878" s="228" t="s">
        <v>2017</v>
      </c>
      <c r="D878" s="228" t="s">
        <v>2018</v>
      </c>
      <c r="E878" s="228" t="s">
        <v>18892</v>
      </c>
    </row>
    <row r="879" spans="1:5" ht="12.75">
      <c r="A879" s="227">
        <v>41475</v>
      </c>
      <c r="B879" s="227" t="s">
        <v>9956</v>
      </c>
      <c r="C879" s="228" t="s">
        <v>2017</v>
      </c>
      <c r="D879" s="228" t="s">
        <v>2018</v>
      </c>
      <c r="E879" s="228" t="s">
        <v>18893</v>
      </c>
    </row>
    <row r="880" spans="1:5" ht="12.75">
      <c r="A880" s="227">
        <v>41476</v>
      </c>
      <c r="B880" s="227" t="s">
        <v>9957</v>
      </c>
      <c r="C880" s="228" t="s">
        <v>2017</v>
      </c>
      <c r="D880" s="228" t="s">
        <v>2018</v>
      </c>
      <c r="E880" s="228" t="s">
        <v>18894</v>
      </c>
    </row>
    <row r="881" spans="1:5" ht="12.75">
      <c r="A881" s="227">
        <v>2555</v>
      </c>
      <c r="B881" s="227" t="s">
        <v>9958</v>
      </c>
      <c r="C881" s="228" t="s">
        <v>2017</v>
      </c>
      <c r="D881" s="228" t="s">
        <v>2018</v>
      </c>
      <c r="E881" s="228" t="s">
        <v>18402</v>
      </c>
    </row>
    <row r="882" spans="1:5" ht="12.75">
      <c r="A882" s="227">
        <v>2556</v>
      </c>
      <c r="B882" s="227" t="s">
        <v>9959</v>
      </c>
      <c r="C882" s="228" t="s">
        <v>2017</v>
      </c>
      <c r="D882" s="228" t="s">
        <v>2018</v>
      </c>
      <c r="E882" s="228" t="s">
        <v>18895</v>
      </c>
    </row>
    <row r="883" spans="1:5" ht="12.75">
      <c r="A883" s="227">
        <v>2557</v>
      </c>
      <c r="B883" s="227" t="s">
        <v>9960</v>
      </c>
      <c r="C883" s="228" t="s">
        <v>2017</v>
      </c>
      <c r="D883" s="228" t="s">
        <v>2018</v>
      </c>
      <c r="E883" s="228" t="s">
        <v>18896</v>
      </c>
    </row>
    <row r="884" spans="1:5" ht="12.75">
      <c r="A884" s="227">
        <v>10569</v>
      </c>
      <c r="B884" s="227" t="s">
        <v>9961</v>
      </c>
      <c r="C884" s="228" t="s">
        <v>2017</v>
      </c>
      <c r="D884" s="228" t="s">
        <v>2018</v>
      </c>
      <c r="E884" s="228" t="s">
        <v>18896</v>
      </c>
    </row>
    <row r="885" spans="1:5" ht="12.75">
      <c r="A885" s="227">
        <v>39810</v>
      </c>
      <c r="B885" s="227" t="s">
        <v>9962</v>
      </c>
      <c r="C885" s="228" t="s">
        <v>2017</v>
      </c>
      <c r="D885" s="228" t="s">
        <v>2018</v>
      </c>
      <c r="E885" s="228" t="s">
        <v>18897</v>
      </c>
    </row>
    <row r="886" spans="1:5" ht="12.75">
      <c r="A886" s="227">
        <v>39811</v>
      </c>
      <c r="B886" s="227" t="s">
        <v>9963</v>
      </c>
      <c r="C886" s="228" t="s">
        <v>2017</v>
      </c>
      <c r="D886" s="228" t="s">
        <v>2018</v>
      </c>
      <c r="E886" s="228" t="s">
        <v>18898</v>
      </c>
    </row>
    <row r="887" spans="1:5" ht="12.75">
      <c r="A887" s="227">
        <v>39812</v>
      </c>
      <c r="B887" s="227" t="s">
        <v>9964</v>
      </c>
      <c r="C887" s="228" t="s">
        <v>2017</v>
      </c>
      <c r="D887" s="228" t="s">
        <v>2018</v>
      </c>
      <c r="E887" s="228" t="s">
        <v>18899</v>
      </c>
    </row>
    <row r="888" spans="1:5" ht="12.75">
      <c r="A888" s="227">
        <v>43096</v>
      </c>
      <c r="B888" s="227" t="s">
        <v>9965</v>
      </c>
      <c r="C888" s="228" t="s">
        <v>2017</v>
      </c>
      <c r="D888" s="228" t="s">
        <v>2018</v>
      </c>
      <c r="E888" s="228" t="s">
        <v>18900</v>
      </c>
    </row>
    <row r="889" spans="1:5" ht="12.75">
      <c r="A889" s="227">
        <v>43102</v>
      </c>
      <c r="B889" s="227" t="s">
        <v>9966</v>
      </c>
      <c r="C889" s="228" t="s">
        <v>2017</v>
      </c>
      <c r="D889" s="228" t="s">
        <v>2018</v>
      </c>
      <c r="E889" s="228" t="s">
        <v>18901</v>
      </c>
    </row>
    <row r="890" spans="1:5" ht="12.75">
      <c r="A890" s="227">
        <v>43103</v>
      </c>
      <c r="B890" s="227" t="s">
        <v>9967</v>
      </c>
      <c r="C890" s="228" t="s">
        <v>2017</v>
      </c>
      <c r="D890" s="228" t="s">
        <v>2018</v>
      </c>
      <c r="E890" s="228" t="s">
        <v>18902</v>
      </c>
    </row>
    <row r="891" spans="1:5" ht="12.75">
      <c r="A891" s="227">
        <v>43098</v>
      </c>
      <c r="B891" s="227" t="s">
        <v>9968</v>
      </c>
      <c r="C891" s="228" t="s">
        <v>2017</v>
      </c>
      <c r="D891" s="228" t="s">
        <v>2018</v>
      </c>
      <c r="E891" s="228" t="s">
        <v>18903</v>
      </c>
    </row>
    <row r="892" spans="1:5" ht="12.75">
      <c r="A892" s="227">
        <v>43097</v>
      </c>
      <c r="B892" s="227" t="s">
        <v>9969</v>
      </c>
      <c r="C892" s="228" t="s">
        <v>2017</v>
      </c>
      <c r="D892" s="228" t="s">
        <v>2018</v>
      </c>
      <c r="E892" s="228" t="s">
        <v>18904</v>
      </c>
    </row>
    <row r="893" spans="1:5" ht="12.75">
      <c r="A893" s="227">
        <v>43104</v>
      </c>
      <c r="B893" s="227" t="s">
        <v>9970</v>
      </c>
      <c r="C893" s="228" t="s">
        <v>2017</v>
      </c>
      <c r="D893" s="228" t="s">
        <v>2018</v>
      </c>
      <c r="E893" s="228" t="s">
        <v>18905</v>
      </c>
    </row>
    <row r="894" spans="1:5" ht="12.75">
      <c r="A894" s="227">
        <v>39771</v>
      </c>
      <c r="B894" s="227" t="s">
        <v>9971</v>
      </c>
      <c r="C894" s="228" t="s">
        <v>2017</v>
      </c>
      <c r="D894" s="228" t="s">
        <v>2018</v>
      </c>
      <c r="E894" s="228" t="s">
        <v>18906</v>
      </c>
    </row>
    <row r="895" spans="1:5" ht="12.75">
      <c r="A895" s="227">
        <v>39772</v>
      </c>
      <c r="B895" s="227" t="s">
        <v>9972</v>
      </c>
      <c r="C895" s="228" t="s">
        <v>2017</v>
      </c>
      <c r="D895" s="228" t="s">
        <v>2018</v>
      </c>
      <c r="E895" s="228" t="s">
        <v>18907</v>
      </c>
    </row>
    <row r="896" spans="1:5" ht="12.75">
      <c r="A896" s="227">
        <v>39773</v>
      </c>
      <c r="B896" s="227" t="s">
        <v>9973</v>
      </c>
      <c r="C896" s="228" t="s">
        <v>2017</v>
      </c>
      <c r="D896" s="228" t="s">
        <v>2018</v>
      </c>
      <c r="E896" s="228" t="s">
        <v>18908</v>
      </c>
    </row>
    <row r="897" spans="1:5" ht="12.75">
      <c r="A897" s="227">
        <v>39774</v>
      </c>
      <c r="B897" s="227" t="s">
        <v>9974</v>
      </c>
      <c r="C897" s="228" t="s">
        <v>2017</v>
      </c>
      <c r="D897" s="228" t="s">
        <v>2018</v>
      </c>
      <c r="E897" s="228" t="s">
        <v>18909</v>
      </c>
    </row>
    <row r="898" spans="1:5" ht="12.75">
      <c r="A898" s="227">
        <v>39775</v>
      </c>
      <c r="B898" s="227" t="s">
        <v>9975</v>
      </c>
      <c r="C898" s="228" t="s">
        <v>2017</v>
      </c>
      <c r="D898" s="228" t="s">
        <v>2018</v>
      </c>
      <c r="E898" s="228" t="s">
        <v>18910</v>
      </c>
    </row>
    <row r="899" spans="1:5" ht="12.75">
      <c r="A899" s="227">
        <v>39776</v>
      </c>
      <c r="B899" s="227" t="s">
        <v>9976</v>
      </c>
      <c r="C899" s="228" t="s">
        <v>2017</v>
      </c>
      <c r="D899" s="228" t="s">
        <v>2018</v>
      </c>
      <c r="E899" s="228" t="s">
        <v>18911</v>
      </c>
    </row>
    <row r="900" spans="1:5" ht="12.75">
      <c r="A900" s="227">
        <v>39777</v>
      </c>
      <c r="B900" s="227" t="s">
        <v>9977</v>
      </c>
      <c r="C900" s="228" t="s">
        <v>2017</v>
      </c>
      <c r="D900" s="228" t="s">
        <v>2018</v>
      </c>
      <c r="E900" s="228" t="s">
        <v>18912</v>
      </c>
    </row>
    <row r="901" spans="1:5" ht="12.75">
      <c r="A901" s="227">
        <v>20254</v>
      </c>
      <c r="B901" s="227" t="s">
        <v>9978</v>
      </c>
      <c r="C901" s="228" t="s">
        <v>2017</v>
      </c>
      <c r="D901" s="228" t="s">
        <v>2018</v>
      </c>
      <c r="E901" s="228" t="s">
        <v>18913</v>
      </c>
    </row>
    <row r="902" spans="1:5" ht="12.75">
      <c r="A902" s="227">
        <v>20253</v>
      </c>
      <c r="B902" s="227" t="s">
        <v>9979</v>
      </c>
      <c r="C902" s="228" t="s">
        <v>2017</v>
      </c>
      <c r="D902" s="228" t="s">
        <v>2018</v>
      </c>
      <c r="E902" s="228" t="s">
        <v>18914</v>
      </c>
    </row>
    <row r="903" spans="1:5" ht="12.75">
      <c r="A903" s="227">
        <v>11247</v>
      </c>
      <c r="B903" s="227" t="s">
        <v>9980</v>
      </c>
      <c r="C903" s="228" t="s">
        <v>2017</v>
      </c>
      <c r="D903" s="228" t="s">
        <v>2018</v>
      </c>
      <c r="E903" s="228" t="s">
        <v>18915</v>
      </c>
    </row>
    <row r="904" spans="1:5" ht="12.75">
      <c r="A904" s="227">
        <v>11250</v>
      </c>
      <c r="B904" s="227" t="s">
        <v>9981</v>
      </c>
      <c r="C904" s="228" t="s">
        <v>2017</v>
      </c>
      <c r="D904" s="228" t="s">
        <v>2018</v>
      </c>
      <c r="E904" s="228" t="s">
        <v>18916</v>
      </c>
    </row>
    <row r="905" spans="1:5" ht="12.75">
      <c r="A905" s="227">
        <v>11249</v>
      </c>
      <c r="B905" s="227" t="s">
        <v>9982</v>
      </c>
      <c r="C905" s="228" t="s">
        <v>2017</v>
      </c>
      <c r="D905" s="228" t="s">
        <v>2018</v>
      </c>
      <c r="E905" s="228" t="s">
        <v>18917</v>
      </c>
    </row>
    <row r="906" spans="1:5" ht="12.75">
      <c r="A906" s="227">
        <v>11251</v>
      </c>
      <c r="B906" s="227" t="s">
        <v>9983</v>
      </c>
      <c r="C906" s="228" t="s">
        <v>2017</v>
      </c>
      <c r="D906" s="228" t="s">
        <v>2018</v>
      </c>
      <c r="E906" s="228" t="s">
        <v>18918</v>
      </c>
    </row>
    <row r="907" spans="1:5" ht="12.75">
      <c r="A907" s="227">
        <v>11253</v>
      </c>
      <c r="B907" s="227" t="s">
        <v>9984</v>
      </c>
      <c r="C907" s="228" t="s">
        <v>2017</v>
      </c>
      <c r="D907" s="228" t="s">
        <v>2018</v>
      </c>
      <c r="E907" s="228" t="s">
        <v>18919</v>
      </c>
    </row>
    <row r="908" spans="1:5" ht="12.75">
      <c r="A908" s="227">
        <v>11255</v>
      </c>
      <c r="B908" s="227" t="s">
        <v>9985</v>
      </c>
      <c r="C908" s="228" t="s">
        <v>2017</v>
      </c>
      <c r="D908" s="228" t="s">
        <v>2018</v>
      </c>
      <c r="E908" s="228" t="s">
        <v>18920</v>
      </c>
    </row>
    <row r="909" spans="1:5" ht="12.75">
      <c r="A909" s="227">
        <v>14055</v>
      </c>
      <c r="B909" s="227" t="s">
        <v>9986</v>
      </c>
      <c r="C909" s="228" t="s">
        <v>2017</v>
      </c>
      <c r="D909" s="228" t="s">
        <v>2018</v>
      </c>
      <c r="E909" s="228" t="s">
        <v>18921</v>
      </c>
    </row>
    <row r="910" spans="1:5" ht="12.75">
      <c r="A910" s="227">
        <v>11256</v>
      </c>
      <c r="B910" s="227" t="s">
        <v>9987</v>
      </c>
      <c r="C910" s="228" t="s">
        <v>2017</v>
      </c>
      <c r="D910" s="228" t="s">
        <v>2018</v>
      </c>
      <c r="E910" s="228" t="s">
        <v>18922</v>
      </c>
    </row>
    <row r="911" spans="1:5" ht="12.75">
      <c r="A911" s="227">
        <v>1872</v>
      </c>
      <c r="B911" s="227" t="s">
        <v>9988</v>
      </c>
      <c r="C911" s="228" t="s">
        <v>2017</v>
      </c>
      <c r="D911" s="228" t="s">
        <v>2018</v>
      </c>
      <c r="E911" s="228" t="s">
        <v>18923</v>
      </c>
    </row>
    <row r="912" spans="1:5" ht="12.75">
      <c r="A912" s="227">
        <v>1873</v>
      </c>
      <c r="B912" s="227" t="s">
        <v>9989</v>
      </c>
      <c r="C912" s="228" t="s">
        <v>2017</v>
      </c>
      <c r="D912" s="228" t="s">
        <v>2018</v>
      </c>
      <c r="E912" s="228" t="s">
        <v>18924</v>
      </c>
    </row>
    <row r="913" spans="1:5" ht="12.75">
      <c r="A913" s="227">
        <v>39693</v>
      </c>
      <c r="B913" s="227" t="s">
        <v>9990</v>
      </c>
      <c r="C913" s="228" t="s">
        <v>2017</v>
      </c>
      <c r="D913" s="228" t="s">
        <v>2018</v>
      </c>
      <c r="E913" s="228" t="s">
        <v>18925</v>
      </c>
    </row>
    <row r="914" spans="1:5" ht="12.75">
      <c r="A914" s="227">
        <v>39692</v>
      </c>
      <c r="B914" s="227" t="s">
        <v>9991</v>
      </c>
      <c r="C914" s="228" t="s">
        <v>2017</v>
      </c>
      <c r="D914" s="228" t="s">
        <v>2018</v>
      </c>
      <c r="E914" s="228" t="s">
        <v>18926</v>
      </c>
    </row>
    <row r="915" spans="1:5" ht="12.75">
      <c r="A915" s="227">
        <v>1062</v>
      </c>
      <c r="B915" s="227" t="s">
        <v>9992</v>
      </c>
      <c r="C915" s="228" t="s">
        <v>2017</v>
      </c>
      <c r="D915" s="228" t="s">
        <v>2018</v>
      </c>
      <c r="E915" s="228" t="s">
        <v>18927</v>
      </c>
    </row>
    <row r="916" spans="1:5" ht="12.75">
      <c r="A916" s="227">
        <v>39686</v>
      </c>
      <c r="B916" s="227" t="s">
        <v>9993</v>
      </c>
      <c r="C916" s="228" t="s">
        <v>2017</v>
      </c>
      <c r="D916" s="228" t="s">
        <v>2018</v>
      </c>
      <c r="E916" s="228" t="s">
        <v>18928</v>
      </c>
    </row>
    <row r="917" spans="1:5" ht="12.75">
      <c r="A917" s="227">
        <v>43095</v>
      </c>
      <c r="B917" s="227" t="s">
        <v>9994</v>
      </c>
      <c r="C917" s="228" t="s">
        <v>2017</v>
      </c>
      <c r="D917" s="228" t="s">
        <v>2018</v>
      </c>
      <c r="E917" s="228" t="s">
        <v>18929</v>
      </c>
    </row>
    <row r="918" spans="1:5" ht="12.75">
      <c r="A918" s="227">
        <v>1871</v>
      </c>
      <c r="B918" s="227" t="s">
        <v>9995</v>
      </c>
      <c r="C918" s="228" t="s">
        <v>2017</v>
      </c>
      <c r="D918" s="228" t="s">
        <v>2018</v>
      </c>
      <c r="E918" s="228" t="s">
        <v>18930</v>
      </c>
    </row>
    <row r="919" spans="1:5" ht="12.75">
      <c r="A919" s="227">
        <v>12001</v>
      </c>
      <c r="B919" s="227" t="s">
        <v>9996</v>
      </c>
      <c r="C919" s="228" t="s">
        <v>2017</v>
      </c>
      <c r="D919" s="228" t="s">
        <v>2018</v>
      </c>
      <c r="E919" s="228" t="s">
        <v>18931</v>
      </c>
    </row>
    <row r="920" spans="1:5" ht="12.75">
      <c r="A920" s="227">
        <v>11882</v>
      </c>
      <c r="B920" s="227" t="s">
        <v>9997</v>
      </c>
      <c r="C920" s="228" t="s">
        <v>2017</v>
      </c>
      <c r="D920" s="228" t="s">
        <v>2018</v>
      </c>
      <c r="E920" s="228" t="s">
        <v>18932</v>
      </c>
    </row>
    <row r="921" spans="1:5" ht="12.75">
      <c r="A921" s="227">
        <v>1068</v>
      </c>
      <c r="B921" s="227" t="s">
        <v>9998</v>
      </c>
      <c r="C921" s="228" t="s">
        <v>2017</v>
      </c>
      <c r="D921" s="228" t="s">
        <v>2018</v>
      </c>
      <c r="E921" s="228" t="s">
        <v>18933</v>
      </c>
    </row>
    <row r="922" spans="1:5" ht="12.75">
      <c r="A922" s="227">
        <v>39690</v>
      </c>
      <c r="B922" s="227" t="s">
        <v>9999</v>
      </c>
      <c r="C922" s="228" t="s">
        <v>2017</v>
      </c>
      <c r="D922" s="228" t="s">
        <v>2018</v>
      </c>
      <c r="E922" s="228" t="s">
        <v>18934</v>
      </c>
    </row>
    <row r="923" spans="1:5" ht="12.75">
      <c r="A923" s="227">
        <v>39691</v>
      </c>
      <c r="B923" s="227" t="s">
        <v>10000</v>
      </c>
      <c r="C923" s="228" t="s">
        <v>2017</v>
      </c>
      <c r="D923" s="228" t="s">
        <v>2018</v>
      </c>
      <c r="E923" s="228" t="s">
        <v>18935</v>
      </c>
    </row>
    <row r="924" spans="1:5" ht="12.75">
      <c r="A924" s="227">
        <v>39808</v>
      </c>
      <c r="B924" s="227" t="s">
        <v>10001</v>
      </c>
      <c r="C924" s="228" t="s">
        <v>2017</v>
      </c>
      <c r="D924" s="228" t="s">
        <v>2018</v>
      </c>
      <c r="E924" s="228" t="s">
        <v>18936</v>
      </c>
    </row>
    <row r="925" spans="1:5" ht="12.75">
      <c r="A925" s="227">
        <v>39809</v>
      </c>
      <c r="B925" s="227" t="s">
        <v>10002</v>
      </c>
      <c r="C925" s="228" t="s">
        <v>2017</v>
      </c>
      <c r="D925" s="228" t="s">
        <v>2018</v>
      </c>
      <c r="E925" s="228" t="s">
        <v>18937</v>
      </c>
    </row>
    <row r="926" spans="1:5" ht="12.75">
      <c r="A926" s="227">
        <v>43439</v>
      </c>
      <c r="B926" s="227" t="s">
        <v>10003</v>
      </c>
      <c r="C926" s="228" t="s">
        <v>2017</v>
      </c>
      <c r="D926" s="228" t="s">
        <v>2018</v>
      </c>
      <c r="E926" s="228" t="s">
        <v>18938</v>
      </c>
    </row>
    <row r="927" spans="1:5" ht="12.75">
      <c r="A927" s="227">
        <v>5103</v>
      </c>
      <c r="B927" s="227" t="s">
        <v>10004</v>
      </c>
      <c r="C927" s="228" t="s">
        <v>2017</v>
      </c>
      <c r="D927" s="228" t="s">
        <v>2018</v>
      </c>
      <c r="E927" s="228" t="s">
        <v>18939</v>
      </c>
    </row>
    <row r="928" spans="1:5" ht="12.75">
      <c r="A928" s="227">
        <v>11880</v>
      </c>
      <c r="B928" s="227" t="s">
        <v>10005</v>
      </c>
      <c r="C928" s="228" t="s">
        <v>2017</v>
      </c>
      <c r="D928" s="228" t="s">
        <v>2018</v>
      </c>
      <c r="E928" s="228" t="s">
        <v>18940</v>
      </c>
    </row>
    <row r="929" spans="1:5" ht="12.75">
      <c r="A929" s="227">
        <v>11714</v>
      </c>
      <c r="B929" s="227" t="s">
        <v>10006</v>
      </c>
      <c r="C929" s="228" t="s">
        <v>2017</v>
      </c>
      <c r="D929" s="228" t="s">
        <v>2018</v>
      </c>
      <c r="E929" s="228" t="s">
        <v>18941</v>
      </c>
    </row>
    <row r="930" spans="1:5" ht="12.75">
      <c r="A930" s="227">
        <v>11712</v>
      </c>
      <c r="B930" s="227" t="s">
        <v>10007</v>
      </c>
      <c r="C930" s="228" t="s">
        <v>2017</v>
      </c>
      <c r="D930" s="228" t="s">
        <v>2022</v>
      </c>
      <c r="E930" s="228" t="s">
        <v>18942</v>
      </c>
    </row>
    <row r="931" spans="1:5" ht="12.75">
      <c r="A931" s="227">
        <v>11717</v>
      </c>
      <c r="B931" s="227" t="s">
        <v>10008</v>
      </c>
      <c r="C931" s="228" t="s">
        <v>2017</v>
      </c>
      <c r="D931" s="228" t="s">
        <v>2018</v>
      </c>
      <c r="E931" s="228" t="s">
        <v>18943</v>
      </c>
    </row>
    <row r="932" spans="1:5" ht="12.75">
      <c r="A932" s="227">
        <v>1106</v>
      </c>
      <c r="B932" s="227" t="s">
        <v>10009</v>
      </c>
      <c r="C932" s="228" t="s">
        <v>2024</v>
      </c>
      <c r="D932" s="228" t="s">
        <v>2022</v>
      </c>
      <c r="E932" s="228" t="s">
        <v>18944</v>
      </c>
    </row>
    <row r="933" spans="1:5" ht="12.75">
      <c r="A933" s="227">
        <v>11161</v>
      </c>
      <c r="B933" s="227" t="s">
        <v>10010</v>
      </c>
      <c r="C933" s="228" t="s">
        <v>2024</v>
      </c>
      <c r="D933" s="228" t="s">
        <v>2018</v>
      </c>
      <c r="E933" s="228" t="s">
        <v>18945</v>
      </c>
    </row>
    <row r="934" spans="1:5" ht="12.75">
      <c r="A934" s="227">
        <v>1107</v>
      </c>
      <c r="B934" s="227" t="s">
        <v>10011</v>
      </c>
      <c r="C934" s="228" t="s">
        <v>2024</v>
      </c>
      <c r="D934" s="228" t="s">
        <v>2018</v>
      </c>
      <c r="E934" s="228" t="s">
        <v>18946</v>
      </c>
    </row>
    <row r="935" spans="1:5" ht="12.75">
      <c r="A935" s="227">
        <v>44479</v>
      </c>
      <c r="B935" s="227" t="s">
        <v>10012</v>
      </c>
      <c r="C935" s="228" t="s">
        <v>2024</v>
      </c>
      <c r="D935" s="228" t="s">
        <v>2018</v>
      </c>
      <c r="E935" s="228" t="s">
        <v>18947</v>
      </c>
    </row>
    <row r="936" spans="1:5" ht="12.75">
      <c r="A936" s="227">
        <v>41068</v>
      </c>
      <c r="B936" s="227" t="s">
        <v>10013</v>
      </c>
      <c r="C936" s="228" t="s">
        <v>2027</v>
      </c>
      <c r="D936" s="228" t="s">
        <v>2018</v>
      </c>
      <c r="E936" s="228" t="s">
        <v>18948</v>
      </c>
    </row>
    <row r="937" spans="1:5" ht="12.75">
      <c r="A937" s="227">
        <v>4759</v>
      </c>
      <c r="B937" s="227" t="s">
        <v>10014</v>
      </c>
      <c r="C937" s="228" t="s">
        <v>2021</v>
      </c>
      <c r="D937" s="228" t="s">
        <v>2018</v>
      </c>
      <c r="E937" s="228" t="s">
        <v>18949</v>
      </c>
    </row>
    <row r="938" spans="1:5" ht="12.75">
      <c r="A938" s="227">
        <v>12618</v>
      </c>
      <c r="B938" s="227" t="s">
        <v>18950</v>
      </c>
      <c r="C938" s="228" t="s">
        <v>2017</v>
      </c>
      <c r="D938" s="228" t="s">
        <v>2018</v>
      </c>
      <c r="E938" s="228" t="s">
        <v>18951</v>
      </c>
    </row>
    <row r="939" spans="1:5" ht="12.75">
      <c r="A939" s="227">
        <v>1108</v>
      </c>
      <c r="B939" s="227" t="s">
        <v>10015</v>
      </c>
      <c r="C939" s="228" t="s">
        <v>2023</v>
      </c>
      <c r="D939" s="228" t="s">
        <v>2018</v>
      </c>
      <c r="E939" s="228" t="s">
        <v>18952</v>
      </c>
    </row>
    <row r="940" spans="1:5" ht="12.75">
      <c r="A940" s="227">
        <v>1117</v>
      </c>
      <c r="B940" s="227" t="s">
        <v>10016</v>
      </c>
      <c r="C940" s="228" t="s">
        <v>2023</v>
      </c>
      <c r="D940" s="228" t="s">
        <v>2018</v>
      </c>
      <c r="E940" s="228" t="s">
        <v>18953</v>
      </c>
    </row>
    <row r="941" spans="1:5" ht="12.75">
      <c r="A941" s="227">
        <v>1118</v>
      </c>
      <c r="B941" s="227" t="s">
        <v>10017</v>
      </c>
      <c r="C941" s="228" t="s">
        <v>2023</v>
      </c>
      <c r="D941" s="228" t="s">
        <v>2018</v>
      </c>
      <c r="E941" s="228" t="s">
        <v>18954</v>
      </c>
    </row>
    <row r="942" spans="1:5" ht="12.75">
      <c r="A942" s="227">
        <v>1110</v>
      </c>
      <c r="B942" s="227" t="s">
        <v>10018</v>
      </c>
      <c r="C942" s="228" t="s">
        <v>2023</v>
      </c>
      <c r="D942" s="228" t="s">
        <v>2018</v>
      </c>
      <c r="E942" s="228" t="s">
        <v>18954</v>
      </c>
    </row>
    <row r="943" spans="1:5" ht="12.75">
      <c r="A943" s="227">
        <v>40784</v>
      </c>
      <c r="B943" s="227" t="s">
        <v>10019</v>
      </c>
      <c r="C943" s="228" t="s">
        <v>2023</v>
      </c>
      <c r="D943" s="228" t="s">
        <v>2018</v>
      </c>
      <c r="E943" s="228" t="s">
        <v>18955</v>
      </c>
    </row>
    <row r="944" spans="1:5" ht="12.75">
      <c r="A944" s="227">
        <v>40782</v>
      </c>
      <c r="B944" s="227" t="s">
        <v>10020</v>
      </c>
      <c r="C944" s="228" t="s">
        <v>2023</v>
      </c>
      <c r="D944" s="228" t="s">
        <v>2018</v>
      </c>
      <c r="E944" s="228" t="s">
        <v>18956</v>
      </c>
    </row>
    <row r="945" spans="1:5" ht="12.75">
      <c r="A945" s="227">
        <v>40783</v>
      </c>
      <c r="B945" s="227" t="s">
        <v>10021</v>
      </c>
      <c r="C945" s="228" t="s">
        <v>2023</v>
      </c>
      <c r="D945" s="228" t="s">
        <v>2018</v>
      </c>
      <c r="E945" s="228" t="s">
        <v>18957</v>
      </c>
    </row>
    <row r="946" spans="1:5" ht="12.75">
      <c r="A946" s="227">
        <v>1109</v>
      </c>
      <c r="B946" s="227" t="s">
        <v>10022</v>
      </c>
      <c r="C946" s="228" t="s">
        <v>2023</v>
      </c>
      <c r="D946" s="228" t="s">
        <v>2018</v>
      </c>
      <c r="E946" s="228" t="s">
        <v>18952</v>
      </c>
    </row>
    <row r="947" spans="1:5" ht="12.75">
      <c r="A947" s="227">
        <v>1119</v>
      </c>
      <c r="B947" s="227" t="s">
        <v>10023</v>
      </c>
      <c r="C947" s="228" t="s">
        <v>2023</v>
      </c>
      <c r="D947" s="228" t="s">
        <v>2018</v>
      </c>
      <c r="E947" s="228" t="s">
        <v>18958</v>
      </c>
    </row>
    <row r="948" spans="1:5" ht="12.75">
      <c r="A948" s="227">
        <v>13115</v>
      </c>
      <c r="B948" s="227" t="s">
        <v>10024</v>
      </c>
      <c r="C948" s="228" t="s">
        <v>2023</v>
      </c>
      <c r="D948" s="228" t="s">
        <v>2020</v>
      </c>
      <c r="E948" s="228" t="s">
        <v>18959</v>
      </c>
    </row>
    <row r="949" spans="1:5" ht="12.75">
      <c r="A949" s="227">
        <v>10541</v>
      </c>
      <c r="B949" s="227" t="s">
        <v>10025</v>
      </c>
      <c r="C949" s="228" t="s">
        <v>2023</v>
      </c>
      <c r="D949" s="228" t="s">
        <v>2020</v>
      </c>
      <c r="E949" s="228" t="s">
        <v>18960</v>
      </c>
    </row>
    <row r="950" spans="1:5" ht="12.75">
      <c r="A950" s="227">
        <v>10542</v>
      </c>
      <c r="B950" s="227" t="s">
        <v>10026</v>
      </c>
      <c r="C950" s="228" t="s">
        <v>2023</v>
      </c>
      <c r="D950" s="228" t="s">
        <v>2020</v>
      </c>
      <c r="E950" s="228" t="s">
        <v>18961</v>
      </c>
    </row>
    <row r="951" spans="1:5" ht="12.75">
      <c r="A951" s="227">
        <v>10543</v>
      </c>
      <c r="B951" s="227" t="s">
        <v>10027</v>
      </c>
      <c r="C951" s="228" t="s">
        <v>2023</v>
      </c>
      <c r="D951" s="228" t="s">
        <v>2020</v>
      </c>
      <c r="E951" s="228" t="s">
        <v>18962</v>
      </c>
    </row>
    <row r="952" spans="1:5" ht="12.75">
      <c r="A952" s="227">
        <v>10544</v>
      </c>
      <c r="B952" s="227" t="s">
        <v>10028</v>
      </c>
      <c r="C952" s="228" t="s">
        <v>2023</v>
      </c>
      <c r="D952" s="228" t="s">
        <v>2020</v>
      </c>
      <c r="E952" s="228" t="s">
        <v>18963</v>
      </c>
    </row>
    <row r="953" spans="1:5" ht="12.75">
      <c r="A953" s="227">
        <v>10545</v>
      </c>
      <c r="B953" s="227" t="s">
        <v>10029</v>
      </c>
      <c r="C953" s="228" t="s">
        <v>2023</v>
      </c>
      <c r="D953" s="228" t="s">
        <v>2020</v>
      </c>
      <c r="E953" s="228" t="s">
        <v>18964</v>
      </c>
    </row>
    <row r="954" spans="1:5" ht="12.75">
      <c r="A954" s="227">
        <v>38365</v>
      </c>
      <c r="B954" s="227" t="s">
        <v>10030</v>
      </c>
      <c r="C954" s="228" t="s">
        <v>2019</v>
      </c>
      <c r="D954" s="228" t="s">
        <v>2018</v>
      </c>
      <c r="E954" s="228" t="s">
        <v>18965</v>
      </c>
    </row>
    <row r="955" spans="1:5" ht="12.75">
      <c r="A955" s="227">
        <v>44056</v>
      </c>
      <c r="B955" s="227" t="s">
        <v>10031</v>
      </c>
      <c r="C955" s="228" t="s">
        <v>2017</v>
      </c>
      <c r="D955" s="228" t="s">
        <v>2018</v>
      </c>
      <c r="E955" s="228" t="s">
        <v>18966</v>
      </c>
    </row>
    <row r="956" spans="1:5" ht="12.75">
      <c r="A956" s="227">
        <v>44057</v>
      </c>
      <c r="B956" s="227" t="s">
        <v>10032</v>
      </c>
      <c r="C956" s="228" t="s">
        <v>2017</v>
      </c>
      <c r="D956" s="228" t="s">
        <v>2022</v>
      </c>
      <c r="E956" s="228" t="s">
        <v>18967</v>
      </c>
    </row>
    <row r="957" spans="1:5" ht="12.75">
      <c r="A957" s="227">
        <v>37754</v>
      </c>
      <c r="B957" s="227" t="s">
        <v>10033</v>
      </c>
      <c r="C957" s="228" t="s">
        <v>2017</v>
      </c>
      <c r="D957" s="228" t="s">
        <v>2018</v>
      </c>
      <c r="E957" s="228" t="s">
        <v>18968</v>
      </c>
    </row>
    <row r="958" spans="1:5" ht="12.75">
      <c r="A958" s="227">
        <v>37757</v>
      </c>
      <c r="B958" s="227" t="s">
        <v>10034</v>
      </c>
      <c r="C958" s="228" t="s">
        <v>2017</v>
      </c>
      <c r="D958" s="228" t="s">
        <v>2018</v>
      </c>
      <c r="E958" s="228" t="s">
        <v>18969</v>
      </c>
    </row>
    <row r="959" spans="1:5" ht="12.75">
      <c r="A959" s="227">
        <v>44058</v>
      </c>
      <c r="B959" s="227" t="s">
        <v>10035</v>
      </c>
      <c r="C959" s="228" t="s">
        <v>2017</v>
      </c>
      <c r="D959" s="228" t="s">
        <v>2018</v>
      </c>
      <c r="E959" s="228" t="s">
        <v>18970</v>
      </c>
    </row>
    <row r="960" spans="1:5" ht="12.75">
      <c r="A960" s="227">
        <v>37752</v>
      </c>
      <c r="B960" s="227" t="s">
        <v>10036</v>
      </c>
      <c r="C960" s="228" t="s">
        <v>2017</v>
      </c>
      <c r="D960" s="228" t="s">
        <v>2018</v>
      </c>
      <c r="E960" s="228" t="s">
        <v>18971</v>
      </c>
    </row>
    <row r="961" spans="1:5" ht="12.75">
      <c r="A961" s="227">
        <v>44059</v>
      </c>
      <c r="B961" s="227" t="s">
        <v>10037</v>
      </c>
      <c r="C961" s="228" t="s">
        <v>2017</v>
      </c>
      <c r="D961" s="228" t="s">
        <v>2018</v>
      </c>
      <c r="E961" s="228" t="s">
        <v>18972</v>
      </c>
    </row>
    <row r="962" spans="1:5" ht="12.75">
      <c r="A962" s="227">
        <v>37750</v>
      </c>
      <c r="B962" s="227" t="s">
        <v>10038</v>
      </c>
      <c r="C962" s="228" t="s">
        <v>2017</v>
      </c>
      <c r="D962" s="228" t="s">
        <v>2018</v>
      </c>
      <c r="E962" s="228" t="s">
        <v>18973</v>
      </c>
    </row>
    <row r="963" spans="1:5" ht="12.75">
      <c r="A963" s="227">
        <v>37758</v>
      </c>
      <c r="B963" s="227" t="s">
        <v>10039</v>
      </c>
      <c r="C963" s="228" t="s">
        <v>2017</v>
      </c>
      <c r="D963" s="228" t="s">
        <v>2018</v>
      </c>
      <c r="E963" s="228" t="s">
        <v>18974</v>
      </c>
    </row>
    <row r="964" spans="1:5" ht="12.75">
      <c r="A964" s="227">
        <v>44060</v>
      </c>
      <c r="B964" s="227" t="s">
        <v>10040</v>
      </c>
      <c r="C964" s="228" t="s">
        <v>2017</v>
      </c>
      <c r="D964" s="228" t="s">
        <v>2018</v>
      </c>
      <c r="E964" s="228" t="s">
        <v>18975</v>
      </c>
    </row>
    <row r="965" spans="1:5" ht="12.75">
      <c r="A965" s="227">
        <v>37749</v>
      </c>
      <c r="B965" s="227" t="s">
        <v>10041</v>
      </c>
      <c r="C965" s="228" t="s">
        <v>2017</v>
      </c>
      <c r="D965" s="228" t="s">
        <v>2018</v>
      </c>
      <c r="E965" s="228" t="s">
        <v>18976</v>
      </c>
    </row>
    <row r="966" spans="1:5" ht="12.75">
      <c r="A966" s="227">
        <v>44061</v>
      </c>
      <c r="B966" s="227" t="s">
        <v>10042</v>
      </c>
      <c r="C966" s="228" t="s">
        <v>2017</v>
      </c>
      <c r="D966" s="228" t="s">
        <v>2018</v>
      </c>
      <c r="E966" s="228" t="s">
        <v>18977</v>
      </c>
    </row>
    <row r="967" spans="1:5" ht="12.75">
      <c r="A967" s="227">
        <v>1159</v>
      </c>
      <c r="B967" s="227" t="s">
        <v>10043</v>
      </c>
      <c r="C967" s="228" t="s">
        <v>2017</v>
      </c>
      <c r="D967" s="228" t="s">
        <v>2022</v>
      </c>
      <c r="E967" s="228" t="s">
        <v>18978</v>
      </c>
    </row>
    <row r="968" spans="1:5" ht="12.75">
      <c r="A968" s="227">
        <v>12114</v>
      </c>
      <c r="B968" s="227" t="s">
        <v>10044</v>
      </c>
      <c r="C968" s="228" t="s">
        <v>2017</v>
      </c>
      <c r="D968" s="228" t="s">
        <v>2018</v>
      </c>
      <c r="E968" s="228" t="s">
        <v>18979</v>
      </c>
    </row>
    <row r="969" spans="1:5" ht="12.75">
      <c r="A969" s="227">
        <v>38106</v>
      </c>
      <c r="B969" s="227" t="s">
        <v>10045</v>
      </c>
      <c r="C969" s="228" t="s">
        <v>2017</v>
      </c>
      <c r="D969" s="228" t="s">
        <v>2018</v>
      </c>
      <c r="E969" s="228" t="s">
        <v>18980</v>
      </c>
    </row>
    <row r="970" spans="1:5" ht="12.75">
      <c r="A970" s="227">
        <v>38085</v>
      </c>
      <c r="B970" s="227" t="s">
        <v>10046</v>
      </c>
      <c r="C970" s="228" t="s">
        <v>2017</v>
      </c>
      <c r="D970" s="228" t="s">
        <v>2018</v>
      </c>
      <c r="E970" s="228" t="s">
        <v>18981</v>
      </c>
    </row>
    <row r="971" spans="1:5" ht="12.75">
      <c r="A971" s="227">
        <v>38599</v>
      </c>
      <c r="B971" s="227" t="s">
        <v>10047</v>
      </c>
      <c r="C971" s="228" t="s">
        <v>2017</v>
      </c>
      <c r="D971" s="228" t="s">
        <v>2018</v>
      </c>
      <c r="E971" s="228" t="s">
        <v>18982</v>
      </c>
    </row>
    <row r="972" spans="1:5" ht="12.75">
      <c r="A972" s="227">
        <v>38596</v>
      </c>
      <c r="B972" s="227" t="s">
        <v>10048</v>
      </c>
      <c r="C972" s="228" t="s">
        <v>2017</v>
      </c>
      <c r="D972" s="228" t="s">
        <v>2018</v>
      </c>
      <c r="E972" s="228" t="s">
        <v>18983</v>
      </c>
    </row>
    <row r="973" spans="1:5" ht="12.75">
      <c r="A973" s="227">
        <v>38600</v>
      </c>
      <c r="B973" s="227" t="s">
        <v>10049</v>
      </c>
      <c r="C973" s="228" t="s">
        <v>2017</v>
      </c>
      <c r="D973" s="228" t="s">
        <v>2018</v>
      </c>
      <c r="E973" s="228" t="s">
        <v>18984</v>
      </c>
    </row>
    <row r="974" spans="1:5" ht="12.75">
      <c r="A974" s="227">
        <v>38597</v>
      </c>
      <c r="B974" s="227" t="s">
        <v>10050</v>
      </c>
      <c r="C974" s="228" t="s">
        <v>2017</v>
      </c>
      <c r="D974" s="228" t="s">
        <v>2018</v>
      </c>
      <c r="E974" s="228" t="s">
        <v>18132</v>
      </c>
    </row>
    <row r="975" spans="1:5" ht="12.75">
      <c r="A975" s="227">
        <v>659</v>
      </c>
      <c r="B975" s="227" t="s">
        <v>10051</v>
      </c>
      <c r="C975" s="228" t="s">
        <v>2017</v>
      </c>
      <c r="D975" s="228" t="s">
        <v>2018</v>
      </c>
      <c r="E975" s="228" t="s">
        <v>18142</v>
      </c>
    </row>
    <row r="976" spans="1:5" ht="12.75">
      <c r="A976" s="227">
        <v>660</v>
      </c>
      <c r="B976" s="227" t="s">
        <v>10052</v>
      </c>
      <c r="C976" s="228" t="s">
        <v>2017</v>
      </c>
      <c r="D976" s="228" t="s">
        <v>2018</v>
      </c>
      <c r="E976" s="228" t="s">
        <v>18228</v>
      </c>
    </row>
    <row r="977" spans="1:5" ht="12.75">
      <c r="A977" s="227">
        <v>658</v>
      </c>
      <c r="B977" s="227" t="s">
        <v>10053</v>
      </c>
      <c r="C977" s="228" t="s">
        <v>2017</v>
      </c>
      <c r="D977" s="228" t="s">
        <v>2018</v>
      </c>
      <c r="E977" s="228" t="s">
        <v>18985</v>
      </c>
    </row>
    <row r="978" spans="1:5" ht="12.75">
      <c r="A978" s="227">
        <v>38548</v>
      </c>
      <c r="B978" s="227" t="s">
        <v>10054</v>
      </c>
      <c r="C978" s="228" t="s">
        <v>2017</v>
      </c>
      <c r="D978" s="228" t="s">
        <v>2018</v>
      </c>
      <c r="E978" s="228" t="s">
        <v>18075</v>
      </c>
    </row>
    <row r="979" spans="1:5" ht="12.75">
      <c r="A979" s="227">
        <v>34649</v>
      </c>
      <c r="B979" s="227" t="s">
        <v>10055</v>
      </c>
      <c r="C979" s="228" t="s">
        <v>2017</v>
      </c>
      <c r="D979" s="228" t="s">
        <v>2018</v>
      </c>
      <c r="E979" s="228" t="s">
        <v>18518</v>
      </c>
    </row>
    <row r="980" spans="1:5" ht="12.75">
      <c r="A980" s="227">
        <v>34655</v>
      </c>
      <c r="B980" s="227" t="s">
        <v>10056</v>
      </c>
      <c r="C980" s="228" t="s">
        <v>2017</v>
      </c>
      <c r="D980" s="228" t="s">
        <v>2018</v>
      </c>
      <c r="E980" s="228" t="s">
        <v>18408</v>
      </c>
    </row>
    <row r="981" spans="1:5" ht="12.75">
      <c r="A981" s="227">
        <v>40607</v>
      </c>
      <c r="B981" s="227" t="s">
        <v>10057</v>
      </c>
      <c r="C981" s="228" t="s">
        <v>2017</v>
      </c>
      <c r="D981" s="228" t="s">
        <v>2018</v>
      </c>
      <c r="E981" s="228" t="s">
        <v>18986</v>
      </c>
    </row>
    <row r="982" spans="1:5" ht="12.75">
      <c r="A982" s="227">
        <v>567</v>
      </c>
      <c r="B982" s="227" t="s">
        <v>10058</v>
      </c>
      <c r="C982" s="228" t="s">
        <v>2023</v>
      </c>
      <c r="D982" s="228" t="s">
        <v>2018</v>
      </c>
      <c r="E982" s="228" t="s">
        <v>18987</v>
      </c>
    </row>
    <row r="983" spans="1:5" ht="12.75">
      <c r="A983" s="227">
        <v>574</v>
      </c>
      <c r="B983" s="227" t="s">
        <v>10059</v>
      </c>
      <c r="C983" s="228" t="s">
        <v>2023</v>
      </c>
      <c r="D983" s="228" t="s">
        <v>2018</v>
      </c>
      <c r="E983" s="228" t="s">
        <v>18988</v>
      </c>
    </row>
    <row r="984" spans="1:5" ht="12.75">
      <c r="A984" s="227">
        <v>568</v>
      </c>
      <c r="B984" s="227" t="s">
        <v>10060</v>
      </c>
      <c r="C984" s="228" t="s">
        <v>2023</v>
      </c>
      <c r="D984" s="228" t="s">
        <v>2018</v>
      </c>
      <c r="E984" s="228" t="s">
        <v>18989</v>
      </c>
    </row>
    <row r="985" spans="1:5" ht="12.75">
      <c r="A985" s="227">
        <v>585</v>
      </c>
      <c r="B985" s="227" t="s">
        <v>10061</v>
      </c>
      <c r="C985" s="228" t="s">
        <v>2024</v>
      </c>
      <c r="D985" s="228" t="s">
        <v>2020</v>
      </c>
      <c r="E985" s="228" t="s">
        <v>18990</v>
      </c>
    </row>
    <row r="986" spans="1:5" ht="12.75">
      <c r="A986" s="227">
        <v>4777</v>
      </c>
      <c r="B986" s="227" t="s">
        <v>10062</v>
      </c>
      <c r="C986" s="228" t="s">
        <v>2024</v>
      </c>
      <c r="D986" s="228" t="s">
        <v>2020</v>
      </c>
      <c r="E986" s="228" t="s">
        <v>18991</v>
      </c>
    </row>
    <row r="987" spans="1:5" ht="12.75">
      <c r="A987" s="227">
        <v>587</v>
      </c>
      <c r="B987" s="227" t="s">
        <v>10063</v>
      </c>
      <c r="C987" s="228" t="s">
        <v>2024</v>
      </c>
      <c r="D987" s="228" t="s">
        <v>2020</v>
      </c>
      <c r="E987" s="228" t="s">
        <v>18992</v>
      </c>
    </row>
    <row r="988" spans="1:5" ht="12.75">
      <c r="A988" s="227">
        <v>590</v>
      </c>
      <c r="B988" s="227" t="s">
        <v>10064</v>
      </c>
      <c r="C988" s="228" t="s">
        <v>2024</v>
      </c>
      <c r="D988" s="228" t="s">
        <v>2020</v>
      </c>
      <c r="E988" s="228" t="s">
        <v>18993</v>
      </c>
    </row>
    <row r="989" spans="1:5" ht="12.75">
      <c r="A989" s="227">
        <v>592</v>
      </c>
      <c r="B989" s="227" t="s">
        <v>10065</v>
      </c>
      <c r="C989" s="228" t="s">
        <v>2024</v>
      </c>
      <c r="D989" s="228" t="s">
        <v>2020</v>
      </c>
      <c r="E989" s="228" t="s">
        <v>18992</v>
      </c>
    </row>
    <row r="990" spans="1:5" ht="12.75">
      <c r="A990" s="227">
        <v>586</v>
      </c>
      <c r="B990" s="227" t="s">
        <v>10066</v>
      </c>
      <c r="C990" s="228" t="s">
        <v>2023</v>
      </c>
      <c r="D990" s="228" t="s">
        <v>2020</v>
      </c>
      <c r="E990" s="228" t="s">
        <v>18994</v>
      </c>
    </row>
    <row r="991" spans="1:5" ht="12.75">
      <c r="A991" s="227">
        <v>591</v>
      </c>
      <c r="B991" s="227" t="s">
        <v>10067</v>
      </c>
      <c r="C991" s="228" t="s">
        <v>2024</v>
      </c>
      <c r="D991" s="228" t="s">
        <v>2020</v>
      </c>
      <c r="E991" s="228" t="s">
        <v>18990</v>
      </c>
    </row>
    <row r="992" spans="1:5" ht="12.75">
      <c r="A992" s="227">
        <v>588</v>
      </c>
      <c r="B992" s="227" t="s">
        <v>10068</v>
      </c>
      <c r="C992" s="228" t="s">
        <v>2023</v>
      </c>
      <c r="D992" s="228" t="s">
        <v>2020</v>
      </c>
      <c r="E992" s="228" t="s">
        <v>18995</v>
      </c>
    </row>
    <row r="993" spans="1:5" ht="12.75">
      <c r="A993" s="227">
        <v>589</v>
      </c>
      <c r="B993" s="227" t="s">
        <v>10069</v>
      </c>
      <c r="C993" s="228" t="s">
        <v>2023</v>
      </c>
      <c r="D993" s="228" t="s">
        <v>2020</v>
      </c>
      <c r="E993" s="228" t="s">
        <v>18996</v>
      </c>
    </row>
    <row r="994" spans="1:5" ht="12.75">
      <c r="A994" s="227">
        <v>584</v>
      </c>
      <c r="B994" s="227" t="s">
        <v>10070</v>
      </c>
      <c r="C994" s="228" t="s">
        <v>2023</v>
      </c>
      <c r="D994" s="228" t="s">
        <v>2020</v>
      </c>
      <c r="E994" s="228" t="s">
        <v>18997</v>
      </c>
    </row>
    <row r="995" spans="1:5" ht="12.75">
      <c r="A995" s="227">
        <v>1165</v>
      </c>
      <c r="B995" s="227" t="s">
        <v>10071</v>
      </c>
      <c r="C995" s="228" t="s">
        <v>2017</v>
      </c>
      <c r="D995" s="228" t="s">
        <v>2020</v>
      </c>
      <c r="E995" s="228" t="s">
        <v>18998</v>
      </c>
    </row>
    <row r="996" spans="1:5" ht="12.75">
      <c r="A996" s="227">
        <v>1164</v>
      </c>
      <c r="B996" s="227" t="s">
        <v>10072</v>
      </c>
      <c r="C996" s="228" t="s">
        <v>2017</v>
      </c>
      <c r="D996" s="228" t="s">
        <v>2020</v>
      </c>
      <c r="E996" s="228" t="s">
        <v>18999</v>
      </c>
    </row>
    <row r="997" spans="1:5" ht="12.75">
      <c r="A997" s="227">
        <v>1162</v>
      </c>
      <c r="B997" s="227" t="s">
        <v>10073</v>
      </c>
      <c r="C997" s="228" t="s">
        <v>2017</v>
      </c>
      <c r="D997" s="228" t="s">
        <v>2020</v>
      </c>
      <c r="E997" s="228" t="s">
        <v>19000</v>
      </c>
    </row>
    <row r="998" spans="1:5" ht="12.75">
      <c r="A998" s="227">
        <v>12395</v>
      </c>
      <c r="B998" s="227" t="s">
        <v>10074</v>
      </c>
      <c r="C998" s="228" t="s">
        <v>2017</v>
      </c>
      <c r="D998" s="228" t="s">
        <v>2020</v>
      </c>
      <c r="E998" s="228" t="s">
        <v>19001</v>
      </c>
    </row>
    <row r="999" spans="1:5" ht="12.75">
      <c r="A999" s="227">
        <v>1170</v>
      </c>
      <c r="B999" s="227" t="s">
        <v>10075</v>
      </c>
      <c r="C999" s="228" t="s">
        <v>2017</v>
      </c>
      <c r="D999" s="228" t="s">
        <v>2020</v>
      </c>
      <c r="E999" s="228" t="s">
        <v>19002</v>
      </c>
    </row>
    <row r="1000" spans="1:5" ht="12.75">
      <c r="A1000" s="227">
        <v>1169</v>
      </c>
      <c r="B1000" s="227" t="s">
        <v>10076</v>
      </c>
      <c r="C1000" s="228" t="s">
        <v>2017</v>
      </c>
      <c r="D1000" s="228" t="s">
        <v>2020</v>
      </c>
      <c r="E1000" s="228" t="s">
        <v>19003</v>
      </c>
    </row>
    <row r="1001" spans="1:5" ht="12.75">
      <c r="A1001" s="227">
        <v>1166</v>
      </c>
      <c r="B1001" s="227" t="s">
        <v>10077</v>
      </c>
      <c r="C1001" s="228" t="s">
        <v>2017</v>
      </c>
      <c r="D1001" s="228" t="s">
        <v>2020</v>
      </c>
      <c r="E1001" s="228" t="s">
        <v>19004</v>
      </c>
    </row>
    <row r="1002" spans="1:5" ht="12.75">
      <c r="A1002" s="227">
        <v>1163</v>
      </c>
      <c r="B1002" s="227" t="s">
        <v>10078</v>
      </c>
      <c r="C1002" s="228" t="s">
        <v>2017</v>
      </c>
      <c r="D1002" s="228" t="s">
        <v>2020</v>
      </c>
      <c r="E1002" s="228" t="s">
        <v>19005</v>
      </c>
    </row>
    <row r="1003" spans="1:5" ht="12.75">
      <c r="A1003" s="227">
        <v>12396</v>
      </c>
      <c r="B1003" s="227" t="s">
        <v>10079</v>
      </c>
      <c r="C1003" s="228" t="s">
        <v>2017</v>
      </c>
      <c r="D1003" s="228" t="s">
        <v>2020</v>
      </c>
      <c r="E1003" s="228" t="s">
        <v>19001</v>
      </c>
    </row>
    <row r="1004" spans="1:5" ht="12.75">
      <c r="A1004" s="227">
        <v>1168</v>
      </c>
      <c r="B1004" s="227" t="s">
        <v>10080</v>
      </c>
      <c r="C1004" s="228" t="s">
        <v>2017</v>
      </c>
      <c r="D1004" s="228" t="s">
        <v>2020</v>
      </c>
      <c r="E1004" s="228" t="s">
        <v>19006</v>
      </c>
    </row>
    <row r="1005" spans="1:5" ht="12.75">
      <c r="A1005" s="227">
        <v>1167</v>
      </c>
      <c r="B1005" s="227" t="s">
        <v>10081</v>
      </c>
      <c r="C1005" s="228" t="s">
        <v>2017</v>
      </c>
      <c r="D1005" s="228" t="s">
        <v>2020</v>
      </c>
      <c r="E1005" s="228" t="s">
        <v>19007</v>
      </c>
    </row>
    <row r="1006" spans="1:5" ht="12.75">
      <c r="A1006" s="227">
        <v>36331</v>
      </c>
      <c r="B1006" s="227" t="s">
        <v>10082</v>
      </c>
      <c r="C1006" s="228" t="s">
        <v>2017</v>
      </c>
      <c r="D1006" s="228" t="s">
        <v>2020</v>
      </c>
      <c r="E1006" s="228" t="s">
        <v>19008</v>
      </c>
    </row>
    <row r="1007" spans="1:5" ht="12.75">
      <c r="A1007" s="227">
        <v>36346</v>
      </c>
      <c r="B1007" s="227" t="s">
        <v>10083</v>
      </c>
      <c r="C1007" s="228" t="s">
        <v>2017</v>
      </c>
      <c r="D1007" s="228" t="s">
        <v>2020</v>
      </c>
      <c r="E1007" s="228" t="s">
        <v>19009</v>
      </c>
    </row>
    <row r="1008" spans="1:5" ht="12.75">
      <c r="A1008" s="227">
        <v>1197</v>
      </c>
      <c r="B1008" s="227" t="s">
        <v>10084</v>
      </c>
      <c r="C1008" s="228" t="s">
        <v>2017</v>
      </c>
      <c r="D1008" s="228" t="s">
        <v>2018</v>
      </c>
      <c r="E1008" s="228" t="s">
        <v>18923</v>
      </c>
    </row>
    <row r="1009" spans="1:5" ht="12.75">
      <c r="A1009" s="227">
        <v>1202</v>
      </c>
      <c r="B1009" s="227" t="s">
        <v>10085</v>
      </c>
      <c r="C1009" s="228" t="s">
        <v>2017</v>
      </c>
      <c r="D1009" s="228" t="s">
        <v>2018</v>
      </c>
      <c r="E1009" s="228" t="s">
        <v>19010</v>
      </c>
    </row>
    <row r="1010" spans="1:5" ht="12.75">
      <c r="A1010" s="227">
        <v>1198</v>
      </c>
      <c r="B1010" s="227" t="s">
        <v>10086</v>
      </c>
      <c r="C1010" s="228" t="s">
        <v>2017</v>
      </c>
      <c r="D1010" s="228" t="s">
        <v>2018</v>
      </c>
      <c r="E1010" s="228" t="s">
        <v>19011</v>
      </c>
    </row>
    <row r="1011" spans="1:5" ht="12.75">
      <c r="A1011" s="227">
        <v>20088</v>
      </c>
      <c r="B1011" s="227" t="s">
        <v>19012</v>
      </c>
      <c r="C1011" s="228" t="s">
        <v>2017</v>
      </c>
      <c r="D1011" s="228" t="s">
        <v>2018</v>
      </c>
      <c r="E1011" s="228" t="s">
        <v>19013</v>
      </c>
    </row>
    <row r="1012" spans="1:5" ht="12.75">
      <c r="A1012" s="227">
        <v>20089</v>
      </c>
      <c r="B1012" s="227" t="s">
        <v>19014</v>
      </c>
      <c r="C1012" s="228" t="s">
        <v>2017</v>
      </c>
      <c r="D1012" s="228" t="s">
        <v>2018</v>
      </c>
      <c r="E1012" s="228" t="s">
        <v>19015</v>
      </c>
    </row>
    <row r="1013" spans="1:5" ht="12.75">
      <c r="A1013" s="227">
        <v>20087</v>
      </c>
      <c r="B1013" s="227" t="s">
        <v>19016</v>
      </c>
      <c r="C1013" s="228" t="s">
        <v>2017</v>
      </c>
      <c r="D1013" s="228" t="s">
        <v>2018</v>
      </c>
      <c r="E1013" s="228" t="s">
        <v>19017</v>
      </c>
    </row>
    <row r="1014" spans="1:5" ht="12.75">
      <c r="A1014" s="227">
        <v>1200</v>
      </c>
      <c r="B1014" s="227" t="s">
        <v>10087</v>
      </c>
      <c r="C1014" s="228" t="s">
        <v>2017</v>
      </c>
      <c r="D1014" s="228" t="s">
        <v>2018</v>
      </c>
      <c r="E1014" s="228" t="s">
        <v>19018</v>
      </c>
    </row>
    <row r="1015" spans="1:5" ht="12.75">
      <c r="A1015" s="227">
        <v>12909</v>
      </c>
      <c r="B1015" s="227" t="s">
        <v>10088</v>
      </c>
      <c r="C1015" s="228" t="s">
        <v>2017</v>
      </c>
      <c r="D1015" s="228" t="s">
        <v>2018</v>
      </c>
      <c r="E1015" s="228" t="s">
        <v>18261</v>
      </c>
    </row>
    <row r="1016" spans="1:5" ht="12.75">
      <c r="A1016" s="227">
        <v>12910</v>
      </c>
      <c r="B1016" s="227" t="s">
        <v>10089</v>
      </c>
      <c r="C1016" s="228" t="s">
        <v>2017</v>
      </c>
      <c r="D1016" s="228" t="s">
        <v>2018</v>
      </c>
      <c r="E1016" s="228" t="s">
        <v>19019</v>
      </c>
    </row>
    <row r="1017" spans="1:5" ht="12.75">
      <c r="A1017" s="227">
        <v>1191</v>
      </c>
      <c r="B1017" s="227" t="s">
        <v>10090</v>
      </c>
      <c r="C1017" s="228" t="s">
        <v>2017</v>
      </c>
      <c r="D1017" s="228" t="s">
        <v>2018</v>
      </c>
      <c r="E1017" s="228" t="s">
        <v>19020</v>
      </c>
    </row>
    <row r="1018" spans="1:5" ht="12.75">
      <c r="A1018" s="227">
        <v>1185</v>
      </c>
      <c r="B1018" s="227" t="s">
        <v>10091</v>
      </c>
      <c r="C1018" s="228" t="s">
        <v>2017</v>
      </c>
      <c r="D1018" s="228" t="s">
        <v>2018</v>
      </c>
      <c r="E1018" s="228" t="s">
        <v>19020</v>
      </c>
    </row>
    <row r="1019" spans="1:5" ht="12.75">
      <c r="A1019" s="227">
        <v>1189</v>
      </c>
      <c r="B1019" s="227" t="s">
        <v>10092</v>
      </c>
      <c r="C1019" s="228" t="s">
        <v>2017</v>
      </c>
      <c r="D1019" s="228" t="s">
        <v>2018</v>
      </c>
      <c r="E1019" s="228" t="s">
        <v>18258</v>
      </c>
    </row>
    <row r="1020" spans="1:5" ht="12.75">
      <c r="A1020" s="227">
        <v>1193</v>
      </c>
      <c r="B1020" s="227" t="s">
        <v>10093</v>
      </c>
      <c r="C1020" s="228" t="s">
        <v>2017</v>
      </c>
      <c r="D1020" s="228" t="s">
        <v>2018</v>
      </c>
      <c r="E1020" s="228" t="s">
        <v>19021</v>
      </c>
    </row>
    <row r="1021" spans="1:5" ht="12.75">
      <c r="A1021" s="227">
        <v>1194</v>
      </c>
      <c r="B1021" s="227" t="s">
        <v>10094</v>
      </c>
      <c r="C1021" s="228" t="s">
        <v>2017</v>
      </c>
      <c r="D1021" s="228" t="s">
        <v>2018</v>
      </c>
      <c r="E1021" s="228" t="s">
        <v>19022</v>
      </c>
    </row>
    <row r="1022" spans="1:5" ht="12.75">
      <c r="A1022" s="227">
        <v>1195</v>
      </c>
      <c r="B1022" s="227" t="s">
        <v>10095</v>
      </c>
      <c r="C1022" s="228" t="s">
        <v>2017</v>
      </c>
      <c r="D1022" s="228" t="s">
        <v>2018</v>
      </c>
      <c r="E1022" s="228" t="s">
        <v>19023</v>
      </c>
    </row>
    <row r="1023" spans="1:5" ht="12.75">
      <c r="A1023" s="227">
        <v>1204</v>
      </c>
      <c r="B1023" s="227" t="s">
        <v>10096</v>
      </c>
      <c r="C1023" s="228" t="s">
        <v>2017</v>
      </c>
      <c r="D1023" s="228" t="s">
        <v>2018</v>
      </c>
      <c r="E1023" s="228" t="s">
        <v>19024</v>
      </c>
    </row>
    <row r="1024" spans="1:5" ht="12.75">
      <c r="A1024" s="227">
        <v>1207</v>
      </c>
      <c r="B1024" s="227" t="s">
        <v>10097</v>
      </c>
      <c r="C1024" s="228" t="s">
        <v>2017</v>
      </c>
      <c r="D1024" s="228" t="s">
        <v>2020</v>
      </c>
      <c r="E1024" s="228" t="s">
        <v>19025</v>
      </c>
    </row>
    <row r="1025" spans="1:5" ht="12.75">
      <c r="A1025" s="227">
        <v>1206</v>
      </c>
      <c r="B1025" s="227" t="s">
        <v>10098</v>
      </c>
      <c r="C1025" s="228" t="s">
        <v>2017</v>
      </c>
      <c r="D1025" s="228" t="s">
        <v>2020</v>
      </c>
      <c r="E1025" s="228" t="s">
        <v>19026</v>
      </c>
    </row>
    <row r="1026" spans="1:5" ht="12.75">
      <c r="A1026" s="227">
        <v>1183</v>
      </c>
      <c r="B1026" s="227" t="s">
        <v>10099</v>
      </c>
      <c r="C1026" s="228" t="s">
        <v>2017</v>
      </c>
      <c r="D1026" s="228" t="s">
        <v>2020</v>
      </c>
      <c r="E1026" s="228" t="s">
        <v>19027</v>
      </c>
    </row>
    <row r="1027" spans="1:5" ht="12.75">
      <c r="A1027" s="227">
        <v>42685</v>
      </c>
      <c r="B1027" s="227" t="s">
        <v>10100</v>
      </c>
      <c r="C1027" s="228" t="s">
        <v>2017</v>
      </c>
      <c r="D1027" s="228" t="s">
        <v>2018</v>
      </c>
      <c r="E1027" s="228" t="s">
        <v>19028</v>
      </c>
    </row>
    <row r="1028" spans="1:5" ht="12.75">
      <c r="A1028" s="227">
        <v>42686</v>
      </c>
      <c r="B1028" s="227" t="s">
        <v>10101</v>
      </c>
      <c r="C1028" s="228" t="s">
        <v>2017</v>
      </c>
      <c r="D1028" s="228" t="s">
        <v>2018</v>
      </c>
      <c r="E1028" s="228" t="s">
        <v>19029</v>
      </c>
    </row>
    <row r="1029" spans="1:5" ht="12.75">
      <c r="A1029" s="227">
        <v>12894</v>
      </c>
      <c r="B1029" s="227" t="s">
        <v>10102</v>
      </c>
      <c r="C1029" s="228" t="s">
        <v>2017</v>
      </c>
      <c r="D1029" s="228" t="s">
        <v>2018</v>
      </c>
      <c r="E1029" s="228" t="s">
        <v>19030</v>
      </c>
    </row>
    <row r="1030" spans="1:5" ht="12.75">
      <c r="A1030" s="227">
        <v>12895</v>
      </c>
      <c r="B1030" s="227" t="s">
        <v>10103</v>
      </c>
      <c r="C1030" s="228" t="s">
        <v>2017</v>
      </c>
      <c r="D1030" s="228" t="s">
        <v>2022</v>
      </c>
      <c r="E1030" s="228" t="s">
        <v>19031</v>
      </c>
    </row>
    <row r="1031" spans="1:5" ht="12.75">
      <c r="A1031" s="227">
        <v>1631</v>
      </c>
      <c r="B1031" s="227" t="s">
        <v>10104</v>
      </c>
      <c r="C1031" s="228" t="s">
        <v>2017</v>
      </c>
      <c r="D1031" s="228" t="s">
        <v>2018</v>
      </c>
      <c r="E1031" s="228" t="s">
        <v>19032</v>
      </c>
    </row>
    <row r="1032" spans="1:5" ht="12.75">
      <c r="A1032" s="227">
        <v>1633</v>
      </c>
      <c r="B1032" s="227" t="s">
        <v>10105</v>
      </c>
      <c r="C1032" s="228" t="s">
        <v>2017</v>
      </c>
      <c r="D1032" s="228" t="s">
        <v>2018</v>
      </c>
      <c r="E1032" s="228" t="s">
        <v>19033</v>
      </c>
    </row>
    <row r="1033" spans="1:5" ht="12.75">
      <c r="A1033" s="227">
        <v>10818</v>
      </c>
      <c r="B1033" s="227" t="s">
        <v>10106</v>
      </c>
      <c r="C1033" s="228" t="s">
        <v>2024</v>
      </c>
      <c r="D1033" s="228" t="s">
        <v>2018</v>
      </c>
      <c r="E1033" s="228" t="s">
        <v>19034</v>
      </c>
    </row>
    <row r="1034" spans="1:5" ht="12.75">
      <c r="A1034" s="227">
        <v>41410</v>
      </c>
      <c r="B1034" s="227" t="s">
        <v>10107</v>
      </c>
      <c r="C1034" s="228" t="s">
        <v>2017</v>
      </c>
      <c r="D1034" s="228" t="s">
        <v>2018</v>
      </c>
      <c r="E1034" s="228" t="s">
        <v>19035</v>
      </c>
    </row>
    <row r="1035" spans="1:5" ht="12.75">
      <c r="A1035" s="227">
        <v>41411</v>
      </c>
      <c r="B1035" s="227" t="s">
        <v>10108</v>
      </c>
      <c r="C1035" s="228" t="s">
        <v>2017</v>
      </c>
      <c r="D1035" s="228" t="s">
        <v>2018</v>
      </c>
      <c r="E1035" s="228" t="s">
        <v>19036</v>
      </c>
    </row>
    <row r="1036" spans="1:5" ht="12.75">
      <c r="A1036" s="227">
        <v>41412</v>
      </c>
      <c r="B1036" s="227" t="s">
        <v>10109</v>
      </c>
      <c r="C1036" s="228" t="s">
        <v>2017</v>
      </c>
      <c r="D1036" s="228" t="s">
        <v>2018</v>
      </c>
      <c r="E1036" s="228" t="s">
        <v>19037</v>
      </c>
    </row>
    <row r="1037" spans="1:5" ht="12.75">
      <c r="A1037" s="227">
        <v>41413</v>
      </c>
      <c r="B1037" s="227" t="s">
        <v>10110</v>
      </c>
      <c r="C1037" s="228" t="s">
        <v>2017</v>
      </c>
      <c r="D1037" s="228" t="s">
        <v>2018</v>
      </c>
      <c r="E1037" s="228" t="s">
        <v>19038</v>
      </c>
    </row>
    <row r="1038" spans="1:5" ht="12.75">
      <c r="A1038" s="227">
        <v>39359</v>
      </c>
      <c r="B1038" s="227" t="s">
        <v>19039</v>
      </c>
      <c r="C1038" s="228" t="s">
        <v>2017</v>
      </c>
      <c r="D1038" s="228" t="s">
        <v>2020</v>
      </c>
      <c r="E1038" s="228" t="s">
        <v>19040</v>
      </c>
    </row>
    <row r="1039" spans="1:5" ht="12.75">
      <c r="A1039" s="227">
        <v>39360</v>
      </c>
      <c r="B1039" s="227" t="s">
        <v>19041</v>
      </c>
      <c r="C1039" s="228" t="s">
        <v>2017</v>
      </c>
      <c r="D1039" s="228" t="s">
        <v>2020</v>
      </c>
      <c r="E1039" s="228" t="s">
        <v>19040</v>
      </c>
    </row>
    <row r="1040" spans="1:5" ht="12.75">
      <c r="A1040" s="227">
        <v>10710</v>
      </c>
      <c r="B1040" s="227" t="s">
        <v>10111</v>
      </c>
      <c r="C1040" s="228" t="s">
        <v>2019</v>
      </c>
      <c r="D1040" s="228" t="s">
        <v>2020</v>
      </c>
      <c r="E1040" s="228" t="s">
        <v>18449</v>
      </c>
    </row>
    <row r="1041" spans="1:5" ht="12.75">
      <c r="A1041" s="227">
        <v>10709</v>
      </c>
      <c r="B1041" s="227" t="s">
        <v>10112</v>
      </c>
      <c r="C1041" s="228" t="s">
        <v>2019</v>
      </c>
      <c r="D1041" s="228" t="s">
        <v>2020</v>
      </c>
      <c r="E1041" s="228" t="s">
        <v>19042</v>
      </c>
    </row>
    <row r="1042" spans="1:5" ht="12.75">
      <c r="A1042" s="227">
        <v>39636</v>
      </c>
      <c r="B1042" s="227" t="s">
        <v>10113</v>
      </c>
      <c r="C1042" s="228" t="s">
        <v>2019</v>
      </c>
      <c r="D1042" s="228" t="s">
        <v>2020</v>
      </c>
      <c r="E1042" s="228" t="s">
        <v>19043</v>
      </c>
    </row>
    <row r="1043" spans="1:5" ht="12.75">
      <c r="A1043" s="227">
        <v>10708</v>
      </c>
      <c r="B1043" s="227" t="s">
        <v>10114</v>
      </c>
      <c r="C1043" s="228" t="s">
        <v>2019</v>
      </c>
      <c r="D1043" s="228" t="s">
        <v>2020</v>
      </c>
      <c r="E1043" s="228" t="s">
        <v>18742</v>
      </c>
    </row>
    <row r="1044" spans="1:5" ht="12.75">
      <c r="A1044" s="227">
        <v>39635</v>
      </c>
      <c r="B1044" s="227" t="s">
        <v>10115</v>
      </c>
      <c r="C1044" s="228" t="s">
        <v>2019</v>
      </c>
      <c r="D1044" s="228" t="s">
        <v>2020</v>
      </c>
      <c r="E1044" s="228" t="s">
        <v>19044</v>
      </c>
    </row>
    <row r="1045" spans="1:5" ht="12.75">
      <c r="A1045" s="227">
        <v>6117</v>
      </c>
      <c r="B1045" s="227" t="s">
        <v>10116</v>
      </c>
      <c r="C1045" s="228" t="s">
        <v>2021</v>
      </c>
      <c r="D1045" s="228" t="s">
        <v>2018</v>
      </c>
      <c r="E1045" s="228" t="s">
        <v>19045</v>
      </c>
    </row>
    <row r="1046" spans="1:5" ht="12.75">
      <c r="A1046" s="227">
        <v>40913</v>
      </c>
      <c r="B1046" s="227" t="s">
        <v>10117</v>
      </c>
      <c r="C1046" s="228" t="s">
        <v>2027</v>
      </c>
      <c r="D1046" s="228" t="s">
        <v>2018</v>
      </c>
      <c r="E1046" s="228" t="s">
        <v>19046</v>
      </c>
    </row>
    <row r="1047" spans="1:5" ht="12.75">
      <c r="A1047" s="227">
        <v>1214</v>
      </c>
      <c r="B1047" s="227" t="s">
        <v>10118</v>
      </c>
      <c r="C1047" s="228" t="s">
        <v>2021</v>
      </c>
      <c r="D1047" s="228" t="s">
        <v>2018</v>
      </c>
      <c r="E1047" s="228" t="s">
        <v>19047</v>
      </c>
    </row>
    <row r="1048" spans="1:5" ht="12.75">
      <c r="A1048" s="227">
        <v>40915</v>
      </c>
      <c r="B1048" s="227" t="s">
        <v>10119</v>
      </c>
      <c r="C1048" s="228" t="s">
        <v>2027</v>
      </c>
      <c r="D1048" s="228" t="s">
        <v>2018</v>
      </c>
      <c r="E1048" s="228" t="s">
        <v>19048</v>
      </c>
    </row>
    <row r="1049" spans="1:5" ht="12.75">
      <c r="A1049" s="227">
        <v>1213</v>
      </c>
      <c r="B1049" s="227" t="s">
        <v>10120</v>
      </c>
      <c r="C1049" s="228" t="s">
        <v>2021</v>
      </c>
      <c r="D1049" s="228" t="s">
        <v>2022</v>
      </c>
      <c r="E1049" s="228" t="s">
        <v>19047</v>
      </c>
    </row>
    <row r="1050" spans="1:5" ht="12.75">
      <c r="A1050" s="227">
        <v>40914</v>
      </c>
      <c r="B1050" s="227" t="s">
        <v>10121</v>
      </c>
      <c r="C1050" s="228" t="s">
        <v>2027</v>
      </c>
      <c r="D1050" s="228" t="s">
        <v>2018</v>
      </c>
      <c r="E1050" s="228" t="s">
        <v>19048</v>
      </c>
    </row>
    <row r="1051" spans="1:5" ht="12.75">
      <c r="A1051" s="227">
        <v>5091</v>
      </c>
      <c r="B1051" s="227" t="s">
        <v>10122</v>
      </c>
      <c r="C1051" s="228" t="s">
        <v>2017</v>
      </c>
      <c r="D1051" s="228" t="s">
        <v>2018</v>
      </c>
      <c r="E1051" s="228" t="s">
        <v>19049</v>
      </c>
    </row>
    <row r="1052" spans="1:5" ht="12.75">
      <c r="A1052" s="227">
        <v>14615</v>
      </c>
      <c r="B1052" s="227" t="s">
        <v>10123</v>
      </c>
      <c r="C1052" s="228" t="s">
        <v>2017</v>
      </c>
      <c r="D1052" s="228" t="s">
        <v>2020</v>
      </c>
      <c r="E1052" s="228" t="s">
        <v>19050</v>
      </c>
    </row>
    <row r="1053" spans="1:5" ht="12.75">
      <c r="A1053" s="227">
        <v>2711</v>
      </c>
      <c r="B1053" s="227" t="s">
        <v>10124</v>
      </c>
      <c r="C1053" s="228" t="s">
        <v>2017</v>
      </c>
      <c r="D1053" s="228" t="s">
        <v>2022</v>
      </c>
      <c r="E1053" s="228" t="s">
        <v>19051</v>
      </c>
    </row>
    <row r="1054" spans="1:5" ht="12.75">
      <c r="A1054" s="227">
        <v>37727</v>
      </c>
      <c r="B1054" s="227" t="s">
        <v>10125</v>
      </c>
      <c r="C1054" s="228" t="s">
        <v>2017</v>
      </c>
      <c r="D1054" s="228" t="s">
        <v>2022</v>
      </c>
      <c r="E1054" s="228" t="s">
        <v>19052</v>
      </c>
    </row>
    <row r="1055" spans="1:5" ht="12.75">
      <c r="A1055" s="227">
        <v>37728</v>
      </c>
      <c r="B1055" s="227" t="s">
        <v>10126</v>
      </c>
      <c r="C1055" s="228" t="s">
        <v>2017</v>
      </c>
      <c r="D1055" s="228" t="s">
        <v>2018</v>
      </c>
      <c r="E1055" s="228" t="s">
        <v>19053</v>
      </c>
    </row>
    <row r="1056" spans="1:5" ht="12.75">
      <c r="A1056" s="227">
        <v>37729</v>
      </c>
      <c r="B1056" s="227" t="s">
        <v>10127</v>
      </c>
      <c r="C1056" s="228" t="s">
        <v>2017</v>
      </c>
      <c r="D1056" s="228" t="s">
        <v>2018</v>
      </c>
      <c r="E1056" s="228" t="s">
        <v>19054</v>
      </c>
    </row>
    <row r="1057" spans="1:5" ht="12.75">
      <c r="A1057" s="227">
        <v>37730</v>
      </c>
      <c r="B1057" s="227" t="s">
        <v>10128</v>
      </c>
      <c r="C1057" s="228" t="s">
        <v>2017</v>
      </c>
      <c r="D1057" s="228" t="s">
        <v>2018</v>
      </c>
      <c r="E1057" s="228" t="s">
        <v>19055</v>
      </c>
    </row>
    <row r="1058" spans="1:5" ht="12.75">
      <c r="A1058" s="227">
        <v>37731</v>
      </c>
      <c r="B1058" s="227" t="s">
        <v>10129</v>
      </c>
      <c r="C1058" s="228" t="s">
        <v>2017</v>
      </c>
      <c r="D1058" s="228" t="s">
        <v>2018</v>
      </c>
      <c r="E1058" s="228" t="s">
        <v>19056</v>
      </c>
    </row>
    <row r="1059" spans="1:5" ht="12.75">
      <c r="A1059" s="227">
        <v>37732</v>
      </c>
      <c r="B1059" s="227" t="s">
        <v>10130</v>
      </c>
      <c r="C1059" s="228" t="s">
        <v>2017</v>
      </c>
      <c r="D1059" s="228" t="s">
        <v>2018</v>
      </c>
      <c r="E1059" s="228" t="s">
        <v>19057</v>
      </c>
    </row>
    <row r="1060" spans="1:5" ht="12.75">
      <c r="A1060" s="227">
        <v>42256</v>
      </c>
      <c r="B1060" s="227" t="s">
        <v>10131</v>
      </c>
      <c r="C1060" s="228" t="s">
        <v>2024</v>
      </c>
      <c r="D1060" s="228" t="s">
        <v>2018</v>
      </c>
      <c r="E1060" s="228" t="s">
        <v>19058</v>
      </c>
    </row>
    <row r="1061" spans="1:5" ht="12.75">
      <c r="A1061" s="227">
        <v>42250</v>
      </c>
      <c r="B1061" s="227" t="s">
        <v>10132</v>
      </c>
      <c r="C1061" s="228" t="s">
        <v>2031</v>
      </c>
      <c r="D1061" s="228" t="s">
        <v>2018</v>
      </c>
      <c r="E1061" s="228" t="s">
        <v>19059</v>
      </c>
    </row>
    <row r="1062" spans="1:5" ht="12.75">
      <c r="A1062" s="227">
        <v>4743</v>
      </c>
      <c r="B1062" s="227" t="s">
        <v>10133</v>
      </c>
      <c r="C1062" s="228" t="s">
        <v>2026</v>
      </c>
      <c r="D1062" s="228" t="s">
        <v>2018</v>
      </c>
      <c r="E1062" s="228" t="s">
        <v>19060</v>
      </c>
    </row>
    <row r="1063" spans="1:5" ht="12.75">
      <c r="A1063" s="227">
        <v>4744</v>
      </c>
      <c r="B1063" s="227" t="s">
        <v>10134</v>
      </c>
      <c r="C1063" s="228" t="s">
        <v>2026</v>
      </c>
      <c r="D1063" s="228" t="s">
        <v>2018</v>
      </c>
      <c r="E1063" s="228" t="s">
        <v>19007</v>
      </c>
    </row>
    <row r="1064" spans="1:5" ht="12.75">
      <c r="A1064" s="227">
        <v>4745</v>
      </c>
      <c r="B1064" s="227" t="s">
        <v>10135</v>
      </c>
      <c r="C1064" s="228" t="s">
        <v>2026</v>
      </c>
      <c r="D1064" s="228" t="s">
        <v>2018</v>
      </c>
      <c r="E1064" s="228" t="s">
        <v>19061</v>
      </c>
    </row>
    <row r="1065" spans="1:5" ht="12.75">
      <c r="A1065" s="227">
        <v>36496</v>
      </c>
      <c r="B1065" s="227" t="s">
        <v>10136</v>
      </c>
      <c r="C1065" s="228" t="s">
        <v>2017</v>
      </c>
      <c r="D1065" s="228" t="s">
        <v>2020</v>
      </c>
      <c r="E1065" s="228" t="s">
        <v>19062</v>
      </c>
    </row>
    <row r="1066" spans="1:5" ht="12.75">
      <c r="A1066" s="227">
        <v>10630</v>
      </c>
      <c r="B1066" s="227" t="s">
        <v>10137</v>
      </c>
      <c r="C1066" s="228" t="s">
        <v>2017</v>
      </c>
      <c r="D1066" s="228" t="s">
        <v>2018</v>
      </c>
      <c r="E1066" s="228" t="s">
        <v>19063</v>
      </c>
    </row>
    <row r="1067" spans="1:5" ht="12.75">
      <c r="A1067" s="227">
        <v>37762</v>
      </c>
      <c r="B1067" s="227" t="s">
        <v>10138</v>
      </c>
      <c r="C1067" s="228" t="s">
        <v>2017</v>
      </c>
      <c r="D1067" s="228" t="s">
        <v>2018</v>
      </c>
      <c r="E1067" s="228" t="s">
        <v>19064</v>
      </c>
    </row>
    <row r="1068" spans="1:5" ht="12.75">
      <c r="A1068" s="227">
        <v>37763</v>
      </c>
      <c r="B1068" s="227" t="s">
        <v>10139</v>
      </c>
      <c r="C1068" s="228" t="s">
        <v>2017</v>
      </c>
      <c r="D1068" s="228" t="s">
        <v>2018</v>
      </c>
      <c r="E1068" s="228" t="s">
        <v>19065</v>
      </c>
    </row>
    <row r="1069" spans="1:5" ht="12.75">
      <c r="A1069" s="227">
        <v>41992</v>
      </c>
      <c r="B1069" s="227" t="s">
        <v>10140</v>
      </c>
      <c r="C1069" s="228" t="s">
        <v>2017</v>
      </c>
      <c r="D1069" s="228" t="s">
        <v>2022</v>
      </c>
      <c r="E1069" s="228" t="s">
        <v>19066</v>
      </c>
    </row>
    <row r="1070" spans="1:5" ht="12.75">
      <c r="A1070" s="227">
        <v>13215</v>
      </c>
      <c r="B1070" s="227" t="s">
        <v>10141</v>
      </c>
      <c r="C1070" s="228" t="s">
        <v>2017</v>
      </c>
      <c r="D1070" s="228" t="s">
        <v>2018</v>
      </c>
      <c r="E1070" s="228" t="s">
        <v>19067</v>
      </c>
    </row>
    <row r="1071" spans="1:5" ht="12.75">
      <c r="A1071" s="227">
        <v>4235</v>
      </c>
      <c r="B1071" s="227" t="s">
        <v>10142</v>
      </c>
      <c r="C1071" s="228" t="s">
        <v>2021</v>
      </c>
      <c r="D1071" s="228" t="s">
        <v>2018</v>
      </c>
      <c r="E1071" s="228" t="s">
        <v>19068</v>
      </c>
    </row>
    <row r="1072" spans="1:5" ht="12.75">
      <c r="A1072" s="227">
        <v>40976</v>
      </c>
      <c r="B1072" s="227" t="s">
        <v>10143</v>
      </c>
      <c r="C1072" s="228" t="s">
        <v>2027</v>
      </c>
      <c r="D1072" s="228" t="s">
        <v>2018</v>
      </c>
      <c r="E1072" s="228" t="s">
        <v>19069</v>
      </c>
    </row>
    <row r="1073" spans="1:5" ht="12.75">
      <c r="A1073" s="227">
        <v>43091</v>
      </c>
      <c r="B1073" s="227" t="s">
        <v>10144</v>
      </c>
      <c r="C1073" s="228" t="s">
        <v>2017</v>
      </c>
      <c r="D1073" s="228" t="s">
        <v>2018</v>
      </c>
      <c r="E1073" s="228" t="s">
        <v>19070</v>
      </c>
    </row>
    <row r="1074" spans="1:5" ht="12.75">
      <c r="A1074" s="227">
        <v>43092</v>
      </c>
      <c r="B1074" s="227" t="s">
        <v>10145</v>
      </c>
      <c r="C1074" s="228" t="s">
        <v>2017</v>
      </c>
      <c r="D1074" s="228" t="s">
        <v>2018</v>
      </c>
      <c r="E1074" s="228" t="s">
        <v>19071</v>
      </c>
    </row>
    <row r="1075" spans="1:5" ht="12.75">
      <c r="A1075" s="227">
        <v>43089</v>
      </c>
      <c r="B1075" s="227" t="s">
        <v>10146</v>
      </c>
      <c r="C1075" s="228" t="s">
        <v>2017</v>
      </c>
      <c r="D1075" s="228" t="s">
        <v>2018</v>
      </c>
      <c r="E1075" s="228" t="s">
        <v>19072</v>
      </c>
    </row>
    <row r="1076" spans="1:5" ht="12.75">
      <c r="A1076" s="227">
        <v>43090</v>
      </c>
      <c r="B1076" s="227" t="s">
        <v>10147</v>
      </c>
      <c r="C1076" s="228" t="s">
        <v>2017</v>
      </c>
      <c r="D1076" s="228" t="s">
        <v>2018</v>
      </c>
      <c r="E1076" s="228" t="s">
        <v>19073</v>
      </c>
    </row>
    <row r="1077" spans="1:5" ht="12.75">
      <c r="A1077" s="227">
        <v>41967</v>
      </c>
      <c r="B1077" s="227" t="s">
        <v>10148</v>
      </c>
      <c r="C1077" s="228" t="s">
        <v>2025</v>
      </c>
      <c r="D1077" s="228" t="s">
        <v>2018</v>
      </c>
      <c r="E1077" s="228" t="s">
        <v>19074</v>
      </c>
    </row>
    <row r="1078" spans="1:5" ht="12.75">
      <c r="A1078" s="227">
        <v>12760</v>
      </c>
      <c r="B1078" s="227" t="s">
        <v>10149</v>
      </c>
      <c r="C1078" s="228" t="s">
        <v>2019</v>
      </c>
      <c r="D1078" s="228" t="s">
        <v>2018</v>
      </c>
      <c r="E1078" s="228" t="s">
        <v>19075</v>
      </c>
    </row>
    <row r="1079" spans="1:5" ht="12.75">
      <c r="A1079" s="227">
        <v>12759</v>
      </c>
      <c r="B1079" s="227" t="s">
        <v>10150</v>
      </c>
      <c r="C1079" s="228" t="s">
        <v>2019</v>
      </c>
      <c r="D1079" s="228" t="s">
        <v>2018</v>
      </c>
      <c r="E1079" s="228" t="s">
        <v>19076</v>
      </c>
    </row>
    <row r="1080" spans="1:5" ht="12.75">
      <c r="A1080" s="227">
        <v>43105</v>
      </c>
      <c r="B1080" s="227" t="s">
        <v>10151</v>
      </c>
      <c r="C1080" s="228" t="s">
        <v>2024</v>
      </c>
      <c r="D1080" s="228" t="s">
        <v>2018</v>
      </c>
      <c r="E1080" s="228" t="s">
        <v>19077</v>
      </c>
    </row>
    <row r="1081" spans="1:5" ht="12.75">
      <c r="A1081" s="227">
        <v>40424</v>
      </c>
      <c r="B1081" s="227" t="s">
        <v>10152</v>
      </c>
      <c r="C1081" s="228" t="s">
        <v>2024</v>
      </c>
      <c r="D1081" s="228" t="s">
        <v>2018</v>
      </c>
      <c r="E1081" s="228" t="s">
        <v>19078</v>
      </c>
    </row>
    <row r="1082" spans="1:5" ht="12.75">
      <c r="A1082" s="227">
        <v>1325</v>
      </c>
      <c r="B1082" s="227" t="s">
        <v>10153</v>
      </c>
      <c r="C1082" s="228" t="s">
        <v>2024</v>
      </c>
      <c r="D1082" s="228" t="s">
        <v>2018</v>
      </c>
      <c r="E1082" s="228" t="s">
        <v>18108</v>
      </c>
    </row>
    <row r="1083" spans="1:5" ht="12.75">
      <c r="A1083" s="227">
        <v>1327</v>
      </c>
      <c r="B1083" s="227" t="s">
        <v>10154</v>
      </c>
      <c r="C1083" s="228" t="s">
        <v>2024</v>
      </c>
      <c r="D1083" s="228" t="s">
        <v>2018</v>
      </c>
      <c r="E1083" s="228" t="s">
        <v>19079</v>
      </c>
    </row>
    <row r="1084" spans="1:5" ht="12.75">
      <c r="A1084" s="227">
        <v>1328</v>
      </c>
      <c r="B1084" s="227" t="s">
        <v>10155</v>
      </c>
      <c r="C1084" s="228" t="s">
        <v>2024</v>
      </c>
      <c r="D1084" s="228" t="s">
        <v>2018</v>
      </c>
      <c r="E1084" s="228" t="s">
        <v>19080</v>
      </c>
    </row>
    <row r="1085" spans="1:5" ht="12.75">
      <c r="A1085" s="227">
        <v>1321</v>
      </c>
      <c r="B1085" s="227" t="s">
        <v>10156</v>
      </c>
      <c r="C1085" s="228" t="s">
        <v>2024</v>
      </c>
      <c r="D1085" s="228" t="s">
        <v>2018</v>
      </c>
      <c r="E1085" s="228" t="s">
        <v>19081</v>
      </c>
    </row>
    <row r="1086" spans="1:5" ht="12.75">
      <c r="A1086" s="227">
        <v>1318</v>
      </c>
      <c r="B1086" s="227" t="s">
        <v>10157</v>
      </c>
      <c r="C1086" s="228" t="s">
        <v>2024</v>
      </c>
      <c r="D1086" s="228" t="s">
        <v>2018</v>
      </c>
      <c r="E1086" s="228" t="s">
        <v>19082</v>
      </c>
    </row>
    <row r="1087" spans="1:5" ht="12.75">
      <c r="A1087" s="227">
        <v>1322</v>
      </c>
      <c r="B1087" s="227" t="s">
        <v>10158</v>
      </c>
      <c r="C1087" s="228" t="s">
        <v>2024</v>
      </c>
      <c r="D1087" s="228" t="s">
        <v>2018</v>
      </c>
      <c r="E1087" s="228" t="s">
        <v>19083</v>
      </c>
    </row>
    <row r="1088" spans="1:5" ht="12.75">
      <c r="A1088" s="227">
        <v>1323</v>
      </c>
      <c r="B1088" s="227" t="s">
        <v>10159</v>
      </c>
      <c r="C1088" s="228" t="s">
        <v>2024</v>
      </c>
      <c r="D1088" s="228" t="s">
        <v>2018</v>
      </c>
      <c r="E1088" s="228" t="s">
        <v>19083</v>
      </c>
    </row>
    <row r="1089" spans="1:5" ht="12.75">
      <c r="A1089" s="227">
        <v>1319</v>
      </c>
      <c r="B1089" s="227" t="s">
        <v>10160</v>
      </c>
      <c r="C1089" s="228" t="s">
        <v>2024</v>
      </c>
      <c r="D1089" s="228" t="s">
        <v>2018</v>
      </c>
      <c r="E1089" s="228" t="s">
        <v>19084</v>
      </c>
    </row>
    <row r="1090" spans="1:5" ht="12.75">
      <c r="A1090" s="227">
        <v>11026</v>
      </c>
      <c r="B1090" s="227" t="s">
        <v>10161</v>
      </c>
      <c r="C1090" s="228" t="s">
        <v>2024</v>
      </c>
      <c r="D1090" s="228" t="s">
        <v>2018</v>
      </c>
      <c r="E1090" s="228" t="s">
        <v>19085</v>
      </c>
    </row>
    <row r="1091" spans="1:5" ht="12.75">
      <c r="A1091" s="227">
        <v>11027</v>
      </c>
      <c r="B1091" s="227" t="s">
        <v>10162</v>
      </c>
      <c r="C1091" s="228" t="s">
        <v>2024</v>
      </c>
      <c r="D1091" s="228" t="s">
        <v>2018</v>
      </c>
      <c r="E1091" s="228" t="s">
        <v>19086</v>
      </c>
    </row>
    <row r="1092" spans="1:5" ht="12.75">
      <c r="A1092" s="227">
        <v>11046</v>
      </c>
      <c r="B1092" s="227" t="s">
        <v>10163</v>
      </c>
      <c r="C1092" s="228" t="s">
        <v>2024</v>
      </c>
      <c r="D1092" s="228" t="s">
        <v>2018</v>
      </c>
      <c r="E1092" s="228" t="s">
        <v>19087</v>
      </c>
    </row>
    <row r="1093" spans="1:5" ht="12.75">
      <c r="A1093" s="227">
        <v>11047</v>
      </c>
      <c r="B1093" s="227" t="s">
        <v>10164</v>
      </c>
      <c r="C1093" s="228" t="s">
        <v>2024</v>
      </c>
      <c r="D1093" s="228" t="s">
        <v>2018</v>
      </c>
      <c r="E1093" s="228" t="s">
        <v>19088</v>
      </c>
    </row>
    <row r="1094" spans="1:5" ht="12.75">
      <c r="A1094" s="227">
        <v>43668</v>
      </c>
      <c r="B1094" s="227" t="s">
        <v>10165</v>
      </c>
      <c r="C1094" s="228" t="s">
        <v>2024</v>
      </c>
      <c r="D1094" s="228" t="s">
        <v>2018</v>
      </c>
      <c r="E1094" s="228" t="s">
        <v>19089</v>
      </c>
    </row>
    <row r="1095" spans="1:5" ht="12.75">
      <c r="A1095" s="227">
        <v>11049</v>
      </c>
      <c r="B1095" s="227" t="s">
        <v>10166</v>
      </c>
      <c r="C1095" s="228" t="s">
        <v>2024</v>
      </c>
      <c r="D1095" s="228" t="s">
        <v>2022</v>
      </c>
      <c r="E1095" s="228" t="s">
        <v>19090</v>
      </c>
    </row>
    <row r="1096" spans="1:5" ht="12.75">
      <c r="A1096" s="227">
        <v>43106</v>
      </c>
      <c r="B1096" s="227" t="s">
        <v>10167</v>
      </c>
      <c r="C1096" s="228" t="s">
        <v>2024</v>
      </c>
      <c r="D1096" s="228" t="s">
        <v>2018</v>
      </c>
      <c r="E1096" s="228" t="s">
        <v>19091</v>
      </c>
    </row>
    <row r="1097" spans="1:5" ht="12.75">
      <c r="A1097" s="227">
        <v>11051</v>
      </c>
      <c r="B1097" s="227" t="s">
        <v>10168</v>
      </c>
      <c r="C1097" s="228" t="s">
        <v>2024</v>
      </c>
      <c r="D1097" s="228" t="s">
        <v>2018</v>
      </c>
      <c r="E1097" s="228" t="s">
        <v>18096</v>
      </c>
    </row>
    <row r="1098" spans="1:5" ht="12.75">
      <c r="A1098" s="227">
        <v>11061</v>
      </c>
      <c r="B1098" s="227" t="s">
        <v>10169</v>
      </c>
      <c r="C1098" s="228" t="s">
        <v>2024</v>
      </c>
      <c r="D1098" s="228" t="s">
        <v>2018</v>
      </c>
      <c r="E1098" s="228" t="s">
        <v>19092</v>
      </c>
    </row>
    <row r="1099" spans="1:5" ht="12.75">
      <c r="A1099" s="227">
        <v>43667</v>
      </c>
      <c r="B1099" s="227" t="s">
        <v>10170</v>
      </c>
      <c r="C1099" s="228" t="s">
        <v>2024</v>
      </c>
      <c r="D1099" s="228" t="s">
        <v>2018</v>
      </c>
      <c r="E1099" s="228" t="s">
        <v>19093</v>
      </c>
    </row>
    <row r="1100" spans="1:5" ht="12.75">
      <c r="A1100" s="227">
        <v>1333</v>
      </c>
      <c r="B1100" s="227" t="s">
        <v>10171</v>
      </c>
      <c r="C1100" s="228" t="s">
        <v>2024</v>
      </c>
      <c r="D1100" s="228" t="s">
        <v>2018</v>
      </c>
      <c r="E1100" s="228" t="s">
        <v>19094</v>
      </c>
    </row>
    <row r="1101" spans="1:5" ht="12.75">
      <c r="A1101" s="227">
        <v>1330</v>
      </c>
      <c r="B1101" s="227" t="s">
        <v>10172</v>
      </c>
      <c r="C1101" s="228" t="s">
        <v>2024</v>
      </c>
      <c r="D1101" s="228" t="s">
        <v>2018</v>
      </c>
      <c r="E1101" s="228" t="s">
        <v>19095</v>
      </c>
    </row>
    <row r="1102" spans="1:5" ht="12.75">
      <c r="A1102" s="227">
        <v>10957</v>
      </c>
      <c r="B1102" s="227" t="s">
        <v>10173</v>
      </c>
      <c r="C1102" s="228" t="s">
        <v>2024</v>
      </c>
      <c r="D1102" s="228" t="s">
        <v>2018</v>
      </c>
      <c r="E1102" s="228" t="s">
        <v>19096</v>
      </c>
    </row>
    <row r="1103" spans="1:5" ht="12.75">
      <c r="A1103" s="227">
        <v>1332</v>
      </c>
      <c r="B1103" s="227" t="s">
        <v>10174</v>
      </c>
      <c r="C1103" s="228" t="s">
        <v>2024</v>
      </c>
      <c r="D1103" s="228" t="s">
        <v>2018</v>
      </c>
      <c r="E1103" s="228" t="s">
        <v>19097</v>
      </c>
    </row>
    <row r="1104" spans="1:5" ht="12.75">
      <c r="A1104" s="227">
        <v>1334</v>
      </c>
      <c r="B1104" s="227" t="s">
        <v>10175</v>
      </c>
      <c r="C1104" s="228" t="s">
        <v>2024</v>
      </c>
      <c r="D1104" s="228" t="s">
        <v>2018</v>
      </c>
      <c r="E1104" s="228" t="s">
        <v>19098</v>
      </c>
    </row>
    <row r="1105" spans="1:5" ht="12.75">
      <c r="A1105" s="227">
        <v>1335</v>
      </c>
      <c r="B1105" s="227" t="s">
        <v>10176</v>
      </c>
      <c r="C1105" s="228" t="s">
        <v>2024</v>
      </c>
      <c r="D1105" s="228" t="s">
        <v>2018</v>
      </c>
      <c r="E1105" s="228" t="s">
        <v>19099</v>
      </c>
    </row>
    <row r="1106" spans="1:5" ht="12.75">
      <c r="A1106" s="227">
        <v>40425</v>
      </c>
      <c r="B1106" s="227" t="s">
        <v>10177</v>
      </c>
      <c r="C1106" s="228" t="s">
        <v>2024</v>
      </c>
      <c r="D1106" s="228" t="s">
        <v>2018</v>
      </c>
      <c r="E1106" s="228" t="s">
        <v>18199</v>
      </c>
    </row>
    <row r="1107" spans="1:5" ht="12.75">
      <c r="A1107" s="227">
        <v>1337</v>
      </c>
      <c r="B1107" s="227" t="s">
        <v>10178</v>
      </c>
      <c r="C1107" s="228" t="s">
        <v>2024</v>
      </c>
      <c r="D1107" s="228" t="s">
        <v>2018</v>
      </c>
      <c r="E1107" s="228" t="s">
        <v>19096</v>
      </c>
    </row>
    <row r="1108" spans="1:5" ht="12.75">
      <c r="A1108" s="227">
        <v>1338</v>
      </c>
      <c r="B1108" s="227" t="s">
        <v>10179</v>
      </c>
      <c r="C1108" s="228" t="s">
        <v>2019</v>
      </c>
      <c r="D1108" s="228" t="s">
        <v>2022</v>
      </c>
      <c r="E1108" s="228" t="s">
        <v>19100</v>
      </c>
    </row>
    <row r="1109" spans="1:5" ht="12.75">
      <c r="A1109" s="227">
        <v>1340</v>
      </c>
      <c r="B1109" s="227" t="s">
        <v>10180</v>
      </c>
      <c r="C1109" s="228" t="s">
        <v>2019</v>
      </c>
      <c r="D1109" s="228" t="s">
        <v>2018</v>
      </c>
      <c r="E1109" s="228" t="s">
        <v>19101</v>
      </c>
    </row>
    <row r="1110" spans="1:5" ht="12.75">
      <c r="A1110" s="227">
        <v>1341</v>
      </c>
      <c r="B1110" s="227" t="s">
        <v>10181</v>
      </c>
      <c r="C1110" s="228" t="s">
        <v>2019</v>
      </c>
      <c r="D1110" s="228" t="s">
        <v>2018</v>
      </c>
      <c r="E1110" s="228" t="s">
        <v>19102</v>
      </c>
    </row>
    <row r="1111" spans="1:5" ht="12.75">
      <c r="A1111" s="227">
        <v>34659</v>
      </c>
      <c r="B1111" s="227" t="s">
        <v>10182</v>
      </c>
      <c r="C1111" s="228" t="s">
        <v>2019</v>
      </c>
      <c r="D1111" s="228" t="s">
        <v>2018</v>
      </c>
      <c r="E1111" s="228" t="s">
        <v>19103</v>
      </c>
    </row>
    <row r="1112" spans="1:5" ht="12.75">
      <c r="A1112" s="227">
        <v>34514</v>
      </c>
      <c r="B1112" s="227" t="s">
        <v>10183</v>
      </c>
      <c r="C1112" s="228" t="s">
        <v>2019</v>
      </c>
      <c r="D1112" s="228" t="s">
        <v>2022</v>
      </c>
      <c r="E1112" s="228" t="s">
        <v>19104</v>
      </c>
    </row>
    <row r="1113" spans="1:5" ht="12.75">
      <c r="A1113" s="227">
        <v>34660</v>
      </c>
      <c r="B1113" s="227" t="s">
        <v>10184</v>
      </c>
      <c r="C1113" s="228" t="s">
        <v>2019</v>
      </c>
      <c r="D1113" s="228" t="s">
        <v>2018</v>
      </c>
      <c r="E1113" s="228" t="s">
        <v>19105</v>
      </c>
    </row>
    <row r="1114" spans="1:5" ht="12.75">
      <c r="A1114" s="227">
        <v>34661</v>
      </c>
      <c r="B1114" s="227" t="s">
        <v>10185</v>
      </c>
      <c r="C1114" s="228" t="s">
        <v>2019</v>
      </c>
      <c r="D1114" s="228" t="s">
        <v>2018</v>
      </c>
      <c r="E1114" s="228" t="s">
        <v>19106</v>
      </c>
    </row>
    <row r="1115" spans="1:5" ht="12.75">
      <c r="A1115" s="227">
        <v>34667</v>
      </c>
      <c r="B1115" s="227" t="s">
        <v>10186</v>
      </c>
      <c r="C1115" s="228" t="s">
        <v>2019</v>
      </c>
      <c r="D1115" s="228" t="s">
        <v>2018</v>
      </c>
      <c r="E1115" s="228" t="s">
        <v>19107</v>
      </c>
    </row>
    <row r="1116" spans="1:5" ht="12.75">
      <c r="A1116" s="227">
        <v>34668</v>
      </c>
      <c r="B1116" s="227" t="s">
        <v>10187</v>
      </c>
      <c r="C1116" s="228" t="s">
        <v>2019</v>
      </c>
      <c r="D1116" s="228" t="s">
        <v>2018</v>
      </c>
      <c r="E1116" s="228" t="s">
        <v>19108</v>
      </c>
    </row>
    <row r="1117" spans="1:5" ht="12.75">
      <c r="A1117" s="227">
        <v>34741</v>
      </c>
      <c r="B1117" s="227" t="s">
        <v>10188</v>
      </c>
      <c r="C1117" s="228" t="s">
        <v>2019</v>
      </c>
      <c r="D1117" s="228" t="s">
        <v>2018</v>
      </c>
      <c r="E1117" s="228" t="s">
        <v>19109</v>
      </c>
    </row>
    <row r="1118" spans="1:5" ht="12.75">
      <c r="A1118" s="227">
        <v>34664</v>
      </c>
      <c r="B1118" s="227" t="s">
        <v>10189</v>
      </c>
      <c r="C1118" s="228" t="s">
        <v>2019</v>
      </c>
      <c r="D1118" s="228" t="s">
        <v>2018</v>
      </c>
      <c r="E1118" s="228" t="s">
        <v>19110</v>
      </c>
    </row>
    <row r="1119" spans="1:5" ht="12.75">
      <c r="A1119" s="227">
        <v>34665</v>
      </c>
      <c r="B1119" s="227" t="s">
        <v>10190</v>
      </c>
      <c r="C1119" s="228" t="s">
        <v>2019</v>
      </c>
      <c r="D1119" s="228" t="s">
        <v>2018</v>
      </c>
      <c r="E1119" s="228" t="s">
        <v>19111</v>
      </c>
    </row>
    <row r="1120" spans="1:5" ht="12.75">
      <c r="A1120" s="227">
        <v>34666</v>
      </c>
      <c r="B1120" s="227" t="s">
        <v>10191</v>
      </c>
      <c r="C1120" s="228" t="s">
        <v>2019</v>
      </c>
      <c r="D1120" s="228" t="s">
        <v>2018</v>
      </c>
      <c r="E1120" s="228" t="s">
        <v>19112</v>
      </c>
    </row>
    <row r="1121" spans="1:5" ht="12.75">
      <c r="A1121" s="227">
        <v>34669</v>
      </c>
      <c r="B1121" s="227" t="s">
        <v>10192</v>
      </c>
      <c r="C1121" s="228" t="s">
        <v>2019</v>
      </c>
      <c r="D1121" s="228" t="s">
        <v>2018</v>
      </c>
      <c r="E1121" s="228" t="s">
        <v>19113</v>
      </c>
    </row>
    <row r="1122" spans="1:5" ht="12.75">
      <c r="A1122" s="227">
        <v>34670</v>
      </c>
      <c r="B1122" s="227" t="s">
        <v>10193</v>
      </c>
      <c r="C1122" s="228" t="s">
        <v>2019</v>
      </c>
      <c r="D1122" s="228" t="s">
        <v>2018</v>
      </c>
      <c r="E1122" s="228" t="s">
        <v>19114</v>
      </c>
    </row>
    <row r="1123" spans="1:5" ht="12.75">
      <c r="A1123" s="227">
        <v>34671</v>
      </c>
      <c r="B1123" s="227" t="s">
        <v>10194</v>
      </c>
      <c r="C1123" s="228" t="s">
        <v>2019</v>
      </c>
      <c r="D1123" s="228" t="s">
        <v>2018</v>
      </c>
      <c r="E1123" s="228" t="s">
        <v>19115</v>
      </c>
    </row>
    <row r="1124" spans="1:5" ht="12.75">
      <c r="A1124" s="227">
        <v>34672</v>
      </c>
      <c r="B1124" s="227" t="s">
        <v>10195</v>
      </c>
      <c r="C1124" s="228" t="s">
        <v>2019</v>
      </c>
      <c r="D1124" s="228" t="s">
        <v>2018</v>
      </c>
      <c r="E1124" s="228" t="s">
        <v>19116</v>
      </c>
    </row>
    <row r="1125" spans="1:5" ht="12.75">
      <c r="A1125" s="227">
        <v>34673</v>
      </c>
      <c r="B1125" s="227" t="s">
        <v>10196</v>
      </c>
      <c r="C1125" s="228" t="s">
        <v>2019</v>
      </c>
      <c r="D1125" s="228" t="s">
        <v>2018</v>
      </c>
      <c r="E1125" s="228" t="s">
        <v>19117</v>
      </c>
    </row>
    <row r="1126" spans="1:5" ht="12.75">
      <c r="A1126" s="227">
        <v>34674</v>
      </c>
      <c r="B1126" s="227" t="s">
        <v>10197</v>
      </c>
      <c r="C1126" s="228" t="s">
        <v>2019</v>
      </c>
      <c r="D1126" s="228" t="s">
        <v>2018</v>
      </c>
      <c r="E1126" s="228" t="s">
        <v>19118</v>
      </c>
    </row>
    <row r="1127" spans="1:5" ht="12.75">
      <c r="A1127" s="227">
        <v>34675</v>
      </c>
      <c r="B1127" s="227" t="s">
        <v>10198</v>
      </c>
      <c r="C1127" s="228" t="s">
        <v>2019</v>
      </c>
      <c r="D1127" s="228" t="s">
        <v>2018</v>
      </c>
      <c r="E1127" s="228" t="s">
        <v>19119</v>
      </c>
    </row>
    <row r="1128" spans="1:5" ht="12.75">
      <c r="A1128" s="227">
        <v>34676</v>
      </c>
      <c r="B1128" s="227" t="s">
        <v>10199</v>
      </c>
      <c r="C1128" s="228" t="s">
        <v>2019</v>
      </c>
      <c r="D1128" s="228" t="s">
        <v>2018</v>
      </c>
      <c r="E1128" s="228" t="s">
        <v>19120</v>
      </c>
    </row>
    <row r="1129" spans="1:5" ht="12.75">
      <c r="A1129" s="227">
        <v>34677</v>
      </c>
      <c r="B1129" s="227" t="s">
        <v>10200</v>
      </c>
      <c r="C1129" s="228" t="s">
        <v>2019</v>
      </c>
      <c r="D1129" s="228" t="s">
        <v>2018</v>
      </c>
      <c r="E1129" s="228" t="s">
        <v>19121</v>
      </c>
    </row>
    <row r="1130" spans="1:5" ht="12.75">
      <c r="A1130" s="227">
        <v>43126</v>
      </c>
      <c r="B1130" s="227" t="s">
        <v>10201</v>
      </c>
      <c r="C1130" s="228" t="s">
        <v>2019</v>
      </c>
      <c r="D1130" s="228" t="s">
        <v>2020</v>
      </c>
      <c r="E1130" s="228" t="s">
        <v>19122</v>
      </c>
    </row>
    <row r="1131" spans="1:5" ht="12.75">
      <c r="A1131" s="227">
        <v>43124</v>
      </c>
      <c r="B1131" s="227" t="s">
        <v>10202</v>
      </c>
      <c r="C1131" s="228" t="s">
        <v>2019</v>
      </c>
      <c r="D1131" s="228" t="s">
        <v>2020</v>
      </c>
      <c r="E1131" s="228" t="s">
        <v>19123</v>
      </c>
    </row>
    <row r="1132" spans="1:5" ht="12.75">
      <c r="A1132" s="227">
        <v>43125</v>
      </c>
      <c r="B1132" s="227" t="s">
        <v>10203</v>
      </c>
      <c r="C1132" s="228" t="s">
        <v>2019</v>
      </c>
      <c r="D1132" s="228" t="s">
        <v>2020</v>
      </c>
      <c r="E1132" s="228" t="s">
        <v>19124</v>
      </c>
    </row>
    <row r="1133" spans="1:5" ht="12.75">
      <c r="A1133" s="227">
        <v>40623</v>
      </c>
      <c r="B1133" s="227" t="s">
        <v>10204</v>
      </c>
      <c r="C1133" s="228" t="s">
        <v>2028</v>
      </c>
      <c r="D1133" s="228" t="s">
        <v>2018</v>
      </c>
      <c r="E1133" s="228" t="s">
        <v>19125</v>
      </c>
    </row>
    <row r="1134" spans="1:5" ht="12.75">
      <c r="A1134" s="227">
        <v>43701</v>
      </c>
      <c r="B1134" s="227" t="s">
        <v>10205</v>
      </c>
      <c r="C1134" s="228" t="s">
        <v>2024</v>
      </c>
      <c r="D1134" s="228" t="s">
        <v>2020</v>
      </c>
      <c r="E1134" s="228" t="s">
        <v>19126</v>
      </c>
    </row>
    <row r="1135" spans="1:5" ht="12.75">
      <c r="A1135" s="227">
        <v>1345</v>
      </c>
      <c r="B1135" s="227" t="s">
        <v>10206</v>
      </c>
      <c r="C1135" s="228" t="s">
        <v>2019</v>
      </c>
      <c r="D1135" s="228" t="s">
        <v>2018</v>
      </c>
      <c r="E1135" s="228" t="s">
        <v>19127</v>
      </c>
    </row>
    <row r="1136" spans="1:5" ht="12.75">
      <c r="A1136" s="227">
        <v>1346</v>
      </c>
      <c r="B1136" s="227" t="s">
        <v>10207</v>
      </c>
      <c r="C1136" s="228" t="s">
        <v>2019</v>
      </c>
      <c r="D1136" s="228" t="s">
        <v>2018</v>
      </c>
      <c r="E1136" s="228" t="s">
        <v>19128</v>
      </c>
    </row>
    <row r="1137" spans="1:5" ht="12.75">
      <c r="A1137" s="227">
        <v>1347</v>
      </c>
      <c r="B1137" s="227" t="s">
        <v>10208</v>
      </c>
      <c r="C1137" s="228" t="s">
        <v>2019</v>
      </c>
      <c r="D1137" s="228" t="s">
        <v>2018</v>
      </c>
      <c r="E1137" s="228" t="s">
        <v>19129</v>
      </c>
    </row>
    <row r="1138" spans="1:5" ht="12.75">
      <c r="A1138" s="227">
        <v>43678</v>
      </c>
      <c r="B1138" s="227" t="s">
        <v>10209</v>
      </c>
      <c r="C1138" s="228" t="s">
        <v>2019</v>
      </c>
      <c r="D1138" s="228" t="s">
        <v>2018</v>
      </c>
      <c r="E1138" s="228" t="s">
        <v>19130</v>
      </c>
    </row>
    <row r="1139" spans="1:5" ht="12.75">
      <c r="A1139" s="227">
        <v>43680</v>
      </c>
      <c r="B1139" s="227" t="s">
        <v>10210</v>
      </c>
      <c r="C1139" s="228" t="s">
        <v>2019</v>
      </c>
      <c r="D1139" s="228" t="s">
        <v>2018</v>
      </c>
      <c r="E1139" s="228" t="s">
        <v>19131</v>
      </c>
    </row>
    <row r="1140" spans="1:5" ht="12.75">
      <c r="A1140" s="227">
        <v>43679</v>
      </c>
      <c r="B1140" s="227" t="s">
        <v>10211</v>
      </c>
      <c r="C1140" s="228" t="s">
        <v>2019</v>
      </c>
      <c r="D1140" s="228" t="s">
        <v>2018</v>
      </c>
      <c r="E1140" s="228" t="s">
        <v>19132</v>
      </c>
    </row>
    <row r="1141" spans="1:5" ht="12.75">
      <c r="A1141" s="227">
        <v>1355</v>
      </c>
      <c r="B1141" s="227" t="s">
        <v>10212</v>
      </c>
      <c r="C1141" s="228" t="s">
        <v>2019</v>
      </c>
      <c r="D1141" s="228" t="s">
        <v>2018</v>
      </c>
      <c r="E1141" s="228" t="s">
        <v>19133</v>
      </c>
    </row>
    <row r="1142" spans="1:5" ht="12.75">
      <c r="A1142" s="227">
        <v>1358</v>
      </c>
      <c r="B1142" s="227" t="s">
        <v>10213</v>
      </c>
      <c r="C1142" s="228" t="s">
        <v>2019</v>
      </c>
      <c r="D1142" s="228" t="s">
        <v>2018</v>
      </c>
      <c r="E1142" s="228" t="s">
        <v>19134</v>
      </c>
    </row>
    <row r="1143" spans="1:5" ht="12.75">
      <c r="A1143" s="227">
        <v>43681</v>
      </c>
      <c r="B1143" s="227" t="s">
        <v>10214</v>
      </c>
      <c r="C1143" s="228" t="s">
        <v>2019</v>
      </c>
      <c r="D1143" s="228" t="s">
        <v>2022</v>
      </c>
      <c r="E1143" s="228" t="s">
        <v>19135</v>
      </c>
    </row>
    <row r="1144" spans="1:5" ht="12.75">
      <c r="A1144" s="227">
        <v>43677</v>
      </c>
      <c r="B1144" s="227" t="s">
        <v>10215</v>
      </c>
      <c r="C1144" s="228" t="s">
        <v>2019</v>
      </c>
      <c r="D1144" s="228" t="s">
        <v>2018</v>
      </c>
      <c r="E1144" s="228" t="s">
        <v>19136</v>
      </c>
    </row>
    <row r="1145" spans="1:5" ht="12.75">
      <c r="A1145" s="227">
        <v>43682</v>
      </c>
      <c r="B1145" s="227" t="s">
        <v>10216</v>
      </c>
      <c r="C1145" s="228" t="s">
        <v>2019</v>
      </c>
      <c r="D1145" s="228" t="s">
        <v>2018</v>
      </c>
      <c r="E1145" s="228" t="s">
        <v>19137</v>
      </c>
    </row>
    <row r="1146" spans="1:5" ht="12.75">
      <c r="A1146" s="227">
        <v>20971</v>
      </c>
      <c r="B1146" s="227" t="s">
        <v>10217</v>
      </c>
      <c r="C1146" s="228" t="s">
        <v>2017</v>
      </c>
      <c r="D1146" s="228" t="s">
        <v>2018</v>
      </c>
      <c r="E1146" s="228" t="s">
        <v>19138</v>
      </c>
    </row>
    <row r="1147" spans="1:5" ht="12.75">
      <c r="A1147" s="227">
        <v>13279</v>
      </c>
      <c r="B1147" s="227" t="s">
        <v>10218</v>
      </c>
      <c r="C1147" s="228" t="s">
        <v>2024</v>
      </c>
      <c r="D1147" s="228" t="s">
        <v>2020</v>
      </c>
      <c r="E1147" s="228" t="s">
        <v>19139</v>
      </c>
    </row>
    <row r="1148" spans="1:5" ht="12.75">
      <c r="A1148" s="227">
        <v>11977</v>
      </c>
      <c r="B1148" s="227" t="s">
        <v>10219</v>
      </c>
      <c r="C1148" s="228" t="s">
        <v>2017</v>
      </c>
      <c r="D1148" s="228" t="s">
        <v>2020</v>
      </c>
      <c r="E1148" s="228" t="s">
        <v>19140</v>
      </c>
    </row>
    <row r="1149" spans="1:5" ht="12.75">
      <c r="A1149" s="227">
        <v>11975</v>
      </c>
      <c r="B1149" s="227" t="s">
        <v>10220</v>
      </c>
      <c r="C1149" s="228" t="s">
        <v>2017</v>
      </c>
      <c r="D1149" s="228" t="s">
        <v>2020</v>
      </c>
      <c r="E1149" s="228" t="s">
        <v>19141</v>
      </c>
    </row>
    <row r="1150" spans="1:5" ht="12.75">
      <c r="A1150" s="227">
        <v>39746</v>
      </c>
      <c r="B1150" s="227" t="s">
        <v>10221</v>
      </c>
      <c r="C1150" s="228" t="s">
        <v>2017</v>
      </c>
      <c r="D1150" s="228" t="s">
        <v>2020</v>
      </c>
      <c r="E1150" s="228" t="s">
        <v>19142</v>
      </c>
    </row>
    <row r="1151" spans="1:5" ht="12.75">
      <c r="A1151" s="227">
        <v>11976</v>
      </c>
      <c r="B1151" s="227" t="s">
        <v>10222</v>
      </c>
      <c r="C1151" s="228" t="s">
        <v>2017</v>
      </c>
      <c r="D1151" s="228" t="s">
        <v>2020</v>
      </c>
      <c r="E1151" s="228" t="s">
        <v>19143</v>
      </c>
    </row>
    <row r="1152" spans="1:5" ht="12.75">
      <c r="A1152" s="227">
        <v>1368</v>
      </c>
      <c r="B1152" s="227" t="s">
        <v>10223</v>
      </c>
      <c r="C1152" s="228" t="s">
        <v>2017</v>
      </c>
      <c r="D1152" s="228" t="s">
        <v>2022</v>
      </c>
      <c r="E1152" s="228" t="s">
        <v>19144</v>
      </c>
    </row>
    <row r="1153" spans="1:5" ht="12.75">
      <c r="A1153" s="227">
        <v>1367</v>
      </c>
      <c r="B1153" s="227" t="s">
        <v>10224</v>
      </c>
      <c r="C1153" s="228" t="s">
        <v>2017</v>
      </c>
      <c r="D1153" s="228" t="s">
        <v>2018</v>
      </c>
      <c r="E1153" s="228" t="s">
        <v>19145</v>
      </c>
    </row>
    <row r="1154" spans="1:5" ht="12.75">
      <c r="A1154" s="227">
        <v>1380</v>
      </c>
      <c r="B1154" s="227" t="s">
        <v>19146</v>
      </c>
      <c r="C1154" s="228" t="s">
        <v>2024</v>
      </c>
      <c r="D1154" s="228" t="s">
        <v>2018</v>
      </c>
      <c r="E1154" s="228" t="s">
        <v>19147</v>
      </c>
    </row>
    <row r="1155" spans="1:5" ht="12.75">
      <c r="A1155" s="227">
        <v>1375</v>
      </c>
      <c r="B1155" s="227" t="s">
        <v>10225</v>
      </c>
      <c r="C1155" s="228" t="s">
        <v>2024</v>
      </c>
      <c r="D1155" s="228" t="s">
        <v>2018</v>
      </c>
      <c r="E1155" s="228" t="s">
        <v>19148</v>
      </c>
    </row>
    <row r="1156" spans="1:5" ht="12.75">
      <c r="A1156" s="227">
        <v>1379</v>
      </c>
      <c r="B1156" s="227" t="s">
        <v>10226</v>
      </c>
      <c r="C1156" s="228" t="s">
        <v>2024</v>
      </c>
      <c r="D1156" s="228" t="s">
        <v>2022</v>
      </c>
      <c r="E1156" s="228" t="s">
        <v>19149</v>
      </c>
    </row>
    <row r="1157" spans="1:5" ht="12.75">
      <c r="A1157" s="227">
        <v>13284</v>
      </c>
      <c r="B1157" s="227" t="s">
        <v>10227</v>
      </c>
      <c r="C1157" s="228" t="s">
        <v>2024</v>
      </c>
      <c r="D1157" s="228" t="s">
        <v>2018</v>
      </c>
      <c r="E1157" s="228" t="s">
        <v>19150</v>
      </c>
    </row>
    <row r="1158" spans="1:5" ht="12.75">
      <c r="A1158" s="227">
        <v>44528</v>
      </c>
      <c r="B1158" s="227" t="s">
        <v>19151</v>
      </c>
      <c r="C1158" s="228" t="s">
        <v>2024</v>
      </c>
      <c r="D1158" s="228" t="s">
        <v>2018</v>
      </c>
      <c r="E1158" s="228" t="s">
        <v>19152</v>
      </c>
    </row>
    <row r="1159" spans="1:5" ht="12.75">
      <c r="A1159" s="227">
        <v>34753</v>
      </c>
      <c r="B1159" s="227" t="s">
        <v>10228</v>
      </c>
      <c r="C1159" s="228" t="s">
        <v>2024</v>
      </c>
      <c r="D1159" s="228" t="s">
        <v>2018</v>
      </c>
      <c r="E1159" s="228" t="s">
        <v>19153</v>
      </c>
    </row>
    <row r="1160" spans="1:5" ht="12.75">
      <c r="A1160" s="227">
        <v>420</v>
      </c>
      <c r="B1160" s="227" t="s">
        <v>10229</v>
      </c>
      <c r="C1160" s="228" t="s">
        <v>2017</v>
      </c>
      <c r="D1160" s="228" t="s">
        <v>2018</v>
      </c>
      <c r="E1160" s="228" t="s">
        <v>19154</v>
      </c>
    </row>
    <row r="1161" spans="1:5" ht="12.75">
      <c r="A1161" s="227">
        <v>12327</v>
      </c>
      <c r="B1161" s="227" t="s">
        <v>10230</v>
      </c>
      <c r="C1161" s="228" t="s">
        <v>2017</v>
      </c>
      <c r="D1161" s="228" t="s">
        <v>2018</v>
      </c>
      <c r="E1161" s="228" t="s">
        <v>19155</v>
      </c>
    </row>
    <row r="1162" spans="1:5" ht="12.75">
      <c r="A1162" s="227">
        <v>36148</v>
      </c>
      <c r="B1162" s="227" t="s">
        <v>10231</v>
      </c>
      <c r="C1162" s="228" t="s">
        <v>2017</v>
      </c>
      <c r="D1162" s="228" t="s">
        <v>2018</v>
      </c>
      <c r="E1162" s="228" t="s">
        <v>18605</v>
      </c>
    </row>
    <row r="1163" spans="1:5" ht="12.75">
      <c r="A1163" s="227">
        <v>12329</v>
      </c>
      <c r="B1163" s="227" t="s">
        <v>10232</v>
      </c>
      <c r="C1163" s="228" t="s">
        <v>2024</v>
      </c>
      <c r="D1163" s="228" t="s">
        <v>2018</v>
      </c>
      <c r="E1163" s="228" t="s">
        <v>19156</v>
      </c>
    </row>
    <row r="1164" spans="1:5" ht="12.75">
      <c r="A1164" s="227">
        <v>1339</v>
      </c>
      <c r="B1164" s="227" t="s">
        <v>10233</v>
      </c>
      <c r="C1164" s="228" t="s">
        <v>2024</v>
      </c>
      <c r="D1164" s="228" t="s">
        <v>2018</v>
      </c>
      <c r="E1164" s="228" t="s">
        <v>19157</v>
      </c>
    </row>
    <row r="1165" spans="1:5" ht="12.75">
      <c r="A1165" s="227">
        <v>44396</v>
      </c>
      <c r="B1165" s="227" t="s">
        <v>10234</v>
      </c>
      <c r="C1165" s="228" t="s">
        <v>2024</v>
      </c>
      <c r="D1165" s="228" t="s">
        <v>2018</v>
      </c>
      <c r="E1165" s="228" t="s">
        <v>19158</v>
      </c>
    </row>
    <row r="1166" spans="1:5" ht="12.75">
      <c r="A1166" s="227">
        <v>44327</v>
      </c>
      <c r="B1166" s="227" t="s">
        <v>10235</v>
      </c>
      <c r="C1166" s="228" t="s">
        <v>2025</v>
      </c>
      <c r="D1166" s="228" t="s">
        <v>2018</v>
      </c>
      <c r="E1166" s="228" t="s">
        <v>19159</v>
      </c>
    </row>
    <row r="1167" spans="1:5" ht="12.75">
      <c r="A1167" s="227">
        <v>37418</v>
      </c>
      <c r="B1167" s="227" t="s">
        <v>10236</v>
      </c>
      <c r="C1167" s="228" t="s">
        <v>2017</v>
      </c>
      <c r="D1167" s="228" t="s">
        <v>2020</v>
      </c>
      <c r="E1167" s="228" t="s">
        <v>19160</v>
      </c>
    </row>
    <row r="1168" spans="1:5" ht="12.75">
      <c r="A1168" s="227">
        <v>37419</v>
      </c>
      <c r="B1168" s="227" t="s">
        <v>10237</v>
      </c>
      <c r="C1168" s="228" t="s">
        <v>2017</v>
      </c>
      <c r="D1168" s="228" t="s">
        <v>2020</v>
      </c>
      <c r="E1168" s="228" t="s">
        <v>19161</v>
      </c>
    </row>
    <row r="1169" spans="1:5" ht="12.75">
      <c r="A1169" s="227">
        <v>1427</v>
      </c>
      <c r="B1169" s="227" t="s">
        <v>10238</v>
      </c>
      <c r="C1169" s="228" t="s">
        <v>2017</v>
      </c>
      <c r="D1169" s="228" t="s">
        <v>2020</v>
      </c>
      <c r="E1169" s="228" t="s">
        <v>19162</v>
      </c>
    </row>
    <row r="1170" spans="1:5" ht="12.75">
      <c r="A1170" s="227">
        <v>1402</v>
      </c>
      <c r="B1170" s="227" t="s">
        <v>10239</v>
      </c>
      <c r="C1170" s="228" t="s">
        <v>2017</v>
      </c>
      <c r="D1170" s="228" t="s">
        <v>2020</v>
      </c>
      <c r="E1170" s="228" t="s">
        <v>19163</v>
      </c>
    </row>
    <row r="1171" spans="1:5" ht="12.75">
      <c r="A1171" s="227">
        <v>1420</v>
      </c>
      <c r="B1171" s="227" t="s">
        <v>10240</v>
      </c>
      <c r="C1171" s="228" t="s">
        <v>2017</v>
      </c>
      <c r="D1171" s="228" t="s">
        <v>2020</v>
      </c>
      <c r="E1171" s="228" t="s">
        <v>19164</v>
      </c>
    </row>
    <row r="1172" spans="1:5" ht="12.75">
      <c r="A1172" s="227">
        <v>1419</v>
      </c>
      <c r="B1172" s="227" t="s">
        <v>10241</v>
      </c>
      <c r="C1172" s="228" t="s">
        <v>2017</v>
      </c>
      <c r="D1172" s="228" t="s">
        <v>2020</v>
      </c>
      <c r="E1172" s="228" t="s">
        <v>19165</v>
      </c>
    </row>
    <row r="1173" spans="1:5" ht="12.75">
      <c r="A1173" s="227">
        <v>1414</v>
      </c>
      <c r="B1173" s="227" t="s">
        <v>10242</v>
      </c>
      <c r="C1173" s="228" t="s">
        <v>2017</v>
      </c>
      <c r="D1173" s="228" t="s">
        <v>2020</v>
      </c>
      <c r="E1173" s="228" t="s">
        <v>19166</v>
      </c>
    </row>
    <row r="1174" spans="1:5" ht="12.75">
      <c r="A1174" s="227">
        <v>1413</v>
      </c>
      <c r="B1174" s="227" t="s">
        <v>10243</v>
      </c>
      <c r="C1174" s="228" t="s">
        <v>2017</v>
      </c>
      <c r="D1174" s="228" t="s">
        <v>2020</v>
      </c>
      <c r="E1174" s="228" t="s">
        <v>19167</v>
      </c>
    </row>
    <row r="1175" spans="1:5" ht="12.75">
      <c r="A1175" s="227">
        <v>1412</v>
      </c>
      <c r="B1175" s="227" t="s">
        <v>10244</v>
      </c>
      <c r="C1175" s="228" t="s">
        <v>2017</v>
      </c>
      <c r="D1175" s="228" t="s">
        <v>2020</v>
      </c>
      <c r="E1175" s="228" t="s">
        <v>19168</v>
      </c>
    </row>
    <row r="1176" spans="1:5" ht="12.75">
      <c r="A1176" s="227">
        <v>1406</v>
      </c>
      <c r="B1176" s="227" t="s">
        <v>10245</v>
      </c>
      <c r="C1176" s="228" t="s">
        <v>2017</v>
      </c>
      <c r="D1176" s="228" t="s">
        <v>2020</v>
      </c>
      <c r="E1176" s="228" t="s">
        <v>19169</v>
      </c>
    </row>
    <row r="1177" spans="1:5" ht="12.75">
      <c r="A1177" s="227">
        <v>11281</v>
      </c>
      <c r="B1177" s="227" t="s">
        <v>19170</v>
      </c>
      <c r="C1177" s="228" t="s">
        <v>2017</v>
      </c>
      <c r="D1177" s="228" t="s">
        <v>2020</v>
      </c>
      <c r="E1177" s="228" t="s">
        <v>19171</v>
      </c>
    </row>
    <row r="1178" spans="1:5" ht="12.75">
      <c r="A1178" s="227">
        <v>1442</v>
      </c>
      <c r="B1178" s="227" t="s">
        <v>19172</v>
      </c>
      <c r="C1178" s="228" t="s">
        <v>2017</v>
      </c>
      <c r="D1178" s="228" t="s">
        <v>2020</v>
      </c>
      <c r="E1178" s="228" t="s">
        <v>19173</v>
      </c>
    </row>
    <row r="1179" spans="1:5" ht="12.75">
      <c r="A1179" s="227">
        <v>13457</v>
      </c>
      <c r="B1179" s="227" t="s">
        <v>19174</v>
      </c>
      <c r="C1179" s="228" t="s">
        <v>2017</v>
      </c>
      <c r="D1179" s="228" t="s">
        <v>2020</v>
      </c>
      <c r="E1179" s="228" t="s">
        <v>19175</v>
      </c>
    </row>
    <row r="1180" spans="1:5" ht="12.75">
      <c r="A1180" s="227">
        <v>40699</v>
      </c>
      <c r="B1180" s="227" t="s">
        <v>19176</v>
      </c>
      <c r="C1180" s="228" t="s">
        <v>2017</v>
      </c>
      <c r="D1180" s="228" t="s">
        <v>2020</v>
      </c>
      <c r="E1180" s="228" t="s">
        <v>19177</v>
      </c>
    </row>
    <row r="1181" spans="1:5" ht="12.75">
      <c r="A1181" s="227">
        <v>40701</v>
      </c>
      <c r="B1181" s="227" t="s">
        <v>19178</v>
      </c>
      <c r="C1181" s="228" t="s">
        <v>2017</v>
      </c>
      <c r="D1181" s="228" t="s">
        <v>2020</v>
      </c>
      <c r="E1181" s="228" t="s">
        <v>19179</v>
      </c>
    </row>
    <row r="1182" spans="1:5" ht="12.75">
      <c r="A1182" s="227">
        <v>40700</v>
      </c>
      <c r="B1182" s="227" t="s">
        <v>19180</v>
      </c>
      <c r="C1182" s="228" t="s">
        <v>2017</v>
      </c>
      <c r="D1182" s="228" t="s">
        <v>2020</v>
      </c>
      <c r="E1182" s="228" t="s">
        <v>19181</v>
      </c>
    </row>
    <row r="1183" spans="1:5" ht="12.75">
      <c r="A1183" s="227">
        <v>13458</v>
      </c>
      <c r="B1183" s="227" t="s">
        <v>10246</v>
      </c>
      <c r="C1183" s="228" t="s">
        <v>2017</v>
      </c>
      <c r="D1183" s="228" t="s">
        <v>2020</v>
      </c>
      <c r="E1183" s="228" t="s">
        <v>19182</v>
      </c>
    </row>
    <row r="1184" spans="1:5" ht="12.75">
      <c r="A1184" s="227">
        <v>11134</v>
      </c>
      <c r="B1184" s="227" t="s">
        <v>10247</v>
      </c>
      <c r="C1184" s="228" t="s">
        <v>2019</v>
      </c>
      <c r="D1184" s="228" t="s">
        <v>2018</v>
      </c>
      <c r="E1184" s="228" t="s">
        <v>19183</v>
      </c>
    </row>
    <row r="1185" spans="1:5" ht="12.75">
      <c r="A1185" s="227">
        <v>11135</v>
      </c>
      <c r="B1185" s="227" t="s">
        <v>10248</v>
      </c>
      <c r="C1185" s="228" t="s">
        <v>2019</v>
      </c>
      <c r="D1185" s="228" t="s">
        <v>2018</v>
      </c>
      <c r="E1185" s="228" t="s">
        <v>19184</v>
      </c>
    </row>
    <row r="1186" spans="1:5" ht="12.75">
      <c r="A1186" s="227">
        <v>11136</v>
      </c>
      <c r="B1186" s="227" t="s">
        <v>10249</v>
      </c>
      <c r="C1186" s="228" t="s">
        <v>2019</v>
      </c>
      <c r="D1186" s="228" t="s">
        <v>2018</v>
      </c>
      <c r="E1186" s="228" t="s">
        <v>19185</v>
      </c>
    </row>
    <row r="1187" spans="1:5" ht="12.75">
      <c r="A1187" s="227">
        <v>34743</v>
      </c>
      <c r="B1187" s="227" t="s">
        <v>10250</v>
      </c>
      <c r="C1187" s="228" t="s">
        <v>2019</v>
      </c>
      <c r="D1187" s="228" t="s">
        <v>2018</v>
      </c>
      <c r="E1187" s="228" t="s">
        <v>19186</v>
      </c>
    </row>
    <row r="1188" spans="1:5" ht="12.75">
      <c r="A1188" s="227">
        <v>11137</v>
      </c>
      <c r="B1188" s="227" t="s">
        <v>10251</v>
      </c>
      <c r="C1188" s="228" t="s">
        <v>2019</v>
      </c>
      <c r="D1188" s="228" t="s">
        <v>2018</v>
      </c>
      <c r="E1188" s="228" t="s">
        <v>19187</v>
      </c>
    </row>
    <row r="1189" spans="1:5" ht="12.75">
      <c r="A1189" s="227">
        <v>34745</v>
      </c>
      <c r="B1189" s="227" t="s">
        <v>10252</v>
      </c>
      <c r="C1189" s="228" t="s">
        <v>2019</v>
      </c>
      <c r="D1189" s="228" t="s">
        <v>2018</v>
      </c>
      <c r="E1189" s="228" t="s">
        <v>19188</v>
      </c>
    </row>
    <row r="1190" spans="1:5" ht="12.75">
      <c r="A1190" s="227">
        <v>34746</v>
      </c>
      <c r="B1190" s="227" t="s">
        <v>10253</v>
      </c>
      <c r="C1190" s="228" t="s">
        <v>2019</v>
      </c>
      <c r="D1190" s="228" t="s">
        <v>2018</v>
      </c>
      <c r="E1190" s="228" t="s">
        <v>19189</v>
      </c>
    </row>
    <row r="1191" spans="1:5" ht="12.75">
      <c r="A1191" s="227">
        <v>1360</v>
      </c>
      <c r="B1191" s="227" t="s">
        <v>10254</v>
      </c>
      <c r="C1191" s="228" t="s">
        <v>2019</v>
      </c>
      <c r="D1191" s="228" t="s">
        <v>2018</v>
      </c>
      <c r="E1191" s="228" t="s">
        <v>19190</v>
      </c>
    </row>
    <row r="1192" spans="1:5" ht="12.75">
      <c r="A1192" s="227">
        <v>36524</v>
      </c>
      <c r="B1192" s="227" t="s">
        <v>10255</v>
      </c>
      <c r="C1192" s="228" t="s">
        <v>2017</v>
      </c>
      <c r="D1192" s="228" t="s">
        <v>2020</v>
      </c>
      <c r="E1192" s="228" t="s">
        <v>19191</v>
      </c>
    </row>
    <row r="1193" spans="1:5" ht="12.75">
      <c r="A1193" s="227">
        <v>36526</v>
      </c>
      <c r="B1193" s="227" t="s">
        <v>10256</v>
      </c>
      <c r="C1193" s="228" t="s">
        <v>2017</v>
      </c>
      <c r="D1193" s="228" t="s">
        <v>2020</v>
      </c>
      <c r="E1193" s="228" t="s">
        <v>19192</v>
      </c>
    </row>
    <row r="1194" spans="1:5" ht="12.75">
      <c r="A1194" s="227">
        <v>36523</v>
      </c>
      <c r="B1194" s="227" t="s">
        <v>10257</v>
      </c>
      <c r="C1194" s="228" t="s">
        <v>2017</v>
      </c>
      <c r="D1194" s="228" t="s">
        <v>2020</v>
      </c>
      <c r="E1194" s="228" t="s">
        <v>19193</v>
      </c>
    </row>
    <row r="1195" spans="1:5" ht="12.75">
      <c r="A1195" s="227">
        <v>36527</v>
      </c>
      <c r="B1195" s="227" t="s">
        <v>10258</v>
      </c>
      <c r="C1195" s="228" t="s">
        <v>2017</v>
      </c>
      <c r="D1195" s="228" t="s">
        <v>2020</v>
      </c>
      <c r="E1195" s="228" t="s">
        <v>19194</v>
      </c>
    </row>
    <row r="1196" spans="1:5" ht="12.75">
      <c r="A1196" s="227">
        <v>38642</v>
      </c>
      <c r="B1196" s="227" t="s">
        <v>10259</v>
      </c>
      <c r="C1196" s="228" t="s">
        <v>2017</v>
      </c>
      <c r="D1196" s="228" t="s">
        <v>2020</v>
      </c>
      <c r="E1196" s="228" t="s">
        <v>19195</v>
      </c>
    </row>
    <row r="1197" spans="1:5" ht="12.75">
      <c r="A1197" s="227">
        <v>36522</v>
      </c>
      <c r="B1197" s="227" t="s">
        <v>10260</v>
      </c>
      <c r="C1197" s="228" t="s">
        <v>2017</v>
      </c>
      <c r="D1197" s="228" t="s">
        <v>2020</v>
      </c>
      <c r="E1197" s="228" t="s">
        <v>19196</v>
      </c>
    </row>
    <row r="1198" spans="1:5" ht="12.75">
      <c r="A1198" s="227">
        <v>36525</v>
      </c>
      <c r="B1198" s="227" t="s">
        <v>10261</v>
      </c>
      <c r="C1198" s="228" t="s">
        <v>2017</v>
      </c>
      <c r="D1198" s="228" t="s">
        <v>2020</v>
      </c>
      <c r="E1198" s="228" t="s">
        <v>19197</v>
      </c>
    </row>
    <row r="1199" spans="1:5" ht="12.75">
      <c r="A1199" s="227">
        <v>13803</v>
      </c>
      <c r="B1199" s="227" t="s">
        <v>19198</v>
      </c>
      <c r="C1199" s="228" t="s">
        <v>2017</v>
      </c>
      <c r="D1199" s="228" t="s">
        <v>2020</v>
      </c>
      <c r="E1199" s="228" t="s">
        <v>19199</v>
      </c>
    </row>
    <row r="1200" spans="1:5" ht="12.75">
      <c r="A1200" s="227">
        <v>34348</v>
      </c>
      <c r="B1200" s="227" t="s">
        <v>10262</v>
      </c>
      <c r="C1200" s="228" t="s">
        <v>2023</v>
      </c>
      <c r="D1200" s="228" t="s">
        <v>2018</v>
      </c>
      <c r="E1200" s="228" t="s">
        <v>19200</v>
      </c>
    </row>
    <row r="1201" spans="1:5" ht="12.75">
      <c r="A1201" s="227">
        <v>34347</v>
      </c>
      <c r="B1201" s="227" t="s">
        <v>10263</v>
      </c>
      <c r="C1201" s="228" t="s">
        <v>2023</v>
      </c>
      <c r="D1201" s="228" t="s">
        <v>2018</v>
      </c>
      <c r="E1201" s="228" t="s">
        <v>19201</v>
      </c>
    </row>
    <row r="1202" spans="1:5" ht="12.75">
      <c r="A1202" s="227">
        <v>11146</v>
      </c>
      <c r="B1202" s="227" t="s">
        <v>19202</v>
      </c>
      <c r="C1202" s="228" t="s">
        <v>2026</v>
      </c>
      <c r="D1202" s="228" t="s">
        <v>2018</v>
      </c>
      <c r="E1202" s="228" t="s">
        <v>19203</v>
      </c>
    </row>
    <row r="1203" spans="1:5" ht="12.75">
      <c r="A1203" s="227">
        <v>11147</v>
      </c>
      <c r="B1203" s="227" t="s">
        <v>19204</v>
      </c>
      <c r="C1203" s="228" t="s">
        <v>2026</v>
      </c>
      <c r="D1203" s="228" t="s">
        <v>2018</v>
      </c>
      <c r="E1203" s="228" t="s">
        <v>19205</v>
      </c>
    </row>
    <row r="1204" spans="1:5" ht="12.75">
      <c r="A1204" s="227">
        <v>34872</v>
      </c>
      <c r="B1204" s="227" t="s">
        <v>19206</v>
      </c>
      <c r="C1204" s="228" t="s">
        <v>2026</v>
      </c>
      <c r="D1204" s="228" t="s">
        <v>2018</v>
      </c>
      <c r="E1204" s="228" t="s">
        <v>19207</v>
      </c>
    </row>
    <row r="1205" spans="1:5" ht="12.75">
      <c r="A1205" s="227">
        <v>34491</v>
      </c>
      <c r="B1205" s="227" t="s">
        <v>19208</v>
      </c>
      <c r="C1205" s="228" t="s">
        <v>2026</v>
      </c>
      <c r="D1205" s="228" t="s">
        <v>2018</v>
      </c>
      <c r="E1205" s="228" t="s">
        <v>19209</v>
      </c>
    </row>
    <row r="1206" spans="1:5" ht="12.75">
      <c r="A1206" s="227">
        <v>34770</v>
      </c>
      <c r="B1206" s="227" t="s">
        <v>10264</v>
      </c>
      <c r="C1206" s="228" t="s">
        <v>2031</v>
      </c>
      <c r="D1206" s="228" t="s">
        <v>2018</v>
      </c>
      <c r="E1206" s="228" t="s">
        <v>19210</v>
      </c>
    </row>
    <row r="1207" spans="1:5" ht="12.75">
      <c r="A1207" s="227">
        <v>1518</v>
      </c>
      <c r="B1207" s="227" t="s">
        <v>10265</v>
      </c>
      <c r="C1207" s="228" t="s">
        <v>2031</v>
      </c>
      <c r="D1207" s="228" t="s">
        <v>2022</v>
      </c>
      <c r="E1207" s="228" t="s">
        <v>19211</v>
      </c>
    </row>
    <row r="1208" spans="1:5" ht="12.75">
      <c r="A1208" s="227">
        <v>41965</v>
      </c>
      <c r="B1208" s="227" t="s">
        <v>10266</v>
      </c>
      <c r="C1208" s="228" t="s">
        <v>2031</v>
      </c>
      <c r="D1208" s="228" t="s">
        <v>2018</v>
      </c>
      <c r="E1208" s="228" t="s">
        <v>19212</v>
      </c>
    </row>
    <row r="1209" spans="1:5" ht="12.75">
      <c r="A1209" s="227">
        <v>1524</v>
      </c>
      <c r="B1209" s="227" t="s">
        <v>19213</v>
      </c>
      <c r="C1209" s="228" t="s">
        <v>2026</v>
      </c>
      <c r="D1209" s="228" t="s">
        <v>2018</v>
      </c>
      <c r="E1209" s="228" t="s">
        <v>19214</v>
      </c>
    </row>
    <row r="1210" spans="1:5" ht="12.75">
      <c r="A1210" s="227">
        <v>34492</v>
      </c>
      <c r="B1210" s="227" t="s">
        <v>10267</v>
      </c>
      <c r="C1210" s="228" t="s">
        <v>2026</v>
      </c>
      <c r="D1210" s="228" t="s">
        <v>2022</v>
      </c>
      <c r="E1210" s="228" t="s">
        <v>19215</v>
      </c>
    </row>
    <row r="1211" spans="1:5" ht="12.75">
      <c r="A1211" s="227">
        <v>38404</v>
      </c>
      <c r="B1211" s="227" t="s">
        <v>10268</v>
      </c>
      <c r="C1211" s="228" t="s">
        <v>2026</v>
      </c>
      <c r="D1211" s="228" t="s">
        <v>2018</v>
      </c>
      <c r="E1211" s="228" t="s">
        <v>19216</v>
      </c>
    </row>
    <row r="1212" spans="1:5" ht="12.75">
      <c r="A1212" s="227">
        <v>39849</v>
      </c>
      <c r="B1212" s="227" t="s">
        <v>19217</v>
      </c>
      <c r="C1212" s="228" t="s">
        <v>2026</v>
      </c>
      <c r="D1212" s="228" t="s">
        <v>2018</v>
      </c>
      <c r="E1212" s="228" t="s">
        <v>19218</v>
      </c>
    </row>
    <row r="1213" spans="1:5" ht="12.75">
      <c r="A1213" s="227">
        <v>38464</v>
      </c>
      <c r="B1213" s="227" t="s">
        <v>19219</v>
      </c>
      <c r="C1213" s="228" t="s">
        <v>2026</v>
      </c>
      <c r="D1213" s="228" t="s">
        <v>2018</v>
      </c>
      <c r="E1213" s="228" t="s">
        <v>19220</v>
      </c>
    </row>
    <row r="1214" spans="1:5" ht="12.75">
      <c r="A1214" s="227">
        <v>1527</v>
      </c>
      <c r="B1214" s="227" t="s">
        <v>19221</v>
      </c>
      <c r="C1214" s="228" t="s">
        <v>2026</v>
      </c>
      <c r="D1214" s="228" t="s">
        <v>2018</v>
      </c>
      <c r="E1214" s="228" t="s">
        <v>19222</v>
      </c>
    </row>
    <row r="1215" spans="1:5" ht="12.75">
      <c r="A1215" s="227">
        <v>34493</v>
      </c>
      <c r="B1215" s="227" t="s">
        <v>10269</v>
      </c>
      <c r="C1215" s="228" t="s">
        <v>2026</v>
      </c>
      <c r="D1215" s="228" t="s">
        <v>2018</v>
      </c>
      <c r="E1215" s="228" t="s">
        <v>19223</v>
      </c>
    </row>
    <row r="1216" spans="1:5" ht="12.75">
      <c r="A1216" s="227">
        <v>38405</v>
      </c>
      <c r="B1216" s="227" t="s">
        <v>10270</v>
      </c>
      <c r="C1216" s="228" t="s">
        <v>2026</v>
      </c>
      <c r="D1216" s="228" t="s">
        <v>2018</v>
      </c>
      <c r="E1216" s="228" t="s">
        <v>19224</v>
      </c>
    </row>
    <row r="1217" spans="1:5" ht="12.75">
      <c r="A1217" s="227">
        <v>38408</v>
      </c>
      <c r="B1217" s="227" t="s">
        <v>10271</v>
      </c>
      <c r="C1217" s="228" t="s">
        <v>2026</v>
      </c>
      <c r="D1217" s="228" t="s">
        <v>2018</v>
      </c>
      <c r="E1217" s="228" t="s">
        <v>19225</v>
      </c>
    </row>
    <row r="1218" spans="1:5" ht="12.75">
      <c r="A1218" s="227">
        <v>1525</v>
      </c>
      <c r="B1218" s="227" t="s">
        <v>19226</v>
      </c>
      <c r="C1218" s="228" t="s">
        <v>2026</v>
      </c>
      <c r="D1218" s="228" t="s">
        <v>2018</v>
      </c>
      <c r="E1218" s="228" t="s">
        <v>19227</v>
      </c>
    </row>
    <row r="1219" spans="1:5" ht="12.75">
      <c r="A1219" s="227">
        <v>34494</v>
      </c>
      <c r="B1219" s="227" t="s">
        <v>10272</v>
      </c>
      <c r="C1219" s="228" t="s">
        <v>2026</v>
      </c>
      <c r="D1219" s="228" t="s">
        <v>2018</v>
      </c>
      <c r="E1219" s="228" t="s">
        <v>19228</v>
      </c>
    </row>
    <row r="1220" spans="1:5" ht="12.75">
      <c r="A1220" s="227">
        <v>38406</v>
      </c>
      <c r="B1220" s="227" t="s">
        <v>10273</v>
      </c>
      <c r="C1220" s="228" t="s">
        <v>2026</v>
      </c>
      <c r="D1220" s="228" t="s">
        <v>2018</v>
      </c>
      <c r="E1220" s="228" t="s">
        <v>19229</v>
      </c>
    </row>
    <row r="1221" spans="1:5" ht="12.75">
      <c r="A1221" s="227">
        <v>38409</v>
      </c>
      <c r="B1221" s="227" t="s">
        <v>10274</v>
      </c>
      <c r="C1221" s="228" t="s">
        <v>2026</v>
      </c>
      <c r="D1221" s="228" t="s">
        <v>2018</v>
      </c>
      <c r="E1221" s="228" t="s">
        <v>19230</v>
      </c>
    </row>
    <row r="1222" spans="1:5" ht="12.75">
      <c r="A1222" s="227">
        <v>43360</v>
      </c>
      <c r="B1222" s="227" t="s">
        <v>10275</v>
      </c>
      <c r="C1222" s="228" t="s">
        <v>2026</v>
      </c>
      <c r="D1222" s="228" t="s">
        <v>2018</v>
      </c>
      <c r="E1222" s="228" t="s">
        <v>19231</v>
      </c>
    </row>
    <row r="1223" spans="1:5" ht="12.75">
      <c r="A1223" s="227">
        <v>11145</v>
      </c>
      <c r="B1223" s="227" t="s">
        <v>19232</v>
      </c>
      <c r="C1223" s="228" t="s">
        <v>2026</v>
      </c>
      <c r="D1223" s="228" t="s">
        <v>2018</v>
      </c>
      <c r="E1223" s="228" t="s">
        <v>19207</v>
      </c>
    </row>
    <row r="1224" spans="1:5" ht="12.75">
      <c r="A1224" s="227">
        <v>34495</v>
      </c>
      <c r="B1224" s="227" t="s">
        <v>10276</v>
      </c>
      <c r="C1224" s="228" t="s">
        <v>2026</v>
      </c>
      <c r="D1224" s="228" t="s">
        <v>2018</v>
      </c>
      <c r="E1224" s="228" t="s">
        <v>19233</v>
      </c>
    </row>
    <row r="1225" spans="1:5" ht="12.75">
      <c r="A1225" s="227">
        <v>34479</v>
      </c>
      <c r="B1225" s="227" t="s">
        <v>19234</v>
      </c>
      <c r="C1225" s="228" t="s">
        <v>2026</v>
      </c>
      <c r="D1225" s="228" t="s">
        <v>2018</v>
      </c>
      <c r="E1225" s="228" t="s">
        <v>19209</v>
      </c>
    </row>
    <row r="1226" spans="1:5" ht="12.75">
      <c r="A1226" s="227">
        <v>34496</v>
      </c>
      <c r="B1226" s="227" t="s">
        <v>10277</v>
      </c>
      <c r="C1226" s="228" t="s">
        <v>2026</v>
      </c>
      <c r="D1226" s="228" t="s">
        <v>2018</v>
      </c>
      <c r="E1226" s="228" t="s">
        <v>19235</v>
      </c>
    </row>
    <row r="1227" spans="1:5" ht="12.75">
      <c r="A1227" s="227">
        <v>34481</v>
      </c>
      <c r="B1227" s="227" t="s">
        <v>19236</v>
      </c>
      <c r="C1227" s="228" t="s">
        <v>2026</v>
      </c>
      <c r="D1227" s="228" t="s">
        <v>2018</v>
      </c>
      <c r="E1227" s="228" t="s">
        <v>19237</v>
      </c>
    </row>
    <row r="1228" spans="1:5" ht="12.75">
      <c r="A1228" s="227">
        <v>34483</v>
      </c>
      <c r="B1228" s="227" t="s">
        <v>19238</v>
      </c>
      <c r="C1228" s="228" t="s">
        <v>2026</v>
      </c>
      <c r="D1228" s="228" t="s">
        <v>2018</v>
      </c>
      <c r="E1228" s="228" t="s">
        <v>19239</v>
      </c>
    </row>
    <row r="1229" spans="1:5" ht="12.75">
      <c r="A1229" s="227">
        <v>34485</v>
      </c>
      <c r="B1229" s="227" t="s">
        <v>19240</v>
      </c>
      <c r="C1229" s="228" t="s">
        <v>2026</v>
      </c>
      <c r="D1229" s="228" t="s">
        <v>2018</v>
      </c>
      <c r="E1229" s="228" t="s">
        <v>19241</v>
      </c>
    </row>
    <row r="1230" spans="1:5" ht="12.75">
      <c r="A1230" s="227">
        <v>14041</v>
      </c>
      <c r="B1230" s="227" t="s">
        <v>10278</v>
      </c>
      <c r="C1230" s="228" t="s">
        <v>2026</v>
      </c>
      <c r="D1230" s="228" t="s">
        <v>2018</v>
      </c>
      <c r="E1230" s="228" t="s">
        <v>19242</v>
      </c>
    </row>
    <row r="1231" spans="1:5" ht="12.75">
      <c r="A1231" s="227">
        <v>1523</v>
      </c>
      <c r="B1231" s="227" t="s">
        <v>10279</v>
      </c>
      <c r="C1231" s="228" t="s">
        <v>2026</v>
      </c>
      <c r="D1231" s="228" t="s">
        <v>2018</v>
      </c>
      <c r="E1231" s="228" t="s">
        <v>19243</v>
      </c>
    </row>
    <row r="1232" spans="1:5" ht="12.75">
      <c r="A1232" s="227">
        <v>14052</v>
      </c>
      <c r="B1232" s="227" t="s">
        <v>10280</v>
      </c>
      <c r="C1232" s="228" t="s">
        <v>2017</v>
      </c>
      <c r="D1232" s="228" t="s">
        <v>2018</v>
      </c>
      <c r="E1232" s="228" t="s">
        <v>19244</v>
      </c>
    </row>
    <row r="1233" spans="1:5" ht="12.75">
      <c r="A1233" s="227">
        <v>14054</v>
      </c>
      <c r="B1233" s="227" t="s">
        <v>10281</v>
      </c>
      <c r="C1233" s="228" t="s">
        <v>2017</v>
      </c>
      <c r="D1233" s="228" t="s">
        <v>2018</v>
      </c>
      <c r="E1233" s="228" t="s">
        <v>19245</v>
      </c>
    </row>
    <row r="1234" spans="1:5" ht="12.75">
      <c r="A1234" s="227">
        <v>14053</v>
      </c>
      <c r="B1234" s="227" t="s">
        <v>10282</v>
      </c>
      <c r="C1234" s="228" t="s">
        <v>2017</v>
      </c>
      <c r="D1234" s="228" t="s">
        <v>2018</v>
      </c>
      <c r="E1234" s="228" t="s">
        <v>19099</v>
      </c>
    </row>
    <row r="1235" spans="1:5" ht="12.75">
      <c r="A1235" s="227">
        <v>2558</v>
      </c>
      <c r="B1235" s="227" t="s">
        <v>10283</v>
      </c>
      <c r="C1235" s="228" t="s">
        <v>2017</v>
      </c>
      <c r="D1235" s="228" t="s">
        <v>2018</v>
      </c>
      <c r="E1235" s="228" t="s">
        <v>19246</v>
      </c>
    </row>
    <row r="1236" spans="1:5" ht="12.75">
      <c r="A1236" s="227">
        <v>2560</v>
      </c>
      <c r="B1236" s="227" t="s">
        <v>10284</v>
      </c>
      <c r="C1236" s="228" t="s">
        <v>2017</v>
      </c>
      <c r="D1236" s="228" t="s">
        <v>2018</v>
      </c>
      <c r="E1236" s="228" t="s">
        <v>19247</v>
      </c>
    </row>
    <row r="1237" spans="1:5" ht="12.75">
      <c r="A1237" s="227">
        <v>2559</v>
      </c>
      <c r="B1237" s="227" t="s">
        <v>10285</v>
      </c>
      <c r="C1237" s="228" t="s">
        <v>2017</v>
      </c>
      <c r="D1237" s="228" t="s">
        <v>2022</v>
      </c>
      <c r="E1237" s="228" t="s">
        <v>19248</v>
      </c>
    </row>
    <row r="1238" spans="1:5" ht="12.75">
      <c r="A1238" s="227">
        <v>2592</v>
      </c>
      <c r="B1238" s="227" t="s">
        <v>10286</v>
      </c>
      <c r="C1238" s="228" t="s">
        <v>2017</v>
      </c>
      <c r="D1238" s="228" t="s">
        <v>2018</v>
      </c>
      <c r="E1238" s="228" t="s">
        <v>19249</v>
      </c>
    </row>
    <row r="1239" spans="1:5" ht="12.75">
      <c r="A1239" s="227">
        <v>2566</v>
      </c>
      <c r="B1239" s="227" t="s">
        <v>10287</v>
      </c>
      <c r="C1239" s="228" t="s">
        <v>2017</v>
      </c>
      <c r="D1239" s="228" t="s">
        <v>2018</v>
      </c>
      <c r="E1239" s="228" t="s">
        <v>19250</v>
      </c>
    </row>
    <row r="1240" spans="1:5" ht="12.75">
      <c r="A1240" s="227">
        <v>2589</v>
      </c>
      <c r="B1240" s="227" t="s">
        <v>10288</v>
      </c>
      <c r="C1240" s="228" t="s">
        <v>2017</v>
      </c>
      <c r="D1240" s="228" t="s">
        <v>2018</v>
      </c>
      <c r="E1240" s="228" t="s">
        <v>19251</v>
      </c>
    </row>
    <row r="1241" spans="1:5" ht="12.75">
      <c r="A1241" s="227">
        <v>2591</v>
      </c>
      <c r="B1241" s="227" t="s">
        <v>10289</v>
      </c>
      <c r="C1241" s="228" t="s">
        <v>2017</v>
      </c>
      <c r="D1241" s="228" t="s">
        <v>2018</v>
      </c>
      <c r="E1241" s="228" t="s">
        <v>19252</v>
      </c>
    </row>
    <row r="1242" spans="1:5" ht="12.75">
      <c r="A1242" s="227">
        <v>2590</v>
      </c>
      <c r="B1242" s="227" t="s">
        <v>10290</v>
      </c>
      <c r="C1242" s="228" t="s">
        <v>2017</v>
      </c>
      <c r="D1242" s="228" t="s">
        <v>2018</v>
      </c>
      <c r="E1242" s="228" t="s">
        <v>19253</v>
      </c>
    </row>
    <row r="1243" spans="1:5" ht="12.75">
      <c r="A1243" s="227">
        <v>2567</v>
      </c>
      <c r="B1243" s="227" t="s">
        <v>10291</v>
      </c>
      <c r="C1243" s="228" t="s">
        <v>2017</v>
      </c>
      <c r="D1243" s="228" t="s">
        <v>2018</v>
      </c>
      <c r="E1243" s="228" t="s">
        <v>19254</v>
      </c>
    </row>
    <row r="1244" spans="1:5" ht="12.75">
      <c r="A1244" s="227">
        <v>2565</v>
      </c>
      <c r="B1244" s="227" t="s">
        <v>10292</v>
      </c>
      <c r="C1244" s="228" t="s">
        <v>2017</v>
      </c>
      <c r="D1244" s="228" t="s">
        <v>2018</v>
      </c>
      <c r="E1244" s="228" t="s">
        <v>19255</v>
      </c>
    </row>
    <row r="1245" spans="1:5" ht="12.75">
      <c r="A1245" s="227">
        <v>2568</v>
      </c>
      <c r="B1245" s="227" t="s">
        <v>10293</v>
      </c>
      <c r="C1245" s="228" t="s">
        <v>2017</v>
      </c>
      <c r="D1245" s="228" t="s">
        <v>2018</v>
      </c>
      <c r="E1245" s="228" t="s">
        <v>19256</v>
      </c>
    </row>
    <row r="1246" spans="1:5" ht="12.75">
      <c r="A1246" s="227">
        <v>2594</v>
      </c>
      <c r="B1246" s="227" t="s">
        <v>10294</v>
      </c>
      <c r="C1246" s="228" t="s">
        <v>2017</v>
      </c>
      <c r="D1246" s="228" t="s">
        <v>2018</v>
      </c>
      <c r="E1246" s="228" t="s">
        <v>19257</v>
      </c>
    </row>
    <row r="1247" spans="1:5" ht="12.75">
      <c r="A1247" s="227">
        <v>2587</v>
      </c>
      <c r="B1247" s="227" t="s">
        <v>10295</v>
      </c>
      <c r="C1247" s="228" t="s">
        <v>2017</v>
      </c>
      <c r="D1247" s="228" t="s">
        <v>2018</v>
      </c>
      <c r="E1247" s="228" t="s">
        <v>19258</v>
      </c>
    </row>
    <row r="1248" spans="1:5" ht="12.75">
      <c r="A1248" s="227">
        <v>2588</v>
      </c>
      <c r="B1248" s="227" t="s">
        <v>10296</v>
      </c>
      <c r="C1248" s="228" t="s">
        <v>2017</v>
      </c>
      <c r="D1248" s="228" t="s">
        <v>2018</v>
      </c>
      <c r="E1248" s="228" t="s">
        <v>19259</v>
      </c>
    </row>
    <row r="1249" spans="1:5" ht="12.75">
      <c r="A1249" s="227">
        <v>2569</v>
      </c>
      <c r="B1249" s="227" t="s">
        <v>10297</v>
      </c>
      <c r="C1249" s="228" t="s">
        <v>2017</v>
      </c>
      <c r="D1249" s="228" t="s">
        <v>2018</v>
      </c>
      <c r="E1249" s="228" t="s">
        <v>19260</v>
      </c>
    </row>
    <row r="1250" spans="1:5" ht="12.75">
      <c r="A1250" s="227">
        <v>2570</v>
      </c>
      <c r="B1250" s="227" t="s">
        <v>10298</v>
      </c>
      <c r="C1250" s="228" t="s">
        <v>2017</v>
      </c>
      <c r="D1250" s="228" t="s">
        <v>2018</v>
      </c>
      <c r="E1250" s="228" t="s">
        <v>19261</v>
      </c>
    </row>
    <row r="1251" spans="1:5" ht="12.75">
      <c r="A1251" s="227">
        <v>2571</v>
      </c>
      <c r="B1251" s="227" t="s">
        <v>10299</v>
      </c>
      <c r="C1251" s="228" t="s">
        <v>2017</v>
      </c>
      <c r="D1251" s="228" t="s">
        <v>2018</v>
      </c>
      <c r="E1251" s="228" t="s">
        <v>19262</v>
      </c>
    </row>
    <row r="1252" spans="1:5" ht="12.75">
      <c r="A1252" s="227">
        <v>2593</v>
      </c>
      <c r="B1252" s="227" t="s">
        <v>10300</v>
      </c>
      <c r="C1252" s="228" t="s">
        <v>2017</v>
      </c>
      <c r="D1252" s="228" t="s">
        <v>2018</v>
      </c>
      <c r="E1252" s="228" t="s">
        <v>19263</v>
      </c>
    </row>
    <row r="1253" spans="1:5" ht="12.75">
      <c r="A1253" s="227">
        <v>2572</v>
      </c>
      <c r="B1253" s="227" t="s">
        <v>10301</v>
      </c>
      <c r="C1253" s="228" t="s">
        <v>2017</v>
      </c>
      <c r="D1253" s="228" t="s">
        <v>2018</v>
      </c>
      <c r="E1253" s="228" t="s">
        <v>19264</v>
      </c>
    </row>
    <row r="1254" spans="1:5" ht="12.75">
      <c r="A1254" s="227">
        <v>2595</v>
      </c>
      <c r="B1254" s="227" t="s">
        <v>10302</v>
      </c>
      <c r="C1254" s="228" t="s">
        <v>2017</v>
      </c>
      <c r="D1254" s="228" t="s">
        <v>2018</v>
      </c>
      <c r="E1254" s="228" t="s">
        <v>19265</v>
      </c>
    </row>
    <row r="1255" spans="1:5" ht="12.75">
      <c r="A1255" s="227">
        <v>2576</v>
      </c>
      <c r="B1255" s="227" t="s">
        <v>10303</v>
      </c>
      <c r="C1255" s="228" t="s">
        <v>2017</v>
      </c>
      <c r="D1255" s="228" t="s">
        <v>2018</v>
      </c>
      <c r="E1255" s="228" t="s">
        <v>19266</v>
      </c>
    </row>
    <row r="1256" spans="1:5" ht="12.75">
      <c r="A1256" s="227">
        <v>2575</v>
      </c>
      <c r="B1256" s="227" t="s">
        <v>10304</v>
      </c>
      <c r="C1256" s="228" t="s">
        <v>2017</v>
      </c>
      <c r="D1256" s="228" t="s">
        <v>2018</v>
      </c>
      <c r="E1256" s="228" t="s">
        <v>19267</v>
      </c>
    </row>
    <row r="1257" spans="1:5" ht="12.75">
      <c r="A1257" s="227">
        <v>2573</v>
      </c>
      <c r="B1257" s="227" t="s">
        <v>10305</v>
      </c>
      <c r="C1257" s="228" t="s">
        <v>2017</v>
      </c>
      <c r="D1257" s="228" t="s">
        <v>2018</v>
      </c>
      <c r="E1257" s="228" t="s">
        <v>19268</v>
      </c>
    </row>
    <row r="1258" spans="1:5" ht="12.75">
      <c r="A1258" s="227">
        <v>2586</v>
      </c>
      <c r="B1258" s="227" t="s">
        <v>10306</v>
      </c>
      <c r="C1258" s="228" t="s">
        <v>2017</v>
      </c>
      <c r="D1258" s="228" t="s">
        <v>2018</v>
      </c>
      <c r="E1258" s="228" t="s">
        <v>19269</v>
      </c>
    </row>
    <row r="1259" spans="1:5" ht="12.75">
      <c r="A1259" s="227">
        <v>2577</v>
      </c>
      <c r="B1259" s="227" t="s">
        <v>10307</v>
      </c>
      <c r="C1259" s="228" t="s">
        <v>2017</v>
      </c>
      <c r="D1259" s="228" t="s">
        <v>2018</v>
      </c>
      <c r="E1259" s="228" t="s">
        <v>19270</v>
      </c>
    </row>
    <row r="1260" spans="1:5" ht="12.75">
      <c r="A1260" s="227">
        <v>2574</v>
      </c>
      <c r="B1260" s="227" t="s">
        <v>10308</v>
      </c>
      <c r="C1260" s="228" t="s">
        <v>2017</v>
      </c>
      <c r="D1260" s="228" t="s">
        <v>2018</v>
      </c>
      <c r="E1260" s="228" t="s">
        <v>18788</v>
      </c>
    </row>
    <row r="1261" spans="1:5" ht="12.75">
      <c r="A1261" s="227">
        <v>2578</v>
      </c>
      <c r="B1261" s="227" t="s">
        <v>10309</v>
      </c>
      <c r="C1261" s="228" t="s">
        <v>2017</v>
      </c>
      <c r="D1261" s="228" t="s">
        <v>2018</v>
      </c>
      <c r="E1261" s="228" t="s">
        <v>19271</v>
      </c>
    </row>
    <row r="1262" spans="1:5" ht="12.75">
      <c r="A1262" s="227">
        <v>2585</v>
      </c>
      <c r="B1262" s="227" t="s">
        <v>10310</v>
      </c>
      <c r="C1262" s="228" t="s">
        <v>2017</v>
      </c>
      <c r="D1262" s="228" t="s">
        <v>2018</v>
      </c>
      <c r="E1262" s="228" t="s">
        <v>19272</v>
      </c>
    </row>
    <row r="1263" spans="1:5" ht="12.75">
      <c r="A1263" s="227">
        <v>12008</v>
      </c>
      <c r="B1263" s="227" t="s">
        <v>10311</v>
      </c>
      <c r="C1263" s="228" t="s">
        <v>2017</v>
      </c>
      <c r="D1263" s="228" t="s">
        <v>2018</v>
      </c>
      <c r="E1263" s="228" t="s">
        <v>19273</v>
      </c>
    </row>
    <row r="1264" spans="1:5" ht="12.75">
      <c r="A1264" s="227">
        <v>2582</v>
      </c>
      <c r="B1264" s="227" t="s">
        <v>10312</v>
      </c>
      <c r="C1264" s="228" t="s">
        <v>2017</v>
      </c>
      <c r="D1264" s="228" t="s">
        <v>2018</v>
      </c>
      <c r="E1264" s="228" t="s">
        <v>19274</v>
      </c>
    </row>
    <row r="1265" spans="1:5" ht="12.75">
      <c r="A1265" s="227">
        <v>2597</v>
      </c>
      <c r="B1265" s="227" t="s">
        <v>10313</v>
      </c>
      <c r="C1265" s="228" t="s">
        <v>2017</v>
      </c>
      <c r="D1265" s="228" t="s">
        <v>2018</v>
      </c>
      <c r="E1265" s="228" t="s">
        <v>19275</v>
      </c>
    </row>
    <row r="1266" spans="1:5" ht="12.75">
      <c r="A1266" s="227">
        <v>2579</v>
      </c>
      <c r="B1266" s="227" t="s">
        <v>10314</v>
      </c>
      <c r="C1266" s="228" t="s">
        <v>2017</v>
      </c>
      <c r="D1266" s="228" t="s">
        <v>2018</v>
      </c>
      <c r="E1266" s="228" t="s">
        <v>19276</v>
      </c>
    </row>
    <row r="1267" spans="1:5" ht="12.75">
      <c r="A1267" s="227">
        <v>2581</v>
      </c>
      <c r="B1267" s="227" t="s">
        <v>10315</v>
      </c>
      <c r="C1267" s="228" t="s">
        <v>2017</v>
      </c>
      <c r="D1267" s="228" t="s">
        <v>2018</v>
      </c>
      <c r="E1267" s="228" t="s">
        <v>19277</v>
      </c>
    </row>
    <row r="1268" spans="1:5" ht="12.75">
      <c r="A1268" s="227">
        <v>2596</v>
      </c>
      <c r="B1268" s="227" t="s">
        <v>10316</v>
      </c>
      <c r="C1268" s="228" t="s">
        <v>2017</v>
      </c>
      <c r="D1268" s="228" t="s">
        <v>2018</v>
      </c>
      <c r="E1268" s="228" t="s">
        <v>19278</v>
      </c>
    </row>
    <row r="1269" spans="1:5" ht="12.75">
      <c r="A1269" s="227">
        <v>2580</v>
      </c>
      <c r="B1269" s="227" t="s">
        <v>10317</v>
      </c>
      <c r="C1269" s="228" t="s">
        <v>2017</v>
      </c>
      <c r="D1269" s="228" t="s">
        <v>2018</v>
      </c>
      <c r="E1269" s="228" t="s">
        <v>19279</v>
      </c>
    </row>
    <row r="1270" spans="1:5" ht="12.75">
      <c r="A1270" s="227">
        <v>2583</v>
      </c>
      <c r="B1270" s="227" t="s">
        <v>10318</v>
      </c>
      <c r="C1270" s="228" t="s">
        <v>2017</v>
      </c>
      <c r="D1270" s="228" t="s">
        <v>2018</v>
      </c>
      <c r="E1270" s="228" t="s">
        <v>19280</v>
      </c>
    </row>
    <row r="1271" spans="1:5" ht="12.75">
      <c r="A1271" s="227">
        <v>2584</v>
      </c>
      <c r="B1271" s="227" t="s">
        <v>10319</v>
      </c>
      <c r="C1271" s="228" t="s">
        <v>2017</v>
      </c>
      <c r="D1271" s="228" t="s">
        <v>2018</v>
      </c>
      <c r="E1271" s="228" t="s">
        <v>19281</v>
      </c>
    </row>
    <row r="1272" spans="1:5" ht="12.75">
      <c r="A1272" s="227">
        <v>12010</v>
      </c>
      <c r="B1272" s="227" t="s">
        <v>10320</v>
      </c>
      <c r="C1272" s="228" t="s">
        <v>2017</v>
      </c>
      <c r="D1272" s="228" t="s">
        <v>2018</v>
      </c>
      <c r="E1272" s="228" t="s">
        <v>19282</v>
      </c>
    </row>
    <row r="1273" spans="1:5" ht="12.75">
      <c r="A1273" s="227">
        <v>39329</v>
      </c>
      <c r="B1273" s="227" t="s">
        <v>10321</v>
      </c>
      <c r="C1273" s="228" t="s">
        <v>2017</v>
      </c>
      <c r="D1273" s="228" t="s">
        <v>2018</v>
      </c>
      <c r="E1273" s="228" t="s">
        <v>19283</v>
      </c>
    </row>
    <row r="1274" spans="1:5" ht="12.75">
      <c r="A1274" s="227">
        <v>39330</v>
      </c>
      <c r="B1274" s="227" t="s">
        <v>10322</v>
      </c>
      <c r="C1274" s="228" t="s">
        <v>2017</v>
      </c>
      <c r="D1274" s="228" t="s">
        <v>2018</v>
      </c>
      <c r="E1274" s="228" t="s">
        <v>19284</v>
      </c>
    </row>
    <row r="1275" spans="1:5" ht="12.75">
      <c r="A1275" s="227">
        <v>39332</v>
      </c>
      <c r="B1275" s="227" t="s">
        <v>10323</v>
      </c>
      <c r="C1275" s="228" t="s">
        <v>2017</v>
      </c>
      <c r="D1275" s="228" t="s">
        <v>2018</v>
      </c>
      <c r="E1275" s="228" t="s">
        <v>19285</v>
      </c>
    </row>
    <row r="1276" spans="1:5" ht="12.75">
      <c r="A1276" s="227">
        <v>39331</v>
      </c>
      <c r="B1276" s="227" t="s">
        <v>10324</v>
      </c>
      <c r="C1276" s="228" t="s">
        <v>2017</v>
      </c>
      <c r="D1276" s="228" t="s">
        <v>2018</v>
      </c>
      <c r="E1276" s="228" t="s">
        <v>19286</v>
      </c>
    </row>
    <row r="1277" spans="1:5" ht="12.75">
      <c r="A1277" s="227">
        <v>39333</v>
      </c>
      <c r="B1277" s="227" t="s">
        <v>10325</v>
      </c>
      <c r="C1277" s="228" t="s">
        <v>2017</v>
      </c>
      <c r="D1277" s="228" t="s">
        <v>2018</v>
      </c>
      <c r="E1277" s="228" t="s">
        <v>19287</v>
      </c>
    </row>
    <row r="1278" spans="1:5" ht="12.75">
      <c r="A1278" s="227">
        <v>39335</v>
      </c>
      <c r="B1278" s="227" t="s">
        <v>10326</v>
      </c>
      <c r="C1278" s="228" t="s">
        <v>2017</v>
      </c>
      <c r="D1278" s="228" t="s">
        <v>2018</v>
      </c>
      <c r="E1278" s="228" t="s">
        <v>19288</v>
      </c>
    </row>
    <row r="1279" spans="1:5" ht="12.75">
      <c r="A1279" s="227">
        <v>39334</v>
      </c>
      <c r="B1279" s="227" t="s">
        <v>10327</v>
      </c>
      <c r="C1279" s="228" t="s">
        <v>2017</v>
      </c>
      <c r="D1279" s="228" t="s">
        <v>2018</v>
      </c>
      <c r="E1279" s="228" t="s">
        <v>19289</v>
      </c>
    </row>
    <row r="1280" spans="1:5" ht="12.75">
      <c r="A1280" s="227">
        <v>12016</v>
      </c>
      <c r="B1280" s="227" t="s">
        <v>10328</v>
      </c>
      <c r="C1280" s="228" t="s">
        <v>2017</v>
      </c>
      <c r="D1280" s="228" t="s">
        <v>2018</v>
      </c>
      <c r="E1280" s="228" t="s">
        <v>19290</v>
      </c>
    </row>
    <row r="1281" spans="1:5" ht="12.75">
      <c r="A1281" s="227">
        <v>12015</v>
      </c>
      <c r="B1281" s="227" t="s">
        <v>10329</v>
      </c>
      <c r="C1281" s="228" t="s">
        <v>2017</v>
      </c>
      <c r="D1281" s="228" t="s">
        <v>2018</v>
      </c>
      <c r="E1281" s="228" t="s">
        <v>19291</v>
      </c>
    </row>
    <row r="1282" spans="1:5" ht="12.75">
      <c r="A1282" s="227">
        <v>12020</v>
      </c>
      <c r="B1282" s="227" t="s">
        <v>10330</v>
      </c>
      <c r="C1282" s="228" t="s">
        <v>2017</v>
      </c>
      <c r="D1282" s="228" t="s">
        <v>2018</v>
      </c>
      <c r="E1282" s="228" t="s">
        <v>19290</v>
      </c>
    </row>
    <row r="1283" spans="1:5" ht="12.75">
      <c r="A1283" s="227">
        <v>12019</v>
      </c>
      <c r="B1283" s="227" t="s">
        <v>10331</v>
      </c>
      <c r="C1283" s="228" t="s">
        <v>2017</v>
      </c>
      <c r="D1283" s="228" t="s">
        <v>2018</v>
      </c>
      <c r="E1283" s="228" t="s">
        <v>19291</v>
      </c>
    </row>
    <row r="1284" spans="1:5" ht="12.75">
      <c r="A1284" s="227">
        <v>39336</v>
      </c>
      <c r="B1284" s="227" t="s">
        <v>10332</v>
      </c>
      <c r="C1284" s="228" t="s">
        <v>2017</v>
      </c>
      <c r="D1284" s="228" t="s">
        <v>2018</v>
      </c>
      <c r="E1284" s="228" t="s">
        <v>19284</v>
      </c>
    </row>
    <row r="1285" spans="1:5" ht="12.75">
      <c r="A1285" s="227">
        <v>39338</v>
      </c>
      <c r="B1285" s="227" t="s">
        <v>10333</v>
      </c>
      <c r="C1285" s="228" t="s">
        <v>2017</v>
      </c>
      <c r="D1285" s="228" t="s">
        <v>2018</v>
      </c>
      <c r="E1285" s="228" t="s">
        <v>19285</v>
      </c>
    </row>
    <row r="1286" spans="1:5" ht="12.75">
      <c r="A1286" s="227">
        <v>39337</v>
      </c>
      <c r="B1286" s="227" t="s">
        <v>10334</v>
      </c>
      <c r="C1286" s="228" t="s">
        <v>2017</v>
      </c>
      <c r="D1286" s="228" t="s">
        <v>2018</v>
      </c>
      <c r="E1286" s="228" t="s">
        <v>19286</v>
      </c>
    </row>
    <row r="1287" spans="1:5" ht="12.75">
      <c r="A1287" s="227">
        <v>39341</v>
      </c>
      <c r="B1287" s="227" t="s">
        <v>10335</v>
      </c>
      <c r="C1287" s="228" t="s">
        <v>2017</v>
      </c>
      <c r="D1287" s="228" t="s">
        <v>2018</v>
      </c>
      <c r="E1287" s="228" t="s">
        <v>19292</v>
      </c>
    </row>
    <row r="1288" spans="1:5" ht="12.75">
      <c r="A1288" s="227">
        <v>39340</v>
      </c>
      <c r="B1288" s="227" t="s">
        <v>10336</v>
      </c>
      <c r="C1288" s="228" t="s">
        <v>2017</v>
      </c>
      <c r="D1288" s="228" t="s">
        <v>2018</v>
      </c>
      <c r="E1288" s="228" t="s">
        <v>19293</v>
      </c>
    </row>
    <row r="1289" spans="1:5" ht="12.75">
      <c r="A1289" s="227">
        <v>12025</v>
      </c>
      <c r="B1289" s="227" t="s">
        <v>10337</v>
      </c>
      <c r="C1289" s="228" t="s">
        <v>2017</v>
      </c>
      <c r="D1289" s="228" t="s">
        <v>2018</v>
      </c>
      <c r="E1289" s="228" t="s">
        <v>19294</v>
      </c>
    </row>
    <row r="1290" spans="1:5" ht="12.75">
      <c r="A1290" s="227">
        <v>39342</v>
      </c>
      <c r="B1290" s="227" t="s">
        <v>10338</v>
      </c>
      <c r="C1290" s="228" t="s">
        <v>2017</v>
      </c>
      <c r="D1290" s="228" t="s">
        <v>2018</v>
      </c>
      <c r="E1290" s="228" t="s">
        <v>19292</v>
      </c>
    </row>
    <row r="1291" spans="1:5" ht="12.75">
      <c r="A1291" s="227">
        <v>39343</v>
      </c>
      <c r="B1291" s="227" t="s">
        <v>10339</v>
      </c>
      <c r="C1291" s="228" t="s">
        <v>2017</v>
      </c>
      <c r="D1291" s="228" t="s">
        <v>2018</v>
      </c>
      <c r="E1291" s="228" t="s">
        <v>19295</v>
      </c>
    </row>
    <row r="1292" spans="1:5" ht="12.75">
      <c r="A1292" s="227">
        <v>39345</v>
      </c>
      <c r="B1292" s="227" t="s">
        <v>10340</v>
      </c>
      <c r="C1292" s="228" t="s">
        <v>2017</v>
      </c>
      <c r="D1292" s="228" t="s">
        <v>2018</v>
      </c>
      <c r="E1292" s="228" t="s">
        <v>19296</v>
      </c>
    </row>
    <row r="1293" spans="1:5" ht="12.75">
      <c r="A1293" s="227">
        <v>39344</v>
      </c>
      <c r="B1293" s="227" t="s">
        <v>10341</v>
      </c>
      <c r="C1293" s="228" t="s">
        <v>2017</v>
      </c>
      <c r="D1293" s="228" t="s">
        <v>2018</v>
      </c>
      <c r="E1293" s="228" t="s">
        <v>18240</v>
      </c>
    </row>
    <row r="1294" spans="1:5" ht="12.75">
      <c r="A1294" s="227">
        <v>12623</v>
      </c>
      <c r="B1294" s="227" t="s">
        <v>19297</v>
      </c>
      <c r="C1294" s="228" t="s">
        <v>2023</v>
      </c>
      <c r="D1294" s="228" t="s">
        <v>2018</v>
      </c>
      <c r="E1294" s="228" t="s">
        <v>19298</v>
      </c>
    </row>
    <row r="1295" spans="1:5" ht="12.75">
      <c r="A1295" s="227">
        <v>34498</v>
      </c>
      <c r="B1295" s="227" t="s">
        <v>10342</v>
      </c>
      <c r="C1295" s="228" t="s">
        <v>2017</v>
      </c>
      <c r="D1295" s="228" t="s">
        <v>2018</v>
      </c>
      <c r="E1295" s="228" t="s">
        <v>19299</v>
      </c>
    </row>
    <row r="1296" spans="1:5" ht="12.75">
      <c r="A1296" s="227">
        <v>13244</v>
      </c>
      <c r="B1296" s="227" t="s">
        <v>10343</v>
      </c>
      <c r="C1296" s="228" t="s">
        <v>2017</v>
      </c>
      <c r="D1296" s="228" t="s">
        <v>2022</v>
      </c>
      <c r="E1296" s="228" t="s">
        <v>19300</v>
      </c>
    </row>
    <row r="1297" spans="1:5" ht="12.75">
      <c r="A1297" s="227">
        <v>38998</v>
      </c>
      <c r="B1297" s="227" t="s">
        <v>19301</v>
      </c>
      <c r="C1297" s="228" t="s">
        <v>2017</v>
      </c>
      <c r="D1297" s="228" t="s">
        <v>2020</v>
      </c>
      <c r="E1297" s="228" t="s">
        <v>18086</v>
      </c>
    </row>
    <row r="1298" spans="1:5" ht="12.75">
      <c r="A1298" s="227">
        <v>38999</v>
      </c>
      <c r="B1298" s="227" t="s">
        <v>19302</v>
      </c>
      <c r="C1298" s="228" t="s">
        <v>2017</v>
      </c>
      <c r="D1298" s="228" t="s">
        <v>2020</v>
      </c>
      <c r="E1298" s="228" t="s">
        <v>19303</v>
      </c>
    </row>
    <row r="1299" spans="1:5" ht="12.75">
      <c r="A1299" s="227">
        <v>38996</v>
      </c>
      <c r="B1299" s="227" t="s">
        <v>19304</v>
      </c>
      <c r="C1299" s="228" t="s">
        <v>2017</v>
      </c>
      <c r="D1299" s="228" t="s">
        <v>2020</v>
      </c>
      <c r="E1299" s="228" t="s">
        <v>18801</v>
      </c>
    </row>
    <row r="1300" spans="1:5" ht="12.75">
      <c r="A1300" s="227">
        <v>44173</v>
      </c>
      <c r="B1300" s="227" t="s">
        <v>19305</v>
      </c>
      <c r="C1300" s="228" t="s">
        <v>2017</v>
      </c>
      <c r="D1300" s="228" t="s">
        <v>2020</v>
      </c>
      <c r="E1300" s="228" t="s">
        <v>19306</v>
      </c>
    </row>
    <row r="1301" spans="1:5" ht="12.75">
      <c r="A1301" s="227">
        <v>44174</v>
      </c>
      <c r="B1301" s="227" t="s">
        <v>19307</v>
      </c>
      <c r="C1301" s="228" t="s">
        <v>2017</v>
      </c>
      <c r="D1301" s="228" t="s">
        <v>2020</v>
      </c>
      <c r="E1301" s="228" t="s">
        <v>19308</v>
      </c>
    </row>
    <row r="1302" spans="1:5" ht="12.75">
      <c r="A1302" s="227">
        <v>38997</v>
      </c>
      <c r="B1302" s="227" t="s">
        <v>19309</v>
      </c>
      <c r="C1302" s="228" t="s">
        <v>2017</v>
      </c>
      <c r="D1302" s="228" t="s">
        <v>2020</v>
      </c>
      <c r="E1302" s="228" t="s">
        <v>19310</v>
      </c>
    </row>
    <row r="1303" spans="1:5" ht="12.75">
      <c r="A1303" s="227">
        <v>39600</v>
      </c>
      <c r="B1303" s="227" t="s">
        <v>10344</v>
      </c>
      <c r="C1303" s="228" t="s">
        <v>2017</v>
      </c>
      <c r="D1303" s="228" t="s">
        <v>2018</v>
      </c>
      <c r="E1303" s="228" t="s">
        <v>19311</v>
      </c>
    </row>
    <row r="1304" spans="1:5" ht="12.75">
      <c r="A1304" s="227">
        <v>39601</v>
      </c>
      <c r="B1304" s="227" t="s">
        <v>10345</v>
      </c>
      <c r="C1304" s="228" t="s">
        <v>2017</v>
      </c>
      <c r="D1304" s="228" t="s">
        <v>2018</v>
      </c>
      <c r="E1304" s="228" t="s">
        <v>19312</v>
      </c>
    </row>
    <row r="1305" spans="1:5" ht="12.75">
      <c r="A1305" s="227">
        <v>39862</v>
      </c>
      <c r="B1305" s="227" t="s">
        <v>10346</v>
      </c>
      <c r="C1305" s="228" t="s">
        <v>2017</v>
      </c>
      <c r="D1305" s="228" t="s">
        <v>2020</v>
      </c>
      <c r="E1305" s="228" t="s">
        <v>19313</v>
      </c>
    </row>
    <row r="1306" spans="1:5" ht="12.75">
      <c r="A1306" s="227">
        <v>39863</v>
      </c>
      <c r="B1306" s="227" t="s">
        <v>10347</v>
      </c>
      <c r="C1306" s="228" t="s">
        <v>2017</v>
      </c>
      <c r="D1306" s="228" t="s">
        <v>2020</v>
      </c>
      <c r="E1306" s="228" t="s">
        <v>19314</v>
      </c>
    </row>
    <row r="1307" spans="1:5" ht="12.75">
      <c r="A1307" s="227">
        <v>39864</v>
      </c>
      <c r="B1307" s="227" t="s">
        <v>10348</v>
      </c>
      <c r="C1307" s="228" t="s">
        <v>2017</v>
      </c>
      <c r="D1307" s="228" t="s">
        <v>2020</v>
      </c>
      <c r="E1307" s="228" t="s">
        <v>19315</v>
      </c>
    </row>
    <row r="1308" spans="1:5" ht="12.75">
      <c r="A1308" s="227">
        <v>39865</v>
      </c>
      <c r="B1308" s="227" t="s">
        <v>10349</v>
      </c>
      <c r="C1308" s="228" t="s">
        <v>2017</v>
      </c>
      <c r="D1308" s="228" t="s">
        <v>2020</v>
      </c>
      <c r="E1308" s="228" t="s">
        <v>19316</v>
      </c>
    </row>
    <row r="1309" spans="1:5" ht="12.75">
      <c r="A1309" s="227">
        <v>2517</v>
      </c>
      <c r="B1309" s="227" t="s">
        <v>10350</v>
      </c>
      <c r="C1309" s="228" t="s">
        <v>2017</v>
      </c>
      <c r="D1309" s="228" t="s">
        <v>2018</v>
      </c>
      <c r="E1309" s="228" t="s">
        <v>19317</v>
      </c>
    </row>
    <row r="1310" spans="1:5" ht="12.75">
      <c r="A1310" s="227">
        <v>2522</v>
      </c>
      <c r="B1310" s="227" t="s">
        <v>10351</v>
      </c>
      <c r="C1310" s="228" t="s">
        <v>2017</v>
      </c>
      <c r="D1310" s="228" t="s">
        <v>2018</v>
      </c>
      <c r="E1310" s="228" t="s">
        <v>19318</v>
      </c>
    </row>
    <row r="1311" spans="1:5" ht="12.75">
      <c r="A1311" s="227">
        <v>2548</v>
      </c>
      <c r="B1311" s="227" t="s">
        <v>10352</v>
      </c>
      <c r="C1311" s="228" t="s">
        <v>2017</v>
      </c>
      <c r="D1311" s="228" t="s">
        <v>2018</v>
      </c>
      <c r="E1311" s="228" t="s">
        <v>19319</v>
      </c>
    </row>
    <row r="1312" spans="1:5" ht="12.75">
      <c r="A1312" s="227">
        <v>2516</v>
      </c>
      <c r="B1312" s="227" t="s">
        <v>10353</v>
      </c>
      <c r="C1312" s="228" t="s">
        <v>2017</v>
      </c>
      <c r="D1312" s="228" t="s">
        <v>2018</v>
      </c>
      <c r="E1312" s="228" t="s">
        <v>19320</v>
      </c>
    </row>
    <row r="1313" spans="1:5" ht="12.75">
      <c r="A1313" s="227">
        <v>2518</v>
      </c>
      <c r="B1313" s="227" t="s">
        <v>10354</v>
      </c>
      <c r="C1313" s="228" t="s">
        <v>2017</v>
      </c>
      <c r="D1313" s="228" t="s">
        <v>2018</v>
      </c>
      <c r="E1313" s="228" t="s">
        <v>19321</v>
      </c>
    </row>
    <row r="1314" spans="1:5" ht="12.75">
      <c r="A1314" s="227">
        <v>2521</v>
      </c>
      <c r="B1314" s="227" t="s">
        <v>10355</v>
      </c>
      <c r="C1314" s="228" t="s">
        <v>2017</v>
      </c>
      <c r="D1314" s="228" t="s">
        <v>2018</v>
      </c>
      <c r="E1314" s="228" t="s">
        <v>19322</v>
      </c>
    </row>
    <row r="1315" spans="1:5" ht="12.75">
      <c r="A1315" s="227">
        <v>2515</v>
      </c>
      <c r="B1315" s="227" t="s">
        <v>10356</v>
      </c>
      <c r="C1315" s="228" t="s">
        <v>2017</v>
      </c>
      <c r="D1315" s="228" t="s">
        <v>2018</v>
      </c>
      <c r="E1315" s="228" t="s">
        <v>19323</v>
      </c>
    </row>
    <row r="1316" spans="1:5" ht="12.75">
      <c r="A1316" s="227">
        <v>2519</v>
      </c>
      <c r="B1316" s="227" t="s">
        <v>10357</v>
      </c>
      <c r="C1316" s="228" t="s">
        <v>2017</v>
      </c>
      <c r="D1316" s="228" t="s">
        <v>2018</v>
      </c>
      <c r="E1316" s="228" t="s">
        <v>19324</v>
      </c>
    </row>
    <row r="1317" spans="1:5" ht="12.75">
      <c r="A1317" s="227">
        <v>2520</v>
      </c>
      <c r="B1317" s="227" t="s">
        <v>10358</v>
      </c>
      <c r="C1317" s="228" t="s">
        <v>2017</v>
      </c>
      <c r="D1317" s="228" t="s">
        <v>2018</v>
      </c>
      <c r="E1317" s="228" t="s">
        <v>19325</v>
      </c>
    </row>
    <row r="1318" spans="1:5" ht="12.75">
      <c r="A1318" s="227">
        <v>1602</v>
      </c>
      <c r="B1318" s="227" t="s">
        <v>10359</v>
      </c>
      <c r="C1318" s="228" t="s">
        <v>2017</v>
      </c>
      <c r="D1318" s="228" t="s">
        <v>2018</v>
      </c>
      <c r="E1318" s="228" t="s">
        <v>19326</v>
      </c>
    </row>
    <row r="1319" spans="1:5" ht="12.75">
      <c r="A1319" s="227">
        <v>1601</v>
      </c>
      <c r="B1319" s="227" t="s">
        <v>10360</v>
      </c>
      <c r="C1319" s="228" t="s">
        <v>2017</v>
      </c>
      <c r="D1319" s="228" t="s">
        <v>2018</v>
      </c>
      <c r="E1319" s="228" t="s">
        <v>19327</v>
      </c>
    </row>
    <row r="1320" spans="1:5" ht="12.75">
      <c r="A1320" s="227">
        <v>1598</v>
      </c>
      <c r="B1320" s="227" t="s">
        <v>10361</v>
      </c>
      <c r="C1320" s="228" t="s">
        <v>2017</v>
      </c>
      <c r="D1320" s="228" t="s">
        <v>2018</v>
      </c>
      <c r="E1320" s="228" t="s">
        <v>19328</v>
      </c>
    </row>
    <row r="1321" spans="1:5" ht="12.75">
      <c r="A1321" s="227">
        <v>1600</v>
      </c>
      <c r="B1321" s="227" t="s">
        <v>10362</v>
      </c>
      <c r="C1321" s="228" t="s">
        <v>2017</v>
      </c>
      <c r="D1321" s="228" t="s">
        <v>2018</v>
      </c>
      <c r="E1321" s="228" t="s">
        <v>19329</v>
      </c>
    </row>
    <row r="1322" spans="1:5" ht="12.75">
      <c r="A1322" s="227">
        <v>1603</v>
      </c>
      <c r="B1322" s="227" t="s">
        <v>10363</v>
      </c>
      <c r="C1322" s="228" t="s">
        <v>2017</v>
      </c>
      <c r="D1322" s="228" t="s">
        <v>2018</v>
      </c>
      <c r="E1322" s="228" t="s">
        <v>19330</v>
      </c>
    </row>
    <row r="1323" spans="1:5" ht="12.75">
      <c r="A1323" s="227">
        <v>1599</v>
      </c>
      <c r="B1323" s="227" t="s">
        <v>10364</v>
      </c>
      <c r="C1323" s="228" t="s">
        <v>2017</v>
      </c>
      <c r="D1323" s="228" t="s">
        <v>2018</v>
      </c>
      <c r="E1323" s="228" t="s">
        <v>19331</v>
      </c>
    </row>
    <row r="1324" spans="1:5" ht="12.75">
      <c r="A1324" s="227">
        <v>1597</v>
      </c>
      <c r="B1324" s="227" t="s">
        <v>10365</v>
      </c>
      <c r="C1324" s="228" t="s">
        <v>2017</v>
      </c>
      <c r="D1324" s="228" t="s">
        <v>2018</v>
      </c>
      <c r="E1324" s="228" t="s">
        <v>18201</v>
      </c>
    </row>
    <row r="1325" spans="1:5" ht="12.75">
      <c r="A1325" s="227">
        <v>39602</v>
      </c>
      <c r="B1325" s="227" t="s">
        <v>10366</v>
      </c>
      <c r="C1325" s="228" t="s">
        <v>2017</v>
      </c>
      <c r="D1325" s="228" t="s">
        <v>2018</v>
      </c>
      <c r="E1325" s="228" t="s">
        <v>18761</v>
      </c>
    </row>
    <row r="1326" spans="1:5" ht="12.75">
      <c r="A1326" s="227">
        <v>39603</v>
      </c>
      <c r="B1326" s="227" t="s">
        <v>10367</v>
      </c>
      <c r="C1326" s="228" t="s">
        <v>2017</v>
      </c>
      <c r="D1326" s="228" t="s">
        <v>2018</v>
      </c>
      <c r="E1326" s="228" t="s">
        <v>19008</v>
      </c>
    </row>
    <row r="1327" spans="1:5" ht="12.75">
      <c r="A1327" s="227">
        <v>11821</v>
      </c>
      <c r="B1327" s="227" t="s">
        <v>10368</v>
      </c>
      <c r="C1327" s="228" t="s">
        <v>2017</v>
      </c>
      <c r="D1327" s="228" t="s">
        <v>2018</v>
      </c>
      <c r="E1327" s="228" t="s">
        <v>19332</v>
      </c>
    </row>
    <row r="1328" spans="1:5" ht="12.75">
      <c r="A1328" s="227">
        <v>1562</v>
      </c>
      <c r="B1328" s="227" t="s">
        <v>10369</v>
      </c>
      <c r="C1328" s="228" t="s">
        <v>2017</v>
      </c>
      <c r="D1328" s="228" t="s">
        <v>2018</v>
      </c>
      <c r="E1328" s="228" t="s">
        <v>19333</v>
      </c>
    </row>
    <row r="1329" spans="1:5" ht="12.75">
      <c r="A1329" s="227">
        <v>1563</v>
      </c>
      <c r="B1329" s="227" t="s">
        <v>10370</v>
      </c>
      <c r="C1329" s="228" t="s">
        <v>2017</v>
      </c>
      <c r="D1329" s="228" t="s">
        <v>2018</v>
      </c>
      <c r="E1329" s="228" t="s">
        <v>19334</v>
      </c>
    </row>
    <row r="1330" spans="1:5" ht="12.75">
      <c r="A1330" s="227">
        <v>11856</v>
      </c>
      <c r="B1330" s="227" t="s">
        <v>10371</v>
      </c>
      <c r="C1330" s="228" t="s">
        <v>2017</v>
      </c>
      <c r="D1330" s="228" t="s">
        <v>2022</v>
      </c>
      <c r="E1330" s="228" t="s">
        <v>19335</v>
      </c>
    </row>
    <row r="1331" spans="1:5" ht="12.75">
      <c r="A1331" s="227">
        <v>11857</v>
      </c>
      <c r="B1331" s="227" t="s">
        <v>10372</v>
      </c>
      <c r="C1331" s="228" t="s">
        <v>2017</v>
      </c>
      <c r="D1331" s="228" t="s">
        <v>2018</v>
      </c>
      <c r="E1331" s="228" t="s">
        <v>19336</v>
      </c>
    </row>
    <row r="1332" spans="1:5" ht="12.75">
      <c r="A1332" s="227">
        <v>11858</v>
      </c>
      <c r="B1332" s="227" t="s">
        <v>10373</v>
      </c>
      <c r="C1332" s="228" t="s">
        <v>2017</v>
      </c>
      <c r="D1332" s="228" t="s">
        <v>2018</v>
      </c>
      <c r="E1332" s="228" t="s">
        <v>19337</v>
      </c>
    </row>
    <row r="1333" spans="1:5" ht="12.75">
      <c r="A1333" s="227">
        <v>1539</v>
      </c>
      <c r="B1333" s="227" t="s">
        <v>10374</v>
      </c>
      <c r="C1333" s="228" t="s">
        <v>2017</v>
      </c>
      <c r="D1333" s="228" t="s">
        <v>2018</v>
      </c>
      <c r="E1333" s="228" t="s">
        <v>19338</v>
      </c>
    </row>
    <row r="1334" spans="1:5" ht="12.75">
      <c r="A1334" s="227">
        <v>11859</v>
      </c>
      <c r="B1334" s="227" t="s">
        <v>10375</v>
      </c>
      <c r="C1334" s="228" t="s">
        <v>2017</v>
      </c>
      <c r="D1334" s="228" t="s">
        <v>2018</v>
      </c>
      <c r="E1334" s="228" t="s">
        <v>18713</v>
      </c>
    </row>
    <row r="1335" spans="1:5" ht="12.75">
      <c r="A1335" s="227">
        <v>1550</v>
      </c>
      <c r="B1335" s="227" t="s">
        <v>10376</v>
      </c>
      <c r="C1335" s="228" t="s">
        <v>2017</v>
      </c>
      <c r="D1335" s="228" t="s">
        <v>2018</v>
      </c>
      <c r="E1335" s="228" t="s">
        <v>19339</v>
      </c>
    </row>
    <row r="1336" spans="1:5" ht="12.75">
      <c r="A1336" s="227">
        <v>11854</v>
      </c>
      <c r="B1336" s="227" t="s">
        <v>10377</v>
      </c>
      <c r="C1336" s="228" t="s">
        <v>2017</v>
      </c>
      <c r="D1336" s="228" t="s">
        <v>2018</v>
      </c>
      <c r="E1336" s="228" t="s">
        <v>18678</v>
      </c>
    </row>
    <row r="1337" spans="1:5" ht="12.75">
      <c r="A1337" s="227">
        <v>11862</v>
      </c>
      <c r="B1337" s="227" t="s">
        <v>10378</v>
      </c>
      <c r="C1337" s="228" t="s">
        <v>2017</v>
      </c>
      <c r="D1337" s="228" t="s">
        <v>2018</v>
      </c>
      <c r="E1337" s="228" t="s">
        <v>19340</v>
      </c>
    </row>
    <row r="1338" spans="1:5" ht="12.75">
      <c r="A1338" s="227">
        <v>11863</v>
      </c>
      <c r="B1338" s="227" t="s">
        <v>10379</v>
      </c>
      <c r="C1338" s="228" t="s">
        <v>2017</v>
      </c>
      <c r="D1338" s="228" t="s">
        <v>2018</v>
      </c>
      <c r="E1338" s="228" t="s">
        <v>19341</v>
      </c>
    </row>
    <row r="1339" spans="1:5" ht="12.75">
      <c r="A1339" s="227">
        <v>11855</v>
      </c>
      <c r="B1339" s="227" t="s">
        <v>10380</v>
      </c>
      <c r="C1339" s="228" t="s">
        <v>2017</v>
      </c>
      <c r="D1339" s="228" t="s">
        <v>2018</v>
      </c>
      <c r="E1339" s="228" t="s">
        <v>19342</v>
      </c>
    </row>
    <row r="1340" spans="1:5" ht="12.75">
      <c r="A1340" s="227">
        <v>11864</v>
      </c>
      <c r="B1340" s="227" t="s">
        <v>10381</v>
      </c>
      <c r="C1340" s="228" t="s">
        <v>2017</v>
      </c>
      <c r="D1340" s="228" t="s">
        <v>2018</v>
      </c>
      <c r="E1340" s="228" t="s">
        <v>19343</v>
      </c>
    </row>
    <row r="1341" spans="1:5" ht="12.75">
      <c r="A1341" s="227">
        <v>2527</v>
      </c>
      <c r="B1341" s="227" t="s">
        <v>10382</v>
      </c>
      <c r="C1341" s="228" t="s">
        <v>2017</v>
      </c>
      <c r="D1341" s="228" t="s">
        <v>2018</v>
      </c>
      <c r="E1341" s="228" t="s">
        <v>19344</v>
      </c>
    </row>
    <row r="1342" spans="1:5" ht="12.75">
      <c r="A1342" s="227">
        <v>2526</v>
      </c>
      <c r="B1342" s="227" t="s">
        <v>10383</v>
      </c>
      <c r="C1342" s="228" t="s">
        <v>2017</v>
      </c>
      <c r="D1342" s="228" t="s">
        <v>2018</v>
      </c>
      <c r="E1342" s="228" t="s">
        <v>19345</v>
      </c>
    </row>
    <row r="1343" spans="1:5" ht="12.75">
      <c r="A1343" s="227">
        <v>2487</v>
      </c>
      <c r="B1343" s="227" t="s">
        <v>10384</v>
      </c>
      <c r="C1343" s="228" t="s">
        <v>2017</v>
      </c>
      <c r="D1343" s="228" t="s">
        <v>2018</v>
      </c>
      <c r="E1343" s="228" t="s">
        <v>19346</v>
      </c>
    </row>
    <row r="1344" spans="1:5" ht="12.75">
      <c r="A1344" s="227">
        <v>2483</v>
      </c>
      <c r="B1344" s="227" t="s">
        <v>10385</v>
      </c>
      <c r="C1344" s="228" t="s">
        <v>2017</v>
      </c>
      <c r="D1344" s="228" t="s">
        <v>2018</v>
      </c>
      <c r="E1344" s="228" t="s">
        <v>18259</v>
      </c>
    </row>
    <row r="1345" spans="1:5" ht="12.75">
      <c r="A1345" s="227">
        <v>2528</v>
      </c>
      <c r="B1345" s="227" t="s">
        <v>10386</v>
      </c>
      <c r="C1345" s="228" t="s">
        <v>2017</v>
      </c>
      <c r="D1345" s="228" t="s">
        <v>2018</v>
      </c>
      <c r="E1345" s="228" t="s">
        <v>19347</v>
      </c>
    </row>
    <row r="1346" spans="1:5" ht="12.75">
      <c r="A1346" s="227">
        <v>2489</v>
      </c>
      <c r="B1346" s="227" t="s">
        <v>10387</v>
      </c>
      <c r="C1346" s="228" t="s">
        <v>2017</v>
      </c>
      <c r="D1346" s="228" t="s">
        <v>2018</v>
      </c>
      <c r="E1346" s="228" t="s">
        <v>19348</v>
      </c>
    </row>
    <row r="1347" spans="1:5" ht="12.75">
      <c r="A1347" s="227">
        <v>2488</v>
      </c>
      <c r="B1347" s="227" t="s">
        <v>10388</v>
      </c>
      <c r="C1347" s="228" t="s">
        <v>2017</v>
      </c>
      <c r="D1347" s="228" t="s">
        <v>2018</v>
      </c>
      <c r="E1347" s="228" t="s">
        <v>19349</v>
      </c>
    </row>
    <row r="1348" spans="1:5" ht="12.75">
      <c r="A1348" s="227">
        <v>2484</v>
      </c>
      <c r="B1348" s="227" t="s">
        <v>10389</v>
      </c>
      <c r="C1348" s="228" t="s">
        <v>2017</v>
      </c>
      <c r="D1348" s="228" t="s">
        <v>2018</v>
      </c>
      <c r="E1348" s="228" t="s">
        <v>19350</v>
      </c>
    </row>
    <row r="1349" spans="1:5" ht="12.75">
      <c r="A1349" s="227">
        <v>2485</v>
      </c>
      <c r="B1349" s="227" t="s">
        <v>10390</v>
      </c>
      <c r="C1349" s="228" t="s">
        <v>2017</v>
      </c>
      <c r="D1349" s="228" t="s">
        <v>2018</v>
      </c>
      <c r="E1349" s="228" t="s">
        <v>19351</v>
      </c>
    </row>
    <row r="1350" spans="1:5" ht="12.75">
      <c r="A1350" s="227">
        <v>39279</v>
      </c>
      <c r="B1350" s="227" t="s">
        <v>19352</v>
      </c>
      <c r="C1350" s="228" t="s">
        <v>2017</v>
      </c>
      <c r="D1350" s="228" t="s">
        <v>2020</v>
      </c>
      <c r="E1350" s="228" t="s">
        <v>19353</v>
      </c>
    </row>
    <row r="1351" spans="1:5" ht="12.75">
      <c r="A1351" s="227">
        <v>39280</v>
      </c>
      <c r="B1351" s="227" t="s">
        <v>19354</v>
      </c>
      <c r="C1351" s="228" t="s">
        <v>2017</v>
      </c>
      <c r="D1351" s="228" t="s">
        <v>2020</v>
      </c>
      <c r="E1351" s="228" t="s">
        <v>19355</v>
      </c>
    </row>
    <row r="1352" spans="1:5" ht="12.75">
      <c r="A1352" s="227">
        <v>39281</v>
      </c>
      <c r="B1352" s="227" t="s">
        <v>19356</v>
      </c>
      <c r="C1352" s="228" t="s">
        <v>2017</v>
      </c>
      <c r="D1352" s="228" t="s">
        <v>2020</v>
      </c>
      <c r="E1352" s="228" t="s">
        <v>19357</v>
      </c>
    </row>
    <row r="1353" spans="1:5" ht="12.75">
      <c r="A1353" s="227">
        <v>39282</v>
      </c>
      <c r="B1353" s="227" t="s">
        <v>19358</v>
      </c>
      <c r="C1353" s="228" t="s">
        <v>2017</v>
      </c>
      <c r="D1353" s="228" t="s">
        <v>2020</v>
      </c>
      <c r="E1353" s="228" t="s">
        <v>19359</v>
      </c>
    </row>
    <row r="1354" spans="1:5" ht="12.75">
      <c r="A1354" s="227">
        <v>38844</v>
      </c>
      <c r="B1354" s="227" t="s">
        <v>19360</v>
      </c>
      <c r="C1354" s="228" t="s">
        <v>2017</v>
      </c>
      <c r="D1354" s="228" t="s">
        <v>2020</v>
      </c>
      <c r="E1354" s="228" t="s">
        <v>19361</v>
      </c>
    </row>
    <row r="1355" spans="1:5" ht="12.75">
      <c r="A1355" s="227">
        <v>38846</v>
      </c>
      <c r="B1355" s="227" t="s">
        <v>19362</v>
      </c>
      <c r="C1355" s="228" t="s">
        <v>2017</v>
      </c>
      <c r="D1355" s="228" t="s">
        <v>2020</v>
      </c>
      <c r="E1355" s="228" t="s">
        <v>19363</v>
      </c>
    </row>
    <row r="1356" spans="1:5" ht="12.75">
      <c r="A1356" s="227">
        <v>38847</v>
      </c>
      <c r="B1356" s="227" t="s">
        <v>19364</v>
      </c>
      <c r="C1356" s="228" t="s">
        <v>2017</v>
      </c>
      <c r="D1356" s="228" t="s">
        <v>2020</v>
      </c>
      <c r="E1356" s="228" t="s">
        <v>19319</v>
      </c>
    </row>
    <row r="1357" spans="1:5" ht="12.75">
      <c r="A1357" s="227">
        <v>38850</v>
      </c>
      <c r="B1357" s="227" t="s">
        <v>19365</v>
      </c>
      <c r="C1357" s="228" t="s">
        <v>2017</v>
      </c>
      <c r="D1357" s="228" t="s">
        <v>2020</v>
      </c>
      <c r="E1357" s="228" t="s">
        <v>19279</v>
      </c>
    </row>
    <row r="1358" spans="1:5" ht="12.75">
      <c r="A1358" s="227">
        <v>38848</v>
      </c>
      <c r="B1358" s="227" t="s">
        <v>19366</v>
      </c>
      <c r="C1358" s="228" t="s">
        <v>2017</v>
      </c>
      <c r="D1358" s="228" t="s">
        <v>2020</v>
      </c>
      <c r="E1358" s="228" t="s">
        <v>19082</v>
      </c>
    </row>
    <row r="1359" spans="1:5" ht="12.75">
      <c r="A1359" s="227">
        <v>38851</v>
      </c>
      <c r="B1359" s="227" t="s">
        <v>19367</v>
      </c>
      <c r="C1359" s="228" t="s">
        <v>2017</v>
      </c>
      <c r="D1359" s="228" t="s">
        <v>2020</v>
      </c>
      <c r="E1359" s="228" t="s">
        <v>19368</v>
      </c>
    </row>
    <row r="1360" spans="1:5" ht="12.75">
      <c r="A1360" s="227">
        <v>38854</v>
      </c>
      <c r="B1360" s="227" t="s">
        <v>19369</v>
      </c>
      <c r="C1360" s="228" t="s">
        <v>2017</v>
      </c>
      <c r="D1360" s="228" t="s">
        <v>2020</v>
      </c>
      <c r="E1360" s="228" t="s">
        <v>19370</v>
      </c>
    </row>
    <row r="1361" spans="1:5" ht="12.75">
      <c r="A1361" s="227">
        <v>44247</v>
      </c>
      <c r="B1361" s="227" t="s">
        <v>19371</v>
      </c>
      <c r="C1361" s="228" t="s">
        <v>2017</v>
      </c>
      <c r="D1361" s="228" t="s">
        <v>2018</v>
      </c>
      <c r="E1361" s="228" t="s">
        <v>19372</v>
      </c>
    </row>
    <row r="1362" spans="1:5" ht="12.75">
      <c r="A1362" s="227">
        <v>38005</v>
      </c>
      <c r="B1362" s="227" t="s">
        <v>10391</v>
      </c>
      <c r="C1362" s="228" t="s">
        <v>2017</v>
      </c>
      <c r="D1362" s="228" t="s">
        <v>2018</v>
      </c>
      <c r="E1362" s="228" t="s">
        <v>19373</v>
      </c>
    </row>
    <row r="1363" spans="1:5" ht="12.75">
      <c r="A1363" s="227">
        <v>38006</v>
      </c>
      <c r="B1363" s="227" t="s">
        <v>10392</v>
      </c>
      <c r="C1363" s="228" t="s">
        <v>2017</v>
      </c>
      <c r="D1363" s="228" t="s">
        <v>2018</v>
      </c>
      <c r="E1363" s="228" t="s">
        <v>19374</v>
      </c>
    </row>
    <row r="1364" spans="1:5" ht="12.75">
      <c r="A1364" s="227">
        <v>38428</v>
      </c>
      <c r="B1364" s="227" t="s">
        <v>10393</v>
      </c>
      <c r="C1364" s="228" t="s">
        <v>2017</v>
      </c>
      <c r="D1364" s="228" t="s">
        <v>2018</v>
      </c>
      <c r="E1364" s="228" t="s">
        <v>19375</v>
      </c>
    </row>
    <row r="1365" spans="1:5" ht="12.75">
      <c r="A1365" s="227">
        <v>38007</v>
      </c>
      <c r="B1365" s="227" t="s">
        <v>10394</v>
      </c>
      <c r="C1365" s="228" t="s">
        <v>2017</v>
      </c>
      <c r="D1365" s="228" t="s">
        <v>2018</v>
      </c>
      <c r="E1365" s="228" t="s">
        <v>19376</v>
      </c>
    </row>
    <row r="1366" spans="1:5" ht="12.75">
      <c r="A1366" s="227">
        <v>38008</v>
      </c>
      <c r="B1366" s="227" t="s">
        <v>10395</v>
      </c>
      <c r="C1366" s="228" t="s">
        <v>2017</v>
      </c>
      <c r="D1366" s="228" t="s">
        <v>2018</v>
      </c>
      <c r="E1366" s="228" t="s">
        <v>19377</v>
      </c>
    </row>
    <row r="1367" spans="1:5" ht="12.75">
      <c r="A1367" s="227">
        <v>38009</v>
      </c>
      <c r="B1367" s="227" t="s">
        <v>10396</v>
      </c>
      <c r="C1367" s="228" t="s">
        <v>2017</v>
      </c>
      <c r="D1367" s="228" t="s">
        <v>2018</v>
      </c>
      <c r="E1367" s="228" t="s">
        <v>19378</v>
      </c>
    </row>
    <row r="1368" spans="1:5" ht="12.75">
      <c r="A1368" s="227">
        <v>44248</v>
      </c>
      <c r="B1368" s="227" t="s">
        <v>19379</v>
      </c>
      <c r="C1368" s="228" t="s">
        <v>2017</v>
      </c>
      <c r="D1368" s="228" t="s">
        <v>2018</v>
      </c>
      <c r="E1368" s="228" t="s">
        <v>19380</v>
      </c>
    </row>
    <row r="1369" spans="1:5" ht="12.75">
      <c r="A1369" s="227">
        <v>44249</v>
      </c>
      <c r="B1369" s="227" t="s">
        <v>19381</v>
      </c>
      <c r="C1369" s="228" t="s">
        <v>2017</v>
      </c>
      <c r="D1369" s="228" t="s">
        <v>2018</v>
      </c>
      <c r="E1369" s="228" t="s">
        <v>19382</v>
      </c>
    </row>
    <row r="1370" spans="1:5" ht="12.75">
      <c r="A1370" s="227">
        <v>44250</v>
      </c>
      <c r="B1370" s="227" t="s">
        <v>19383</v>
      </c>
      <c r="C1370" s="228" t="s">
        <v>2017</v>
      </c>
      <c r="D1370" s="228" t="s">
        <v>2018</v>
      </c>
      <c r="E1370" s="228" t="s">
        <v>19384</v>
      </c>
    </row>
    <row r="1371" spans="1:5" ht="12.75">
      <c r="A1371" s="227">
        <v>3104</v>
      </c>
      <c r="B1371" s="227" t="s">
        <v>10397</v>
      </c>
      <c r="C1371" s="228" t="s">
        <v>2032</v>
      </c>
      <c r="D1371" s="228" t="s">
        <v>2018</v>
      </c>
      <c r="E1371" s="228" t="s">
        <v>19385</v>
      </c>
    </row>
    <row r="1372" spans="1:5" ht="12.75">
      <c r="A1372" s="227">
        <v>1607</v>
      </c>
      <c r="B1372" s="227" t="s">
        <v>10398</v>
      </c>
      <c r="C1372" s="228" t="s">
        <v>2032</v>
      </c>
      <c r="D1372" s="228" t="s">
        <v>2018</v>
      </c>
      <c r="E1372" s="228" t="s">
        <v>19386</v>
      </c>
    </row>
    <row r="1373" spans="1:5" ht="12.75">
      <c r="A1373" s="227">
        <v>38169</v>
      </c>
      <c r="B1373" s="227" t="s">
        <v>10399</v>
      </c>
      <c r="C1373" s="228" t="s">
        <v>2032</v>
      </c>
      <c r="D1373" s="228" t="s">
        <v>2018</v>
      </c>
      <c r="E1373" s="228" t="s">
        <v>19387</v>
      </c>
    </row>
    <row r="1374" spans="1:5" ht="12.75">
      <c r="A1374" s="227">
        <v>6142</v>
      </c>
      <c r="B1374" s="227" t="s">
        <v>10400</v>
      </c>
      <c r="C1374" s="228" t="s">
        <v>2017</v>
      </c>
      <c r="D1374" s="228" t="s">
        <v>2018</v>
      </c>
      <c r="E1374" s="228" t="s">
        <v>19388</v>
      </c>
    </row>
    <row r="1375" spans="1:5" ht="12.75">
      <c r="A1375" s="227">
        <v>11686</v>
      </c>
      <c r="B1375" s="227" t="s">
        <v>10401</v>
      </c>
      <c r="C1375" s="228" t="s">
        <v>2017</v>
      </c>
      <c r="D1375" s="228" t="s">
        <v>2018</v>
      </c>
      <c r="E1375" s="228" t="s">
        <v>19389</v>
      </c>
    </row>
    <row r="1376" spans="1:5" ht="12.75">
      <c r="A1376" s="227">
        <v>37598</v>
      </c>
      <c r="B1376" s="227" t="s">
        <v>10402</v>
      </c>
      <c r="C1376" s="228" t="s">
        <v>2017</v>
      </c>
      <c r="D1376" s="228" t="s">
        <v>2020</v>
      </c>
      <c r="E1376" s="228" t="s">
        <v>19390</v>
      </c>
    </row>
    <row r="1377" spans="1:5" ht="12.75">
      <c r="A1377" s="227">
        <v>25398</v>
      </c>
      <c r="B1377" s="227" t="s">
        <v>19391</v>
      </c>
      <c r="C1377" s="228" t="s">
        <v>2017</v>
      </c>
      <c r="D1377" s="228" t="s">
        <v>2020</v>
      </c>
      <c r="E1377" s="228" t="s">
        <v>19392</v>
      </c>
    </row>
    <row r="1378" spans="1:5" ht="12.75">
      <c r="A1378" s="227">
        <v>25399</v>
      </c>
      <c r="B1378" s="227" t="s">
        <v>10403</v>
      </c>
      <c r="C1378" s="228" t="s">
        <v>2017</v>
      </c>
      <c r="D1378" s="228" t="s">
        <v>2020</v>
      </c>
      <c r="E1378" s="228" t="s">
        <v>19393</v>
      </c>
    </row>
    <row r="1379" spans="1:5" ht="12.75">
      <c r="A1379" s="227">
        <v>43440</v>
      </c>
      <c r="B1379" s="227" t="s">
        <v>10404</v>
      </c>
      <c r="C1379" s="228" t="s">
        <v>2017</v>
      </c>
      <c r="D1379" s="228" t="s">
        <v>2018</v>
      </c>
      <c r="E1379" s="228" t="s">
        <v>19394</v>
      </c>
    </row>
    <row r="1380" spans="1:5" ht="12.75">
      <c r="A1380" s="227">
        <v>10667</v>
      </c>
      <c r="B1380" s="227" t="s">
        <v>10405</v>
      </c>
      <c r="C1380" s="228" t="s">
        <v>2017</v>
      </c>
      <c r="D1380" s="228" t="s">
        <v>2020</v>
      </c>
      <c r="E1380" s="228" t="s">
        <v>19395</v>
      </c>
    </row>
    <row r="1381" spans="1:5" ht="12.75">
      <c r="A1381" s="227">
        <v>1613</v>
      </c>
      <c r="B1381" s="227" t="s">
        <v>10406</v>
      </c>
      <c r="C1381" s="228" t="s">
        <v>2017</v>
      </c>
      <c r="D1381" s="228" t="s">
        <v>2018</v>
      </c>
      <c r="E1381" s="228" t="s">
        <v>19396</v>
      </c>
    </row>
    <row r="1382" spans="1:5" ht="12.75">
      <c r="A1382" s="227">
        <v>1626</v>
      </c>
      <c r="B1382" s="227" t="s">
        <v>10407</v>
      </c>
      <c r="C1382" s="228" t="s">
        <v>2017</v>
      </c>
      <c r="D1382" s="228" t="s">
        <v>2018</v>
      </c>
      <c r="E1382" s="228" t="s">
        <v>19397</v>
      </c>
    </row>
    <row r="1383" spans="1:5" ht="12.75">
      <c r="A1383" s="227">
        <v>1625</v>
      </c>
      <c r="B1383" s="227" t="s">
        <v>10408</v>
      </c>
      <c r="C1383" s="228" t="s">
        <v>2017</v>
      </c>
      <c r="D1383" s="228" t="s">
        <v>2018</v>
      </c>
      <c r="E1383" s="228" t="s">
        <v>19398</v>
      </c>
    </row>
    <row r="1384" spans="1:5" ht="12.75">
      <c r="A1384" s="227">
        <v>1622</v>
      </c>
      <c r="B1384" s="227" t="s">
        <v>10409</v>
      </c>
      <c r="C1384" s="228" t="s">
        <v>2017</v>
      </c>
      <c r="D1384" s="228" t="s">
        <v>2018</v>
      </c>
      <c r="E1384" s="228" t="s">
        <v>19399</v>
      </c>
    </row>
    <row r="1385" spans="1:5" ht="12.75">
      <c r="A1385" s="227">
        <v>1620</v>
      </c>
      <c r="B1385" s="227" t="s">
        <v>10410</v>
      </c>
      <c r="C1385" s="228" t="s">
        <v>2017</v>
      </c>
      <c r="D1385" s="228" t="s">
        <v>2018</v>
      </c>
      <c r="E1385" s="228" t="s">
        <v>19400</v>
      </c>
    </row>
    <row r="1386" spans="1:5" ht="12.75">
      <c r="A1386" s="227">
        <v>1629</v>
      </c>
      <c r="B1386" s="227" t="s">
        <v>10411</v>
      </c>
      <c r="C1386" s="228" t="s">
        <v>2017</v>
      </c>
      <c r="D1386" s="228" t="s">
        <v>2018</v>
      </c>
      <c r="E1386" s="228" t="s">
        <v>19401</v>
      </c>
    </row>
    <row r="1387" spans="1:5" ht="12.75">
      <c r="A1387" s="227">
        <v>1627</v>
      </c>
      <c r="B1387" s="227" t="s">
        <v>10412</v>
      </c>
      <c r="C1387" s="228" t="s">
        <v>2017</v>
      </c>
      <c r="D1387" s="228" t="s">
        <v>2018</v>
      </c>
      <c r="E1387" s="228" t="s">
        <v>19402</v>
      </c>
    </row>
    <row r="1388" spans="1:5" ht="12.75">
      <c r="A1388" s="227">
        <v>1623</v>
      </c>
      <c r="B1388" s="227" t="s">
        <v>10413</v>
      </c>
      <c r="C1388" s="228" t="s">
        <v>2017</v>
      </c>
      <c r="D1388" s="228" t="s">
        <v>2018</v>
      </c>
      <c r="E1388" s="228" t="s">
        <v>19403</v>
      </c>
    </row>
    <row r="1389" spans="1:5" ht="12.75">
      <c r="A1389" s="227">
        <v>1619</v>
      </c>
      <c r="B1389" s="227" t="s">
        <v>10414</v>
      </c>
      <c r="C1389" s="228" t="s">
        <v>2017</v>
      </c>
      <c r="D1389" s="228" t="s">
        <v>2018</v>
      </c>
      <c r="E1389" s="228" t="s">
        <v>19404</v>
      </c>
    </row>
    <row r="1390" spans="1:5" ht="12.75">
      <c r="A1390" s="227">
        <v>1630</v>
      </c>
      <c r="B1390" s="227" t="s">
        <v>10415</v>
      </c>
      <c r="C1390" s="228" t="s">
        <v>2017</v>
      </c>
      <c r="D1390" s="228" t="s">
        <v>2018</v>
      </c>
      <c r="E1390" s="228" t="s">
        <v>19405</v>
      </c>
    </row>
    <row r="1391" spans="1:5" ht="12.75">
      <c r="A1391" s="227">
        <v>1616</v>
      </c>
      <c r="B1391" s="227" t="s">
        <v>10416</v>
      </c>
      <c r="C1391" s="228" t="s">
        <v>2017</v>
      </c>
      <c r="D1391" s="228" t="s">
        <v>2018</v>
      </c>
      <c r="E1391" s="228" t="s">
        <v>19406</v>
      </c>
    </row>
    <row r="1392" spans="1:5" ht="12.75">
      <c r="A1392" s="227">
        <v>1614</v>
      </c>
      <c r="B1392" s="227" t="s">
        <v>10417</v>
      </c>
      <c r="C1392" s="228" t="s">
        <v>2017</v>
      </c>
      <c r="D1392" s="228" t="s">
        <v>2018</v>
      </c>
      <c r="E1392" s="228" t="s">
        <v>19407</v>
      </c>
    </row>
    <row r="1393" spans="1:5" ht="12.75">
      <c r="A1393" s="227">
        <v>1617</v>
      </c>
      <c r="B1393" s="227" t="s">
        <v>10418</v>
      </c>
      <c r="C1393" s="228" t="s">
        <v>2017</v>
      </c>
      <c r="D1393" s="228" t="s">
        <v>2018</v>
      </c>
      <c r="E1393" s="228" t="s">
        <v>19408</v>
      </c>
    </row>
    <row r="1394" spans="1:5" ht="12.75">
      <c r="A1394" s="227">
        <v>1621</v>
      </c>
      <c r="B1394" s="227" t="s">
        <v>10419</v>
      </c>
      <c r="C1394" s="228" t="s">
        <v>2017</v>
      </c>
      <c r="D1394" s="228" t="s">
        <v>2018</v>
      </c>
      <c r="E1394" s="228" t="s">
        <v>19409</v>
      </c>
    </row>
    <row r="1395" spans="1:5" ht="12.75">
      <c r="A1395" s="227">
        <v>1624</v>
      </c>
      <c r="B1395" s="227" t="s">
        <v>10420</v>
      </c>
      <c r="C1395" s="228" t="s">
        <v>2017</v>
      </c>
      <c r="D1395" s="228" t="s">
        <v>2018</v>
      </c>
      <c r="E1395" s="228" t="s">
        <v>19410</v>
      </c>
    </row>
    <row r="1396" spans="1:5" ht="12.75">
      <c r="A1396" s="227">
        <v>1615</v>
      </c>
      <c r="B1396" s="227" t="s">
        <v>10421</v>
      </c>
      <c r="C1396" s="228" t="s">
        <v>2017</v>
      </c>
      <c r="D1396" s="228" t="s">
        <v>2018</v>
      </c>
      <c r="E1396" s="228" t="s">
        <v>19411</v>
      </c>
    </row>
    <row r="1397" spans="1:5" ht="12.75">
      <c r="A1397" s="227">
        <v>1612</v>
      </c>
      <c r="B1397" s="227" t="s">
        <v>10422</v>
      </c>
      <c r="C1397" s="228" t="s">
        <v>2017</v>
      </c>
      <c r="D1397" s="228" t="s">
        <v>2022</v>
      </c>
      <c r="E1397" s="228" t="s">
        <v>19412</v>
      </c>
    </row>
    <row r="1398" spans="1:5" ht="12.75">
      <c r="A1398" s="227">
        <v>1618</v>
      </c>
      <c r="B1398" s="227" t="s">
        <v>10423</v>
      </c>
      <c r="C1398" s="228" t="s">
        <v>2017</v>
      </c>
      <c r="D1398" s="228" t="s">
        <v>2018</v>
      </c>
      <c r="E1398" s="228" t="s">
        <v>19413</v>
      </c>
    </row>
    <row r="1399" spans="1:5" ht="12.75">
      <c r="A1399" s="227">
        <v>14211</v>
      </c>
      <c r="B1399" s="227" t="s">
        <v>10424</v>
      </c>
      <c r="C1399" s="228" t="s">
        <v>2017</v>
      </c>
      <c r="D1399" s="228" t="s">
        <v>2020</v>
      </c>
      <c r="E1399" s="228" t="s">
        <v>19414</v>
      </c>
    </row>
    <row r="1400" spans="1:5" ht="12.75">
      <c r="A1400" s="227">
        <v>43657</v>
      </c>
      <c r="B1400" s="227" t="s">
        <v>10425</v>
      </c>
      <c r="C1400" s="228" t="s">
        <v>2023</v>
      </c>
      <c r="D1400" s="228" t="s">
        <v>2020</v>
      </c>
      <c r="E1400" s="228" t="s">
        <v>19415</v>
      </c>
    </row>
    <row r="1401" spans="1:5" ht="12.75">
      <c r="A1401" s="227">
        <v>34500</v>
      </c>
      <c r="B1401" s="227" t="s">
        <v>10426</v>
      </c>
      <c r="C1401" s="228" t="s">
        <v>2021</v>
      </c>
      <c r="D1401" s="228" t="s">
        <v>2018</v>
      </c>
      <c r="E1401" s="228" t="s">
        <v>19416</v>
      </c>
    </row>
    <row r="1402" spans="1:5" ht="12.75">
      <c r="A1402" s="227">
        <v>40934</v>
      </c>
      <c r="B1402" s="227" t="s">
        <v>10427</v>
      </c>
      <c r="C1402" s="228" t="s">
        <v>2027</v>
      </c>
      <c r="D1402" s="228" t="s">
        <v>2018</v>
      </c>
      <c r="E1402" s="228" t="s">
        <v>19417</v>
      </c>
    </row>
    <row r="1403" spans="1:5" ht="12.75">
      <c r="A1403" s="227">
        <v>38200</v>
      </c>
      <c r="B1403" s="227" t="s">
        <v>10428</v>
      </c>
      <c r="C1403" s="228" t="s">
        <v>2033</v>
      </c>
      <c r="D1403" s="228" t="s">
        <v>2018</v>
      </c>
      <c r="E1403" s="228" t="s">
        <v>19418</v>
      </c>
    </row>
    <row r="1404" spans="1:5" ht="12.75">
      <c r="A1404" s="227">
        <v>39269</v>
      </c>
      <c r="B1404" s="227" t="s">
        <v>10429</v>
      </c>
      <c r="C1404" s="228" t="s">
        <v>2023</v>
      </c>
      <c r="D1404" s="228" t="s">
        <v>2018</v>
      </c>
      <c r="E1404" s="228" t="s">
        <v>18723</v>
      </c>
    </row>
    <row r="1405" spans="1:5" ht="12.75">
      <c r="A1405" s="227">
        <v>11889</v>
      </c>
      <c r="B1405" s="227" t="s">
        <v>10430</v>
      </c>
      <c r="C1405" s="228" t="s">
        <v>2023</v>
      </c>
      <c r="D1405" s="228" t="s">
        <v>2018</v>
      </c>
      <c r="E1405" s="228" t="s">
        <v>19419</v>
      </c>
    </row>
    <row r="1406" spans="1:5" ht="12.75">
      <c r="A1406" s="227">
        <v>39270</v>
      </c>
      <c r="B1406" s="227" t="s">
        <v>10431</v>
      </c>
      <c r="C1406" s="228" t="s">
        <v>2023</v>
      </c>
      <c r="D1406" s="228" t="s">
        <v>2018</v>
      </c>
      <c r="E1406" s="228" t="s">
        <v>18697</v>
      </c>
    </row>
    <row r="1407" spans="1:5" ht="12.75">
      <c r="A1407" s="227">
        <v>11890</v>
      </c>
      <c r="B1407" s="227" t="s">
        <v>10432</v>
      </c>
      <c r="C1407" s="228" t="s">
        <v>2023</v>
      </c>
      <c r="D1407" s="228" t="s">
        <v>2018</v>
      </c>
      <c r="E1407" s="228" t="s">
        <v>19420</v>
      </c>
    </row>
    <row r="1408" spans="1:5" ht="12.75">
      <c r="A1408" s="227">
        <v>11891</v>
      </c>
      <c r="B1408" s="227" t="s">
        <v>10433</v>
      </c>
      <c r="C1408" s="228" t="s">
        <v>2023</v>
      </c>
      <c r="D1408" s="228" t="s">
        <v>2018</v>
      </c>
      <c r="E1408" s="228" t="s">
        <v>19421</v>
      </c>
    </row>
    <row r="1409" spans="1:5" ht="12.75">
      <c r="A1409" s="227">
        <v>11892</v>
      </c>
      <c r="B1409" s="227" t="s">
        <v>10434</v>
      </c>
      <c r="C1409" s="228" t="s">
        <v>2023</v>
      </c>
      <c r="D1409" s="228" t="s">
        <v>2018</v>
      </c>
      <c r="E1409" s="228" t="s">
        <v>19422</v>
      </c>
    </row>
    <row r="1410" spans="1:5" ht="12.75">
      <c r="A1410" s="227">
        <v>37601</v>
      </c>
      <c r="B1410" s="227" t="s">
        <v>10435</v>
      </c>
      <c r="C1410" s="228" t="s">
        <v>2023</v>
      </c>
      <c r="D1410" s="228" t="s">
        <v>2020</v>
      </c>
      <c r="E1410" s="228" t="s">
        <v>19423</v>
      </c>
    </row>
    <row r="1411" spans="1:5" ht="12.75">
      <c r="A1411" s="227">
        <v>1634</v>
      </c>
      <c r="B1411" s="227" t="s">
        <v>10436</v>
      </c>
      <c r="C1411" s="228" t="s">
        <v>2023</v>
      </c>
      <c r="D1411" s="228" t="s">
        <v>2020</v>
      </c>
      <c r="E1411" s="228" t="s">
        <v>19424</v>
      </c>
    </row>
    <row r="1412" spans="1:5" ht="12.75">
      <c r="A1412" s="227">
        <v>5086</v>
      </c>
      <c r="B1412" s="227" t="s">
        <v>10437</v>
      </c>
      <c r="C1412" s="228" t="s">
        <v>2024</v>
      </c>
      <c r="D1412" s="228" t="s">
        <v>2018</v>
      </c>
      <c r="E1412" s="228" t="s">
        <v>19425</v>
      </c>
    </row>
    <row r="1413" spans="1:5" ht="12.75">
      <c r="A1413" s="227">
        <v>11280</v>
      </c>
      <c r="B1413" s="227" t="s">
        <v>10438</v>
      </c>
      <c r="C1413" s="228" t="s">
        <v>2017</v>
      </c>
      <c r="D1413" s="228" t="s">
        <v>2020</v>
      </c>
      <c r="E1413" s="228" t="s">
        <v>19426</v>
      </c>
    </row>
    <row r="1414" spans="1:5" ht="12.75">
      <c r="A1414" s="227">
        <v>40519</v>
      </c>
      <c r="B1414" s="227" t="s">
        <v>10439</v>
      </c>
      <c r="C1414" s="228" t="s">
        <v>2017</v>
      </c>
      <c r="D1414" s="228" t="s">
        <v>2020</v>
      </c>
      <c r="E1414" s="228" t="s">
        <v>19427</v>
      </c>
    </row>
    <row r="1415" spans="1:5" ht="12.75">
      <c r="A1415" s="227">
        <v>39869</v>
      </c>
      <c r="B1415" s="227" t="s">
        <v>10440</v>
      </c>
      <c r="C1415" s="228" t="s">
        <v>2017</v>
      </c>
      <c r="D1415" s="228" t="s">
        <v>2020</v>
      </c>
      <c r="E1415" s="228" t="s">
        <v>19428</v>
      </c>
    </row>
    <row r="1416" spans="1:5" ht="12.75">
      <c r="A1416" s="227">
        <v>39870</v>
      </c>
      <c r="B1416" s="227" t="s">
        <v>10441</v>
      </c>
      <c r="C1416" s="228" t="s">
        <v>2017</v>
      </c>
      <c r="D1416" s="228" t="s">
        <v>2020</v>
      </c>
      <c r="E1416" s="228" t="s">
        <v>19429</v>
      </c>
    </row>
    <row r="1417" spans="1:5" ht="12.75">
      <c r="A1417" s="227">
        <v>39871</v>
      </c>
      <c r="B1417" s="227" t="s">
        <v>10442</v>
      </c>
      <c r="C1417" s="228" t="s">
        <v>2017</v>
      </c>
      <c r="D1417" s="228" t="s">
        <v>2020</v>
      </c>
      <c r="E1417" s="228" t="s">
        <v>19430</v>
      </c>
    </row>
    <row r="1418" spans="1:5" ht="12.75">
      <c r="A1418" s="227">
        <v>12722</v>
      </c>
      <c r="B1418" s="227" t="s">
        <v>10443</v>
      </c>
      <c r="C1418" s="228" t="s">
        <v>2017</v>
      </c>
      <c r="D1418" s="228" t="s">
        <v>2020</v>
      </c>
      <c r="E1418" s="228" t="s">
        <v>19431</v>
      </c>
    </row>
    <row r="1419" spans="1:5" ht="12.75">
      <c r="A1419" s="227">
        <v>12714</v>
      </c>
      <c r="B1419" s="227" t="s">
        <v>10444</v>
      </c>
      <c r="C1419" s="228" t="s">
        <v>2017</v>
      </c>
      <c r="D1419" s="228" t="s">
        <v>2020</v>
      </c>
      <c r="E1419" s="228" t="s">
        <v>19432</v>
      </c>
    </row>
    <row r="1420" spans="1:5" ht="12.75">
      <c r="A1420" s="227">
        <v>12715</v>
      </c>
      <c r="B1420" s="227" t="s">
        <v>10445</v>
      </c>
      <c r="C1420" s="228" t="s">
        <v>2017</v>
      </c>
      <c r="D1420" s="228" t="s">
        <v>2020</v>
      </c>
      <c r="E1420" s="228" t="s">
        <v>19433</v>
      </c>
    </row>
    <row r="1421" spans="1:5" ht="12.75">
      <c r="A1421" s="227">
        <v>12716</v>
      </c>
      <c r="B1421" s="227" t="s">
        <v>10446</v>
      </c>
      <c r="C1421" s="228" t="s">
        <v>2017</v>
      </c>
      <c r="D1421" s="228" t="s">
        <v>2020</v>
      </c>
      <c r="E1421" s="228" t="s">
        <v>19434</v>
      </c>
    </row>
    <row r="1422" spans="1:5" ht="12.75">
      <c r="A1422" s="227">
        <v>12717</v>
      </c>
      <c r="B1422" s="227" t="s">
        <v>10447</v>
      </c>
      <c r="C1422" s="228" t="s">
        <v>2017</v>
      </c>
      <c r="D1422" s="228" t="s">
        <v>2020</v>
      </c>
      <c r="E1422" s="228" t="s">
        <v>19435</v>
      </c>
    </row>
    <row r="1423" spans="1:5" ht="12.75">
      <c r="A1423" s="227">
        <v>12718</v>
      </c>
      <c r="B1423" s="227" t="s">
        <v>10448</v>
      </c>
      <c r="C1423" s="228" t="s">
        <v>2017</v>
      </c>
      <c r="D1423" s="228" t="s">
        <v>2020</v>
      </c>
      <c r="E1423" s="228" t="s">
        <v>19436</v>
      </c>
    </row>
    <row r="1424" spans="1:5" ht="12.75">
      <c r="A1424" s="227">
        <v>12719</v>
      </c>
      <c r="B1424" s="227" t="s">
        <v>10449</v>
      </c>
      <c r="C1424" s="228" t="s">
        <v>2017</v>
      </c>
      <c r="D1424" s="228" t="s">
        <v>2020</v>
      </c>
      <c r="E1424" s="228" t="s">
        <v>19437</v>
      </c>
    </row>
    <row r="1425" spans="1:5" ht="12.75">
      <c r="A1425" s="227">
        <v>12720</v>
      </c>
      <c r="B1425" s="227" t="s">
        <v>10450</v>
      </c>
      <c r="C1425" s="228" t="s">
        <v>2017</v>
      </c>
      <c r="D1425" s="228" t="s">
        <v>2020</v>
      </c>
      <c r="E1425" s="228" t="s">
        <v>19438</v>
      </c>
    </row>
    <row r="1426" spans="1:5" ht="12.75">
      <c r="A1426" s="227">
        <v>12721</v>
      </c>
      <c r="B1426" s="227" t="s">
        <v>10451</v>
      </c>
      <c r="C1426" s="228" t="s">
        <v>2017</v>
      </c>
      <c r="D1426" s="228" t="s">
        <v>2020</v>
      </c>
      <c r="E1426" s="228" t="s">
        <v>18459</v>
      </c>
    </row>
    <row r="1427" spans="1:5" ht="12.75">
      <c r="A1427" s="227">
        <v>3468</v>
      </c>
      <c r="B1427" s="227" t="s">
        <v>10452</v>
      </c>
      <c r="C1427" s="228" t="s">
        <v>2017</v>
      </c>
      <c r="D1427" s="228" t="s">
        <v>2020</v>
      </c>
      <c r="E1427" s="228" t="s">
        <v>19439</v>
      </c>
    </row>
    <row r="1428" spans="1:5" ht="12.75">
      <c r="A1428" s="227">
        <v>3465</v>
      </c>
      <c r="B1428" s="227" t="s">
        <v>10453</v>
      </c>
      <c r="C1428" s="228" t="s">
        <v>2017</v>
      </c>
      <c r="D1428" s="228" t="s">
        <v>2020</v>
      </c>
      <c r="E1428" s="228" t="s">
        <v>19440</v>
      </c>
    </row>
    <row r="1429" spans="1:5" ht="12.75">
      <c r="A1429" s="227">
        <v>12403</v>
      </c>
      <c r="B1429" s="227" t="s">
        <v>10454</v>
      </c>
      <c r="C1429" s="228" t="s">
        <v>2017</v>
      </c>
      <c r="D1429" s="228" t="s">
        <v>2020</v>
      </c>
      <c r="E1429" s="228" t="s">
        <v>19441</v>
      </c>
    </row>
    <row r="1430" spans="1:5" ht="12.75">
      <c r="A1430" s="227">
        <v>3463</v>
      </c>
      <c r="B1430" s="227" t="s">
        <v>10455</v>
      </c>
      <c r="C1430" s="228" t="s">
        <v>2017</v>
      </c>
      <c r="D1430" s="228" t="s">
        <v>2020</v>
      </c>
      <c r="E1430" s="228" t="s">
        <v>19442</v>
      </c>
    </row>
    <row r="1431" spans="1:5" ht="12.75">
      <c r="A1431" s="227">
        <v>3464</v>
      </c>
      <c r="B1431" s="227" t="s">
        <v>10456</v>
      </c>
      <c r="C1431" s="228" t="s">
        <v>2017</v>
      </c>
      <c r="D1431" s="228" t="s">
        <v>2020</v>
      </c>
      <c r="E1431" s="228" t="s">
        <v>19442</v>
      </c>
    </row>
    <row r="1432" spans="1:5" ht="12.75">
      <c r="A1432" s="227">
        <v>3466</v>
      </c>
      <c r="B1432" s="227" t="s">
        <v>10457</v>
      </c>
      <c r="C1432" s="228" t="s">
        <v>2017</v>
      </c>
      <c r="D1432" s="228" t="s">
        <v>2020</v>
      </c>
      <c r="E1432" s="228" t="s">
        <v>19443</v>
      </c>
    </row>
    <row r="1433" spans="1:5" ht="12.75">
      <c r="A1433" s="227">
        <v>3467</v>
      </c>
      <c r="B1433" s="227" t="s">
        <v>10458</v>
      </c>
      <c r="C1433" s="228" t="s">
        <v>2017</v>
      </c>
      <c r="D1433" s="228" t="s">
        <v>2020</v>
      </c>
      <c r="E1433" s="228" t="s">
        <v>19444</v>
      </c>
    </row>
    <row r="1434" spans="1:5" ht="12.75">
      <c r="A1434" s="227">
        <v>3462</v>
      </c>
      <c r="B1434" s="227" t="s">
        <v>10459</v>
      </c>
      <c r="C1434" s="228" t="s">
        <v>2017</v>
      </c>
      <c r="D1434" s="228" t="s">
        <v>2020</v>
      </c>
      <c r="E1434" s="228" t="s">
        <v>19445</v>
      </c>
    </row>
    <row r="1435" spans="1:5" ht="12.75">
      <c r="A1435" s="227">
        <v>3446</v>
      </c>
      <c r="B1435" s="227" t="s">
        <v>10460</v>
      </c>
      <c r="C1435" s="228" t="s">
        <v>2017</v>
      </c>
      <c r="D1435" s="228" t="s">
        <v>2020</v>
      </c>
      <c r="E1435" s="228" t="s">
        <v>19446</v>
      </c>
    </row>
    <row r="1436" spans="1:5" ht="12.75">
      <c r="A1436" s="227">
        <v>3445</v>
      </c>
      <c r="B1436" s="227" t="s">
        <v>10461</v>
      </c>
      <c r="C1436" s="228" t="s">
        <v>2017</v>
      </c>
      <c r="D1436" s="228" t="s">
        <v>2020</v>
      </c>
      <c r="E1436" s="228" t="s">
        <v>19447</v>
      </c>
    </row>
    <row r="1437" spans="1:5" ht="12.75">
      <c r="A1437" s="227">
        <v>3441</v>
      </c>
      <c r="B1437" s="227" t="s">
        <v>10462</v>
      </c>
      <c r="C1437" s="228" t="s">
        <v>2017</v>
      </c>
      <c r="D1437" s="228" t="s">
        <v>2020</v>
      </c>
      <c r="E1437" s="228" t="s">
        <v>19448</v>
      </c>
    </row>
    <row r="1438" spans="1:5" ht="12.75">
      <c r="A1438" s="227">
        <v>3444</v>
      </c>
      <c r="B1438" s="227" t="s">
        <v>10463</v>
      </c>
      <c r="C1438" s="228" t="s">
        <v>2017</v>
      </c>
      <c r="D1438" s="228" t="s">
        <v>2020</v>
      </c>
      <c r="E1438" s="228" t="s">
        <v>19449</v>
      </c>
    </row>
    <row r="1439" spans="1:5" ht="12.75">
      <c r="A1439" s="227">
        <v>12402</v>
      </c>
      <c r="B1439" s="227" t="s">
        <v>10464</v>
      </c>
      <c r="C1439" s="228" t="s">
        <v>2017</v>
      </c>
      <c r="D1439" s="228" t="s">
        <v>2020</v>
      </c>
      <c r="E1439" s="228" t="s">
        <v>19450</v>
      </c>
    </row>
    <row r="1440" spans="1:5" ht="12.75">
      <c r="A1440" s="227">
        <v>3447</v>
      </c>
      <c r="B1440" s="227" t="s">
        <v>10465</v>
      </c>
      <c r="C1440" s="228" t="s">
        <v>2017</v>
      </c>
      <c r="D1440" s="228" t="s">
        <v>2020</v>
      </c>
      <c r="E1440" s="228" t="s">
        <v>19451</v>
      </c>
    </row>
    <row r="1441" spans="1:5" ht="12.75">
      <c r="A1441" s="227">
        <v>3442</v>
      </c>
      <c r="B1441" s="227" t="s">
        <v>10466</v>
      </c>
      <c r="C1441" s="228" t="s">
        <v>2017</v>
      </c>
      <c r="D1441" s="228" t="s">
        <v>2020</v>
      </c>
      <c r="E1441" s="228" t="s">
        <v>18106</v>
      </c>
    </row>
    <row r="1442" spans="1:5" ht="12.75">
      <c r="A1442" s="227">
        <v>3448</v>
      </c>
      <c r="B1442" s="227" t="s">
        <v>10467</v>
      </c>
      <c r="C1442" s="228" t="s">
        <v>2017</v>
      </c>
      <c r="D1442" s="228" t="s">
        <v>2020</v>
      </c>
      <c r="E1442" s="228" t="s">
        <v>19452</v>
      </c>
    </row>
    <row r="1443" spans="1:5" ht="12.75">
      <c r="A1443" s="227">
        <v>3449</v>
      </c>
      <c r="B1443" s="227" t="s">
        <v>10468</v>
      </c>
      <c r="C1443" s="228" t="s">
        <v>2017</v>
      </c>
      <c r="D1443" s="228" t="s">
        <v>2020</v>
      </c>
      <c r="E1443" s="228" t="s">
        <v>19453</v>
      </c>
    </row>
    <row r="1444" spans="1:5" ht="12.75">
      <c r="A1444" s="227">
        <v>37438</v>
      </c>
      <c r="B1444" s="227" t="s">
        <v>10469</v>
      </c>
      <c r="C1444" s="228" t="s">
        <v>2017</v>
      </c>
      <c r="D1444" s="228" t="s">
        <v>2020</v>
      </c>
      <c r="E1444" s="228" t="s">
        <v>19454</v>
      </c>
    </row>
    <row r="1445" spans="1:5" ht="12.75">
      <c r="A1445" s="227">
        <v>37439</v>
      </c>
      <c r="B1445" s="227" t="s">
        <v>10470</v>
      </c>
      <c r="C1445" s="228" t="s">
        <v>2017</v>
      </c>
      <c r="D1445" s="228" t="s">
        <v>2020</v>
      </c>
      <c r="E1445" s="228" t="s">
        <v>19455</v>
      </c>
    </row>
    <row r="1446" spans="1:5" ht="12.75">
      <c r="A1446" s="227">
        <v>37435</v>
      </c>
      <c r="B1446" s="227" t="s">
        <v>10471</v>
      </c>
      <c r="C1446" s="228" t="s">
        <v>2017</v>
      </c>
      <c r="D1446" s="228" t="s">
        <v>2020</v>
      </c>
      <c r="E1446" s="228" t="s">
        <v>19456</v>
      </c>
    </row>
    <row r="1447" spans="1:5" ht="12.75">
      <c r="A1447" s="227">
        <v>37436</v>
      </c>
      <c r="B1447" s="227" t="s">
        <v>10472</v>
      </c>
      <c r="C1447" s="228" t="s">
        <v>2017</v>
      </c>
      <c r="D1447" s="228" t="s">
        <v>2020</v>
      </c>
      <c r="E1447" s="228" t="s">
        <v>19457</v>
      </c>
    </row>
    <row r="1448" spans="1:5" ht="12.75">
      <c r="A1448" s="227">
        <v>37437</v>
      </c>
      <c r="B1448" s="227" t="s">
        <v>10473</v>
      </c>
      <c r="C1448" s="228" t="s">
        <v>2017</v>
      </c>
      <c r="D1448" s="228" t="s">
        <v>2020</v>
      </c>
      <c r="E1448" s="228" t="s">
        <v>19458</v>
      </c>
    </row>
    <row r="1449" spans="1:5" ht="12.75">
      <c r="A1449" s="227">
        <v>3473</v>
      </c>
      <c r="B1449" s="227" t="s">
        <v>10474</v>
      </c>
      <c r="C1449" s="228" t="s">
        <v>2017</v>
      </c>
      <c r="D1449" s="228" t="s">
        <v>2020</v>
      </c>
      <c r="E1449" s="228" t="s">
        <v>19459</v>
      </c>
    </row>
    <row r="1450" spans="1:5" ht="12.75">
      <c r="A1450" s="227">
        <v>3474</v>
      </c>
      <c r="B1450" s="227" t="s">
        <v>10475</v>
      </c>
      <c r="C1450" s="228" t="s">
        <v>2017</v>
      </c>
      <c r="D1450" s="228" t="s">
        <v>2020</v>
      </c>
      <c r="E1450" s="228" t="s">
        <v>19460</v>
      </c>
    </row>
    <row r="1451" spans="1:5" ht="12.75">
      <c r="A1451" s="227">
        <v>3450</v>
      </c>
      <c r="B1451" s="227" t="s">
        <v>10476</v>
      </c>
      <c r="C1451" s="228" t="s">
        <v>2017</v>
      </c>
      <c r="D1451" s="228" t="s">
        <v>2020</v>
      </c>
      <c r="E1451" s="228" t="s">
        <v>19461</v>
      </c>
    </row>
    <row r="1452" spans="1:5" ht="12.75">
      <c r="A1452" s="227">
        <v>3443</v>
      </c>
      <c r="B1452" s="227" t="s">
        <v>10477</v>
      </c>
      <c r="C1452" s="228" t="s">
        <v>2017</v>
      </c>
      <c r="D1452" s="228" t="s">
        <v>2020</v>
      </c>
      <c r="E1452" s="228" t="s">
        <v>19462</v>
      </c>
    </row>
    <row r="1453" spans="1:5" ht="12.75">
      <c r="A1453" s="227">
        <v>3453</v>
      </c>
      <c r="B1453" s="227" t="s">
        <v>10478</v>
      </c>
      <c r="C1453" s="228" t="s">
        <v>2017</v>
      </c>
      <c r="D1453" s="228" t="s">
        <v>2020</v>
      </c>
      <c r="E1453" s="228" t="s">
        <v>19463</v>
      </c>
    </row>
    <row r="1454" spans="1:5" ht="12.75">
      <c r="A1454" s="227">
        <v>3452</v>
      </c>
      <c r="B1454" s="227" t="s">
        <v>10479</v>
      </c>
      <c r="C1454" s="228" t="s">
        <v>2017</v>
      </c>
      <c r="D1454" s="228" t="s">
        <v>2020</v>
      </c>
      <c r="E1454" s="228" t="s">
        <v>19464</v>
      </c>
    </row>
    <row r="1455" spans="1:5" ht="12.75">
      <c r="A1455" s="227">
        <v>3451</v>
      </c>
      <c r="B1455" s="227" t="s">
        <v>10480</v>
      </c>
      <c r="C1455" s="228" t="s">
        <v>2017</v>
      </c>
      <c r="D1455" s="228" t="s">
        <v>2020</v>
      </c>
      <c r="E1455" s="228" t="s">
        <v>19465</v>
      </c>
    </row>
    <row r="1456" spans="1:5" ht="12.75">
      <c r="A1456" s="227">
        <v>3454</v>
      </c>
      <c r="B1456" s="227" t="s">
        <v>10481</v>
      </c>
      <c r="C1456" s="228" t="s">
        <v>2017</v>
      </c>
      <c r="D1456" s="228" t="s">
        <v>2020</v>
      </c>
      <c r="E1456" s="228" t="s">
        <v>19466</v>
      </c>
    </row>
    <row r="1457" spans="1:5" ht="12.75">
      <c r="A1457" s="227">
        <v>3458</v>
      </c>
      <c r="B1457" s="227" t="s">
        <v>10482</v>
      </c>
      <c r="C1457" s="228" t="s">
        <v>2017</v>
      </c>
      <c r="D1457" s="228" t="s">
        <v>2020</v>
      </c>
      <c r="E1457" s="228" t="s">
        <v>19467</v>
      </c>
    </row>
    <row r="1458" spans="1:5" ht="12.75">
      <c r="A1458" s="227">
        <v>3457</v>
      </c>
      <c r="B1458" s="227" t="s">
        <v>10483</v>
      </c>
      <c r="C1458" s="228" t="s">
        <v>2017</v>
      </c>
      <c r="D1458" s="228" t="s">
        <v>2020</v>
      </c>
      <c r="E1458" s="228" t="s">
        <v>19468</v>
      </c>
    </row>
    <row r="1459" spans="1:5" ht="12.75">
      <c r="A1459" s="227">
        <v>3455</v>
      </c>
      <c r="B1459" s="227" t="s">
        <v>10484</v>
      </c>
      <c r="C1459" s="228" t="s">
        <v>2017</v>
      </c>
      <c r="D1459" s="228" t="s">
        <v>2020</v>
      </c>
      <c r="E1459" s="228" t="s">
        <v>18255</v>
      </c>
    </row>
    <row r="1460" spans="1:5" ht="12.75">
      <c r="A1460" s="227">
        <v>3472</v>
      </c>
      <c r="B1460" s="227" t="s">
        <v>10485</v>
      </c>
      <c r="C1460" s="228" t="s">
        <v>2017</v>
      </c>
      <c r="D1460" s="228" t="s">
        <v>2020</v>
      </c>
      <c r="E1460" s="228" t="s">
        <v>18211</v>
      </c>
    </row>
    <row r="1461" spans="1:5" ht="12.75">
      <c r="A1461" s="227">
        <v>3470</v>
      </c>
      <c r="B1461" s="227" t="s">
        <v>10486</v>
      </c>
      <c r="C1461" s="228" t="s">
        <v>2017</v>
      </c>
      <c r="D1461" s="228" t="s">
        <v>2020</v>
      </c>
      <c r="E1461" s="228" t="s">
        <v>19469</v>
      </c>
    </row>
    <row r="1462" spans="1:5" ht="12.75">
      <c r="A1462" s="227">
        <v>3471</v>
      </c>
      <c r="B1462" s="227" t="s">
        <v>10487</v>
      </c>
      <c r="C1462" s="228" t="s">
        <v>2017</v>
      </c>
      <c r="D1462" s="228" t="s">
        <v>2020</v>
      </c>
      <c r="E1462" s="228" t="s">
        <v>19470</v>
      </c>
    </row>
    <row r="1463" spans="1:5" ht="12.75">
      <c r="A1463" s="227">
        <v>3456</v>
      </c>
      <c r="B1463" s="227" t="s">
        <v>10488</v>
      </c>
      <c r="C1463" s="228" t="s">
        <v>2017</v>
      </c>
      <c r="D1463" s="228" t="s">
        <v>2020</v>
      </c>
      <c r="E1463" s="228" t="s">
        <v>19471</v>
      </c>
    </row>
    <row r="1464" spans="1:5" ht="12.75">
      <c r="A1464" s="227">
        <v>3459</v>
      </c>
      <c r="B1464" s="227" t="s">
        <v>10489</v>
      </c>
      <c r="C1464" s="228" t="s">
        <v>2017</v>
      </c>
      <c r="D1464" s="228" t="s">
        <v>2020</v>
      </c>
      <c r="E1464" s="228" t="s">
        <v>19472</v>
      </c>
    </row>
    <row r="1465" spans="1:5" ht="12.75">
      <c r="A1465" s="227">
        <v>3469</v>
      </c>
      <c r="B1465" s="227" t="s">
        <v>10490</v>
      </c>
      <c r="C1465" s="228" t="s">
        <v>2017</v>
      </c>
      <c r="D1465" s="228" t="s">
        <v>2020</v>
      </c>
      <c r="E1465" s="228" t="s">
        <v>19473</v>
      </c>
    </row>
    <row r="1466" spans="1:5" ht="12.75">
      <c r="A1466" s="227">
        <v>3460</v>
      </c>
      <c r="B1466" s="227" t="s">
        <v>10491</v>
      </c>
      <c r="C1466" s="228" t="s">
        <v>2017</v>
      </c>
      <c r="D1466" s="228" t="s">
        <v>2020</v>
      </c>
      <c r="E1466" s="228" t="s">
        <v>19474</v>
      </c>
    </row>
    <row r="1467" spans="1:5" ht="12.75">
      <c r="A1467" s="227">
        <v>3461</v>
      </c>
      <c r="B1467" s="227" t="s">
        <v>10492</v>
      </c>
      <c r="C1467" s="228" t="s">
        <v>2017</v>
      </c>
      <c r="D1467" s="228" t="s">
        <v>2020</v>
      </c>
      <c r="E1467" s="228" t="s">
        <v>19475</v>
      </c>
    </row>
    <row r="1468" spans="1:5" ht="12.75">
      <c r="A1468" s="227">
        <v>37433</v>
      </c>
      <c r="B1468" s="227" t="s">
        <v>10493</v>
      </c>
      <c r="C1468" s="228" t="s">
        <v>2017</v>
      </c>
      <c r="D1468" s="228" t="s">
        <v>2020</v>
      </c>
      <c r="E1468" s="228" t="s">
        <v>19454</v>
      </c>
    </row>
    <row r="1469" spans="1:5" ht="12.75">
      <c r="A1469" s="227">
        <v>37430</v>
      </c>
      <c r="B1469" s="227" t="s">
        <v>10494</v>
      </c>
      <c r="C1469" s="228" t="s">
        <v>2017</v>
      </c>
      <c r="D1469" s="228" t="s">
        <v>2020</v>
      </c>
      <c r="E1469" s="228" t="s">
        <v>19476</v>
      </c>
    </row>
    <row r="1470" spans="1:5" ht="12.75">
      <c r="A1470" s="227">
        <v>37434</v>
      </c>
      <c r="B1470" s="227" t="s">
        <v>10495</v>
      </c>
      <c r="C1470" s="228" t="s">
        <v>2017</v>
      </c>
      <c r="D1470" s="228" t="s">
        <v>2020</v>
      </c>
      <c r="E1470" s="228" t="s">
        <v>19477</v>
      </c>
    </row>
    <row r="1471" spans="1:5" ht="12.75">
      <c r="A1471" s="227">
        <v>37431</v>
      </c>
      <c r="B1471" s="227" t="s">
        <v>10496</v>
      </c>
      <c r="C1471" s="228" t="s">
        <v>2017</v>
      </c>
      <c r="D1471" s="228" t="s">
        <v>2020</v>
      </c>
      <c r="E1471" s="228" t="s">
        <v>19478</v>
      </c>
    </row>
    <row r="1472" spans="1:5" ht="12.75">
      <c r="A1472" s="227">
        <v>37432</v>
      </c>
      <c r="B1472" s="227" t="s">
        <v>10497</v>
      </c>
      <c r="C1472" s="228" t="s">
        <v>2017</v>
      </c>
      <c r="D1472" s="228" t="s">
        <v>2020</v>
      </c>
      <c r="E1472" s="228" t="s">
        <v>19479</v>
      </c>
    </row>
    <row r="1473" spans="1:5" ht="12.75">
      <c r="A1473" s="227">
        <v>37413</v>
      </c>
      <c r="B1473" s="227" t="s">
        <v>10498</v>
      </c>
      <c r="C1473" s="228" t="s">
        <v>2017</v>
      </c>
      <c r="D1473" s="228" t="s">
        <v>2020</v>
      </c>
      <c r="E1473" s="228" t="s">
        <v>19480</v>
      </c>
    </row>
    <row r="1474" spans="1:5" ht="12.75">
      <c r="A1474" s="227">
        <v>37414</v>
      </c>
      <c r="B1474" s="227" t="s">
        <v>10499</v>
      </c>
      <c r="C1474" s="228" t="s">
        <v>2017</v>
      </c>
      <c r="D1474" s="228" t="s">
        <v>2020</v>
      </c>
      <c r="E1474" s="228" t="s">
        <v>19481</v>
      </c>
    </row>
    <row r="1475" spans="1:5" ht="12.75">
      <c r="A1475" s="227">
        <v>37415</v>
      </c>
      <c r="B1475" s="227" t="s">
        <v>10500</v>
      </c>
      <c r="C1475" s="228" t="s">
        <v>2017</v>
      </c>
      <c r="D1475" s="228" t="s">
        <v>2020</v>
      </c>
      <c r="E1475" s="228" t="s">
        <v>19482</v>
      </c>
    </row>
    <row r="1476" spans="1:5" ht="12.75">
      <c r="A1476" s="227">
        <v>37416</v>
      </c>
      <c r="B1476" s="227" t="s">
        <v>10501</v>
      </c>
      <c r="C1476" s="228" t="s">
        <v>2017</v>
      </c>
      <c r="D1476" s="228" t="s">
        <v>2020</v>
      </c>
      <c r="E1476" s="228" t="s">
        <v>19483</v>
      </c>
    </row>
    <row r="1477" spans="1:5" ht="12.75">
      <c r="A1477" s="227">
        <v>37417</v>
      </c>
      <c r="B1477" s="227" t="s">
        <v>10502</v>
      </c>
      <c r="C1477" s="228" t="s">
        <v>2017</v>
      </c>
      <c r="D1477" s="228" t="s">
        <v>2020</v>
      </c>
      <c r="E1477" s="228" t="s">
        <v>19484</v>
      </c>
    </row>
    <row r="1478" spans="1:5" ht="12.75">
      <c r="A1478" s="227">
        <v>43590</v>
      </c>
      <c r="B1478" s="227" t="s">
        <v>10503</v>
      </c>
      <c r="C1478" s="228" t="s">
        <v>2017</v>
      </c>
      <c r="D1478" s="228" t="s">
        <v>2018</v>
      </c>
      <c r="E1478" s="228" t="s">
        <v>19485</v>
      </c>
    </row>
    <row r="1479" spans="1:5" ht="12.75">
      <c r="A1479" s="227">
        <v>43589</v>
      </c>
      <c r="B1479" s="227" t="s">
        <v>10504</v>
      </c>
      <c r="C1479" s="228" t="s">
        <v>2017</v>
      </c>
      <c r="D1479" s="228" t="s">
        <v>2018</v>
      </c>
      <c r="E1479" s="228" t="s">
        <v>19486</v>
      </c>
    </row>
    <row r="1480" spans="1:5" ht="12.75">
      <c r="A1480" s="227">
        <v>34519</v>
      </c>
      <c r="B1480" s="227" t="s">
        <v>10505</v>
      </c>
      <c r="C1480" s="228" t="s">
        <v>2017</v>
      </c>
      <c r="D1480" s="228" t="s">
        <v>2020</v>
      </c>
      <c r="E1480" s="228" t="s">
        <v>19487</v>
      </c>
    </row>
    <row r="1481" spans="1:5" ht="12.75">
      <c r="A1481" s="227">
        <v>1649</v>
      </c>
      <c r="B1481" s="227" t="s">
        <v>10506</v>
      </c>
      <c r="C1481" s="228" t="s">
        <v>2017</v>
      </c>
      <c r="D1481" s="228" t="s">
        <v>2020</v>
      </c>
      <c r="E1481" s="228" t="s">
        <v>19488</v>
      </c>
    </row>
    <row r="1482" spans="1:5" ht="12.75">
      <c r="A1482" s="227">
        <v>1653</v>
      </c>
      <c r="B1482" s="227" t="s">
        <v>10507</v>
      </c>
      <c r="C1482" s="228" t="s">
        <v>2017</v>
      </c>
      <c r="D1482" s="228" t="s">
        <v>2020</v>
      </c>
      <c r="E1482" s="228" t="s">
        <v>19489</v>
      </c>
    </row>
    <row r="1483" spans="1:5" ht="12.75">
      <c r="A1483" s="227">
        <v>1647</v>
      </c>
      <c r="B1483" s="227" t="s">
        <v>10508</v>
      </c>
      <c r="C1483" s="228" t="s">
        <v>2017</v>
      </c>
      <c r="D1483" s="228" t="s">
        <v>2020</v>
      </c>
      <c r="E1483" s="228" t="s">
        <v>19490</v>
      </c>
    </row>
    <row r="1484" spans="1:5" ht="12.75">
      <c r="A1484" s="227">
        <v>1648</v>
      </c>
      <c r="B1484" s="227" t="s">
        <v>10509</v>
      </c>
      <c r="C1484" s="228" t="s">
        <v>2017</v>
      </c>
      <c r="D1484" s="228" t="s">
        <v>2020</v>
      </c>
      <c r="E1484" s="228" t="s">
        <v>19491</v>
      </c>
    </row>
    <row r="1485" spans="1:5" ht="12.75">
      <c r="A1485" s="227">
        <v>1651</v>
      </c>
      <c r="B1485" s="227" t="s">
        <v>10510</v>
      </c>
      <c r="C1485" s="228" t="s">
        <v>2017</v>
      </c>
      <c r="D1485" s="228" t="s">
        <v>2020</v>
      </c>
      <c r="E1485" s="228" t="s">
        <v>19492</v>
      </c>
    </row>
    <row r="1486" spans="1:5" ht="12.75">
      <c r="A1486" s="227">
        <v>1650</v>
      </c>
      <c r="B1486" s="227" t="s">
        <v>10511</v>
      </c>
      <c r="C1486" s="228" t="s">
        <v>2017</v>
      </c>
      <c r="D1486" s="228" t="s">
        <v>2020</v>
      </c>
      <c r="E1486" s="228" t="s">
        <v>19493</v>
      </c>
    </row>
    <row r="1487" spans="1:5" ht="12.75">
      <c r="A1487" s="227">
        <v>1654</v>
      </c>
      <c r="B1487" s="227" t="s">
        <v>10512</v>
      </c>
      <c r="C1487" s="228" t="s">
        <v>2017</v>
      </c>
      <c r="D1487" s="228" t="s">
        <v>2020</v>
      </c>
      <c r="E1487" s="228" t="s">
        <v>19494</v>
      </c>
    </row>
    <row r="1488" spans="1:5" ht="12.75">
      <c r="A1488" s="227">
        <v>1652</v>
      </c>
      <c r="B1488" s="227" t="s">
        <v>10513</v>
      </c>
      <c r="C1488" s="228" t="s">
        <v>2017</v>
      </c>
      <c r="D1488" s="228" t="s">
        <v>2020</v>
      </c>
      <c r="E1488" s="228" t="s">
        <v>19495</v>
      </c>
    </row>
    <row r="1489" spans="1:5" ht="12.75">
      <c r="A1489" s="227">
        <v>10510</v>
      </c>
      <c r="B1489" s="227" t="s">
        <v>10514</v>
      </c>
      <c r="C1489" s="228" t="s">
        <v>2017</v>
      </c>
      <c r="D1489" s="228" t="s">
        <v>2020</v>
      </c>
      <c r="E1489" s="228" t="s">
        <v>19496</v>
      </c>
    </row>
    <row r="1490" spans="1:5" ht="12.75">
      <c r="A1490" s="227">
        <v>1747</v>
      </c>
      <c r="B1490" s="227" t="s">
        <v>10515</v>
      </c>
      <c r="C1490" s="228" t="s">
        <v>2017</v>
      </c>
      <c r="D1490" s="228" t="s">
        <v>2018</v>
      </c>
      <c r="E1490" s="228" t="s">
        <v>19497</v>
      </c>
    </row>
    <row r="1491" spans="1:5" ht="12.75">
      <c r="A1491" s="227">
        <v>1744</v>
      </c>
      <c r="B1491" s="227" t="s">
        <v>10516</v>
      </c>
      <c r="C1491" s="228" t="s">
        <v>2017</v>
      </c>
      <c r="D1491" s="228" t="s">
        <v>2018</v>
      </c>
      <c r="E1491" s="228" t="s">
        <v>19498</v>
      </c>
    </row>
    <row r="1492" spans="1:5" ht="12.75">
      <c r="A1492" s="227">
        <v>1743</v>
      </c>
      <c r="B1492" s="227" t="s">
        <v>10517</v>
      </c>
      <c r="C1492" s="228" t="s">
        <v>2017</v>
      </c>
      <c r="D1492" s="228" t="s">
        <v>2018</v>
      </c>
      <c r="E1492" s="228" t="s">
        <v>19499</v>
      </c>
    </row>
    <row r="1493" spans="1:5" ht="12.75">
      <c r="A1493" s="227">
        <v>39640</v>
      </c>
      <c r="B1493" s="227" t="s">
        <v>10518</v>
      </c>
      <c r="C1493" s="228" t="s">
        <v>2017</v>
      </c>
      <c r="D1493" s="228" t="s">
        <v>2018</v>
      </c>
      <c r="E1493" s="228" t="s">
        <v>19500</v>
      </c>
    </row>
    <row r="1494" spans="1:5" ht="12.75">
      <c r="A1494" s="227">
        <v>7216</v>
      </c>
      <c r="B1494" s="227" t="s">
        <v>10519</v>
      </c>
      <c r="C1494" s="228" t="s">
        <v>2017</v>
      </c>
      <c r="D1494" s="228" t="s">
        <v>2018</v>
      </c>
      <c r="E1494" s="228" t="s">
        <v>19501</v>
      </c>
    </row>
    <row r="1495" spans="1:5" ht="12.75">
      <c r="A1495" s="227">
        <v>20235</v>
      </c>
      <c r="B1495" s="227" t="s">
        <v>10520</v>
      </c>
      <c r="C1495" s="228" t="s">
        <v>2017</v>
      </c>
      <c r="D1495" s="228" t="s">
        <v>2018</v>
      </c>
      <c r="E1495" s="228" t="s">
        <v>19502</v>
      </c>
    </row>
    <row r="1496" spans="1:5" ht="12.75">
      <c r="A1496" s="227">
        <v>7181</v>
      </c>
      <c r="B1496" s="227" t="s">
        <v>10521</v>
      </c>
      <c r="C1496" s="228" t="s">
        <v>2017</v>
      </c>
      <c r="D1496" s="228" t="s">
        <v>2018</v>
      </c>
      <c r="E1496" s="228" t="s">
        <v>19503</v>
      </c>
    </row>
    <row r="1497" spans="1:5" ht="12.75">
      <c r="A1497" s="227">
        <v>40742</v>
      </c>
      <c r="B1497" s="227" t="s">
        <v>10522</v>
      </c>
      <c r="C1497" s="228" t="s">
        <v>2017</v>
      </c>
      <c r="D1497" s="228" t="s">
        <v>2018</v>
      </c>
      <c r="E1497" s="228" t="s">
        <v>18991</v>
      </c>
    </row>
    <row r="1498" spans="1:5" ht="12.75">
      <c r="A1498" s="227">
        <v>7214</v>
      </c>
      <c r="B1498" s="227" t="s">
        <v>10523</v>
      </c>
      <c r="C1498" s="228" t="s">
        <v>2017</v>
      </c>
      <c r="D1498" s="228" t="s">
        <v>2018</v>
      </c>
      <c r="E1498" s="228" t="s">
        <v>18810</v>
      </c>
    </row>
    <row r="1499" spans="1:5" ht="12.75">
      <c r="A1499" s="227">
        <v>7219</v>
      </c>
      <c r="B1499" s="227" t="s">
        <v>10524</v>
      </c>
      <c r="C1499" s="228" t="s">
        <v>2017</v>
      </c>
      <c r="D1499" s="228" t="s">
        <v>2018</v>
      </c>
      <c r="E1499" s="228" t="s">
        <v>19504</v>
      </c>
    </row>
    <row r="1500" spans="1:5" ht="12.75">
      <c r="A1500" s="227">
        <v>37971</v>
      </c>
      <c r="B1500" s="227" t="s">
        <v>19505</v>
      </c>
      <c r="C1500" s="228" t="s">
        <v>2017</v>
      </c>
      <c r="D1500" s="228" t="s">
        <v>2018</v>
      </c>
      <c r="E1500" s="228" t="s">
        <v>19506</v>
      </c>
    </row>
    <row r="1501" spans="1:5" ht="12.75">
      <c r="A1501" s="227">
        <v>37972</v>
      </c>
      <c r="B1501" s="227" t="s">
        <v>10525</v>
      </c>
      <c r="C1501" s="228" t="s">
        <v>2017</v>
      </c>
      <c r="D1501" s="228" t="s">
        <v>2018</v>
      </c>
      <c r="E1501" s="228" t="s">
        <v>19507</v>
      </c>
    </row>
    <row r="1502" spans="1:5" ht="12.75">
      <c r="A1502" s="227">
        <v>37973</v>
      </c>
      <c r="B1502" s="227" t="s">
        <v>10526</v>
      </c>
      <c r="C1502" s="228" t="s">
        <v>2017</v>
      </c>
      <c r="D1502" s="228" t="s">
        <v>2018</v>
      </c>
      <c r="E1502" s="228" t="s">
        <v>19508</v>
      </c>
    </row>
    <row r="1503" spans="1:5" ht="12.75">
      <c r="A1503" s="227">
        <v>1926</v>
      </c>
      <c r="B1503" s="227" t="s">
        <v>19509</v>
      </c>
      <c r="C1503" s="228" t="s">
        <v>2017</v>
      </c>
      <c r="D1503" s="228" t="s">
        <v>2018</v>
      </c>
      <c r="E1503" s="228" t="s">
        <v>19510</v>
      </c>
    </row>
    <row r="1504" spans="1:5" ht="12.75">
      <c r="A1504" s="227">
        <v>1927</v>
      </c>
      <c r="B1504" s="227" t="s">
        <v>19511</v>
      </c>
      <c r="C1504" s="228" t="s">
        <v>2017</v>
      </c>
      <c r="D1504" s="228" t="s">
        <v>2018</v>
      </c>
      <c r="E1504" s="228" t="s">
        <v>19512</v>
      </c>
    </row>
    <row r="1505" spans="1:5" ht="12.75">
      <c r="A1505" s="227">
        <v>1923</v>
      </c>
      <c r="B1505" s="227" t="s">
        <v>19513</v>
      </c>
      <c r="C1505" s="228" t="s">
        <v>2017</v>
      </c>
      <c r="D1505" s="228" t="s">
        <v>2018</v>
      </c>
      <c r="E1505" s="228" t="s">
        <v>19514</v>
      </c>
    </row>
    <row r="1506" spans="1:5" ht="12.75">
      <c r="A1506" s="227">
        <v>1929</v>
      </c>
      <c r="B1506" s="227" t="s">
        <v>19515</v>
      </c>
      <c r="C1506" s="228" t="s">
        <v>2017</v>
      </c>
      <c r="D1506" s="228" t="s">
        <v>2018</v>
      </c>
      <c r="E1506" s="228" t="s">
        <v>19516</v>
      </c>
    </row>
    <row r="1507" spans="1:5" ht="12.75">
      <c r="A1507" s="227">
        <v>1930</v>
      </c>
      <c r="B1507" s="227" t="s">
        <v>19517</v>
      </c>
      <c r="C1507" s="228" t="s">
        <v>2017</v>
      </c>
      <c r="D1507" s="228" t="s">
        <v>2018</v>
      </c>
      <c r="E1507" s="228" t="s">
        <v>19518</v>
      </c>
    </row>
    <row r="1508" spans="1:5" ht="12.75">
      <c r="A1508" s="227">
        <v>1924</v>
      </c>
      <c r="B1508" s="227" t="s">
        <v>19519</v>
      </c>
      <c r="C1508" s="228" t="s">
        <v>2017</v>
      </c>
      <c r="D1508" s="228" t="s">
        <v>2018</v>
      </c>
      <c r="E1508" s="228" t="s">
        <v>19520</v>
      </c>
    </row>
    <row r="1509" spans="1:5" ht="12.75">
      <c r="A1509" s="227">
        <v>1922</v>
      </c>
      <c r="B1509" s="227" t="s">
        <v>19521</v>
      </c>
      <c r="C1509" s="228" t="s">
        <v>2017</v>
      </c>
      <c r="D1509" s="228" t="s">
        <v>2018</v>
      </c>
      <c r="E1509" s="228" t="s">
        <v>19522</v>
      </c>
    </row>
    <row r="1510" spans="1:5" ht="12.75">
      <c r="A1510" s="227">
        <v>1953</v>
      </c>
      <c r="B1510" s="227" t="s">
        <v>19523</v>
      </c>
      <c r="C1510" s="228" t="s">
        <v>2017</v>
      </c>
      <c r="D1510" s="228" t="s">
        <v>2018</v>
      </c>
      <c r="E1510" s="228" t="s">
        <v>19524</v>
      </c>
    </row>
    <row r="1511" spans="1:5" ht="12.75">
      <c r="A1511" s="227">
        <v>1962</v>
      </c>
      <c r="B1511" s="227" t="s">
        <v>19525</v>
      </c>
      <c r="C1511" s="228" t="s">
        <v>2017</v>
      </c>
      <c r="D1511" s="228" t="s">
        <v>2018</v>
      </c>
      <c r="E1511" s="228" t="s">
        <v>19526</v>
      </c>
    </row>
    <row r="1512" spans="1:5" ht="12.75">
      <c r="A1512" s="227">
        <v>1955</v>
      </c>
      <c r="B1512" s="227" t="s">
        <v>19527</v>
      </c>
      <c r="C1512" s="228" t="s">
        <v>2017</v>
      </c>
      <c r="D1512" s="228" t="s">
        <v>2018</v>
      </c>
      <c r="E1512" s="228" t="s">
        <v>19528</v>
      </c>
    </row>
    <row r="1513" spans="1:5" ht="12.75">
      <c r="A1513" s="227">
        <v>1956</v>
      </c>
      <c r="B1513" s="227" t="s">
        <v>19529</v>
      </c>
      <c r="C1513" s="228" t="s">
        <v>2017</v>
      </c>
      <c r="D1513" s="228" t="s">
        <v>2018</v>
      </c>
      <c r="E1513" s="228" t="s">
        <v>19530</v>
      </c>
    </row>
    <row r="1514" spans="1:5" ht="12.75">
      <c r="A1514" s="227">
        <v>1957</v>
      </c>
      <c r="B1514" s="227" t="s">
        <v>19531</v>
      </c>
      <c r="C1514" s="228" t="s">
        <v>2017</v>
      </c>
      <c r="D1514" s="228" t="s">
        <v>2018</v>
      </c>
      <c r="E1514" s="228" t="s">
        <v>19532</v>
      </c>
    </row>
    <row r="1515" spans="1:5" ht="12.75">
      <c r="A1515" s="227">
        <v>1958</v>
      </c>
      <c r="B1515" s="227" t="s">
        <v>19533</v>
      </c>
      <c r="C1515" s="228" t="s">
        <v>2017</v>
      </c>
      <c r="D1515" s="228" t="s">
        <v>2018</v>
      </c>
      <c r="E1515" s="228" t="s">
        <v>19534</v>
      </c>
    </row>
    <row r="1516" spans="1:5" ht="12.75">
      <c r="A1516" s="227">
        <v>1959</v>
      </c>
      <c r="B1516" s="227" t="s">
        <v>19535</v>
      </c>
      <c r="C1516" s="228" t="s">
        <v>2017</v>
      </c>
      <c r="D1516" s="228" t="s">
        <v>2018</v>
      </c>
      <c r="E1516" s="228" t="s">
        <v>19536</v>
      </c>
    </row>
    <row r="1517" spans="1:5" ht="12.75">
      <c r="A1517" s="227">
        <v>1925</v>
      </c>
      <c r="B1517" s="227" t="s">
        <v>19537</v>
      </c>
      <c r="C1517" s="228" t="s">
        <v>2017</v>
      </c>
      <c r="D1517" s="228" t="s">
        <v>2018</v>
      </c>
      <c r="E1517" s="228" t="s">
        <v>19538</v>
      </c>
    </row>
    <row r="1518" spans="1:5" ht="12.75">
      <c r="A1518" s="227">
        <v>1960</v>
      </c>
      <c r="B1518" s="227" t="s">
        <v>19539</v>
      </c>
      <c r="C1518" s="228" t="s">
        <v>2017</v>
      </c>
      <c r="D1518" s="228" t="s">
        <v>2018</v>
      </c>
      <c r="E1518" s="228" t="s">
        <v>19540</v>
      </c>
    </row>
    <row r="1519" spans="1:5" ht="12.75">
      <c r="A1519" s="227">
        <v>1961</v>
      </c>
      <c r="B1519" s="227" t="s">
        <v>19541</v>
      </c>
      <c r="C1519" s="228" t="s">
        <v>2017</v>
      </c>
      <c r="D1519" s="228" t="s">
        <v>2018</v>
      </c>
      <c r="E1519" s="228" t="s">
        <v>19542</v>
      </c>
    </row>
    <row r="1520" spans="1:5" ht="12.75">
      <c r="A1520" s="227">
        <v>38423</v>
      </c>
      <c r="B1520" s="227" t="s">
        <v>19543</v>
      </c>
      <c r="C1520" s="228" t="s">
        <v>2017</v>
      </c>
      <c r="D1520" s="228" t="s">
        <v>2018</v>
      </c>
      <c r="E1520" s="228" t="s">
        <v>19544</v>
      </c>
    </row>
    <row r="1521" spans="1:5" ht="12.75">
      <c r="A1521" s="227">
        <v>39866</v>
      </c>
      <c r="B1521" s="227" t="s">
        <v>10527</v>
      </c>
      <c r="C1521" s="228" t="s">
        <v>2017</v>
      </c>
      <c r="D1521" s="228" t="s">
        <v>2020</v>
      </c>
      <c r="E1521" s="228" t="s">
        <v>19545</v>
      </c>
    </row>
    <row r="1522" spans="1:5" ht="12.75">
      <c r="A1522" s="227">
        <v>39867</v>
      </c>
      <c r="B1522" s="227" t="s">
        <v>10528</v>
      </c>
      <c r="C1522" s="228" t="s">
        <v>2017</v>
      </c>
      <c r="D1522" s="228" t="s">
        <v>2020</v>
      </c>
      <c r="E1522" s="228" t="s">
        <v>19546</v>
      </c>
    </row>
    <row r="1523" spans="1:5" ht="12.75">
      <c r="A1523" s="227">
        <v>39868</v>
      </c>
      <c r="B1523" s="227" t="s">
        <v>10529</v>
      </c>
      <c r="C1523" s="228" t="s">
        <v>2017</v>
      </c>
      <c r="D1523" s="228" t="s">
        <v>2020</v>
      </c>
      <c r="E1523" s="228" t="s">
        <v>19547</v>
      </c>
    </row>
    <row r="1524" spans="1:5" ht="12.75">
      <c r="A1524" s="227">
        <v>37999</v>
      </c>
      <c r="B1524" s="227" t="s">
        <v>10530</v>
      </c>
      <c r="C1524" s="228" t="s">
        <v>2017</v>
      </c>
      <c r="D1524" s="228" t="s">
        <v>2018</v>
      </c>
      <c r="E1524" s="228" t="s">
        <v>19548</v>
      </c>
    </row>
    <row r="1525" spans="1:5" ht="12.75">
      <c r="A1525" s="227">
        <v>38000</v>
      </c>
      <c r="B1525" s="227" t="s">
        <v>10531</v>
      </c>
      <c r="C1525" s="228" t="s">
        <v>2017</v>
      </c>
      <c r="D1525" s="228" t="s">
        <v>2018</v>
      </c>
      <c r="E1525" s="228" t="s">
        <v>19549</v>
      </c>
    </row>
    <row r="1526" spans="1:5" ht="12.75">
      <c r="A1526" s="227">
        <v>38129</v>
      </c>
      <c r="B1526" s="227" t="s">
        <v>19550</v>
      </c>
      <c r="C1526" s="228" t="s">
        <v>2017</v>
      </c>
      <c r="D1526" s="228" t="s">
        <v>2018</v>
      </c>
      <c r="E1526" s="228" t="s">
        <v>19551</v>
      </c>
    </row>
    <row r="1527" spans="1:5" ht="12.75">
      <c r="A1527" s="227">
        <v>38025</v>
      </c>
      <c r="B1527" s="227" t="s">
        <v>19552</v>
      </c>
      <c r="C1527" s="228" t="s">
        <v>2017</v>
      </c>
      <c r="D1527" s="228" t="s">
        <v>2018</v>
      </c>
      <c r="E1527" s="228" t="s">
        <v>19553</v>
      </c>
    </row>
    <row r="1528" spans="1:5" ht="12.75">
      <c r="A1528" s="227">
        <v>38026</v>
      </c>
      <c r="B1528" s="227" t="s">
        <v>19554</v>
      </c>
      <c r="C1528" s="228" t="s">
        <v>2017</v>
      </c>
      <c r="D1528" s="228" t="s">
        <v>2018</v>
      </c>
      <c r="E1528" s="228" t="s">
        <v>18650</v>
      </c>
    </row>
    <row r="1529" spans="1:5" ht="12.75">
      <c r="A1529" s="227">
        <v>1858</v>
      </c>
      <c r="B1529" s="227" t="s">
        <v>19555</v>
      </c>
      <c r="C1529" s="228" t="s">
        <v>2017</v>
      </c>
      <c r="D1529" s="228" t="s">
        <v>2018</v>
      </c>
      <c r="E1529" s="228" t="s">
        <v>19556</v>
      </c>
    </row>
    <row r="1530" spans="1:5" ht="12.75">
      <c r="A1530" s="227">
        <v>1844</v>
      </c>
      <c r="B1530" s="227" t="s">
        <v>19557</v>
      </c>
      <c r="C1530" s="228" t="s">
        <v>2017</v>
      </c>
      <c r="D1530" s="228" t="s">
        <v>2018</v>
      </c>
      <c r="E1530" s="228" t="s">
        <v>19558</v>
      </c>
    </row>
    <row r="1531" spans="1:5" ht="12.75">
      <c r="A1531" s="227">
        <v>1863</v>
      </c>
      <c r="B1531" s="227" t="s">
        <v>19559</v>
      </c>
      <c r="C1531" s="228" t="s">
        <v>2017</v>
      </c>
      <c r="D1531" s="228" t="s">
        <v>2018</v>
      </c>
      <c r="E1531" s="228" t="s">
        <v>19560</v>
      </c>
    </row>
    <row r="1532" spans="1:5" ht="12.75">
      <c r="A1532" s="227">
        <v>1865</v>
      </c>
      <c r="B1532" s="227" t="s">
        <v>19561</v>
      </c>
      <c r="C1532" s="228" t="s">
        <v>2017</v>
      </c>
      <c r="D1532" s="228" t="s">
        <v>2018</v>
      </c>
      <c r="E1532" s="228" t="s">
        <v>19562</v>
      </c>
    </row>
    <row r="1533" spans="1:5" ht="12.75">
      <c r="A1533" s="227">
        <v>36355</v>
      </c>
      <c r="B1533" s="227" t="s">
        <v>19563</v>
      </c>
      <c r="C1533" s="228" t="s">
        <v>2017</v>
      </c>
      <c r="D1533" s="228" t="s">
        <v>2020</v>
      </c>
      <c r="E1533" s="228" t="s">
        <v>19564</v>
      </c>
    </row>
    <row r="1534" spans="1:5" ht="12.75">
      <c r="A1534" s="227">
        <v>36356</v>
      </c>
      <c r="B1534" s="227" t="s">
        <v>19565</v>
      </c>
      <c r="C1534" s="228" t="s">
        <v>2017</v>
      </c>
      <c r="D1534" s="228" t="s">
        <v>2020</v>
      </c>
      <c r="E1534" s="228" t="s">
        <v>18173</v>
      </c>
    </row>
    <row r="1535" spans="1:5" ht="12.75">
      <c r="A1535" s="227">
        <v>1966</v>
      </c>
      <c r="B1535" s="227" t="s">
        <v>19566</v>
      </c>
      <c r="C1535" s="228" t="s">
        <v>2017</v>
      </c>
      <c r="D1535" s="228" t="s">
        <v>2018</v>
      </c>
      <c r="E1535" s="228" t="s">
        <v>19567</v>
      </c>
    </row>
    <row r="1536" spans="1:5" ht="12.75">
      <c r="A1536" s="227">
        <v>1933</v>
      </c>
      <c r="B1536" s="227" t="s">
        <v>10532</v>
      </c>
      <c r="C1536" s="228" t="s">
        <v>2017</v>
      </c>
      <c r="D1536" s="228" t="s">
        <v>2018</v>
      </c>
      <c r="E1536" s="228" t="s">
        <v>19568</v>
      </c>
    </row>
    <row r="1537" spans="1:5" ht="12.75">
      <c r="A1537" s="227">
        <v>1932</v>
      </c>
      <c r="B1537" s="227" t="s">
        <v>19569</v>
      </c>
      <c r="C1537" s="228" t="s">
        <v>2017</v>
      </c>
      <c r="D1537" s="228" t="s">
        <v>2018</v>
      </c>
      <c r="E1537" s="228" t="s">
        <v>19570</v>
      </c>
    </row>
    <row r="1538" spans="1:5" ht="12.75">
      <c r="A1538" s="227">
        <v>1951</v>
      </c>
      <c r="B1538" s="227" t="s">
        <v>10533</v>
      </c>
      <c r="C1538" s="228" t="s">
        <v>2017</v>
      </c>
      <c r="D1538" s="228" t="s">
        <v>2018</v>
      </c>
      <c r="E1538" s="228" t="s">
        <v>19571</v>
      </c>
    </row>
    <row r="1539" spans="1:5" ht="12.75">
      <c r="A1539" s="227">
        <v>1970</v>
      </c>
      <c r="B1539" s="227" t="s">
        <v>19572</v>
      </c>
      <c r="C1539" s="228" t="s">
        <v>2017</v>
      </c>
      <c r="D1539" s="228" t="s">
        <v>2018</v>
      </c>
      <c r="E1539" s="228" t="s">
        <v>19573</v>
      </c>
    </row>
    <row r="1540" spans="1:5" ht="12.75">
      <c r="A1540" s="227">
        <v>1967</v>
      </c>
      <c r="B1540" s="227" t="s">
        <v>19574</v>
      </c>
      <c r="C1540" s="228" t="s">
        <v>2017</v>
      </c>
      <c r="D1540" s="228" t="s">
        <v>2018</v>
      </c>
      <c r="E1540" s="228" t="s">
        <v>19575</v>
      </c>
    </row>
    <row r="1541" spans="1:5" ht="12.75">
      <c r="A1541" s="227">
        <v>1968</v>
      </c>
      <c r="B1541" s="227" t="s">
        <v>19576</v>
      </c>
      <c r="C1541" s="228" t="s">
        <v>2017</v>
      </c>
      <c r="D1541" s="228" t="s">
        <v>2018</v>
      </c>
      <c r="E1541" s="228" t="s">
        <v>19577</v>
      </c>
    </row>
    <row r="1542" spans="1:5" ht="12.75">
      <c r="A1542" s="227">
        <v>1969</v>
      </c>
      <c r="B1542" s="227" t="s">
        <v>19578</v>
      </c>
      <c r="C1542" s="228" t="s">
        <v>2017</v>
      </c>
      <c r="D1542" s="228" t="s">
        <v>2018</v>
      </c>
      <c r="E1542" s="228" t="s">
        <v>19579</v>
      </c>
    </row>
    <row r="1543" spans="1:5" ht="12.75">
      <c r="A1543" s="227">
        <v>1827</v>
      </c>
      <c r="B1543" s="227" t="s">
        <v>10534</v>
      </c>
      <c r="C1543" s="228" t="s">
        <v>2017</v>
      </c>
      <c r="D1543" s="228" t="s">
        <v>2020</v>
      </c>
      <c r="E1543" s="228" t="s">
        <v>19580</v>
      </c>
    </row>
    <row r="1544" spans="1:5" ht="12.75">
      <c r="A1544" s="227">
        <v>1831</v>
      </c>
      <c r="B1544" s="227" t="s">
        <v>10535</v>
      </c>
      <c r="C1544" s="228" t="s">
        <v>2017</v>
      </c>
      <c r="D1544" s="228" t="s">
        <v>2020</v>
      </c>
      <c r="E1544" s="228" t="s">
        <v>19581</v>
      </c>
    </row>
    <row r="1545" spans="1:5" ht="12.75">
      <c r="A1545" s="227">
        <v>1825</v>
      </c>
      <c r="B1545" s="227" t="s">
        <v>10536</v>
      </c>
      <c r="C1545" s="228" t="s">
        <v>2017</v>
      </c>
      <c r="D1545" s="228" t="s">
        <v>2020</v>
      </c>
      <c r="E1545" s="228" t="s">
        <v>19582</v>
      </c>
    </row>
    <row r="1546" spans="1:5" ht="12.75">
      <c r="A1546" s="227">
        <v>1828</v>
      </c>
      <c r="B1546" s="227" t="s">
        <v>10537</v>
      </c>
      <c r="C1546" s="228" t="s">
        <v>2017</v>
      </c>
      <c r="D1546" s="228" t="s">
        <v>2020</v>
      </c>
      <c r="E1546" s="228" t="s">
        <v>19583</v>
      </c>
    </row>
    <row r="1547" spans="1:5" ht="12.75">
      <c r="A1547" s="227">
        <v>1845</v>
      </c>
      <c r="B1547" s="227" t="s">
        <v>10538</v>
      </c>
      <c r="C1547" s="228" t="s">
        <v>2017</v>
      </c>
      <c r="D1547" s="228" t="s">
        <v>2020</v>
      </c>
      <c r="E1547" s="228" t="s">
        <v>19584</v>
      </c>
    </row>
    <row r="1548" spans="1:5" ht="12.75">
      <c r="A1548" s="227">
        <v>1824</v>
      </c>
      <c r="B1548" s="227" t="s">
        <v>10539</v>
      </c>
      <c r="C1548" s="228" t="s">
        <v>2017</v>
      </c>
      <c r="D1548" s="228" t="s">
        <v>2020</v>
      </c>
      <c r="E1548" s="228" t="s">
        <v>19585</v>
      </c>
    </row>
    <row r="1549" spans="1:5" ht="12.75">
      <c r="A1549" s="227">
        <v>1940</v>
      </c>
      <c r="B1549" s="227" t="s">
        <v>19586</v>
      </c>
      <c r="C1549" s="228" t="s">
        <v>2017</v>
      </c>
      <c r="D1549" s="228" t="s">
        <v>2018</v>
      </c>
      <c r="E1549" s="228" t="s">
        <v>19587</v>
      </c>
    </row>
    <row r="1550" spans="1:5" ht="12.75">
      <c r="A1550" s="227">
        <v>1937</v>
      </c>
      <c r="B1550" s="227" t="s">
        <v>19588</v>
      </c>
      <c r="C1550" s="228" t="s">
        <v>2017</v>
      </c>
      <c r="D1550" s="228" t="s">
        <v>2018</v>
      </c>
      <c r="E1550" s="228" t="s">
        <v>18498</v>
      </c>
    </row>
    <row r="1551" spans="1:5" ht="12.75">
      <c r="A1551" s="227">
        <v>1939</v>
      </c>
      <c r="B1551" s="227" t="s">
        <v>19589</v>
      </c>
      <c r="C1551" s="228" t="s">
        <v>2017</v>
      </c>
      <c r="D1551" s="228" t="s">
        <v>2018</v>
      </c>
      <c r="E1551" s="228" t="s">
        <v>19590</v>
      </c>
    </row>
    <row r="1552" spans="1:5" ht="12.75">
      <c r="A1552" s="227">
        <v>1938</v>
      </c>
      <c r="B1552" s="227" t="s">
        <v>19591</v>
      </c>
      <c r="C1552" s="228" t="s">
        <v>2017</v>
      </c>
      <c r="D1552" s="228" t="s">
        <v>2018</v>
      </c>
      <c r="E1552" s="228" t="s">
        <v>19592</v>
      </c>
    </row>
    <row r="1553" spans="1:5" ht="12.75">
      <c r="A1553" s="227">
        <v>42693</v>
      </c>
      <c r="B1553" s="227" t="s">
        <v>19593</v>
      </c>
      <c r="C1553" s="228" t="s">
        <v>2017</v>
      </c>
      <c r="D1553" s="228" t="s">
        <v>2018</v>
      </c>
      <c r="E1553" s="228" t="s">
        <v>19594</v>
      </c>
    </row>
    <row r="1554" spans="1:5" ht="12.75">
      <c r="A1554" s="227">
        <v>42695</v>
      </c>
      <c r="B1554" s="227" t="s">
        <v>19595</v>
      </c>
      <c r="C1554" s="228" t="s">
        <v>2017</v>
      </c>
      <c r="D1554" s="228" t="s">
        <v>2018</v>
      </c>
      <c r="E1554" s="228" t="s">
        <v>19596</v>
      </c>
    </row>
    <row r="1555" spans="1:5" ht="12.75">
      <c r="A1555" s="227">
        <v>42694</v>
      </c>
      <c r="B1555" s="227" t="s">
        <v>19597</v>
      </c>
      <c r="C1555" s="228" t="s">
        <v>2017</v>
      </c>
      <c r="D1555" s="228" t="s">
        <v>2018</v>
      </c>
      <c r="E1555" s="228" t="s">
        <v>19598</v>
      </c>
    </row>
    <row r="1556" spans="1:5" ht="12.75">
      <c r="A1556" s="227">
        <v>20097</v>
      </c>
      <c r="B1556" s="227" t="s">
        <v>19599</v>
      </c>
      <c r="C1556" s="228" t="s">
        <v>2017</v>
      </c>
      <c r="D1556" s="228" t="s">
        <v>2018</v>
      </c>
      <c r="E1556" s="228" t="s">
        <v>19600</v>
      </c>
    </row>
    <row r="1557" spans="1:5" ht="12.75">
      <c r="A1557" s="227">
        <v>20098</v>
      </c>
      <c r="B1557" s="227" t="s">
        <v>19601</v>
      </c>
      <c r="C1557" s="228" t="s">
        <v>2017</v>
      </c>
      <c r="D1557" s="228" t="s">
        <v>2018</v>
      </c>
      <c r="E1557" s="228" t="s">
        <v>19602</v>
      </c>
    </row>
    <row r="1558" spans="1:5" ht="12.75">
      <c r="A1558" s="227">
        <v>20096</v>
      </c>
      <c r="B1558" s="227" t="s">
        <v>19603</v>
      </c>
      <c r="C1558" s="228" t="s">
        <v>2017</v>
      </c>
      <c r="D1558" s="228" t="s">
        <v>2018</v>
      </c>
      <c r="E1558" s="228" t="s">
        <v>19604</v>
      </c>
    </row>
    <row r="1559" spans="1:5" ht="12.75">
      <c r="A1559" s="227">
        <v>1880</v>
      </c>
      <c r="B1559" s="227" t="s">
        <v>10540</v>
      </c>
      <c r="C1559" s="228" t="s">
        <v>2017</v>
      </c>
      <c r="D1559" s="228" t="s">
        <v>2018</v>
      </c>
      <c r="E1559" s="228" t="s">
        <v>18783</v>
      </c>
    </row>
    <row r="1560" spans="1:5" ht="12.75">
      <c r="A1560" s="227">
        <v>39274</v>
      </c>
      <c r="B1560" s="227" t="s">
        <v>10541</v>
      </c>
      <c r="C1560" s="228" t="s">
        <v>2017</v>
      </c>
      <c r="D1560" s="228" t="s">
        <v>2018</v>
      </c>
      <c r="E1560" s="228" t="s">
        <v>19605</v>
      </c>
    </row>
    <row r="1561" spans="1:5" ht="12.75">
      <c r="A1561" s="227">
        <v>2628</v>
      </c>
      <c r="B1561" s="227" t="s">
        <v>10542</v>
      </c>
      <c r="C1561" s="228" t="s">
        <v>2017</v>
      </c>
      <c r="D1561" s="228" t="s">
        <v>2018</v>
      </c>
      <c r="E1561" s="228" t="s">
        <v>19606</v>
      </c>
    </row>
    <row r="1562" spans="1:5" ht="12.75">
      <c r="A1562" s="227">
        <v>2622</v>
      </c>
      <c r="B1562" s="227" t="s">
        <v>10543</v>
      </c>
      <c r="C1562" s="228" t="s">
        <v>2017</v>
      </c>
      <c r="D1562" s="228" t="s">
        <v>2018</v>
      </c>
      <c r="E1562" s="228" t="s">
        <v>18982</v>
      </c>
    </row>
    <row r="1563" spans="1:5" ht="12.75">
      <c r="A1563" s="227">
        <v>2623</v>
      </c>
      <c r="B1563" s="227" t="s">
        <v>10544</v>
      </c>
      <c r="C1563" s="228" t="s">
        <v>2017</v>
      </c>
      <c r="D1563" s="228" t="s">
        <v>2018</v>
      </c>
      <c r="E1563" s="228" t="s">
        <v>19607</v>
      </c>
    </row>
    <row r="1564" spans="1:5" ht="12.75">
      <c r="A1564" s="227">
        <v>2624</v>
      </c>
      <c r="B1564" s="227" t="s">
        <v>10545</v>
      </c>
      <c r="C1564" s="228" t="s">
        <v>2017</v>
      </c>
      <c r="D1564" s="228" t="s">
        <v>2018</v>
      </c>
      <c r="E1564" s="228" t="s">
        <v>19608</v>
      </c>
    </row>
    <row r="1565" spans="1:5" ht="12.75">
      <c r="A1565" s="227">
        <v>2625</v>
      </c>
      <c r="B1565" s="227" t="s">
        <v>10546</v>
      </c>
      <c r="C1565" s="228" t="s">
        <v>2017</v>
      </c>
      <c r="D1565" s="228" t="s">
        <v>2018</v>
      </c>
      <c r="E1565" s="228" t="s">
        <v>19609</v>
      </c>
    </row>
    <row r="1566" spans="1:5" ht="12.75">
      <c r="A1566" s="227">
        <v>2626</v>
      </c>
      <c r="B1566" s="227" t="s">
        <v>10547</v>
      </c>
      <c r="C1566" s="228" t="s">
        <v>2017</v>
      </c>
      <c r="D1566" s="228" t="s">
        <v>2018</v>
      </c>
      <c r="E1566" s="228" t="s">
        <v>19610</v>
      </c>
    </row>
    <row r="1567" spans="1:5" ht="12.75">
      <c r="A1567" s="227">
        <v>2630</v>
      </c>
      <c r="B1567" s="227" t="s">
        <v>10548</v>
      </c>
      <c r="C1567" s="228" t="s">
        <v>2017</v>
      </c>
      <c r="D1567" s="228" t="s">
        <v>2018</v>
      </c>
      <c r="E1567" s="228" t="s">
        <v>19611</v>
      </c>
    </row>
    <row r="1568" spans="1:5" ht="12.75">
      <c r="A1568" s="227">
        <v>2627</v>
      </c>
      <c r="B1568" s="227" t="s">
        <v>10549</v>
      </c>
      <c r="C1568" s="228" t="s">
        <v>2017</v>
      </c>
      <c r="D1568" s="228" t="s">
        <v>2018</v>
      </c>
      <c r="E1568" s="228" t="s">
        <v>19612</v>
      </c>
    </row>
    <row r="1569" spans="1:5" ht="12.75">
      <c r="A1569" s="227">
        <v>2629</v>
      </c>
      <c r="B1569" s="227" t="s">
        <v>10550</v>
      </c>
      <c r="C1569" s="228" t="s">
        <v>2017</v>
      </c>
      <c r="D1569" s="228" t="s">
        <v>2018</v>
      </c>
      <c r="E1569" s="228" t="s">
        <v>19613</v>
      </c>
    </row>
    <row r="1570" spans="1:5" ht="12.75">
      <c r="A1570" s="227">
        <v>12033</v>
      </c>
      <c r="B1570" s="227" t="s">
        <v>10551</v>
      </c>
      <c r="C1570" s="228" t="s">
        <v>2017</v>
      </c>
      <c r="D1570" s="228" t="s">
        <v>2018</v>
      </c>
      <c r="E1570" s="228" t="s">
        <v>19614</v>
      </c>
    </row>
    <row r="1571" spans="1:5" ht="12.75">
      <c r="A1571" s="227">
        <v>40408</v>
      </c>
      <c r="B1571" s="227" t="s">
        <v>10552</v>
      </c>
      <c r="C1571" s="228" t="s">
        <v>2017</v>
      </c>
      <c r="D1571" s="228" t="s">
        <v>2018</v>
      </c>
      <c r="E1571" s="228" t="s">
        <v>19615</v>
      </c>
    </row>
    <row r="1572" spans="1:5" ht="12.75">
      <c r="A1572" s="227">
        <v>40409</v>
      </c>
      <c r="B1572" s="227" t="s">
        <v>10553</v>
      </c>
      <c r="C1572" s="228" t="s">
        <v>2017</v>
      </c>
      <c r="D1572" s="228" t="s">
        <v>2018</v>
      </c>
      <c r="E1572" s="228" t="s">
        <v>19616</v>
      </c>
    </row>
    <row r="1573" spans="1:5" ht="12.75">
      <c r="A1573" s="227">
        <v>39276</v>
      </c>
      <c r="B1573" s="227" t="s">
        <v>10554</v>
      </c>
      <c r="C1573" s="228" t="s">
        <v>2017</v>
      </c>
      <c r="D1573" s="228" t="s">
        <v>2018</v>
      </c>
      <c r="E1573" s="228" t="s">
        <v>19617</v>
      </c>
    </row>
    <row r="1574" spans="1:5" ht="12.75">
      <c r="A1574" s="227">
        <v>39277</v>
      </c>
      <c r="B1574" s="227" t="s">
        <v>10555</v>
      </c>
      <c r="C1574" s="228" t="s">
        <v>2017</v>
      </c>
      <c r="D1574" s="228" t="s">
        <v>2018</v>
      </c>
      <c r="E1574" s="228" t="s">
        <v>19618</v>
      </c>
    </row>
    <row r="1575" spans="1:5" ht="12.75">
      <c r="A1575" s="227">
        <v>12034</v>
      </c>
      <c r="B1575" s="227" t="s">
        <v>10556</v>
      </c>
      <c r="C1575" s="228" t="s">
        <v>2017</v>
      </c>
      <c r="D1575" s="228" t="s">
        <v>2018</v>
      </c>
      <c r="E1575" s="228" t="s">
        <v>18924</v>
      </c>
    </row>
    <row r="1576" spans="1:5" ht="12.75">
      <c r="A1576" s="227">
        <v>39879</v>
      </c>
      <c r="B1576" s="227" t="s">
        <v>10557</v>
      </c>
      <c r="C1576" s="228" t="s">
        <v>2017</v>
      </c>
      <c r="D1576" s="228" t="s">
        <v>2020</v>
      </c>
      <c r="E1576" s="228" t="s">
        <v>19619</v>
      </c>
    </row>
    <row r="1577" spans="1:5" ht="12.75">
      <c r="A1577" s="227">
        <v>39880</v>
      </c>
      <c r="B1577" s="227" t="s">
        <v>10558</v>
      </c>
      <c r="C1577" s="228" t="s">
        <v>2017</v>
      </c>
      <c r="D1577" s="228" t="s">
        <v>2020</v>
      </c>
      <c r="E1577" s="228" t="s">
        <v>19620</v>
      </c>
    </row>
    <row r="1578" spans="1:5" ht="12.75">
      <c r="A1578" s="227">
        <v>39881</v>
      </c>
      <c r="B1578" s="227" t="s">
        <v>10559</v>
      </c>
      <c r="C1578" s="228" t="s">
        <v>2017</v>
      </c>
      <c r="D1578" s="228" t="s">
        <v>2020</v>
      </c>
      <c r="E1578" s="228" t="s">
        <v>19621</v>
      </c>
    </row>
    <row r="1579" spans="1:5" ht="12.75">
      <c r="A1579" s="227">
        <v>39882</v>
      </c>
      <c r="B1579" s="227" t="s">
        <v>10560</v>
      </c>
      <c r="C1579" s="228" t="s">
        <v>2017</v>
      </c>
      <c r="D1579" s="228" t="s">
        <v>2020</v>
      </c>
      <c r="E1579" s="228" t="s">
        <v>19622</v>
      </c>
    </row>
    <row r="1580" spans="1:5" ht="12.75">
      <c r="A1580" s="227">
        <v>39883</v>
      </c>
      <c r="B1580" s="227" t="s">
        <v>10561</v>
      </c>
      <c r="C1580" s="228" t="s">
        <v>2017</v>
      </c>
      <c r="D1580" s="228" t="s">
        <v>2020</v>
      </c>
      <c r="E1580" s="228" t="s">
        <v>19623</v>
      </c>
    </row>
    <row r="1581" spans="1:5" ht="12.75">
      <c r="A1581" s="227">
        <v>39884</v>
      </c>
      <c r="B1581" s="227" t="s">
        <v>10562</v>
      </c>
      <c r="C1581" s="228" t="s">
        <v>2017</v>
      </c>
      <c r="D1581" s="228" t="s">
        <v>2020</v>
      </c>
      <c r="E1581" s="228" t="s">
        <v>19624</v>
      </c>
    </row>
    <row r="1582" spans="1:5" ht="12.75">
      <c r="A1582" s="227">
        <v>39885</v>
      </c>
      <c r="B1582" s="227" t="s">
        <v>10563</v>
      </c>
      <c r="C1582" s="228" t="s">
        <v>2017</v>
      </c>
      <c r="D1582" s="228" t="s">
        <v>2020</v>
      </c>
      <c r="E1582" s="228" t="s">
        <v>19625</v>
      </c>
    </row>
    <row r="1583" spans="1:5" ht="12.75">
      <c r="A1583" s="227">
        <v>1777</v>
      </c>
      <c r="B1583" s="227" t="s">
        <v>10564</v>
      </c>
      <c r="C1583" s="228" t="s">
        <v>2017</v>
      </c>
      <c r="D1583" s="228" t="s">
        <v>2020</v>
      </c>
      <c r="E1583" s="228" t="s">
        <v>19626</v>
      </c>
    </row>
    <row r="1584" spans="1:5" ht="12.75">
      <c r="A1584" s="227">
        <v>1819</v>
      </c>
      <c r="B1584" s="227" t="s">
        <v>10565</v>
      </c>
      <c r="C1584" s="228" t="s">
        <v>2017</v>
      </c>
      <c r="D1584" s="228" t="s">
        <v>2020</v>
      </c>
      <c r="E1584" s="228" t="s">
        <v>19627</v>
      </c>
    </row>
    <row r="1585" spans="1:5" ht="12.75">
      <c r="A1585" s="227">
        <v>1775</v>
      </c>
      <c r="B1585" s="227" t="s">
        <v>10566</v>
      </c>
      <c r="C1585" s="228" t="s">
        <v>2017</v>
      </c>
      <c r="D1585" s="228" t="s">
        <v>2020</v>
      </c>
      <c r="E1585" s="228" t="s">
        <v>19434</v>
      </c>
    </row>
    <row r="1586" spans="1:5" ht="12.75">
      <c r="A1586" s="227">
        <v>1776</v>
      </c>
      <c r="B1586" s="227" t="s">
        <v>10567</v>
      </c>
      <c r="C1586" s="228" t="s">
        <v>2017</v>
      </c>
      <c r="D1586" s="228" t="s">
        <v>2020</v>
      </c>
      <c r="E1586" s="228" t="s">
        <v>19628</v>
      </c>
    </row>
    <row r="1587" spans="1:5" ht="12.75">
      <c r="A1587" s="227">
        <v>1778</v>
      </c>
      <c r="B1587" s="227" t="s">
        <v>10568</v>
      </c>
      <c r="C1587" s="228" t="s">
        <v>2017</v>
      </c>
      <c r="D1587" s="228" t="s">
        <v>2020</v>
      </c>
      <c r="E1587" s="228" t="s">
        <v>19629</v>
      </c>
    </row>
    <row r="1588" spans="1:5" ht="12.75">
      <c r="A1588" s="227">
        <v>1818</v>
      </c>
      <c r="B1588" s="227" t="s">
        <v>10569</v>
      </c>
      <c r="C1588" s="228" t="s">
        <v>2017</v>
      </c>
      <c r="D1588" s="228" t="s">
        <v>2020</v>
      </c>
      <c r="E1588" s="228" t="s">
        <v>19630</v>
      </c>
    </row>
    <row r="1589" spans="1:5" ht="12.75">
      <c r="A1589" s="227">
        <v>1820</v>
      </c>
      <c r="B1589" s="227" t="s">
        <v>10570</v>
      </c>
      <c r="C1589" s="228" t="s">
        <v>2017</v>
      </c>
      <c r="D1589" s="228" t="s">
        <v>2020</v>
      </c>
      <c r="E1589" s="228" t="s">
        <v>19631</v>
      </c>
    </row>
    <row r="1590" spans="1:5" ht="12.75">
      <c r="A1590" s="227">
        <v>1779</v>
      </c>
      <c r="B1590" s="227" t="s">
        <v>10571</v>
      </c>
      <c r="C1590" s="228" t="s">
        <v>2017</v>
      </c>
      <c r="D1590" s="228" t="s">
        <v>2020</v>
      </c>
      <c r="E1590" s="228" t="s">
        <v>19632</v>
      </c>
    </row>
    <row r="1591" spans="1:5" ht="12.75">
      <c r="A1591" s="227">
        <v>1780</v>
      </c>
      <c r="B1591" s="227" t="s">
        <v>10572</v>
      </c>
      <c r="C1591" s="228" t="s">
        <v>2017</v>
      </c>
      <c r="D1591" s="228" t="s">
        <v>2020</v>
      </c>
      <c r="E1591" s="228" t="s">
        <v>19633</v>
      </c>
    </row>
    <row r="1592" spans="1:5" ht="12.75">
      <c r="A1592" s="227">
        <v>1783</v>
      </c>
      <c r="B1592" s="227" t="s">
        <v>10573</v>
      </c>
      <c r="C1592" s="228" t="s">
        <v>2017</v>
      </c>
      <c r="D1592" s="228" t="s">
        <v>2020</v>
      </c>
      <c r="E1592" s="228" t="s">
        <v>19634</v>
      </c>
    </row>
    <row r="1593" spans="1:5" ht="12.75">
      <c r="A1593" s="227">
        <v>1782</v>
      </c>
      <c r="B1593" s="227" t="s">
        <v>10574</v>
      </c>
      <c r="C1593" s="228" t="s">
        <v>2017</v>
      </c>
      <c r="D1593" s="228" t="s">
        <v>2020</v>
      </c>
      <c r="E1593" s="228" t="s">
        <v>19635</v>
      </c>
    </row>
    <row r="1594" spans="1:5" ht="12.75">
      <c r="A1594" s="227">
        <v>1817</v>
      </c>
      <c r="B1594" s="227" t="s">
        <v>10575</v>
      </c>
      <c r="C1594" s="228" t="s">
        <v>2017</v>
      </c>
      <c r="D1594" s="228" t="s">
        <v>2020</v>
      </c>
      <c r="E1594" s="228" t="s">
        <v>19636</v>
      </c>
    </row>
    <row r="1595" spans="1:5" ht="12.75">
      <c r="A1595" s="227">
        <v>1781</v>
      </c>
      <c r="B1595" s="227" t="s">
        <v>10576</v>
      </c>
      <c r="C1595" s="228" t="s">
        <v>2017</v>
      </c>
      <c r="D1595" s="228" t="s">
        <v>2020</v>
      </c>
      <c r="E1595" s="228" t="s">
        <v>19637</v>
      </c>
    </row>
    <row r="1596" spans="1:5" ht="12.75">
      <c r="A1596" s="227">
        <v>1784</v>
      </c>
      <c r="B1596" s="227" t="s">
        <v>10577</v>
      </c>
      <c r="C1596" s="228" t="s">
        <v>2017</v>
      </c>
      <c r="D1596" s="228" t="s">
        <v>2020</v>
      </c>
      <c r="E1596" s="228" t="s">
        <v>19638</v>
      </c>
    </row>
    <row r="1597" spans="1:5" ht="12.75">
      <c r="A1597" s="227">
        <v>1810</v>
      </c>
      <c r="B1597" s="227" t="s">
        <v>10578</v>
      </c>
      <c r="C1597" s="228" t="s">
        <v>2017</v>
      </c>
      <c r="D1597" s="228" t="s">
        <v>2020</v>
      </c>
      <c r="E1597" s="228" t="s">
        <v>19639</v>
      </c>
    </row>
    <row r="1598" spans="1:5" ht="12.75">
      <c r="A1598" s="227">
        <v>1811</v>
      </c>
      <c r="B1598" s="227" t="s">
        <v>10579</v>
      </c>
      <c r="C1598" s="228" t="s">
        <v>2017</v>
      </c>
      <c r="D1598" s="228" t="s">
        <v>2020</v>
      </c>
      <c r="E1598" s="228" t="s">
        <v>19640</v>
      </c>
    </row>
    <row r="1599" spans="1:5" ht="12.75">
      <c r="A1599" s="227">
        <v>1812</v>
      </c>
      <c r="B1599" s="227" t="s">
        <v>10580</v>
      </c>
      <c r="C1599" s="228" t="s">
        <v>2017</v>
      </c>
      <c r="D1599" s="228" t="s">
        <v>2020</v>
      </c>
      <c r="E1599" s="228" t="s">
        <v>19641</v>
      </c>
    </row>
    <row r="1600" spans="1:5" ht="12.75">
      <c r="A1600" s="227">
        <v>40386</v>
      </c>
      <c r="B1600" s="227" t="s">
        <v>10581</v>
      </c>
      <c r="C1600" s="228" t="s">
        <v>2017</v>
      </c>
      <c r="D1600" s="228" t="s">
        <v>2018</v>
      </c>
      <c r="E1600" s="228" t="s">
        <v>19156</v>
      </c>
    </row>
    <row r="1601" spans="1:5" ht="12.75">
      <c r="A1601" s="227">
        <v>40384</v>
      </c>
      <c r="B1601" s="227" t="s">
        <v>10582</v>
      </c>
      <c r="C1601" s="228" t="s">
        <v>2017</v>
      </c>
      <c r="D1601" s="228" t="s">
        <v>2018</v>
      </c>
      <c r="E1601" s="228" t="s">
        <v>19642</v>
      </c>
    </row>
    <row r="1602" spans="1:5" ht="12.75">
      <c r="A1602" s="227">
        <v>40379</v>
      </c>
      <c r="B1602" s="227" t="s">
        <v>10583</v>
      </c>
      <c r="C1602" s="228" t="s">
        <v>2017</v>
      </c>
      <c r="D1602" s="228" t="s">
        <v>2018</v>
      </c>
      <c r="E1602" s="228" t="s">
        <v>19643</v>
      </c>
    </row>
    <row r="1603" spans="1:5" ht="12.75">
      <c r="A1603" s="227">
        <v>40423</v>
      </c>
      <c r="B1603" s="227" t="s">
        <v>10584</v>
      </c>
      <c r="C1603" s="228" t="s">
        <v>2017</v>
      </c>
      <c r="D1603" s="228" t="s">
        <v>2018</v>
      </c>
      <c r="E1603" s="228" t="s">
        <v>19644</v>
      </c>
    </row>
    <row r="1604" spans="1:5" ht="12.75">
      <c r="A1604" s="227">
        <v>40389</v>
      </c>
      <c r="B1604" s="227" t="s">
        <v>10585</v>
      </c>
      <c r="C1604" s="228" t="s">
        <v>2017</v>
      </c>
      <c r="D1604" s="228" t="s">
        <v>2018</v>
      </c>
      <c r="E1604" s="228" t="s">
        <v>19645</v>
      </c>
    </row>
    <row r="1605" spans="1:5" ht="12.75">
      <c r="A1605" s="227">
        <v>40388</v>
      </c>
      <c r="B1605" s="227" t="s">
        <v>10586</v>
      </c>
      <c r="C1605" s="228" t="s">
        <v>2017</v>
      </c>
      <c r="D1605" s="228" t="s">
        <v>2018</v>
      </c>
      <c r="E1605" s="228" t="s">
        <v>19646</v>
      </c>
    </row>
    <row r="1606" spans="1:5" ht="12.75">
      <c r="A1606" s="227">
        <v>40381</v>
      </c>
      <c r="B1606" s="227" t="s">
        <v>10587</v>
      </c>
      <c r="C1606" s="228" t="s">
        <v>2017</v>
      </c>
      <c r="D1606" s="228" t="s">
        <v>2018</v>
      </c>
      <c r="E1606" s="228" t="s">
        <v>19647</v>
      </c>
    </row>
    <row r="1607" spans="1:5" ht="12.75">
      <c r="A1607" s="227">
        <v>40391</v>
      </c>
      <c r="B1607" s="227" t="s">
        <v>10588</v>
      </c>
      <c r="C1607" s="228" t="s">
        <v>2017</v>
      </c>
      <c r="D1607" s="228" t="s">
        <v>2018</v>
      </c>
      <c r="E1607" s="228" t="s">
        <v>19648</v>
      </c>
    </row>
    <row r="1608" spans="1:5" ht="12.75">
      <c r="A1608" s="227">
        <v>40414</v>
      </c>
      <c r="B1608" s="227" t="s">
        <v>10589</v>
      </c>
      <c r="C1608" s="228" t="s">
        <v>2017</v>
      </c>
      <c r="D1608" s="228" t="s">
        <v>2020</v>
      </c>
      <c r="E1608" s="228" t="s">
        <v>19649</v>
      </c>
    </row>
    <row r="1609" spans="1:5" ht="12.75">
      <c r="A1609" s="227">
        <v>40416</v>
      </c>
      <c r="B1609" s="227" t="s">
        <v>10590</v>
      </c>
      <c r="C1609" s="228" t="s">
        <v>2017</v>
      </c>
      <c r="D1609" s="228" t="s">
        <v>2020</v>
      </c>
      <c r="E1609" s="228" t="s">
        <v>19650</v>
      </c>
    </row>
    <row r="1610" spans="1:5" ht="12.75">
      <c r="A1610" s="227">
        <v>40418</v>
      </c>
      <c r="B1610" s="227" t="s">
        <v>10591</v>
      </c>
      <c r="C1610" s="228" t="s">
        <v>2017</v>
      </c>
      <c r="D1610" s="228" t="s">
        <v>2020</v>
      </c>
      <c r="E1610" s="228" t="s">
        <v>19651</v>
      </c>
    </row>
    <row r="1611" spans="1:5" ht="12.75">
      <c r="A1611" s="227">
        <v>2609</v>
      </c>
      <c r="B1611" s="227" t="s">
        <v>10592</v>
      </c>
      <c r="C1611" s="228" t="s">
        <v>2017</v>
      </c>
      <c r="D1611" s="228" t="s">
        <v>2018</v>
      </c>
      <c r="E1611" s="228" t="s">
        <v>19652</v>
      </c>
    </row>
    <row r="1612" spans="1:5" ht="12.75">
      <c r="A1612" s="227">
        <v>2634</v>
      </c>
      <c r="B1612" s="227" t="s">
        <v>10593</v>
      </c>
      <c r="C1612" s="228" t="s">
        <v>2017</v>
      </c>
      <c r="D1612" s="228" t="s">
        <v>2018</v>
      </c>
      <c r="E1612" s="228" t="s">
        <v>19653</v>
      </c>
    </row>
    <row r="1613" spans="1:5" ht="12.75">
      <c r="A1613" s="227">
        <v>2611</v>
      </c>
      <c r="B1613" s="227" t="s">
        <v>10594</v>
      </c>
      <c r="C1613" s="228" t="s">
        <v>2017</v>
      </c>
      <c r="D1613" s="228" t="s">
        <v>2018</v>
      </c>
      <c r="E1613" s="228" t="s">
        <v>19654</v>
      </c>
    </row>
    <row r="1614" spans="1:5" ht="12.75">
      <c r="A1614" s="227">
        <v>34359</v>
      </c>
      <c r="B1614" s="227" t="s">
        <v>10595</v>
      </c>
      <c r="C1614" s="228" t="s">
        <v>2017</v>
      </c>
      <c r="D1614" s="228" t="s">
        <v>2020</v>
      </c>
      <c r="E1614" s="228" t="s">
        <v>19319</v>
      </c>
    </row>
    <row r="1615" spans="1:5" ht="12.75">
      <c r="A1615" s="227">
        <v>1789</v>
      </c>
      <c r="B1615" s="227" t="s">
        <v>10596</v>
      </c>
      <c r="C1615" s="228" t="s">
        <v>2017</v>
      </c>
      <c r="D1615" s="228" t="s">
        <v>2020</v>
      </c>
      <c r="E1615" s="228" t="s">
        <v>19655</v>
      </c>
    </row>
    <row r="1616" spans="1:5" ht="12.75">
      <c r="A1616" s="227">
        <v>1788</v>
      </c>
      <c r="B1616" s="227" t="s">
        <v>10597</v>
      </c>
      <c r="C1616" s="228" t="s">
        <v>2017</v>
      </c>
      <c r="D1616" s="228" t="s">
        <v>2020</v>
      </c>
      <c r="E1616" s="228" t="s">
        <v>19656</v>
      </c>
    </row>
    <row r="1617" spans="1:5" ht="12.75">
      <c r="A1617" s="227">
        <v>1786</v>
      </c>
      <c r="B1617" s="227" t="s">
        <v>10598</v>
      </c>
      <c r="C1617" s="228" t="s">
        <v>2017</v>
      </c>
      <c r="D1617" s="228" t="s">
        <v>2020</v>
      </c>
      <c r="E1617" s="228" t="s">
        <v>19657</v>
      </c>
    </row>
    <row r="1618" spans="1:5" ht="12.75">
      <c r="A1618" s="227">
        <v>1787</v>
      </c>
      <c r="B1618" s="227" t="s">
        <v>10599</v>
      </c>
      <c r="C1618" s="228" t="s">
        <v>2017</v>
      </c>
      <c r="D1618" s="228" t="s">
        <v>2020</v>
      </c>
      <c r="E1618" s="228" t="s">
        <v>19658</v>
      </c>
    </row>
    <row r="1619" spans="1:5" ht="12.75">
      <c r="A1619" s="227">
        <v>1791</v>
      </c>
      <c r="B1619" s="227" t="s">
        <v>10600</v>
      </c>
      <c r="C1619" s="228" t="s">
        <v>2017</v>
      </c>
      <c r="D1619" s="228" t="s">
        <v>2020</v>
      </c>
      <c r="E1619" s="228" t="s">
        <v>19659</v>
      </c>
    </row>
    <row r="1620" spans="1:5" ht="12.75">
      <c r="A1620" s="227">
        <v>1790</v>
      </c>
      <c r="B1620" s="227" t="s">
        <v>10601</v>
      </c>
      <c r="C1620" s="228" t="s">
        <v>2017</v>
      </c>
      <c r="D1620" s="228" t="s">
        <v>2020</v>
      </c>
      <c r="E1620" s="228" t="s">
        <v>19660</v>
      </c>
    </row>
    <row r="1621" spans="1:5" ht="12.75">
      <c r="A1621" s="227">
        <v>1813</v>
      </c>
      <c r="B1621" s="227" t="s">
        <v>10602</v>
      </c>
      <c r="C1621" s="228" t="s">
        <v>2017</v>
      </c>
      <c r="D1621" s="228" t="s">
        <v>2020</v>
      </c>
      <c r="E1621" s="228" t="s">
        <v>19661</v>
      </c>
    </row>
    <row r="1622" spans="1:5" ht="12.75">
      <c r="A1622" s="227">
        <v>1792</v>
      </c>
      <c r="B1622" s="227" t="s">
        <v>10603</v>
      </c>
      <c r="C1622" s="228" t="s">
        <v>2017</v>
      </c>
      <c r="D1622" s="228" t="s">
        <v>2020</v>
      </c>
      <c r="E1622" s="228" t="s">
        <v>19662</v>
      </c>
    </row>
    <row r="1623" spans="1:5" ht="12.75">
      <c r="A1623" s="227">
        <v>1793</v>
      </c>
      <c r="B1623" s="227" t="s">
        <v>10604</v>
      </c>
      <c r="C1623" s="228" t="s">
        <v>2017</v>
      </c>
      <c r="D1623" s="228" t="s">
        <v>2020</v>
      </c>
      <c r="E1623" s="228" t="s">
        <v>19663</v>
      </c>
    </row>
    <row r="1624" spans="1:5" ht="12.75">
      <c r="A1624" s="227">
        <v>1809</v>
      </c>
      <c r="B1624" s="227" t="s">
        <v>10605</v>
      </c>
      <c r="C1624" s="228" t="s">
        <v>2017</v>
      </c>
      <c r="D1624" s="228" t="s">
        <v>2020</v>
      </c>
      <c r="E1624" s="228" t="s">
        <v>19664</v>
      </c>
    </row>
    <row r="1625" spans="1:5" ht="12.75">
      <c r="A1625" s="227">
        <v>1814</v>
      </c>
      <c r="B1625" s="227" t="s">
        <v>10606</v>
      </c>
      <c r="C1625" s="228" t="s">
        <v>2017</v>
      </c>
      <c r="D1625" s="228" t="s">
        <v>2020</v>
      </c>
      <c r="E1625" s="228" t="s">
        <v>19665</v>
      </c>
    </row>
    <row r="1626" spans="1:5" ht="12.75">
      <c r="A1626" s="227">
        <v>1803</v>
      </c>
      <c r="B1626" s="227" t="s">
        <v>10607</v>
      </c>
      <c r="C1626" s="228" t="s">
        <v>2017</v>
      </c>
      <c r="D1626" s="228" t="s">
        <v>2020</v>
      </c>
      <c r="E1626" s="228" t="s">
        <v>19666</v>
      </c>
    </row>
    <row r="1627" spans="1:5" ht="12.75">
      <c r="A1627" s="227">
        <v>1805</v>
      </c>
      <c r="B1627" s="227" t="s">
        <v>10608</v>
      </c>
      <c r="C1627" s="228" t="s">
        <v>2017</v>
      </c>
      <c r="D1627" s="228" t="s">
        <v>2020</v>
      </c>
      <c r="E1627" s="228" t="s">
        <v>19667</v>
      </c>
    </row>
    <row r="1628" spans="1:5" ht="12.75">
      <c r="A1628" s="227">
        <v>1821</v>
      </c>
      <c r="B1628" s="227" t="s">
        <v>10609</v>
      </c>
      <c r="C1628" s="228" t="s">
        <v>2017</v>
      </c>
      <c r="D1628" s="228" t="s">
        <v>2020</v>
      </c>
      <c r="E1628" s="228" t="s">
        <v>19668</v>
      </c>
    </row>
    <row r="1629" spans="1:5" ht="12.75">
      <c r="A1629" s="227">
        <v>1806</v>
      </c>
      <c r="B1629" s="227" t="s">
        <v>10610</v>
      </c>
      <c r="C1629" s="228" t="s">
        <v>2017</v>
      </c>
      <c r="D1629" s="228" t="s">
        <v>2020</v>
      </c>
      <c r="E1629" s="228" t="s">
        <v>19669</v>
      </c>
    </row>
    <row r="1630" spans="1:5" ht="12.75">
      <c r="A1630" s="227">
        <v>1804</v>
      </c>
      <c r="B1630" s="227" t="s">
        <v>10611</v>
      </c>
      <c r="C1630" s="228" t="s">
        <v>2017</v>
      </c>
      <c r="D1630" s="228" t="s">
        <v>2020</v>
      </c>
      <c r="E1630" s="228" t="s">
        <v>19670</v>
      </c>
    </row>
    <row r="1631" spans="1:5" ht="12.75">
      <c r="A1631" s="227">
        <v>1807</v>
      </c>
      <c r="B1631" s="227" t="s">
        <v>10612</v>
      </c>
      <c r="C1631" s="228" t="s">
        <v>2017</v>
      </c>
      <c r="D1631" s="228" t="s">
        <v>2020</v>
      </c>
      <c r="E1631" s="228" t="s">
        <v>19671</v>
      </c>
    </row>
    <row r="1632" spans="1:5" ht="12.75">
      <c r="A1632" s="227">
        <v>1808</v>
      </c>
      <c r="B1632" s="227" t="s">
        <v>10613</v>
      </c>
      <c r="C1632" s="228" t="s">
        <v>2017</v>
      </c>
      <c r="D1632" s="228" t="s">
        <v>2020</v>
      </c>
      <c r="E1632" s="228" t="s">
        <v>19672</v>
      </c>
    </row>
    <row r="1633" spans="1:5" ht="12.75">
      <c r="A1633" s="227">
        <v>1797</v>
      </c>
      <c r="B1633" s="227" t="s">
        <v>10614</v>
      </c>
      <c r="C1633" s="228" t="s">
        <v>2017</v>
      </c>
      <c r="D1633" s="228" t="s">
        <v>2020</v>
      </c>
      <c r="E1633" s="228" t="s">
        <v>19673</v>
      </c>
    </row>
    <row r="1634" spans="1:5" ht="12.75">
      <c r="A1634" s="227">
        <v>1796</v>
      </c>
      <c r="B1634" s="227" t="s">
        <v>10615</v>
      </c>
      <c r="C1634" s="228" t="s">
        <v>2017</v>
      </c>
      <c r="D1634" s="228" t="s">
        <v>2020</v>
      </c>
      <c r="E1634" s="228" t="s">
        <v>19674</v>
      </c>
    </row>
    <row r="1635" spans="1:5" ht="12.75">
      <c r="A1635" s="227">
        <v>1794</v>
      </c>
      <c r="B1635" s="227" t="s">
        <v>10616</v>
      </c>
      <c r="C1635" s="228" t="s">
        <v>2017</v>
      </c>
      <c r="D1635" s="228" t="s">
        <v>2020</v>
      </c>
      <c r="E1635" s="228" t="s">
        <v>19675</v>
      </c>
    </row>
    <row r="1636" spans="1:5" ht="12.75">
      <c r="A1636" s="227">
        <v>1816</v>
      </c>
      <c r="B1636" s="227" t="s">
        <v>10617</v>
      </c>
      <c r="C1636" s="228" t="s">
        <v>2017</v>
      </c>
      <c r="D1636" s="228" t="s">
        <v>2020</v>
      </c>
      <c r="E1636" s="228" t="s">
        <v>19676</v>
      </c>
    </row>
    <row r="1637" spans="1:5" ht="12.75">
      <c r="A1637" s="227">
        <v>1815</v>
      </c>
      <c r="B1637" s="227" t="s">
        <v>10618</v>
      </c>
      <c r="C1637" s="228" t="s">
        <v>2017</v>
      </c>
      <c r="D1637" s="228" t="s">
        <v>2020</v>
      </c>
      <c r="E1637" s="228" t="s">
        <v>19677</v>
      </c>
    </row>
    <row r="1638" spans="1:5" ht="12.75">
      <c r="A1638" s="227">
        <v>1798</v>
      </c>
      <c r="B1638" s="227" t="s">
        <v>10619</v>
      </c>
      <c r="C1638" s="228" t="s">
        <v>2017</v>
      </c>
      <c r="D1638" s="228" t="s">
        <v>2020</v>
      </c>
      <c r="E1638" s="228" t="s">
        <v>19678</v>
      </c>
    </row>
    <row r="1639" spans="1:5" ht="12.75">
      <c r="A1639" s="227">
        <v>1795</v>
      </c>
      <c r="B1639" s="227" t="s">
        <v>10620</v>
      </c>
      <c r="C1639" s="228" t="s">
        <v>2017</v>
      </c>
      <c r="D1639" s="228" t="s">
        <v>2020</v>
      </c>
      <c r="E1639" s="228" t="s">
        <v>19679</v>
      </c>
    </row>
    <row r="1640" spans="1:5" ht="12.75">
      <c r="A1640" s="227">
        <v>1799</v>
      </c>
      <c r="B1640" s="227" t="s">
        <v>10621</v>
      </c>
      <c r="C1640" s="228" t="s">
        <v>2017</v>
      </c>
      <c r="D1640" s="228" t="s">
        <v>2020</v>
      </c>
      <c r="E1640" s="228" t="s">
        <v>19680</v>
      </c>
    </row>
    <row r="1641" spans="1:5" ht="12.75">
      <c r="A1641" s="227">
        <v>1800</v>
      </c>
      <c r="B1641" s="227" t="s">
        <v>10622</v>
      </c>
      <c r="C1641" s="228" t="s">
        <v>2017</v>
      </c>
      <c r="D1641" s="228" t="s">
        <v>2020</v>
      </c>
      <c r="E1641" s="228" t="s">
        <v>19681</v>
      </c>
    </row>
    <row r="1642" spans="1:5" ht="12.75">
      <c r="A1642" s="227">
        <v>1802</v>
      </c>
      <c r="B1642" s="227" t="s">
        <v>10623</v>
      </c>
      <c r="C1642" s="228" t="s">
        <v>2017</v>
      </c>
      <c r="D1642" s="228" t="s">
        <v>2020</v>
      </c>
      <c r="E1642" s="228" t="s">
        <v>19682</v>
      </c>
    </row>
    <row r="1643" spans="1:5" ht="12.75">
      <c r="A1643" s="227">
        <v>40385</v>
      </c>
      <c r="B1643" s="227" t="s">
        <v>10624</v>
      </c>
      <c r="C1643" s="228" t="s">
        <v>2017</v>
      </c>
      <c r="D1643" s="228" t="s">
        <v>2018</v>
      </c>
      <c r="E1643" s="228" t="s">
        <v>19156</v>
      </c>
    </row>
    <row r="1644" spans="1:5" ht="12.75">
      <c r="A1644" s="227">
        <v>40383</v>
      </c>
      <c r="B1644" s="227" t="s">
        <v>10625</v>
      </c>
      <c r="C1644" s="228" t="s">
        <v>2017</v>
      </c>
      <c r="D1644" s="228" t="s">
        <v>2018</v>
      </c>
      <c r="E1644" s="228" t="s">
        <v>19642</v>
      </c>
    </row>
    <row r="1645" spans="1:5" ht="12.75">
      <c r="A1645" s="227">
        <v>40378</v>
      </c>
      <c r="B1645" s="227" t="s">
        <v>10626</v>
      </c>
      <c r="C1645" s="228" t="s">
        <v>2017</v>
      </c>
      <c r="D1645" s="228" t="s">
        <v>2018</v>
      </c>
      <c r="E1645" s="228" t="s">
        <v>19643</v>
      </c>
    </row>
    <row r="1646" spans="1:5" ht="12.75">
      <c r="A1646" s="227">
        <v>40382</v>
      </c>
      <c r="B1646" s="227" t="s">
        <v>10627</v>
      </c>
      <c r="C1646" s="228" t="s">
        <v>2017</v>
      </c>
      <c r="D1646" s="228" t="s">
        <v>2018</v>
      </c>
      <c r="E1646" s="228" t="s">
        <v>19644</v>
      </c>
    </row>
    <row r="1647" spans="1:5" ht="12.75">
      <c r="A1647" s="227">
        <v>40422</v>
      </c>
      <c r="B1647" s="227" t="s">
        <v>10628</v>
      </c>
      <c r="C1647" s="228" t="s">
        <v>2017</v>
      </c>
      <c r="D1647" s="228" t="s">
        <v>2018</v>
      </c>
      <c r="E1647" s="228" t="s">
        <v>19683</v>
      </c>
    </row>
    <row r="1648" spans="1:5" ht="12.75">
      <c r="A1648" s="227">
        <v>40387</v>
      </c>
      <c r="B1648" s="227" t="s">
        <v>10629</v>
      </c>
      <c r="C1648" s="228" t="s">
        <v>2017</v>
      </c>
      <c r="D1648" s="228" t="s">
        <v>2018</v>
      </c>
      <c r="E1648" s="228" t="s">
        <v>19684</v>
      </c>
    </row>
    <row r="1649" spans="1:5" ht="12.75">
      <c r="A1649" s="227">
        <v>40380</v>
      </c>
      <c r="B1649" s="227" t="s">
        <v>10630</v>
      </c>
      <c r="C1649" s="228" t="s">
        <v>2017</v>
      </c>
      <c r="D1649" s="228" t="s">
        <v>2018</v>
      </c>
      <c r="E1649" s="228" t="s">
        <v>19647</v>
      </c>
    </row>
    <row r="1650" spans="1:5" ht="12.75">
      <c r="A1650" s="227">
        <v>40390</v>
      </c>
      <c r="B1650" s="227" t="s">
        <v>10631</v>
      </c>
      <c r="C1650" s="228" t="s">
        <v>2017</v>
      </c>
      <c r="D1650" s="228" t="s">
        <v>2018</v>
      </c>
      <c r="E1650" s="228" t="s">
        <v>19685</v>
      </c>
    </row>
    <row r="1651" spans="1:5" ht="12.75">
      <c r="A1651" s="227">
        <v>40413</v>
      </c>
      <c r="B1651" s="227" t="s">
        <v>10632</v>
      </c>
      <c r="C1651" s="228" t="s">
        <v>2017</v>
      </c>
      <c r="D1651" s="228" t="s">
        <v>2020</v>
      </c>
      <c r="E1651" s="228" t="s">
        <v>19686</v>
      </c>
    </row>
    <row r="1652" spans="1:5" ht="12.75">
      <c r="A1652" s="227">
        <v>40415</v>
      </c>
      <c r="B1652" s="227" t="s">
        <v>10633</v>
      </c>
      <c r="C1652" s="228" t="s">
        <v>2017</v>
      </c>
      <c r="D1652" s="228" t="s">
        <v>2020</v>
      </c>
      <c r="E1652" s="228" t="s">
        <v>19687</v>
      </c>
    </row>
    <row r="1653" spans="1:5" ht="12.75">
      <c r="A1653" s="227">
        <v>40417</v>
      </c>
      <c r="B1653" s="227" t="s">
        <v>10634</v>
      </c>
      <c r="C1653" s="228" t="s">
        <v>2017</v>
      </c>
      <c r="D1653" s="228" t="s">
        <v>2020</v>
      </c>
      <c r="E1653" s="228" t="s">
        <v>19688</v>
      </c>
    </row>
    <row r="1654" spans="1:5" ht="12.75">
      <c r="A1654" s="227">
        <v>39271</v>
      </c>
      <c r="B1654" s="227" t="s">
        <v>10635</v>
      </c>
      <c r="C1654" s="228" t="s">
        <v>2017</v>
      </c>
      <c r="D1654" s="228" t="s">
        <v>2018</v>
      </c>
      <c r="E1654" s="228" t="s">
        <v>18079</v>
      </c>
    </row>
    <row r="1655" spans="1:5" ht="12.75">
      <c r="A1655" s="227">
        <v>39273</v>
      </c>
      <c r="B1655" s="227" t="s">
        <v>10636</v>
      </c>
      <c r="C1655" s="228" t="s">
        <v>2017</v>
      </c>
      <c r="D1655" s="228" t="s">
        <v>2018</v>
      </c>
      <c r="E1655" s="228" t="s">
        <v>18246</v>
      </c>
    </row>
    <row r="1656" spans="1:5" ht="12.75">
      <c r="A1656" s="227">
        <v>39272</v>
      </c>
      <c r="B1656" s="227" t="s">
        <v>10637</v>
      </c>
      <c r="C1656" s="228" t="s">
        <v>2017</v>
      </c>
      <c r="D1656" s="228" t="s">
        <v>2018</v>
      </c>
      <c r="E1656" s="228" t="s">
        <v>19689</v>
      </c>
    </row>
    <row r="1657" spans="1:5" ht="12.75">
      <c r="A1657" s="227">
        <v>1875</v>
      </c>
      <c r="B1657" s="227" t="s">
        <v>10638</v>
      </c>
      <c r="C1657" s="228" t="s">
        <v>2017</v>
      </c>
      <c r="D1657" s="228" t="s">
        <v>2018</v>
      </c>
      <c r="E1657" s="228" t="s">
        <v>19690</v>
      </c>
    </row>
    <row r="1658" spans="1:5" ht="12.75">
      <c r="A1658" s="227">
        <v>1874</v>
      </c>
      <c r="B1658" s="227" t="s">
        <v>10639</v>
      </c>
      <c r="C1658" s="228" t="s">
        <v>2017</v>
      </c>
      <c r="D1658" s="228" t="s">
        <v>2018</v>
      </c>
      <c r="E1658" s="228" t="s">
        <v>18784</v>
      </c>
    </row>
    <row r="1659" spans="1:5" ht="12.75">
      <c r="A1659" s="227">
        <v>1870</v>
      </c>
      <c r="B1659" s="227" t="s">
        <v>10640</v>
      </c>
      <c r="C1659" s="228" t="s">
        <v>2017</v>
      </c>
      <c r="D1659" s="228" t="s">
        <v>2022</v>
      </c>
      <c r="E1659" s="228" t="s">
        <v>19691</v>
      </c>
    </row>
    <row r="1660" spans="1:5" ht="12.75">
      <c r="A1660" s="227">
        <v>1884</v>
      </c>
      <c r="B1660" s="227" t="s">
        <v>10641</v>
      </c>
      <c r="C1660" s="228" t="s">
        <v>2017</v>
      </c>
      <c r="D1660" s="228" t="s">
        <v>2018</v>
      </c>
      <c r="E1660" s="228" t="s">
        <v>19692</v>
      </c>
    </row>
    <row r="1661" spans="1:5" ht="12.75">
      <c r="A1661" s="227">
        <v>1887</v>
      </c>
      <c r="B1661" s="227" t="s">
        <v>10642</v>
      </c>
      <c r="C1661" s="228" t="s">
        <v>2017</v>
      </c>
      <c r="D1661" s="228" t="s">
        <v>2018</v>
      </c>
      <c r="E1661" s="228" t="s">
        <v>19693</v>
      </c>
    </row>
    <row r="1662" spans="1:5" ht="12.75">
      <c r="A1662" s="227">
        <v>1876</v>
      </c>
      <c r="B1662" s="227" t="s">
        <v>10643</v>
      </c>
      <c r="C1662" s="228" t="s">
        <v>2017</v>
      </c>
      <c r="D1662" s="228" t="s">
        <v>2018</v>
      </c>
      <c r="E1662" s="228" t="s">
        <v>19694</v>
      </c>
    </row>
    <row r="1663" spans="1:5" ht="12.75">
      <c r="A1663" s="227">
        <v>1879</v>
      </c>
      <c r="B1663" s="227" t="s">
        <v>10644</v>
      </c>
      <c r="C1663" s="228" t="s">
        <v>2017</v>
      </c>
      <c r="D1663" s="228" t="s">
        <v>2018</v>
      </c>
      <c r="E1663" s="228" t="s">
        <v>19695</v>
      </c>
    </row>
    <row r="1664" spans="1:5" ht="12.75">
      <c r="A1664" s="227">
        <v>1877</v>
      </c>
      <c r="B1664" s="227" t="s">
        <v>10645</v>
      </c>
      <c r="C1664" s="228" t="s">
        <v>2017</v>
      </c>
      <c r="D1664" s="228" t="s">
        <v>2018</v>
      </c>
      <c r="E1664" s="228" t="s">
        <v>19696</v>
      </c>
    </row>
    <row r="1665" spans="1:5" ht="12.75">
      <c r="A1665" s="227">
        <v>1878</v>
      </c>
      <c r="B1665" s="227" t="s">
        <v>10646</v>
      </c>
      <c r="C1665" s="228" t="s">
        <v>2017</v>
      </c>
      <c r="D1665" s="228" t="s">
        <v>2018</v>
      </c>
      <c r="E1665" s="228" t="s">
        <v>19697</v>
      </c>
    </row>
    <row r="1666" spans="1:5" ht="12.75">
      <c r="A1666" s="227">
        <v>2621</v>
      </c>
      <c r="B1666" s="227" t="s">
        <v>10647</v>
      </c>
      <c r="C1666" s="228" t="s">
        <v>2017</v>
      </c>
      <c r="D1666" s="228" t="s">
        <v>2018</v>
      </c>
      <c r="E1666" s="228" t="s">
        <v>19698</v>
      </c>
    </row>
    <row r="1667" spans="1:5" ht="12.75">
      <c r="A1667" s="227">
        <v>2616</v>
      </c>
      <c r="B1667" s="227" t="s">
        <v>10648</v>
      </c>
      <c r="C1667" s="228" t="s">
        <v>2017</v>
      </c>
      <c r="D1667" s="228" t="s">
        <v>2018</v>
      </c>
      <c r="E1667" s="228" t="s">
        <v>19699</v>
      </c>
    </row>
    <row r="1668" spans="1:5" ht="12.75">
      <c r="A1668" s="227">
        <v>2633</v>
      </c>
      <c r="B1668" s="227" t="s">
        <v>10649</v>
      </c>
      <c r="C1668" s="228" t="s">
        <v>2017</v>
      </c>
      <c r="D1668" s="228" t="s">
        <v>2018</v>
      </c>
      <c r="E1668" s="228" t="s">
        <v>18701</v>
      </c>
    </row>
    <row r="1669" spans="1:5" ht="12.75">
      <c r="A1669" s="227">
        <v>2617</v>
      </c>
      <c r="B1669" s="227" t="s">
        <v>10650</v>
      </c>
      <c r="C1669" s="228" t="s">
        <v>2017</v>
      </c>
      <c r="D1669" s="228" t="s">
        <v>2018</v>
      </c>
      <c r="E1669" s="228" t="s">
        <v>19700</v>
      </c>
    </row>
    <row r="1670" spans="1:5" ht="12.75">
      <c r="A1670" s="227">
        <v>2618</v>
      </c>
      <c r="B1670" s="227" t="s">
        <v>10651</v>
      </c>
      <c r="C1670" s="228" t="s">
        <v>2017</v>
      </c>
      <c r="D1670" s="228" t="s">
        <v>2018</v>
      </c>
      <c r="E1670" s="228" t="s">
        <v>19148</v>
      </c>
    </row>
    <row r="1671" spans="1:5" ht="12.75">
      <c r="A1671" s="227">
        <v>2632</v>
      </c>
      <c r="B1671" s="227" t="s">
        <v>10652</v>
      </c>
      <c r="C1671" s="228" t="s">
        <v>2017</v>
      </c>
      <c r="D1671" s="228" t="s">
        <v>2018</v>
      </c>
      <c r="E1671" s="228" t="s">
        <v>19701</v>
      </c>
    </row>
    <row r="1672" spans="1:5" ht="12.75">
      <c r="A1672" s="227">
        <v>2631</v>
      </c>
      <c r="B1672" s="227" t="s">
        <v>10653</v>
      </c>
      <c r="C1672" s="228" t="s">
        <v>2017</v>
      </c>
      <c r="D1672" s="228" t="s">
        <v>2018</v>
      </c>
      <c r="E1672" s="228" t="s">
        <v>19702</v>
      </c>
    </row>
    <row r="1673" spans="1:5" ht="12.75">
      <c r="A1673" s="227">
        <v>2619</v>
      </c>
      <c r="B1673" s="227" t="s">
        <v>10654</v>
      </c>
      <c r="C1673" s="228" t="s">
        <v>2017</v>
      </c>
      <c r="D1673" s="228" t="s">
        <v>2018</v>
      </c>
      <c r="E1673" s="228" t="s">
        <v>19703</v>
      </c>
    </row>
    <row r="1674" spans="1:5" ht="12.75">
      <c r="A1674" s="227">
        <v>2620</v>
      </c>
      <c r="B1674" s="227" t="s">
        <v>10655</v>
      </c>
      <c r="C1674" s="228" t="s">
        <v>2017</v>
      </c>
      <c r="D1674" s="228" t="s">
        <v>2018</v>
      </c>
      <c r="E1674" s="228" t="s">
        <v>19704</v>
      </c>
    </row>
    <row r="1675" spans="1:5" ht="12.75">
      <c r="A1675" s="227">
        <v>44472</v>
      </c>
      <c r="B1675" s="227" t="s">
        <v>10656</v>
      </c>
      <c r="C1675" s="228" t="s">
        <v>2017</v>
      </c>
      <c r="D1675" s="228" t="s">
        <v>2020</v>
      </c>
      <c r="E1675" s="228" t="s">
        <v>19705</v>
      </c>
    </row>
    <row r="1676" spans="1:5" ht="12.75">
      <c r="A1676" s="227">
        <v>38369</v>
      </c>
      <c r="B1676" s="227" t="s">
        <v>10657</v>
      </c>
      <c r="C1676" s="228" t="s">
        <v>2017</v>
      </c>
      <c r="D1676" s="228" t="s">
        <v>2018</v>
      </c>
      <c r="E1676" s="228" t="s">
        <v>19706</v>
      </c>
    </row>
    <row r="1677" spans="1:5" ht="12.75">
      <c r="A1677" s="227">
        <v>38370</v>
      </c>
      <c r="B1677" s="227" t="s">
        <v>10658</v>
      </c>
      <c r="C1677" s="228" t="s">
        <v>2017</v>
      </c>
      <c r="D1677" s="228" t="s">
        <v>2018</v>
      </c>
      <c r="E1677" s="228" t="s">
        <v>19706</v>
      </c>
    </row>
    <row r="1678" spans="1:5" ht="12.75">
      <c r="A1678" s="227">
        <v>38372</v>
      </c>
      <c r="B1678" s="227" t="s">
        <v>10659</v>
      </c>
      <c r="C1678" s="228" t="s">
        <v>2017</v>
      </c>
      <c r="D1678" s="228" t="s">
        <v>2018</v>
      </c>
      <c r="E1678" s="228" t="s">
        <v>19707</v>
      </c>
    </row>
    <row r="1679" spans="1:5" ht="12.75">
      <c r="A1679" s="227">
        <v>2357</v>
      </c>
      <c r="B1679" s="227" t="s">
        <v>10660</v>
      </c>
      <c r="C1679" s="228" t="s">
        <v>2021</v>
      </c>
      <c r="D1679" s="228" t="s">
        <v>2018</v>
      </c>
      <c r="E1679" s="228" t="s">
        <v>19708</v>
      </c>
    </row>
    <row r="1680" spans="1:5" ht="12.75">
      <c r="A1680" s="227">
        <v>40806</v>
      </c>
      <c r="B1680" s="227" t="s">
        <v>10661</v>
      </c>
      <c r="C1680" s="228" t="s">
        <v>2027</v>
      </c>
      <c r="D1680" s="228" t="s">
        <v>2018</v>
      </c>
      <c r="E1680" s="228" t="s">
        <v>19709</v>
      </c>
    </row>
    <row r="1681" spans="1:5" ht="12.75">
      <c r="A1681" s="227">
        <v>2355</v>
      </c>
      <c r="B1681" s="227" t="s">
        <v>10662</v>
      </c>
      <c r="C1681" s="228" t="s">
        <v>2021</v>
      </c>
      <c r="D1681" s="228" t="s">
        <v>2018</v>
      </c>
      <c r="E1681" s="228" t="s">
        <v>19702</v>
      </c>
    </row>
    <row r="1682" spans="1:5" ht="12.75">
      <c r="A1682" s="227">
        <v>40805</v>
      </c>
      <c r="B1682" s="227" t="s">
        <v>10663</v>
      </c>
      <c r="C1682" s="228" t="s">
        <v>2027</v>
      </c>
      <c r="D1682" s="228" t="s">
        <v>2018</v>
      </c>
      <c r="E1682" s="228" t="s">
        <v>19710</v>
      </c>
    </row>
    <row r="1683" spans="1:5" ht="12.75">
      <c r="A1683" s="227">
        <v>2358</v>
      </c>
      <c r="B1683" s="227" t="s">
        <v>10664</v>
      </c>
      <c r="C1683" s="228" t="s">
        <v>2021</v>
      </c>
      <c r="D1683" s="228" t="s">
        <v>2018</v>
      </c>
      <c r="E1683" s="228" t="s">
        <v>19711</v>
      </c>
    </row>
    <row r="1684" spans="1:5" ht="12.75">
      <c r="A1684" s="227">
        <v>40807</v>
      </c>
      <c r="B1684" s="227" t="s">
        <v>10665</v>
      </c>
      <c r="C1684" s="228" t="s">
        <v>2027</v>
      </c>
      <c r="D1684" s="228" t="s">
        <v>2018</v>
      </c>
      <c r="E1684" s="228" t="s">
        <v>19712</v>
      </c>
    </row>
    <row r="1685" spans="1:5" ht="12.75">
      <c r="A1685" s="227">
        <v>2359</v>
      </c>
      <c r="B1685" s="227" t="s">
        <v>10666</v>
      </c>
      <c r="C1685" s="228" t="s">
        <v>2021</v>
      </c>
      <c r="D1685" s="228" t="s">
        <v>2018</v>
      </c>
      <c r="E1685" s="228" t="s">
        <v>19713</v>
      </c>
    </row>
    <row r="1686" spans="1:5" ht="12.75">
      <c r="A1686" s="227">
        <v>40808</v>
      </c>
      <c r="B1686" s="227" t="s">
        <v>10667</v>
      </c>
      <c r="C1686" s="228" t="s">
        <v>2027</v>
      </c>
      <c r="D1686" s="228" t="s">
        <v>2018</v>
      </c>
      <c r="E1686" s="228" t="s">
        <v>19714</v>
      </c>
    </row>
    <row r="1687" spans="1:5" ht="12.75">
      <c r="A1687" s="227">
        <v>44330</v>
      </c>
      <c r="B1687" s="227" t="s">
        <v>10668</v>
      </c>
      <c r="C1687" s="228" t="s">
        <v>2025</v>
      </c>
      <c r="D1687" s="228" t="s">
        <v>2018</v>
      </c>
      <c r="E1687" s="228" t="s">
        <v>19246</v>
      </c>
    </row>
    <row r="1688" spans="1:5" ht="12.75">
      <c r="A1688" s="227">
        <v>43144</v>
      </c>
      <c r="B1688" s="227" t="s">
        <v>10669</v>
      </c>
      <c r="C1688" s="228" t="s">
        <v>2024</v>
      </c>
      <c r="D1688" s="228" t="s">
        <v>2018</v>
      </c>
      <c r="E1688" s="228" t="s">
        <v>19715</v>
      </c>
    </row>
    <row r="1689" spans="1:5" ht="12.75">
      <c r="A1689" s="227">
        <v>39397</v>
      </c>
      <c r="B1689" s="227" t="s">
        <v>10670</v>
      </c>
      <c r="C1689" s="228" t="s">
        <v>2025</v>
      </c>
      <c r="D1689" s="228" t="s">
        <v>2018</v>
      </c>
      <c r="E1689" s="228" t="s">
        <v>19068</v>
      </c>
    </row>
    <row r="1690" spans="1:5" ht="12.75">
      <c r="A1690" s="227">
        <v>2692</v>
      </c>
      <c r="B1690" s="227" t="s">
        <v>10671</v>
      </c>
      <c r="C1690" s="228" t="s">
        <v>2025</v>
      </c>
      <c r="D1690" s="228" t="s">
        <v>2018</v>
      </c>
      <c r="E1690" s="228" t="s">
        <v>19607</v>
      </c>
    </row>
    <row r="1691" spans="1:5" ht="12.75">
      <c r="A1691" s="227">
        <v>44329</v>
      </c>
      <c r="B1691" s="227" t="s">
        <v>10672</v>
      </c>
      <c r="C1691" s="228" t="s">
        <v>2025</v>
      </c>
      <c r="D1691" s="228" t="s">
        <v>2018</v>
      </c>
      <c r="E1691" s="228" t="s">
        <v>19716</v>
      </c>
    </row>
    <row r="1692" spans="1:5" ht="12.75">
      <c r="A1692" s="227">
        <v>5318</v>
      </c>
      <c r="B1692" s="227" t="s">
        <v>10673</v>
      </c>
      <c r="C1692" s="228" t="s">
        <v>2025</v>
      </c>
      <c r="D1692" s="228" t="s">
        <v>2022</v>
      </c>
      <c r="E1692" s="228" t="s">
        <v>19717</v>
      </c>
    </row>
    <row r="1693" spans="1:5" ht="12.75">
      <c r="A1693" s="227">
        <v>5330</v>
      </c>
      <c r="B1693" s="227" t="s">
        <v>10674</v>
      </c>
      <c r="C1693" s="228" t="s">
        <v>2025</v>
      </c>
      <c r="D1693" s="228" t="s">
        <v>2018</v>
      </c>
      <c r="E1693" s="228" t="s">
        <v>19718</v>
      </c>
    </row>
    <row r="1694" spans="1:5" ht="12.75">
      <c r="A1694" s="227">
        <v>44532</v>
      </c>
      <c r="B1694" s="227" t="s">
        <v>10675</v>
      </c>
      <c r="C1694" s="228" t="s">
        <v>2017</v>
      </c>
      <c r="D1694" s="228" t="s">
        <v>2018</v>
      </c>
      <c r="E1694" s="228" t="s">
        <v>19649</v>
      </c>
    </row>
    <row r="1695" spans="1:5" ht="12.75">
      <c r="A1695" s="227">
        <v>44531</v>
      </c>
      <c r="B1695" s="227" t="s">
        <v>10676</v>
      </c>
      <c r="C1695" s="228" t="s">
        <v>2017</v>
      </c>
      <c r="D1695" s="228" t="s">
        <v>2018</v>
      </c>
      <c r="E1695" s="228" t="s">
        <v>18154</v>
      </c>
    </row>
    <row r="1696" spans="1:5" ht="12.75">
      <c r="A1696" s="227">
        <v>38140</v>
      </c>
      <c r="B1696" s="227" t="s">
        <v>10677</v>
      </c>
      <c r="C1696" s="228" t="s">
        <v>2017</v>
      </c>
      <c r="D1696" s="228" t="s">
        <v>2022</v>
      </c>
      <c r="E1696" s="228" t="s">
        <v>19068</v>
      </c>
    </row>
    <row r="1697" spans="1:5" ht="12.75">
      <c r="A1697" s="227">
        <v>13887</v>
      </c>
      <c r="B1697" s="227" t="s">
        <v>10678</v>
      </c>
      <c r="C1697" s="228" t="s">
        <v>2017</v>
      </c>
      <c r="D1697" s="228" t="s">
        <v>2018</v>
      </c>
      <c r="E1697" s="228" t="s">
        <v>19719</v>
      </c>
    </row>
    <row r="1698" spans="1:5" ht="12.75">
      <c r="A1698" s="227">
        <v>44495</v>
      </c>
      <c r="B1698" s="227" t="s">
        <v>10679</v>
      </c>
      <c r="C1698" s="228" t="s">
        <v>2017</v>
      </c>
      <c r="D1698" s="228" t="s">
        <v>2018</v>
      </c>
      <c r="E1698" s="228" t="s">
        <v>19720</v>
      </c>
    </row>
    <row r="1699" spans="1:5" ht="12.75">
      <c r="A1699" s="227">
        <v>44533</v>
      </c>
      <c r="B1699" s="227" t="s">
        <v>10680</v>
      </c>
      <c r="C1699" s="228" t="s">
        <v>2017</v>
      </c>
      <c r="D1699" s="228" t="s">
        <v>2018</v>
      </c>
      <c r="E1699" s="228" t="s">
        <v>19721</v>
      </c>
    </row>
    <row r="1700" spans="1:5" ht="12.75">
      <c r="A1700" s="227">
        <v>44534</v>
      </c>
      <c r="B1700" s="227" t="s">
        <v>10681</v>
      </c>
      <c r="C1700" s="228" t="s">
        <v>2017</v>
      </c>
      <c r="D1700" s="228" t="s">
        <v>2018</v>
      </c>
      <c r="E1700" s="228" t="s">
        <v>19722</v>
      </c>
    </row>
    <row r="1701" spans="1:5" ht="12.75">
      <c r="A1701" s="227">
        <v>34544</v>
      </c>
      <c r="B1701" s="227" t="s">
        <v>10682</v>
      </c>
      <c r="C1701" s="228" t="s">
        <v>2017</v>
      </c>
      <c r="D1701" s="228" t="s">
        <v>2018</v>
      </c>
      <c r="E1701" s="228" t="s">
        <v>19723</v>
      </c>
    </row>
    <row r="1702" spans="1:5" ht="12.75">
      <c r="A1702" s="227">
        <v>34729</v>
      </c>
      <c r="B1702" s="227" t="s">
        <v>10683</v>
      </c>
      <c r="C1702" s="228" t="s">
        <v>2017</v>
      </c>
      <c r="D1702" s="228" t="s">
        <v>2018</v>
      </c>
      <c r="E1702" s="228" t="s">
        <v>19724</v>
      </c>
    </row>
    <row r="1703" spans="1:5" ht="12.75">
      <c r="A1703" s="227">
        <v>34734</v>
      </c>
      <c r="B1703" s="227" t="s">
        <v>10684</v>
      </c>
      <c r="C1703" s="228" t="s">
        <v>2017</v>
      </c>
      <c r="D1703" s="228" t="s">
        <v>2018</v>
      </c>
      <c r="E1703" s="228" t="s">
        <v>19725</v>
      </c>
    </row>
    <row r="1704" spans="1:5" ht="12.75">
      <c r="A1704" s="227">
        <v>34738</v>
      </c>
      <c r="B1704" s="227" t="s">
        <v>10685</v>
      </c>
      <c r="C1704" s="228" t="s">
        <v>2017</v>
      </c>
      <c r="D1704" s="228" t="s">
        <v>2018</v>
      </c>
      <c r="E1704" s="228" t="s">
        <v>19726</v>
      </c>
    </row>
    <row r="1705" spans="1:5" ht="12.75">
      <c r="A1705" s="227">
        <v>2391</v>
      </c>
      <c r="B1705" s="227" t="s">
        <v>10686</v>
      </c>
      <c r="C1705" s="228" t="s">
        <v>2017</v>
      </c>
      <c r="D1705" s="228" t="s">
        <v>2018</v>
      </c>
      <c r="E1705" s="228" t="s">
        <v>19727</v>
      </c>
    </row>
    <row r="1706" spans="1:5" ht="12.75">
      <c r="A1706" s="227">
        <v>2374</v>
      </c>
      <c r="B1706" s="227" t="s">
        <v>10687</v>
      </c>
      <c r="C1706" s="228" t="s">
        <v>2017</v>
      </c>
      <c r="D1706" s="228" t="s">
        <v>2018</v>
      </c>
      <c r="E1706" s="228" t="s">
        <v>19728</v>
      </c>
    </row>
    <row r="1707" spans="1:5" ht="12.75">
      <c r="A1707" s="227">
        <v>2377</v>
      </c>
      <c r="B1707" s="227" t="s">
        <v>10688</v>
      </c>
      <c r="C1707" s="228" t="s">
        <v>2017</v>
      </c>
      <c r="D1707" s="228" t="s">
        <v>2018</v>
      </c>
      <c r="E1707" s="228" t="s">
        <v>19729</v>
      </c>
    </row>
    <row r="1708" spans="1:5" ht="12.75">
      <c r="A1708" s="227">
        <v>2393</v>
      </c>
      <c r="B1708" s="227" t="s">
        <v>10689</v>
      </c>
      <c r="C1708" s="228" t="s">
        <v>2017</v>
      </c>
      <c r="D1708" s="228" t="s">
        <v>2018</v>
      </c>
      <c r="E1708" s="228" t="s">
        <v>19730</v>
      </c>
    </row>
    <row r="1709" spans="1:5" ht="12.75">
      <c r="A1709" s="227">
        <v>34705</v>
      </c>
      <c r="B1709" s="227" t="s">
        <v>10690</v>
      </c>
      <c r="C1709" s="228" t="s">
        <v>2017</v>
      </c>
      <c r="D1709" s="228" t="s">
        <v>2018</v>
      </c>
      <c r="E1709" s="228" t="s">
        <v>19731</v>
      </c>
    </row>
    <row r="1710" spans="1:5" ht="12.75">
      <c r="A1710" s="227">
        <v>34707</v>
      </c>
      <c r="B1710" s="227" t="s">
        <v>10691</v>
      </c>
      <c r="C1710" s="228" t="s">
        <v>2017</v>
      </c>
      <c r="D1710" s="228" t="s">
        <v>2018</v>
      </c>
      <c r="E1710" s="228" t="s">
        <v>19732</v>
      </c>
    </row>
    <row r="1711" spans="1:5" ht="12.75">
      <c r="A1711" s="227">
        <v>2378</v>
      </c>
      <c r="B1711" s="227" t="s">
        <v>10692</v>
      </c>
      <c r="C1711" s="228" t="s">
        <v>2017</v>
      </c>
      <c r="D1711" s="228" t="s">
        <v>2018</v>
      </c>
      <c r="E1711" s="228" t="s">
        <v>19733</v>
      </c>
    </row>
    <row r="1712" spans="1:5" ht="12.75">
      <c r="A1712" s="227">
        <v>2379</v>
      </c>
      <c r="B1712" s="227" t="s">
        <v>10693</v>
      </c>
      <c r="C1712" s="228" t="s">
        <v>2017</v>
      </c>
      <c r="D1712" s="228" t="s">
        <v>2018</v>
      </c>
      <c r="E1712" s="228" t="s">
        <v>19733</v>
      </c>
    </row>
    <row r="1713" spans="1:5" ht="12.75">
      <c r="A1713" s="227">
        <v>2376</v>
      </c>
      <c r="B1713" s="227" t="s">
        <v>10694</v>
      </c>
      <c r="C1713" s="228" t="s">
        <v>2017</v>
      </c>
      <c r="D1713" s="228" t="s">
        <v>2018</v>
      </c>
      <c r="E1713" s="228" t="s">
        <v>19734</v>
      </c>
    </row>
    <row r="1714" spans="1:5" ht="12.75">
      <c r="A1714" s="227">
        <v>2394</v>
      </c>
      <c r="B1714" s="227" t="s">
        <v>10695</v>
      </c>
      <c r="C1714" s="228" t="s">
        <v>2017</v>
      </c>
      <c r="D1714" s="228" t="s">
        <v>2018</v>
      </c>
      <c r="E1714" s="228" t="s">
        <v>19735</v>
      </c>
    </row>
    <row r="1715" spans="1:5" ht="12.75">
      <c r="A1715" s="227">
        <v>34686</v>
      </c>
      <c r="B1715" s="227" t="s">
        <v>10696</v>
      </c>
      <c r="C1715" s="228" t="s">
        <v>2017</v>
      </c>
      <c r="D1715" s="228" t="s">
        <v>2018</v>
      </c>
      <c r="E1715" s="228" t="s">
        <v>19736</v>
      </c>
    </row>
    <row r="1716" spans="1:5" ht="12.75">
      <c r="A1716" s="227">
        <v>34616</v>
      </c>
      <c r="B1716" s="227" t="s">
        <v>10697</v>
      </c>
      <c r="C1716" s="228" t="s">
        <v>2017</v>
      </c>
      <c r="D1716" s="228" t="s">
        <v>2018</v>
      </c>
      <c r="E1716" s="228" t="s">
        <v>19737</v>
      </c>
    </row>
    <row r="1717" spans="1:5" ht="12.75">
      <c r="A1717" s="227">
        <v>34623</v>
      </c>
      <c r="B1717" s="227" t="s">
        <v>10698</v>
      </c>
      <c r="C1717" s="228" t="s">
        <v>2017</v>
      </c>
      <c r="D1717" s="228" t="s">
        <v>2018</v>
      </c>
      <c r="E1717" s="228" t="s">
        <v>19738</v>
      </c>
    </row>
    <row r="1718" spans="1:5" ht="12.75">
      <c r="A1718" s="227">
        <v>34628</v>
      </c>
      <c r="B1718" s="227" t="s">
        <v>10699</v>
      </c>
      <c r="C1718" s="228" t="s">
        <v>2017</v>
      </c>
      <c r="D1718" s="228" t="s">
        <v>2018</v>
      </c>
      <c r="E1718" s="228" t="s">
        <v>19739</v>
      </c>
    </row>
    <row r="1719" spans="1:5" ht="12.75">
      <c r="A1719" s="227">
        <v>34653</v>
      </c>
      <c r="B1719" s="227" t="s">
        <v>10700</v>
      </c>
      <c r="C1719" s="228" t="s">
        <v>2017</v>
      </c>
      <c r="D1719" s="228" t="s">
        <v>2018</v>
      </c>
      <c r="E1719" s="228" t="s">
        <v>18072</v>
      </c>
    </row>
    <row r="1720" spans="1:5" ht="12.75">
      <c r="A1720" s="227">
        <v>34688</v>
      </c>
      <c r="B1720" s="227" t="s">
        <v>10701</v>
      </c>
      <c r="C1720" s="228" t="s">
        <v>2017</v>
      </c>
      <c r="D1720" s="228" t="s">
        <v>2018</v>
      </c>
      <c r="E1720" s="228" t="s">
        <v>19740</v>
      </c>
    </row>
    <row r="1721" spans="1:5" ht="12.75">
      <c r="A1721" s="227">
        <v>34709</v>
      </c>
      <c r="B1721" s="227" t="s">
        <v>10702</v>
      </c>
      <c r="C1721" s="228" t="s">
        <v>2017</v>
      </c>
      <c r="D1721" s="228" t="s">
        <v>2018</v>
      </c>
      <c r="E1721" s="228" t="s">
        <v>19741</v>
      </c>
    </row>
    <row r="1722" spans="1:5" ht="12.75">
      <c r="A1722" s="227">
        <v>34714</v>
      </c>
      <c r="B1722" s="227" t="s">
        <v>10703</v>
      </c>
      <c r="C1722" s="228" t="s">
        <v>2017</v>
      </c>
      <c r="D1722" s="228" t="s">
        <v>2018</v>
      </c>
      <c r="E1722" s="228" t="s">
        <v>19742</v>
      </c>
    </row>
    <row r="1723" spans="1:5" ht="12.75">
      <c r="A1723" s="227">
        <v>2388</v>
      </c>
      <c r="B1723" s="227" t="s">
        <v>10704</v>
      </c>
      <c r="C1723" s="228" t="s">
        <v>2017</v>
      </c>
      <c r="D1723" s="228" t="s">
        <v>2018</v>
      </c>
      <c r="E1723" s="228" t="s">
        <v>19743</v>
      </c>
    </row>
    <row r="1724" spans="1:5" ht="12.75">
      <c r="A1724" s="227">
        <v>34606</v>
      </c>
      <c r="B1724" s="227" t="s">
        <v>10705</v>
      </c>
      <c r="C1724" s="228" t="s">
        <v>2017</v>
      </c>
      <c r="D1724" s="228" t="s">
        <v>2018</v>
      </c>
      <c r="E1724" s="228" t="s">
        <v>19744</v>
      </c>
    </row>
    <row r="1725" spans="1:5" ht="12.75">
      <c r="A1725" s="227">
        <v>34689</v>
      </c>
      <c r="B1725" s="227" t="s">
        <v>10706</v>
      </c>
      <c r="C1725" s="228" t="s">
        <v>2017</v>
      </c>
      <c r="D1725" s="228" t="s">
        <v>2018</v>
      </c>
      <c r="E1725" s="228" t="s">
        <v>19745</v>
      </c>
    </row>
    <row r="1726" spans="1:5" ht="12.75">
      <c r="A1726" s="227">
        <v>2370</v>
      </c>
      <c r="B1726" s="227" t="s">
        <v>10707</v>
      </c>
      <c r="C1726" s="228" t="s">
        <v>2017</v>
      </c>
      <c r="D1726" s="228" t="s">
        <v>2022</v>
      </c>
      <c r="E1726" s="228" t="s">
        <v>19746</v>
      </c>
    </row>
    <row r="1727" spans="1:5" ht="12.75">
      <c r="A1727" s="227">
        <v>2386</v>
      </c>
      <c r="B1727" s="227" t="s">
        <v>10708</v>
      </c>
      <c r="C1727" s="228" t="s">
        <v>2017</v>
      </c>
      <c r="D1727" s="228" t="s">
        <v>2018</v>
      </c>
      <c r="E1727" s="228" t="s">
        <v>19747</v>
      </c>
    </row>
    <row r="1728" spans="1:5" ht="12.75">
      <c r="A1728" s="227">
        <v>2392</v>
      </c>
      <c r="B1728" s="227" t="s">
        <v>10709</v>
      </c>
      <c r="C1728" s="228" t="s">
        <v>2017</v>
      </c>
      <c r="D1728" s="228" t="s">
        <v>2018</v>
      </c>
      <c r="E1728" s="228" t="s">
        <v>19748</v>
      </c>
    </row>
    <row r="1729" spans="1:5" ht="12.75">
      <c r="A1729" s="227">
        <v>2373</v>
      </c>
      <c r="B1729" s="227" t="s">
        <v>10710</v>
      </c>
      <c r="C1729" s="228" t="s">
        <v>2017</v>
      </c>
      <c r="D1729" s="228" t="s">
        <v>2018</v>
      </c>
      <c r="E1729" s="228" t="s">
        <v>19749</v>
      </c>
    </row>
    <row r="1730" spans="1:5" ht="12.75">
      <c r="A1730" s="227">
        <v>39465</v>
      </c>
      <c r="B1730" s="227" t="s">
        <v>10711</v>
      </c>
      <c r="C1730" s="228" t="s">
        <v>2017</v>
      </c>
      <c r="D1730" s="228" t="s">
        <v>2018</v>
      </c>
      <c r="E1730" s="228" t="s">
        <v>18943</v>
      </c>
    </row>
    <row r="1731" spans="1:5" ht="12.75">
      <c r="A1731" s="227">
        <v>39466</v>
      </c>
      <c r="B1731" s="227" t="s">
        <v>10712</v>
      </c>
      <c r="C1731" s="228" t="s">
        <v>2017</v>
      </c>
      <c r="D1731" s="228" t="s">
        <v>2018</v>
      </c>
      <c r="E1731" s="228" t="s">
        <v>19750</v>
      </c>
    </row>
    <row r="1732" spans="1:5" ht="12.75">
      <c r="A1732" s="227">
        <v>39467</v>
      </c>
      <c r="B1732" s="227" t="s">
        <v>10713</v>
      </c>
      <c r="C1732" s="228" t="s">
        <v>2017</v>
      </c>
      <c r="D1732" s="228" t="s">
        <v>2018</v>
      </c>
      <c r="E1732" s="228" t="s">
        <v>19751</v>
      </c>
    </row>
    <row r="1733" spans="1:5" ht="12.75">
      <c r="A1733" s="227">
        <v>39468</v>
      </c>
      <c r="B1733" s="227" t="s">
        <v>10714</v>
      </c>
      <c r="C1733" s="228" t="s">
        <v>2017</v>
      </c>
      <c r="D1733" s="228" t="s">
        <v>2018</v>
      </c>
      <c r="E1733" s="228" t="s">
        <v>19752</v>
      </c>
    </row>
    <row r="1734" spans="1:5" ht="12.75">
      <c r="A1734" s="227">
        <v>39469</v>
      </c>
      <c r="B1734" s="227" t="s">
        <v>10715</v>
      </c>
      <c r="C1734" s="228" t="s">
        <v>2017</v>
      </c>
      <c r="D1734" s="228" t="s">
        <v>2018</v>
      </c>
      <c r="E1734" s="228" t="s">
        <v>19753</v>
      </c>
    </row>
    <row r="1735" spans="1:5" ht="12.75">
      <c r="A1735" s="227">
        <v>39470</v>
      </c>
      <c r="B1735" s="227" t="s">
        <v>10716</v>
      </c>
      <c r="C1735" s="228" t="s">
        <v>2017</v>
      </c>
      <c r="D1735" s="228" t="s">
        <v>2018</v>
      </c>
      <c r="E1735" s="228" t="s">
        <v>19754</v>
      </c>
    </row>
    <row r="1736" spans="1:5" ht="12.75">
      <c r="A1736" s="227">
        <v>39471</v>
      </c>
      <c r="B1736" s="227" t="s">
        <v>10717</v>
      </c>
      <c r="C1736" s="228" t="s">
        <v>2017</v>
      </c>
      <c r="D1736" s="228" t="s">
        <v>2018</v>
      </c>
      <c r="E1736" s="228" t="s">
        <v>19755</v>
      </c>
    </row>
    <row r="1737" spans="1:5" ht="12.75">
      <c r="A1737" s="227">
        <v>39472</v>
      </c>
      <c r="B1737" s="227" t="s">
        <v>10718</v>
      </c>
      <c r="C1737" s="228" t="s">
        <v>2017</v>
      </c>
      <c r="D1737" s="228" t="s">
        <v>2018</v>
      </c>
      <c r="E1737" s="228" t="s">
        <v>19756</v>
      </c>
    </row>
    <row r="1738" spans="1:5" ht="12.75">
      <c r="A1738" s="227">
        <v>39473</v>
      </c>
      <c r="B1738" s="227" t="s">
        <v>10719</v>
      </c>
      <c r="C1738" s="228" t="s">
        <v>2017</v>
      </c>
      <c r="D1738" s="228" t="s">
        <v>2018</v>
      </c>
      <c r="E1738" s="228" t="s">
        <v>19757</v>
      </c>
    </row>
    <row r="1739" spans="1:5" ht="12.75">
      <c r="A1739" s="227">
        <v>39474</v>
      </c>
      <c r="B1739" s="227" t="s">
        <v>10720</v>
      </c>
      <c r="C1739" s="228" t="s">
        <v>2017</v>
      </c>
      <c r="D1739" s="228" t="s">
        <v>2018</v>
      </c>
      <c r="E1739" s="228" t="s">
        <v>19758</v>
      </c>
    </row>
    <row r="1740" spans="1:5" ht="12.75">
      <c r="A1740" s="227">
        <v>39475</v>
      </c>
      <c r="B1740" s="227" t="s">
        <v>10721</v>
      </c>
      <c r="C1740" s="228" t="s">
        <v>2017</v>
      </c>
      <c r="D1740" s="228" t="s">
        <v>2018</v>
      </c>
      <c r="E1740" s="228" t="s">
        <v>19759</v>
      </c>
    </row>
    <row r="1741" spans="1:5" ht="12.75">
      <c r="A1741" s="227">
        <v>39476</v>
      </c>
      <c r="B1741" s="227" t="s">
        <v>10722</v>
      </c>
      <c r="C1741" s="228" t="s">
        <v>2017</v>
      </c>
      <c r="D1741" s="228" t="s">
        <v>2018</v>
      </c>
      <c r="E1741" s="228" t="s">
        <v>19760</v>
      </c>
    </row>
    <row r="1742" spans="1:5" ht="12.75">
      <c r="A1742" s="227">
        <v>39477</v>
      </c>
      <c r="B1742" s="227" t="s">
        <v>10723</v>
      </c>
      <c r="C1742" s="228" t="s">
        <v>2017</v>
      </c>
      <c r="D1742" s="228" t="s">
        <v>2018</v>
      </c>
      <c r="E1742" s="228" t="s">
        <v>19761</v>
      </c>
    </row>
    <row r="1743" spans="1:5" ht="12.75">
      <c r="A1743" s="227">
        <v>39478</v>
      </c>
      <c r="B1743" s="227" t="s">
        <v>10724</v>
      </c>
      <c r="C1743" s="228" t="s">
        <v>2017</v>
      </c>
      <c r="D1743" s="228" t="s">
        <v>2018</v>
      </c>
      <c r="E1743" s="228" t="s">
        <v>19762</v>
      </c>
    </row>
    <row r="1744" spans="1:5" ht="12.75">
      <c r="A1744" s="227">
        <v>39479</v>
      </c>
      <c r="B1744" s="227" t="s">
        <v>10725</v>
      </c>
      <c r="C1744" s="228" t="s">
        <v>2017</v>
      </c>
      <c r="D1744" s="228" t="s">
        <v>2018</v>
      </c>
      <c r="E1744" s="228" t="s">
        <v>19763</v>
      </c>
    </row>
    <row r="1745" spans="1:5" ht="12.75">
      <c r="A1745" s="227">
        <v>39480</v>
      </c>
      <c r="B1745" s="227" t="s">
        <v>10726</v>
      </c>
      <c r="C1745" s="228" t="s">
        <v>2017</v>
      </c>
      <c r="D1745" s="228" t="s">
        <v>2018</v>
      </c>
      <c r="E1745" s="228" t="s">
        <v>19764</v>
      </c>
    </row>
    <row r="1746" spans="1:5" ht="12.75">
      <c r="A1746" s="227">
        <v>39459</v>
      </c>
      <c r="B1746" s="227" t="s">
        <v>10727</v>
      </c>
      <c r="C1746" s="228" t="s">
        <v>2017</v>
      </c>
      <c r="D1746" s="228" t="s">
        <v>2018</v>
      </c>
      <c r="E1746" s="228" t="s">
        <v>18910</v>
      </c>
    </row>
    <row r="1747" spans="1:5" ht="12.75">
      <c r="A1747" s="227">
        <v>39445</v>
      </c>
      <c r="B1747" s="227" t="s">
        <v>10728</v>
      </c>
      <c r="C1747" s="228" t="s">
        <v>2017</v>
      </c>
      <c r="D1747" s="228" t="s">
        <v>2018</v>
      </c>
      <c r="E1747" s="228" t="s">
        <v>19765</v>
      </c>
    </row>
    <row r="1748" spans="1:5" ht="12.75">
      <c r="A1748" s="227">
        <v>39446</v>
      </c>
      <c r="B1748" s="227" t="s">
        <v>10729</v>
      </c>
      <c r="C1748" s="228" t="s">
        <v>2017</v>
      </c>
      <c r="D1748" s="228" t="s">
        <v>2018</v>
      </c>
      <c r="E1748" s="228" t="s">
        <v>19766</v>
      </c>
    </row>
    <row r="1749" spans="1:5" ht="12.75">
      <c r="A1749" s="227">
        <v>39447</v>
      </c>
      <c r="B1749" s="227" t="s">
        <v>10730</v>
      </c>
      <c r="C1749" s="228" t="s">
        <v>2017</v>
      </c>
      <c r="D1749" s="228" t="s">
        <v>2018</v>
      </c>
      <c r="E1749" s="228" t="s">
        <v>19767</v>
      </c>
    </row>
    <row r="1750" spans="1:5" ht="12.75">
      <c r="A1750" s="227">
        <v>39448</v>
      </c>
      <c r="B1750" s="227" t="s">
        <v>10731</v>
      </c>
      <c r="C1750" s="228" t="s">
        <v>2017</v>
      </c>
      <c r="D1750" s="228" t="s">
        <v>2018</v>
      </c>
      <c r="E1750" s="228" t="s">
        <v>19768</v>
      </c>
    </row>
    <row r="1751" spans="1:5" ht="12.75">
      <c r="A1751" s="227">
        <v>39450</v>
      </c>
      <c r="B1751" s="227" t="s">
        <v>10732</v>
      </c>
      <c r="C1751" s="228" t="s">
        <v>2017</v>
      </c>
      <c r="D1751" s="228" t="s">
        <v>2018</v>
      </c>
      <c r="E1751" s="228" t="s">
        <v>19769</v>
      </c>
    </row>
    <row r="1752" spans="1:5" ht="12.75">
      <c r="A1752" s="227">
        <v>39451</v>
      </c>
      <c r="B1752" s="227" t="s">
        <v>10733</v>
      </c>
      <c r="C1752" s="228" t="s">
        <v>2017</v>
      </c>
      <c r="D1752" s="228" t="s">
        <v>2018</v>
      </c>
      <c r="E1752" s="228" t="s">
        <v>19770</v>
      </c>
    </row>
    <row r="1753" spans="1:5" ht="12.75">
      <c r="A1753" s="227">
        <v>39452</v>
      </c>
      <c r="B1753" s="227" t="s">
        <v>10734</v>
      </c>
      <c r="C1753" s="228" t="s">
        <v>2017</v>
      </c>
      <c r="D1753" s="228" t="s">
        <v>2018</v>
      </c>
      <c r="E1753" s="228" t="s">
        <v>19771</v>
      </c>
    </row>
    <row r="1754" spans="1:5" ht="12.75">
      <c r="A1754" s="227">
        <v>39523</v>
      </c>
      <c r="B1754" s="227" t="s">
        <v>10735</v>
      </c>
      <c r="C1754" s="228" t="s">
        <v>2017</v>
      </c>
      <c r="D1754" s="228" t="s">
        <v>2018</v>
      </c>
      <c r="E1754" s="228" t="s">
        <v>19772</v>
      </c>
    </row>
    <row r="1755" spans="1:5" ht="12.75">
      <c r="A1755" s="227">
        <v>39449</v>
      </c>
      <c r="B1755" s="227" t="s">
        <v>10736</v>
      </c>
      <c r="C1755" s="228" t="s">
        <v>2017</v>
      </c>
      <c r="D1755" s="228" t="s">
        <v>2018</v>
      </c>
      <c r="E1755" s="228" t="s">
        <v>19773</v>
      </c>
    </row>
    <row r="1756" spans="1:5" ht="12.75">
      <c r="A1756" s="227">
        <v>39455</v>
      </c>
      <c r="B1756" s="227" t="s">
        <v>10737</v>
      </c>
      <c r="C1756" s="228" t="s">
        <v>2017</v>
      </c>
      <c r="D1756" s="228" t="s">
        <v>2018</v>
      </c>
      <c r="E1756" s="228" t="s">
        <v>19774</v>
      </c>
    </row>
    <row r="1757" spans="1:5" ht="12.75">
      <c r="A1757" s="227">
        <v>39456</v>
      </c>
      <c r="B1757" s="227" t="s">
        <v>10738</v>
      </c>
      <c r="C1757" s="228" t="s">
        <v>2017</v>
      </c>
      <c r="D1757" s="228" t="s">
        <v>2018</v>
      </c>
      <c r="E1757" s="228" t="s">
        <v>19775</v>
      </c>
    </row>
    <row r="1758" spans="1:5" ht="12.75">
      <c r="A1758" s="227">
        <v>39457</v>
      </c>
      <c r="B1758" s="227" t="s">
        <v>10739</v>
      </c>
      <c r="C1758" s="228" t="s">
        <v>2017</v>
      </c>
      <c r="D1758" s="228" t="s">
        <v>2018</v>
      </c>
      <c r="E1758" s="228" t="s">
        <v>19776</v>
      </c>
    </row>
    <row r="1759" spans="1:5" ht="12.75">
      <c r="A1759" s="227">
        <v>39458</v>
      </c>
      <c r="B1759" s="227" t="s">
        <v>10740</v>
      </c>
      <c r="C1759" s="228" t="s">
        <v>2017</v>
      </c>
      <c r="D1759" s="228" t="s">
        <v>2018</v>
      </c>
      <c r="E1759" s="228" t="s">
        <v>19777</v>
      </c>
    </row>
    <row r="1760" spans="1:5" ht="12.75">
      <c r="A1760" s="227">
        <v>39464</v>
      </c>
      <c r="B1760" s="227" t="s">
        <v>10741</v>
      </c>
      <c r="C1760" s="228" t="s">
        <v>2017</v>
      </c>
      <c r="D1760" s="228" t="s">
        <v>2018</v>
      </c>
      <c r="E1760" s="228" t="s">
        <v>19778</v>
      </c>
    </row>
    <row r="1761" spans="1:5" ht="12.75">
      <c r="A1761" s="227">
        <v>39460</v>
      </c>
      <c r="B1761" s="227" t="s">
        <v>10742</v>
      </c>
      <c r="C1761" s="228" t="s">
        <v>2017</v>
      </c>
      <c r="D1761" s="228" t="s">
        <v>2018</v>
      </c>
      <c r="E1761" s="228" t="s">
        <v>19779</v>
      </c>
    </row>
    <row r="1762" spans="1:5" ht="12.75">
      <c r="A1762" s="227">
        <v>39461</v>
      </c>
      <c r="B1762" s="227" t="s">
        <v>10743</v>
      </c>
      <c r="C1762" s="228" t="s">
        <v>2017</v>
      </c>
      <c r="D1762" s="228" t="s">
        <v>2018</v>
      </c>
      <c r="E1762" s="228" t="s">
        <v>19780</v>
      </c>
    </row>
    <row r="1763" spans="1:5" ht="12.75">
      <c r="A1763" s="227">
        <v>39462</v>
      </c>
      <c r="B1763" s="227" t="s">
        <v>10744</v>
      </c>
      <c r="C1763" s="228" t="s">
        <v>2017</v>
      </c>
      <c r="D1763" s="228" t="s">
        <v>2018</v>
      </c>
      <c r="E1763" s="228" t="s">
        <v>19781</v>
      </c>
    </row>
    <row r="1764" spans="1:5" ht="12.75">
      <c r="A1764" s="227">
        <v>39463</v>
      </c>
      <c r="B1764" s="227" t="s">
        <v>10745</v>
      </c>
      <c r="C1764" s="228" t="s">
        <v>2017</v>
      </c>
      <c r="D1764" s="228" t="s">
        <v>2018</v>
      </c>
      <c r="E1764" s="228" t="s">
        <v>19782</v>
      </c>
    </row>
    <row r="1765" spans="1:5" ht="12.75">
      <c r="A1765" s="227">
        <v>26039</v>
      </c>
      <c r="B1765" s="227" t="s">
        <v>10746</v>
      </c>
      <c r="C1765" s="228" t="s">
        <v>2017</v>
      </c>
      <c r="D1765" s="228" t="s">
        <v>2020</v>
      </c>
      <c r="E1765" s="228" t="s">
        <v>19783</v>
      </c>
    </row>
    <row r="1766" spans="1:5" ht="12.75">
      <c r="A1766" s="227">
        <v>2401</v>
      </c>
      <c r="B1766" s="227" t="s">
        <v>10747</v>
      </c>
      <c r="C1766" s="228" t="s">
        <v>2017</v>
      </c>
      <c r="D1766" s="228" t="s">
        <v>2020</v>
      </c>
      <c r="E1766" s="228" t="s">
        <v>19784</v>
      </c>
    </row>
    <row r="1767" spans="1:5" ht="12.75">
      <c r="A1767" s="227">
        <v>38870</v>
      </c>
      <c r="B1767" s="227" t="s">
        <v>19785</v>
      </c>
      <c r="C1767" s="228" t="s">
        <v>2017</v>
      </c>
      <c r="D1767" s="228" t="s">
        <v>2020</v>
      </c>
      <c r="E1767" s="228" t="s">
        <v>19786</v>
      </c>
    </row>
    <row r="1768" spans="1:5" ht="12.75">
      <c r="A1768" s="227">
        <v>38869</v>
      </c>
      <c r="B1768" s="227" t="s">
        <v>19787</v>
      </c>
      <c r="C1768" s="228" t="s">
        <v>2017</v>
      </c>
      <c r="D1768" s="228" t="s">
        <v>2020</v>
      </c>
      <c r="E1768" s="228" t="s">
        <v>19788</v>
      </c>
    </row>
    <row r="1769" spans="1:5" ht="12.75">
      <c r="A1769" s="227">
        <v>38872</v>
      </c>
      <c r="B1769" s="227" t="s">
        <v>19789</v>
      </c>
      <c r="C1769" s="228" t="s">
        <v>2017</v>
      </c>
      <c r="D1769" s="228" t="s">
        <v>2020</v>
      </c>
      <c r="E1769" s="228" t="s">
        <v>19637</v>
      </c>
    </row>
    <row r="1770" spans="1:5" ht="12.75">
      <c r="A1770" s="227">
        <v>38871</v>
      </c>
      <c r="B1770" s="227" t="s">
        <v>19790</v>
      </c>
      <c r="C1770" s="228" t="s">
        <v>2017</v>
      </c>
      <c r="D1770" s="228" t="s">
        <v>2020</v>
      </c>
      <c r="E1770" s="228" t="s">
        <v>19791</v>
      </c>
    </row>
    <row r="1771" spans="1:5" ht="12.75">
      <c r="A1771" s="227">
        <v>39283</v>
      </c>
      <c r="B1771" s="227" t="s">
        <v>19792</v>
      </c>
      <c r="C1771" s="228" t="s">
        <v>2017</v>
      </c>
      <c r="D1771" s="228" t="s">
        <v>2020</v>
      </c>
      <c r="E1771" s="228" t="s">
        <v>19793</v>
      </c>
    </row>
    <row r="1772" spans="1:5" ht="12.75">
      <c r="A1772" s="227">
        <v>39285</v>
      </c>
      <c r="B1772" s="227" t="s">
        <v>19794</v>
      </c>
      <c r="C1772" s="228" t="s">
        <v>2017</v>
      </c>
      <c r="D1772" s="228" t="s">
        <v>2020</v>
      </c>
      <c r="E1772" s="228" t="s">
        <v>19795</v>
      </c>
    </row>
    <row r="1773" spans="1:5" ht="12.75">
      <c r="A1773" s="227">
        <v>39286</v>
      </c>
      <c r="B1773" s="227" t="s">
        <v>19796</v>
      </c>
      <c r="C1773" s="228" t="s">
        <v>2017</v>
      </c>
      <c r="D1773" s="228" t="s">
        <v>2020</v>
      </c>
      <c r="E1773" s="228" t="s">
        <v>19797</v>
      </c>
    </row>
    <row r="1774" spans="1:5" ht="12.75">
      <c r="A1774" s="227">
        <v>39288</v>
      </c>
      <c r="B1774" s="227" t="s">
        <v>19798</v>
      </c>
      <c r="C1774" s="228" t="s">
        <v>2017</v>
      </c>
      <c r="D1774" s="228" t="s">
        <v>2020</v>
      </c>
      <c r="E1774" s="228" t="s">
        <v>19799</v>
      </c>
    </row>
    <row r="1775" spans="1:5" ht="12.75">
      <c r="A1775" s="227">
        <v>44476</v>
      </c>
      <c r="B1775" s="227" t="s">
        <v>10748</v>
      </c>
      <c r="C1775" s="228" t="s">
        <v>2019</v>
      </c>
      <c r="D1775" s="228" t="s">
        <v>2018</v>
      </c>
      <c r="E1775" s="228" t="s">
        <v>19800</v>
      </c>
    </row>
    <row r="1776" spans="1:5" ht="12.75">
      <c r="A1776" s="227">
        <v>10629</v>
      </c>
      <c r="B1776" s="227" t="s">
        <v>10749</v>
      </c>
      <c r="C1776" s="228" t="s">
        <v>2019</v>
      </c>
      <c r="D1776" s="228" t="s">
        <v>2018</v>
      </c>
      <c r="E1776" s="228" t="s">
        <v>19801</v>
      </c>
    </row>
    <row r="1777" spans="1:5" ht="12.75">
      <c r="A1777" s="227">
        <v>10698</v>
      </c>
      <c r="B1777" s="227" t="s">
        <v>10750</v>
      </c>
      <c r="C1777" s="228" t="s">
        <v>2019</v>
      </c>
      <c r="D1777" s="228" t="s">
        <v>2020</v>
      </c>
      <c r="E1777" s="228" t="s">
        <v>19802</v>
      </c>
    </row>
    <row r="1778" spans="1:5" ht="12.75">
      <c r="A1778" s="227">
        <v>40521</v>
      </c>
      <c r="B1778" s="227" t="s">
        <v>10751</v>
      </c>
      <c r="C1778" s="228" t="s">
        <v>2017</v>
      </c>
      <c r="D1778" s="228" t="s">
        <v>2020</v>
      </c>
      <c r="E1778" s="228" t="s">
        <v>19803</v>
      </c>
    </row>
    <row r="1779" spans="1:5" ht="12.75">
      <c r="A1779" s="227">
        <v>2432</v>
      </c>
      <c r="B1779" s="227" t="s">
        <v>10752</v>
      </c>
      <c r="C1779" s="228" t="s">
        <v>2017</v>
      </c>
      <c r="D1779" s="228" t="s">
        <v>2018</v>
      </c>
      <c r="E1779" s="228" t="s">
        <v>19804</v>
      </c>
    </row>
    <row r="1780" spans="1:5" ht="12.75">
      <c r="A1780" s="227">
        <v>2433</v>
      </c>
      <c r="B1780" s="227" t="s">
        <v>10753</v>
      </c>
      <c r="C1780" s="228" t="s">
        <v>2017</v>
      </c>
      <c r="D1780" s="228" t="s">
        <v>2018</v>
      </c>
      <c r="E1780" s="228" t="s">
        <v>19805</v>
      </c>
    </row>
    <row r="1781" spans="1:5" ht="12.75">
      <c r="A1781" s="227">
        <v>2418</v>
      </c>
      <c r="B1781" s="227" t="s">
        <v>10754</v>
      </c>
      <c r="C1781" s="228" t="s">
        <v>2017</v>
      </c>
      <c r="D1781" s="228" t="s">
        <v>2022</v>
      </c>
      <c r="E1781" s="228" t="s">
        <v>19806</v>
      </c>
    </row>
    <row r="1782" spans="1:5" ht="12.75">
      <c r="A1782" s="227">
        <v>2420</v>
      </c>
      <c r="B1782" s="227" t="s">
        <v>10755</v>
      </c>
      <c r="C1782" s="228" t="s">
        <v>2017</v>
      </c>
      <c r="D1782" s="228" t="s">
        <v>2018</v>
      </c>
      <c r="E1782" s="228" t="s">
        <v>19807</v>
      </c>
    </row>
    <row r="1783" spans="1:5" ht="12.75">
      <c r="A1783" s="227">
        <v>11447</v>
      </c>
      <c r="B1783" s="227" t="s">
        <v>10756</v>
      </c>
      <c r="C1783" s="228" t="s">
        <v>2017</v>
      </c>
      <c r="D1783" s="228" t="s">
        <v>2018</v>
      </c>
      <c r="E1783" s="228" t="s">
        <v>19808</v>
      </c>
    </row>
    <row r="1784" spans="1:5" ht="12.75">
      <c r="A1784" s="227">
        <v>11451</v>
      </c>
      <c r="B1784" s="227" t="s">
        <v>10757</v>
      </c>
      <c r="C1784" s="228" t="s">
        <v>2017</v>
      </c>
      <c r="D1784" s="228" t="s">
        <v>2018</v>
      </c>
      <c r="E1784" s="228" t="s">
        <v>19809</v>
      </c>
    </row>
    <row r="1785" spans="1:5" ht="12.75">
      <c r="A1785" s="227">
        <v>11116</v>
      </c>
      <c r="B1785" s="227" t="s">
        <v>10758</v>
      </c>
      <c r="C1785" s="228" t="s">
        <v>2017</v>
      </c>
      <c r="D1785" s="228" t="s">
        <v>2020</v>
      </c>
      <c r="E1785" s="228" t="s">
        <v>19810</v>
      </c>
    </row>
    <row r="1786" spans="1:5" ht="12.75">
      <c r="A1786" s="227">
        <v>38411</v>
      </c>
      <c r="B1786" s="227" t="s">
        <v>10759</v>
      </c>
      <c r="C1786" s="228" t="s">
        <v>2017</v>
      </c>
      <c r="D1786" s="228" t="s">
        <v>2018</v>
      </c>
      <c r="E1786" s="228" t="s">
        <v>19811</v>
      </c>
    </row>
    <row r="1787" spans="1:5" ht="12.75">
      <c r="A1787" s="227">
        <v>38189</v>
      </c>
      <c r="B1787" s="227" t="s">
        <v>10760</v>
      </c>
      <c r="C1787" s="228" t="s">
        <v>2017</v>
      </c>
      <c r="D1787" s="228" t="s">
        <v>2018</v>
      </c>
      <c r="E1787" s="228" t="s">
        <v>19812</v>
      </c>
    </row>
    <row r="1788" spans="1:5" ht="12.75">
      <c r="A1788" s="227">
        <v>38190</v>
      </c>
      <c r="B1788" s="227" t="s">
        <v>10761</v>
      </c>
      <c r="C1788" s="228" t="s">
        <v>2017</v>
      </c>
      <c r="D1788" s="228" t="s">
        <v>2018</v>
      </c>
      <c r="E1788" s="228" t="s">
        <v>19813</v>
      </c>
    </row>
    <row r="1789" spans="1:5" ht="12.75">
      <c r="A1789" s="227">
        <v>7608</v>
      </c>
      <c r="B1789" s="227" t="s">
        <v>10762</v>
      </c>
      <c r="C1789" s="228" t="s">
        <v>2017</v>
      </c>
      <c r="D1789" s="228" t="s">
        <v>2018</v>
      </c>
      <c r="E1789" s="228" t="s">
        <v>19814</v>
      </c>
    </row>
    <row r="1790" spans="1:5" ht="12.75">
      <c r="A1790" s="227">
        <v>1370</v>
      </c>
      <c r="B1790" s="227" t="s">
        <v>10763</v>
      </c>
      <c r="C1790" s="228" t="s">
        <v>2017</v>
      </c>
      <c r="D1790" s="228" t="s">
        <v>2018</v>
      </c>
      <c r="E1790" s="228" t="s">
        <v>19815</v>
      </c>
    </row>
    <row r="1791" spans="1:5" ht="12.75">
      <c r="A1791" s="227">
        <v>36516</v>
      </c>
      <c r="B1791" s="227" t="s">
        <v>10764</v>
      </c>
      <c r="C1791" s="228" t="s">
        <v>2017</v>
      </c>
      <c r="D1791" s="228" t="s">
        <v>2020</v>
      </c>
      <c r="E1791" s="228" t="s">
        <v>19816</v>
      </c>
    </row>
    <row r="1792" spans="1:5" ht="12.75">
      <c r="A1792" s="227">
        <v>34777</v>
      </c>
      <c r="B1792" s="227" t="s">
        <v>10765</v>
      </c>
      <c r="C1792" s="228" t="s">
        <v>2017</v>
      </c>
      <c r="D1792" s="228" t="s">
        <v>2018</v>
      </c>
      <c r="E1792" s="228" t="s">
        <v>18060</v>
      </c>
    </row>
    <row r="1793" spans="1:5" ht="12.75">
      <c r="A1793" s="227">
        <v>7272</v>
      </c>
      <c r="B1793" s="227" t="s">
        <v>10766</v>
      </c>
      <c r="C1793" s="228" t="s">
        <v>2017</v>
      </c>
      <c r="D1793" s="228" t="s">
        <v>2018</v>
      </c>
      <c r="E1793" s="228" t="s">
        <v>19817</v>
      </c>
    </row>
    <row r="1794" spans="1:5" ht="12.75">
      <c r="A1794" s="227">
        <v>10605</v>
      </c>
      <c r="B1794" s="227" t="s">
        <v>10767</v>
      </c>
      <c r="C1794" s="228" t="s">
        <v>2017</v>
      </c>
      <c r="D1794" s="228" t="s">
        <v>2018</v>
      </c>
      <c r="E1794" s="228" t="s">
        <v>18254</v>
      </c>
    </row>
    <row r="1795" spans="1:5" ht="12.75">
      <c r="A1795" s="227">
        <v>10604</v>
      </c>
      <c r="B1795" s="227" t="s">
        <v>10768</v>
      </c>
      <c r="C1795" s="228" t="s">
        <v>2017</v>
      </c>
      <c r="D1795" s="228" t="s">
        <v>2018</v>
      </c>
      <c r="E1795" s="228" t="s">
        <v>19818</v>
      </c>
    </row>
    <row r="1796" spans="1:5" ht="12.75">
      <c r="A1796" s="227">
        <v>672</v>
      </c>
      <c r="B1796" s="227" t="s">
        <v>10769</v>
      </c>
      <c r="C1796" s="228" t="s">
        <v>2017</v>
      </c>
      <c r="D1796" s="228" t="s">
        <v>2018</v>
      </c>
      <c r="E1796" s="228" t="s">
        <v>19819</v>
      </c>
    </row>
    <row r="1797" spans="1:5" ht="12.75">
      <c r="A1797" s="227">
        <v>668</v>
      </c>
      <c r="B1797" s="227" t="s">
        <v>10770</v>
      </c>
      <c r="C1797" s="228" t="s">
        <v>2017</v>
      </c>
      <c r="D1797" s="228" t="s">
        <v>2018</v>
      </c>
      <c r="E1797" s="228" t="s">
        <v>19820</v>
      </c>
    </row>
    <row r="1798" spans="1:5" ht="12.75">
      <c r="A1798" s="227">
        <v>10578</v>
      </c>
      <c r="B1798" s="227" t="s">
        <v>10771</v>
      </c>
      <c r="C1798" s="228" t="s">
        <v>2017</v>
      </c>
      <c r="D1798" s="228" t="s">
        <v>2018</v>
      </c>
      <c r="E1798" s="228" t="s">
        <v>19821</v>
      </c>
    </row>
    <row r="1799" spans="1:5" ht="12.75">
      <c r="A1799" s="227">
        <v>666</v>
      </c>
      <c r="B1799" s="227" t="s">
        <v>10772</v>
      </c>
      <c r="C1799" s="228" t="s">
        <v>2017</v>
      </c>
      <c r="D1799" s="228" t="s">
        <v>2018</v>
      </c>
      <c r="E1799" s="228" t="s">
        <v>19822</v>
      </c>
    </row>
    <row r="1800" spans="1:5" ht="12.75">
      <c r="A1800" s="227">
        <v>665</v>
      </c>
      <c r="B1800" s="227" t="s">
        <v>10773</v>
      </c>
      <c r="C1800" s="228" t="s">
        <v>2017</v>
      </c>
      <c r="D1800" s="228" t="s">
        <v>2018</v>
      </c>
      <c r="E1800" s="228" t="s">
        <v>19823</v>
      </c>
    </row>
    <row r="1801" spans="1:5" ht="12.75">
      <c r="A1801" s="227">
        <v>10577</v>
      </c>
      <c r="B1801" s="227" t="s">
        <v>10774</v>
      </c>
      <c r="C1801" s="228" t="s">
        <v>2017</v>
      </c>
      <c r="D1801" s="228" t="s">
        <v>2018</v>
      </c>
      <c r="E1801" s="228" t="s">
        <v>19824</v>
      </c>
    </row>
    <row r="1802" spans="1:5" ht="12.75">
      <c r="A1802" s="227">
        <v>10583</v>
      </c>
      <c r="B1802" s="227" t="s">
        <v>10775</v>
      </c>
      <c r="C1802" s="228" t="s">
        <v>2017</v>
      </c>
      <c r="D1802" s="228" t="s">
        <v>2018</v>
      </c>
      <c r="E1802" s="228" t="s">
        <v>19825</v>
      </c>
    </row>
    <row r="1803" spans="1:5" ht="12.75">
      <c r="A1803" s="227">
        <v>10579</v>
      </c>
      <c r="B1803" s="227" t="s">
        <v>10776</v>
      </c>
      <c r="C1803" s="228" t="s">
        <v>2017</v>
      </c>
      <c r="D1803" s="228" t="s">
        <v>2018</v>
      </c>
      <c r="E1803" s="228" t="s">
        <v>19826</v>
      </c>
    </row>
    <row r="1804" spans="1:5" ht="12.75">
      <c r="A1804" s="227">
        <v>10582</v>
      </c>
      <c r="B1804" s="227" t="s">
        <v>10777</v>
      </c>
      <c r="C1804" s="228" t="s">
        <v>2017</v>
      </c>
      <c r="D1804" s="228" t="s">
        <v>2018</v>
      </c>
      <c r="E1804" s="228" t="s">
        <v>18447</v>
      </c>
    </row>
    <row r="1805" spans="1:5" ht="12.75">
      <c r="A1805" s="227">
        <v>2436</v>
      </c>
      <c r="B1805" s="227" t="s">
        <v>10778</v>
      </c>
      <c r="C1805" s="228" t="s">
        <v>2021</v>
      </c>
      <c r="D1805" s="228" t="s">
        <v>2022</v>
      </c>
      <c r="E1805" s="228" t="s">
        <v>19827</v>
      </c>
    </row>
    <row r="1806" spans="1:5" ht="12.75">
      <c r="A1806" s="227">
        <v>40918</v>
      </c>
      <c r="B1806" s="227" t="s">
        <v>10779</v>
      </c>
      <c r="C1806" s="228" t="s">
        <v>2027</v>
      </c>
      <c r="D1806" s="228" t="s">
        <v>2018</v>
      </c>
      <c r="E1806" s="228" t="s">
        <v>19828</v>
      </c>
    </row>
    <row r="1807" spans="1:5" ht="12.75">
      <c r="A1807" s="227">
        <v>2439</v>
      </c>
      <c r="B1807" s="227" t="s">
        <v>10780</v>
      </c>
      <c r="C1807" s="228" t="s">
        <v>2021</v>
      </c>
      <c r="D1807" s="228" t="s">
        <v>2018</v>
      </c>
      <c r="E1807" s="228" t="s">
        <v>19829</v>
      </c>
    </row>
    <row r="1808" spans="1:5" ht="12.75">
      <c r="A1808" s="227">
        <v>40923</v>
      </c>
      <c r="B1808" s="227" t="s">
        <v>10781</v>
      </c>
      <c r="C1808" s="228" t="s">
        <v>2027</v>
      </c>
      <c r="D1808" s="228" t="s">
        <v>2018</v>
      </c>
      <c r="E1808" s="228" t="s">
        <v>19830</v>
      </c>
    </row>
    <row r="1809" spans="1:5" ht="12.75">
      <c r="A1809" s="227">
        <v>10998</v>
      </c>
      <c r="B1809" s="227" t="s">
        <v>10782</v>
      </c>
      <c r="C1809" s="228" t="s">
        <v>2024</v>
      </c>
      <c r="D1809" s="228" t="s">
        <v>2018</v>
      </c>
      <c r="E1809" s="228" t="s">
        <v>19831</v>
      </c>
    </row>
    <row r="1810" spans="1:5" ht="12.75">
      <c r="A1810" s="227">
        <v>11002</v>
      </c>
      <c r="B1810" s="227" t="s">
        <v>10783</v>
      </c>
      <c r="C1810" s="228" t="s">
        <v>2024</v>
      </c>
      <c r="D1810" s="228" t="s">
        <v>2018</v>
      </c>
      <c r="E1810" s="228" t="s">
        <v>19832</v>
      </c>
    </row>
    <row r="1811" spans="1:5" ht="12.75">
      <c r="A1811" s="227">
        <v>10999</v>
      </c>
      <c r="B1811" s="227" t="s">
        <v>10784</v>
      </c>
      <c r="C1811" s="228" t="s">
        <v>2024</v>
      </c>
      <c r="D1811" s="228" t="s">
        <v>2018</v>
      </c>
      <c r="E1811" s="228" t="s">
        <v>19833</v>
      </c>
    </row>
    <row r="1812" spans="1:5" ht="12.75">
      <c r="A1812" s="227">
        <v>10997</v>
      </c>
      <c r="B1812" s="227" t="s">
        <v>10785</v>
      </c>
      <c r="C1812" s="228" t="s">
        <v>2024</v>
      </c>
      <c r="D1812" s="228" t="s">
        <v>2022</v>
      </c>
      <c r="E1812" s="228" t="s">
        <v>19476</v>
      </c>
    </row>
    <row r="1813" spans="1:5" ht="12.75">
      <c r="A1813" s="227">
        <v>2685</v>
      </c>
      <c r="B1813" s="227" t="s">
        <v>10786</v>
      </c>
      <c r="C1813" s="228" t="s">
        <v>2023</v>
      </c>
      <c r="D1813" s="228" t="s">
        <v>2018</v>
      </c>
      <c r="E1813" s="228" t="s">
        <v>19834</v>
      </c>
    </row>
    <row r="1814" spans="1:5" ht="12.75">
      <c r="A1814" s="227">
        <v>2680</v>
      </c>
      <c r="B1814" s="227" t="s">
        <v>10787</v>
      </c>
      <c r="C1814" s="228" t="s">
        <v>2023</v>
      </c>
      <c r="D1814" s="228" t="s">
        <v>2018</v>
      </c>
      <c r="E1814" s="228" t="s">
        <v>19553</v>
      </c>
    </row>
    <row r="1815" spans="1:5" ht="12.75">
      <c r="A1815" s="227">
        <v>2684</v>
      </c>
      <c r="B1815" s="227" t="s">
        <v>10788</v>
      </c>
      <c r="C1815" s="228" t="s">
        <v>2023</v>
      </c>
      <c r="D1815" s="228" t="s">
        <v>2018</v>
      </c>
      <c r="E1815" s="228" t="s">
        <v>19835</v>
      </c>
    </row>
    <row r="1816" spans="1:5" ht="12.75">
      <c r="A1816" s="227">
        <v>2673</v>
      </c>
      <c r="B1816" s="227" t="s">
        <v>10789</v>
      </c>
      <c r="C1816" s="228" t="s">
        <v>2023</v>
      </c>
      <c r="D1816" s="228" t="s">
        <v>2022</v>
      </c>
      <c r="E1816" s="228" t="s">
        <v>18056</v>
      </c>
    </row>
    <row r="1817" spans="1:5" ht="12.75">
      <c r="A1817" s="227">
        <v>2681</v>
      </c>
      <c r="B1817" s="227" t="s">
        <v>10790</v>
      </c>
      <c r="C1817" s="228" t="s">
        <v>2023</v>
      </c>
      <c r="D1817" s="228" t="s">
        <v>2018</v>
      </c>
      <c r="E1817" s="228" t="s">
        <v>19836</v>
      </c>
    </row>
    <row r="1818" spans="1:5" ht="12.75">
      <c r="A1818" s="227">
        <v>2682</v>
      </c>
      <c r="B1818" s="227" t="s">
        <v>10791</v>
      </c>
      <c r="C1818" s="228" t="s">
        <v>2023</v>
      </c>
      <c r="D1818" s="228" t="s">
        <v>2018</v>
      </c>
      <c r="E1818" s="228" t="s">
        <v>19837</v>
      </c>
    </row>
    <row r="1819" spans="1:5" ht="12.75">
      <c r="A1819" s="227">
        <v>2686</v>
      </c>
      <c r="B1819" s="227" t="s">
        <v>10792</v>
      </c>
      <c r="C1819" s="228" t="s">
        <v>2023</v>
      </c>
      <c r="D1819" s="228" t="s">
        <v>2018</v>
      </c>
      <c r="E1819" s="228" t="s">
        <v>19838</v>
      </c>
    </row>
    <row r="1820" spans="1:5" ht="12.75">
      <c r="A1820" s="227">
        <v>2674</v>
      </c>
      <c r="B1820" s="227" t="s">
        <v>10793</v>
      </c>
      <c r="C1820" s="228" t="s">
        <v>2023</v>
      </c>
      <c r="D1820" s="228" t="s">
        <v>2018</v>
      </c>
      <c r="E1820" s="228" t="s">
        <v>19839</v>
      </c>
    </row>
    <row r="1821" spans="1:5" ht="12.75">
      <c r="A1821" s="227">
        <v>2683</v>
      </c>
      <c r="B1821" s="227" t="s">
        <v>10794</v>
      </c>
      <c r="C1821" s="228" t="s">
        <v>2023</v>
      </c>
      <c r="D1821" s="228" t="s">
        <v>2018</v>
      </c>
      <c r="E1821" s="228" t="s">
        <v>19840</v>
      </c>
    </row>
    <row r="1822" spans="1:5" ht="12.75">
      <c r="A1822" s="227">
        <v>2676</v>
      </c>
      <c r="B1822" s="227" t="s">
        <v>10795</v>
      </c>
      <c r="C1822" s="228" t="s">
        <v>2023</v>
      </c>
      <c r="D1822" s="228" t="s">
        <v>2018</v>
      </c>
      <c r="E1822" s="228" t="s">
        <v>19841</v>
      </c>
    </row>
    <row r="1823" spans="1:5" ht="12.75">
      <c r="A1823" s="227">
        <v>2678</v>
      </c>
      <c r="B1823" s="227" t="s">
        <v>10796</v>
      </c>
      <c r="C1823" s="228" t="s">
        <v>2023</v>
      </c>
      <c r="D1823" s="228" t="s">
        <v>2018</v>
      </c>
      <c r="E1823" s="228" t="s">
        <v>19842</v>
      </c>
    </row>
    <row r="1824" spans="1:5" ht="12.75">
      <c r="A1824" s="227">
        <v>2679</v>
      </c>
      <c r="B1824" s="227" t="s">
        <v>10797</v>
      </c>
      <c r="C1824" s="228" t="s">
        <v>2023</v>
      </c>
      <c r="D1824" s="228" t="s">
        <v>2018</v>
      </c>
      <c r="E1824" s="228" t="s">
        <v>19843</v>
      </c>
    </row>
    <row r="1825" spans="1:5" ht="12.75">
      <c r="A1825" s="227">
        <v>12070</v>
      </c>
      <c r="B1825" s="227" t="s">
        <v>10798</v>
      </c>
      <c r="C1825" s="228" t="s">
        <v>2023</v>
      </c>
      <c r="D1825" s="228" t="s">
        <v>2018</v>
      </c>
      <c r="E1825" s="228" t="s">
        <v>19844</v>
      </c>
    </row>
    <row r="1826" spans="1:5" ht="12.75">
      <c r="A1826" s="227">
        <v>2675</v>
      </c>
      <c r="B1826" s="227" t="s">
        <v>10799</v>
      </c>
      <c r="C1826" s="228" t="s">
        <v>2023</v>
      </c>
      <c r="D1826" s="228" t="s">
        <v>2018</v>
      </c>
      <c r="E1826" s="228" t="s">
        <v>19845</v>
      </c>
    </row>
    <row r="1827" spans="1:5" ht="12.75">
      <c r="A1827" s="227">
        <v>12067</v>
      </c>
      <c r="B1827" s="227" t="s">
        <v>10800</v>
      </c>
      <c r="C1827" s="228" t="s">
        <v>2023</v>
      </c>
      <c r="D1827" s="228" t="s">
        <v>2018</v>
      </c>
      <c r="E1827" s="228" t="s">
        <v>19846</v>
      </c>
    </row>
    <row r="1828" spans="1:5" ht="12.75">
      <c r="A1828" s="227">
        <v>21136</v>
      </c>
      <c r="B1828" s="227" t="s">
        <v>10801</v>
      </c>
      <c r="C1828" s="228" t="s">
        <v>2023</v>
      </c>
      <c r="D1828" s="228" t="s">
        <v>2018</v>
      </c>
      <c r="E1828" s="228" t="s">
        <v>19847</v>
      </c>
    </row>
    <row r="1829" spans="1:5" ht="12.75">
      <c r="A1829" s="227">
        <v>21128</v>
      </c>
      <c r="B1829" s="227" t="s">
        <v>10802</v>
      </c>
      <c r="C1829" s="228" t="s">
        <v>2023</v>
      </c>
      <c r="D1829" s="228" t="s">
        <v>2022</v>
      </c>
      <c r="E1829" s="228" t="s">
        <v>19848</v>
      </c>
    </row>
    <row r="1830" spans="1:5" ht="12.75">
      <c r="A1830" s="227">
        <v>21130</v>
      </c>
      <c r="B1830" s="227" t="s">
        <v>10803</v>
      </c>
      <c r="C1830" s="228" t="s">
        <v>2023</v>
      </c>
      <c r="D1830" s="228" t="s">
        <v>2018</v>
      </c>
      <c r="E1830" s="228" t="s">
        <v>19849</v>
      </c>
    </row>
    <row r="1831" spans="1:5" ht="12.75">
      <c r="A1831" s="227">
        <v>21135</v>
      </c>
      <c r="B1831" s="227" t="s">
        <v>10804</v>
      </c>
      <c r="C1831" s="228" t="s">
        <v>2023</v>
      </c>
      <c r="D1831" s="228" t="s">
        <v>2018</v>
      </c>
      <c r="E1831" s="228" t="s">
        <v>19850</v>
      </c>
    </row>
    <row r="1832" spans="1:5" ht="12.75">
      <c r="A1832" s="227">
        <v>40401</v>
      </c>
      <c r="B1832" s="227" t="s">
        <v>10805</v>
      </c>
      <c r="C1832" s="228" t="s">
        <v>2023</v>
      </c>
      <c r="D1832" s="228" t="s">
        <v>2018</v>
      </c>
      <c r="E1832" s="228" t="s">
        <v>19528</v>
      </c>
    </row>
    <row r="1833" spans="1:5" ht="12.75">
      <c r="A1833" s="227">
        <v>40402</v>
      </c>
      <c r="B1833" s="227" t="s">
        <v>10806</v>
      </c>
      <c r="C1833" s="228" t="s">
        <v>2023</v>
      </c>
      <c r="D1833" s="228" t="s">
        <v>2018</v>
      </c>
      <c r="E1833" s="228" t="s">
        <v>19851</v>
      </c>
    </row>
    <row r="1834" spans="1:5" ht="12.75">
      <c r="A1834" s="227">
        <v>40400</v>
      </c>
      <c r="B1834" s="227" t="s">
        <v>10807</v>
      </c>
      <c r="C1834" s="228" t="s">
        <v>2023</v>
      </c>
      <c r="D1834" s="228" t="s">
        <v>2018</v>
      </c>
      <c r="E1834" s="228" t="s">
        <v>19852</v>
      </c>
    </row>
    <row r="1835" spans="1:5" ht="12.75">
      <c r="A1835" s="227">
        <v>2504</v>
      </c>
      <c r="B1835" s="227" t="s">
        <v>10808</v>
      </c>
      <c r="C1835" s="228" t="s">
        <v>2023</v>
      </c>
      <c r="D1835" s="228" t="s">
        <v>2018</v>
      </c>
      <c r="E1835" s="228" t="s">
        <v>19853</v>
      </c>
    </row>
    <row r="1836" spans="1:5" ht="12.75">
      <c r="A1836" s="227">
        <v>2501</v>
      </c>
      <c r="B1836" s="227" t="s">
        <v>10809</v>
      </c>
      <c r="C1836" s="228" t="s">
        <v>2023</v>
      </c>
      <c r="D1836" s="228" t="s">
        <v>2018</v>
      </c>
      <c r="E1836" s="228" t="s">
        <v>19854</v>
      </c>
    </row>
    <row r="1837" spans="1:5" ht="12.75">
      <c r="A1837" s="227">
        <v>2502</v>
      </c>
      <c r="B1837" s="227" t="s">
        <v>10810</v>
      </c>
      <c r="C1837" s="228" t="s">
        <v>2023</v>
      </c>
      <c r="D1837" s="228" t="s">
        <v>2018</v>
      </c>
      <c r="E1837" s="228" t="s">
        <v>18244</v>
      </c>
    </row>
    <row r="1838" spans="1:5" ht="12.75">
      <c r="A1838" s="227">
        <v>2503</v>
      </c>
      <c r="B1838" s="227" t="s">
        <v>10811</v>
      </c>
      <c r="C1838" s="228" t="s">
        <v>2023</v>
      </c>
      <c r="D1838" s="228" t="s">
        <v>2018</v>
      </c>
      <c r="E1838" s="228" t="s">
        <v>18828</v>
      </c>
    </row>
    <row r="1839" spans="1:5" ht="12.75">
      <c r="A1839" s="227">
        <v>2500</v>
      </c>
      <c r="B1839" s="227" t="s">
        <v>10812</v>
      </c>
      <c r="C1839" s="228" t="s">
        <v>2023</v>
      </c>
      <c r="D1839" s="228" t="s">
        <v>2018</v>
      </c>
      <c r="E1839" s="228" t="s">
        <v>19855</v>
      </c>
    </row>
    <row r="1840" spans="1:5" ht="12.75">
      <c r="A1840" s="227">
        <v>2505</v>
      </c>
      <c r="B1840" s="227" t="s">
        <v>10813</v>
      </c>
      <c r="C1840" s="228" t="s">
        <v>2023</v>
      </c>
      <c r="D1840" s="228" t="s">
        <v>2018</v>
      </c>
      <c r="E1840" s="228" t="s">
        <v>19856</v>
      </c>
    </row>
    <row r="1841" spans="1:5" ht="12.75">
      <c r="A1841" s="227">
        <v>12056</v>
      </c>
      <c r="B1841" s="227" t="s">
        <v>10814</v>
      </c>
      <c r="C1841" s="228" t="s">
        <v>2023</v>
      </c>
      <c r="D1841" s="228" t="s">
        <v>2018</v>
      </c>
      <c r="E1841" s="228" t="s">
        <v>19857</v>
      </c>
    </row>
    <row r="1842" spans="1:5" ht="12.75">
      <c r="A1842" s="227">
        <v>12057</v>
      </c>
      <c r="B1842" s="227" t="s">
        <v>10815</v>
      </c>
      <c r="C1842" s="228" t="s">
        <v>2023</v>
      </c>
      <c r="D1842" s="228" t="s">
        <v>2018</v>
      </c>
      <c r="E1842" s="228" t="s">
        <v>19269</v>
      </c>
    </row>
    <row r="1843" spans="1:5" ht="12.75">
      <c r="A1843" s="227">
        <v>12059</v>
      </c>
      <c r="B1843" s="227" t="s">
        <v>10816</v>
      </c>
      <c r="C1843" s="228" t="s">
        <v>2023</v>
      </c>
      <c r="D1843" s="228" t="s">
        <v>2018</v>
      </c>
      <c r="E1843" s="228" t="s">
        <v>19858</v>
      </c>
    </row>
    <row r="1844" spans="1:5" ht="12.75">
      <c r="A1844" s="227">
        <v>12058</v>
      </c>
      <c r="B1844" s="227" t="s">
        <v>10817</v>
      </c>
      <c r="C1844" s="228" t="s">
        <v>2023</v>
      </c>
      <c r="D1844" s="228" t="s">
        <v>2018</v>
      </c>
      <c r="E1844" s="228" t="s">
        <v>18785</v>
      </c>
    </row>
    <row r="1845" spans="1:5" ht="12.75">
      <c r="A1845" s="227">
        <v>12060</v>
      </c>
      <c r="B1845" s="227" t="s">
        <v>10818</v>
      </c>
      <c r="C1845" s="228" t="s">
        <v>2023</v>
      </c>
      <c r="D1845" s="228" t="s">
        <v>2018</v>
      </c>
      <c r="E1845" s="228" t="s">
        <v>19859</v>
      </c>
    </row>
    <row r="1846" spans="1:5" ht="12.75">
      <c r="A1846" s="227">
        <v>12061</v>
      </c>
      <c r="B1846" s="227" t="s">
        <v>10819</v>
      </c>
      <c r="C1846" s="228" t="s">
        <v>2023</v>
      </c>
      <c r="D1846" s="228" t="s">
        <v>2018</v>
      </c>
      <c r="E1846" s="228" t="s">
        <v>19860</v>
      </c>
    </row>
    <row r="1847" spans="1:5" ht="12.75">
      <c r="A1847" s="227">
        <v>12062</v>
      </c>
      <c r="B1847" s="227" t="s">
        <v>10820</v>
      </c>
      <c r="C1847" s="228" t="s">
        <v>2023</v>
      </c>
      <c r="D1847" s="228" t="s">
        <v>2018</v>
      </c>
      <c r="E1847" s="228" t="s">
        <v>19861</v>
      </c>
    </row>
    <row r="1848" spans="1:5" ht="12.75">
      <c r="A1848" s="227">
        <v>21137</v>
      </c>
      <c r="B1848" s="227" t="s">
        <v>10821</v>
      </c>
      <c r="C1848" s="228" t="s">
        <v>2023</v>
      </c>
      <c r="D1848" s="228" t="s">
        <v>2018</v>
      </c>
      <c r="E1848" s="228" t="s">
        <v>19862</v>
      </c>
    </row>
    <row r="1849" spans="1:5" ht="12.75">
      <c r="A1849" s="227">
        <v>2687</v>
      </c>
      <c r="B1849" s="227" t="s">
        <v>10822</v>
      </c>
      <c r="C1849" s="228" t="s">
        <v>2023</v>
      </c>
      <c r="D1849" s="228" t="s">
        <v>2018</v>
      </c>
      <c r="E1849" s="228" t="s">
        <v>19863</v>
      </c>
    </row>
    <row r="1850" spans="1:5" ht="12.75">
      <c r="A1850" s="227">
        <v>2689</v>
      </c>
      <c r="B1850" s="227" t="s">
        <v>10823</v>
      </c>
      <c r="C1850" s="228" t="s">
        <v>2023</v>
      </c>
      <c r="D1850" s="228" t="s">
        <v>2018</v>
      </c>
      <c r="E1850" s="228" t="s">
        <v>19864</v>
      </c>
    </row>
    <row r="1851" spans="1:5" ht="12.75">
      <c r="A1851" s="227">
        <v>2688</v>
      </c>
      <c r="B1851" s="227" t="s">
        <v>10824</v>
      </c>
      <c r="C1851" s="228" t="s">
        <v>2023</v>
      </c>
      <c r="D1851" s="228" t="s">
        <v>2018</v>
      </c>
      <c r="E1851" s="228" t="s">
        <v>19008</v>
      </c>
    </row>
    <row r="1852" spans="1:5" ht="12.75">
      <c r="A1852" s="227">
        <v>2690</v>
      </c>
      <c r="B1852" s="227" t="s">
        <v>10825</v>
      </c>
      <c r="C1852" s="228" t="s">
        <v>2023</v>
      </c>
      <c r="D1852" s="228" t="s">
        <v>2018</v>
      </c>
      <c r="E1852" s="228" t="s">
        <v>18246</v>
      </c>
    </row>
    <row r="1853" spans="1:5" ht="12.75">
      <c r="A1853" s="227">
        <v>39243</v>
      </c>
      <c r="B1853" s="227" t="s">
        <v>10826</v>
      </c>
      <c r="C1853" s="228" t="s">
        <v>2023</v>
      </c>
      <c r="D1853" s="228" t="s">
        <v>2018</v>
      </c>
      <c r="E1853" s="228" t="s">
        <v>19865</v>
      </c>
    </row>
    <row r="1854" spans="1:5" ht="12.75">
      <c r="A1854" s="227">
        <v>39244</v>
      </c>
      <c r="B1854" s="227" t="s">
        <v>10827</v>
      </c>
      <c r="C1854" s="228" t="s">
        <v>2023</v>
      </c>
      <c r="D1854" s="228" t="s">
        <v>2018</v>
      </c>
      <c r="E1854" s="228" t="s">
        <v>19866</v>
      </c>
    </row>
    <row r="1855" spans="1:5" ht="12.75">
      <c r="A1855" s="227">
        <v>39245</v>
      </c>
      <c r="B1855" s="227" t="s">
        <v>10828</v>
      </c>
      <c r="C1855" s="228" t="s">
        <v>2023</v>
      </c>
      <c r="D1855" s="228" t="s">
        <v>2018</v>
      </c>
      <c r="E1855" s="228" t="s">
        <v>18069</v>
      </c>
    </row>
    <row r="1856" spans="1:5" ht="12.75">
      <c r="A1856" s="227">
        <v>39254</v>
      </c>
      <c r="B1856" s="227" t="s">
        <v>10829</v>
      </c>
      <c r="C1856" s="228" t="s">
        <v>2023</v>
      </c>
      <c r="D1856" s="228" t="s">
        <v>2018</v>
      </c>
      <c r="E1856" s="228" t="s">
        <v>19867</v>
      </c>
    </row>
    <row r="1857" spans="1:5" ht="12.75">
      <c r="A1857" s="227">
        <v>39255</v>
      </c>
      <c r="B1857" s="227" t="s">
        <v>10830</v>
      </c>
      <c r="C1857" s="228" t="s">
        <v>2023</v>
      </c>
      <c r="D1857" s="228" t="s">
        <v>2018</v>
      </c>
      <c r="E1857" s="228" t="s">
        <v>19868</v>
      </c>
    </row>
    <row r="1858" spans="1:5" ht="12.75">
      <c r="A1858" s="227">
        <v>39253</v>
      </c>
      <c r="B1858" s="227" t="s">
        <v>10831</v>
      </c>
      <c r="C1858" s="228" t="s">
        <v>2023</v>
      </c>
      <c r="D1858" s="228" t="s">
        <v>2018</v>
      </c>
      <c r="E1858" s="228" t="s">
        <v>19869</v>
      </c>
    </row>
    <row r="1859" spans="1:5" ht="12.75">
      <c r="A1859" s="227">
        <v>39246</v>
      </c>
      <c r="B1859" s="227" t="s">
        <v>10832</v>
      </c>
      <c r="C1859" s="228" t="s">
        <v>2023</v>
      </c>
      <c r="D1859" s="228" t="s">
        <v>2018</v>
      </c>
      <c r="E1859" s="228" t="s">
        <v>19844</v>
      </c>
    </row>
    <row r="1860" spans="1:5" ht="12.75">
      <c r="A1860" s="227">
        <v>39247</v>
      </c>
      <c r="B1860" s="227" t="s">
        <v>10833</v>
      </c>
      <c r="C1860" s="228" t="s">
        <v>2023</v>
      </c>
      <c r="D1860" s="228" t="s">
        <v>2018</v>
      </c>
      <c r="E1860" s="228" t="s">
        <v>18550</v>
      </c>
    </row>
    <row r="1861" spans="1:5" ht="12.75">
      <c r="A1861" s="227">
        <v>2446</v>
      </c>
      <c r="B1861" s="227" t="s">
        <v>10834</v>
      </c>
      <c r="C1861" s="228" t="s">
        <v>2023</v>
      </c>
      <c r="D1861" s="228" t="s">
        <v>2022</v>
      </c>
      <c r="E1861" s="228" t="s">
        <v>19870</v>
      </c>
    </row>
    <row r="1862" spans="1:5" ht="12.75">
      <c r="A1862" s="227">
        <v>2442</v>
      </c>
      <c r="B1862" s="227" t="s">
        <v>10835</v>
      </c>
      <c r="C1862" s="228" t="s">
        <v>2023</v>
      </c>
      <c r="D1862" s="228" t="s">
        <v>2018</v>
      </c>
      <c r="E1862" s="228" t="s">
        <v>19871</v>
      </c>
    </row>
    <row r="1863" spans="1:5" ht="12.75">
      <c r="A1863" s="227">
        <v>39248</v>
      </c>
      <c r="B1863" s="227" t="s">
        <v>10836</v>
      </c>
      <c r="C1863" s="228" t="s">
        <v>2023</v>
      </c>
      <c r="D1863" s="228" t="s">
        <v>2018</v>
      </c>
      <c r="E1863" s="228" t="s">
        <v>19872</v>
      </c>
    </row>
    <row r="1864" spans="1:5" ht="12.75">
      <c r="A1864" s="227">
        <v>2438</v>
      </c>
      <c r="B1864" s="227" t="s">
        <v>10837</v>
      </c>
      <c r="C1864" s="228" t="s">
        <v>2021</v>
      </c>
      <c r="D1864" s="228" t="s">
        <v>2018</v>
      </c>
      <c r="E1864" s="228" t="s">
        <v>19873</v>
      </c>
    </row>
    <row r="1865" spans="1:5" ht="12.75">
      <c r="A1865" s="227">
        <v>40922</v>
      </c>
      <c r="B1865" s="227" t="s">
        <v>10838</v>
      </c>
      <c r="C1865" s="228" t="s">
        <v>2027</v>
      </c>
      <c r="D1865" s="228" t="s">
        <v>2018</v>
      </c>
      <c r="E1865" s="228" t="s">
        <v>19874</v>
      </c>
    </row>
    <row r="1866" spans="1:5" ht="12.75">
      <c r="A1866" s="227">
        <v>36486</v>
      </c>
      <c r="B1866" s="227" t="s">
        <v>10839</v>
      </c>
      <c r="C1866" s="228" t="s">
        <v>2017</v>
      </c>
      <c r="D1866" s="228" t="s">
        <v>2020</v>
      </c>
      <c r="E1866" s="228" t="s">
        <v>19875</v>
      </c>
    </row>
    <row r="1867" spans="1:5" ht="12.75">
      <c r="A1867" s="227">
        <v>37777</v>
      </c>
      <c r="B1867" s="227" t="s">
        <v>10840</v>
      </c>
      <c r="C1867" s="228" t="s">
        <v>2017</v>
      </c>
      <c r="D1867" s="228" t="s">
        <v>2020</v>
      </c>
      <c r="E1867" s="228" t="s">
        <v>19876</v>
      </c>
    </row>
    <row r="1868" spans="1:5" ht="12.75">
      <c r="A1868" s="227">
        <v>12624</v>
      </c>
      <c r="B1868" s="227" t="s">
        <v>19877</v>
      </c>
      <c r="C1868" s="228" t="s">
        <v>2017</v>
      </c>
      <c r="D1868" s="228" t="s">
        <v>2018</v>
      </c>
      <c r="E1868" s="228" t="s">
        <v>19878</v>
      </c>
    </row>
    <row r="1869" spans="1:5" ht="12.75">
      <c r="A1869" s="227">
        <v>517</v>
      </c>
      <c r="B1869" s="227" t="s">
        <v>10841</v>
      </c>
      <c r="C1869" s="228" t="s">
        <v>2025</v>
      </c>
      <c r="D1869" s="228" t="s">
        <v>2018</v>
      </c>
      <c r="E1869" s="228" t="s">
        <v>19166</v>
      </c>
    </row>
    <row r="1870" spans="1:5" ht="12.75">
      <c r="A1870" s="227">
        <v>37534</v>
      </c>
      <c r="B1870" s="227" t="s">
        <v>10842</v>
      </c>
      <c r="C1870" s="228" t="s">
        <v>2024</v>
      </c>
      <c r="D1870" s="228" t="s">
        <v>2020</v>
      </c>
      <c r="E1870" s="228" t="s">
        <v>18628</v>
      </c>
    </row>
    <row r="1871" spans="1:5" ht="12.75">
      <c r="A1871" s="227">
        <v>37535</v>
      </c>
      <c r="B1871" s="227" t="s">
        <v>10843</v>
      </c>
      <c r="C1871" s="228" t="s">
        <v>2024</v>
      </c>
      <c r="D1871" s="228" t="s">
        <v>2020</v>
      </c>
      <c r="E1871" s="228" t="s">
        <v>18628</v>
      </c>
    </row>
    <row r="1872" spans="1:5" ht="12.75">
      <c r="A1872" s="227">
        <v>37533</v>
      </c>
      <c r="B1872" s="227" t="s">
        <v>10844</v>
      </c>
      <c r="C1872" s="228" t="s">
        <v>2024</v>
      </c>
      <c r="D1872" s="228" t="s">
        <v>2020</v>
      </c>
      <c r="E1872" s="228" t="s">
        <v>18628</v>
      </c>
    </row>
    <row r="1873" spans="1:5" ht="12.75">
      <c r="A1873" s="227">
        <v>37537</v>
      </c>
      <c r="B1873" s="227" t="s">
        <v>10845</v>
      </c>
      <c r="C1873" s="228" t="s">
        <v>2024</v>
      </c>
      <c r="D1873" s="228" t="s">
        <v>2020</v>
      </c>
      <c r="E1873" s="228" t="s">
        <v>19879</v>
      </c>
    </row>
    <row r="1874" spans="1:5" ht="12.75">
      <c r="A1874" s="227">
        <v>37536</v>
      </c>
      <c r="B1874" s="227" t="s">
        <v>10846</v>
      </c>
      <c r="C1874" s="228" t="s">
        <v>2024</v>
      </c>
      <c r="D1874" s="228" t="s">
        <v>2020</v>
      </c>
      <c r="E1874" s="228" t="s">
        <v>19879</v>
      </c>
    </row>
    <row r="1875" spans="1:5" ht="12.75">
      <c r="A1875" s="227">
        <v>37532</v>
      </c>
      <c r="B1875" s="227" t="s">
        <v>10847</v>
      </c>
      <c r="C1875" s="228" t="s">
        <v>2024</v>
      </c>
      <c r="D1875" s="228" t="s">
        <v>2020</v>
      </c>
      <c r="E1875" s="228" t="s">
        <v>19879</v>
      </c>
    </row>
    <row r="1876" spans="1:5" ht="12.75">
      <c r="A1876" s="227">
        <v>2696</v>
      </c>
      <c r="B1876" s="227" t="s">
        <v>10848</v>
      </c>
      <c r="C1876" s="228" t="s">
        <v>2021</v>
      </c>
      <c r="D1876" s="228" t="s">
        <v>2022</v>
      </c>
      <c r="E1876" s="228" t="s">
        <v>19880</v>
      </c>
    </row>
    <row r="1877" spans="1:5" ht="12.75">
      <c r="A1877" s="227">
        <v>40928</v>
      </c>
      <c r="B1877" s="227" t="s">
        <v>10849</v>
      </c>
      <c r="C1877" s="228" t="s">
        <v>2027</v>
      </c>
      <c r="D1877" s="228" t="s">
        <v>2018</v>
      </c>
      <c r="E1877" s="228" t="s">
        <v>19881</v>
      </c>
    </row>
    <row r="1878" spans="1:5" ht="12.75">
      <c r="A1878" s="227">
        <v>4083</v>
      </c>
      <c r="B1878" s="227" t="s">
        <v>10850</v>
      </c>
      <c r="C1878" s="228" t="s">
        <v>2021</v>
      </c>
      <c r="D1878" s="228" t="s">
        <v>2022</v>
      </c>
      <c r="E1878" s="228" t="s">
        <v>19882</v>
      </c>
    </row>
    <row r="1879" spans="1:5" ht="12.75">
      <c r="A1879" s="227">
        <v>40818</v>
      </c>
      <c r="B1879" s="227" t="s">
        <v>10851</v>
      </c>
      <c r="C1879" s="228" t="s">
        <v>2027</v>
      </c>
      <c r="D1879" s="228" t="s">
        <v>2018</v>
      </c>
      <c r="E1879" s="228" t="s">
        <v>19883</v>
      </c>
    </row>
    <row r="1880" spans="1:5" ht="12.75">
      <c r="A1880" s="227">
        <v>43146</v>
      </c>
      <c r="B1880" s="227" t="s">
        <v>10852</v>
      </c>
      <c r="C1880" s="228" t="s">
        <v>2024</v>
      </c>
      <c r="D1880" s="228" t="s">
        <v>2018</v>
      </c>
      <c r="E1880" s="228" t="s">
        <v>19884</v>
      </c>
    </row>
    <row r="1881" spans="1:5" ht="12.75">
      <c r="A1881" s="227">
        <v>2705</v>
      </c>
      <c r="B1881" s="227" t="s">
        <v>10853</v>
      </c>
      <c r="C1881" s="228" t="s">
        <v>10854</v>
      </c>
      <c r="D1881" s="228" t="s">
        <v>2018</v>
      </c>
      <c r="E1881" s="228" t="s">
        <v>19885</v>
      </c>
    </row>
    <row r="1882" spans="1:5" ht="12.75">
      <c r="A1882" s="227">
        <v>14250</v>
      </c>
      <c r="B1882" s="227" t="s">
        <v>10855</v>
      </c>
      <c r="C1882" s="228" t="s">
        <v>10854</v>
      </c>
      <c r="D1882" s="228" t="s">
        <v>2022</v>
      </c>
      <c r="E1882" s="228" t="s">
        <v>18702</v>
      </c>
    </row>
    <row r="1883" spans="1:5" ht="12.75">
      <c r="A1883" s="227">
        <v>11683</v>
      </c>
      <c r="B1883" s="227" t="s">
        <v>10856</v>
      </c>
      <c r="C1883" s="228" t="s">
        <v>2017</v>
      </c>
      <c r="D1883" s="228" t="s">
        <v>2018</v>
      </c>
      <c r="E1883" s="228" t="s">
        <v>19886</v>
      </c>
    </row>
    <row r="1884" spans="1:5" ht="12.75">
      <c r="A1884" s="227">
        <v>11684</v>
      </c>
      <c r="B1884" s="227" t="s">
        <v>10857</v>
      </c>
      <c r="C1884" s="228" t="s">
        <v>2017</v>
      </c>
      <c r="D1884" s="228" t="s">
        <v>2018</v>
      </c>
      <c r="E1884" s="228" t="s">
        <v>19887</v>
      </c>
    </row>
    <row r="1885" spans="1:5" ht="12.75">
      <c r="A1885" s="227">
        <v>6141</v>
      </c>
      <c r="B1885" s="227" t="s">
        <v>10858</v>
      </c>
      <c r="C1885" s="228" t="s">
        <v>2017</v>
      </c>
      <c r="D1885" s="228" t="s">
        <v>2018</v>
      </c>
      <c r="E1885" s="228" t="s">
        <v>18550</v>
      </c>
    </row>
    <row r="1886" spans="1:5" ht="12.75">
      <c r="A1886" s="227">
        <v>11681</v>
      </c>
      <c r="B1886" s="227" t="s">
        <v>10859</v>
      </c>
      <c r="C1886" s="228" t="s">
        <v>2017</v>
      </c>
      <c r="D1886" s="228" t="s">
        <v>2018</v>
      </c>
      <c r="E1886" s="228" t="s">
        <v>19888</v>
      </c>
    </row>
    <row r="1887" spans="1:5" ht="12.75">
      <c r="A1887" s="227">
        <v>2706</v>
      </c>
      <c r="B1887" s="227" t="s">
        <v>10860</v>
      </c>
      <c r="C1887" s="228" t="s">
        <v>2021</v>
      </c>
      <c r="D1887" s="228" t="s">
        <v>2022</v>
      </c>
      <c r="E1887" s="228" t="s">
        <v>19889</v>
      </c>
    </row>
    <row r="1888" spans="1:5" ht="12.75">
      <c r="A1888" s="227">
        <v>40811</v>
      </c>
      <c r="B1888" s="227" t="s">
        <v>10861</v>
      </c>
      <c r="C1888" s="228" t="s">
        <v>2027</v>
      </c>
      <c r="D1888" s="228" t="s">
        <v>2018</v>
      </c>
      <c r="E1888" s="228" t="s">
        <v>19890</v>
      </c>
    </row>
    <row r="1889" spans="1:5" ht="12.75">
      <c r="A1889" s="227">
        <v>2707</v>
      </c>
      <c r="B1889" s="227" t="s">
        <v>10862</v>
      </c>
      <c r="C1889" s="228" t="s">
        <v>2021</v>
      </c>
      <c r="D1889" s="228" t="s">
        <v>2018</v>
      </c>
      <c r="E1889" s="228" t="s">
        <v>19891</v>
      </c>
    </row>
    <row r="1890" spans="1:5" ht="12.75">
      <c r="A1890" s="227">
        <v>40813</v>
      </c>
      <c r="B1890" s="227" t="s">
        <v>10863</v>
      </c>
      <c r="C1890" s="228" t="s">
        <v>2027</v>
      </c>
      <c r="D1890" s="228" t="s">
        <v>2018</v>
      </c>
      <c r="E1890" s="228" t="s">
        <v>19892</v>
      </c>
    </row>
    <row r="1891" spans="1:5" ht="12.75">
      <c r="A1891" s="227">
        <v>2708</v>
      </c>
      <c r="B1891" s="227" t="s">
        <v>10864</v>
      </c>
      <c r="C1891" s="228" t="s">
        <v>2021</v>
      </c>
      <c r="D1891" s="228" t="s">
        <v>2018</v>
      </c>
      <c r="E1891" s="228" t="s">
        <v>19893</v>
      </c>
    </row>
    <row r="1892" spans="1:5" ht="12.75">
      <c r="A1892" s="227">
        <v>40814</v>
      </c>
      <c r="B1892" s="227" t="s">
        <v>10865</v>
      </c>
      <c r="C1892" s="228" t="s">
        <v>2027</v>
      </c>
      <c r="D1892" s="228" t="s">
        <v>2018</v>
      </c>
      <c r="E1892" s="228" t="s">
        <v>19894</v>
      </c>
    </row>
    <row r="1893" spans="1:5" ht="12.75">
      <c r="A1893" s="227">
        <v>34779</v>
      </c>
      <c r="B1893" s="227" t="s">
        <v>10866</v>
      </c>
      <c r="C1893" s="228" t="s">
        <v>2021</v>
      </c>
      <c r="D1893" s="228" t="s">
        <v>2018</v>
      </c>
      <c r="E1893" s="228" t="s">
        <v>19895</v>
      </c>
    </row>
    <row r="1894" spans="1:5" ht="12.75">
      <c r="A1894" s="227">
        <v>40936</v>
      </c>
      <c r="B1894" s="227" t="s">
        <v>10867</v>
      </c>
      <c r="C1894" s="228" t="s">
        <v>2027</v>
      </c>
      <c r="D1894" s="228" t="s">
        <v>2018</v>
      </c>
      <c r="E1894" s="228" t="s">
        <v>19896</v>
      </c>
    </row>
    <row r="1895" spans="1:5" ht="12.75">
      <c r="A1895" s="227">
        <v>34780</v>
      </c>
      <c r="B1895" s="227" t="s">
        <v>10868</v>
      </c>
      <c r="C1895" s="228" t="s">
        <v>2021</v>
      </c>
      <c r="D1895" s="228" t="s">
        <v>2018</v>
      </c>
      <c r="E1895" s="228" t="s">
        <v>19897</v>
      </c>
    </row>
    <row r="1896" spans="1:5" ht="12.75">
      <c r="A1896" s="227">
        <v>40937</v>
      </c>
      <c r="B1896" s="227" t="s">
        <v>10869</v>
      </c>
      <c r="C1896" s="228" t="s">
        <v>2027</v>
      </c>
      <c r="D1896" s="228" t="s">
        <v>2018</v>
      </c>
      <c r="E1896" s="228" t="s">
        <v>19898</v>
      </c>
    </row>
    <row r="1897" spans="1:5" ht="12.75">
      <c r="A1897" s="227">
        <v>34782</v>
      </c>
      <c r="B1897" s="227" t="s">
        <v>10870</v>
      </c>
      <c r="C1897" s="228" t="s">
        <v>2021</v>
      </c>
      <c r="D1897" s="228" t="s">
        <v>2018</v>
      </c>
      <c r="E1897" s="228" t="s">
        <v>19899</v>
      </c>
    </row>
    <row r="1898" spans="1:5" ht="12.75">
      <c r="A1898" s="227">
        <v>40938</v>
      </c>
      <c r="B1898" s="227" t="s">
        <v>10871</v>
      </c>
      <c r="C1898" s="228" t="s">
        <v>2027</v>
      </c>
      <c r="D1898" s="228" t="s">
        <v>2018</v>
      </c>
      <c r="E1898" s="228" t="s">
        <v>19900</v>
      </c>
    </row>
    <row r="1899" spans="1:5" ht="12.75">
      <c r="A1899" s="227">
        <v>34783</v>
      </c>
      <c r="B1899" s="227" t="s">
        <v>10872</v>
      </c>
      <c r="C1899" s="228" t="s">
        <v>2021</v>
      </c>
      <c r="D1899" s="228" t="s">
        <v>2018</v>
      </c>
      <c r="E1899" s="228" t="s">
        <v>19901</v>
      </c>
    </row>
    <row r="1900" spans="1:5" ht="12.75">
      <c r="A1900" s="227">
        <v>40939</v>
      </c>
      <c r="B1900" s="227" t="s">
        <v>10873</v>
      </c>
      <c r="C1900" s="228" t="s">
        <v>2027</v>
      </c>
      <c r="D1900" s="228" t="s">
        <v>2018</v>
      </c>
      <c r="E1900" s="228" t="s">
        <v>19902</v>
      </c>
    </row>
    <row r="1901" spans="1:5" ht="12.75">
      <c r="A1901" s="227">
        <v>34785</v>
      </c>
      <c r="B1901" s="227" t="s">
        <v>10874</v>
      </c>
      <c r="C1901" s="228" t="s">
        <v>2021</v>
      </c>
      <c r="D1901" s="228" t="s">
        <v>2018</v>
      </c>
      <c r="E1901" s="228" t="s">
        <v>19903</v>
      </c>
    </row>
    <row r="1902" spans="1:5" ht="12.75">
      <c r="A1902" s="227">
        <v>40940</v>
      </c>
      <c r="B1902" s="227" t="s">
        <v>10875</v>
      </c>
      <c r="C1902" s="228" t="s">
        <v>2027</v>
      </c>
      <c r="D1902" s="228" t="s">
        <v>2018</v>
      </c>
      <c r="E1902" s="228" t="s">
        <v>19904</v>
      </c>
    </row>
    <row r="1903" spans="1:5" ht="12.75">
      <c r="A1903" s="227">
        <v>38403</v>
      </c>
      <c r="B1903" s="227" t="s">
        <v>10876</v>
      </c>
      <c r="C1903" s="228" t="s">
        <v>2017</v>
      </c>
      <c r="D1903" s="228" t="s">
        <v>2018</v>
      </c>
      <c r="E1903" s="228" t="s">
        <v>19905</v>
      </c>
    </row>
    <row r="1904" spans="1:5" ht="12.75">
      <c r="A1904" s="227">
        <v>43482</v>
      </c>
      <c r="B1904" s="227" t="s">
        <v>10877</v>
      </c>
      <c r="C1904" s="228" t="s">
        <v>2021</v>
      </c>
      <c r="D1904" s="228" t="s">
        <v>2022</v>
      </c>
      <c r="E1904" s="228" t="s">
        <v>18517</v>
      </c>
    </row>
    <row r="1905" spans="1:5" ht="12.75">
      <c r="A1905" s="227">
        <v>43494</v>
      </c>
      <c r="B1905" s="227" t="s">
        <v>10878</v>
      </c>
      <c r="C1905" s="228" t="s">
        <v>2027</v>
      </c>
      <c r="D1905" s="228" t="s">
        <v>2022</v>
      </c>
      <c r="E1905" s="228" t="s">
        <v>19906</v>
      </c>
    </row>
    <row r="1906" spans="1:5" ht="12.75">
      <c r="A1906" s="227">
        <v>43483</v>
      </c>
      <c r="B1906" s="227" t="s">
        <v>10879</v>
      </c>
      <c r="C1906" s="228" t="s">
        <v>2021</v>
      </c>
      <c r="D1906" s="228" t="s">
        <v>2022</v>
      </c>
      <c r="E1906" s="228" t="s">
        <v>19907</v>
      </c>
    </row>
    <row r="1907" spans="1:5" ht="12.75">
      <c r="A1907" s="227">
        <v>43495</v>
      </c>
      <c r="B1907" s="227" t="s">
        <v>10880</v>
      </c>
      <c r="C1907" s="228" t="s">
        <v>2027</v>
      </c>
      <c r="D1907" s="228" t="s">
        <v>2022</v>
      </c>
      <c r="E1907" s="228" t="s">
        <v>19908</v>
      </c>
    </row>
    <row r="1908" spans="1:5" ht="12.75">
      <c r="A1908" s="227">
        <v>43484</v>
      </c>
      <c r="B1908" s="227" t="s">
        <v>10881</v>
      </c>
      <c r="C1908" s="228" t="s">
        <v>2021</v>
      </c>
      <c r="D1908" s="228" t="s">
        <v>2022</v>
      </c>
      <c r="E1908" s="228" t="s">
        <v>18053</v>
      </c>
    </row>
    <row r="1909" spans="1:5" ht="12.75">
      <c r="A1909" s="227">
        <v>43496</v>
      </c>
      <c r="B1909" s="227" t="s">
        <v>10882</v>
      </c>
      <c r="C1909" s="228" t="s">
        <v>2027</v>
      </c>
      <c r="D1909" s="228" t="s">
        <v>2022</v>
      </c>
      <c r="E1909" s="228" t="s">
        <v>19909</v>
      </c>
    </row>
    <row r="1910" spans="1:5" ht="12.75">
      <c r="A1910" s="227">
        <v>43485</v>
      </c>
      <c r="B1910" s="227" t="s">
        <v>10883</v>
      </c>
      <c r="C1910" s="228" t="s">
        <v>2021</v>
      </c>
      <c r="D1910" s="228" t="s">
        <v>2022</v>
      </c>
      <c r="E1910" s="228" t="s">
        <v>19910</v>
      </c>
    </row>
    <row r="1911" spans="1:5" ht="12.75">
      <c r="A1911" s="227">
        <v>43497</v>
      </c>
      <c r="B1911" s="227" t="s">
        <v>10884</v>
      </c>
      <c r="C1911" s="228" t="s">
        <v>2027</v>
      </c>
      <c r="D1911" s="228" t="s">
        <v>2022</v>
      </c>
      <c r="E1911" s="228" t="s">
        <v>19911</v>
      </c>
    </row>
    <row r="1912" spans="1:5" ht="12.75">
      <c r="A1912" s="227">
        <v>43487</v>
      </c>
      <c r="B1912" s="227" t="s">
        <v>10885</v>
      </c>
      <c r="C1912" s="228" t="s">
        <v>2021</v>
      </c>
      <c r="D1912" s="228" t="s">
        <v>2022</v>
      </c>
      <c r="E1912" s="228" t="s">
        <v>18140</v>
      </c>
    </row>
    <row r="1913" spans="1:5" ht="12.75">
      <c r="A1913" s="227">
        <v>43499</v>
      </c>
      <c r="B1913" s="227" t="s">
        <v>10886</v>
      </c>
      <c r="C1913" s="228" t="s">
        <v>2027</v>
      </c>
      <c r="D1913" s="228" t="s">
        <v>2022</v>
      </c>
      <c r="E1913" s="228" t="s">
        <v>19912</v>
      </c>
    </row>
    <row r="1914" spans="1:5" ht="12.75">
      <c r="A1914" s="227">
        <v>43486</v>
      </c>
      <c r="B1914" s="227" t="s">
        <v>10887</v>
      </c>
      <c r="C1914" s="228" t="s">
        <v>2021</v>
      </c>
      <c r="D1914" s="228" t="s">
        <v>2022</v>
      </c>
      <c r="E1914" s="228" t="s">
        <v>18617</v>
      </c>
    </row>
    <row r="1915" spans="1:5" ht="12.75">
      <c r="A1915" s="227">
        <v>43498</v>
      </c>
      <c r="B1915" s="227" t="s">
        <v>10888</v>
      </c>
      <c r="C1915" s="228" t="s">
        <v>2027</v>
      </c>
      <c r="D1915" s="228" t="s">
        <v>2022</v>
      </c>
      <c r="E1915" s="228" t="s">
        <v>19913</v>
      </c>
    </row>
    <row r="1916" spans="1:5" ht="12.75">
      <c r="A1916" s="227">
        <v>43488</v>
      </c>
      <c r="B1916" s="227" t="s">
        <v>10889</v>
      </c>
      <c r="C1916" s="228" t="s">
        <v>2021</v>
      </c>
      <c r="D1916" s="228" t="s">
        <v>2022</v>
      </c>
      <c r="E1916" s="228" t="s">
        <v>19914</v>
      </c>
    </row>
    <row r="1917" spans="1:5" ht="12.75">
      <c r="A1917" s="227">
        <v>43500</v>
      </c>
      <c r="B1917" s="227" t="s">
        <v>10890</v>
      </c>
      <c r="C1917" s="228" t="s">
        <v>2027</v>
      </c>
      <c r="D1917" s="228" t="s">
        <v>2022</v>
      </c>
      <c r="E1917" s="228" t="s">
        <v>19915</v>
      </c>
    </row>
    <row r="1918" spans="1:5" ht="12.75">
      <c r="A1918" s="227">
        <v>43489</v>
      </c>
      <c r="B1918" s="227" t="s">
        <v>10891</v>
      </c>
      <c r="C1918" s="228" t="s">
        <v>2021</v>
      </c>
      <c r="D1918" s="228" t="s">
        <v>2022</v>
      </c>
      <c r="E1918" s="228" t="s">
        <v>18140</v>
      </c>
    </row>
    <row r="1919" spans="1:5" ht="12.75">
      <c r="A1919" s="227">
        <v>43501</v>
      </c>
      <c r="B1919" s="227" t="s">
        <v>10892</v>
      </c>
      <c r="C1919" s="228" t="s">
        <v>2027</v>
      </c>
      <c r="D1919" s="228" t="s">
        <v>2022</v>
      </c>
      <c r="E1919" s="228" t="s">
        <v>19916</v>
      </c>
    </row>
    <row r="1920" spans="1:5" ht="12.75">
      <c r="A1920" s="227">
        <v>43490</v>
      </c>
      <c r="B1920" s="227" t="s">
        <v>10893</v>
      </c>
      <c r="C1920" s="228" t="s">
        <v>2021</v>
      </c>
      <c r="D1920" s="228" t="s">
        <v>2022</v>
      </c>
      <c r="E1920" s="228" t="s">
        <v>18403</v>
      </c>
    </row>
    <row r="1921" spans="1:5" ht="12.75">
      <c r="A1921" s="227">
        <v>43502</v>
      </c>
      <c r="B1921" s="227" t="s">
        <v>10894</v>
      </c>
      <c r="C1921" s="228" t="s">
        <v>2027</v>
      </c>
      <c r="D1921" s="228" t="s">
        <v>2022</v>
      </c>
      <c r="E1921" s="228" t="s">
        <v>19917</v>
      </c>
    </row>
    <row r="1922" spans="1:5" ht="12.75">
      <c r="A1922" s="227">
        <v>43491</v>
      </c>
      <c r="B1922" s="227" t="s">
        <v>10895</v>
      </c>
      <c r="C1922" s="228" t="s">
        <v>2021</v>
      </c>
      <c r="D1922" s="228" t="s">
        <v>2022</v>
      </c>
      <c r="E1922" s="228" t="s">
        <v>18683</v>
      </c>
    </row>
    <row r="1923" spans="1:5" ht="12.75">
      <c r="A1923" s="227">
        <v>43503</v>
      </c>
      <c r="B1923" s="227" t="s">
        <v>10896</v>
      </c>
      <c r="C1923" s="228" t="s">
        <v>2027</v>
      </c>
      <c r="D1923" s="228" t="s">
        <v>2022</v>
      </c>
      <c r="E1923" s="228" t="s">
        <v>19918</v>
      </c>
    </row>
    <row r="1924" spans="1:5" ht="12.75">
      <c r="A1924" s="227">
        <v>43492</v>
      </c>
      <c r="B1924" s="227" t="s">
        <v>10897</v>
      </c>
      <c r="C1924" s="228" t="s">
        <v>2021</v>
      </c>
      <c r="D1924" s="228" t="s">
        <v>2022</v>
      </c>
      <c r="E1924" s="228" t="s">
        <v>18403</v>
      </c>
    </row>
    <row r="1925" spans="1:5" ht="12.75">
      <c r="A1925" s="227">
        <v>43504</v>
      </c>
      <c r="B1925" s="227" t="s">
        <v>10898</v>
      </c>
      <c r="C1925" s="228" t="s">
        <v>2027</v>
      </c>
      <c r="D1925" s="228" t="s">
        <v>2022</v>
      </c>
      <c r="E1925" s="228" t="s">
        <v>19919</v>
      </c>
    </row>
    <row r="1926" spans="1:5" ht="12.75">
      <c r="A1926" s="227">
        <v>43493</v>
      </c>
      <c r="B1926" s="227" t="s">
        <v>10899</v>
      </c>
      <c r="C1926" s="228" t="s">
        <v>2021</v>
      </c>
      <c r="D1926" s="228" t="s">
        <v>2022</v>
      </c>
      <c r="E1926" s="228" t="s">
        <v>19150</v>
      </c>
    </row>
    <row r="1927" spans="1:5" ht="12.75">
      <c r="A1927" s="227">
        <v>43505</v>
      </c>
      <c r="B1927" s="227" t="s">
        <v>10900</v>
      </c>
      <c r="C1927" s="228" t="s">
        <v>2027</v>
      </c>
      <c r="D1927" s="228" t="s">
        <v>2022</v>
      </c>
      <c r="E1927" s="228" t="s">
        <v>19920</v>
      </c>
    </row>
    <row r="1928" spans="1:5" ht="12.75">
      <c r="A1928" s="227">
        <v>37774</v>
      </c>
      <c r="B1928" s="227" t="s">
        <v>10901</v>
      </c>
      <c r="C1928" s="228" t="s">
        <v>2017</v>
      </c>
      <c r="D1928" s="228" t="s">
        <v>2020</v>
      </c>
      <c r="E1928" s="228" t="s">
        <v>19921</v>
      </c>
    </row>
    <row r="1929" spans="1:5" ht="12.75">
      <c r="A1929" s="227">
        <v>38629</v>
      </c>
      <c r="B1929" s="227" t="s">
        <v>19922</v>
      </c>
      <c r="C1929" s="228" t="s">
        <v>2017</v>
      </c>
      <c r="D1929" s="228" t="s">
        <v>2018</v>
      </c>
      <c r="E1929" s="228" t="s">
        <v>19923</v>
      </c>
    </row>
    <row r="1930" spans="1:5" ht="12.75">
      <c r="A1930" s="227">
        <v>38630</v>
      </c>
      <c r="B1930" s="227" t="s">
        <v>10902</v>
      </c>
      <c r="C1930" s="228" t="s">
        <v>2017</v>
      </c>
      <c r="D1930" s="228" t="s">
        <v>2018</v>
      </c>
      <c r="E1930" s="228" t="s">
        <v>19924</v>
      </c>
    </row>
    <row r="1931" spans="1:5" ht="12.75">
      <c r="A1931" s="227">
        <v>38476</v>
      </c>
      <c r="B1931" s="227" t="s">
        <v>10903</v>
      </c>
      <c r="C1931" s="228" t="s">
        <v>2017</v>
      </c>
      <c r="D1931" s="228" t="s">
        <v>2018</v>
      </c>
      <c r="E1931" s="228" t="s">
        <v>19925</v>
      </c>
    </row>
    <row r="1932" spans="1:5" ht="12.75">
      <c r="A1932" s="227">
        <v>38477</v>
      </c>
      <c r="B1932" s="227" t="s">
        <v>10904</v>
      </c>
      <c r="C1932" s="228" t="s">
        <v>2017</v>
      </c>
      <c r="D1932" s="228" t="s">
        <v>2018</v>
      </c>
      <c r="E1932" s="228" t="s">
        <v>19926</v>
      </c>
    </row>
    <row r="1933" spans="1:5" ht="12.75">
      <c r="A1933" s="227">
        <v>40635</v>
      </c>
      <c r="B1933" s="227" t="s">
        <v>10905</v>
      </c>
      <c r="C1933" s="228" t="s">
        <v>2017</v>
      </c>
      <c r="D1933" s="228" t="s">
        <v>2018</v>
      </c>
      <c r="E1933" s="228" t="s">
        <v>19927</v>
      </c>
    </row>
    <row r="1934" spans="1:5" ht="12.75">
      <c r="A1934" s="227">
        <v>36483</v>
      </c>
      <c r="B1934" s="227" t="s">
        <v>10906</v>
      </c>
      <c r="C1934" s="228" t="s">
        <v>2017</v>
      </c>
      <c r="D1934" s="228" t="s">
        <v>2018</v>
      </c>
      <c r="E1934" s="228" t="s">
        <v>19928</v>
      </c>
    </row>
    <row r="1935" spans="1:5" ht="12.75">
      <c r="A1935" s="227">
        <v>14525</v>
      </c>
      <c r="B1935" s="227" t="s">
        <v>10907</v>
      </c>
      <c r="C1935" s="228" t="s">
        <v>2017</v>
      </c>
      <c r="D1935" s="228" t="s">
        <v>2018</v>
      </c>
      <c r="E1935" s="228" t="s">
        <v>19929</v>
      </c>
    </row>
    <row r="1936" spans="1:5" ht="12.75">
      <c r="A1936" s="227">
        <v>36482</v>
      </c>
      <c r="B1936" s="227" t="s">
        <v>10908</v>
      </c>
      <c r="C1936" s="228" t="s">
        <v>2017</v>
      </c>
      <c r="D1936" s="228" t="s">
        <v>2018</v>
      </c>
      <c r="E1936" s="228" t="s">
        <v>19930</v>
      </c>
    </row>
    <row r="1937" spans="1:5" ht="12.75">
      <c r="A1937" s="227">
        <v>36408</v>
      </c>
      <c r="B1937" s="227" t="s">
        <v>10909</v>
      </c>
      <c r="C1937" s="228" t="s">
        <v>2017</v>
      </c>
      <c r="D1937" s="228" t="s">
        <v>2018</v>
      </c>
      <c r="E1937" s="228" t="s">
        <v>19931</v>
      </c>
    </row>
    <row r="1938" spans="1:5" ht="12.75">
      <c r="A1938" s="227">
        <v>2723</v>
      </c>
      <c r="B1938" s="227" t="s">
        <v>10910</v>
      </c>
      <c r="C1938" s="228" t="s">
        <v>2017</v>
      </c>
      <c r="D1938" s="228" t="s">
        <v>2018</v>
      </c>
      <c r="E1938" s="228" t="s">
        <v>19932</v>
      </c>
    </row>
    <row r="1939" spans="1:5" ht="12.75">
      <c r="A1939" s="227">
        <v>36481</v>
      </c>
      <c r="B1939" s="227" t="s">
        <v>10911</v>
      </c>
      <c r="C1939" s="228" t="s">
        <v>2017</v>
      </c>
      <c r="D1939" s="228" t="s">
        <v>2018</v>
      </c>
      <c r="E1939" s="228" t="s">
        <v>19933</v>
      </c>
    </row>
    <row r="1940" spans="1:5" ht="12.75">
      <c r="A1940" s="227">
        <v>10685</v>
      </c>
      <c r="B1940" s="227" t="s">
        <v>10912</v>
      </c>
      <c r="C1940" s="228" t="s">
        <v>2017</v>
      </c>
      <c r="D1940" s="228" t="s">
        <v>2022</v>
      </c>
      <c r="E1940" s="228" t="s">
        <v>19934</v>
      </c>
    </row>
    <row r="1941" spans="1:5" ht="12.75">
      <c r="A1941" s="227">
        <v>40636</v>
      </c>
      <c r="B1941" s="227" t="s">
        <v>10913</v>
      </c>
      <c r="C1941" s="228" t="s">
        <v>2017</v>
      </c>
      <c r="D1941" s="228" t="s">
        <v>2018</v>
      </c>
      <c r="E1941" s="228" t="s">
        <v>19935</v>
      </c>
    </row>
    <row r="1942" spans="1:5" ht="12.75">
      <c r="A1942" s="227">
        <v>4111</v>
      </c>
      <c r="B1942" s="227" t="s">
        <v>10914</v>
      </c>
      <c r="C1942" s="228" t="s">
        <v>2017</v>
      </c>
      <c r="D1942" s="228" t="s">
        <v>2018</v>
      </c>
      <c r="E1942" s="228" t="s">
        <v>19936</v>
      </c>
    </row>
    <row r="1943" spans="1:5" ht="12.75">
      <c r="A1943" s="227">
        <v>44538</v>
      </c>
      <c r="B1943" s="227" t="s">
        <v>10915</v>
      </c>
      <c r="C1943" s="228" t="s">
        <v>2017</v>
      </c>
      <c r="D1943" s="228" t="s">
        <v>2018</v>
      </c>
      <c r="E1943" s="228" t="s">
        <v>18121</v>
      </c>
    </row>
    <row r="1944" spans="1:5" ht="12.75">
      <c r="A1944" s="227">
        <v>12</v>
      </c>
      <c r="B1944" s="227" t="s">
        <v>10916</v>
      </c>
      <c r="C1944" s="228" t="s">
        <v>2017</v>
      </c>
      <c r="D1944" s="228" t="s">
        <v>2022</v>
      </c>
      <c r="E1944" s="228" t="s">
        <v>19268</v>
      </c>
    </row>
    <row r="1945" spans="1:5" ht="12.75">
      <c r="A1945" s="227">
        <v>37554</v>
      </c>
      <c r="B1945" s="227" t="s">
        <v>10917</v>
      </c>
      <c r="C1945" s="228" t="s">
        <v>2017</v>
      </c>
      <c r="D1945" s="228" t="s">
        <v>2018</v>
      </c>
      <c r="E1945" s="228" t="s">
        <v>19937</v>
      </c>
    </row>
    <row r="1946" spans="1:5" ht="12.75">
      <c r="A1946" s="227">
        <v>37555</v>
      </c>
      <c r="B1946" s="227" t="s">
        <v>10918</v>
      </c>
      <c r="C1946" s="228" t="s">
        <v>2017</v>
      </c>
      <c r="D1946" s="228" t="s">
        <v>2018</v>
      </c>
      <c r="E1946" s="228" t="s">
        <v>19938</v>
      </c>
    </row>
    <row r="1947" spans="1:5" ht="12.75">
      <c r="A1947" s="227">
        <v>10902</v>
      </c>
      <c r="B1947" s="227" t="s">
        <v>10919</v>
      </c>
      <c r="C1947" s="228" t="s">
        <v>2017</v>
      </c>
      <c r="D1947" s="228" t="s">
        <v>2018</v>
      </c>
      <c r="E1947" s="228" t="s">
        <v>19939</v>
      </c>
    </row>
    <row r="1948" spans="1:5" ht="12.75">
      <c r="A1948" s="227">
        <v>20965</v>
      </c>
      <c r="B1948" s="227" t="s">
        <v>10920</v>
      </c>
      <c r="C1948" s="228" t="s">
        <v>2017</v>
      </c>
      <c r="D1948" s="228" t="s">
        <v>2018</v>
      </c>
      <c r="E1948" s="228" t="s">
        <v>19940</v>
      </c>
    </row>
    <row r="1949" spans="1:5" ht="12.75">
      <c r="A1949" s="227">
        <v>20966</v>
      </c>
      <c r="B1949" s="227" t="s">
        <v>10921</v>
      </c>
      <c r="C1949" s="228" t="s">
        <v>2017</v>
      </c>
      <c r="D1949" s="228" t="s">
        <v>2018</v>
      </c>
      <c r="E1949" s="228" t="s">
        <v>19941</v>
      </c>
    </row>
    <row r="1950" spans="1:5" ht="12.75">
      <c r="A1950" s="227">
        <v>10903</v>
      </c>
      <c r="B1950" s="227" t="s">
        <v>10922</v>
      </c>
      <c r="C1950" s="228" t="s">
        <v>2017</v>
      </c>
      <c r="D1950" s="228" t="s">
        <v>2018</v>
      </c>
      <c r="E1950" s="228" t="s">
        <v>19942</v>
      </c>
    </row>
    <row r="1951" spans="1:5" ht="12.75">
      <c r="A1951" s="227">
        <v>20967</v>
      </c>
      <c r="B1951" s="227" t="s">
        <v>10923</v>
      </c>
      <c r="C1951" s="228" t="s">
        <v>2017</v>
      </c>
      <c r="D1951" s="228" t="s">
        <v>2018</v>
      </c>
      <c r="E1951" s="228" t="s">
        <v>19942</v>
      </c>
    </row>
    <row r="1952" spans="1:5" ht="12.75">
      <c r="A1952" s="227">
        <v>20968</v>
      </c>
      <c r="B1952" s="227" t="s">
        <v>10924</v>
      </c>
      <c r="C1952" s="228" t="s">
        <v>2017</v>
      </c>
      <c r="D1952" s="228" t="s">
        <v>2018</v>
      </c>
      <c r="E1952" s="228" t="s">
        <v>19943</v>
      </c>
    </row>
    <row r="1953" spans="1:5" ht="12.75">
      <c r="A1953" s="227">
        <v>11359</v>
      </c>
      <c r="B1953" s="227" t="s">
        <v>10925</v>
      </c>
      <c r="C1953" s="228" t="s">
        <v>2017</v>
      </c>
      <c r="D1953" s="228" t="s">
        <v>2020</v>
      </c>
      <c r="E1953" s="228" t="s">
        <v>19944</v>
      </c>
    </row>
    <row r="1954" spans="1:5" ht="12.75">
      <c r="A1954" s="227">
        <v>39017</v>
      </c>
      <c r="B1954" s="227" t="s">
        <v>10926</v>
      </c>
      <c r="C1954" s="228" t="s">
        <v>2017</v>
      </c>
      <c r="D1954" s="228" t="s">
        <v>2020</v>
      </c>
      <c r="E1954" s="228" t="s">
        <v>19945</v>
      </c>
    </row>
    <row r="1955" spans="1:5" ht="12.75">
      <c r="A1955" s="227">
        <v>39315</v>
      </c>
      <c r="B1955" s="227" t="s">
        <v>10927</v>
      </c>
      <c r="C1955" s="228" t="s">
        <v>2017</v>
      </c>
      <c r="D1955" s="228" t="s">
        <v>2020</v>
      </c>
      <c r="E1955" s="228" t="s">
        <v>19946</v>
      </c>
    </row>
    <row r="1956" spans="1:5" ht="12.75">
      <c r="A1956" s="227">
        <v>39016</v>
      </c>
      <c r="B1956" s="227" t="s">
        <v>10928</v>
      </c>
      <c r="C1956" s="228" t="s">
        <v>2017</v>
      </c>
      <c r="D1956" s="228" t="s">
        <v>2020</v>
      </c>
      <c r="E1956" s="228" t="s">
        <v>19947</v>
      </c>
    </row>
    <row r="1957" spans="1:5" ht="12.75">
      <c r="A1957" s="227">
        <v>39481</v>
      </c>
      <c r="B1957" s="227" t="s">
        <v>10929</v>
      </c>
      <c r="C1957" s="228" t="s">
        <v>2017</v>
      </c>
      <c r="D1957" s="228" t="s">
        <v>2020</v>
      </c>
      <c r="E1957" s="228" t="s">
        <v>18985</v>
      </c>
    </row>
    <row r="1958" spans="1:5" ht="12.75">
      <c r="A1958" s="227">
        <v>39013</v>
      </c>
      <c r="B1958" s="227" t="s">
        <v>10930</v>
      </c>
      <c r="C1958" s="228" t="s">
        <v>2017</v>
      </c>
      <c r="D1958" s="228" t="s">
        <v>2020</v>
      </c>
      <c r="E1958" s="228" t="s">
        <v>19948</v>
      </c>
    </row>
    <row r="1959" spans="1:5" ht="12.75">
      <c r="A1959" s="227">
        <v>44919</v>
      </c>
      <c r="B1959" s="227" t="s">
        <v>10931</v>
      </c>
      <c r="C1959" s="228" t="s">
        <v>2017</v>
      </c>
      <c r="D1959" s="228" t="s">
        <v>2020</v>
      </c>
      <c r="E1959" s="228" t="s">
        <v>18220</v>
      </c>
    </row>
    <row r="1960" spans="1:5" ht="12.75">
      <c r="A1960" s="227">
        <v>40433</v>
      </c>
      <c r="B1960" s="227" t="s">
        <v>10932</v>
      </c>
      <c r="C1960" s="228" t="s">
        <v>2017</v>
      </c>
      <c r="D1960" s="228" t="s">
        <v>2020</v>
      </c>
      <c r="E1960" s="228" t="s">
        <v>19949</v>
      </c>
    </row>
    <row r="1961" spans="1:5" ht="12.75">
      <c r="A1961" s="227">
        <v>20219</v>
      </c>
      <c r="B1961" s="227" t="s">
        <v>10933</v>
      </c>
      <c r="C1961" s="228" t="s">
        <v>2017</v>
      </c>
      <c r="D1961" s="228" t="s">
        <v>2020</v>
      </c>
      <c r="E1961" s="228" t="s">
        <v>19950</v>
      </c>
    </row>
    <row r="1962" spans="1:5" ht="12.75">
      <c r="A1962" s="227">
        <v>36484</v>
      </c>
      <c r="B1962" s="227" t="s">
        <v>10934</v>
      </c>
      <c r="C1962" s="228" t="s">
        <v>2017</v>
      </c>
      <c r="D1962" s="228" t="s">
        <v>2020</v>
      </c>
      <c r="E1962" s="228" t="s">
        <v>19951</v>
      </c>
    </row>
    <row r="1963" spans="1:5" ht="12.75">
      <c r="A1963" s="227">
        <v>38367</v>
      </c>
      <c r="B1963" s="227" t="s">
        <v>10935</v>
      </c>
      <c r="C1963" s="228" t="s">
        <v>2017</v>
      </c>
      <c r="D1963" s="228" t="s">
        <v>2018</v>
      </c>
      <c r="E1963" s="228" t="s">
        <v>19952</v>
      </c>
    </row>
    <row r="1964" spans="1:5" ht="12.75">
      <c r="A1964" s="227">
        <v>38368</v>
      </c>
      <c r="B1964" s="227" t="s">
        <v>10936</v>
      </c>
      <c r="C1964" s="228" t="s">
        <v>2017</v>
      </c>
      <c r="D1964" s="228" t="s">
        <v>2018</v>
      </c>
      <c r="E1964" s="228" t="s">
        <v>19953</v>
      </c>
    </row>
    <row r="1965" spans="1:5" ht="12.75">
      <c r="A1965" s="227">
        <v>38091</v>
      </c>
      <c r="B1965" s="227" t="s">
        <v>10937</v>
      </c>
      <c r="C1965" s="228" t="s">
        <v>2017</v>
      </c>
      <c r="D1965" s="228" t="s">
        <v>2018</v>
      </c>
      <c r="E1965" s="228" t="s">
        <v>19954</v>
      </c>
    </row>
    <row r="1966" spans="1:5" ht="12.75">
      <c r="A1966" s="227">
        <v>38095</v>
      </c>
      <c r="B1966" s="227" t="s">
        <v>10938</v>
      </c>
      <c r="C1966" s="228" t="s">
        <v>2017</v>
      </c>
      <c r="D1966" s="228" t="s">
        <v>2018</v>
      </c>
      <c r="E1966" s="228" t="s">
        <v>19955</v>
      </c>
    </row>
    <row r="1967" spans="1:5" ht="12.75">
      <c r="A1967" s="227">
        <v>38092</v>
      </c>
      <c r="B1967" s="227" t="s">
        <v>10939</v>
      </c>
      <c r="C1967" s="228" t="s">
        <v>2017</v>
      </c>
      <c r="D1967" s="228" t="s">
        <v>2018</v>
      </c>
      <c r="E1967" s="228" t="s">
        <v>19956</v>
      </c>
    </row>
    <row r="1968" spans="1:5" ht="12.75">
      <c r="A1968" s="227">
        <v>38093</v>
      </c>
      <c r="B1968" s="227" t="s">
        <v>10940</v>
      </c>
      <c r="C1968" s="228" t="s">
        <v>2017</v>
      </c>
      <c r="D1968" s="228" t="s">
        <v>2018</v>
      </c>
      <c r="E1968" s="228" t="s">
        <v>19957</v>
      </c>
    </row>
    <row r="1969" spans="1:5" ht="12.75">
      <c r="A1969" s="227">
        <v>38096</v>
      </c>
      <c r="B1969" s="227" t="s">
        <v>10941</v>
      </c>
      <c r="C1969" s="228" t="s">
        <v>2017</v>
      </c>
      <c r="D1969" s="228" t="s">
        <v>2018</v>
      </c>
      <c r="E1969" s="228" t="s">
        <v>19958</v>
      </c>
    </row>
    <row r="1970" spans="1:5" ht="12.75">
      <c r="A1970" s="227">
        <v>38094</v>
      </c>
      <c r="B1970" s="227" t="s">
        <v>10942</v>
      </c>
      <c r="C1970" s="228" t="s">
        <v>2017</v>
      </c>
      <c r="D1970" s="228" t="s">
        <v>2018</v>
      </c>
      <c r="E1970" s="228" t="s">
        <v>19009</v>
      </c>
    </row>
    <row r="1971" spans="1:5" ht="12.75">
      <c r="A1971" s="227">
        <v>38097</v>
      </c>
      <c r="B1971" s="227" t="s">
        <v>10943</v>
      </c>
      <c r="C1971" s="228" t="s">
        <v>2017</v>
      </c>
      <c r="D1971" s="228" t="s">
        <v>2018</v>
      </c>
      <c r="E1971" s="228" t="s">
        <v>19959</v>
      </c>
    </row>
    <row r="1972" spans="1:5" ht="12.75">
      <c r="A1972" s="227">
        <v>38098</v>
      </c>
      <c r="B1972" s="227" t="s">
        <v>10944</v>
      </c>
      <c r="C1972" s="228" t="s">
        <v>2017</v>
      </c>
      <c r="D1972" s="228" t="s">
        <v>2018</v>
      </c>
      <c r="E1972" s="228" t="s">
        <v>19959</v>
      </c>
    </row>
    <row r="1973" spans="1:5" ht="12.75">
      <c r="A1973" s="227">
        <v>11186</v>
      </c>
      <c r="B1973" s="227" t="s">
        <v>10945</v>
      </c>
      <c r="C1973" s="228" t="s">
        <v>2019</v>
      </c>
      <c r="D1973" s="228" t="s">
        <v>2018</v>
      </c>
      <c r="E1973" s="228" t="s">
        <v>19960</v>
      </c>
    </row>
    <row r="1974" spans="1:5" ht="12.75">
      <c r="A1974" s="227">
        <v>11558</v>
      </c>
      <c r="B1974" s="227" t="s">
        <v>10946</v>
      </c>
      <c r="C1974" s="228" t="s">
        <v>2028</v>
      </c>
      <c r="D1974" s="228" t="s">
        <v>2018</v>
      </c>
      <c r="E1974" s="228" t="s">
        <v>19961</v>
      </c>
    </row>
    <row r="1975" spans="1:5" ht="12.75">
      <c r="A1975" s="227">
        <v>11557</v>
      </c>
      <c r="B1975" s="227" t="s">
        <v>10947</v>
      </c>
      <c r="C1975" s="228" t="s">
        <v>2028</v>
      </c>
      <c r="D1975" s="228" t="s">
        <v>2018</v>
      </c>
      <c r="E1975" s="228" t="s">
        <v>19962</v>
      </c>
    </row>
    <row r="1976" spans="1:5" ht="12.75">
      <c r="A1976" s="227">
        <v>2759</v>
      </c>
      <c r="B1976" s="227" t="s">
        <v>10948</v>
      </c>
      <c r="C1976" s="228" t="s">
        <v>2017</v>
      </c>
      <c r="D1976" s="228" t="s">
        <v>2020</v>
      </c>
      <c r="E1976" s="228" t="s">
        <v>19963</v>
      </c>
    </row>
    <row r="1977" spans="1:5" ht="12.75">
      <c r="A1977" s="227">
        <v>38124</v>
      </c>
      <c r="B1977" s="227" t="s">
        <v>10949</v>
      </c>
      <c r="C1977" s="228" t="s">
        <v>2017</v>
      </c>
      <c r="D1977" s="228" t="s">
        <v>2022</v>
      </c>
      <c r="E1977" s="228" t="s">
        <v>19964</v>
      </c>
    </row>
    <row r="1978" spans="1:5" ht="12.75">
      <c r="A1978" s="227">
        <v>38380</v>
      </c>
      <c r="B1978" s="227" t="s">
        <v>10950</v>
      </c>
      <c r="C1978" s="228" t="s">
        <v>2017</v>
      </c>
      <c r="D1978" s="228" t="s">
        <v>2018</v>
      </c>
      <c r="E1978" s="228" t="s">
        <v>19965</v>
      </c>
    </row>
    <row r="1979" spans="1:5" ht="12.75">
      <c r="A1979" s="227">
        <v>42429</v>
      </c>
      <c r="B1979" s="227" t="s">
        <v>10951</v>
      </c>
      <c r="C1979" s="228" t="s">
        <v>2017</v>
      </c>
      <c r="D1979" s="228" t="s">
        <v>2020</v>
      </c>
      <c r="E1979" s="228" t="s">
        <v>19966</v>
      </c>
    </row>
    <row r="1980" spans="1:5" ht="12.75">
      <c r="A1980" s="227">
        <v>39616</v>
      </c>
      <c r="B1980" s="227" t="s">
        <v>10952</v>
      </c>
      <c r="C1980" s="228" t="s">
        <v>2017</v>
      </c>
      <c r="D1980" s="228" t="s">
        <v>2020</v>
      </c>
      <c r="E1980" s="228" t="s">
        <v>19967</v>
      </c>
    </row>
    <row r="1981" spans="1:5" ht="12.75">
      <c r="A1981" s="227">
        <v>39618</v>
      </c>
      <c r="B1981" s="227" t="s">
        <v>10953</v>
      </c>
      <c r="C1981" s="228" t="s">
        <v>2017</v>
      </c>
      <c r="D1981" s="228" t="s">
        <v>2020</v>
      </c>
      <c r="E1981" s="228" t="s">
        <v>19968</v>
      </c>
    </row>
    <row r="1982" spans="1:5" ht="12.75">
      <c r="A1982" s="227">
        <v>39619</v>
      </c>
      <c r="B1982" s="227" t="s">
        <v>10954</v>
      </c>
      <c r="C1982" s="228" t="s">
        <v>2017</v>
      </c>
      <c r="D1982" s="228" t="s">
        <v>2020</v>
      </c>
      <c r="E1982" s="228" t="s">
        <v>19969</v>
      </c>
    </row>
    <row r="1983" spans="1:5" ht="12.75">
      <c r="A1983" s="227">
        <v>39613</v>
      </c>
      <c r="B1983" s="227" t="s">
        <v>10955</v>
      </c>
      <c r="C1983" s="228" t="s">
        <v>2017</v>
      </c>
      <c r="D1983" s="228" t="s">
        <v>2020</v>
      </c>
      <c r="E1983" s="228" t="s">
        <v>19970</v>
      </c>
    </row>
    <row r="1984" spans="1:5" ht="12.75">
      <c r="A1984" s="227">
        <v>39614</v>
      </c>
      <c r="B1984" s="227" t="s">
        <v>10956</v>
      </c>
      <c r="C1984" s="228" t="s">
        <v>2017</v>
      </c>
      <c r="D1984" s="228" t="s">
        <v>2020</v>
      </c>
      <c r="E1984" s="228" t="s">
        <v>19971</v>
      </c>
    </row>
    <row r="1985" spans="1:5" ht="12.75">
      <c r="A1985" s="227">
        <v>38538</v>
      </c>
      <c r="B1985" s="227" t="s">
        <v>10957</v>
      </c>
      <c r="C1985" s="228" t="s">
        <v>2023</v>
      </c>
      <c r="D1985" s="228" t="s">
        <v>2020</v>
      </c>
      <c r="E1985" s="228" t="s">
        <v>19972</v>
      </c>
    </row>
    <row r="1986" spans="1:5" ht="12.75">
      <c r="A1986" s="227">
        <v>38539</v>
      </c>
      <c r="B1986" s="227" t="s">
        <v>10958</v>
      </c>
      <c r="C1986" s="228" t="s">
        <v>2023</v>
      </c>
      <c r="D1986" s="228" t="s">
        <v>2020</v>
      </c>
      <c r="E1986" s="228" t="s">
        <v>19973</v>
      </c>
    </row>
    <row r="1987" spans="1:5" ht="12.75">
      <c r="A1987" s="227">
        <v>38540</v>
      </c>
      <c r="B1987" s="227" t="s">
        <v>10959</v>
      </c>
      <c r="C1987" s="228" t="s">
        <v>2023</v>
      </c>
      <c r="D1987" s="228" t="s">
        <v>2020</v>
      </c>
      <c r="E1987" s="228" t="s">
        <v>19974</v>
      </c>
    </row>
    <row r="1988" spans="1:5" ht="12.75">
      <c r="A1988" s="227">
        <v>38384</v>
      </c>
      <c r="B1988" s="227" t="s">
        <v>10960</v>
      </c>
      <c r="C1988" s="228" t="s">
        <v>2017</v>
      </c>
      <c r="D1988" s="228" t="s">
        <v>2018</v>
      </c>
      <c r="E1988" s="228" t="s">
        <v>19975</v>
      </c>
    </row>
    <row r="1989" spans="1:5" ht="12.75">
      <c r="A1989" s="227">
        <v>13</v>
      </c>
      <c r="B1989" s="227" t="s">
        <v>10961</v>
      </c>
      <c r="C1989" s="228" t="s">
        <v>2024</v>
      </c>
      <c r="D1989" s="228" t="s">
        <v>2018</v>
      </c>
      <c r="E1989" s="228" t="s">
        <v>19976</v>
      </c>
    </row>
    <row r="1990" spans="1:5" ht="12.75">
      <c r="A1990" s="227">
        <v>2762</v>
      </c>
      <c r="B1990" s="227" t="s">
        <v>10962</v>
      </c>
      <c r="C1990" s="228" t="s">
        <v>2023</v>
      </c>
      <c r="D1990" s="228" t="s">
        <v>2020</v>
      </c>
      <c r="E1990" s="228" t="s">
        <v>18790</v>
      </c>
    </row>
    <row r="1991" spans="1:5" ht="12.75">
      <c r="A1991" s="227">
        <v>21142</v>
      </c>
      <c r="B1991" s="227" t="s">
        <v>10963</v>
      </c>
      <c r="C1991" s="228" t="s">
        <v>2017</v>
      </c>
      <c r="D1991" s="228" t="s">
        <v>2018</v>
      </c>
      <c r="E1991" s="228" t="s">
        <v>19977</v>
      </c>
    </row>
    <row r="1992" spans="1:5" ht="12.75">
      <c r="A1992" s="227">
        <v>4223</v>
      </c>
      <c r="B1992" s="227" t="s">
        <v>10964</v>
      </c>
      <c r="C1992" s="228" t="s">
        <v>2025</v>
      </c>
      <c r="D1992" s="228" t="s">
        <v>2022</v>
      </c>
      <c r="E1992" s="228" t="s">
        <v>18684</v>
      </c>
    </row>
    <row r="1993" spans="1:5" ht="12.75">
      <c r="A1993" s="227">
        <v>37372</v>
      </c>
      <c r="B1993" s="227" t="s">
        <v>19978</v>
      </c>
      <c r="C1993" s="228" t="s">
        <v>2021</v>
      </c>
      <c r="D1993" s="228" t="s">
        <v>2022</v>
      </c>
      <c r="E1993" s="228" t="s">
        <v>18053</v>
      </c>
    </row>
    <row r="1994" spans="1:5" ht="12.75">
      <c r="A1994" s="227">
        <v>40863</v>
      </c>
      <c r="B1994" s="227" t="s">
        <v>19979</v>
      </c>
      <c r="C1994" s="228" t="s">
        <v>2027</v>
      </c>
      <c r="D1994" s="228" t="s">
        <v>2022</v>
      </c>
      <c r="E1994" s="228" t="s">
        <v>19980</v>
      </c>
    </row>
    <row r="1995" spans="1:5" ht="12.75">
      <c r="A1995" s="227">
        <v>38475</v>
      </c>
      <c r="B1995" s="227" t="s">
        <v>10965</v>
      </c>
      <c r="C1995" s="228" t="s">
        <v>2017</v>
      </c>
      <c r="D1995" s="228" t="s">
        <v>2018</v>
      </c>
      <c r="E1995" s="228" t="s">
        <v>19981</v>
      </c>
    </row>
    <row r="1996" spans="1:5" ht="12.75">
      <c r="A1996" s="227">
        <v>38474</v>
      </c>
      <c r="B1996" s="227" t="s">
        <v>10966</v>
      </c>
      <c r="C1996" s="228" t="s">
        <v>2017</v>
      </c>
      <c r="D1996" s="228" t="s">
        <v>2018</v>
      </c>
      <c r="E1996" s="228" t="s">
        <v>19982</v>
      </c>
    </row>
    <row r="1997" spans="1:5" ht="12.75">
      <c r="A1997" s="227">
        <v>10886</v>
      </c>
      <c r="B1997" s="227" t="s">
        <v>10967</v>
      </c>
      <c r="C1997" s="228" t="s">
        <v>2017</v>
      </c>
      <c r="D1997" s="228" t="s">
        <v>2018</v>
      </c>
      <c r="E1997" s="228" t="s">
        <v>19983</v>
      </c>
    </row>
    <row r="1998" spans="1:5" ht="12.75">
      <c r="A1998" s="227">
        <v>10888</v>
      </c>
      <c r="B1998" s="227" t="s">
        <v>10968</v>
      </c>
      <c r="C1998" s="228" t="s">
        <v>2017</v>
      </c>
      <c r="D1998" s="228" t="s">
        <v>2018</v>
      </c>
      <c r="E1998" s="228" t="s">
        <v>19984</v>
      </c>
    </row>
    <row r="1999" spans="1:5" ht="12.75">
      <c r="A1999" s="227">
        <v>10889</v>
      </c>
      <c r="B1999" s="227" t="s">
        <v>10969</v>
      </c>
      <c r="C1999" s="228" t="s">
        <v>2017</v>
      </c>
      <c r="D1999" s="228" t="s">
        <v>2018</v>
      </c>
      <c r="E1999" s="228" t="s">
        <v>19985</v>
      </c>
    </row>
    <row r="2000" spans="1:5" ht="12.75">
      <c r="A2000" s="227">
        <v>10890</v>
      </c>
      <c r="B2000" s="227" t="s">
        <v>10970</v>
      </c>
      <c r="C2000" s="228" t="s">
        <v>2017</v>
      </c>
      <c r="D2000" s="228" t="s">
        <v>2018</v>
      </c>
      <c r="E2000" s="228" t="s">
        <v>19986</v>
      </c>
    </row>
    <row r="2001" spans="1:5" ht="12.75">
      <c r="A2001" s="227">
        <v>10891</v>
      </c>
      <c r="B2001" s="227" t="s">
        <v>10971</v>
      </c>
      <c r="C2001" s="228" t="s">
        <v>2017</v>
      </c>
      <c r="D2001" s="228" t="s">
        <v>2018</v>
      </c>
      <c r="E2001" s="228" t="s">
        <v>19987</v>
      </c>
    </row>
    <row r="2002" spans="1:5" ht="12.75">
      <c r="A2002" s="227">
        <v>10892</v>
      </c>
      <c r="B2002" s="227" t="s">
        <v>10972</v>
      </c>
      <c r="C2002" s="228" t="s">
        <v>2017</v>
      </c>
      <c r="D2002" s="228" t="s">
        <v>2022</v>
      </c>
      <c r="E2002" s="228" t="s">
        <v>19988</v>
      </c>
    </row>
    <row r="2003" spans="1:5" ht="12.75">
      <c r="A2003" s="227">
        <v>20977</v>
      </c>
      <c r="B2003" s="227" t="s">
        <v>10973</v>
      </c>
      <c r="C2003" s="228" t="s">
        <v>2017</v>
      </c>
      <c r="D2003" s="228" t="s">
        <v>2018</v>
      </c>
      <c r="E2003" s="228" t="s">
        <v>19989</v>
      </c>
    </row>
    <row r="2004" spans="1:5" ht="12.75">
      <c r="A2004" s="227">
        <v>3073</v>
      </c>
      <c r="B2004" s="227" t="s">
        <v>10974</v>
      </c>
      <c r="C2004" s="228" t="s">
        <v>2017</v>
      </c>
      <c r="D2004" s="228" t="s">
        <v>2020</v>
      </c>
      <c r="E2004" s="228" t="s">
        <v>19990</v>
      </c>
    </row>
    <row r="2005" spans="1:5" ht="12.75">
      <c r="A2005" s="227">
        <v>3074</v>
      </c>
      <c r="B2005" s="227" t="s">
        <v>10975</v>
      </c>
      <c r="C2005" s="228" t="s">
        <v>2017</v>
      </c>
      <c r="D2005" s="228" t="s">
        <v>2020</v>
      </c>
      <c r="E2005" s="228" t="s">
        <v>19991</v>
      </c>
    </row>
    <row r="2006" spans="1:5" ht="12.75">
      <c r="A2006" s="227">
        <v>3076</v>
      </c>
      <c r="B2006" s="227" t="s">
        <v>10976</v>
      </c>
      <c r="C2006" s="228" t="s">
        <v>2017</v>
      </c>
      <c r="D2006" s="228" t="s">
        <v>2020</v>
      </c>
      <c r="E2006" s="228" t="s">
        <v>19992</v>
      </c>
    </row>
    <row r="2007" spans="1:5" ht="12.75">
      <c r="A2007" s="227">
        <v>3075</v>
      </c>
      <c r="B2007" s="227" t="s">
        <v>10977</v>
      </c>
      <c r="C2007" s="228" t="s">
        <v>2017</v>
      </c>
      <c r="D2007" s="228" t="s">
        <v>2020</v>
      </c>
      <c r="E2007" s="228" t="s">
        <v>19993</v>
      </c>
    </row>
    <row r="2008" spans="1:5" ht="12.75">
      <c r="A2008" s="227">
        <v>10781</v>
      </c>
      <c r="B2008" s="227" t="s">
        <v>10978</v>
      </c>
      <c r="C2008" s="228" t="s">
        <v>2017</v>
      </c>
      <c r="D2008" s="228" t="s">
        <v>2020</v>
      </c>
      <c r="E2008" s="228" t="s">
        <v>19994</v>
      </c>
    </row>
    <row r="2009" spans="1:5" ht="12.75">
      <c r="A2009" s="227">
        <v>43612</v>
      </c>
      <c r="B2009" s="227" t="s">
        <v>10979</v>
      </c>
      <c r="C2009" s="228" t="s">
        <v>2032</v>
      </c>
      <c r="D2009" s="228" t="s">
        <v>2018</v>
      </c>
      <c r="E2009" s="228" t="s">
        <v>19995</v>
      </c>
    </row>
    <row r="2010" spans="1:5" ht="12.75">
      <c r="A2010" s="227">
        <v>43613</v>
      </c>
      <c r="B2010" s="227" t="s">
        <v>10980</v>
      </c>
      <c r="C2010" s="228" t="s">
        <v>2032</v>
      </c>
      <c r="D2010" s="228" t="s">
        <v>2018</v>
      </c>
      <c r="E2010" s="228" t="s">
        <v>19656</v>
      </c>
    </row>
    <row r="2011" spans="1:5" ht="12.75">
      <c r="A2011" s="227">
        <v>11480</v>
      </c>
      <c r="B2011" s="227" t="s">
        <v>10981</v>
      </c>
      <c r="C2011" s="228" t="s">
        <v>2032</v>
      </c>
      <c r="D2011" s="228" t="s">
        <v>2018</v>
      </c>
      <c r="E2011" s="228" t="s">
        <v>19996</v>
      </c>
    </row>
    <row r="2012" spans="1:5" ht="12.75">
      <c r="A2012" s="227">
        <v>11469</v>
      </c>
      <c r="B2012" s="227" t="s">
        <v>10982</v>
      </c>
      <c r="C2012" s="228" t="s">
        <v>2017</v>
      </c>
      <c r="D2012" s="228" t="s">
        <v>2018</v>
      </c>
      <c r="E2012" s="228" t="s">
        <v>19997</v>
      </c>
    </row>
    <row r="2013" spans="1:5" ht="12.75">
      <c r="A2013" s="227">
        <v>11468</v>
      </c>
      <c r="B2013" s="227" t="s">
        <v>10983</v>
      </c>
      <c r="C2013" s="228" t="s">
        <v>2017</v>
      </c>
      <c r="D2013" s="228" t="s">
        <v>2018</v>
      </c>
      <c r="E2013" s="228" t="s">
        <v>19998</v>
      </c>
    </row>
    <row r="2014" spans="1:5" ht="12.75">
      <c r="A2014" s="227">
        <v>11484</v>
      </c>
      <c r="B2014" s="227" t="s">
        <v>10984</v>
      </c>
      <c r="C2014" s="228" t="s">
        <v>2017</v>
      </c>
      <c r="D2014" s="228" t="s">
        <v>2018</v>
      </c>
      <c r="E2014" s="228" t="s">
        <v>19999</v>
      </c>
    </row>
    <row r="2015" spans="1:5" ht="12.75">
      <c r="A2015" s="227">
        <v>38155</v>
      </c>
      <c r="B2015" s="227" t="s">
        <v>10985</v>
      </c>
      <c r="C2015" s="228" t="s">
        <v>2017</v>
      </c>
      <c r="D2015" s="228" t="s">
        <v>2018</v>
      </c>
      <c r="E2015" s="228" t="s">
        <v>20000</v>
      </c>
    </row>
    <row r="2016" spans="1:5" ht="12.75">
      <c r="A2016" s="227">
        <v>11467</v>
      </c>
      <c r="B2016" s="227" t="s">
        <v>10986</v>
      </c>
      <c r="C2016" s="228" t="s">
        <v>2017</v>
      </c>
      <c r="D2016" s="228" t="s">
        <v>2018</v>
      </c>
      <c r="E2016" s="228" t="s">
        <v>20001</v>
      </c>
    </row>
    <row r="2017" spans="1:5" ht="12.75">
      <c r="A2017" s="227">
        <v>38153</v>
      </c>
      <c r="B2017" s="227" t="s">
        <v>10987</v>
      </c>
      <c r="C2017" s="228" t="s">
        <v>2032</v>
      </c>
      <c r="D2017" s="228" t="s">
        <v>2018</v>
      </c>
      <c r="E2017" s="228" t="s">
        <v>20002</v>
      </c>
    </row>
    <row r="2018" spans="1:5" ht="12.75">
      <c r="A2018" s="227">
        <v>43607</v>
      </c>
      <c r="B2018" s="227" t="s">
        <v>10988</v>
      </c>
      <c r="C2018" s="228" t="s">
        <v>2032</v>
      </c>
      <c r="D2018" s="228" t="s">
        <v>2018</v>
      </c>
      <c r="E2018" s="228" t="s">
        <v>20003</v>
      </c>
    </row>
    <row r="2019" spans="1:5" ht="12.75">
      <c r="A2019" s="227">
        <v>3080</v>
      </c>
      <c r="B2019" s="227" t="s">
        <v>10989</v>
      </c>
      <c r="C2019" s="228" t="s">
        <v>2032</v>
      </c>
      <c r="D2019" s="228" t="s">
        <v>2022</v>
      </c>
      <c r="E2019" s="228" t="s">
        <v>20004</v>
      </c>
    </row>
    <row r="2020" spans="1:5" ht="12.75">
      <c r="A2020" s="227">
        <v>3081</v>
      </c>
      <c r="B2020" s="227" t="s">
        <v>10990</v>
      </c>
      <c r="C2020" s="228" t="s">
        <v>2032</v>
      </c>
      <c r="D2020" s="228" t="s">
        <v>2018</v>
      </c>
      <c r="E2020" s="228" t="s">
        <v>20005</v>
      </c>
    </row>
    <row r="2021" spans="1:5" ht="12.75">
      <c r="A2021" s="227">
        <v>3090</v>
      </c>
      <c r="B2021" s="227" t="s">
        <v>10991</v>
      </c>
      <c r="C2021" s="228" t="s">
        <v>2032</v>
      </c>
      <c r="D2021" s="228" t="s">
        <v>2018</v>
      </c>
      <c r="E2021" s="228" t="s">
        <v>20006</v>
      </c>
    </row>
    <row r="2022" spans="1:5" ht="12.75">
      <c r="A2022" s="227">
        <v>43611</v>
      </c>
      <c r="B2022" s="227" t="s">
        <v>10992</v>
      </c>
      <c r="C2022" s="228" t="s">
        <v>2032</v>
      </c>
      <c r="D2022" s="228" t="s">
        <v>2018</v>
      </c>
      <c r="E2022" s="228" t="s">
        <v>20007</v>
      </c>
    </row>
    <row r="2023" spans="1:5" ht="12.75">
      <c r="A2023" s="227">
        <v>3103</v>
      </c>
      <c r="B2023" s="227" t="s">
        <v>10993</v>
      </c>
      <c r="C2023" s="228" t="s">
        <v>2017</v>
      </c>
      <c r="D2023" s="228" t="s">
        <v>2018</v>
      </c>
      <c r="E2023" s="228" t="s">
        <v>18180</v>
      </c>
    </row>
    <row r="2024" spans="1:5" ht="12.75">
      <c r="A2024" s="227">
        <v>3097</v>
      </c>
      <c r="B2024" s="227" t="s">
        <v>10994</v>
      </c>
      <c r="C2024" s="228" t="s">
        <v>2032</v>
      </c>
      <c r="D2024" s="228" t="s">
        <v>2018</v>
      </c>
      <c r="E2024" s="228" t="s">
        <v>20008</v>
      </c>
    </row>
    <row r="2025" spans="1:5" ht="12.75">
      <c r="A2025" s="227">
        <v>3099</v>
      </c>
      <c r="B2025" s="227" t="s">
        <v>10995</v>
      </c>
      <c r="C2025" s="228" t="s">
        <v>2032</v>
      </c>
      <c r="D2025" s="228" t="s">
        <v>2018</v>
      </c>
      <c r="E2025" s="228" t="s">
        <v>20009</v>
      </c>
    </row>
    <row r="2026" spans="1:5" ht="12.75">
      <c r="A2026" s="227">
        <v>38151</v>
      </c>
      <c r="B2026" s="227" t="s">
        <v>10996</v>
      </c>
      <c r="C2026" s="228" t="s">
        <v>2032</v>
      </c>
      <c r="D2026" s="228" t="s">
        <v>2018</v>
      </c>
      <c r="E2026" s="228" t="s">
        <v>20010</v>
      </c>
    </row>
    <row r="2027" spans="1:5" ht="12.75">
      <c r="A2027" s="227">
        <v>38152</v>
      </c>
      <c r="B2027" s="227" t="s">
        <v>10997</v>
      </c>
      <c r="C2027" s="228" t="s">
        <v>2032</v>
      </c>
      <c r="D2027" s="228" t="s">
        <v>2018</v>
      </c>
      <c r="E2027" s="228" t="s">
        <v>20011</v>
      </c>
    </row>
    <row r="2028" spans="1:5" ht="12.75">
      <c r="A2028" s="227">
        <v>43610</v>
      </c>
      <c r="B2028" s="227" t="s">
        <v>10998</v>
      </c>
      <c r="C2028" s="228" t="s">
        <v>2032</v>
      </c>
      <c r="D2028" s="228" t="s">
        <v>2018</v>
      </c>
      <c r="E2028" s="228" t="s">
        <v>20012</v>
      </c>
    </row>
    <row r="2029" spans="1:5" ht="12.75">
      <c r="A2029" s="227">
        <v>3093</v>
      </c>
      <c r="B2029" s="227" t="s">
        <v>10999</v>
      </c>
      <c r="C2029" s="228" t="s">
        <v>2032</v>
      </c>
      <c r="D2029" s="228" t="s">
        <v>2018</v>
      </c>
      <c r="E2029" s="228" t="s">
        <v>20009</v>
      </c>
    </row>
    <row r="2030" spans="1:5" ht="12.75">
      <c r="A2030" s="227">
        <v>38165</v>
      </c>
      <c r="B2030" s="227" t="s">
        <v>11000</v>
      </c>
      <c r="C2030" s="228" t="s">
        <v>2032</v>
      </c>
      <c r="D2030" s="228" t="s">
        <v>2018</v>
      </c>
      <c r="E2030" s="228" t="s">
        <v>20013</v>
      </c>
    </row>
    <row r="2031" spans="1:5" ht="12.75">
      <c r="A2031" s="227">
        <v>38177</v>
      </c>
      <c r="B2031" s="227" t="s">
        <v>11001</v>
      </c>
      <c r="C2031" s="228" t="s">
        <v>2017</v>
      </c>
      <c r="D2031" s="228" t="s">
        <v>2018</v>
      </c>
      <c r="E2031" s="228" t="s">
        <v>20014</v>
      </c>
    </row>
    <row r="2032" spans="1:5" ht="12.75">
      <c r="A2032" s="227">
        <v>11458</v>
      </c>
      <c r="B2032" s="227" t="s">
        <v>11002</v>
      </c>
      <c r="C2032" s="228" t="s">
        <v>2017</v>
      </c>
      <c r="D2032" s="228" t="s">
        <v>2018</v>
      </c>
      <c r="E2032" s="228" t="s">
        <v>20015</v>
      </c>
    </row>
    <row r="2033" spans="1:5" ht="12.75">
      <c r="A2033" s="227">
        <v>3108</v>
      </c>
      <c r="B2033" s="227" t="s">
        <v>11003</v>
      </c>
      <c r="C2033" s="228" t="s">
        <v>2017</v>
      </c>
      <c r="D2033" s="228" t="s">
        <v>2018</v>
      </c>
      <c r="E2033" s="228" t="s">
        <v>20016</v>
      </c>
    </row>
    <row r="2034" spans="1:5" ht="12.75">
      <c r="A2034" s="227">
        <v>3105</v>
      </c>
      <c r="B2034" s="227" t="s">
        <v>11004</v>
      </c>
      <c r="C2034" s="228" t="s">
        <v>2017</v>
      </c>
      <c r="D2034" s="228" t="s">
        <v>2018</v>
      </c>
      <c r="E2034" s="228" t="s">
        <v>20017</v>
      </c>
    </row>
    <row r="2035" spans="1:5" ht="12.75">
      <c r="A2035" s="227">
        <v>38178</v>
      </c>
      <c r="B2035" s="227" t="s">
        <v>11005</v>
      </c>
      <c r="C2035" s="228" t="s">
        <v>2017</v>
      </c>
      <c r="D2035" s="228" t="s">
        <v>2018</v>
      </c>
      <c r="E2035" s="228" t="s">
        <v>20018</v>
      </c>
    </row>
    <row r="2036" spans="1:5" ht="12.75">
      <c r="A2036" s="227">
        <v>43575</v>
      </c>
      <c r="B2036" s="227" t="s">
        <v>11006</v>
      </c>
      <c r="C2036" s="228" t="s">
        <v>2017</v>
      </c>
      <c r="D2036" s="228" t="s">
        <v>2018</v>
      </c>
      <c r="E2036" s="228" t="s">
        <v>20019</v>
      </c>
    </row>
    <row r="2037" spans="1:5" ht="12.75">
      <c r="A2037" s="227">
        <v>43577</v>
      </c>
      <c r="B2037" s="227" t="s">
        <v>11007</v>
      </c>
      <c r="C2037" s="228" t="s">
        <v>2017</v>
      </c>
      <c r="D2037" s="228" t="s">
        <v>2018</v>
      </c>
      <c r="E2037" s="228" t="s">
        <v>20020</v>
      </c>
    </row>
    <row r="2038" spans="1:5" ht="12.75">
      <c r="A2038" s="227">
        <v>43458</v>
      </c>
      <c r="B2038" s="227" t="s">
        <v>11008</v>
      </c>
      <c r="C2038" s="228" t="s">
        <v>2021</v>
      </c>
      <c r="D2038" s="228" t="s">
        <v>2022</v>
      </c>
      <c r="E2038" s="228" t="s">
        <v>18612</v>
      </c>
    </row>
    <row r="2039" spans="1:5" ht="12.75">
      <c r="A2039" s="227">
        <v>43470</v>
      </c>
      <c r="B2039" s="227" t="s">
        <v>11009</v>
      </c>
      <c r="C2039" s="228" t="s">
        <v>2027</v>
      </c>
      <c r="D2039" s="228" t="s">
        <v>2022</v>
      </c>
      <c r="E2039" s="228" t="s">
        <v>20021</v>
      </c>
    </row>
    <row r="2040" spans="1:5" ht="12.75">
      <c r="A2040" s="227">
        <v>43459</v>
      </c>
      <c r="B2040" s="227" t="s">
        <v>11010</v>
      </c>
      <c r="C2040" s="228" t="s">
        <v>2021</v>
      </c>
      <c r="D2040" s="228" t="s">
        <v>2022</v>
      </c>
      <c r="E2040" s="228" t="s">
        <v>20022</v>
      </c>
    </row>
    <row r="2041" spans="1:5" ht="12.75">
      <c r="A2041" s="227">
        <v>43471</v>
      </c>
      <c r="B2041" s="227" t="s">
        <v>11011</v>
      </c>
      <c r="C2041" s="228" t="s">
        <v>2027</v>
      </c>
      <c r="D2041" s="228" t="s">
        <v>2022</v>
      </c>
      <c r="E2041" s="228" t="s">
        <v>20023</v>
      </c>
    </row>
    <row r="2042" spans="1:5" ht="12.75">
      <c r="A2042" s="227">
        <v>43460</v>
      </c>
      <c r="B2042" s="227" t="s">
        <v>11012</v>
      </c>
      <c r="C2042" s="228" t="s">
        <v>2021</v>
      </c>
      <c r="D2042" s="228" t="s">
        <v>2022</v>
      </c>
      <c r="E2042" s="228" t="s">
        <v>18805</v>
      </c>
    </row>
    <row r="2043" spans="1:5" ht="12.75">
      <c r="A2043" s="227">
        <v>43472</v>
      </c>
      <c r="B2043" s="227" t="s">
        <v>11013</v>
      </c>
      <c r="C2043" s="228" t="s">
        <v>2027</v>
      </c>
      <c r="D2043" s="228" t="s">
        <v>2022</v>
      </c>
      <c r="E2043" s="228" t="s">
        <v>20024</v>
      </c>
    </row>
    <row r="2044" spans="1:5" ht="12.75">
      <c r="A2044" s="227">
        <v>43461</v>
      </c>
      <c r="B2044" s="227" t="s">
        <v>11014</v>
      </c>
      <c r="C2044" s="228" t="s">
        <v>2021</v>
      </c>
      <c r="D2044" s="228" t="s">
        <v>2022</v>
      </c>
      <c r="E2044" s="228" t="s">
        <v>19386</v>
      </c>
    </row>
    <row r="2045" spans="1:5" ht="12.75">
      <c r="A2045" s="227">
        <v>43473</v>
      </c>
      <c r="B2045" s="227" t="s">
        <v>11015</v>
      </c>
      <c r="C2045" s="228" t="s">
        <v>2027</v>
      </c>
      <c r="D2045" s="228" t="s">
        <v>2022</v>
      </c>
      <c r="E2045" s="228" t="s">
        <v>20025</v>
      </c>
    </row>
    <row r="2046" spans="1:5" ht="12.75">
      <c r="A2046" s="227">
        <v>43463</v>
      </c>
      <c r="B2046" s="227" t="s">
        <v>11016</v>
      </c>
      <c r="C2046" s="228" t="s">
        <v>2021</v>
      </c>
      <c r="D2046" s="228" t="s">
        <v>2022</v>
      </c>
      <c r="E2046" s="228" t="s">
        <v>20026</v>
      </c>
    </row>
    <row r="2047" spans="1:5" ht="12.75">
      <c r="A2047" s="227">
        <v>43475</v>
      </c>
      <c r="B2047" s="227" t="s">
        <v>11017</v>
      </c>
      <c r="C2047" s="228" t="s">
        <v>2027</v>
      </c>
      <c r="D2047" s="228" t="s">
        <v>2022</v>
      </c>
      <c r="E2047" s="228" t="s">
        <v>20027</v>
      </c>
    </row>
    <row r="2048" spans="1:5" ht="12.75">
      <c r="A2048" s="227">
        <v>43462</v>
      </c>
      <c r="B2048" s="227" t="s">
        <v>11018</v>
      </c>
      <c r="C2048" s="228" t="s">
        <v>2021</v>
      </c>
      <c r="D2048" s="228" t="s">
        <v>2022</v>
      </c>
      <c r="E2048" s="228" t="s">
        <v>20028</v>
      </c>
    </row>
    <row r="2049" spans="1:5" ht="12.75">
      <c r="A2049" s="227">
        <v>43474</v>
      </c>
      <c r="B2049" s="227" t="s">
        <v>11019</v>
      </c>
      <c r="C2049" s="228" t="s">
        <v>2027</v>
      </c>
      <c r="D2049" s="228" t="s">
        <v>2022</v>
      </c>
      <c r="E2049" s="228" t="s">
        <v>18559</v>
      </c>
    </row>
    <row r="2050" spans="1:5" ht="12.75">
      <c r="A2050" s="227">
        <v>43464</v>
      </c>
      <c r="B2050" s="227" t="s">
        <v>11020</v>
      </c>
      <c r="C2050" s="228" t="s">
        <v>2021</v>
      </c>
      <c r="D2050" s="228" t="s">
        <v>2022</v>
      </c>
      <c r="E2050" s="228" t="s">
        <v>20028</v>
      </c>
    </row>
    <row r="2051" spans="1:5" ht="12.75">
      <c r="A2051" s="227">
        <v>43476</v>
      </c>
      <c r="B2051" s="227" t="s">
        <v>11021</v>
      </c>
      <c r="C2051" s="228" t="s">
        <v>2027</v>
      </c>
      <c r="D2051" s="228" t="s">
        <v>2022</v>
      </c>
      <c r="E2051" s="228" t="s">
        <v>20028</v>
      </c>
    </row>
    <row r="2052" spans="1:5" ht="12.75">
      <c r="A2052" s="227">
        <v>43465</v>
      </c>
      <c r="B2052" s="227" t="s">
        <v>11022</v>
      </c>
      <c r="C2052" s="228" t="s">
        <v>2021</v>
      </c>
      <c r="D2052" s="228" t="s">
        <v>2022</v>
      </c>
      <c r="E2052" s="228" t="s">
        <v>20029</v>
      </c>
    </row>
    <row r="2053" spans="1:5" ht="12.75">
      <c r="A2053" s="227">
        <v>43477</v>
      </c>
      <c r="B2053" s="227" t="s">
        <v>11023</v>
      </c>
      <c r="C2053" s="228" t="s">
        <v>2027</v>
      </c>
      <c r="D2053" s="228" t="s">
        <v>2022</v>
      </c>
      <c r="E2053" s="228" t="s">
        <v>20030</v>
      </c>
    </row>
    <row r="2054" spans="1:5" ht="12.75">
      <c r="A2054" s="227">
        <v>43466</v>
      </c>
      <c r="B2054" s="227" t="s">
        <v>11024</v>
      </c>
      <c r="C2054" s="228" t="s">
        <v>2021</v>
      </c>
      <c r="D2054" s="228" t="s">
        <v>2022</v>
      </c>
      <c r="E2054" s="228" t="s">
        <v>18403</v>
      </c>
    </row>
    <row r="2055" spans="1:5" ht="12.75">
      <c r="A2055" s="227">
        <v>43478</v>
      </c>
      <c r="B2055" s="227" t="s">
        <v>11025</v>
      </c>
      <c r="C2055" s="228" t="s">
        <v>2027</v>
      </c>
      <c r="D2055" s="228" t="s">
        <v>2022</v>
      </c>
      <c r="E2055" s="228" t="s">
        <v>20031</v>
      </c>
    </row>
    <row r="2056" spans="1:5" ht="12.75">
      <c r="A2056" s="227">
        <v>43467</v>
      </c>
      <c r="B2056" s="227" t="s">
        <v>11026</v>
      </c>
      <c r="C2056" s="228" t="s">
        <v>2021</v>
      </c>
      <c r="D2056" s="228" t="s">
        <v>2022</v>
      </c>
      <c r="E2056" s="228" t="s">
        <v>20032</v>
      </c>
    </row>
    <row r="2057" spans="1:5" ht="12.75">
      <c r="A2057" s="227">
        <v>43479</v>
      </c>
      <c r="B2057" s="227" t="s">
        <v>11027</v>
      </c>
      <c r="C2057" s="228" t="s">
        <v>2027</v>
      </c>
      <c r="D2057" s="228" t="s">
        <v>2022</v>
      </c>
      <c r="E2057" s="228" t="s">
        <v>20033</v>
      </c>
    </row>
    <row r="2058" spans="1:5" ht="12.75">
      <c r="A2058" s="227">
        <v>43468</v>
      </c>
      <c r="B2058" s="227" t="s">
        <v>11028</v>
      </c>
      <c r="C2058" s="228" t="s">
        <v>2021</v>
      </c>
      <c r="D2058" s="228" t="s">
        <v>2022</v>
      </c>
      <c r="E2058" s="228" t="s">
        <v>18140</v>
      </c>
    </row>
    <row r="2059" spans="1:5" ht="12.75">
      <c r="A2059" s="227">
        <v>43480</v>
      </c>
      <c r="B2059" s="227" t="s">
        <v>11029</v>
      </c>
      <c r="C2059" s="228" t="s">
        <v>2027</v>
      </c>
      <c r="D2059" s="228" t="s">
        <v>2022</v>
      </c>
      <c r="E2059" s="228" t="s">
        <v>19916</v>
      </c>
    </row>
    <row r="2060" spans="1:5" ht="12.75">
      <c r="A2060" s="227">
        <v>43469</v>
      </c>
      <c r="B2060" s="227" t="s">
        <v>11030</v>
      </c>
      <c r="C2060" s="228" t="s">
        <v>2021</v>
      </c>
      <c r="D2060" s="228" t="s">
        <v>2022</v>
      </c>
      <c r="E2060" s="228" t="s">
        <v>20034</v>
      </c>
    </row>
    <row r="2061" spans="1:5" ht="12.75">
      <c r="A2061" s="227">
        <v>43481</v>
      </c>
      <c r="B2061" s="227" t="s">
        <v>11031</v>
      </c>
      <c r="C2061" s="228" t="s">
        <v>2027</v>
      </c>
      <c r="D2061" s="228" t="s">
        <v>2022</v>
      </c>
      <c r="E2061" s="228" t="s">
        <v>20035</v>
      </c>
    </row>
    <row r="2062" spans="1:5" ht="12.75">
      <c r="A2062" s="227">
        <v>3119</v>
      </c>
      <c r="B2062" s="227" t="s">
        <v>11032</v>
      </c>
      <c r="C2062" s="228" t="s">
        <v>2017</v>
      </c>
      <c r="D2062" s="228" t="s">
        <v>2018</v>
      </c>
      <c r="E2062" s="228" t="s">
        <v>18142</v>
      </c>
    </row>
    <row r="2063" spans="1:5" ht="12.75">
      <c r="A2063" s="227">
        <v>3122</v>
      </c>
      <c r="B2063" s="227" t="s">
        <v>11033</v>
      </c>
      <c r="C2063" s="228" t="s">
        <v>2017</v>
      </c>
      <c r="D2063" s="228" t="s">
        <v>2018</v>
      </c>
      <c r="E2063" s="228" t="s">
        <v>18645</v>
      </c>
    </row>
    <row r="2064" spans="1:5" ht="12.75">
      <c r="A2064" s="227">
        <v>3121</v>
      </c>
      <c r="B2064" s="227" t="s">
        <v>11034</v>
      </c>
      <c r="C2064" s="228" t="s">
        <v>2017</v>
      </c>
      <c r="D2064" s="228" t="s">
        <v>2018</v>
      </c>
      <c r="E2064" s="228" t="s">
        <v>20036</v>
      </c>
    </row>
    <row r="2065" spans="1:5" ht="12.75">
      <c r="A2065" s="227">
        <v>3120</v>
      </c>
      <c r="B2065" s="227" t="s">
        <v>11035</v>
      </c>
      <c r="C2065" s="228" t="s">
        <v>2017</v>
      </c>
      <c r="D2065" s="228" t="s">
        <v>2018</v>
      </c>
      <c r="E2065" s="228" t="s">
        <v>20037</v>
      </c>
    </row>
    <row r="2066" spans="1:5" ht="12.75">
      <c r="A2066" s="227">
        <v>11455</v>
      </c>
      <c r="B2066" s="227" t="s">
        <v>11036</v>
      </c>
      <c r="C2066" s="228" t="s">
        <v>2017</v>
      </c>
      <c r="D2066" s="228" t="s">
        <v>2018</v>
      </c>
      <c r="E2066" s="228" t="s">
        <v>18149</v>
      </c>
    </row>
    <row r="2067" spans="1:5" ht="12.75">
      <c r="A2067" s="227">
        <v>11456</v>
      </c>
      <c r="B2067" s="227" t="s">
        <v>11037</v>
      </c>
      <c r="C2067" s="228" t="s">
        <v>2017</v>
      </c>
      <c r="D2067" s="228" t="s">
        <v>2018</v>
      </c>
      <c r="E2067" s="228" t="s">
        <v>20038</v>
      </c>
    </row>
    <row r="2068" spans="1:5" ht="12.75">
      <c r="A2068" s="227">
        <v>3107</v>
      </c>
      <c r="B2068" s="227" t="s">
        <v>11038</v>
      </c>
      <c r="C2068" s="228" t="s">
        <v>2017</v>
      </c>
      <c r="D2068" s="228" t="s">
        <v>2018</v>
      </c>
      <c r="E2068" s="228" t="s">
        <v>18647</v>
      </c>
    </row>
    <row r="2069" spans="1:5" ht="12.75">
      <c r="A2069" s="227">
        <v>43583</v>
      </c>
      <c r="B2069" s="227" t="s">
        <v>11039</v>
      </c>
      <c r="C2069" s="228" t="s">
        <v>2017</v>
      </c>
      <c r="D2069" s="228" t="s">
        <v>2018</v>
      </c>
      <c r="E2069" s="228" t="s">
        <v>20039</v>
      </c>
    </row>
    <row r="2070" spans="1:5" ht="12.75">
      <c r="A2070" s="227">
        <v>43586</v>
      </c>
      <c r="B2070" s="227" t="s">
        <v>11040</v>
      </c>
      <c r="C2070" s="228" t="s">
        <v>2017</v>
      </c>
      <c r="D2070" s="228" t="s">
        <v>2018</v>
      </c>
      <c r="E2070" s="228" t="s">
        <v>20040</v>
      </c>
    </row>
    <row r="2071" spans="1:5" ht="12.75">
      <c r="A2071" s="227">
        <v>11461</v>
      </c>
      <c r="B2071" s="227" t="s">
        <v>11041</v>
      </c>
      <c r="C2071" s="228" t="s">
        <v>2017</v>
      </c>
      <c r="D2071" s="228" t="s">
        <v>2018</v>
      </c>
      <c r="E2071" s="228" t="s">
        <v>20041</v>
      </c>
    </row>
    <row r="2072" spans="1:5" ht="12.75">
      <c r="A2072" s="227">
        <v>43587</v>
      </c>
      <c r="B2072" s="227" t="s">
        <v>11042</v>
      </c>
      <c r="C2072" s="228" t="s">
        <v>2017</v>
      </c>
      <c r="D2072" s="228" t="s">
        <v>2018</v>
      </c>
      <c r="E2072" s="228" t="s">
        <v>20042</v>
      </c>
    </row>
    <row r="2073" spans="1:5" ht="12.75">
      <c r="A2073" s="227">
        <v>3106</v>
      </c>
      <c r="B2073" s="227" t="s">
        <v>11043</v>
      </c>
      <c r="C2073" s="228" t="s">
        <v>2017</v>
      </c>
      <c r="D2073" s="228" t="s">
        <v>2018</v>
      </c>
      <c r="E2073" s="228" t="s">
        <v>20043</v>
      </c>
    </row>
    <row r="2074" spans="1:5" ht="12.75">
      <c r="A2074" s="227">
        <v>44539</v>
      </c>
      <c r="B2074" s="227" t="s">
        <v>11044</v>
      </c>
      <c r="C2074" s="228" t="s">
        <v>2024</v>
      </c>
      <c r="D2074" s="228" t="s">
        <v>2018</v>
      </c>
      <c r="E2074" s="228" t="s">
        <v>18253</v>
      </c>
    </row>
    <row r="2075" spans="1:5" ht="12.75">
      <c r="A2075" s="227">
        <v>3123</v>
      </c>
      <c r="B2075" s="227" t="s">
        <v>11045</v>
      </c>
      <c r="C2075" s="228" t="s">
        <v>2024</v>
      </c>
      <c r="D2075" s="228" t="s">
        <v>2022</v>
      </c>
      <c r="E2075" s="228" t="s">
        <v>20044</v>
      </c>
    </row>
    <row r="2076" spans="1:5" ht="12.75">
      <c r="A2076" s="227">
        <v>38125</v>
      </c>
      <c r="B2076" s="227" t="s">
        <v>11046</v>
      </c>
      <c r="C2076" s="228" t="s">
        <v>2024</v>
      </c>
      <c r="D2076" s="228" t="s">
        <v>2018</v>
      </c>
      <c r="E2076" s="228" t="s">
        <v>20045</v>
      </c>
    </row>
    <row r="2077" spans="1:5" ht="12.75">
      <c r="A2077" s="227">
        <v>39014</v>
      </c>
      <c r="B2077" s="227" t="s">
        <v>11047</v>
      </c>
      <c r="C2077" s="228" t="s">
        <v>2024</v>
      </c>
      <c r="D2077" s="228" t="s">
        <v>2020</v>
      </c>
      <c r="E2077" s="228" t="s">
        <v>20046</v>
      </c>
    </row>
    <row r="2078" spans="1:5" ht="12.75">
      <c r="A2078" s="227">
        <v>39365</v>
      </c>
      <c r="B2078" s="227" t="s">
        <v>11048</v>
      </c>
      <c r="C2078" s="228" t="s">
        <v>2017</v>
      </c>
      <c r="D2078" s="228" t="s">
        <v>2018</v>
      </c>
      <c r="E2078" s="228" t="s">
        <v>20047</v>
      </c>
    </row>
    <row r="2079" spans="1:5" ht="12.75">
      <c r="A2079" s="227">
        <v>39366</v>
      </c>
      <c r="B2079" s="227" t="s">
        <v>11049</v>
      </c>
      <c r="C2079" s="228" t="s">
        <v>2017</v>
      </c>
      <c r="D2079" s="228" t="s">
        <v>2018</v>
      </c>
      <c r="E2079" s="228" t="s">
        <v>20048</v>
      </c>
    </row>
    <row r="2080" spans="1:5" ht="12.75">
      <c r="A2080" s="227">
        <v>39367</v>
      </c>
      <c r="B2080" s="227" t="s">
        <v>11050</v>
      </c>
      <c r="C2080" s="228" t="s">
        <v>2017</v>
      </c>
      <c r="D2080" s="228" t="s">
        <v>2018</v>
      </c>
      <c r="E2080" s="228" t="s">
        <v>20049</v>
      </c>
    </row>
    <row r="2081" spans="1:5" ht="12.75">
      <c r="A2081" s="227">
        <v>37394</v>
      </c>
      <c r="B2081" s="227" t="s">
        <v>11051</v>
      </c>
      <c r="C2081" s="228" t="s">
        <v>2034</v>
      </c>
      <c r="D2081" s="228" t="s">
        <v>2020</v>
      </c>
      <c r="E2081" s="228" t="s">
        <v>20050</v>
      </c>
    </row>
    <row r="2082" spans="1:5" ht="12.75">
      <c r="A2082" s="227">
        <v>14146</v>
      </c>
      <c r="B2082" s="227" t="s">
        <v>11052</v>
      </c>
      <c r="C2082" s="228" t="s">
        <v>2034</v>
      </c>
      <c r="D2082" s="228" t="s">
        <v>2020</v>
      </c>
      <c r="E2082" s="228" t="s">
        <v>19627</v>
      </c>
    </row>
    <row r="2083" spans="1:5" ht="12.75">
      <c r="A2083" s="227">
        <v>938</v>
      </c>
      <c r="B2083" s="227" t="s">
        <v>11053</v>
      </c>
      <c r="C2083" s="228" t="s">
        <v>2023</v>
      </c>
      <c r="D2083" s="228" t="s">
        <v>2018</v>
      </c>
      <c r="E2083" s="228" t="s">
        <v>18268</v>
      </c>
    </row>
    <row r="2084" spans="1:5" ht="12.75">
      <c r="A2084" s="227">
        <v>937</v>
      </c>
      <c r="B2084" s="227" t="s">
        <v>11054</v>
      </c>
      <c r="C2084" s="228" t="s">
        <v>2023</v>
      </c>
      <c r="D2084" s="228" t="s">
        <v>2018</v>
      </c>
      <c r="E2084" s="228" t="s">
        <v>20051</v>
      </c>
    </row>
    <row r="2085" spans="1:5" ht="12.75">
      <c r="A2085" s="227">
        <v>939</v>
      </c>
      <c r="B2085" s="227" t="s">
        <v>11055</v>
      </c>
      <c r="C2085" s="228" t="s">
        <v>2023</v>
      </c>
      <c r="D2085" s="228" t="s">
        <v>2018</v>
      </c>
      <c r="E2085" s="228" t="s">
        <v>18079</v>
      </c>
    </row>
    <row r="2086" spans="1:5" ht="12.75">
      <c r="A2086" s="227">
        <v>944</v>
      </c>
      <c r="B2086" s="227" t="s">
        <v>11056</v>
      </c>
      <c r="C2086" s="228" t="s">
        <v>2023</v>
      </c>
      <c r="D2086" s="228" t="s">
        <v>2018</v>
      </c>
      <c r="E2086" s="228" t="s">
        <v>20052</v>
      </c>
    </row>
    <row r="2087" spans="1:5" ht="12.75">
      <c r="A2087" s="227">
        <v>940</v>
      </c>
      <c r="B2087" s="227" t="s">
        <v>11057</v>
      </c>
      <c r="C2087" s="228" t="s">
        <v>2023</v>
      </c>
      <c r="D2087" s="228" t="s">
        <v>2018</v>
      </c>
      <c r="E2087" s="228" t="s">
        <v>20053</v>
      </c>
    </row>
    <row r="2088" spans="1:5" ht="12.75">
      <c r="A2088" s="227">
        <v>44397</v>
      </c>
      <c r="B2088" s="227" t="s">
        <v>11058</v>
      </c>
      <c r="C2088" s="228" t="s">
        <v>2023</v>
      </c>
      <c r="D2088" s="228" t="s">
        <v>2018</v>
      </c>
      <c r="E2088" s="228" t="s">
        <v>19530</v>
      </c>
    </row>
    <row r="2089" spans="1:5" ht="12.75">
      <c r="A2089" s="227">
        <v>406</v>
      </c>
      <c r="B2089" s="227" t="s">
        <v>11059</v>
      </c>
      <c r="C2089" s="228" t="s">
        <v>2017</v>
      </c>
      <c r="D2089" s="228" t="s">
        <v>2018</v>
      </c>
      <c r="E2089" s="228" t="s">
        <v>20054</v>
      </c>
    </row>
    <row r="2090" spans="1:5" ht="12.75">
      <c r="A2090" s="227">
        <v>42529</v>
      </c>
      <c r="B2090" s="227" t="s">
        <v>11060</v>
      </c>
      <c r="C2090" s="228" t="s">
        <v>2023</v>
      </c>
      <c r="D2090" s="228" t="s">
        <v>2018</v>
      </c>
      <c r="E2090" s="228" t="s">
        <v>20055</v>
      </c>
    </row>
    <row r="2091" spans="1:5" ht="12.75">
      <c r="A2091" s="227">
        <v>39634</v>
      </c>
      <c r="B2091" s="227" t="s">
        <v>11061</v>
      </c>
      <c r="C2091" s="228" t="s">
        <v>2023</v>
      </c>
      <c r="D2091" s="228" t="s">
        <v>2018</v>
      </c>
      <c r="E2091" s="228" t="s">
        <v>20056</v>
      </c>
    </row>
    <row r="2092" spans="1:5" ht="12.75">
      <c r="A2092" s="227">
        <v>39701</v>
      </c>
      <c r="B2092" s="227" t="s">
        <v>11062</v>
      </c>
      <c r="C2092" s="228" t="s">
        <v>2017</v>
      </c>
      <c r="D2092" s="228" t="s">
        <v>2018</v>
      </c>
      <c r="E2092" s="228" t="s">
        <v>20057</v>
      </c>
    </row>
    <row r="2093" spans="1:5" ht="12.75">
      <c r="A2093" s="227">
        <v>12815</v>
      </c>
      <c r="B2093" s="227" t="s">
        <v>11063</v>
      </c>
      <c r="C2093" s="228" t="s">
        <v>2017</v>
      </c>
      <c r="D2093" s="228" t="s">
        <v>2018</v>
      </c>
      <c r="E2093" s="228" t="s">
        <v>18643</v>
      </c>
    </row>
    <row r="2094" spans="1:5" ht="12.75">
      <c r="A2094" s="227">
        <v>407</v>
      </c>
      <c r="B2094" s="227" t="s">
        <v>11064</v>
      </c>
      <c r="C2094" s="228" t="s">
        <v>2024</v>
      </c>
      <c r="D2094" s="228" t="s">
        <v>2020</v>
      </c>
      <c r="E2094" s="228" t="s">
        <v>20058</v>
      </c>
    </row>
    <row r="2095" spans="1:5" ht="12.75">
      <c r="A2095" s="227">
        <v>39431</v>
      </c>
      <c r="B2095" s="227" t="s">
        <v>11065</v>
      </c>
      <c r="C2095" s="228" t="s">
        <v>2023</v>
      </c>
      <c r="D2095" s="228" t="s">
        <v>2018</v>
      </c>
      <c r="E2095" s="228" t="s">
        <v>19386</v>
      </c>
    </row>
    <row r="2096" spans="1:5" ht="12.75">
      <c r="A2096" s="227">
        <v>39432</v>
      </c>
      <c r="B2096" s="227" t="s">
        <v>11066</v>
      </c>
      <c r="C2096" s="228" t="s">
        <v>2023</v>
      </c>
      <c r="D2096" s="228" t="s">
        <v>2018</v>
      </c>
      <c r="E2096" s="228" t="s">
        <v>19691</v>
      </c>
    </row>
    <row r="2097" spans="1:5" ht="12.75">
      <c r="A2097" s="227">
        <v>20111</v>
      </c>
      <c r="B2097" s="227" t="s">
        <v>11067</v>
      </c>
      <c r="C2097" s="228" t="s">
        <v>2017</v>
      </c>
      <c r="D2097" s="228" t="s">
        <v>2022</v>
      </c>
      <c r="E2097" s="228" t="s">
        <v>18704</v>
      </c>
    </row>
    <row r="2098" spans="1:5" ht="12.75">
      <c r="A2098" s="227">
        <v>21127</v>
      </c>
      <c r="B2098" s="227" t="s">
        <v>11068</v>
      </c>
      <c r="C2098" s="228" t="s">
        <v>2017</v>
      </c>
      <c r="D2098" s="228" t="s">
        <v>2018</v>
      </c>
      <c r="E2098" s="228" t="s">
        <v>20059</v>
      </c>
    </row>
    <row r="2099" spans="1:5" ht="12.75">
      <c r="A2099" s="227">
        <v>404</v>
      </c>
      <c r="B2099" s="227" t="s">
        <v>11069</v>
      </c>
      <c r="C2099" s="228" t="s">
        <v>2023</v>
      </c>
      <c r="D2099" s="228" t="s">
        <v>2018</v>
      </c>
      <c r="E2099" s="228" t="s">
        <v>19948</v>
      </c>
    </row>
    <row r="2100" spans="1:5" ht="12.75">
      <c r="A2100" s="227">
        <v>14151</v>
      </c>
      <c r="B2100" s="227" t="s">
        <v>11070</v>
      </c>
      <c r="C2100" s="228" t="s">
        <v>2017</v>
      </c>
      <c r="D2100" s="228" t="s">
        <v>2020</v>
      </c>
      <c r="E2100" s="228" t="s">
        <v>20060</v>
      </c>
    </row>
    <row r="2101" spans="1:5" ht="12.75">
      <c r="A2101" s="227">
        <v>14153</v>
      </c>
      <c r="B2101" s="227" t="s">
        <v>11071</v>
      </c>
      <c r="C2101" s="228" t="s">
        <v>2017</v>
      </c>
      <c r="D2101" s="228" t="s">
        <v>2020</v>
      </c>
      <c r="E2101" s="228" t="s">
        <v>20061</v>
      </c>
    </row>
    <row r="2102" spans="1:5" ht="12.75">
      <c r="A2102" s="227">
        <v>14152</v>
      </c>
      <c r="B2102" s="227" t="s">
        <v>11072</v>
      </c>
      <c r="C2102" s="228" t="s">
        <v>2017</v>
      </c>
      <c r="D2102" s="228" t="s">
        <v>2020</v>
      </c>
      <c r="E2102" s="228" t="s">
        <v>20062</v>
      </c>
    </row>
    <row r="2103" spans="1:5" ht="12.75">
      <c r="A2103" s="227">
        <v>14154</v>
      </c>
      <c r="B2103" s="227" t="s">
        <v>11073</v>
      </c>
      <c r="C2103" s="228" t="s">
        <v>2017</v>
      </c>
      <c r="D2103" s="228" t="s">
        <v>2020</v>
      </c>
      <c r="E2103" s="228" t="s">
        <v>20063</v>
      </c>
    </row>
    <row r="2104" spans="1:5" ht="12.75">
      <c r="A2104" s="227">
        <v>3146</v>
      </c>
      <c r="B2104" s="227" t="s">
        <v>11074</v>
      </c>
      <c r="C2104" s="228" t="s">
        <v>2017</v>
      </c>
      <c r="D2104" s="228" t="s">
        <v>2022</v>
      </c>
      <c r="E2104" s="228" t="s">
        <v>20064</v>
      </c>
    </row>
    <row r="2105" spans="1:5" ht="12.75">
      <c r="A2105" s="227">
        <v>3143</v>
      </c>
      <c r="B2105" s="227" t="s">
        <v>11075</v>
      </c>
      <c r="C2105" s="228" t="s">
        <v>2017</v>
      </c>
      <c r="D2105" s="228" t="s">
        <v>2018</v>
      </c>
      <c r="E2105" s="228" t="s">
        <v>20065</v>
      </c>
    </row>
    <row r="2106" spans="1:5" ht="12.75">
      <c r="A2106" s="227">
        <v>3148</v>
      </c>
      <c r="B2106" s="227" t="s">
        <v>11076</v>
      </c>
      <c r="C2106" s="228" t="s">
        <v>2017</v>
      </c>
      <c r="D2106" s="228" t="s">
        <v>2018</v>
      </c>
      <c r="E2106" s="228" t="s">
        <v>20066</v>
      </c>
    </row>
    <row r="2107" spans="1:5" ht="12.75">
      <c r="A2107" s="227">
        <v>4310</v>
      </c>
      <c r="B2107" s="227" t="s">
        <v>11077</v>
      </c>
      <c r="C2107" s="228" t="s">
        <v>2017</v>
      </c>
      <c r="D2107" s="228" t="s">
        <v>2018</v>
      </c>
      <c r="E2107" s="228" t="s">
        <v>20067</v>
      </c>
    </row>
    <row r="2108" spans="1:5" ht="12.75">
      <c r="A2108" s="227">
        <v>4311</v>
      </c>
      <c r="B2108" s="227" t="s">
        <v>11078</v>
      </c>
      <c r="C2108" s="228" t="s">
        <v>2017</v>
      </c>
      <c r="D2108" s="228" t="s">
        <v>2018</v>
      </c>
      <c r="E2108" s="228" t="s">
        <v>19957</v>
      </c>
    </row>
    <row r="2109" spans="1:5" ht="12.75">
      <c r="A2109" s="227">
        <v>4312</v>
      </c>
      <c r="B2109" s="227" t="s">
        <v>11079</v>
      </c>
      <c r="C2109" s="228" t="s">
        <v>2017</v>
      </c>
      <c r="D2109" s="228" t="s">
        <v>2018</v>
      </c>
      <c r="E2109" s="228" t="s">
        <v>19843</v>
      </c>
    </row>
    <row r="2110" spans="1:5" ht="12.75">
      <c r="A2110" s="227">
        <v>13261</v>
      </c>
      <c r="B2110" s="227" t="s">
        <v>11080</v>
      </c>
      <c r="C2110" s="228" t="s">
        <v>2017</v>
      </c>
      <c r="D2110" s="228" t="s">
        <v>2018</v>
      </c>
      <c r="E2110" s="228" t="s">
        <v>18377</v>
      </c>
    </row>
    <row r="2111" spans="1:5" ht="12.75">
      <c r="A2111" s="227">
        <v>3272</v>
      </c>
      <c r="B2111" s="227" t="s">
        <v>11081</v>
      </c>
      <c r="C2111" s="228" t="s">
        <v>2017</v>
      </c>
      <c r="D2111" s="228" t="s">
        <v>2020</v>
      </c>
      <c r="E2111" s="228" t="s">
        <v>20068</v>
      </c>
    </row>
    <row r="2112" spans="1:5" ht="12.75">
      <c r="A2112" s="227">
        <v>3265</v>
      </c>
      <c r="B2112" s="227" t="s">
        <v>11082</v>
      </c>
      <c r="C2112" s="228" t="s">
        <v>2017</v>
      </c>
      <c r="D2112" s="228" t="s">
        <v>2020</v>
      </c>
      <c r="E2112" s="228" t="s">
        <v>20069</v>
      </c>
    </row>
    <row r="2113" spans="1:5" ht="12.75">
      <c r="A2113" s="227">
        <v>3262</v>
      </c>
      <c r="B2113" s="227" t="s">
        <v>11083</v>
      </c>
      <c r="C2113" s="228" t="s">
        <v>2017</v>
      </c>
      <c r="D2113" s="228" t="s">
        <v>2020</v>
      </c>
      <c r="E2113" s="228" t="s">
        <v>20070</v>
      </c>
    </row>
    <row r="2114" spans="1:5" ht="12.75">
      <c r="A2114" s="227">
        <v>3264</v>
      </c>
      <c r="B2114" s="227" t="s">
        <v>11084</v>
      </c>
      <c r="C2114" s="228" t="s">
        <v>2017</v>
      </c>
      <c r="D2114" s="228" t="s">
        <v>2020</v>
      </c>
      <c r="E2114" s="228" t="s">
        <v>20071</v>
      </c>
    </row>
    <row r="2115" spans="1:5" ht="12.75">
      <c r="A2115" s="227">
        <v>3267</v>
      </c>
      <c r="B2115" s="227" t="s">
        <v>11085</v>
      </c>
      <c r="C2115" s="228" t="s">
        <v>2017</v>
      </c>
      <c r="D2115" s="228" t="s">
        <v>2020</v>
      </c>
      <c r="E2115" s="228" t="s">
        <v>18090</v>
      </c>
    </row>
    <row r="2116" spans="1:5" ht="12.75">
      <c r="A2116" s="227">
        <v>3266</v>
      </c>
      <c r="B2116" s="227" t="s">
        <v>11086</v>
      </c>
      <c r="C2116" s="228" t="s">
        <v>2017</v>
      </c>
      <c r="D2116" s="228" t="s">
        <v>2020</v>
      </c>
      <c r="E2116" s="228" t="s">
        <v>20072</v>
      </c>
    </row>
    <row r="2117" spans="1:5" ht="12.75">
      <c r="A2117" s="227">
        <v>3263</v>
      </c>
      <c r="B2117" s="227" t="s">
        <v>11087</v>
      </c>
      <c r="C2117" s="228" t="s">
        <v>2017</v>
      </c>
      <c r="D2117" s="228" t="s">
        <v>2020</v>
      </c>
      <c r="E2117" s="228" t="s">
        <v>20073</v>
      </c>
    </row>
    <row r="2118" spans="1:5" ht="12.75">
      <c r="A2118" s="227">
        <v>3268</v>
      </c>
      <c r="B2118" s="227" t="s">
        <v>11088</v>
      </c>
      <c r="C2118" s="228" t="s">
        <v>2017</v>
      </c>
      <c r="D2118" s="228" t="s">
        <v>2020</v>
      </c>
      <c r="E2118" s="228" t="s">
        <v>20074</v>
      </c>
    </row>
    <row r="2119" spans="1:5" ht="12.75">
      <c r="A2119" s="227">
        <v>3271</v>
      </c>
      <c r="B2119" s="227" t="s">
        <v>11089</v>
      </c>
      <c r="C2119" s="228" t="s">
        <v>2017</v>
      </c>
      <c r="D2119" s="228" t="s">
        <v>2020</v>
      </c>
      <c r="E2119" s="228" t="s">
        <v>20075</v>
      </c>
    </row>
    <row r="2120" spans="1:5" ht="12.75">
      <c r="A2120" s="227">
        <v>3270</v>
      </c>
      <c r="B2120" s="227" t="s">
        <v>11090</v>
      </c>
      <c r="C2120" s="228" t="s">
        <v>2017</v>
      </c>
      <c r="D2120" s="228" t="s">
        <v>2020</v>
      </c>
      <c r="E2120" s="228" t="s">
        <v>20076</v>
      </c>
    </row>
    <row r="2121" spans="1:5" ht="12.75">
      <c r="A2121" s="227">
        <v>3275</v>
      </c>
      <c r="B2121" s="227" t="s">
        <v>11091</v>
      </c>
      <c r="C2121" s="228" t="s">
        <v>2019</v>
      </c>
      <c r="D2121" s="228" t="s">
        <v>2018</v>
      </c>
      <c r="E2121" s="228" t="s">
        <v>20077</v>
      </c>
    </row>
    <row r="2122" spans="1:5" ht="12.75">
      <c r="A2122" s="227">
        <v>39512</v>
      </c>
      <c r="B2122" s="227" t="s">
        <v>11092</v>
      </c>
      <c r="C2122" s="228" t="s">
        <v>2019</v>
      </c>
      <c r="D2122" s="228" t="s">
        <v>2020</v>
      </c>
      <c r="E2122" s="228" t="s">
        <v>20078</v>
      </c>
    </row>
    <row r="2123" spans="1:5" ht="12.75">
      <c r="A2123" s="227">
        <v>39511</v>
      </c>
      <c r="B2123" s="227" t="s">
        <v>11093</v>
      </c>
      <c r="C2123" s="228" t="s">
        <v>2019</v>
      </c>
      <c r="D2123" s="228" t="s">
        <v>2020</v>
      </c>
      <c r="E2123" s="228" t="s">
        <v>20079</v>
      </c>
    </row>
    <row r="2124" spans="1:5" ht="12.75">
      <c r="A2124" s="227">
        <v>39513</v>
      </c>
      <c r="B2124" s="227" t="s">
        <v>11094</v>
      </c>
      <c r="C2124" s="228" t="s">
        <v>2019</v>
      </c>
      <c r="D2124" s="228" t="s">
        <v>2020</v>
      </c>
      <c r="E2124" s="228" t="s">
        <v>20080</v>
      </c>
    </row>
    <row r="2125" spans="1:5" ht="12.75">
      <c r="A2125" s="227">
        <v>3286</v>
      </c>
      <c r="B2125" s="227" t="s">
        <v>11095</v>
      </c>
      <c r="C2125" s="228" t="s">
        <v>2019</v>
      </c>
      <c r="D2125" s="228" t="s">
        <v>2020</v>
      </c>
      <c r="E2125" s="228" t="s">
        <v>20081</v>
      </c>
    </row>
    <row r="2126" spans="1:5" ht="12.75">
      <c r="A2126" s="227">
        <v>3287</v>
      </c>
      <c r="B2126" s="227" t="s">
        <v>11096</v>
      </c>
      <c r="C2126" s="228" t="s">
        <v>2019</v>
      </c>
      <c r="D2126" s="228" t="s">
        <v>2020</v>
      </c>
      <c r="E2126" s="228" t="s">
        <v>20082</v>
      </c>
    </row>
    <row r="2127" spans="1:5" ht="12.75">
      <c r="A2127" s="227">
        <v>3283</v>
      </c>
      <c r="B2127" s="227" t="s">
        <v>11097</v>
      </c>
      <c r="C2127" s="228" t="s">
        <v>2019</v>
      </c>
      <c r="D2127" s="228" t="s">
        <v>2020</v>
      </c>
      <c r="E2127" s="228" t="s">
        <v>19702</v>
      </c>
    </row>
    <row r="2128" spans="1:5" ht="12.75">
      <c r="A2128" s="227">
        <v>11587</v>
      </c>
      <c r="B2128" s="227" t="s">
        <v>11098</v>
      </c>
      <c r="C2128" s="228" t="s">
        <v>2019</v>
      </c>
      <c r="D2128" s="228" t="s">
        <v>2018</v>
      </c>
      <c r="E2128" s="228" t="s">
        <v>20083</v>
      </c>
    </row>
    <row r="2129" spans="1:5" ht="12.75">
      <c r="A2129" s="227">
        <v>36225</v>
      </c>
      <c r="B2129" s="227" t="s">
        <v>11099</v>
      </c>
      <c r="C2129" s="228" t="s">
        <v>2019</v>
      </c>
      <c r="D2129" s="228" t="s">
        <v>2018</v>
      </c>
      <c r="E2129" s="228" t="s">
        <v>20084</v>
      </c>
    </row>
    <row r="2130" spans="1:5" ht="12.75">
      <c r="A2130" s="227">
        <v>36230</v>
      </c>
      <c r="B2130" s="227" t="s">
        <v>11100</v>
      </c>
      <c r="C2130" s="228" t="s">
        <v>2019</v>
      </c>
      <c r="D2130" s="228" t="s">
        <v>2022</v>
      </c>
      <c r="E2130" s="228" t="s">
        <v>20085</v>
      </c>
    </row>
    <row r="2131" spans="1:5" ht="12.75">
      <c r="A2131" s="227">
        <v>36238</v>
      </c>
      <c r="B2131" s="227" t="s">
        <v>11101</v>
      </c>
      <c r="C2131" s="228" t="s">
        <v>2019</v>
      </c>
      <c r="D2131" s="228" t="s">
        <v>2018</v>
      </c>
      <c r="E2131" s="228" t="s">
        <v>20086</v>
      </c>
    </row>
    <row r="2132" spans="1:5" ht="12.75">
      <c r="A2132" s="227">
        <v>39363</v>
      </c>
      <c r="B2132" s="227" t="s">
        <v>20087</v>
      </c>
      <c r="C2132" s="228" t="s">
        <v>2017</v>
      </c>
      <c r="D2132" s="228" t="s">
        <v>2018</v>
      </c>
      <c r="E2132" s="228" t="s">
        <v>20088</v>
      </c>
    </row>
    <row r="2133" spans="1:5" ht="12.75">
      <c r="A2133" s="227">
        <v>39361</v>
      </c>
      <c r="B2133" s="227" t="s">
        <v>20089</v>
      </c>
      <c r="C2133" s="228" t="s">
        <v>2017</v>
      </c>
      <c r="D2133" s="228" t="s">
        <v>2018</v>
      </c>
      <c r="E2133" s="228" t="s">
        <v>20090</v>
      </c>
    </row>
    <row r="2134" spans="1:5" ht="12.75">
      <c r="A2134" s="227">
        <v>39362</v>
      </c>
      <c r="B2134" s="227" t="s">
        <v>20091</v>
      </c>
      <c r="C2134" s="228" t="s">
        <v>2017</v>
      </c>
      <c r="D2134" s="228" t="s">
        <v>2018</v>
      </c>
      <c r="E2134" s="228" t="s">
        <v>20092</v>
      </c>
    </row>
    <row r="2135" spans="1:5" ht="12.75">
      <c r="A2135" s="227">
        <v>39364</v>
      </c>
      <c r="B2135" s="227" t="s">
        <v>20093</v>
      </c>
      <c r="C2135" s="228" t="s">
        <v>2017</v>
      </c>
      <c r="D2135" s="228" t="s">
        <v>2018</v>
      </c>
      <c r="E2135" s="228" t="s">
        <v>20094</v>
      </c>
    </row>
    <row r="2136" spans="1:5" ht="12.75">
      <c r="A2136" s="227">
        <v>14576</v>
      </c>
      <c r="B2136" s="227" t="s">
        <v>11102</v>
      </c>
      <c r="C2136" s="228" t="s">
        <v>2017</v>
      </c>
      <c r="D2136" s="228" t="s">
        <v>2020</v>
      </c>
      <c r="E2136" s="228" t="s">
        <v>20095</v>
      </c>
    </row>
    <row r="2137" spans="1:5" ht="12.75">
      <c r="A2137" s="227">
        <v>13877</v>
      </c>
      <c r="B2137" s="227" t="s">
        <v>11103</v>
      </c>
      <c r="C2137" s="228" t="s">
        <v>2017</v>
      </c>
      <c r="D2137" s="228" t="s">
        <v>2020</v>
      </c>
      <c r="E2137" s="228" t="s">
        <v>20096</v>
      </c>
    </row>
    <row r="2138" spans="1:5" ht="12.75">
      <c r="A2138" s="227">
        <v>7307</v>
      </c>
      <c r="B2138" s="227" t="s">
        <v>11104</v>
      </c>
      <c r="C2138" s="228" t="s">
        <v>2025</v>
      </c>
      <c r="D2138" s="228" t="s">
        <v>2018</v>
      </c>
      <c r="E2138" s="228" t="s">
        <v>20097</v>
      </c>
    </row>
    <row r="2139" spans="1:5" ht="12.75">
      <c r="A2139" s="227">
        <v>38122</v>
      </c>
      <c r="B2139" s="227" t="s">
        <v>11105</v>
      </c>
      <c r="C2139" s="228" t="s">
        <v>2025</v>
      </c>
      <c r="D2139" s="228" t="s">
        <v>2018</v>
      </c>
      <c r="E2139" s="228" t="s">
        <v>20098</v>
      </c>
    </row>
    <row r="2140" spans="1:5" ht="12.75">
      <c r="A2140" s="227">
        <v>43653</v>
      </c>
      <c r="B2140" s="227" t="s">
        <v>11106</v>
      </c>
      <c r="C2140" s="228" t="s">
        <v>2025</v>
      </c>
      <c r="D2140" s="228" t="s">
        <v>2018</v>
      </c>
      <c r="E2140" s="228" t="s">
        <v>20099</v>
      </c>
    </row>
    <row r="2141" spans="1:5" ht="12.75">
      <c r="A2141" s="227">
        <v>38633</v>
      </c>
      <c r="B2141" s="227" t="s">
        <v>11107</v>
      </c>
      <c r="C2141" s="228" t="s">
        <v>2017</v>
      </c>
      <c r="D2141" s="228" t="s">
        <v>2018</v>
      </c>
      <c r="E2141" s="228" t="s">
        <v>19608</v>
      </c>
    </row>
    <row r="2142" spans="1:5" ht="12.75">
      <c r="A2142" s="227">
        <v>12344</v>
      </c>
      <c r="B2142" s="227" t="s">
        <v>11108</v>
      </c>
      <c r="C2142" s="228" t="s">
        <v>2017</v>
      </c>
      <c r="D2142" s="228" t="s">
        <v>2018</v>
      </c>
      <c r="E2142" s="228" t="s">
        <v>20100</v>
      </c>
    </row>
    <row r="2143" spans="1:5" ht="12.75">
      <c r="A2143" s="227">
        <v>12343</v>
      </c>
      <c r="B2143" s="227" t="s">
        <v>11109</v>
      </c>
      <c r="C2143" s="228" t="s">
        <v>2017</v>
      </c>
      <c r="D2143" s="228" t="s">
        <v>2018</v>
      </c>
      <c r="E2143" s="228" t="s">
        <v>20101</v>
      </c>
    </row>
    <row r="2144" spans="1:5" ht="12.75">
      <c r="A2144" s="227">
        <v>3295</v>
      </c>
      <c r="B2144" s="227" t="s">
        <v>11110</v>
      </c>
      <c r="C2144" s="228" t="s">
        <v>2017</v>
      </c>
      <c r="D2144" s="228" t="s">
        <v>2018</v>
      </c>
      <c r="E2144" s="228" t="s">
        <v>20102</v>
      </c>
    </row>
    <row r="2145" spans="1:5" ht="12.75">
      <c r="A2145" s="227">
        <v>3302</v>
      </c>
      <c r="B2145" s="227" t="s">
        <v>11111</v>
      </c>
      <c r="C2145" s="228" t="s">
        <v>2017</v>
      </c>
      <c r="D2145" s="228" t="s">
        <v>2018</v>
      </c>
      <c r="E2145" s="228" t="s">
        <v>20103</v>
      </c>
    </row>
    <row r="2146" spans="1:5" ht="12.75">
      <c r="A2146" s="227">
        <v>3297</v>
      </c>
      <c r="B2146" s="227" t="s">
        <v>11112</v>
      </c>
      <c r="C2146" s="228" t="s">
        <v>2017</v>
      </c>
      <c r="D2146" s="228" t="s">
        <v>2018</v>
      </c>
      <c r="E2146" s="228" t="s">
        <v>20104</v>
      </c>
    </row>
    <row r="2147" spans="1:5" ht="12.75">
      <c r="A2147" s="227">
        <v>3294</v>
      </c>
      <c r="B2147" s="227" t="s">
        <v>11113</v>
      </c>
      <c r="C2147" s="228" t="s">
        <v>2017</v>
      </c>
      <c r="D2147" s="228" t="s">
        <v>2018</v>
      </c>
      <c r="E2147" s="228" t="s">
        <v>19277</v>
      </c>
    </row>
    <row r="2148" spans="1:5" ht="12.75">
      <c r="A2148" s="227">
        <v>3292</v>
      </c>
      <c r="B2148" s="227" t="s">
        <v>11114</v>
      </c>
      <c r="C2148" s="228" t="s">
        <v>2017</v>
      </c>
      <c r="D2148" s="228" t="s">
        <v>2022</v>
      </c>
      <c r="E2148" s="228" t="s">
        <v>18717</v>
      </c>
    </row>
    <row r="2149" spans="1:5" ht="12.75">
      <c r="A2149" s="227">
        <v>3298</v>
      </c>
      <c r="B2149" s="227" t="s">
        <v>11115</v>
      </c>
      <c r="C2149" s="228" t="s">
        <v>2017</v>
      </c>
      <c r="D2149" s="228" t="s">
        <v>2018</v>
      </c>
      <c r="E2149" s="228" t="s">
        <v>20105</v>
      </c>
    </row>
    <row r="2150" spans="1:5" ht="12.75">
      <c r="A2150" s="227">
        <v>11596</v>
      </c>
      <c r="B2150" s="227" t="s">
        <v>11116</v>
      </c>
      <c r="C2150" s="228" t="s">
        <v>2017</v>
      </c>
      <c r="D2150" s="228" t="s">
        <v>2018</v>
      </c>
      <c r="E2150" s="228" t="s">
        <v>20106</v>
      </c>
    </row>
    <row r="2151" spans="1:5" ht="12.75">
      <c r="A2151" s="227">
        <v>34802</v>
      </c>
      <c r="B2151" s="227" t="s">
        <v>11117</v>
      </c>
      <c r="C2151" s="228" t="s">
        <v>2017</v>
      </c>
      <c r="D2151" s="228" t="s">
        <v>2018</v>
      </c>
      <c r="E2151" s="228" t="s">
        <v>20107</v>
      </c>
    </row>
    <row r="2152" spans="1:5" ht="12.75">
      <c r="A2152" s="227">
        <v>11588</v>
      </c>
      <c r="B2152" s="227" t="s">
        <v>11118</v>
      </c>
      <c r="C2152" s="228" t="s">
        <v>2017</v>
      </c>
      <c r="D2152" s="228" t="s">
        <v>2018</v>
      </c>
      <c r="E2152" s="228" t="s">
        <v>20108</v>
      </c>
    </row>
    <row r="2153" spans="1:5" ht="12.75">
      <c r="A2153" s="227">
        <v>34383</v>
      </c>
      <c r="B2153" s="227" t="s">
        <v>11119</v>
      </c>
      <c r="C2153" s="228" t="s">
        <v>2017</v>
      </c>
      <c r="D2153" s="228" t="s">
        <v>2018</v>
      </c>
      <c r="E2153" s="228" t="s">
        <v>20109</v>
      </c>
    </row>
    <row r="2154" spans="1:5" ht="12.75">
      <c r="A2154" s="227">
        <v>40451</v>
      </c>
      <c r="B2154" s="227" t="s">
        <v>11120</v>
      </c>
      <c r="C2154" s="228" t="s">
        <v>2019</v>
      </c>
      <c r="D2154" s="228" t="s">
        <v>2018</v>
      </c>
      <c r="E2154" s="228" t="s">
        <v>20110</v>
      </c>
    </row>
    <row r="2155" spans="1:5" ht="12.75">
      <c r="A2155" s="227">
        <v>40453</v>
      </c>
      <c r="B2155" s="227" t="s">
        <v>11121</v>
      </c>
      <c r="C2155" s="228" t="s">
        <v>2019</v>
      </c>
      <c r="D2155" s="228" t="s">
        <v>2018</v>
      </c>
      <c r="E2155" s="228" t="s">
        <v>20111</v>
      </c>
    </row>
    <row r="2156" spans="1:5" ht="12.75">
      <c r="A2156" s="227">
        <v>40452</v>
      </c>
      <c r="B2156" s="227" t="s">
        <v>11122</v>
      </c>
      <c r="C2156" s="228" t="s">
        <v>2019</v>
      </c>
      <c r="D2156" s="228" t="s">
        <v>2018</v>
      </c>
      <c r="E2156" s="228" t="s">
        <v>20112</v>
      </c>
    </row>
    <row r="2157" spans="1:5" ht="12.75">
      <c r="A2157" s="227">
        <v>11594</v>
      </c>
      <c r="B2157" s="227" t="s">
        <v>11123</v>
      </c>
      <c r="C2157" s="228" t="s">
        <v>2017</v>
      </c>
      <c r="D2157" s="228" t="s">
        <v>2018</v>
      </c>
      <c r="E2157" s="228" t="s">
        <v>20113</v>
      </c>
    </row>
    <row r="2158" spans="1:5" ht="12.75">
      <c r="A2158" s="227">
        <v>3311</v>
      </c>
      <c r="B2158" s="227" t="s">
        <v>11124</v>
      </c>
      <c r="C2158" s="228" t="s">
        <v>2026</v>
      </c>
      <c r="D2158" s="228" t="s">
        <v>2018</v>
      </c>
      <c r="E2158" s="228" t="s">
        <v>20113</v>
      </c>
    </row>
    <row r="2159" spans="1:5" ht="12.75">
      <c r="A2159" s="227">
        <v>11599</v>
      </c>
      <c r="B2159" s="227" t="s">
        <v>11125</v>
      </c>
      <c r="C2159" s="228" t="s">
        <v>2017</v>
      </c>
      <c r="D2159" s="228" t="s">
        <v>2018</v>
      </c>
      <c r="E2159" s="228" t="s">
        <v>20114</v>
      </c>
    </row>
    <row r="2160" spans="1:5" ht="12.75">
      <c r="A2160" s="227">
        <v>11593</v>
      </c>
      <c r="B2160" s="227" t="s">
        <v>11126</v>
      </c>
      <c r="C2160" s="228" t="s">
        <v>2017</v>
      </c>
      <c r="D2160" s="228" t="s">
        <v>2018</v>
      </c>
      <c r="E2160" s="228" t="s">
        <v>20115</v>
      </c>
    </row>
    <row r="2161" spans="1:5" ht="12.75">
      <c r="A2161" s="227">
        <v>3314</v>
      </c>
      <c r="B2161" s="227" t="s">
        <v>11127</v>
      </c>
      <c r="C2161" s="228" t="s">
        <v>2026</v>
      </c>
      <c r="D2161" s="228" t="s">
        <v>2018</v>
      </c>
      <c r="E2161" s="228" t="s">
        <v>20116</v>
      </c>
    </row>
    <row r="2162" spans="1:5" ht="12.75">
      <c r="A2162" s="227">
        <v>11597</v>
      </c>
      <c r="B2162" s="227" t="s">
        <v>11128</v>
      </c>
      <c r="C2162" s="228" t="s">
        <v>2017</v>
      </c>
      <c r="D2162" s="228" t="s">
        <v>2018</v>
      </c>
      <c r="E2162" s="228" t="s">
        <v>20117</v>
      </c>
    </row>
    <row r="2163" spans="1:5" ht="12.75">
      <c r="A2163" s="227">
        <v>3309</v>
      </c>
      <c r="B2163" s="227" t="s">
        <v>11129</v>
      </c>
      <c r="C2163" s="228" t="s">
        <v>2026</v>
      </c>
      <c r="D2163" s="228" t="s">
        <v>2018</v>
      </c>
      <c r="E2163" s="228" t="s">
        <v>20106</v>
      </c>
    </row>
    <row r="2164" spans="1:5" ht="12.75">
      <c r="A2164" s="227">
        <v>34612</v>
      </c>
      <c r="B2164" s="227" t="s">
        <v>11130</v>
      </c>
      <c r="C2164" s="228" t="s">
        <v>2017</v>
      </c>
      <c r="D2164" s="228" t="s">
        <v>2018</v>
      </c>
      <c r="E2164" s="228" t="s">
        <v>20118</v>
      </c>
    </row>
    <row r="2165" spans="1:5" ht="12.75">
      <c r="A2165" s="227">
        <v>34635</v>
      </c>
      <c r="B2165" s="227" t="s">
        <v>11131</v>
      </c>
      <c r="C2165" s="228" t="s">
        <v>2017</v>
      </c>
      <c r="D2165" s="228" t="s">
        <v>2018</v>
      </c>
      <c r="E2165" s="228" t="s">
        <v>20119</v>
      </c>
    </row>
    <row r="2166" spans="1:5" ht="12.75">
      <c r="A2166" s="227">
        <v>34633</v>
      </c>
      <c r="B2166" s="227" t="s">
        <v>11132</v>
      </c>
      <c r="C2166" s="228" t="s">
        <v>2017</v>
      </c>
      <c r="D2166" s="228" t="s">
        <v>2018</v>
      </c>
      <c r="E2166" s="228" t="s">
        <v>20120</v>
      </c>
    </row>
    <row r="2167" spans="1:5" ht="12.75">
      <c r="A2167" s="227">
        <v>40440</v>
      </c>
      <c r="B2167" s="227" t="s">
        <v>11133</v>
      </c>
      <c r="C2167" s="228" t="s">
        <v>2026</v>
      </c>
      <c r="D2167" s="228" t="s">
        <v>2018</v>
      </c>
      <c r="E2167" s="228" t="s">
        <v>20121</v>
      </c>
    </row>
    <row r="2168" spans="1:5" ht="12.75">
      <c r="A2168" s="227">
        <v>40441</v>
      </c>
      <c r="B2168" s="227" t="s">
        <v>11134</v>
      </c>
      <c r="C2168" s="228" t="s">
        <v>2026</v>
      </c>
      <c r="D2168" s="228" t="s">
        <v>2018</v>
      </c>
      <c r="E2168" s="228" t="s">
        <v>20122</v>
      </c>
    </row>
    <row r="2169" spans="1:5" ht="12.75">
      <c r="A2169" s="227">
        <v>40449</v>
      </c>
      <c r="B2169" s="227" t="s">
        <v>11135</v>
      </c>
      <c r="C2169" s="228" t="s">
        <v>2026</v>
      </c>
      <c r="D2169" s="228" t="s">
        <v>2018</v>
      </c>
      <c r="E2169" s="228" t="s">
        <v>20123</v>
      </c>
    </row>
    <row r="2170" spans="1:5" ht="12.75">
      <c r="A2170" s="227">
        <v>34800</v>
      </c>
      <c r="B2170" s="227" t="s">
        <v>11136</v>
      </c>
      <c r="C2170" s="228" t="s">
        <v>2026</v>
      </c>
      <c r="D2170" s="228" t="s">
        <v>2018</v>
      </c>
      <c r="E2170" s="228" t="s">
        <v>20124</v>
      </c>
    </row>
    <row r="2171" spans="1:5" ht="12.75">
      <c r="A2171" s="227">
        <v>11592</v>
      </c>
      <c r="B2171" s="227" t="s">
        <v>11137</v>
      </c>
      <c r="C2171" s="228" t="s">
        <v>2017</v>
      </c>
      <c r="D2171" s="228" t="s">
        <v>2018</v>
      </c>
      <c r="E2171" s="228" t="s">
        <v>20116</v>
      </c>
    </row>
    <row r="2172" spans="1:5" ht="12.75">
      <c r="A2172" s="227">
        <v>40438</v>
      </c>
      <c r="B2172" s="227" t="s">
        <v>11138</v>
      </c>
      <c r="C2172" s="228" t="s">
        <v>2026</v>
      </c>
      <c r="D2172" s="228" t="s">
        <v>2018</v>
      </c>
      <c r="E2172" s="228" t="s">
        <v>20125</v>
      </c>
    </row>
    <row r="2173" spans="1:5" ht="12.75">
      <c r="A2173" s="227">
        <v>40436</v>
      </c>
      <c r="B2173" s="227" t="s">
        <v>11139</v>
      </c>
      <c r="C2173" s="228" t="s">
        <v>2026</v>
      </c>
      <c r="D2173" s="228" t="s">
        <v>2018</v>
      </c>
      <c r="E2173" s="228" t="s">
        <v>20126</v>
      </c>
    </row>
    <row r="2174" spans="1:5" ht="12.75">
      <c r="A2174" s="227">
        <v>4315</v>
      </c>
      <c r="B2174" s="227" t="s">
        <v>11140</v>
      </c>
      <c r="C2174" s="228" t="s">
        <v>2017</v>
      </c>
      <c r="D2174" s="228" t="s">
        <v>2018</v>
      </c>
      <c r="E2174" s="228" t="s">
        <v>18555</v>
      </c>
    </row>
    <row r="2175" spans="1:5" ht="12.75">
      <c r="A2175" s="227">
        <v>402</v>
      </c>
      <c r="B2175" s="227" t="s">
        <v>11141</v>
      </c>
      <c r="C2175" s="228" t="s">
        <v>2017</v>
      </c>
      <c r="D2175" s="228" t="s">
        <v>2018</v>
      </c>
      <c r="E2175" s="228" t="s">
        <v>18994</v>
      </c>
    </row>
    <row r="2176" spans="1:5" ht="12.75">
      <c r="A2176" s="227">
        <v>4226</v>
      </c>
      <c r="B2176" s="227" t="s">
        <v>11142</v>
      </c>
      <c r="C2176" s="228" t="s">
        <v>2024</v>
      </c>
      <c r="D2176" s="228" t="s">
        <v>2022</v>
      </c>
      <c r="E2176" s="228" t="s">
        <v>20127</v>
      </c>
    </row>
    <row r="2177" spans="1:5" ht="12.75">
      <c r="A2177" s="227">
        <v>4222</v>
      </c>
      <c r="B2177" s="227" t="s">
        <v>11143</v>
      </c>
      <c r="C2177" s="228" t="s">
        <v>2025</v>
      </c>
      <c r="D2177" s="228" t="s">
        <v>2022</v>
      </c>
      <c r="E2177" s="228" t="s">
        <v>18982</v>
      </c>
    </row>
    <row r="2178" spans="1:5" ht="12.75">
      <c r="A2178" s="227">
        <v>34804</v>
      </c>
      <c r="B2178" s="227" t="s">
        <v>11144</v>
      </c>
      <c r="C2178" s="228" t="s">
        <v>2019</v>
      </c>
      <c r="D2178" s="228" t="s">
        <v>2018</v>
      </c>
      <c r="E2178" s="228" t="s">
        <v>20128</v>
      </c>
    </row>
    <row r="2179" spans="1:5" ht="12.75">
      <c r="A2179" s="227">
        <v>4013</v>
      </c>
      <c r="B2179" s="227" t="s">
        <v>11145</v>
      </c>
      <c r="C2179" s="228" t="s">
        <v>2019</v>
      </c>
      <c r="D2179" s="228" t="s">
        <v>2018</v>
      </c>
      <c r="E2179" s="228" t="s">
        <v>20129</v>
      </c>
    </row>
    <row r="2180" spans="1:5" ht="12.75">
      <c r="A2180" s="227">
        <v>4011</v>
      </c>
      <c r="B2180" s="227" t="s">
        <v>11146</v>
      </c>
      <c r="C2180" s="228" t="s">
        <v>2019</v>
      </c>
      <c r="D2180" s="228" t="s">
        <v>2018</v>
      </c>
      <c r="E2180" s="228" t="s">
        <v>19164</v>
      </c>
    </row>
    <row r="2181" spans="1:5" ht="12.75">
      <c r="A2181" s="227">
        <v>4021</v>
      </c>
      <c r="B2181" s="227" t="s">
        <v>11147</v>
      </c>
      <c r="C2181" s="228" t="s">
        <v>2019</v>
      </c>
      <c r="D2181" s="228" t="s">
        <v>2018</v>
      </c>
      <c r="E2181" s="228" t="s">
        <v>20130</v>
      </c>
    </row>
    <row r="2182" spans="1:5" ht="12.75">
      <c r="A2182" s="227">
        <v>4019</v>
      </c>
      <c r="B2182" s="227" t="s">
        <v>11148</v>
      </c>
      <c r="C2182" s="228" t="s">
        <v>2019</v>
      </c>
      <c r="D2182" s="228" t="s">
        <v>2018</v>
      </c>
      <c r="E2182" s="228" t="s">
        <v>18279</v>
      </c>
    </row>
    <row r="2183" spans="1:5" ht="12.75">
      <c r="A2183" s="227">
        <v>4012</v>
      </c>
      <c r="B2183" s="227" t="s">
        <v>11149</v>
      </c>
      <c r="C2183" s="228" t="s">
        <v>2019</v>
      </c>
      <c r="D2183" s="228" t="s">
        <v>2018</v>
      </c>
      <c r="E2183" s="228" t="s">
        <v>20131</v>
      </c>
    </row>
    <row r="2184" spans="1:5" ht="12.75">
      <c r="A2184" s="227">
        <v>4020</v>
      </c>
      <c r="B2184" s="227" t="s">
        <v>11150</v>
      </c>
      <c r="C2184" s="228" t="s">
        <v>2019</v>
      </c>
      <c r="D2184" s="228" t="s">
        <v>2018</v>
      </c>
      <c r="E2184" s="228" t="s">
        <v>18692</v>
      </c>
    </row>
    <row r="2185" spans="1:5" ht="12.75">
      <c r="A2185" s="227">
        <v>4018</v>
      </c>
      <c r="B2185" s="227" t="s">
        <v>11151</v>
      </c>
      <c r="C2185" s="228" t="s">
        <v>2019</v>
      </c>
      <c r="D2185" s="228" t="s">
        <v>2018</v>
      </c>
      <c r="E2185" s="228" t="s">
        <v>18981</v>
      </c>
    </row>
    <row r="2186" spans="1:5" ht="12.75">
      <c r="A2186" s="227">
        <v>36498</v>
      </c>
      <c r="B2186" s="227" t="s">
        <v>11152</v>
      </c>
      <c r="C2186" s="228" t="s">
        <v>2017</v>
      </c>
      <c r="D2186" s="228" t="s">
        <v>2020</v>
      </c>
      <c r="E2186" s="228" t="s">
        <v>20132</v>
      </c>
    </row>
    <row r="2187" spans="1:5" ht="12.75">
      <c r="A2187" s="227">
        <v>12872</v>
      </c>
      <c r="B2187" s="227" t="s">
        <v>11153</v>
      </c>
      <c r="C2187" s="228" t="s">
        <v>2021</v>
      </c>
      <c r="D2187" s="228" t="s">
        <v>2018</v>
      </c>
      <c r="E2187" s="228" t="s">
        <v>20133</v>
      </c>
    </row>
    <row r="2188" spans="1:5" ht="12.75">
      <c r="A2188" s="227">
        <v>41075</v>
      </c>
      <c r="B2188" s="227" t="s">
        <v>11154</v>
      </c>
      <c r="C2188" s="228" t="s">
        <v>2027</v>
      </c>
      <c r="D2188" s="228" t="s">
        <v>2018</v>
      </c>
      <c r="E2188" s="228" t="s">
        <v>20134</v>
      </c>
    </row>
    <row r="2189" spans="1:5" ht="12.75">
      <c r="A2189" s="227">
        <v>44324</v>
      </c>
      <c r="B2189" s="227" t="s">
        <v>11155</v>
      </c>
      <c r="C2189" s="228" t="s">
        <v>2024</v>
      </c>
      <c r="D2189" s="228" t="s">
        <v>2018</v>
      </c>
      <c r="E2189" s="228" t="s">
        <v>20064</v>
      </c>
    </row>
    <row r="2190" spans="1:5" ht="12.75">
      <c r="A2190" s="227">
        <v>3315</v>
      </c>
      <c r="B2190" s="227" t="s">
        <v>11156</v>
      </c>
      <c r="C2190" s="228" t="s">
        <v>2024</v>
      </c>
      <c r="D2190" s="228" t="s">
        <v>2018</v>
      </c>
      <c r="E2190" s="228" t="s">
        <v>19914</v>
      </c>
    </row>
    <row r="2191" spans="1:5" ht="12.75">
      <c r="A2191" s="227">
        <v>36870</v>
      </c>
      <c r="B2191" s="227" t="s">
        <v>11157</v>
      </c>
      <c r="C2191" s="228" t="s">
        <v>2024</v>
      </c>
      <c r="D2191" s="228" t="s">
        <v>2018</v>
      </c>
      <c r="E2191" s="228" t="s">
        <v>18520</v>
      </c>
    </row>
    <row r="2192" spans="1:5" ht="12.75">
      <c r="A2192" s="227">
        <v>5092</v>
      </c>
      <c r="B2192" s="227" t="s">
        <v>11158</v>
      </c>
      <c r="C2192" s="228" t="s">
        <v>2028</v>
      </c>
      <c r="D2192" s="228" t="s">
        <v>2018</v>
      </c>
      <c r="E2192" s="228" t="s">
        <v>20135</v>
      </c>
    </row>
    <row r="2193" spans="1:5" ht="12.75">
      <c r="A2193" s="227">
        <v>11462</v>
      </c>
      <c r="B2193" s="227" t="s">
        <v>11159</v>
      </c>
      <c r="C2193" s="228" t="s">
        <v>2028</v>
      </c>
      <c r="D2193" s="228" t="s">
        <v>2018</v>
      </c>
      <c r="E2193" s="228" t="s">
        <v>20136</v>
      </c>
    </row>
    <row r="2194" spans="1:5" ht="12.75">
      <c r="A2194" s="227">
        <v>36529</v>
      </c>
      <c r="B2194" s="227" t="s">
        <v>11160</v>
      </c>
      <c r="C2194" s="228" t="s">
        <v>2017</v>
      </c>
      <c r="D2194" s="228" t="s">
        <v>2020</v>
      </c>
      <c r="E2194" s="228" t="s">
        <v>20137</v>
      </c>
    </row>
    <row r="2195" spans="1:5" ht="12.75">
      <c r="A2195" s="227">
        <v>3318</v>
      </c>
      <c r="B2195" s="227" t="s">
        <v>11161</v>
      </c>
      <c r="C2195" s="228" t="s">
        <v>2017</v>
      </c>
      <c r="D2195" s="228" t="s">
        <v>2020</v>
      </c>
      <c r="E2195" s="228" t="s">
        <v>20138</v>
      </c>
    </row>
    <row r="2196" spans="1:5" ht="12.75">
      <c r="A2196" s="227">
        <v>3324</v>
      </c>
      <c r="B2196" s="227" t="s">
        <v>11162</v>
      </c>
      <c r="C2196" s="228" t="s">
        <v>2019</v>
      </c>
      <c r="D2196" s="228" t="s">
        <v>2018</v>
      </c>
      <c r="E2196" s="228" t="s">
        <v>20139</v>
      </c>
    </row>
    <row r="2197" spans="1:5" ht="12.75">
      <c r="A2197" s="227">
        <v>3322</v>
      </c>
      <c r="B2197" s="227" t="s">
        <v>11163</v>
      </c>
      <c r="C2197" s="228" t="s">
        <v>2019</v>
      </c>
      <c r="D2197" s="228" t="s">
        <v>2022</v>
      </c>
      <c r="E2197" s="228" t="s">
        <v>20140</v>
      </c>
    </row>
    <row r="2198" spans="1:5" ht="12.75">
      <c r="A2198" s="227">
        <v>5076</v>
      </c>
      <c r="B2198" s="227" t="s">
        <v>11164</v>
      </c>
      <c r="C2198" s="228" t="s">
        <v>2024</v>
      </c>
      <c r="D2198" s="228" t="s">
        <v>2018</v>
      </c>
      <c r="E2198" s="228" t="s">
        <v>20141</v>
      </c>
    </row>
    <row r="2199" spans="1:5" ht="12.75">
      <c r="A2199" s="227">
        <v>5077</v>
      </c>
      <c r="B2199" s="227" t="s">
        <v>11165</v>
      </c>
      <c r="C2199" s="228" t="s">
        <v>2024</v>
      </c>
      <c r="D2199" s="228" t="s">
        <v>2018</v>
      </c>
      <c r="E2199" s="228" t="s">
        <v>20142</v>
      </c>
    </row>
    <row r="2200" spans="1:5" ht="12.75">
      <c r="A2200" s="227">
        <v>11837</v>
      </c>
      <c r="B2200" s="227" t="s">
        <v>11166</v>
      </c>
      <c r="C2200" s="228" t="s">
        <v>2017</v>
      </c>
      <c r="D2200" s="228" t="s">
        <v>2018</v>
      </c>
      <c r="E2200" s="228" t="s">
        <v>20143</v>
      </c>
    </row>
    <row r="2201" spans="1:5" ht="12.75">
      <c r="A2201" s="227">
        <v>38055</v>
      </c>
      <c r="B2201" s="227" t="s">
        <v>11167</v>
      </c>
      <c r="C2201" s="228" t="s">
        <v>2017</v>
      </c>
      <c r="D2201" s="228" t="s">
        <v>2018</v>
      </c>
      <c r="E2201" s="228" t="s">
        <v>20144</v>
      </c>
    </row>
    <row r="2202" spans="1:5" ht="12.75">
      <c r="A2202" s="227">
        <v>415</v>
      </c>
      <c r="B2202" s="227" t="s">
        <v>11168</v>
      </c>
      <c r="C2202" s="228" t="s">
        <v>2017</v>
      </c>
      <c r="D2202" s="228" t="s">
        <v>2018</v>
      </c>
      <c r="E2202" s="228" t="s">
        <v>20145</v>
      </c>
    </row>
    <row r="2203" spans="1:5" ht="12.75">
      <c r="A2203" s="227">
        <v>416</v>
      </c>
      <c r="B2203" s="227" t="s">
        <v>11169</v>
      </c>
      <c r="C2203" s="228" t="s">
        <v>2017</v>
      </c>
      <c r="D2203" s="228" t="s">
        <v>2018</v>
      </c>
      <c r="E2203" s="228" t="s">
        <v>20146</v>
      </c>
    </row>
    <row r="2204" spans="1:5" ht="12.75">
      <c r="A2204" s="227">
        <v>425</v>
      </c>
      <c r="B2204" s="227" t="s">
        <v>11170</v>
      </c>
      <c r="C2204" s="228" t="s">
        <v>2017</v>
      </c>
      <c r="D2204" s="228" t="s">
        <v>2018</v>
      </c>
      <c r="E2204" s="228" t="s">
        <v>18539</v>
      </c>
    </row>
    <row r="2205" spans="1:5" ht="12.75">
      <c r="A2205" s="227">
        <v>426</v>
      </c>
      <c r="B2205" s="227" t="s">
        <v>11171</v>
      </c>
      <c r="C2205" s="228" t="s">
        <v>2017</v>
      </c>
      <c r="D2205" s="228" t="s">
        <v>2018</v>
      </c>
      <c r="E2205" s="228" t="s">
        <v>20147</v>
      </c>
    </row>
    <row r="2206" spans="1:5" ht="12.75">
      <c r="A2206" s="227">
        <v>38056</v>
      </c>
      <c r="B2206" s="227" t="s">
        <v>11172</v>
      </c>
      <c r="C2206" s="228" t="s">
        <v>2017</v>
      </c>
      <c r="D2206" s="228" t="s">
        <v>2018</v>
      </c>
      <c r="E2206" s="228" t="s">
        <v>20148</v>
      </c>
    </row>
    <row r="2207" spans="1:5" ht="12.75">
      <c r="A2207" s="227">
        <v>1564</v>
      </c>
      <c r="B2207" s="227" t="s">
        <v>11173</v>
      </c>
      <c r="C2207" s="228" t="s">
        <v>2017</v>
      </c>
      <c r="D2207" s="228" t="s">
        <v>2018</v>
      </c>
      <c r="E2207" s="228" t="s">
        <v>20149</v>
      </c>
    </row>
    <row r="2208" spans="1:5" ht="12.75">
      <c r="A2208" s="227">
        <v>11032</v>
      </c>
      <c r="B2208" s="227" t="s">
        <v>11174</v>
      </c>
      <c r="C2208" s="228" t="s">
        <v>2017</v>
      </c>
      <c r="D2208" s="228" t="s">
        <v>2018</v>
      </c>
      <c r="E2208" s="228" t="s">
        <v>20150</v>
      </c>
    </row>
    <row r="2209" spans="1:5" ht="12.75">
      <c r="A2209" s="227">
        <v>36786</v>
      </c>
      <c r="B2209" s="227" t="s">
        <v>11175</v>
      </c>
      <c r="C2209" s="228" t="s">
        <v>2035</v>
      </c>
      <c r="D2209" s="228" t="s">
        <v>2020</v>
      </c>
      <c r="E2209" s="228" t="s">
        <v>20151</v>
      </c>
    </row>
    <row r="2210" spans="1:5" ht="12.75">
      <c r="A2210" s="227">
        <v>36785</v>
      </c>
      <c r="B2210" s="227" t="s">
        <v>11176</v>
      </c>
      <c r="C2210" s="228" t="s">
        <v>2035</v>
      </c>
      <c r="D2210" s="228" t="s">
        <v>2020</v>
      </c>
      <c r="E2210" s="228" t="s">
        <v>20152</v>
      </c>
    </row>
    <row r="2211" spans="1:5" ht="12.75">
      <c r="A2211" s="227">
        <v>36782</v>
      </c>
      <c r="B2211" s="227" t="s">
        <v>11177</v>
      </c>
      <c r="C2211" s="228" t="s">
        <v>2035</v>
      </c>
      <c r="D2211" s="228" t="s">
        <v>2020</v>
      </c>
      <c r="E2211" s="228" t="s">
        <v>20153</v>
      </c>
    </row>
    <row r="2212" spans="1:5" ht="12.75">
      <c r="A2212" s="227">
        <v>44481</v>
      </c>
      <c r="B2212" s="227" t="s">
        <v>11178</v>
      </c>
      <c r="C2212" s="228" t="s">
        <v>2035</v>
      </c>
      <c r="D2212" s="228" t="s">
        <v>2020</v>
      </c>
      <c r="E2212" s="228" t="s">
        <v>20154</v>
      </c>
    </row>
    <row r="2213" spans="1:5" ht="12.75">
      <c r="A2213" s="227">
        <v>4824</v>
      </c>
      <c r="B2213" s="227" t="s">
        <v>11179</v>
      </c>
      <c r="C2213" s="228" t="s">
        <v>2024</v>
      </c>
      <c r="D2213" s="228" t="s">
        <v>2018</v>
      </c>
      <c r="E2213" s="228" t="s">
        <v>20155</v>
      </c>
    </row>
    <row r="2214" spans="1:5" ht="12.75">
      <c r="A2214" s="227">
        <v>11795</v>
      </c>
      <c r="B2214" s="227" t="s">
        <v>11180</v>
      </c>
      <c r="C2214" s="228" t="s">
        <v>2019</v>
      </c>
      <c r="D2214" s="228" t="s">
        <v>2018</v>
      </c>
      <c r="E2214" s="228" t="s">
        <v>20156</v>
      </c>
    </row>
    <row r="2215" spans="1:5" ht="12.75">
      <c r="A2215" s="227">
        <v>134</v>
      </c>
      <c r="B2215" s="227" t="s">
        <v>11181</v>
      </c>
      <c r="C2215" s="228" t="s">
        <v>2024</v>
      </c>
      <c r="D2215" s="228" t="s">
        <v>2018</v>
      </c>
      <c r="E2215" s="228" t="s">
        <v>20157</v>
      </c>
    </row>
    <row r="2216" spans="1:5" ht="12.75">
      <c r="A2216" s="227">
        <v>4229</v>
      </c>
      <c r="B2216" s="227" t="s">
        <v>11182</v>
      </c>
      <c r="C2216" s="228" t="s">
        <v>2024</v>
      </c>
      <c r="D2216" s="228" t="s">
        <v>2018</v>
      </c>
      <c r="E2216" s="228" t="s">
        <v>20158</v>
      </c>
    </row>
    <row r="2217" spans="1:5" ht="12.75">
      <c r="A2217" s="227">
        <v>11731</v>
      </c>
      <c r="B2217" s="227" t="s">
        <v>11183</v>
      </c>
      <c r="C2217" s="228" t="s">
        <v>2017</v>
      </c>
      <c r="D2217" s="228" t="s">
        <v>2018</v>
      </c>
      <c r="E2217" s="228" t="s">
        <v>20159</v>
      </c>
    </row>
    <row r="2218" spans="1:5" ht="12.75">
      <c r="A2218" s="227">
        <v>11732</v>
      </c>
      <c r="B2218" s="227" t="s">
        <v>11184</v>
      </c>
      <c r="C2218" s="228" t="s">
        <v>2017</v>
      </c>
      <c r="D2218" s="228" t="s">
        <v>2018</v>
      </c>
      <c r="E2218" s="228" t="s">
        <v>20160</v>
      </c>
    </row>
    <row r="2219" spans="1:5" ht="12.75">
      <c r="A2219" s="227">
        <v>11244</v>
      </c>
      <c r="B2219" s="227" t="s">
        <v>11185</v>
      </c>
      <c r="C2219" s="228" t="s">
        <v>2017</v>
      </c>
      <c r="D2219" s="228" t="s">
        <v>2020</v>
      </c>
      <c r="E2219" s="228" t="s">
        <v>20161</v>
      </c>
    </row>
    <row r="2220" spans="1:5" ht="12.75">
      <c r="A2220" s="227">
        <v>11245</v>
      </c>
      <c r="B2220" s="227" t="s">
        <v>11186</v>
      </c>
      <c r="C2220" s="228" t="s">
        <v>2017</v>
      </c>
      <c r="D2220" s="228" t="s">
        <v>2020</v>
      </c>
      <c r="E2220" s="228" t="s">
        <v>20162</v>
      </c>
    </row>
    <row r="2221" spans="1:5" ht="12.75">
      <c r="A2221" s="227">
        <v>11235</v>
      </c>
      <c r="B2221" s="227" t="s">
        <v>11187</v>
      </c>
      <c r="C2221" s="228" t="s">
        <v>2017</v>
      </c>
      <c r="D2221" s="228" t="s">
        <v>2020</v>
      </c>
      <c r="E2221" s="228" t="s">
        <v>20163</v>
      </c>
    </row>
    <row r="2222" spans="1:5" ht="12.75">
      <c r="A2222" s="227">
        <v>11236</v>
      </c>
      <c r="B2222" s="227" t="s">
        <v>11188</v>
      </c>
      <c r="C2222" s="228" t="s">
        <v>2017</v>
      </c>
      <c r="D2222" s="228" t="s">
        <v>2020</v>
      </c>
      <c r="E2222" s="228" t="s">
        <v>20164</v>
      </c>
    </row>
    <row r="2223" spans="1:5" ht="12.75">
      <c r="A2223" s="227">
        <v>36494</v>
      </c>
      <c r="B2223" s="227" t="s">
        <v>11189</v>
      </c>
      <c r="C2223" s="228" t="s">
        <v>2017</v>
      </c>
      <c r="D2223" s="228" t="s">
        <v>2020</v>
      </c>
      <c r="E2223" s="228" t="s">
        <v>20165</v>
      </c>
    </row>
    <row r="2224" spans="1:5" ht="12.75">
      <c r="A2224" s="227">
        <v>36493</v>
      </c>
      <c r="B2224" s="227" t="s">
        <v>11190</v>
      </c>
      <c r="C2224" s="228" t="s">
        <v>2017</v>
      </c>
      <c r="D2224" s="228" t="s">
        <v>2020</v>
      </c>
      <c r="E2224" s="228" t="s">
        <v>20166</v>
      </c>
    </row>
    <row r="2225" spans="1:5" ht="12.75">
      <c r="A2225" s="227">
        <v>36492</v>
      </c>
      <c r="B2225" s="227" t="s">
        <v>11191</v>
      </c>
      <c r="C2225" s="228" t="s">
        <v>2017</v>
      </c>
      <c r="D2225" s="228" t="s">
        <v>2020</v>
      </c>
      <c r="E2225" s="228" t="s">
        <v>20167</v>
      </c>
    </row>
    <row r="2226" spans="1:5" ht="12.75">
      <c r="A2226" s="227">
        <v>36499</v>
      </c>
      <c r="B2226" s="227" t="s">
        <v>11192</v>
      </c>
      <c r="C2226" s="228" t="s">
        <v>2017</v>
      </c>
      <c r="D2226" s="228" t="s">
        <v>2020</v>
      </c>
      <c r="E2226" s="228" t="s">
        <v>20168</v>
      </c>
    </row>
    <row r="2227" spans="1:5" ht="12.75">
      <c r="A2227" s="227">
        <v>13533</v>
      </c>
      <c r="B2227" s="227" t="s">
        <v>11193</v>
      </c>
      <c r="C2227" s="228" t="s">
        <v>2017</v>
      </c>
      <c r="D2227" s="228" t="s">
        <v>2020</v>
      </c>
      <c r="E2227" s="228" t="s">
        <v>20169</v>
      </c>
    </row>
    <row r="2228" spans="1:5" ht="12.75">
      <c r="A2228" s="227">
        <v>13333</v>
      </c>
      <c r="B2228" s="227" t="s">
        <v>11194</v>
      </c>
      <c r="C2228" s="228" t="s">
        <v>2017</v>
      </c>
      <c r="D2228" s="228" t="s">
        <v>2020</v>
      </c>
      <c r="E2228" s="228" t="s">
        <v>20170</v>
      </c>
    </row>
    <row r="2229" spans="1:5" ht="12.75">
      <c r="A2229" s="227">
        <v>39585</v>
      </c>
      <c r="B2229" s="227" t="s">
        <v>11195</v>
      </c>
      <c r="C2229" s="228" t="s">
        <v>2017</v>
      </c>
      <c r="D2229" s="228" t="s">
        <v>2020</v>
      </c>
      <c r="E2229" s="228" t="s">
        <v>20171</v>
      </c>
    </row>
    <row r="2230" spans="1:5" ht="12.75">
      <c r="A2230" s="227">
        <v>39586</v>
      </c>
      <c r="B2230" s="227" t="s">
        <v>11196</v>
      </c>
      <c r="C2230" s="228" t="s">
        <v>2017</v>
      </c>
      <c r="D2230" s="228" t="s">
        <v>2020</v>
      </c>
      <c r="E2230" s="228" t="s">
        <v>20172</v>
      </c>
    </row>
    <row r="2231" spans="1:5" ht="12.75">
      <c r="A2231" s="227">
        <v>39587</v>
      </c>
      <c r="B2231" s="227" t="s">
        <v>11197</v>
      </c>
      <c r="C2231" s="228" t="s">
        <v>2017</v>
      </c>
      <c r="D2231" s="228" t="s">
        <v>2020</v>
      </c>
      <c r="E2231" s="228" t="s">
        <v>20173</v>
      </c>
    </row>
    <row r="2232" spans="1:5" ht="12.75">
      <c r="A2232" s="227">
        <v>39588</v>
      </c>
      <c r="B2232" s="227" t="s">
        <v>11198</v>
      </c>
      <c r="C2232" s="228" t="s">
        <v>2017</v>
      </c>
      <c r="D2232" s="228" t="s">
        <v>2020</v>
      </c>
      <c r="E2232" s="228" t="s">
        <v>20174</v>
      </c>
    </row>
    <row r="2233" spans="1:5" ht="12.75">
      <c r="A2233" s="227">
        <v>39584</v>
      </c>
      <c r="B2233" s="227" t="s">
        <v>11199</v>
      </c>
      <c r="C2233" s="228" t="s">
        <v>2017</v>
      </c>
      <c r="D2233" s="228" t="s">
        <v>2020</v>
      </c>
      <c r="E2233" s="228" t="s">
        <v>20175</v>
      </c>
    </row>
    <row r="2234" spans="1:5" ht="12.75">
      <c r="A2234" s="227">
        <v>39590</v>
      </c>
      <c r="B2234" s="227" t="s">
        <v>11200</v>
      </c>
      <c r="C2234" s="228" t="s">
        <v>2017</v>
      </c>
      <c r="D2234" s="228" t="s">
        <v>2020</v>
      </c>
      <c r="E2234" s="228" t="s">
        <v>20176</v>
      </c>
    </row>
    <row r="2235" spans="1:5" ht="12.75">
      <c r="A2235" s="227">
        <v>39592</v>
      </c>
      <c r="B2235" s="227" t="s">
        <v>11201</v>
      </c>
      <c r="C2235" s="228" t="s">
        <v>2017</v>
      </c>
      <c r="D2235" s="228" t="s">
        <v>2020</v>
      </c>
      <c r="E2235" s="228" t="s">
        <v>20177</v>
      </c>
    </row>
    <row r="2236" spans="1:5" ht="12.75">
      <c r="A2236" s="227">
        <v>39593</v>
      </c>
      <c r="B2236" s="227" t="s">
        <v>11202</v>
      </c>
      <c r="C2236" s="228" t="s">
        <v>2017</v>
      </c>
      <c r="D2236" s="228" t="s">
        <v>2020</v>
      </c>
      <c r="E2236" s="228" t="s">
        <v>20173</v>
      </c>
    </row>
    <row r="2237" spans="1:5" ht="12.75">
      <c r="A2237" s="227">
        <v>14254</v>
      </c>
      <c r="B2237" s="227" t="s">
        <v>11203</v>
      </c>
      <c r="C2237" s="228" t="s">
        <v>2017</v>
      </c>
      <c r="D2237" s="228" t="s">
        <v>2020</v>
      </c>
      <c r="E2237" s="228" t="s">
        <v>20178</v>
      </c>
    </row>
    <row r="2238" spans="1:5" ht="12.75">
      <c r="A2238" s="227">
        <v>44494</v>
      </c>
      <c r="B2238" s="227" t="s">
        <v>11204</v>
      </c>
      <c r="C2238" s="228" t="s">
        <v>2017</v>
      </c>
      <c r="D2238" s="228" t="s">
        <v>2020</v>
      </c>
      <c r="E2238" s="228" t="s">
        <v>20179</v>
      </c>
    </row>
    <row r="2239" spans="1:5" ht="12.75">
      <c r="A2239" s="227">
        <v>25019</v>
      </c>
      <c r="B2239" s="227" t="s">
        <v>11205</v>
      </c>
      <c r="C2239" s="228" t="s">
        <v>2017</v>
      </c>
      <c r="D2239" s="228" t="s">
        <v>2020</v>
      </c>
      <c r="E2239" s="228" t="s">
        <v>20180</v>
      </c>
    </row>
    <row r="2240" spans="1:5" ht="12.75">
      <c r="A2240" s="227">
        <v>36501</v>
      </c>
      <c r="B2240" s="227" t="s">
        <v>11206</v>
      </c>
      <c r="C2240" s="228" t="s">
        <v>2017</v>
      </c>
      <c r="D2240" s="228" t="s">
        <v>2020</v>
      </c>
      <c r="E2240" s="228" t="s">
        <v>20181</v>
      </c>
    </row>
    <row r="2241" spans="1:5" ht="12.75">
      <c r="A2241" s="227">
        <v>44493</v>
      </c>
      <c r="B2241" s="227" t="s">
        <v>11207</v>
      </c>
      <c r="C2241" s="228" t="s">
        <v>2017</v>
      </c>
      <c r="D2241" s="228" t="s">
        <v>2020</v>
      </c>
      <c r="E2241" s="228" t="s">
        <v>20182</v>
      </c>
    </row>
    <row r="2242" spans="1:5" ht="12.75">
      <c r="A2242" s="227">
        <v>36500</v>
      </c>
      <c r="B2242" s="227" t="s">
        <v>11208</v>
      </c>
      <c r="C2242" s="228" t="s">
        <v>2017</v>
      </c>
      <c r="D2242" s="228" t="s">
        <v>2020</v>
      </c>
      <c r="E2242" s="228" t="s">
        <v>20183</v>
      </c>
    </row>
    <row r="2243" spans="1:5" ht="12.75">
      <c r="A2243" s="227">
        <v>20017</v>
      </c>
      <c r="B2243" s="227" t="s">
        <v>11209</v>
      </c>
      <c r="C2243" s="228" t="s">
        <v>2023</v>
      </c>
      <c r="D2243" s="228" t="s">
        <v>2018</v>
      </c>
      <c r="E2243" s="228" t="s">
        <v>19551</v>
      </c>
    </row>
    <row r="2244" spans="1:5" ht="12.75">
      <c r="A2244" s="227">
        <v>20007</v>
      </c>
      <c r="B2244" s="227" t="s">
        <v>11210</v>
      </c>
      <c r="C2244" s="228" t="s">
        <v>2023</v>
      </c>
      <c r="D2244" s="228" t="s">
        <v>2018</v>
      </c>
      <c r="E2244" s="228" t="s">
        <v>18133</v>
      </c>
    </row>
    <row r="2245" spans="1:5" ht="12.75">
      <c r="A2245" s="227">
        <v>39831</v>
      </c>
      <c r="B2245" s="227" t="s">
        <v>11211</v>
      </c>
      <c r="C2245" s="228" t="s">
        <v>2029</v>
      </c>
      <c r="D2245" s="228" t="s">
        <v>2020</v>
      </c>
      <c r="E2245" s="228" t="s">
        <v>20184</v>
      </c>
    </row>
    <row r="2246" spans="1:5" ht="12.75">
      <c r="A2246" s="227">
        <v>36888</v>
      </c>
      <c r="B2246" s="227" t="s">
        <v>11212</v>
      </c>
      <c r="C2246" s="228" t="s">
        <v>2023</v>
      </c>
      <c r="D2246" s="228" t="s">
        <v>2020</v>
      </c>
      <c r="E2246" s="228" t="s">
        <v>18959</v>
      </c>
    </row>
    <row r="2247" spans="1:5" ht="12.75">
      <c r="A2247" s="227">
        <v>39836</v>
      </c>
      <c r="B2247" s="227" t="s">
        <v>11213</v>
      </c>
      <c r="C2247" s="228" t="s">
        <v>2029</v>
      </c>
      <c r="D2247" s="228" t="s">
        <v>2020</v>
      </c>
      <c r="E2247" s="228" t="s">
        <v>20185</v>
      </c>
    </row>
    <row r="2248" spans="1:5" ht="12.75">
      <c r="A2248" s="227">
        <v>39830</v>
      </c>
      <c r="B2248" s="227" t="s">
        <v>11214</v>
      </c>
      <c r="C2248" s="228" t="s">
        <v>2029</v>
      </c>
      <c r="D2248" s="228" t="s">
        <v>2020</v>
      </c>
      <c r="E2248" s="228" t="s">
        <v>20186</v>
      </c>
    </row>
    <row r="2249" spans="1:5" ht="12.75">
      <c r="A2249" s="227">
        <v>40527</v>
      </c>
      <c r="B2249" s="227" t="s">
        <v>11215</v>
      </c>
      <c r="C2249" s="228" t="s">
        <v>2017</v>
      </c>
      <c r="D2249" s="228" t="s">
        <v>2020</v>
      </c>
      <c r="E2249" s="228" t="s">
        <v>20187</v>
      </c>
    </row>
    <row r="2250" spans="1:5" ht="12.75">
      <c r="A2250" s="227">
        <v>36497</v>
      </c>
      <c r="B2250" s="227" t="s">
        <v>11216</v>
      </c>
      <c r="C2250" s="228" t="s">
        <v>2017</v>
      </c>
      <c r="D2250" s="228" t="s">
        <v>2020</v>
      </c>
      <c r="E2250" s="228" t="s">
        <v>20188</v>
      </c>
    </row>
    <row r="2251" spans="1:5" ht="12.75">
      <c r="A2251" s="227">
        <v>36487</v>
      </c>
      <c r="B2251" s="227" t="s">
        <v>11217</v>
      </c>
      <c r="C2251" s="228" t="s">
        <v>2017</v>
      </c>
      <c r="D2251" s="228" t="s">
        <v>2020</v>
      </c>
      <c r="E2251" s="228" t="s">
        <v>20189</v>
      </c>
    </row>
    <row r="2252" spans="1:5" ht="12.75">
      <c r="A2252" s="227">
        <v>44475</v>
      </c>
      <c r="B2252" s="227" t="s">
        <v>11218</v>
      </c>
      <c r="C2252" s="228" t="s">
        <v>2017</v>
      </c>
      <c r="D2252" s="228" t="s">
        <v>2020</v>
      </c>
      <c r="E2252" s="228" t="s">
        <v>20190</v>
      </c>
    </row>
    <row r="2253" spans="1:5" ht="12.75">
      <c r="A2253" s="227">
        <v>44474</v>
      </c>
      <c r="B2253" s="227" t="s">
        <v>11219</v>
      </c>
      <c r="C2253" s="228" t="s">
        <v>2017</v>
      </c>
      <c r="D2253" s="228" t="s">
        <v>2020</v>
      </c>
      <c r="E2253" s="228" t="s">
        <v>20191</v>
      </c>
    </row>
    <row r="2254" spans="1:5" ht="12.75">
      <c r="A2254" s="227">
        <v>44490</v>
      </c>
      <c r="B2254" s="227" t="s">
        <v>11220</v>
      </c>
      <c r="C2254" s="228" t="s">
        <v>2017</v>
      </c>
      <c r="D2254" s="228" t="s">
        <v>2020</v>
      </c>
      <c r="E2254" s="228" t="s">
        <v>20192</v>
      </c>
    </row>
    <row r="2255" spans="1:5" ht="12.75">
      <c r="A2255" s="227">
        <v>37776</v>
      </c>
      <c r="B2255" s="227" t="s">
        <v>11221</v>
      </c>
      <c r="C2255" s="228" t="s">
        <v>2017</v>
      </c>
      <c r="D2255" s="228" t="s">
        <v>2020</v>
      </c>
      <c r="E2255" s="228" t="s">
        <v>20193</v>
      </c>
    </row>
    <row r="2256" spans="1:5" ht="12.75">
      <c r="A2256" s="227">
        <v>37775</v>
      </c>
      <c r="B2256" s="227" t="s">
        <v>11222</v>
      </c>
      <c r="C2256" s="228" t="s">
        <v>2017</v>
      </c>
      <c r="D2256" s="228" t="s">
        <v>2020</v>
      </c>
      <c r="E2256" s="228" t="s">
        <v>20194</v>
      </c>
    </row>
    <row r="2257" spans="1:5" ht="12.75">
      <c r="A2257" s="227">
        <v>36491</v>
      </c>
      <c r="B2257" s="227" t="s">
        <v>11223</v>
      </c>
      <c r="C2257" s="228" t="s">
        <v>2017</v>
      </c>
      <c r="D2257" s="228" t="s">
        <v>2020</v>
      </c>
      <c r="E2257" s="228" t="s">
        <v>20195</v>
      </c>
    </row>
    <row r="2258" spans="1:5" ht="12.75">
      <c r="A2258" s="227">
        <v>10712</v>
      </c>
      <c r="B2258" s="227" t="s">
        <v>11224</v>
      </c>
      <c r="C2258" s="228" t="s">
        <v>2017</v>
      </c>
      <c r="D2258" s="228" t="s">
        <v>2020</v>
      </c>
      <c r="E2258" s="228" t="s">
        <v>20196</v>
      </c>
    </row>
    <row r="2259" spans="1:5" ht="12.75">
      <c r="A2259" s="227">
        <v>3363</v>
      </c>
      <c r="B2259" s="227" t="s">
        <v>11225</v>
      </c>
      <c r="C2259" s="228" t="s">
        <v>2017</v>
      </c>
      <c r="D2259" s="228" t="s">
        <v>2020</v>
      </c>
      <c r="E2259" s="228" t="s">
        <v>20197</v>
      </c>
    </row>
    <row r="2260" spans="1:5" ht="12.75">
      <c r="A2260" s="227">
        <v>3365</v>
      </c>
      <c r="B2260" s="227" t="s">
        <v>11226</v>
      </c>
      <c r="C2260" s="228" t="s">
        <v>2017</v>
      </c>
      <c r="D2260" s="228" t="s">
        <v>2020</v>
      </c>
      <c r="E2260" s="228" t="s">
        <v>20198</v>
      </c>
    </row>
    <row r="2261" spans="1:5" ht="12.75">
      <c r="A2261" s="227">
        <v>7569</v>
      </c>
      <c r="B2261" s="227" t="s">
        <v>11227</v>
      </c>
      <c r="C2261" s="228" t="s">
        <v>2017</v>
      </c>
      <c r="D2261" s="228" t="s">
        <v>2018</v>
      </c>
      <c r="E2261" s="228" t="s">
        <v>20199</v>
      </c>
    </row>
    <row r="2262" spans="1:5" ht="12.75">
      <c r="A2262" s="227">
        <v>34349</v>
      </c>
      <c r="B2262" s="227" t="s">
        <v>11228</v>
      </c>
      <c r="C2262" s="228" t="s">
        <v>2017</v>
      </c>
      <c r="D2262" s="228" t="s">
        <v>2018</v>
      </c>
      <c r="E2262" s="228" t="s">
        <v>20200</v>
      </c>
    </row>
    <row r="2263" spans="1:5" ht="12.75">
      <c r="A2263" s="227">
        <v>3378</v>
      </c>
      <c r="B2263" s="227" t="s">
        <v>11229</v>
      </c>
      <c r="C2263" s="228" t="s">
        <v>2017</v>
      </c>
      <c r="D2263" s="228" t="s">
        <v>2018</v>
      </c>
      <c r="E2263" s="228" t="s">
        <v>20201</v>
      </c>
    </row>
    <row r="2264" spans="1:5" ht="12.75">
      <c r="A2264" s="227">
        <v>3380</v>
      </c>
      <c r="B2264" s="227" t="s">
        <v>11230</v>
      </c>
      <c r="C2264" s="228" t="s">
        <v>2017</v>
      </c>
      <c r="D2264" s="228" t="s">
        <v>2022</v>
      </c>
      <c r="E2264" s="228" t="s">
        <v>20202</v>
      </c>
    </row>
    <row r="2265" spans="1:5" ht="12.75">
      <c r="A2265" s="227">
        <v>3379</v>
      </c>
      <c r="B2265" s="227" t="s">
        <v>11231</v>
      </c>
      <c r="C2265" s="228" t="s">
        <v>2017</v>
      </c>
      <c r="D2265" s="228" t="s">
        <v>2018</v>
      </c>
      <c r="E2265" s="228" t="s">
        <v>20203</v>
      </c>
    </row>
    <row r="2266" spans="1:5" ht="12.75">
      <c r="A2266" s="227">
        <v>11991</v>
      </c>
      <c r="B2266" s="227" t="s">
        <v>11232</v>
      </c>
      <c r="C2266" s="228" t="s">
        <v>2017</v>
      </c>
      <c r="D2266" s="228" t="s">
        <v>2018</v>
      </c>
      <c r="E2266" s="228" t="s">
        <v>20204</v>
      </c>
    </row>
    <row r="2267" spans="1:5" ht="12.75">
      <c r="A2267" s="227">
        <v>11029</v>
      </c>
      <c r="B2267" s="227" t="s">
        <v>11233</v>
      </c>
      <c r="C2267" s="228" t="s">
        <v>2032</v>
      </c>
      <c r="D2267" s="228" t="s">
        <v>2018</v>
      </c>
      <c r="E2267" s="228" t="s">
        <v>20205</v>
      </c>
    </row>
    <row r="2268" spans="1:5" ht="12.75">
      <c r="A2268" s="227">
        <v>4316</v>
      </c>
      <c r="B2268" s="227" t="s">
        <v>11234</v>
      </c>
      <c r="C2268" s="228" t="s">
        <v>2017</v>
      </c>
      <c r="D2268" s="228" t="s">
        <v>2018</v>
      </c>
      <c r="E2268" s="228" t="s">
        <v>20206</v>
      </c>
    </row>
    <row r="2269" spans="1:5" ht="12.75">
      <c r="A2269" s="227">
        <v>4313</v>
      </c>
      <c r="B2269" s="227" t="s">
        <v>11235</v>
      </c>
      <c r="C2269" s="228" t="s">
        <v>2032</v>
      </c>
      <c r="D2269" s="228" t="s">
        <v>2018</v>
      </c>
      <c r="E2269" s="228" t="s">
        <v>20207</v>
      </c>
    </row>
    <row r="2270" spans="1:5" ht="12.75">
      <c r="A2270" s="227">
        <v>4317</v>
      </c>
      <c r="B2270" s="227" t="s">
        <v>11236</v>
      </c>
      <c r="C2270" s="228" t="s">
        <v>2017</v>
      </c>
      <c r="D2270" s="228" t="s">
        <v>2018</v>
      </c>
      <c r="E2270" s="228" t="s">
        <v>18534</v>
      </c>
    </row>
    <row r="2271" spans="1:5" ht="12.75">
      <c r="A2271" s="227">
        <v>4314</v>
      </c>
      <c r="B2271" s="227" t="s">
        <v>11237</v>
      </c>
      <c r="C2271" s="228" t="s">
        <v>2032</v>
      </c>
      <c r="D2271" s="228" t="s">
        <v>2018</v>
      </c>
      <c r="E2271" s="228" t="s">
        <v>20208</v>
      </c>
    </row>
    <row r="2272" spans="1:5" ht="12.75">
      <c r="A2272" s="227">
        <v>10921</v>
      </c>
      <c r="B2272" s="227" t="s">
        <v>11238</v>
      </c>
      <c r="C2272" s="228" t="s">
        <v>2017</v>
      </c>
      <c r="D2272" s="228" t="s">
        <v>2020</v>
      </c>
      <c r="E2272" s="228" t="s">
        <v>20209</v>
      </c>
    </row>
    <row r="2273" spans="1:5" ht="12.75">
      <c r="A2273" s="227">
        <v>10922</v>
      </c>
      <c r="B2273" s="227" t="s">
        <v>11239</v>
      </c>
      <c r="C2273" s="228" t="s">
        <v>2017</v>
      </c>
      <c r="D2273" s="228" t="s">
        <v>2020</v>
      </c>
      <c r="E2273" s="228" t="s">
        <v>20210</v>
      </c>
    </row>
    <row r="2274" spans="1:5" ht="12.75">
      <c r="A2274" s="227">
        <v>10923</v>
      </c>
      <c r="B2274" s="227" t="s">
        <v>11240</v>
      </c>
      <c r="C2274" s="228" t="s">
        <v>2017</v>
      </c>
      <c r="D2274" s="228" t="s">
        <v>2020</v>
      </c>
      <c r="E2274" s="228" t="s">
        <v>20211</v>
      </c>
    </row>
    <row r="2275" spans="1:5" ht="12.75">
      <c r="A2275" s="227">
        <v>10924</v>
      </c>
      <c r="B2275" s="227" t="s">
        <v>11241</v>
      </c>
      <c r="C2275" s="228" t="s">
        <v>2017</v>
      </c>
      <c r="D2275" s="228" t="s">
        <v>2020</v>
      </c>
      <c r="E2275" s="228" t="s">
        <v>20212</v>
      </c>
    </row>
    <row r="2276" spans="1:5" ht="12.75">
      <c r="A2276" s="227">
        <v>37772</v>
      </c>
      <c r="B2276" s="227" t="s">
        <v>11242</v>
      </c>
      <c r="C2276" s="228" t="s">
        <v>2017</v>
      </c>
      <c r="D2276" s="228" t="s">
        <v>2020</v>
      </c>
      <c r="E2276" s="228" t="s">
        <v>20213</v>
      </c>
    </row>
    <row r="2277" spans="1:5" ht="12.75">
      <c r="A2277" s="227">
        <v>37771</v>
      </c>
      <c r="B2277" s="227" t="s">
        <v>11243</v>
      </c>
      <c r="C2277" s="228" t="s">
        <v>2017</v>
      </c>
      <c r="D2277" s="228" t="s">
        <v>2020</v>
      </c>
      <c r="E2277" s="228" t="s">
        <v>20214</v>
      </c>
    </row>
    <row r="2278" spans="1:5" ht="12.75">
      <c r="A2278" s="227">
        <v>12772</v>
      </c>
      <c r="B2278" s="227" t="s">
        <v>11244</v>
      </c>
      <c r="C2278" s="228" t="s">
        <v>2017</v>
      </c>
      <c r="D2278" s="228" t="s">
        <v>2020</v>
      </c>
      <c r="E2278" s="228" t="s">
        <v>20215</v>
      </c>
    </row>
    <row r="2279" spans="1:5" ht="12.75">
      <c r="A2279" s="227">
        <v>12770</v>
      </c>
      <c r="B2279" s="227" t="s">
        <v>11245</v>
      </c>
      <c r="C2279" s="228" t="s">
        <v>2017</v>
      </c>
      <c r="D2279" s="228" t="s">
        <v>2020</v>
      </c>
      <c r="E2279" s="228" t="s">
        <v>20216</v>
      </c>
    </row>
    <row r="2280" spans="1:5" ht="12.75">
      <c r="A2280" s="227">
        <v>12775</v>
      </c>
      <c r="B2280" s="227" t="s">
        <v>11246</v>
      </c>
      <c r="C2280" s="228" t="s">
        <v>2017</v>
      </c>
      <c r="D2280" s="228" t="s">
        <v>2020</v>
      </c>
      <c r="E2280" s="228" t="s">
        <v>20217</v>
      </c>
    </row>
    <row r="2281" spans="1:5" ht="12.75">
      <c r="A2281" s="227">
        <v>12768</v>
      </c>
      <c r="B2281" s="227" t="s">
        <v>11247</v>
      </c>
      <c r="C2281" s="228" t="s">
        <v>2017</v>
      </c>
      <c r="D2281" s="228" t="s">
        <v>2020</v>
      </c>
      <c r="E2281" s="228" t="s">
        <v>20218</v>
      </c>
    </row>
    <row r="2282" spans="1:5" ht="12.75">
      <c r="A2282" s="227">
        <v>12769</v>
      </c>
      <c r="B2282" s="227" t="s">
        <v>11248</v>
      </c>
      <c r="C2282" s="228" t="s">
        <v>2017</v>
      </c>
      <c r="D2282" s="228" t="s">
        <v>2020</v>
      </c>
      <c r="E2282" s="228" t="s">
        <v>20219</v>
      </c>
    </row>
    <row r="2283" spans="1:5" ht="12.75">
      <c r="A2283" s="227">
        <v>12773</v>
      </c>
      <c r="B2283" s="227" t="s">
        <v>11249</v>
      </c>
      <c r="C2283" s="228" t="s">
        <v>2017</v>
      </c>
      <c r="D2283" s="228" t="s">
        <v>2020</v>
      </c>
      <c r="E2283" s="228" t="s">
        <v>20220</v>
      </c>
    </row>
    <row r="2284" spans="1:5" ht="12.75">
      <c r="A2284" s="227">
        <v>12774</v>
      </c>
      <c r="B2284" s="227" t="s">
        <v>11250</v>
      </c>
      <c r="C2284" s="228" t="s">
        <v>2017</v>
      </c>
      <c r="D2284" s="228" t="s">
        <v>2020</v>
      </c>
      <c r="E2284" s="228" t="s">
        <v>20221</v>
      </c>
    </row>
    <row r="2285" spans="1:5" ht="12.75">
      <c r="A2285" s="227">
        <v>12776</v>
      </c>
      <c r="B2285" s="227" t="s">
        <v>11251</v>
      </c>
      <c r="C2285" s="228" t="s">
        <v>2017</v>
      </c>
      <c r="D2285" s="228" t="s">
        <v>2020</v>
      </c>
      <c r="E2285" s="228" t="s">
        <v>20222</v>
      </c>
    </row>
    <row r="2286" spans="1:5" ht="12.75">
      <c r="A2286" s="227">
        <v>12777</v>
      </c>
      <c r="B2286" s="227" t="s">
        <v>11252</v>
      </c>
      <c r="C2286" s="228" t="s">
        <v>2017</v>
      </c>
      <c r="D2286" s="228" t="s">
        <v>2020</v>
      </c>
      <c r="E2286" s="228" t="s">
        <v>20223</v>
      </c>
    </row>
    <row r="2287" spans="1:5" ht="12.75">
      <c r="A2287" s="227">
        <v>3391</v>
      </c>
      <c r="B2287" s="227" t="s">
        <v>11253</v>
      </c>
      <c r="C2287" s="228" t="s">
        <v>2017</v>
      </c>
      <c r="D2287" s="228" t="s">
        <v>2020</v>
      </c>
      <c r="E2287" s="228" t="s">
        <v>20224</v>
      </c>
    </row>
    <row r="2288" spans="1:5" ht="12.75">
      <c r="A2288" s="227">
        <v>3389</v>
      </c>
      <c r="B2288" s="227" t="s">
        <v>11254</v>
      </c>
      <c r="C2288" s="228" t="s">
        <v>2017</v>
      </c>
      <c r="D2288" s="228" t="s">
        <v>2020</v>
      </c>
      <c r="E2288" s="228" t="s">
        <v>18822</v>
      </c>
    </row>
    <row r="2289" spans="1:5" ht="12.75">
      <c r="A2289" s="227">
        <v>3390</v>
      </c>
      <c r="B2289" s="227" t="s">
        <v>11255</v>
      </c>
      <c r="C2289" s="228" t="s">
        <v>2017</v>
      </c>
      <c r="D2289" s="228" t="s">
        <v>2020</v>
      </c>
      <c r="E2289" s="228" t="s">
        <v>20225</v>
      </c>
    </row>
    <row r="2290" spans="1:5" ht="12.75">
      <c r="A2290" s="227">
        <v>12873</v>
      </c>
      <c r="B2290" s="227" t="s">
        <v>11256</v>
      </c>
      <c r="C2290" s="228" t="s">
        <v>2021</v>
      </c>
      <c r="D2290" s="228" t="s">
        <v>2018</v>
      </c>
      <c r="E2290" s="228" t="s">
        <v>19253</v>
      </c>
    </row>
    <row r="2291" spans="1:5" ht="12.75">
      <c r="A2291" s="227">
        <v>41076</v>
      </c>
      <c r="B2291" s="227" t="s">
        <v>11257</v>
      </c>
      <c r="C2291" s="228" t="s">
        <v>2027</v>
      </c>
      <c r="D2291" s="228" t="s">
        <v>2018</v>
      </c>
      <c r="E2291" s="228" t="s">
        <v>20226</v>
      </c>
    </row>
    <row r="2292" spans="1:5" ht="12.75">
      <c r="A2292" s="227">
        <v>140</v>
      </c>
      <c r="B2292" s="227" t="s">
        <v>11258</v>
      </c>
      <c r="C2292" s="228" t="s">
        <v>2024</v>
      </c>
      <c r="D2292" s="228" t="s">
        <v>2018</v>
      </c>
      <c r="E2292" s="228" t="s">
        <v>20227</v>
      </c>
    </row>
    <row r="2293" spans="1:5" ht="12.75">
      <c r="A2293" s="227">
        <v>151</v>
      </c>
      <c r="B2293" s="227" t="s">
        <v>11259</v>
      </c>
      <c r="C2293" s="228" t="s">
        <v>2025</v>
      </c>
      <c r="D2293" s="228" t="s">
        <v>2018</v>
      </c>
      <c r="E2293" s="228" t="s">
        <v>20228</v>
      </c>
    </row>
    <row r="2294" spans="1:5" ht="12.75">
      <c r="A2294" s="227">
        <v>7340</v>
      </c>
      <c r="B2294" s="227" t="s">
        <v>11260</v>
      </c>
      <c r="C2294" s="228" t="s">
        <v>2025</v>
      </c>
      <c r="D2294" s="228" t="s">
        <v>2018</v>
      </c>
      <c r="E2294" s="228" t="s">
        <v>20229</v>
      </c>
    </row>
    <row r="2295" spans="1:5" ht="12.75">
      <c r="A2295" s="227">
        <v>2701</v>
      </c>
      <c r="B2295" s="227" t="s">
        <v>11261</v>
      </c>
      <c r="C2295" s="228" t="s">
        <v>2021</v>
      </c>
      <c r="D2295" s="228" t="s">
        <v>2018</v>
      </c>
      <c r="E2295" s="228" t="s">
        <v>20230</v>
      </c>
    </row>
    <row r="2296" spans="1:5" ht="12.75">
      <c r="A2296" s="227">
        <v>40929</v>
      </c>
      <c r="B2296" s="227" t="s">
        <v>11262</v>
      </c>
      <c r="C2296" s="228" t="s">
        <v>2027</v>
      </c>
      <c r="D2296" s="228" t="s">
        <v>2018</v>
      </c>
      <c r="E2296" s="228" t="s">
        <v>20231</v>
      </c>
    </row>
    <row r="2297" spans="1:5" ht="12.75">
      <c r="A2297" s="227">
        <v>45099</v>
      </c>
      <c r="B2297" s="227" t="s">
        <v>20232</v>
      </c>
      <c r="C2297" s="228" t="s">
        <v>20233</v>
      </c>
      <c r="D2297" s="228" t="s">
        <v>2018</v>
      </c>
      <c r="E2297" s="228" t="s">
        <v>18092</v>
      </c>
    </row>
    <row r="2298" spans="1:5" ht="12.75">
      <c r="A2298" s="227">
        <v>38114</v>
      </c>
      <c r="B2298" s="227" t="s">
        <v>11263</v>
      </c>
      <c r="C2298" s="228" t="s">
        <v>2017</v>
      </c>
      <c r="D2298" s="228" t="s">
        <v>2018</v>
      </c>
      <c r="E2298" s="228" t="s">
        <v>20234</v>
      </c>
    </row>
    <row r="2299" spans="1:5" ht="12.75">
      <c r="A2299" s="227">
        <v>38064</v>
      </c>
      <c r="B2299" s="227" t="s">
        <v>11264</v>
      </c>
      <c r="C2299" s="228" t="s">
        <v>2017</v>
      </c>
      <c r="D2299" s="228" t="s">
        <v>2018</v>
      </c>
      <c r="E2299" s="228" t="s">
        <v>19462</v>
      </c>
    </row>
    <row r="2300" spans="1:5" ht="12.75">
      <c r="A2300" s="227">
        <v>38115</v>
      </c>
      <c r="B2300" s="227" t="s">
        <v>11265</v>
      </c>
      <c r="C2300" s="228" t="s">
        <v>2017</v>
      </c>
      <c r="D2300" s="228" t="s">
        <v>2018</v>
      </c>
      <c r="E2300" s="228" t="s">
        <v>20235</v>
      </c>
    </row>
    <row r="2301" spans="1:5" ht="12.75">
      <c r="A2301" s="227">
        <v>38065</v>
      </c>
      <c r="B2301" s="227" t="s">
        <v>11266</v>
      </c>
      <c r="C2301" s="228" t="s">
        <v>2017</v>
      </c>
      <c r="D2301" s="228" t="s">
        <v>2018</v>
      </c>
      <c r="E2301" s="228" t="s">
        <v>20236</v>
      </c>
    </row>
    <row r="2302" spans="1:5" ht="12.75">
      <c r="A2302" s="227">
        <v>38078</v>
      </c>
      <c r="B2302" s="227" t="s">
        <v>11267</v>
      </c>
      <c r="C2302" s="228" t="s">
        <v>2017</v>
      </c>
      <c r="D2302" s="228" t="s">
        <v>2018</v>
      </c>
      <c r="E2302" s="228" t="s">
        <v>20237</v>
      </c>
    </row>
    <row r="2303" spans="1:5" ht="12.75">
      <c r="A2303" s="227">
        <v>38113</v>
      </c>
      <c r="B2303" s="227" t="s">
        <v>11268</v>
      </c>
      <c r="C2303" s="228" t="s">
        <v>2017</v>
      </c>
      <c r="D2303" s="228" t="s">
        <v>2018</v>
      </c>
      <c r="E2303" s="228" t="s">
        <v>20238</v>
      </c>
    </row>
    <row r="2304" spans="1:5" ht="12.75">
      <c r="A2304" s="227">
        <v>38063</v>
      </c>
      <c r="B2304" s="227" t="s">
        <v>11269</v>
      </c>
      <c r="C2304" s="228" t="s">
        <v>2017</v>
      </c>
      <c r="D2304" s="228" t="s">
        <v>2018</v>
      </c>
      <c r="E2304" s="228" t="s">
        <v>20159</v>
      </c>
    </row>
    <row r="2305" spans="1:5" ht="12.75">
      <c r="A2305" s="227">
        <v>38080</v>
      </c>
      <c r="B2305" s="227" t="s">
        <v>11270</v>
      </c>
      <c r="C2305" s="228" t="s">
        <v>2017</v>
      </c>
      <c r="D2305" s="228" t="s">
        <v>2018</v>
      </c>
      <c r="E2305" s="228" t="s">
        <v>20239</v>
      </c>
    </row>
    <row r="2306" spans="1:5" ht="12.75">
      <c r="A2306" s="227">
        <v>38069</v>
      </c>
      <c r="B2306" s="227" t="s">
        <v>11271</v>
      </c>
      <c r="C2306" s="228" t="s">
        <v>2017</v>
      </c>
      <c r="D2306" s="228" t="s">
        <v>2018</v>
      </c>
      <c r="E2306" s="228" t="s">
        <v>19160</v>
      </c>
    </row>
    <row r="2307" spans="1:5" ht="12.75">
      <c r="A2307" s="227">
        <v>38077</v>
      </c>
      <c r="B2307" s="227" t="s">
        <v>11272</v>
      </c>
      <c r="C2307" s="228" t="s">
        <v>2017</v>
      </c>
      <c r="D2307" s="228" t="s">
        <v>2018</v>
      </c>
      <c r="E2307" s="228" t="s">
        <v>20240</v>
      </c>
    </row>
    <row r="2308" spans="1:5" ht="12.75">
      <c r="A2308" s="227">
        <v>38073</v>
      </c>
      <c r="B2308" s="227" t="s">
        <v>11273</v>
      </c>
      <c r="C2308" s="228" t="s">
        <v>2017</v>
      </c>
      <c r="D2308" s="228" t="s">
        <v>2018</v>
      </c>
      <c r="E2308" s="228" t="s">
        <v>20241</v>
      </c>
    </row>
    <row r="2309" spans="1:5" ht="12.75">
      <c r="A2309" s="227">
        <v>38112</v>
      </c>
      <c r="B2309" s="227" t="s">
        <v>11274</v>
      </c>
      <c r="C2309" s="228" t="s">
        <v>2017</v>
      </c>
      <c r="D2309" s="228" t="s">
        <v>2018</v>
      </c>
      <c r="E2309" s="228" t="s">
        <v>20242</v>
      </c>
    </row>
    <row r="2310" spans="1:5" ht="12.75">
      <c r="A2310" s="227">
        <v>38062</v>
      </c>
      <c r="B2310" s="227" t="s">
        <v>11275</v>
      </c>
      <c r="C2310" s="228" t="s">
        <v>2017</v>
      </c>
      <c r="D2310" s="228" t="s">
        <v>2018</v>
      </c>
      <c r="E2310" s="228" t="s">
        <v>20243</v>
      </c>
    </row>
    <row r="2311" spans="1:5" ht="12.75">
      <c r="A2311" s="227">
        <v>12128</v>
      </c>
      <c r="B2311" s="227" t="s">
        <v>11276</v>
      </c>
      <c r="C2311" s="228" t="s">
        <v>2017</v>
      </c>
      <c r="D2311" s="228" t="s">
        <v>2018</v>
      </c>
      <c r="E2311" s="228" t="s">
        <v>20244</v>
      </c>
    </row>
    <row r="2312" spans="1:5" ht="12.75">
      <c r="A2312" s="227">
        <v>12129</v>
      </c>
      <c r="B2312" s="227" t="s">
        <v>11277</v>
      </c>
      <c r="C2312" s="228" t="s">
        <v>2017</v>
      </c>
      <c r="D2312" s="228" t="s">
        <v>2018</v>
      </c>
      <c r="E2312" s="228" t="s">
        <v>20245</v>
      </c>
    </row>
    <row r="2313" spans="1:5" ht="12.75">
      <c r="A2313" s="227">
        <v>38081</v>
      </c>
      <c r="B2313" s="227" t="s">
        <v>11278</v>
      </c>
      <c r="C2313" s="228" t="s">
        <v>2017</v>
      </c>
      <c r="D2313" s="228" t="s">
        <v>2018</v>
      </c>
      <c r="E2313" s="228" t="s">
        <v>20246</v>
      </c>
    </row>
    <row r="2314" spans="1:5" ht="12.75">
      <c r="A2314" s="227">
        <v>38070</v>
      </c>
      <c r="B2314" s="227" t="s">
        <v>11279</v>
      </c>
      <c r="C2314" s="228" t="s">
        <v>2017</v>
      </c>
      <c r="D2314" s="228" t="s">
        <v>2018</v>
      </c>
      <c r="E2314" s="228" t="s">
        <v>20247</v>
      </c>
    </row>
    <row r="2315" spans="1:5" ht="12.75">
      <c r="A2315" s="227">
        <v>38074</v>
      </c>
      <c r="B2315" s="227" t="s">
        <v>11280</v>
      </c>
      <c r="C2315" s="228" t="s">
        <v>2017</v>
      </c>
      <c r="D2315" s="228" t="s">
        <v>2018</v>
      </c>
      <c r="E2315" s="228" t="s">
        <v>20248</v>
      </c>
    </row>
    <row r="2316" spans="1:5" ht="12.75">
      <c r="A2316" s="227">
        <v>38079</v>
      </c>
      <c r="B2316" s="227" t="s">
        <v>11281</v>
      </c>
      <c r="C2316" s="228" t="s">
        <v>2017</v>
      </c>
      <c r="D2316" s="228" t="s">
        <v>2018</v>
      </c>
      <c r="E2316" s="228" t="s">
        <v>20249</v>
      </c>
    </row>
    <row r="2317" spans="1:5" ht="12.75">
      <c r="A2317" s="227">
        <v>38072</v>
      </c>
      <c r="B2317" s="227" t="s">
        <v>11282</v>
      </c>
      <c r="C2317" s="228" t="s">
        <v>2017</v>
      </c>
      <c r="D2317" s="228" t="s">
        <v>2018</v>
      </c>
      <c r="E2317" s="228" t="s">
        <v>20250</v>
      </c>
    </row>
    <row r="2318" spans="1:5" ht="12.75">
      <c r="A2318" s="227">
        <v>38068</v>
      </c>
      <c r="B2318" s="227" t="s">
        <v>11283</v>
      </c>
      <c r="C2318" s="228" t="s">
        <v>2017</v>
      </c>
      <c r="D2318" s="228" t="s">
        <v>2018</v>
      </c>
      <c r="E2318" s="228" t="s">
        <v>20251</v>
      </c>
    </row>
    <row r="2319" spans="1:5" ht="12.75">
      <c r="A2319" s="227">
        <v>38071</v>
      </c>
      <c r="B2319" s="227" t="s">
        <v>11284</v>
      </c>
      <c r="C2319" s="228" t="s">
        <v>2017</v>
      </c>
      <c r="D2319" s="228" t="s">
        <v>2018</v>
      </c>
      <c r="E2319" s="228" t="s">
        <v>20252</v>
      </c>
    </row>
    <row r="2320" spans="1:5" ht="12.75">
      <c r="A2320" s="227">
        <v>38412</v>
      </c>
      <c r="B2320" s="227" t="s">
        <v>11285</v>
      </c>
      <c r="C2320" s="228" t="s">
        <v>2017</v>
      </c>
      <c r="D2320" s="228" t="s">
        <v>2020</v>
      </c>
      <c r="E2320" s="228" t="s">
        <v>20253</v>
      </c>
    </row>
    <row r="2321" spans="1:5" ht="12.75">
      <c r="A2321" s="227">
        <v>3405</v>
      </c>
      <c r="B2321" s="227" t="s">
        <v>11286</v>
      </c>
      <c r="C2321" s="228" t="s">
        <v>2017</v>
      </c>
      <c r="D2321" s="228" t="s">
        <v>2018</v>
      </c>
      <c r="E2321" s="228" t="s">
        <v>20254</v>
      </c>
    </row>
    <row r="2322" spans="1:5" ht="12.75">
      <c r="A2322" s="227">
        <v>3394</v>
      </c>
      <c r="B2322" s="227" t="s">
        <v>11287</v>
      </c>
      <c r="C2322" s="228" t="s">
        <v>2017</v>
      </c>
      <c r="D2322" s="228" t="s">
        <v>2018</v>
      </c>
      <c r="E2322" s="228" t="s">
        <v>20255</v>
      </c>
    </row>
    <row r="2323" spans="1:5" ht="12.75">
      <c r="A2323" s="227">
        <v>3393</v>
      </c>
      <c r="B2323" s="227" t="s">
        <v>11288</v>
      </c>
      <c r="C2323" s="228" t="s">
        <v>2017</v>
      </c>
      <c r="D2323" s="228" t="s">
        <v>2018</v>
      </c>
      <c r="E2323" s="228" t="s">
        <v>20256</v>
      </c>
    </row>
    <row r="2324" spans="1:5" ht="12.75">
      <c r="A2324" s="227">
        <v>3406</v>
      </c>
      <c r="B2324" s="227" t="s">
        <v>11289</v>
      </c>
      <c r="C2324" s="228" t="s">
        <v>2017</v>
      </c>
      <c r="D2324" s="228" t="s">
        <v>2022</v>
      </c>
      <c r="E2324" s="228" t="s">
        <v>20257</v>
      </c>
    </row>
    <row r="2325" spans="1:5" ht="12.75">
      <c r="A2325" s="227">
        <v>3395</v>
      </c>
      <c r="B2325" s="227" t="s">
        <v>11290</v>
      </c>
      <c r="C2325" s="228" t="s">
        <v>2017</v>
      </c>
      <c r="D2325" s="228" t="s">
        <v>2018</v>
      </c>
      <c r="E2325" s="228" t="s">
        <v>20258</v>
      </c>
    </row>
    <row r="2326" spans="1:5" ht="12.75">
      <c r="A2326" s="227">
        <v>3398</v>
      </c>
      <c r="B2326" s="227" t="s">
        <v>11291</v>
      </c>
      <c r="C2326" s="228" t="s">
        <v>2017</v>
      </c>
      <c r="D2326" s="228" t="s">
        <v>2018</v>
      </c>
      <c r="E2326" s="228" t="s">
        <v>20259</v>
      </c>
    </row>
    <row r="2327" spans="1:5" ht="12.75">
      <c r="A2327" s="227">
        <v>40662</v>
      </c>
      <c r="B2327" s="227" t="s">
        <v>11292</v>
      </c>
      <c r="C2327" s="228" t="s">
        <v>2017</v>
      </c>
      <c r="D2327" s="228" t="s">
        <v>2020</v>
      </c>
      <c r="E2327" s="228" t="s">
        <v>20260</v>
      </c>
    </row>
    <row r="2328" spans="1:5" ht="12.75">
      <c r="A2328" s="227">
        <v>3437</v>
      </c>
      <c r="B2328" s="227" t="s">
        <v>11293</v>
      </c>
      <c r="C2328" s="228" t="s">
        <v>2019</v>
      </c>
      <c r="D2328" s="228" t="s">
        <v>2020</v>
      </c>
      <c r="E2328" s="228" t="s">
        <v>20261</v>
      </c>
    </row>
    <row r="2329" spans="1:5" ht="12.75">
      <c r="A2329" s="227">
        <v>11190</v>
      </c>
      <c r="B2329" s="227" t="s">
        <v>11294</v>
      </c>
      <c r="C2329" s="228" t="s">
        <v>2017</v>
      </c>
      <c r="D2329" s="228" t="s">
        <v>2020</v>
      </c>
      <c r="E2329" s="228" t="s">
        <v>20262</v>
      </c>
    </row>
    <row r="2330" spans="1:5" ht="12.75">
      <c r="A2330" s="227">
        <v>34377</v>
      </c>
      <c r="B2330" s="227" t="s">
        <v>20263</v>
      </c>
      <c r="C2330" s="228" t="s">
        <v>2017</v>
      </c>
      <c r="D2330" s="228" t="s">
        <v>2020</v>
      </c>
      <c r="E2330" s="228" t="s">
        <v>20264</v>
      </c>
    </row>
    <row r="2331" spans="1:5" ht="12.75">
      <c r="A2331" s="227">
        <v>3428</v>
      </c>
      <c r="B2331" s="227" t="s">
        <v>11295</v>
      </c>
      <c r="C2331" s="228" t="s">
        <v>2019</v>
      </c>
      <c r="D2331" s="228" t="s">
        <v>2020</v>
      </c>
      <c r="E2331" s="228" t="s">
        <v>20265</v>
      </c>
    </row>
    <row r="2332" spans="1:5" ht="12.75">
      <c r="A2332" s="227">
        <v>3429</v>
      </c>
      <c r="B2332" s="227" t="s">
        <v>11296</v>
      </c>
      <c r="C2332" s="228" t="s">
        <v>2019</v>
      </c>
      <c r="D2332" s="228" t="s">
        <v>2020</v>
      </c>
      <c r="E2332" s="228" t="s">
        <v>20266</v>
      </c>
    </row>
    <row r="2333" spans="1:5" ht="12.75">
      <c r="A2333" s="227">
        <v>11199</v>
      </c>
      <c r="B2333" s="227" t="s">
        <v>11297</v>
      </c>
      <c r="C2333" s="228" t="s">
        <v>2017</v>
      </c>
      <c r="D2333" s="228" t="s">
        <v>2020</v>
      </c>
      <c r="E2333" s="228" t="s">
        <v>20267</v>
      </c>
    </row>
    <row r="2334" spans="1:5" ht="12.75">
      <c r="A2334" s="227">
        <v>34369</v>
      </c>
      <c r="B2334" s="227" t="s">
        <v>20268</v>
      </c>
      <c r="C2334" s="228" t="s">
        <v>2017</v>
      </c>
      <c r="D2334" s="228" t="s">
        <v>2020</v>
      </c>
      <c r="E2334" s="228" t="s">
        <v>20269</v>
      </c>
    </row>
    <row r="2335" spans="1:5" ht="12.75">
      <c r="A2335" s="227">
        <v>36896</v>
      </c>
      <c r="B2335" s="227" t="s">
        <v>20270</v>
      </c>
      <c r="C2335" s="228" t="s">
        <v>2017</v>
      </c>
      <c r="D2335" s="228" t="s">
        <v>2020</v>
      </c>
      <c r="E2335" s="228" t="s">
        <v>20271</v>
      </c>
    </row>
    <row r="2336" spans="1:5" ht="12.75">
      <c r="A2336" s="227">
        <v>34367</v>
      </c>
      <c r="B2336" s="227" t="s">
        <v>20272</v>
      </c>
      <c r="C2336" s="228" t="s">
        <v>2017</v>
      </c>
      <c r="D2336" s="228" t="s">
        <v>2020</v>
      </c>
      <c r="E2336" s="228" t="s">
        <v>20273</v>
      </c>
    </row>
    <row r="2337" spans="1:5" ht="12.75">
      <c r="A2337" s="227">
        <v>36897</v>
      </c>
      <c r="B2337" s="227" t="s">
        <v>20274</v>
      </c>
      <c r="C2337" s="228" t="s">
        <v>2017</v>
      </c>
      <c r="D2337" s="228" t="s">
        <v>2020</v>
      </c>
      <c r="E2337" s="228" t="s">
        <v>20275</v>
      </c>
    </row>
    <row r="2338" spans="1:5" ht="12.75">
      <c r="A2338" s="227">
        <v>34364</v>
      </c>
      <c r="B2338" s="227" t="s">
        <v>20276</v>
      </c>
      <c r="C2338" s="228" t="s">
        <v>2017</v>
      </c>
      <c r="D2338" s="228" t="s">
        <v>2020</v>
      </c>
      <c r="E2338" s="228" t="s">
        <v>20277</v>
      </c>
    </row>
    <row r="2339" spans="1:5" ht="12.75">
      <c r="A2339" s="227">
        <v>40659</v>
      </c>
      <c r="B2339" s="227" t="s">
        <v>11298</v>
      </c>
      <c r="C2339" s="228" t="s">
        <v>2019</v>
      </c>
      <c r="D2339" s="228" t="s">
        <v>2020</v>
      </c>
      <c r="E2339" s="228" t="s">
        <v>20278</v>
      </c>
    </row>
    <row r="2340" spans="1:5" ht="12.75">
      <c r="A2340" s="227">
        <v>40660</v>
      </c>
      <c r="B2340" s="227" t="s">
        <v>11299</v>
      </c>
      <c r="C2340" s="228" t="s">
        <v>2019</v>
      </c>
      <c r="D2340" s="228" t="s">
        <v>2020</v>
      </c>
      <c r="E2340" s="228" t="s">
        <v>20279</v>
      </c>
    </row>
    <row r="2341" spans="1:5" ht="12.75">
      <c r="A2341" s="227">
        <v>40661</v>
      </c>
      <c r="B2341" s="227" t="s">
        <v>11300</v>
      </c>
      <c r="C2341" s="228" t="s">
        <v>2019</v>
      </c>
      <c r="D2341" s="228" t="s">
        <v>2020</v>
      </c>
      <c r="E2341" s="228" t="s">
        <v>20280</v>
      </c>
    </row>
    <row r="2342" spans="1:5" ht="12.75">
      <c r="A2342" s="227">
        <v>3421</v>
      </c>
      <c r="B2342" s="227" t="s">
        <v>11301</v>
      </c>
      <c r="C2342" s="228" t="s">
        <v>2019</v>
      </c>
      <c r="D2342" s="228" t="s">
        <v>2020</v>
      </c>
      <c r="E2342" s="228" t="s">
        <v>20281</v>
      </c>
    </row>
    <row r="2343" spans="1:5" ht="12.75">
      <c r="A2343" s="227">
        <v>599</v>
      </c>
      <c r="B2343" s="227" t="s">
        <v>11302</v>
      </c>
      <c r="C2343" s="228" t="s">
        <v>2019</v>
      </c>
      <c r="D2343" s="228" t="s">
        <v>2020</v>
      </c>
      <c r="E2343" s="228" t="s">
        <v>20282</v>
      </c>
    </row>
    <row r="2344" spans="1:5" ht="12.75">
      <c r="A2344" s="227">
        <v>44053</v>
      </c>
      <c r="B2344" s="227" t="s">
        <v>20283</v>
      </c>
      <c r="C2344" s="228" t="s">
        <v>2017</v>
      </c>
      <c r="D2344" s="228" t="s">
        <v>2020</v>
      </c>
      <c r="E2344" s="228" t="s">
        <v>20284</v>
      </c>
    </row>
    <row r="2345" spans="1:5" ht="12.75">
      <c r="A2345" s="227">
        <v>3423</v>
      </c>
      <c r="B2345" s="227" t="s">
        <v>11303</v>
      </c>
      <c r="C2345" s="228" t="s">
        <v>2019</v>
      </c>
      <c r="D2345" s="228" t="s">
        <v>2020</v>
      </c>
      <c r="E2345" s="228" t="s">
        <v>20285</v>
      </c>
    </row>
    <row r="2346" spans="1:5" ht="12.75">
      <c r="A2346" s="227">
        <v>34381</v>
      </c>
      <c r="B2346" s="227" t="s">
        <v>20286</v>
      </c>
      <c r="C2346" s="228" t="s">
        <v>2017</v>
      </c>
      <c r="D2346" s="228" t="s">
        <v>2020</v>
      </c>
      <c r="E2346" s="228" t="s">
        <v>20287</v>
      </c>
    </row>
    <row r="2347" spans="1:5" ht="12.75">
      <c r="A2347" s="227">
        <v>34797</v>
      </c>
      <c r="B2347" s="227" t="s">
        <v>11304</v>
      </c>
      <c r="C2347" s="228" t="s">
        <v>2017</v>
      </c>
      <c r="D2347" s="228" t="s">
        <v>2020</v>
      </c>
      <c r="E2347" s="228" t="s">
        <v>20288</v>
      </c>
    </row>
    <row r="2348" spans="1:5" ht="12.75">
      <c r="A2348" s="227">
        <v>44054</v>
      </c>
      <c r="B2348" s="227" t="s">
        <v>20289</v>
      </c>
      <c r="C2348" s="228" t="s">
        <v>2017</v>
      </c>
      <c r="D2348" s="228" t="s">
        <v>2020</v>
      </c>
      <c r="E2348" s="228" t="s">
        <v>20290</v>
      </c>
    </row>
    <row r="2349" spans="1:5" ht="12.75">
      <c r="A2349" s="227">
        <v>44399</v>
      </c>
      <c r="B2349" s="227" t="s">
        <v>20291</v>
      </c>
      <c r="C2349" s="228" t="s">
        <v>2017</v>
      </c>
      <c r="D2349" s="228" t="s">
        <v>2020</v>
      </c>
      <c r="E2349" s="228" t="s">
        <v>20292</v>
      </c>
    </row>
    <row r="2350" spans="1:5" ht="12.75">
      <c r="A2350" s="227">
        <v>44503</v>
      </c>
      <c r="B2350" s="227" t="s">
        <v>11305</v>
      </c>
      <c r="C2350" s="228" t="s">
        <v>2021</v>
      </c>
      <c r="D2350" s="228" t="s">
        <v>2018</v>
      </c>
      <c r="E2350" s="228" t="s">
        <v>20293</v>
      </c>
    </row>
    <row r="2351" spans="1:5" ht="12.75">
      <c r="A2351" s="227">
        <v>41077</v>
      </c>
      <c r="B2351" s="227" t="s">
        <v>11306</v>
      </c>
      <c r="C2351" s="228" t="s">
        <v>2027</v>
      </c>
      <c r="D2351" s="228" t="s">
        <v>2018</v>
      </c>
      <c r="E2351" s="228" t="s">
        <v>20294</v>
      </c>
    </row>
    <row r="2352" spans="1:5" ht="12.75">
      <c r="A2352" s="227">
        <v>37963</v>
      </c>
      <c r="B2352" s="227" t="s">
        <v>11307</v>
      </c>
      <c r="C2352" s="228" t="s">
        <v>2017</v>
      </c>
      <c r="D2352" s="228" t="s">
        <v>2018</v>
      </c>
      <c r="E2352" s="228" t="s">
        <v>18532</v>
      </c>
    </row>
    <row r="2353" spans="1:5" ht="12.75">
      <c r="A2353" s="227">
        <v>37964</v>
      </c>
      <c r="B2353" s="227" t="s">
        <v>11308</v>
      </c>
      <c r="C2353" s="228" t="s">
        <v>2017</v>
      </c>
      <c r="D2353" s="228" t="s">
        <v>2018</v>
      </c>
      <c r="E2353" s="228" t="s">
        <v>20295</v>
      </c>
    </row>
    <row r="2354" spans="1:5" ht="12.75">
      <c r="A2354" s="227">
        <v>37965</v>
      </c>
      <c r="B2354" s="227" t="s">
        <v>11309</v>
      </c>
      <c r="C2354" s="228" t="s">
        <v>2017</v>
      </c>
      <c r="D2354" s="228" t="s">
        <v>2018</v>
      </c>
      <c r="E2354" s="228" t="s">
        <v>20296</v>
      </c>
    </row>
    <row r="2355" spans="1:5" ht="12.75">
      <c r="A2355" s="227">
        <v>37966</v>
      </c>
      <c r="B2355" s="227" t="s">
        <v>11310</v>
      </c>
      <c r="C2355" s="228" t="s">
        <v>2017</v>
      </c>
      <c r="D2355" s="228" t="s">
        <v>2018</v>
      </c>
      <c r="E2355" s="228" t="s">
        <v>20297</v>
      </c>
    </row>
    <row r="2356" spans="1:5" ht="12.75">
      <c r="A2356" s="227">
        <v>37967</v>
      </c>
      <c r="B2356" s="227" t="s">
        <v>11311</v>
      </c>
      <c r="C2356" s="228" t="s">
        <v>2017</v>
      </c>
      <c r="D2356" s="228" t="s">
        <v>2018</v>
      </c>
      <c r="E2356" s="228" t="s">
        <v>20298</v>
      </c>
    </row>
    <row r="2357" spans="1:5" ht="12.75">
      <c r="A2357" s="227">
        <v>37968</v>
      </c>
      <c r="B2357" s="227" t="s">
        <v>11312</v>
      </c>
      <c r="C2357" s="228" t="s">
        <v>2017</v>
      </c>
      <c r="D2357" s="228" t="s">
        <v>2018</v>
      </c>
      <c r="E2357" s="228" t="s">
        <v>20299</v>
      </c>
    </row>
    <row r="2358" spans="1:5" ht="12.75">
      <c r="A2358" s="227">
        <v>37969</v>
      </c>
      <c r="B2358" s="227" t="s">
        <v>11313</v>
      </c>
      <c r="C2358" s="228" t="s">
        <v>2017</v>
      </c>
      <c r="D2358" s="228" t="s">
        <v>2018</v>
      </c>
      <c r="E2358" s="228" t="s">
        <v>19630</v>
      </c>
    </row>
    <row r="2359" spans="1:5" ht="12.75">
      <c r="A2359" s="227">
        <v>37970</v>
      </c>
      <c r="B2359" s="227" t="s">
        <v>11314</v>
      </c>
      <c r="C2359" s="228" t="s">
        <v>2017</v>
      </c>
      <c r="D2359" s="228" t="s">
        <v>2018</v>
      </c>
      <c r="E2359" s="228" t="s">
        <v>20300</v>
      </c>
    </row>
    <row r="2360" spans="1:5" ht="12.75">
      <c r="A2360" s="227">
        <v>44251</v>
      </c>
      <c r="B2360" s="227" t="s">
        <v>20301</v>
      </c>
      <c r="C2360" s="228" t="s">
        <v>2017</v>
      </c>
      <c r="D2360" s="228" t="s">
        <v>2018</v>
      </c>
      <c r="E2360" s="228" t="s">
        <v>20302</v>
      </c>
    </row>
    <row r="2361" spans="1:5" ht="12.75">
      <c r="A2361" s="227">
        <v>21118</v>
      </c>
      <c r="B2361" s="227" t="s">
        <v>11315</v>
      </c>
      <c r="C2361" s="228" t="s">
        <v>2017</v>
      </c>
      <c r="D2361" s="228" t="s">
        <v>2018</v>
      </c>
      <c r="E2361" s="228" t="s">
        <v>20303</v>
      </c>
    </row>
    <row r="2362" spans="1:5" ht="12.75">
      <c r="A2362" s="227">
        <v>37956</v>
      </c>
      <c r="B2362" s="227" t="s">
        <v>11316</v>
      </c>
      <c r="C2362" s="228" t="s">
        <v>2017</v>
      </c>
      <c r="D2362" s="228" t="s">
        <v>2018</v>
      </c>
      <c r="E2362" s="228" t="s">
        <v>19481</v>
      </c>
    </row>
    <row r="2363" spans="1:5" ht="12.75">
      <c r="A2363" s="227">
        <v>37957</v>
      </c>
      <c r="B2363" s="227" t="s">
        <v>11317</v>
      </c>
      <c r="C2363" s="228" t="s">
        <v>2017</v>
      </c>
      <c r="D2363" s="228" t="s">
        <v>2018</v>
      </c>
      <c r="E2363" s="228" t="s">
        <v>20304</v>
      </c>
    </row>
    <row r="2364" spans="1:5" ht="12.75">
      <c r="A2364" s="227">
        <v>37958</v>
      </c>
      <c r="B2364" s="227" t="s">
        <v>11318</v>
      </c>
      <c r="C2364" s="228" t="s">
        <v>2017</v>
      </c>
      <c r="D2364" s="228" t="s">
        <v>2018</v>
      </c>
      <c r="E2364" s="228" t="s">
        <v>20305</v>
      </c>
    </row>
    <row r="2365" spans="1:5" ht="12.75">
      <c r="A2365" s="227">
        <v>37959</v>
      </c>
      <c r="B2365" s="227" t="s">
        <v>11319</v>
      </c>
      <c r="C2365" s="228" t="s">
        <v>2017</v>
      </c>
      <c r="D2365" s="228" t="s">
        <v>2018</v>
      </c>
      <c r="E2365" s="228" t="s">
        <v>20306</v>
      </c>
    </row>
    <row r="2366" spans="1:5" ht="12.75">
      <c r="A2366" s="227">
        <v>37960</v>
      </c>
      <c r="B2366" s="227" t="s">
        <v>11320</v>
      </c>
      <c r="C2366" s="228" t="s">
        <v>2017</v>
      </c>
      <c r="D2366" s="228" t="s">
        <v>2018</v>
      </c>
      <c r="E2366" s="228" t="s">
        <v>20307</v>
      </c>
    </row>
    <row r="2367" spans="1:5" ht="12.75">
      <c r="A2367" s="227">
        <v>37961</v>
      </c>
      <c r="B2367" s="227" t="s">
        <v>11321</v>
      </c>
      <c r="C2367" s="228" t="s">
        <v>2017</v>
      </c>
      <c r="D2367" s="228" t="s">
        <v>2018</v>
      </c>
      <c r="E2367" s="228" t="s">
        <v>20308</v>
      </c>
    </row>
    <row r="2368" spans="1:5" ht="12.75">
      <c r="A2368" s="227">
        <v>37962</v>
      </c>
      <c r="B2368" s="227" t="s">
        <v>11322</v>
      </c>
      <c r="C2368" s="228" t="s">
        <v>2017</v>
      </c>
      <c r="D2368" s="228" t="s">
        <v>2018</v>
      </c>
      <c r="E2368" s="228" t="s">
        <v>20309</v>
      </c>
    </row>
    <row r="2369" spans="1:5" ht="12.75">
      <c r="A2369" s="227">
        <v>3533</v>
      </c>
      <c r="B2369" s="227" t="s">
        <v>20310</v>
      </c>
      <c r="C2369" s="228" t="s">
        <v>2017</v>
      </c>
      <c r="D2369" s="228" t="s">
        <v>2018</v>
      </c>
      <c r="E2369" s="228" t="s">
        <v>19152</v>
      </c>
    </row>
    <row r="2370" spans="1:5" ht="12.75">
      <c r="A2370" s="227">
        <v>3538</v>
      </c>
      <c r="B2370" s="227" t="s">
        <v>20311</v>
      </c>
      <c r="C2370" s="228" t="s">
        <v>2017</v>
      </c>
      <c r="D2370" s="228" t="s">
        <v>2018</v>
      </c>
      <c r="E2370" s="228" t="s">
        <v>20312</v>
      </c>
    </row>
    <row r="2371" spans="1:5" ht="12.75">
      <c r="A2371" s="227">
        <v>3498</v>
      </c>
      <c r="B2371" s="227" t="s">
        <v>20313</v>
      </c>
      <c r="C2371" s="228" t="s">
        <v>2017</v>
      </c>
      <c r="D2371" s="228" t="s">
        <v>2018</v>
      </c>
      <c r="E2371" s="228" t="s">
        <v>20314</v>
      </c>
    </row>
    <row r="2372" spans="1:5" ht="12.75">
      <c r="A2372" s="227">
        <v>3496</v>
      </c>
      <c r="B2372" s="227" t="s">
        <v>20315</v>
      </c>
      <c r="C2372" s="228" t="s">
        <v>2017</v>
      </c>
      <c r="D2372" s="228" t="s">
        <v>2018</v>
      </c>
      <c r="E2372" s="228" t="s">
        <v>20316</v>
      </c>
    </row>
    <row r="2373" spans="1:5" ht="12.75">
      <c r="A2373" s="227">
        <v>38429</v>
      </c>
      <c r="B2373" s="227" t="s">
        <v>11323</v>
      </c>
      <c r="C2373" s="228" t="s">
        <v>2017</v>
      </c>
      <c r="D2373" s="228" t="s">
        <v>2018</v>
      </c>
      <c r="E2373" s="228" t="s">
        <v>20317</v>
      </c>
    </row>
    <row r="2374" spans="1:5" ht="12.75">
      <c r="A2374" s="227">
        <v>38431</v>
      </c>
      <c r="B2374" s="227" t="s">
        <v>11324</v>
      </c>
      <c r="C2374" s="228" t="s">
        <v>2017</v>
      </c>
      <c r="D2374" s="228" t="s">
        <v>2018</v>
      </c>
      <c r="E2374" s="228" t="s">
        <v>20318</v>
      </c>
    </row>
    <row r="2375" spans="1:5" ht="12.75">
      <c r="A2375" s="227">
        <v>38430</v>
      </c>
      <c r="B2375" s="227" t="s">
        <v>11325</v>
      </c>
      <c r="C2375" s="228" t="s">
        <v>2017</v>
      </c>
      <c r="D2375" s="228" t="s">
        <v>2018</v>
      </c>
      <c r="E2375" s="228" t="s">
        <v>20319</v>
      </c>
    </row>
    <row r="2376" spans="1:5" ht="12.75">
      <c r="A2376" s="227">
        <v>36348</v>
      </c>
      <c r="B2376" s="227" t="s">
        <v>20320</v>
      </c>
      <c r="C2376" s="228" t="s">
        <v>2017</v>
      </c>
      <c r="D2376" s="228" t="s">
        <v>2020</v>
      </c>
      <c r="E2376" s="228" t="s">
        <v>19841</v>
      </c>
    </row>
    <row r="2377" spans="1:5" ht="12.75">
      <c r="A2377" s="227">
        <v>36349</v>
      </c>
      <c r="B2377" s="227" t="s">
        <v>20321</v>
      </c>
      <c r="C2377" s="228" t="s">
        <v>2017</v>
      </c>
      <c r="D2377" s="228" t="s">
        <v>2020</v>
      </c>
      <c r="E2377" s="228" t="s">
        <v>20322</v>
      </c>
    </row>
    <row r="2378" spans="1:5" ht="12.75">
      <c r="A2378" s="227">
        <v>38987</v>
      </c>
      <c r="B2378" s="227" t="s">
        <v>20323</v>
      </c>
      <c r="C2378" s="228" t="s">
        <v>2017</v>
      </c>
      <c r="D2378" s="228" t="s">
        <v>2020</v>
      </c>
      <c r="E2378" s="228" t="s">
        <v>19079</v>
      </c>
    </row>
    <row r="2379" spans="1:5" ht="12.75">
      <c r="A2379" s="227">
        <v>38988</v>
      </c>
      <c r="B2379" s="227" t="s">
        <v>20324</v>
      </c>
      <c r="C2379" s="228" t="s">
        <v>2017</v>
      </c>
      <c r="D2379" s="228" t="s">
        <v>2020</v>
      </c>
      <c r="E2379" s="228" t="s">
        <v>20325</v>
      </c>
    </row>
    <row r="2380" spans="1:5" ht="12.75">
      <c r="A2380" s="227">
        <v>38989</v>
      </c>
      <c r="B2380" s="227" t="s">
        <v>20326</v>
      </c>
      <c r="C2380" s="228" t="s">
        <v>2017</v>
      </c>
      <c r="D2380" s="228" t="s">
        <v>2020</v>
      </c>
      <c r="E2380" s="228" t="s">
        <v>20327</v>
      </c>
    </row>
    <row r="2381" spans="1:5" ht="12.75">
      <c r="A2381" s="227">
        <v>38990</v>
      </c>
      <c r="B2381" s="227" t="s">
        <v>20328</v>
      </c>
      <c r="C2381" s="228" t="s">
        <v>2017</v>
      </c>
      <c r="D2381" s="228" t="s">
        <v>2020</v>
      </c>
      <c r="E2381" s="228" t="s">
        <v>20329</v>
      </c>
    </row>
    <row r="2382" spans="1:5" ht="12.75">
      <c r="A2382" s="227">
        <v>38991</v>
      </c>
      <c r="B2382" s="227" t="s">
        <v>20330</v>
      </c>
      <c r="C2382" s="228" t="s">
        <v>2017</v>
      </c>
      <c r="D2382" s="228" t="s">
        <v>2020</v>
      </c>
      <c r="E2382" s="228" t="s">
        <v>20331</v>
      </c>
    </row>
    <row r="2383" spans="1:5" ht="12.75">
      <c r="A2383" s="227">
        <v>38433</v>
      </c>
      <c r="B2383" s="227" t="s">
        <v>20332</v>
      </c>
      <c r="C2383" s="228" t="s">
        <v>2017</v>
      </c>
      <c r="D2383" s="228" t="s">
        <v>2020</v>
      </c>
      <c r="E2383" s="228" t="s">
        <v>20333</v>
      </c>
    </row>
    <row r="2384" spans="1:5" ht="12.75">
      <c r="A2384" s="227">
        <v>38440</v>
      </c>
      <c r="B2384" s="227" t="s">
        <v>20334</v>
      </c>
      <c r="C2384" s="228" t="s">
        <v>2017</v>
      </c>
      <c r="D2384" s="228" t="s">
        <v>2020</v>
      </c>
      <c r="E2384" s="228" t="s">
        <v>20335</v>
      </c>
    </row>
    <row r="2385" spans="1:5" ht="12.75">
      <c r="A2385" s="227">
        <v>36359</v>
      </c>
      <c r="B2385" s="227" t="s">
        <v>20336</v>
      </c>
      <c r="C2385" s="228" t="s">
        <v>2017</v>
      </c>
      <c r="D2385" s="228" t="s">
        <v>2020</v>
      </c>
      <c r="E2385" s="228" t="s">
        <v>18985</v>
      </c>
    </row>
    <row r="2386" spans="1:5" ht="12.75">
      <c r="A2386" s="227">
        <v>36360</v>
      </c>
      <c r="B2386" s="227" t="s">
        <v>20337</v>
      </c>
      <c r="C2386" s="228" t="s">
        <v>2017</v>
      </c>
      <c r="D2386" s="228" t="s">
        <v>2020</v>
      </c>
      <c r="E2386" s="228" t="s">
        <v>20338</v>
      </c>
    </row>
    <row r="2387" spans="1:5" ht="12.75">
      <c r="A2387" s="227">
        <v>38434</v>
      </c>
      <c r="B2387" s="227" t="s">
        <v>20339</v>
      </c>
      <c r="C2387" s="228" t="s">
        <v>2017</v>
      </c>
      <c r="D2387" s="228" t="s">
        <v>2020</v>
      </c>
      <c r="E2387" s="228" t="s">
        <v>20340</v>
      </c>
    </row>
    <row r="2388" spans="1:5" ht="12.75">
      <c r="A2388" s="227">
        <v>38435</v>
      </c>
      <c r="B2388" s="227" t="s">
        <v>20341</v>
      </c>
      <c r="C2388" s="228" t="s">
        <v>2017</v>
      </c>
      <c r="D2388" s="228" t="s">
        <v>2020</v>
      </c>
      <c r="E2388" s="228" t="s">
        <v>20342</v>
      </c>
    </row>
    <row r="2389" spans="1:5" ht="12.75">
      <c r="A2389" s="227">
        <v>38436</v>
      </c>
      <c r="B2389" s="227" t="s">
        <v>20343</v>
      </c>
      <c r="C2389" s="228" t="s">
        <v>2017</v>
      </c>
      <c r="D2389" s="228" t="s">
        <v>2020</v>
      </c>
      <c r="E2389" s="228" t="s">
        <v>19089</v>
      </c>
    </row>
    <row r="2390" spans="1:5" ht="12.75">
      <c r="A2390" s="227">
        <v>38437</v>
      </c>
      <c r="B2390" s="227" t="s">
        <v>20344</v>
      </c>
      <c r="C2390" s="228" t="s">
        <v>2017</v>
      </c>
      <c r="D2390" s="228" t="s">
        <v>2020</v>
      </c>
      <c r="E2390" s="228" t="s">
        <v>20345</v>
      </c>
    </row>
    <row r="2391" spans="1:5" ht="12.75">
      <c r="A2391" s="227">
        <v>38438</v>
      </c>
      <c r="B2391" s="227" t="s">
        <v>20346</v>
      </c>
      <c r="C2391" s="228" t="s">
        <v>2017</v>
      </c>
      <c r="D2391" s="228" t="s">
        <v>2020</v>
      </c>
      <c r="E2391" s="228" t="s">
        <v>19119</v>
      </c>
    </row>
    <row r="2392" spans="1:5" ht="12.75">
      <c r="A2392" s="227">
        <v>38439</v>
      </c>
      <c r="B2392" s="227" t="s">
        <v>20347</v>
      </c>
      <c r="C2392" s="228" t="s">
        <v>2017</v>
      </c>
      <c r="D2392" s="228" t="s">
        <v>2020</v>
      </c>
      <c r="E2392" s="228" t="s">
        <v>20348</v>
      </c>
    </row>
    <row r="2393" spans="1:5" ht="12.75">
      <c r="A2393" s="227">
        <v>10836</v>
      </c>
      <c r="B2393" s="227" t="s">
        <v>11326</v>
      </c>
      <c r="C2393" s="228" t="s">
        <v>2017</v>
      </c>
      <c r="D2393" s="228" t="s">
        <v>2018</v>
      </c>
      <c r="E2393" s="228" t="s">
        <v>18632</v>
      </c>
    </row>
    <row r="2394" spans="1:5" ht="12.75">
      <c r="A2394" s="227">
        <v>10835</v>
      </c>
      <c r="B2394" s="227" t="s">
        <v>11327</v>
      </c>
      <c r="C2394" s="228" t="s">
        <v>2017</v>
      </c>
      <c r="D2394" s="228" t="s">
        <v>2018</v>
      </c>
      <c r="E2394" s="228" t="s">
        <v>19388</v>
      </c>
    </row>
    <row r="2395" spans="1:5" ht="12.75">
      <c r="A2395" s="227">
        <v>3475</v>
      </c>
      <c r="B2395" s="227" t="s">
        <v>20349</v>
      </c>
      <c r="C2395" s="228" t="s">
        <v>2017</v>
      </c>
      <c r="D2395" s="228" t="s">
        <v>2018</v>
      </c>
      <c r="E2395" s="228" t="s">
        <v>18192</v>
      </c>
    </row>
    <row r="2396" spans="1:5" ht="12.75">
      <c r="A2396" s="227">
        <v>3485</v>
      </c>
      <c r="B2396" s="227" t="s">
        <v>20350</v>
      </c>
      <c r="C2396" s="228" t="s">
        <v>2017</v>
      </c>
      <c r="D2396" s="228" t="s">
        <v>2018</v>
      </c>
      <c r="E2396" s="228" t="s">
        <v>20351</v>
      </c>
    </row>
    <row r="2397" spans="1:5" ht="12.75">
      <c r="A2397" s="227">
        <v>3534</v>
      </c>
      <c r="B2397" s="227" t="s">
        <v>20352</v>
      </c>
      <c r="C2397" s="228" t="s">
        <v>2017</v>
      </c>
      <c r="D2397" s="228" t="s">
        <v>2018</v>
      </c>
      <c r="E2397" s="228" t="s">
        <v>20159</v>
      </c>
    </row>
    <row r="2398" spans="1:5" ht="12.75">
      <c r="A2398" s="227">
        <v>3543</v>
      </c>
      <c r="B2398" s="227" t="s">
        <v>20353</v>
      </c>
      <c r="C2398" s="228" t="s">
        <v>2017</v>
      </c>
      <c r="D2398" s="228" t="s">
        <v>2018</v>
      </c>
      <c r="E2398" s="228" t="s">
        <v>18559</v>
      </c>
    </row>
    <row r="2399" spans="1:5" ht="12.75">
      <c r="A2399" s="227">
        <v>3482</v>
      </c>
      <c r="B2399" s="227" t="s">
        <v>20354</v>
      </c>
      <c r="C2399" s="228" t="s">
        <v>2017</v>
      </c>
      <c r="D2399" s="228" t="s">
        <v>2018</v>
      </c>
      <c r="E2399" s="228" t="s">
        <v>20242</v>
      </c>
    </row>
    <row r="2400" spans="1:5" ht="12.75">
      <c r="A2400" s="227">
        <v>3505</v>
      </c>
      <c r="B2400" s="227" t="s">
        <v>20355</v>
      </c>
      <c r="C2400" s="228" t="s">
        <v>2017</v>
      </c>
      <c r="D2400" s="228" t="s">
        <v>2018</v>
      </c>
      <c r="E2400" s="228" t="s">
        <v>18246</v>
      </c>
    </row>
    <row r="2401" spans="1:5" ht="12.75">
      <c r="A2401" s="227">
        <v>3521</v>
      </c>
      <c r="B2401" s="227" t="s">
        <v>20356</v>
      </c>
      <c r="C2401" s="228" t="s">
        <v>2017</v>
      </c>
      <c r="D2401" s="228" t="s">
        <v>2018</v>
      </c>
      <c r="E2401" s="228" t="s">
        <v>20064</v>
      </c>
    </row>
    <row r="2402" spans="1:5" ht="12.75">
      <c r="A2402" s="227">
        <v>3531</v>
      </c>
      <c r="B2402" s="227" t="s">
        <v>20357</v>
      </c>
      <c r="C2402" s="228" t="s">
        <v>2017</v>
      </c>
      <c r="D2402" s="228" t="s">
        <v>2018</v>
      </c>
      <c r="E2402" s="228" t="s">
        <v>20358</v>
      </c>
    </row>
    <row r="2403" spans="1:5" ht="12.75">
      <c r="A2403" s="227">
        <v>3522</v>
      </c>
      <c r="B2403" s="227" t="s">
        <v>20359</v>
      </c>
      <c r="C2403" s="228" t="s">
        <v>2017</v>
      </c>
      <c r="D2403" s="228" t="s">
        <v>2018</v>
      </c>
      <c r="E2403" s="228" t="s">
        <v>20207</v>
      </c>
    </row>
    <row r="2404" spans="1:5" ht="12.75">
      <c r="A2404" s="227">
        <v>3527</v>
      </c>
      <c r="B2404" s="227" t="s">
        <v>20360</v>
      </c>
      <c r="C2404" s="228" t="s">
        <v>2017</v>
      </c>
      <c r="D2404" s="228" t="s">
        <v>2018</v>
      </c>
      <c r="E2404" s="228" t="s">
        <v>20361</v>
      </c>
    </row>
    <row r="2405" spans="1:5" ht="12.75">
      <c r="A2405" s="227">
        <v>3516</v>
      </c>
      <c r="B2405" s="227" t="s">
        <v>11328</v>
      </c>
      <c r="C2405" s="228" t="s">
        <v>2017</v>
      </c>
      <c r="D2405" s="228" t="s">
        <v>2018</v>
      </c>
      <c r="E2405" s="228" t="s">
        <v>18554</v>
      </c>
    </row>
    <row r="2406" spans="1:5" ht="12.75">
      <c r="A2406" s="227">
        <v>3517</v>
      </c>
      <c r="B2406" s="227" t="s">
        <v>20362</v>
      </c>
      <c r="C2406" s="228" t="s">
        <v>2017</v>
      </c>
      <c r="D2406" s="228" t="s">
        <v>2018</v>
      </c>
      <c r="E2406" s="228" t="s">
        <v>19510</v>
      </c>
    </row>
    <row r="2407" spans="1:5" ht="12.75">
      <c r="A2407" s="227">
        <v>3515</v>
      </c>
      <c r="B2407" s="227" t="s">
        <v>11329</v>
      </c>
      <c r="C2407" s="228" t="s">
        <v>2017</v>
      </c>
      <c r="D2407" s="228" t="s">
        <v>2018</v>
      </c>
      <c r="E2407" s="228" t="s">
        <v>20363</v>
      </c>
    </row>
    <row r="2408" spans="1:5" ht="12.75">
      <c r="A2408" s="227">
        <v>20147</v>
      </c>
      <c r="B2408" s="227" t="s">
        <v>11330</v>
      </c>
      <c r="C2408" s="228" t="s">
        <v>2017</v>
      </c>
      <c r="D2408" s="228" t="s">
        <v>2018</v>
      </c>
      <c r="E2408" s="228" t="s">
        <v>19507</v>
      </c>
    </row>
    <row r="2409" spans="1:5" ht="12.75">
      <c r="A2409" s="227">
        <v>3524</v>
      </c>
      <c r="B2409" s="227" t="s">
        <v>11331</v>
      </c>
      <c r="C2409" s="228" t="s">
        <v>2017</v>
      </c>
      <c r="D2409" s="228" t="s">
        <v>2018</v>
      </c>
      <c r="E2409" s="228" t="s">
        <v>20364</v>
      </c>
    </row>
    <row r="2410" spans="1:5" ht="12.75">
      <c r="A2410" s="227">
        <v>3532</v>
      </c>
      <c r="B2410" s="227" t="s">
        <v>11332</v>
      </c>
      <c r="C2410" s="228" t="s">
        <v>2017</v>
      </c>
      <c r="D2410" s="228" t="s">
        <v>2018</v>
      </c>
      <c r="E2410" s="228" t="s">
        <v>20365</v>
      </c>
    </row>
    <row r="2411" spans="1:5" ht="12.75">
      <c r="A2411" s="227">
        <v>3528</v>
      </c>
      <c r="B2411" s="227" t="s">
        <v>11333</v>
      </c>
      <c r="C2411" s="228" t="s">
        <v>2017</v>
      </c>
      <c r="D2411" s="228" t="s">
        <v>2018</v>
      </c>
      <c r="E2411" s="228" t="s">
        <v>20366</v>
      </c>
    </row>
    <row r="2412" spans="1:5" ht="12.75">
      <c r="A2412" s="227">
        <v>37952</v>
      </c>
      <c r="B2412" s="227" t="s">
        <v>11334</v>
      </c>
      <c r="C2412" s="228" t="s">
        <v>2017</v>
      </c>
      <c r="D2412" s="228" t="s">
        <v>2018</v>
      </c>
      <c r="E2412" s="228" t="s">
        <v>20367</v>
      </c>
    </row>
    <row r="2413" spans="1:5" ht="12.75">
      <c r="A2413" s="227">
        <v>37951</v>
      </c>
      <c r="B2413" s="227" t="s">
        <v>11335</v>
      </c>
      <c r="C2413" s="228" t="s">
        <v>2017</v>
      </c>
      <c r="D2413" s="228" t="s">
        <v>2018</v>
      </c>
      <c r="E2413" s="228" t="s">
        <v>20368</v>
      </c>
    </row>
    <row r="2414" spans="1:5" ht="12.75">
      <c r="A2414" s="227">
        <v>3518</v>
      </c>
      <c r="B2414" s="227" t="s">
        <v>11336</v>
      </c>
      <c r="C2414" s="228" t="s">
        <v>2017</v>
      </c>
      <c r="D2414" s="228" t="s">
        <v>2018</v>
      </c>
      <c r="E2414" s="228" t="s">
        <v>20369</v>
      </c>
    </row>
    <row r="2415" spans="1:5" ht="12.75">
      <c r="A2415" s="227">
        <v>3519</v>
      </c>
      <c r="B2415" s="227" t="s">
        <v>11337</v>
      </c>
      <c r="C2415" s="228" t="s">
        <v>2017</v>
      </c>
      <c r="D2415" s="228" t="s">
        <v>2018</v>
      </c>
      <c r="E2415" s="228" t="s">
        <v>20370</v>
      </c>
    </row>
    <row r="2416" spans="1:5" ht="12.75">
      <c r="A2416" s="227">
        <v>3520</v>
      </c>
      <c r="B2416" s="227" t="s">
        <v>11338</v>
      </c>
      <c r="C2416" s="228" t="s">
        <v>2017</v>
      </c>
      <c r="D2416" s="228" t="s">
        <v>2018</v>
      </c>
      <c r="E2416" s="228" t="s">
        <v>20371</v>
      </c>
    </row>
    <row r="2417" spans="1:5" ht="12.75">
      <c r="A2417" s="227">
        <v>37950</v>
      </c>
      <c r="B2417" s="227" t="s">
        <v>11339</v>
      </c>
      <c r="C2417" s="228" t="s">
        <v>2017</v>
      </c>
      <c r="D2417" s="228" t="s">
        <v>2018</v>
      </c>
      <c r="E2417" s="228" t="s">
        <v>20372</v>
      </c>
    </row>
    <row r="2418" spans="1:5" ht="12.75">
      <c r="A2418" s="227">
        <v>37949</v>
      </c>
      <c r="B2418" s="227" t="s">
        <v>11340</v>
      </c>
      <c r="C2418" s="228" t="s">
        <v>2017</v>
      </c>
      <c r="D2418" s="228" t="s">
        <v>2018</v>
      </c>
      <c r="E2418" s="228" t="s">
        <v>19009</v>
      </c>
    </row>
    <row r="2419" spans="1:5" ht="12.75">
      <c r="A2419" s="227">
        <v>3526</v>
      </c>
      <c r="B2419" s="227" t="s">
        <v>11341</v>
      </c>
      <c r="C2419" s="228" t="s">
        <v>2017</v>
      </c>
      <c r="D2419" s="228" t="s">
        <v>2018</v>
      </c>
      <c r="E2419" s="228" t="s">
        <v>20373</v>
      </c>
    </row>
    <row r="2420" spans="1:5" ht="12.75">
      <c r="A2420" s="227">
        <v>3509</v>
      </c>
      <c r="B2420" s="227" t="s">
        <v>11342</v>
      </c>
      <c r="C2420" s="228" t="s">
        <v>2017</v>
      </c>
      <c r="D2420" s="228" t="s">
        <v>2018</v>
      </c>
      <c r="E2420" s="228" t="s">
        <v>20374</v>
      </c>
    </row>
    <row r="2421" spans="1:5" ht="12.75">
      <c r="A2421" s="227">
        <v>3530</v>
      </c>
      <c r="B2421" s="227" t="s">
        <v>20375</v>
      </c>
      <c r="C2421" s="228" t="s">
        <v>2017</v>
      </c>
      <c r="D2421" s="228" t="s">
        <v>2018</v>
      </c>
      <c r="E2421" s="228" t="s">
        <v>20376</v>
      </c>
    </row>
    <row r="2422" spans="1:5" ht="12.75">
      <c r="A2422" s="227">
        <v>3542</v>
      </c>
      <c r="B2422" s="227" t="s">
        <v>20377</v>
      </c>
      <c r="C2422" s="228" t="s">
        <v>2017</v>
      </c>
      <c r="D2422" s="228" t="s">
        <v>2018</v>
      </c>
      <c r="E2422" s="228" t="s">
        <v>18372</v>
      </c>
    </row>
    <row r="2423" spans="1:5" ht="12.75">
      <c r="A2423" s="227">
        <v>3529</v>
      </c>
      <c r="B2423" s="227" t="s">
        <v>20378</v>
      </c>
      <c r="C2423" s="228" t="s">
        <v>2017</v>
      </c>
      <c r="D2423" s="228" t="s">
        <v>2018</v>
      </c>
      <c r="E2423" s="228" t="s">
        <v>20379</v>
      </c>
    </row>
    <row r="2424" spans="1:5" ht="12.75">
      <c r="A2424" s="227">
        <v>3536</v>
      </c>
      <c r="B2424" s="227" t="s">
        <v>20380</v>
      </c>
      <c r="C2424" s="228" t="s">
        <v>2017</v>
      </c>
      <c r="D2424" s="228" t="s">
        <v>2018</v>
      </c>
      <c r="E2424" s="228" t="s">
        <v>18554</v>
      </c>
    </row>
    <row r="2425" spans="1:5" ht="12.75">
      <c r="A2425" s="227">
        <v>3535</v>
      </c>
      <c r="B2425" s="227" t="s">
        <v>20381</v>
      </c>
      <c r="C2425" s="228" t="s">
        <v>2017</v>
      </c>
      <c r="D2425" s="228" t="s">
        <v>2018</v>
      </c>
      <c r="E2425" s="228" t="s">
        <v>20382</v>
      </c>
    </row>
    <row r="2426" spans="1:5" ht="12.75">
      <c r="A2426" s="227">
        <v>3540</v>
      </c>
      <c r="B2426" s="227" t="s">
        <v>20383</v>
      </c>
      <c r="C2426" s="228" t="s">
        <v>2017</v>
      </c>
      <c r="D2426" s="228" t="s">
        <v>2018</v>
      </c>
      <c r="E2426" s="228" t="s">
        <v>20384</v>
      </c>
    </row>
    <row r="2427" spans="1:5" ht="12.75">
      <c r="A2427" s="227">
        <v>3539</v>
      </c>
      <c r="B2427" s="227" t="s">
        <v>20385</v>
      </c>
      <c r="C2427" s="228" t="s">
        <v>2017</v>
      </c>
      <c r="D2427" s="228" t="s">
        <v>2018</v>
      </c>
      <c r="E2427" s="228" t="s">
        <v>20386</v>
      </c>
    </row>
    <row r="2428" spans="1:5" ht="12.75">
      <c r="A2428" s="227">
        <v>3513</v>
      </c>
      <c r="B2428" s="227" t="s">
        <v>20387</v>
      </c>
      <c r="C2428" s="228" t="s">
        <v>2017</v>
      </c>
      <c r="D2428" s="228" t="s">
        <v>2018</v>
      </c>
      <c r="E2428" s="228" t="s">
        <v>20388</v>
      </c>
    </row>
    <row r="2429" spans="1:5" ht="12.75">
      <c r="A2429" s="227">
        <v>3510</v>
      </c>
      <c r="B2429" s="227" t="s">
        <v>20389</v>
      </c>
      <c r="C2429" s="228" t="s">
        <v>2017</v>
      </c>
      <c r="D2429" s="228" t="s">
        <v>2018</v>
      </c>
      <c r="E2429" s="228" t="s">
        <v>19092</v>
      </c>
    </row>
    <row r="2430" spans="1:5" ht="12.75">
      <c r="A2430" s="227">
        <v>38913</v>
      </c>
      <c r="B2430" s="227" t="s">
        <v>20390</v>
      </c>
      <c r="C2430" s="228" t="s">
        <v>2017</v>
      </c>
      <c r="D2430" s="228" t="s">
        <v>2020</v>
      </c>
      <c r="E2430" s="228" t="s">
        <v>20391</v>
      </c>
    </row>
    <row r="2431" spans="1:5" ht="12.75">
      <c r="A2431" s="227">
        <v>38914</v>
      </c>
      <c r="B2431" s="227" t="s">
        <v>20392</v>
      </c>
      <c r="C2431" s="228" t="s">
        <v>2017</v>
      </c>
      <c r="D2431" s="228" t="s">
        <v>2020</v>
      </c>
      <c r="E2431" s="228" t="s">
        <v>19252</v>
      </c>
    </row>
    <row r="2432" spans="1:5" ht="12.75">
      <c r="A2432" s="227">
        <v>38915</v>
      </c>
      <c r="B2432" s="227" t="s">
        <v>20393</v>
      </c>
      <c r="C2432" s="228" t="s">
        <v>2017</v>
      </c>
      <c r="D2432" s="228" t="s">
        <v>2020</v>
      </c>
      <c r="E2432" s="228" t="s">
        <v>20394</v>
      </c>
    </row>
    <row r="2433" spans="1:5" ht="12.75">
      <c r="A2433" s="227">
        <v>38916</v>
      </c>
      <c r="B2433" s="227" t="s">
        <v>20395</v>
      </c>
      <c r="C2433" s="228" t="s">
        <v>2017</v>
      </c>
      <c r="D2433" s="228" t="s">
        <v>2020</v>
      </c>
      <c r="E2433" s="228" t="s">
        <v>20396</v>
      </c>
    </row>
    <row r="2434" spans="1:5" ht="12.75">
      <c r="A2434" s="227">
        <v>39300</v>
      </c>
      <c r="B2434" s="227" t="s">
        <v>20397</v>
      </c>
      <c r="C2434" s="228" t="s">
        <v>2017</v>
      </c>
      <c r="D2434" s="228" t="s">
        <v>2020</v>
      </c>
      <c r="E2434" s="228" t="s">
        <v>20398</v>
      </c>
    </row>
    <row r="2435" spans="1:5" ht="12.75">
      <c r="A2435" s="227">
        <v>39301</v>
      </c>
      <c r="B2435" s="227" t="s">
        <v>20399</v>
      </c>
      <c r="C2435" s="228" t="s">
        <v>2017</v>
      </c>
      <c r="D2435" s="228" t="s">
        <v>2020</v>
      </c>
      <c r="E2435" s="228" t="s">
        <v>20400</v>
      </c>
    </row>
    <row r="2436" spans="1:5" ht="12.75">
      <c r="A2436" s="227">
        <v>39302</v>
      </c>
      <c r="B2436" s="227" t="s">
        <v>20401</v>
      </c>
      <c r="C2436" s="228" t="s">
        <v>2017</v>
      </c>
      <c r="D2436" s="228" t="s">
        <v>2020</v>
      </c>
      <c r="E2436" s="228" t="s">
        <v>20402</v>
      </c>
    </row>
    <row r="2437" spans="1:5" ht="12.75">
      <c r="A2437" s="227">
        <v>38923</v>
      </c>
      <c r="B2437" s="227" t="s">
        <v>20403</v>
      </c>
      <c r="C2437" s="228" t="s">
        <v>2017</v>
      </c>
      <c r="D2437" s="228" t="s">
        <v>2020</v>
      </c>
      <c r="E2437" s="228" t="s">
        <v>20404</v>
      </c>
    </row>
    <row r="2438" spans="1:5" ht="12.75">
      <c r="A2438" s="227">
        <v>38925</v>
      </c>
      <c r="B2438" s="227" t="s">
        <v>20405</v>
      </c>
      <c r="C2438" s="228" t="s">
        <v>2017</v>
      </c>
      <c r="D2438" s="228" t="s">
        <v>2020</v>
      </c>
      <c r="E2438" s="228" t="s">
        <v>20406</v>
      </c>
    </row>
    <row r="2439" spans="1:5" ht="12.75">
      <c r="A2439" s="227">
        <v>38926</v>
      </c>
      <c r="B2439" s="227" t="s">
        <v>20407</v>
      </c>
      <c r="C2439" s="228" t="s">
        <v>2017</v>
      </c>
      <c r="D2439" s="228" t="s">
        <v>2020</v>
      </c>
      <c r="E2439" s="228" t="s">
        <v>20408</v>
      </c>
    </row>
    <row r="2440" spans="1:5" ht="12.75">
      <c r="A2440" s="227">
        <v>38927</v>
      </c>
      <c r="B2440" s="227" t="s">
        <v>20409</v>
      </c>
      <c r="C2440" s="228" t="s">
        <v>2017</v>
      </c>
      <c r="D2440" s="228" t="s">
        <v>2020</v>
      </c>
      <c r="E2440" s="228" t="s">
        <v>18206</v>
      </c>
    </row>
    <row r="2441" spans="1:5" ht="12.75">
      <c r="A2441" s="227">
        <v>39304</v>
      </c>
      <c r="B2441" s="227" t="s">
        <v>20410</v>
      </c>
      <c r="C2441" s="228" t="s">
        <v>2017</v>
      </c>
      <c r="D2441" s="228" t="s">
        <v>2020</v>
      </c>
      <c r="E2441" s="228" t="s">
        <v>20411</v>
      </c>
    </row>
    <row r="2442" spans="1:5" ht="12.75">
      <c r="A2442" s="227">
        <v>39305</v>
      </c>
      <c r="B2442" s="227" t="s">
        <v>20412</v>
      </c>
      <c r="C2442" s="228" t="s">
        <v>2017</v>
      </c>
      <c r="D2442" s="228" t="s">
        <v>2020</v>
      </c>
      <c r="E2442" s="228" t="s">
        <v>19286</v>
      </c>
    </row>
    <row r="2443" spans="1:5" ht="12.75">
      <c r="A2443" s="227">
        <v>39306</v>
      </c>
      <c r="B2443" s="227" t="s">
        <v>20413</v>
      </c>
      <c r="C2443" s="228" t="s">
        <v>2017</v>
      </c>
      <c r="D2443" s="228" t="s">
        <v>2020</v>
      </c>
      <c r="E2443" s="228" t="s">
        <v>18099</v>
      </c>
    </row>
    <row r="2444" spans="1:5" ht="12.75">
      <c r="A2444" s="227">
        <v>38928</v>
      </c>
      <c r="B2444" s="227" t="s">
        <v>20414</v>
      </c>
      <c r="C2444" s="228" t="s">
        <v>2017</v>
      </c>
      <c r="D2444" s="228" t="s">
        <v>2020</v>
      </c>
      <c r="E2444" s="228" t="s">
        <v>20361</v>
      </c>
    </row>
    <row r="2445" spans="1:5" ht="12.75">
      <c r="A2445" s="227">
        <v>38941</v>
      </c>
      <c r="B2445" s="227" t="s">
        <v>20415</v>
      </c>
      <c r="C2445" s="228" t="s">
        <v>2017</v>
      </c>
      <c r="D2445" s="228" t="s">
        <v>2020</v>
      </c>
      <c r="E2445" s="228" t="s">
        <v>19090</v>
      </c>
    </row>
    <row r="2446" spans="1:5" ht="12.75">
      <c r="A2446" s="227">
        <v>38917</v>
      </c>
      <c r="B2446" s="227" t="s">
        <v>20416</v>
      </c>
      <c r="C2446" s="228" t="s">
        <v>2017</v>
      </c>
      <c r="D2446" s="228" t="s">
        <v>2020</v>
      </c>
      <c r="E2446" s="228" t="s">
        <v>20130</v>
      </c>
    </row>
    <row r="2447" spans="1:5" ht="12.75">
      <c r="A2447" s="227">
        <v>38919</v>
      </c>
      <c r="B2447" s="227" t="s">
        <v>20417</v>
      </c>
      <c r="C2447" s="228" t="s">
        <v>2017</v>
      </c>
      <c r="D2447" s="228" t="s">
        <v>2020</v>
      </c>
      <c r="E2447" s="228" t="s">
        <v>20418</v>
      </c>
    </row>
    <row r="2448" spans="1:5" ht="12.75">
      <c r="A2448" s="227">
        <v>38922</v>
      </c>
      <c r="B2448" s="227" t="s">
        <v>20419</v>
      </c>
      <c r="C2448" s="228" t="s">
        <v>2017</v>
      </c>
      <c r="D2448" s="228" t="s">
        <v>2020</v>
      </c>
      <c r="E2448" s="228" t="s">
        <v>20420</v>
      </c>
    </row>
    <row r="2449" spans="1:5" ht="12.75">
      <c r="A2449" s="227">
        <v>20151</v>
      </c>
      <c r="B2449" s="227" t="s">
        <v>20421</v>
      </c>
      <c r="C2449" s="228" t="s">
        <v>2017</v>
      </c>
      <c r="D2449" s="228" t="s">
        <v>2018</v>
      </c>
      <c r="E2449" s="228" t="s">
        <v>20422</v>
      </c>
    </row>
    <row r="2450" spans="1:5" ht="12.75">
      <c r="A2450" s="227">
        <v>20152</v>
      </c>
      <c r="B2450" s="227" t="s">
        <v>20423</v>
      </c>
      <c r="C2450" s="228" t="s">
        <v>2017</v>
      </c>
      <c r="D2450" s="228" t="s">
        <v>2018</v>
      </c>
      <c r="E2450" s="228" t="s">
        <v>20424</v>
      </c>
    </row>
    <row r="2451" spans="1:5" ht="12.75">
      <c r="A2451" s="227">
        <v>20148</v>
      </c>
      <c r="B2451" s="227" t="s">
        <v>20425</v>
      </c>
      <c r="C2451" s="228" t="s">
        <v>2017</v>
      </c>
      <c r="D2451" s="228" t="s">
        <v>2018</v>
      </c>
      <c r="E2451" s="228" t="s">
        <v>20426</v>
      </c>
    </row>
    <row r="2452" spans="1:5" ht="12.75">
      <c r="A2452" s="227">
        <v>20149</v>
      </c>
      <c r="B2452" s="227" t="s">
        <v>20427</v>
      </c>
      <c r="C2452" s="228" t="s">
        <v>2017</v>
      </c>
      <c r="D2452" s="228" t="s">
        <v>2018</v>
      </c>
      <c r="E2452" s="228" t="s">
        <v>20428</v>
      </c>
    </row>
    <row r="2453" spans="1:5" ht="12.75">
      <c r="A2453" s="227">
        <v>20150</v>
      </c>
      <c r="B2453" s="227" t="s">
        <v>20429</v>
      </c>
      <c r="C2453" s="228" t="s">
        <v>2017</v>
      </c>
      <c r="D2453" s="228" t="s">
        <v>2018</v>
      </c>
      <c r="E2453" s="228" t="s">
        <v>20430</v>
      </c>
    </row>
    <row r="2454" spans="1:5" ht="12.75">
      <c r="A2454" s="227">
        <v>20157</v>
      </c>
      <c r="B2454" s="227" t="s">
        <v>20431</v>
      </c>
      <c r="C2454" s="228" t="s">
        <v>2017</v>
      </c>
      <c r="D2454" s="228" t="s">
        <v>2018</v>
      </c>
      <c r="E2454" s="228" t="s">
        <v>20432</v>
      </c>
    </row>
    <row r="2455" spans="1:5" ht="12.75">
      <c r="A2455" s="227">
        <v>20158</v>
      </c>
      <c r="B2455" s="227" t="s">
        <v>20433</v>
      </c>
      <c r="C2455" s="228" t="s">
        <v>2017</v>
      </c>
      <c r="D2455" s="228" t="s">
        <v>2018</v>
      </c>
      <c r="E2455" s="228" t="s">
        <v>20434</v>
      </c>
    </row>
    <row r="2456" spans="1:5" ht="12.75">
      <c r="A2456" s="227">
        <v>20154</v>
      </c>
      <c r="B2456" s="227" t="s">
        <v>20435</v>
      </c>
      <c r="C2456" s="228" t="s">
        <v>2017</v>
      </c>
      <c r="D2456" s="228" t="s">
        <v>2018</v>
      </c>
      <c r="E2456" s="228" t="s">
        <v>20436</v>
      </c>
    </row>
    <row r="2457" spans="1:5" ht="12.75">
      <c r="A2457" s="227">
        <v>20155</v>
      </c>
      <c r="B2457" s="227" t="s">
        <v>20437</v>
      </c>
      <c r="C2457" s="228" t="s">
        <v>2017</v>
      </c>
      <c r="D2457" s="228" t="s">
        <v>2018</v>
      </c>
      <c r="E2457" s="228" t="s">
        <v>20391</v>
      </c>
    </row>
    <row r="2458" spans="1:5" ht="12.75">
      <c r="A2458" s="227">
        <v>20156</v>
      </c>
      <c r="B2458" s="227" t="s">
        <v>20438</v>
      </c>
      <c r="C2458" s="228" t="s">
        <v>2017</v>
      </c>
      <c r="D2458" s="228" t="s">
        <v>2018</v>
      </c>
      <c r="E2458" s="228" t="s">
        <v>20439</v>
      </c>
    </row>
    <row r="2459" spans="1:5" ht="12.75">
      <c r="A2459" s="227">
        <v>3499</v>
      </c>
      <c r="B2459" s="227" t="s">
        <v>20440</v>
      </c>
      <c r="C2459" s="228" t="s">
        <v>2017</v>
      </c>
      <c r="D2459" s="228" t="s">
        <v>2018</v>
      </c>
      <c r="E2459" s="228" t="s">
        <v>20441</v>
      </c>
    </row>
    <row r="2460" spans="1:5" ht="12.75">
      <c r="A2460" s="227">
        <v>3500</v>
      </c>
      <c r="B2460" s="227" t="s">
        <v>20442</v>
      </c>
      <c r="C2460" s="228" t="s">
        <v>2017</v>
      </c>
      <c r="D2460" s="228" t="s">
        <v>2018</v>
      </c>
      <c r="E2460" s="228" t="s">
        <v>20443</v>
      </c>
    </row>
    <row r="2461" spans="1:5" ht="12.75">
      <c r="A2461" s="227">
        <v>3501</v>
      </c>
      <c r="B2461" s="227" t="s">
        <v>20444</v>
      </c>
      <c r="C2461" s="228" t="s">
        <v>2017</v>
      </c>
      <c r="D2461" s="228" t="s">
        <v>2018</v>
      </c>
      <c r="E2461" s="228" t="s">
        <v>18082</v>
      </c>
    </row>
    <row r="2462" spans="1:5" ht="12.75">
      <c r="A2462" s="227">
        <v>3502</v>
      </c>
      <c r="B2462" s="227" t="s">
        <v>20445</v>
      </c>
      <c r="C2462" s="228" t="s">
        <v>2017</v>
      </c>
      <c r="D2462" s="228" t="s">
        <v>2018</v>
      </c>
      <c r="E2462" s="228" t="s">
        <v>20446</v>
      </c>
    </row>
    <row r="2463" spans="1:5" ht="12.75">
      <c r="A2463" s="227">
        <v>3503</v>
      </c>
      <c r="B2463" s="227" t="s">
        <v>20447</v>
      </c>
      <c r="C2463" s="228" t="s">
        <v>2017</v>
      </c>
      <c r="D2463" s="228" t="s">
        <v>2018</v>
      </c>
      <c r="E2463" s="228" t="s">
        <v>20448</v>
      </c>
    </row>
    <row r="2464" spans="1:5" ht="12.75">
      <c r="A2464" s="227">
        <v>3477</v>
      </c>
      <c r="B2464" s="227" t="s">
        <v>20449</v>
      </c>
      <c r="C2464" s="228" t="s">
        <v>2017</v>
      </c>
      <c r="D2464" s="228" t="s">
        <v>2018</v>
      </c>
      <c r="E2464" s="228" t="s">
        <v>19109</v>
      </c>
    </row>
    <row r="2465" spans="1:5" ht="12.75">
      <c r="A2465" s="227">
        <v>3478</v>
      </c>
      <c r="B2465" s="227" t="s">
        <v>20450</v>
      </c>
      <c r="C2465" s="228" t="s">
        <v>2017</v>
      </c>
      <c r="D2465" s="228" t="s">
        <v>2018</v>
      </c>
      <c r="E2465" s="228" t="s">
        <v>20451</v>
      </c>
    </row>
    <row r="2466" spans="1:5" ht="12.75">
      <c r="A2466" s="227">
        <v>3525</v>
      </c>
      <c r="B2466" s="227" t="s">
        <v>20452</v>
      </c>
      <c r="C2466" s="228" t="s">
        <v>2017</v>
      </c>
      <c r="D2466" s="228" t="s">
        <v>2018</v>
      </c>
      <c r="E2466" s="228" t="s">
        <v>20453</v>
      </c>
    </row>
    <row r="2467" spans="1:5" ht="12.75">
      <c r="A2467" s="227">
        <v>3511</v>
      </c>
      <c r="B2467" s="227" t="s">
        <v>20454</v>
      </c>
      <c r="C2467" s="228" t="s">
        <v>2017</v>
      </c>
      <c r="D2467" s="228" t="s">
        <v>2018</v>
      </c>
      <c r="E2467" s="228" t="s">
        <v>20455</v>
      </c>
    </row>
    <row r="2468" spans="1:5" ht="12.75">
      <c r="A2468" s="227">
        <v>12032</v>
      </c>
      <c r="B2468" s="227" t="s">
        <v>11343</v>
      </c>
      <c r="C2468" s="228" t="s">
        <v>2029</v>
      </c>
      <c r="D2468" s="228" t="s">
        <v>2018</v>
      </c>
      <c r="E2468" s="228" t="s">
        <v>20456</v>
      </c>
    </row>
    <row r="2469" spans="1:5" ht="12.75">
      <c r="A2469" s="227">
        <v>12030</v>
      </c>
      <c r="B2469" s="227" t="s">
        <v>11344</v>
      </c>
      <c r="C2469" s="228" t="s">
        <v>2029</v>
      </c>
      <c r="D2469" s="228" t="s">
        <v>2018</v>
      </c>
      <c r="E2469" s="228" t="s">
        <v>20457</v>
      </c>
    </row>
    <row r="2470" spans="1:5" ht="12.75">
      <c r="A2470" s="227">
        <v>10908</v>
      </c>
      <c r="B2470" s="227" t="s">
        <v>11345</v>
      </c>
      <c r="C2470" s="228" t="s">
        <v>2017</v>
      </c>
      <c r="D2470" s="228" t="s">
        <v>2018</v>
      </c>
      <c r="E2470" s="228" t="s">
        <v>20458</v>
      </c>
    </row>
    <row r="2471" spans="1:5" ht="12.75">
      <c r="A2471" s="227">
        <v>10909</v>
      </c>
      <c r="B2471" s="227" t="s">
        <v>11346</v>
      </c>
      <c r="C2471" s="228" t="s">
        <v>2017</v>
      </c>
      <c r="D2471" s="228" t="s">
        <v>2018</v>
      </c>
      <c r="E2471" s="228" t="s">
        <v>19343</v>
      </c>
    </row>
    <row r="2472" spans="1:5" ht="12.75">
      <c r="A2472" s="227">
        <v>3669</v>
      </c>
      <c r="B2472" s="227" t="s">
        <v>11347</v>
      </c>
      <c r="C2472" s="228" t="s">
        <v>2017</v>
      </c>
      <c r="D2472" s="228" t="s">
        <v>2018</v>
      </c>
      <c r="E2472" s="228" t="s">
        <v>20459</v>
      </c>
    </row>
    <row r="2473" spans="1:5" ht="12.75">
      <c r="A2473" s="227">
        <v>20139</v>
      </c>
      <c r="B2473" s="227" t="s">
        <v>20460</v>
      </c>
      <c r="C2473" s="228" t="s">
        <v>2017</v>
      </c>
      <c r="D2473" s="228" t="s">
        <v>2018</v>
      </c>
      <c r="E2473" s="228" t="s">
        <v>20461</v>
      </c>
    </row>
    <row r="2474" spans="1:5" ht="12.75">
      <c r="A2474" s="227">
        <v>3668</v>
      </c>
      <c r="B2474" s="227" t="s">
        <v>11348</v>
      </c>
      <c r="C2474" s="228" t="s">
        <v>2017</v>
      </c>
      <c r="D2474" s="228" t="s">
        <v>2018</v>
      </c>
      <c r="E2474" s="228" t="s">
        <v>20462</v>
      </c>
    </row>
    <row r="2475" spans="1:5" ht="12.75">
      <c r="A2475" s="227">
        <v>10911</v>
      </c>
      <c r="B2475" s="227" t="s">
        <v>11349</v>
      </c>
      <c r="C2475" s="228" t="s">
        <v>2017</v>
      </c>
      <c r="D2475" s="228" t="s">
        <v>2018</v>
      </c>
      <c r="E2475" s="228" t="s">
        <v>20073</v>
      </c>
    </row>
    <row r="2476" spans="1:5" ht="12.75">
      <c r="A2476" s="227">
        <v>3659</v>
      </c>
      <c r="B2476" s="227" t="s">
        <v>20463</v>
      </c>
      <c r="C2476" s="228" t="s">
        <v>2017</v>
      </c>
      <c r="D2476" s="228" t="s">
        <v>2018</v>
      </c>
      <c r="E2476" s="228" t="s">
        <v>20464</v>
      </c>
    </row>
    <row r="2477" spans="1:5" ht="12.75">
      <c r="A2477" s="227">
        <v>3660</v>
      </c>
      <c r="B2477" s="227" t="s">
        <v>20465</v>
      </c>
      <c r="C2477" s="228" t="s">
        <v>2017</v>
      </c>
      <c r="D2477" s="228" t="s">
        <v>2018</v>
      </c>
      <c r="E2477" s="228" t="s">
        <v>20466</v>
      </c>
    </row>
    <row r="2478" spans="1:5" ht="12.75">
      <c r="A2478" s="227">
        <v>20144</v>
      </c>
      <c r="B2478" s="227" t="s">
        <v>20467</v>
      </c>
      <c r="C2478" s="228" t="s">
        <v>2017</v>
      </c>
      <c r="D2478" s="228" t="s">
        <v>2018</v>
      </c>
      <c r="E2478" s="228" t="s">
        <v>20468</v>
      </c>
    </row>
    <row r="2479" spans="1:5" ht="12.75">
      <c r="A2479" s="227">
        <v>20143</v>
      </c>
      <c r="B2479" s="227" t="s">
        <v>20469</v>
      </c>
      <c r="C2479" s="228" t="s">
        <v>2017</v>
      </c>
      <c r="D2479" s="228" t="s">
        <v>2018</v>
      </c>
      <c r="E2479" s="228" t="s">
        <v>20470</v>
      </c>
    </row>
    <row r="2480" spans="1:5" ht="12.75">
      <c r="A2480" s="227">
        <v>20145</v>
      </c>
      <c r="B2480" s="227" t="s">
        <v>20471</v>
      </c>
      <c r="C2480" s="228" t="s">
        <v>2017</v>
      </c>
      <c r="D2480" s="228" t="s">
        <v>2018</v>
      </c>
      <c r="E2480" s="228" t="s">
        <v>20472</v>
      </c>
    </row>
    <row r="2481" spans="1:5" ht="12.75">
      <c r="A2481" s="227">
        <v>20146</v>
      </c>
      <c r="B2481" s="227" t="s">
        <v>20473</v>
      </c>
      <c r="C2481" s="228" t="s">
        <v>2017</v>
      </c>
      <c r="D2481" s="228" t="s">
        <v>2018</v>
      </c>
      <c r="E2481" s="228" t="s">
        <v>20474</v>
      </c>
    </row>
    <row r="2482" spans="1:5" ht="12.75">
      <c r="A2482" s="227">
        <v>20140</v>
      </c>
      <c r="B2482" s="227" t="s">
        <v>20475</v>
      </c>
      <c r="C2482" s="228" t="s">
        <v>2017</v>
      </c>
      <c r="D2482" s="228" t="s">
        <v>2018</v>
      </c>
      <c r="E2482" s="228" t="s">
        <v>19099</v>
      </c>
    </row>
    <row r="2483" spans="1:5" ht="12.75">
      <c r="A2483" s="227">
        <v>20141</v>
      </c>
      <c r="B2483" s="227" t="s">
        <v>20476</v>
      </c>
      <c r="C2483" s="228" t="s">
        <v>2017</v>
      </c>
      <c r="D2483" s="228" t="s">
        <v>2018</v>
      </c>
      <c r="E2483" s="228" t="s">
        <v>20477</v>
      </c>
    </row>
    <row r="2484" spans="1:5" ht="12.75">
      <c r="A2484" s="227">
        <v>20142</v>
      </c>
      <c r="B2484" s="227" t="s">
        <v>20478</v>
      </c>
      <c r="C2484" s="228" t="s">
        <v>2017</v>
      </c>
      <c r="D2484" s="228" t="s">
        <v>2018</v>
      </c>
      <c r="E2484" s="228" t="s">
        <v>20479</v>
      </c>
    </row>
    <row r="2485" spans="1:5" ht="12.75">
      <c r="A2485" s="227">
        <v>3670</v>
      </c>
      <c r="B2485" s="227" t="s">
        <v>11350</v>
      </c>
      <c r="C2485" s="228" t="s">
        <v>2017</v>
      </c>
      <c r="D2485" s="228" t="s">
        <v>2018</v>
      </c>
      <c r="E2485" s="228" t="s">
        <v>20480</v>
      </c>
    </row>
    <row r="2486" spans="1:5" ht="12.75">
      <c r="A2486" s="227">
        <v>3666</v>
      </c>
      <c r="B2486" s="227" t="s">
        <v>11351</v>
      </c>
      <c r="C2486" s="228" t="s">
        <v>2017</v>
      </c>
      <c r="D2486" s="228" t="s">
        <v>2018</v>
      </c>
      <c r="E2486" s="228" t="s">
        <v>20481</v>
      </c>
    </row>
    <row r="2487" spans="1:5" ht="12.75">
      <c r="A2487" s="227">
        <v>3662</v>
      </c>
      <c r="B2487" s="227" t="s">
        <v>20482</v>
      </c>
      <c r="C2487" s="228" t="s">
        <v>2017</v>
      </c>
      <c r="D2487" s="228" t="s">
        <v>2018</v>
      </c>
      <c r="E2487" s="228" t="s">
        <v>20483</v>
      </c>
    </row>
    <row r="2488" spans="1:5" ht="12.75">
      <c r="A2488" s="227">
        <v>3658</v>
      </c>
      <c r="B2488" s="227" t="s">
        <v>20484</v>
      </c>
      <c r="C2488" s="228" t="s">
        <v>2017</v>
      </c>
      <c r="D2488" s="228" t="s">
        <v>2018</v>
      </c>
      <c r="E2488" s="228" t="s">
        <v>20485</v>
      </c>
    </row>
    <row r="2489" spans="1:5" ht="12.75">
      <c r="A2489" s="227">
        <v>14157</v>
      </c>
      <c r="B2489" s="227" t="s">
        <v>11352</v>
      </c>
      <c r="C2489" s="228" t="s">
        <v>2017</v>
      </c>
      <c r="D2489" s="228" t="s">
        <v>2020</v>
      </c>
      <c r="E2489" s="228" t="s">
        <v>20486</v>
      </c>
    </row>
    <row r="2490" spans="1:5" ht="12.75">
      <c r="A2490" s="227">
        <v>42696</v>
      </c>
      <c r="B2490" s="227" t="s">
        <v>20487</v>
      </c>
      <c r="C2490" s="228" t="s">
        <v>2017</v>
      </c>
      <c r="D2490" s="228" t="s">
        <v>2018</v>
      </c>
      <c r="E2490" s="228" t="s">
        <v>20488</v>
      </c>
    </row>
    <row r="2491" spans="1:5" ht="12.75">
      <c r="A2491" s="227">
        <v>39875</v>
      </c>
      <c r="B2491" s="227" t="s">
        <v>11353</v>
      </c>
      <c r="C2491" s="228" t="s">
        <v>2017</v>
      </c>
      <c r="D2491" s="228" t="s">
        <v>2020</v>
      </c>
      <c r="E2491" s="228" t="s">
        <v>20489</v>
      </c>
    </row>
    <row r="2492" spans="1:5" ht="12.75">
      <c r="A2492" s="227">
        <v>39876</v>
      </c>
      <c r="B2492" s="227" t="s">
        <v>11354</v>
      </c>
      <c r="C2492" s="228" t="s">
        <v>2017</v>
      </c>
      <c r="D2492" s="228" t="s">
        <v>2020</v>
      </c>
      <c r="E2492" s="228" t="s">
        <v>20490</v>
      </c>
    </row>
    <row r="2493" spans="1:5" ht="12.75">
      <c r="A2493" s="227">
        <v>39877</v>
      </c>
      <c r="B2493" s="227" t="s">
        <v>11355</v>
      </c>
      <c r="C2493" s="228" t="s">
        <v>2017</v>
      </c>
      <c r="D2493" s="228" t="s">
        <v>2020</v>
      </c>
      <c r="E2493" s="228" t="s">
        <v>20491</v>
      </c>
    </row>
    <row r="2494" spans="1:5" ht="12.75">
      <c r="A2494" s="227">
        <v>39878</v>
      </c>
      <c r="B2494" s="227" t="s">
        <v>11356</v>
      </c>
      <c r="C2494" s="228" t="s">
        <v>2017</v>
      </c>
      <c r="D2494" s="228" t="s">
        <v>2020</v>
      </c>
      <c r="E2494" s="228" t="s">
        <v>20492</v>
      </c>
    </row>
    <row r="2495" spans="1:5" ht="12.75">
      <c r="A2495" s="227">
        <v>39872</v>
      </c>
      <c r="B2495" s="227" t="s">
        <v>11357</v>
      </c>
      <c r="C2495" s="228" t="s">
        <v>2017</v>
      </c>
      <c r="D2495" s="228" t="s">
        <v>2020</v>
      </c>
      <c r="E2495" s="228" t="s">
        <v>20493</v>
      </c>
    </row>
    <row r="2496" spans="1:5" ht="12.75">
      <c r="A2496" s="227">
        <v>39873</v>
      </c>
      <c r="B2496" s="227" t="s">
        <v>11358</v>
      </c>
      <c r="C2496" s="228" t="s">
        <v>2017</v>
      </c>
      <c r="D2496" s="228" t="s">
        <v>2020</v>
      </c>
      <c r="E2496" s="228" t="s">
        <v>20494</v>
      </c>
    </row>
    <row r="2497" spans="1:5" ht="12.75">
      <c r="A2497" s="227">
        <v>39874</v>
      </c>
      <c r="B2497" s="227" t="s">
        <v>11359</v>
      </c>
      <c r="C2497" s="228" t="s">
        <v>2017</v>
      </c>
      <c r="D2497" s="228" t="s">
        <v>2020</v>
      </c>
      <c r="E2497" s="228" t="s">
        <v>20495</v>
      </c>
    </row>
    <row r="2498" spans="1:5" ht="12.75">
      <c r="A2498" s="227">
        <v>3674</v>
      </c>
      <c r="B2498" s="227" t="s">
        <v>11360</v>
      </c>
      <c r="C2498" s="228" t="s">
        <v>2023</v>
      </c>
      <c r="D2498" s="228" t="s">
        <v>2020</v>
      </c>
      <c r="E2498" s="228" t="s">
        <v>20496</v>
      </c>
    </row>
    <row r="2499" spans="1:5" ht="12.75">
      <c r="A2499" s="227">
        <v>3681</v>
      </c>
      <c r="B2499" s="227" t="s">
        <v>11361</v>
      </c>
      <c r="C2499" s="228" t="s">
        <v>2023</v>
      </c>
      <c r="D2499" s="228" t="s">
        <v>2020</v>
      </c>
      <c r="E2499" s="228" t="s">
        <v>20497</v>
      </c>
    </row>
    <row r="2500" spans="1:5" ht="12.75">
      <c r="A2500" s="227">
        <v>3676</v>
      </c>
      <c r="B2500" s="227" t="s">
        <v>11362</v>
      </c>
      <c r="C2500" s="228" t="s">
        <v>2023</v>
      </c>
      <c r="D2500" s="228" t="s">
        <v>2020</v>
      </c>
      <c r="E2500" s="228" t="s">
        <v>20498</v>
      </c>
    </row>
    <row r="2501" spans="1:5" ht="12.75">
      <c r="A2501" s="227">
        <v>3679</v>
      </c>
      <c r="B2501" s="227" t="s">
        <v>11363</v>
      </c>
      <c r="C2501" s="228" t="s">
        <v>2023</v>
      </c>
      <c r="D2501" s="228" t="s">
        <v>2020</v>
      </c>
      <c r="E2501" s="228" t="s">
        <v>20499</v>
      </c>
    </row>
    <row r="2502" spans="1:5" ht="12.75">
      <c r="A2502" s="227">
        <v>3672</v>
      </c>
      <c r="B2502" s="227" t="s">
        <v>11364</v>
      </c>
      <c r="C2502" s="228" t="s">
        <v>2023</v>
      </c>
      <c r="D2502" s="228" t="s">
        <v>2020</v>
      </c>
      <c r="E2502" s="228" t="s">
        <v>18075</v>
      </c>
    </row>
    <row r="2503" spans="1:5" ht="12.75">
      <c r="A2503" s="227">
        <v>3671</v>
      </c>
      <c r="B2503" s="227" t="s">
        <v>11365</v>
      </c>
      <c r="C2503" s="228" t="s">
        <v>2023</v>
      </c>
      <c r="D2503" s="228" t="s">
        <v>2020</v>
      </c>
      <c r="E2503" s="228" t="s">
        <v>20500</v>
      </c>
    </row>
    <row r="2504" spans="1:5" ht="12.75">
      <c r="A2504" s="227">
        <v>3673</v>
      </c>
      <c r="B2504" s="227" t="s">
        <v>11366</v>
      </c>
      <c r="C2504" s="228" t="s">
        <v>2023</v>
      </c>
      <c r="D2504" s="228" t="s">
        <v>2020</v>
      </c>
      <c r="E2504" s="228" t="s">
        <v>20501</v>
      </c>
    </row>
    <row r="2505" spans="1:5" ht="12.75">
      <c r="A2505" s="227">
        <v>38394</v>
      </c>
      <c r="B2505" s="227" t="s">
        <v>11367</v>
      </c>
      <c r="C2505" s="228" t="s">
        <v>2017</v>
      </c>
      <c r="D2505" s="228" t="s">
        <v>2018</v>
      </c>
      <c r="E2505" s="228" t="s">
        <v>20502</v>
      </c>
    </row>
    <row r="2506" spans="1:5" ht="12.75">
      <c r="A2506" s="227">
        <v>3729</v>
      </c>
      <c r="B2506" s="227" t="s">
        <v>11368</v>
      </c>
      <c r="C2506" s="228" t="s">
        <v>2017</v>
      </c>
      <c r="D2506" s="228" t="s">
        <v>2018</v>
      </c>
      <c r="E2506" s="228" t="s">
        <v>20503</v>
      </c>
    </row>
    <row r="2507" spans="1:5" ht="12.75">
      <c r="A2507" s="227">
        <v>39357</v>
      </c>
      <c r="B2507" s="227" t="s">
        <v>20504</v>
      </c>
      <c r="C2507" s="228" t="s">
        <v>2017</v>
      </c>
      <c r="D2507" s="228" t="s">
        <v>2020</v>
      </c>
      <c r="E2507" s="228" t="s">
        <v>20505</v>
      </c>
    </row>
    <row r="2508" spans="1:5" ht="12.75">
      <c r="A2508" s="227">
        <v>39358</v>
      </c>
      <c r="B2508" s="227" t="s">
        <v>20506</v>
      </c>
      <c r="C2508" s="228" t="s">
        <v>2017</v>
      </c>
      <c r="D2508" s="228" t="s">
        <v>2020</v>
      </c>
      <c r="E2508" s="228" t="s">
        <v>20505</v>
      </c>
    </row>
    <row r="2509" spans="1:5" ht="12.75">
      <c r="A2509" s="227">
        <v>39355</v>
      </c>
      <c r="B2509" s="227" t="s">
        <v>20507</v>
      </c>
      <c r="C2509" s="228" t="s">
        <v>2017</v>
      </c>
      <c r="D2509" s="228" t="s">
        <v>2020</v>
      </c>
      <c r="E2509" s="228" t="s">
        <v>20508</v>
      </c>
    </row>
    <row r="2510" spans="1:5" ht="12.75">
      <c r="A2510" s="227">
        <v>39356</v>
      </c>
      <c r="B2510" s="227" t="s">
        <v>20509</v>
      </c>
      <c r="C2510" s="228" t="s">
        <v>2017</v>
      </c>
      <c r="D2510" s="228" t="s">
        <v>2020</v>
      </c>
      <c r="E2510" s="228" t="s">
        <v>20510</v>
      </c>
    </row>
    <row r="2511" spans="1:5" ht="12.75">
      <c r="A2511" s="227">
        <v>39353</v>
      </c>
      <c r="B2511" s="227" t="s">
        <v>20511</v>
      </c>
      <c r="C2511" s="228" t="s">
        <v>2017</v>
      </c>
      <c r="D2511" s="228" t="s">
        <v>2020</v>
      </c>
      <c r="E2511" s="228" t="s">
        <v>20512</v>
      </c>
    </row>
    <row r="2512" spans="1:5" ht="12.75">
      <c r="A2512" s="227">
        <v>39354</v>
      </c>
      <c r="B2512" s="227" t="s">
        <v>20513</v>
      </c>
      <c r="C2512" s="228" t="s">
        <v>2017</v>
      </c>
      <c r="D2512" s="228" t="s">
        <v>2020</v>
      </c>
      <c r="E2512" s="228" t="s">
        <v>20514</v>
      </c>
    </row>
    <row r="2513" spans="1:5" ht="12.75">
      <c r="A2513" s="227">
        <v>39398</v>
      </c>
      <c r="B2513" s="227" t="s">
        <v>11369</v>
      </c>
      <c r="C2513" s="228" t="s">
        <v>2017</v>
      </c>
      <c r="D2513" s="228" t="s">
        <v>2018</v>
      </c>
      <c r="E2513" s="228" t="s">
        <v>20515</v>
      </c>
    </row>
    <row r="2514" spans="1:5" ht="12.75">
      <c r="A2514" s="227">
        <v>13343</v>
      </c>
      <c r="B2514" s="227" t="s">
        <v>11370</v>
      </c>
      <c r="C2514" s="228" t="s">
        <v>2017</v>
      </c>
      <c r="D2514" s="228" t="s">
        <v>2020</v>
      </c>
      <c r="E2514" s="228" t="s">
        <v>20516</v>
      </c>
    </row>
    <row r="2515" spans="1:5" ht="12.75">
      <c r="A2515" s="227">
        <v>12118</v>
      </c>
      <c r="B2515" s="227" t="s">
        <v>11371</v>
      </c>
      <c r="C2515" s="228" t="s">
        <v>2017</v>
      </c>
      <c r="D2515" s="228" t="s">
        <v>2018</v>
      </c>
      <c r="E2515" s="228" t="s">
        <v>20517</v>
      </c>
    </row>
    <row r="2516" spans="1:5" ht="12.75">
      <c r="A2516" s="227">
        <v>39482</v>
      </c>
      <c r="B2516" s="227" t="s">
        <v>11372</v>
      </c>
      <c r="C2516" s="228" t="s">
        <v>2017</v>
      </c>
      <c r="D2516" s="228" t="s">
        <v>2018</v>
      </c>
      <c r="E2516" s="228" t="s">
        <v>20518</v>
      </c>
    </row>
    <row r="2517" spans="1:5" ht="12.75">
      <c r="A2517" s="227">
        <v>39486</v>
      </c>
      <c r="B2517" s="227" t="s">
        <v>11373</v>
      </c>
      <c r="C2517" s="228" t="s">
        <v>2017</v>
      </c>
      <c r="D2517" s="228" t="s">
        <v>2018</v>
      </c>
      <c r="E2517" s="228" t="s">
        <v>20519</v>
      </c>
    </row>
    <row r="2518" spans="1:5" ht="12.75">
      <c r="A2518" s="227">
        <v>39484</v>
      </c>
      <c r="B2518" s="227" t="s">
        <v>11374</v>
      </c>
      <c r="C2518" s="228" t="s">
        <v>2017</v>
      </c>
      <c r="D2518" s="228" t="s">
        <v>2018</v>
      </c>
      <c r="E2518" s="228" t="s">
        <v>20518</v>
      </c>
    </row>
    <row r="2519" spans="1:5" ht="12.75">
      <c r="A2519" s="227">
        <v>39488</v>
      </c>
      <c r="B2519" s="227" t="s">
        <v>11375</v>
      </c>
      <c r="C2519" s="228" t="s">
        <v>2017</v>
      </c>
      <c r="D2519" s="228" t="s">
        <v>2018</v>
      </c>
      <c r="E2519" s="228" t="s">
        <v>20520</v>
      </c>
    </row>
    <row r="2520" spans="1:5" ht="12.75">
      <c r="A2520" s="227">
        <v>39485</v>
      </c>
      <c r="B2520" s="227" t="s">
        <v>11376</v>
      </c>
      <c r="C2520" s="228" t="s">
        <v>2017</v>
      </c>
      <c r="D2520" s="228" t="s">
        <v>2018</v>
      </c>
      <c r="E2520" s="228" t="s">
        <v>20518</v>
      </c>
    </row>
    <row r="2521" spans="1:5" ht="12.75">
      <c r="A2521" s="227">
        <v>39489</v>
      </c>
      <c r="B2521" s="227" t="s">
        <v>11377</v>
      </c>
      <c r="C2521" s="228" t="s">
        <v>2017</v>
      </c>
      <c r="D2521" s="228" t="s">
        <v>2018</v>
      </c>
      <c r="E2521" s="228" t="s">
        <v>20521</v>
      </c>
    </row>
    <row r="2522" spans="1:5" ht="12.75">
      <c r="A2522" s="227">
        <v>39490</v>
      </c>
      <c r="B2522" s="227" t="s">
        <v>11378</v>
      </c>
      <c r="C2522" s="228" t="s">
        <v>2017</v>
      </c>
      <c r="D2522" s="228" t="s">
        <v>2018</v>
      </c>
      <c r="E2522" s="228" t="s">
        <v>20522</v>
      </c>
    </row>
    <row r="2523" spans="1:5" ht="12.75">
      <c r="A2523" s="227">
        <v>39494</v>
      </c>
      <c r="B2523" s="227" t="s">
        <v>11379</v>
      </c>
      <c r="C2523" s="228" t="s">
        <v>2017</v>
      </c>
      <c r="D2523" s="228" t="s">
        <v>2018</v>
      </c>
      <c r="E2523" s="228" t="s">
        <v>20523</v>
      </c>
    </row>
    <row r="2524" spans="1:5" ht="12.75">
      <c r="A2524" s="227">
        <v>39495</v>
      </c>
      <c r="B2524" s="227" t="s">
        <v>11380</v>
      </c>
      <c r="C2524" s="228" t="s">
        <v>2017</v>
      </c>
      <c r="D2524" s="228" t="s">
        <v>2018</v>
      </c>
      <c r="E2524" s="228" t="s">
        <v>20524</v>
      </c>
    </row>
    <row r="2525" spans="1:5" ht="12.75">
      <c r="A2525" s="227">
        <v>39496</v>
      </c>
      <c r="B2525" s="227" t="s">
        <v>11381</v>
      </c>
      <c r="C2525" s="228" t="s">
        <v>2017</v>
      </c>
      <c r="D2525" s="228" t="s">
        <v>2018</v>
      </c>
      <c r="E2525" s="228" t="s">
        <v>20525</v>
      </c>
    </row>
    <row r="2526" spans="1:5" ht="12.75">
      <c r="A2526" s="227">
        <v>39492</v>
      </c>
      <c r="B2526" s="227" t="s">
        <v>11382</v>
      </c>
      <c r="C2526" s="228" t="s">
        <v>2017</v>
      </c>
      <c r="D2526" s="228" t="s">
        <v>2018</v>
      </c>
      <c r="E2526" s="228" t="s">
        <v>20526</v>
      </c>
    </row>
    <row r="2527" spans="1:5" ht="12.75">
      <c r="A2527" s="227">
        <v>39497</v>
      </c>
      <c r="B2527" s="227" t="s">
        <v>11383</v>
      </c>
      <c r="C2527" s="228" t="s">
        <v>2017</v>
      </c>
      <c r="D2527" s="228" t="s">
        <v>2018</v>
      </c>
      <c r="E2527" s="228" t="s">
        <v>20527</v>
      </c>
    </row>
    <row r="2528" spans="1:5" ht="12.75">
      <c r="A2528" s="227">
        <v>39493</v>
      </c>
      <c r="B2528" s="227" t="s">
        <v>11384</v>
      </c>
      <c r="C2528" s="228" t="s">
        <v>2017</v>
      </c>
      <c r="D2528" s="228" t="s">
        <v>2018</v>
      </c>
      <c r="E2528" s="228" t="s">
        <v>20528</v>
      </c>
    </row>
    <row r="2529" spans="1:5" ht="12.75">
      <c r="A2529" s="227">
        <v>39500</v>
      </c>
      <c r="B2529" s="227" t="s">
        <v>11385</v>
      </c>
      <c r="C2529" s="228" t="s">
        <v>2017</v>
      </c>
      <c r="D2529" s="228" t="s">
        <v>2018</v>
      </c>
      <c r="E2529" s="228" t="s">
        <v>20529</v>
      </c>
    </row>
    <row r="2530" spans="1:5" ht="12.75">
      <c r="A2530" s="227">
        <v>39498</v>
      </c>
      <c r="B2530" s="227" t="s">
        <v>11386</v>
      </c>
      <c r="C2530" s="228" t="s">
        <v>2017</v>
      </c>
      <c r="D2530" s="228" t="s">
        <v>2018</v>
      </c>
      <c r="E2530" s="228" t="s">
        <v>20530</v>
      </c>
    </row>
    <row r="2531" spans="1:5" ht="12.75">
      <c r="A2531" s="227">
        <v>43628</v>
      </c>
      <c r="B2531" s="227" t="s">
        <v>11387</v>
      </c>
      <c r="C2531" s="228" t="s">
        <v>2017</v>
      </c>
      <c r="D2531" s="228" t="s">
        <v>2018</v>
      </c>
      <c r="E2531" s="228" t="s">
        <v>20531</v>
      </c>
    </row>
    <row r="2532" spans="1:5" ht="12.75">
      <c r="A2532" s="227">
        <v>39501</v>
      </c>
      <c r="B2532" s="227" t="s">
        <v>11388</v>
      </c>
      <c r="C2532" s="228" t="s">
        <v>2017</v>
      </c>
      <c r="D2532" s="228" t="s">
        <v>2018</v>
      </c>
      <c r="E2532" s="228" t="s">
        <v>20532</v>
      </c>
    </row>
    <row r="2533" spans="1:5" ht="12.75">
      <c r="A2533" s="227">
        <v>39499</v>
      </c>
      <c r="B2533" s="227" t="s">
        <v>11389</v>
      </c>
      <c r="C2533" s="228" t="s">
        <v>2017</v>
      </c>
      <c r="D2533" s="228" t="s">
        <v>2018</v>
      </c>
      <c r="E2533" s="228" t="s">
        <v>20533</v>
      </c>
    </row>
    <row r="2534" spans="1:5" ht="12.75">
      <c r="A2534" s="227">
        <v>43621</v>
      </c>
      <c r="B2534" s="227" t="s">
        <v>11390</v>
      </c>
      <c r="C2534" s="228" t="s">
        <v>2017</v>
      </c>
      <c r="D2534" s="228" t="s">
        <v>2018</v>
      </c>
      <c r="E2534" s="228" t="s">
        <v>20534</v>
      </c>
    </row>
    <row r="2535" spans="1:5" ht="12.75">
      <c r="A2535" s="227">
        <v>3733</v>
      </c>
      <c r="B2535" s="227" t="s">
        <v>11391</v>
      </c>
      <c r="C2535" s="228" t="s">
        <v>2019</v>
      </c>
      <c r="D2535" s="228" t="s">
        <v>2020</v>
      </c>
      <c r="E2535" s="228" t="s">
        <v>20535</v>
      </c>
    </row>
    <row r="2536" spans="1:5" ht="12.75">
      <c r="A2536" s="227">
        <v>3731</v>
      </c>
      <c r="B2536" s="227" t="s">
        <v>11392</v>
      </c>
      <c r="C2536" s="228" t="s">
        <v>2019</v>
      </c>
      <c r="D2536" s="228" t="s">
        <v>2020</v>
      </c>
      <c r="E2536" s="228" t="s">
        <v>20536</v>
      </c>
    </row>
    <row r="2537" spans="1:5" ht="12.75">
      <c r="A2537" s="227">
        <v>38137</v>
      </c>
      <c r="B2537" s="227" t="s">
        <v>11393</v>
      </c>
      <c r="C2537" s="228" t="s">
        <v>2019</v>
      </c>
      <c r="D2537" s="228" t="s">
        <v>2020</v>
      </c>
      <c r="E2537" s="228" t="s">
        <v>20537</v>
      </c>
    </row>
    <row r="2538" spans="1:5" ht="12.75">
      <c r="A2538" s="227">
        <v>38135</v>
      </c>
      <c r="B2538" s="227" t="s">
        <v>11394</v>
      </c>
      <c r="C2538" s="228" t="s">
        <v>2019</v>
      </c>
      <c r="D2538" s="228" t="s">
        <v>2020</v>
      </c>
      <c r="E2538" s="228" t="s">
        <v>20538</v>
      </c>
    </row>
    <row r="2539" spans="1:5" ht="12.75">
      <c r="A2539" s="227">
        <v>38138</v>
      </c>
      <c r="B2539" s="227" t="s">
        <v>11395</v>
      </c>
      <c r="C2539" s="228" t="s">
        <v>2019</v>
      </c>
      <c r="D2539" s="228" t="s">
        <v>2020</v>
      </c>
      <c r="E2539" s="228" t="s">
        <v>20539</v>
      </c>
    </row>
    <row r="2540" spans="1:5" ht="12.75">
      <c r="A2540" s="227">
        <v>3736</v>
      </c>
      <c r="B2540" s="227" t="s">
        <v>11396</v>
      </c>
      <c r="C2540" s="228" t="s">
        <v>2019</v>
      </c>
      <c r="D2540" s="228" t="s">
        <v>2022</v>
      </c>
      <c r="E2540" s="228" t="s">
        <v>20540</v>
      </c>
    </row>
    <row r="2541" spans="1:5" ht="12.75">
      <c r="A2541" s="227">
        <v>3741</v>
      </c>
      <c r="B2541" s="227" t="s">
        <v>11397</v>
      </c>
      <c r="C2541" s="228" t="s">
        <v>2019</v>
      </c>
      <c r="D2541" s="228" t="s">
        <v>2018</v>
      </c>
      <c r="E2541" s="228" t="s">
        <v>20541</v>
      </c>
    </row>
    <row r="2542" spans="1:5" ht="12.75">
      <c r="A2542" s="227">
        <v>3745</v>
      </c>
      <c r="B2542" s="227" t="s">
        <v>11398</v>
      </c>
      <c r="C2542" s="228" t="s">
        <v>2019</v>
      </c>
      <c r="D2542" s="228" t="s">
        <v>2018</v>
      </c>
      <c r="E2542" s="228" t="s">
        <v>19326</v>
      </c>
    </row>
    <row r="2543" spans="1:5" ht="12.75">
      <c r="A2543" s="227">
        <v>3743</v>
      </c>
      <c r="B2543" s="227" t="s">
        <v>11399</v>
      </c>
      <c r="C2543" s="228" t="s">
        <v>2019</v>
      </c>
      <c r="D2543" s="228" t="s">
        <v>2018</v>
      </c>
      <c r="E2543" s="228" t="s">
        <v>20542</v>
      </c>
    </row>
    <row r="2544" spans="1:5" ht="12.75">
      <c r="A2544" s="227">
        <v>3744</v>
      </c>
      <c r="B2544" s="227" t="s">
        <v>11400</v>
      </c>
      <c r="C2544" s="228" t="s">
        <v>2019</v>
      </c>
      <c r="D2544" s="228" t="s">
        <v>2018</v>
      </c>
      <c r="E2544" s="228" t="s">
        <v>20543</v>
      </c>
    </row>
    <row r="2545" spans="1:5" ht="12.75">
      <c r="A2545" s="227">
        <v>3739</v>
      </c>
      <c r="B2545" s="227" t="s">
        <v>11401</v>
      </c>
      <c r="C2545" s="228" t="s">
        <v>2019</v>
      </c>
      <c r="D2545" s="228" t="s">
        <v>2018</v>
      </c>
      <c r="E2545" s="228" t="s">
        <v>20544</v>
      </c>
    </row>
    <row r="2546" spans="1:5" ht="12.75">
      <c r="A2546" s="227">
        <v>3737</v>
      </c>
      <c r="B2546" s="227" t="s">
        <v>11402</v>
      </c>
      <c r="C2546" s="228" t="s">
        <v>2019</v>
      </c>
      <c r="D2546" s="228" t="s">
        <v>2018</v>
      </c>
      <c r="E2546" s="228" t="s">
        <v>20545</v>
      </c>
    </row>
    <row r="2547" spans="1:5" ht="12.75">
      <c r="A2547" s="227">
        <v>3738</v>
      </c>
      <c r="B2547" s="227" t="s">
        <v>11403</v>
      </c>
      <c r="C2547" s="228" t="s">
        <v>2019</v>
      </c>
      <c r="D2547" s="228" t="s">
        <v>2018</v>
      </c>
      <c r="E2547" s="228" t="s">
        <v>20546</v>
      </c>
    </row>
    <row r="2548" spans="1:5" ht="12.75">
      <c r="A2548" s="227">
        <v>3747</v>
      </c>
      <c r="B2548" s="227" t="s">
        <v>11404</v>
      </c>
      <c r="C2548" s="228" t="s">
        <v>2019</v>
      </c>
      <c r="D2548" s="228" t="s">
        <v>2018</v>
      </c>
      <c r="E2548" s="228" t="s">
        <v>20543</v>
      </c>
    </row>
    <row r="2549" spans="1:5" ht="12.75">
      <c r="A2549" s="227">
        <v>11649</v>
      </c>
      <c r="B2549" s="227" t="s">
        <v>11405</v>
      </c>
      <c r="C2549" s="228" t="s">
        <v>2017</v>
      </c>
      <c r="D2549" s="228" t="s">
        <v>2018</v>
      </c>
      <c r="E2549" s="228" t="s">
        <v>20547</v>
      </c>
    </row>
    <row r="2550" spans="1:5" ht="12.75">
      <c r="A2550" s="227">
        <v>11650</v>
      </c>
      <c r="B2550" s="227" t="s">
        <v>11406</v>
      </c>
      <c r="C2550" s="228" t="s">
        <v>2017</v>
      </c>
      <c r="D2550" s="228" t="s">
        <v>2018</v>
      </c>
      <c r="E2550" s="228" t="s">
        <v>20548</v>
      </c>
    </row>
    <row r="2551" spans="1:5" ht="12.75">
      <c r="A2551" s="227">
        <v>3742</v>
      </c>
      <c r="B2551" s="227" t="s">
        <v>11407</v>
      </c>
      <c r="C2551" s="228" t="s">
        <v>2019</v>
      </c>
      <c r="D2551" s="228" t="s">
        <v>2018</v>
      </c>
      <c r="E2551" s="228" t="s">
        <v>20549</v>
      </c>
    </row>
    <row r="2552" spans="1:5" ht="12.75">
      <c r="A2552" s="227">
        <v>3746</v>
      </c>
      <c r="B2552" s="227" t="s">
        <v>11408</v>
      </c>
      <c r="C2552" s="228" t="s">
        <v>2019</v>
      </c>
      <c r="D2552" s="228" t="s">
        <v>2018</v>
      </c>
      <c r="E2552" s="228" t="s">
        <v>20550</v>
      </c>
    </row>
    <row r="2553" spans="1:5" ht="12.75">
      <c r="A2553" s="227">
        <v>21106</v>
      </c>
      <c r="B2553" s="227" t="s">
        <v>11409</v>
      </c>
      <c r="C2553" s="228" t="s">
        <v>2024</v>
      </c>
      <c r="D2553" s="228" t="s">
        <v>2020</v>
      </c>
      <c r="E2553" s="228" t="s">
        <v>20551</v>
      </c>
    </row>
    <row r="2554" spans="1:5" ht="12.75">
      <c r="A2554" s="227">
        <v>3755</v>
      </c>
      <c r="B2554" s="227" t="s">
        <v>11410</v>
      </c>
      <c r="C2554" s="228" t="s">
        <v>2017</v>
      </c>
      <c r="D2554" s="228" t="s">
        <v>2018</v>
      </c>
      <c r="E2554" s="228" t="s">
        <v>20552</v>
      </c>
    </row>
    <row r="2555" spans="1:5" ht="12.75">
      <c r="A2555" s="227">
        <v>3750</v>
      </c>
      <c r="B2555" s="227" t="s">
        <v>11411</v>
      </c>
      <c r="C2555" s="228" t="s">
        <v>2017</v>
      </c>
      <c r="D2555" s="228" t="s">
        <v>2018</v>
      </c>
      <c r="E2555" s="228" t="s">
        <v>20553</v>
      </c>
    </row>
    <row r="2556" spans="1:5" ht="12.75">
      <c r="A2556" s="227">
        <v>3756</v>
      </c>
      <c r="B2556" s="227" t="s">
        <v>11412</v>
      </c>
      <c r="C2556" s="228" t="s">
        <v>2017</v>
      </c>
      <c r="D2556" s="228" t="s">
        <v>2018</v>
      </c>
      <c r="E2556" s="228" t="s">
        <v>20554</v>
      </c>
    </row>
    <row r="2557" spans="1:5" ht="12.75">
      <c r="A2557" s="227">
        <v>39377</v>
      </c>
      <c r="B2557" s="227" t="s">
        <v>11413</v>
      </c>
      <c r="C2557" s="228" t="s">
        <v>2017</v>
      </c>
      <c r="D2557" s="228" t="s">
        <v>2018</v>
      </c>
      <c r="E2557" s="228" t="s">
        <v>20555</v>
      </c>
    </row>
    <row r="2558" spans="1:5" ht="12.75">
      <c r="A2558" s="227">
        <v>38191</v>
      </c>
      <c r="B2558" s="227" t="s">
        <v>11414</v>
      </c>
      <c r="C2558" s="228" t="s">
        <v>2017</v>
      </c>
      <c r="D2558" s="228" t="s">
        <v>2018</v>
      </c>
      <c r="E2558" s="228" t="s">
        <v>19290</v>
      </c>
    </row>
    <row r="2559" spans="1:5" ht="12.75">
      <c r="A2559" s="227">
        <v>39381</v>
      </c>
      <c r="B2559" s="227" t="s">
        <v>11415</v>
      </c>
      <c r="C2559" s="228" t="s">
        <v>2017</v>
      </c>
      <c r="D2559" s="228" t="s">
        <v>2018</v>
      </c>
      <c r="E2559" s="228" t="s">
        <v>18110</v>
      </c>
    </row>
    <row r="2560" spans="1:5" ht="12.75">
      <c r="A2560" s="227">
        <v>38780</v>
      </c>
      <c r="B2560" s="227" t="s">
        <v>11416</v>
      </c>
      <c r="C2560" s="228" t="s">
        <v>2017</v>
      </c>
      <c r="D2560" s="228" t="s">
        <v>2018</v>
      </c>
      <c r="E2560" s="228" t="s">
        <v>19089</v>
      </c>
    </row>
    <row r="2561" spans="1:5" ht="12.75">
      <c r="A2561" s="227">
        <v>38781</v>
      </c>
      <c r="B2561" s="227" t="s">
        <v>11417</v>
      </c>
      <c r="C2561" s="228" t="s">
        <v>2017</v>
      </c>
      <c r="D2561" s="228" t="s">
        <v>2018</v>
      </c>
      <c r="E2561" s="228" t="s">
        <v>20556</v>
      </c>
    </row>
    <row r="2562" spans="1:5" ht="12.75">
      <c r="A2562" s="227">
        <v>38192</v>
      </c>
      <c r="B2562" s="227" t="s">
        <v>11418</v>
      </c>
      <c r="C2562" s="228" t="s">
        <v>2017</v>
      </c>
      <c r="D2562" s="228" t="s">
        <v>2018</v>
      </c>
      <c r="E2562" s="228" t="s">
        <v>20557</v>
      </c>
    </row>
    <row r="2563" spans="1:5" ht="12.75">
      <c r="A2563" s="227">
        <v>3753</v>
      </c>
      <c r="B2563" s="227" t="s">
        <v>11419</v>
      </c>
      <c r="C2563" s="228" t="s">
        <v>2017</v>
      </c>
      <c r="D2563" s="228" t="s">
        <v>2018</v>
      </c>
      <c r="E2563" s="228" t="s">
        <v>20558</v>
      </c>
    </row>
    <row r="2564" spans="1:5" ht="12.75">
      <c r="A2564" s="227">
        <v>38782</v>
      </c>
      <c r="B2564" s="227" t="s">
        <v>11420</v>
      </c>
      <c r="C2564" s="228" t="s">
        <v>2017</v>
      </c>
      <c r="D2564" s="228" t="s">
        <v>2018</v>
      </c>
      <c r="E2564" s="228" t="s">
        <v>20559</v>
      </c>
    </row>
    <row r="2565" spans="1:5" ht="12.75">
      <c r="A2565" s="227">
        <v>38778</v>
      </c>
      <c r="B2565" s="227" t="s">
        <v>11421</v>
      </c>
      <c r="C2565" s="228" t="s">
        <v>2017</v>
      </c>
      <c r="D2565" s="228" t="s">
        <v>2018</v>
      </c>
      <c r="E2565" s="228" t="s">
        <v>19700</v>
      </c>
    </row>
    <row r="2566" spans="1:5" ht="12.75">
      <c r="A2566" s="227">
        <v>38779</v>
      </c>
      <c r="B2566" s="227" t="s">
        <v>11422</v>
      </c>
      <c r="C2566" s="228" t="s">
        <v>2017</v>
      </c>
      <c r="D2566" s="228" t="s">
        <v>2018</v>
      </c>
      <c r="E2566" s="228" t="s">
        <v>20129</v>
      </c>
    </row>
    <row r="2567" spans="1:5" ht="12.75">
      <c r="A2567" s="227">
        <v>39388</v>
      </c>
      <c r="B2567" s="227" t="s">
        <v>11423</v>
      </c>
      <c r="C2567" s="228" t="s">
        <v>2017</v>
      </c>
      <c r="D2567" s="228" t="s">
        <v>2018</v>
      </c>
      <c r="E2567" s="228" t="s">
        <v>20560</v>
      </c>
    </row>
    <row r="2568" spans="1:5" ht="12.75">
      <c r="A2568" s="227">
        <v>39387</v>
      </c>
      <c r="B2568" s="227" t="s">
        <v>11424</v>
      </c>
      <c r="C2568" s="228" t="s">
        <v>2017</v>
      </c>
      <c r="D2568" s="228" t="s">
        <v>2018</v>
      </c>
      <c r="E2568" s="228" t="s">
        <v>20561</v>
      </c>
    </row>
    <row r="2569" spans="1:5" ht="12.75">
      <c r="A2569" s="227">
        <v>39386</v>
      </c>
      <c r="B2569" s="227" t="s">
        <v>11425</v>
      </c>
      <c r="C2569" s="228" t="s">
        <v>2017</v>
      </c>
      <c r="D2569" s="228" t="s">
        <v>2018</v>
      </c>
      <c r="E2569" s="228" t="s">
        <v>19549</v>
      </c>
    </row>
    <row r="2570" spans="1:5" ht="12.75">
      <c r="A2570" s="227">
        <v>38194</v>
      </c>
      <c r="B2570" s="227" t="s">
        <v>11426</v>
      </c>
      <c r="C2570" s="228" t="s">
        <v>2017</v>
      </c>
      <c r="D2570" s="228" t="s">
        <v>2022</v>
      </c>
      <c r="E2570" s="228" t="s">
        <v>20562</v>
      </c>
    </row>
    <row r="2571" spans="1:5" ht="12.75">
      <c r="A2571" s="227">
        <v>38193</v>
      </c>
      <c r="B2571" s="227" t="s">
        <v>11427</v>
      </c>
      <c r="C2571" s="228" t="s">
        <v>2017</v>
      </c>
      <c r="D2571" s="228" t="s">
        <v>2018</v>
      </c>
      <c r="E2571" s="228" t="s">
        <v>19700</v>
      </c>
    </row>
    <row r="2572" spans="1:5" ht="12.75">
      <c r="A2572" s="227">
        <v>12216</v>
      </c>
      <c r="B2572" s="227" t="s">
        <v>11428</v>
      </c>
      <c r="C2572" s="228" t="s">
        <v>2017</v>
      </c>
      <c r="D2572" s="228" t="s">
        <v>2018</v>
      </c>
      <c r="E2572" s="228" t="s">
        <v>20563</v>
      </c>
    </row>
    <row r="2573" spans="1:5" ht="12.75">
      <c r="A2573" s="227">
        <v>3757</v>
      </c>
      <c r="B2573" s="227" t="s">
        <v>11429</v>
      </c>
      <c r="C2573" s="228" t="s">
        <v>2017</v>
      </c>
      <c r="D2573" s="228" t="s">
        <v>2018</v>
      </c>
      <c r="E2573" s="228" t="s">
        <v>20564</v>
      </c>
    </row>
    <row r="2574" spans="1:5" ht="12.75">
      <c r="A2574" s="227">
        <v>3758</v>
      </c>
      <c r="B2574" s="227" t="s">
        <v>11430</v>
      </c>
      <c r="C2574" s="228" t="s">
        <v>2017</v>
      </c>
      <c r="D2574" s="228" t="s">
        <v>2018</v>
      </c>
      <c r="E2574" s="228" t="s">
        <v>18476</v>
      </c>
    </row>
    <row r="2575" spans="1:5" ht="12.75">
      <c r="A2575" s="227">
        <v>12214</v>
      </c>
      <c r="B2575" s="227" t="s">
        <v>11431</v>
      </c>
      <c r="C2575" s="228" t="s">
        <v>2017</v>
      </c>
      <c r="D2575" s="228" t="s">
        <v>2018</v>
      </c>
      <c r="E2575" s="228" t="s">
        <v>20565</v>
      </c>
    </row>
    <row r="2576" spans="1:5" ht="12.75">
      <c r="A2576" s="227">
        <v>3749</v>
      </c>
      <c r="B2576" s="227" t="s">
        <v>11432</v>
      </c>
      <c r="C2576" s="228" t="s">
        <v>2017</v>
      </c>
      <c r="D2576" s="228" t="s">
        <v>2022</v>
      </c>
      <c r="E2576" s="228" t="s">
        <v>19860</v>
      </c>
    </row>
    <row r="2577" spans="1:5" ht="12.75">
      <c r="A2577" s="227">
        <v>3751</v>
      </c>
      <c r="B2577" s="227" t="s">
        <v>11433</v>
      </c>
      <c r="C2577" s="228" t="s">
        <v>2017</v>
      </c>
      <c r="D2577" s="228" t="s">
        <v>2018</v>
      </c>
      <c r="E2577" s="228" t="s">
        <v>20566</v>
      </c>
    </row>
    <row r="2578" spans="1:5" ht="12.75">
      <c r="A2578" s="227">
        <v>39376</v>
      </c>
      <c r="B2578" s="227" t="s">
        <v>11434</v>
      </c>
      <c r="C2578" s="228" t="s">
        <v>2017</v>
      </c>
      <c r="D2578" s="228" t="s">
        <v>2018</v>
      </c>
      <c r="E2578" s="228" t="s">
        <v>20567</v>
      </c>
    </row>
    <row r="2579" spans="1:5" ht="12.75">
      <c r="A2579" s="227">
        <v>3752</v>
      </c>
      <c r="B2579" s="227" t="s">
        <v>11435</v>
      </c>
      <c r="C2579" s="228" t="s">
        <v>2017</v>
      </c>
      <c r="D2579" s="228" t="s">
        <v>2018</v>
      </c>
      <c r="E2579" s="228" t="s">
        <v>20568</v>
      </c>
    </row>
    <row r="2580" spans="1:5" ht="12.75">
      <c r="A2580" s="227">
        <v>746</v>
      </c>
      <c r="B2580" s="227" t="s">
        <v>11436</v>
      </c>
      <c r="C2580" s="228" t="s">
        <v>2017</v>
      </c>
      <c r="D2580" s="228" t="s">
        <v>2022</v>
      </c>
      <c r="E2580" s="228" t="s">
        <v>20569</v>
      </c>
    </row>
    <row r="2581" spans="1:5" ht="12.75">
      <c r="A2581" s="227">
        <v>20269</v>
      </c>
      <c r="B2581" s="227" t="s">
        <v>11437</v>
      </c>
      <c r="C2581" s="228" t="s">
        <v>2017</v>
      </c>
      <c r="D2581" s="228" t="s">
        <v>2018</v>
      </c>
      <c r="E2581" s="228" t="s">
        <v>20570</v>
      </c>
    </row>
    <row r="2582" spans="1:5" ht="12.75">
      <c r="A2582" s="227">
        <v>20270</v>
      </c>
      <c r="B2582" s="227" t="s">
        <v>11438</v>
      </c>
      <c r="C2582" s="228" t="s">
        <v>2017</v>
      </c>
      <c r="D2582" s="228" t="s">
        <v>2018</v>
      </c>
      <c r="E2582" s="228" t="s">
        <v>20571</v>
      </c>
    </row>
    <row r="2583" spans="1:5" ht="12.75">
      <c r="A2583" s="227">
        <v>11696</v>
      </c>
      <c r="B2583" s="227" t="s">
        <v>11439</v>
      </c>
      <c r="C2583" s="228" t="s">
        <v>2017</v>
      </c>
      <c r="D2583" s="228" t="s">
        <v>2018</v>
      </c>
      <c r="E2583" s="228" t="s">
        <v>20572</v>
      </c>
    </row>
    <row r="2584" spans="1:5" ht="12.75">
      <c r="A2584" s="227">
        <v>10427</v>
      </c>
      <c r="B2584" s="227" t="s">
        <v>11440</v>
      </c>
      <c r="C2584" s="228" t="s">
        <v>2017</v>
      </c>
      <c r="D2584" s="228" t="s">
        <v>2018</v>
      </c>
      <c r="E2584" s="228" t="s">
        <v>20573</v>
      </c>
    </row>
    <row r="2585" spans="1:5" ht="12.75">
      <c r="A2585" s="227">
        <v>10428</v>
      </c>
      <c r="B2585" s="227" t="s">
        <v>11441</v>
      </c>
      <c r="C2585" s="228" t="s">
        <v>2017</v>
      </c>
      <c r="D2585" s="228" t="s">
        <v>2018</v>
      </c>
      <c r="E2585" s="228" t="s">
        <v>20574</v>
      </c>
    </row>
    <row r="2586" spans="1:5" ht="12.75">
      <c r="A2586" s="227">
        <v>36521</v>
      </c>
      <c r="B2586" s="227" t="s">
        <v>11442</v>
      </c>
      <c r="C2586" s="228" t="s">
        <v>2017</v>
      </c>
      <c r="D2586" s="228" t="s">
        <v>2018</v>
      </c>
      <c r="E2586" s="228" t="s">
        <v>20575</v>
      </c>
    </row>
    <row r="2587" spans="1:5" ht="12.75">
      <c r="A2587" s="227">
        <v>36794</v>
      </c>
      <c r="B2587" s="227" t="s">
        <v>11443</v>
      </c>
      <c r="C2587" s="228" t="s">
        <v>2017</v>
      </c>
      <c r="D2587" s="228" t="s">
        <v>2018</v>
      </c>
      <c r="E2587" s="228" t="s">
        <v>20576</v>
      </c>
    </row>
    <row r="2588" spans="1:5" ht="12.75">
      <c r="A2588" s="227">
        <v>10426</v>
      </c>
      <c r="B2588" s="227" t="s">
        <v>11444</v>
      </c>
      <c r="C2588" s="228" t="s">
        <v>2017</v>
      </c>
      <c r="D2588" s="228" t="s">
        <v>2018</v>
      </c>
      <c r="E2588" s="228" t="s">
        <v>20577</v>
      </c>
    </row>
    <row r="2589" spans="1:5" ht="12.75">
      <c r="A2589" s="227">
        <v>10425</v>
      </c>
      <c r="B2589" s="227" t="s">
        <v>11445</v>
      </c>
      <c r="C2589" s="228" t="s">
        <v>2017</v>
      </c>
      <c r="D2589" s="228" t="s">
        <v>2018</v>
      </c>
      <c r="E2589" s="228" t="s">
        <v>20578</v>
      </c>
    </row>
    <row r="2590" spans="1:5" ht="12.75">
      <c r="A2590" s="227">
        <v>10431</v>
      </c>
      <c r="B2590" s="227" t="s">
        <v>11446</v>
      </c>
      <c r="C2590" s="228" t="s">
        <v>2017</v>
      </c>
      <c r="D2590" s="228" t="s">
        <v>2018</v>
      </c>
      <c r="E2590" s="228" t="s">
        <v>20579</v>
      </c>
    </row>
    <row r="2591" spans="1:5" ht="12.75">
      <c r="A2591" s="227">
        <v>10429</v>
      </c>
      <c r="B2591" s="227" t="s">
        <v>11447</v>
      </c>
      <c r="C2591" s="228" t="s">
        <v>2017</v>
      </c>
      <c r="D2591" s="228" t="s">
        <v>2018</v>
      </c>
      <c r="E2591" s="228" t="s">
        <v>20580</v>
      </c>
    </row>
    <row r="2592" spans="1:5" ht="12.75">
      <c r="A2592" s="227">
        <v>2354</v>
      </c>
      <c r="B2592" s="227" t="s">
        <v>11448</v>
      </c>
      <c r="C2592" s="228" t="s">
        <v>2021</v>
      </c>
      <c r="D2592" s="228" t="s">
        <v>2018</v>
      </c>
      <c r="E2592" s="228" t="s">
        <v>18692</v>
      </c>
    </row>
    <row r="2593" spans="1:5" ht="12.75">
      <c r="A2593" s="227">
        <v>40932</v>
      </c>
      <c r="B2593" s="227" t="s">
        <v>11449</v>
      </c>
      <c r="C2593" s="228" t="s">
        <v>2027</v>
      </c>
      <c r="D2593" s="228" t="s">
        <v>2018</v>
      </c>
      <c r="E2593" s="228" t="s">
        <v>20581</v>
      </c>
    </row>
    <row r="2594" spans="1:5" ht="12.75">
      <c r="A2594" s="227">
        <v>10853</v>
      </c>
      <c r="B2594" s="227" t="s">
        <v>11450</v>
      </c>
      <c r="C2594" s="228" t="s">
        <v>2017</v>
      </c>
      <c r="D2594" s="228" t="s">
        <v>2018</v>
      </c>
      <c r="E2594" s="228" t="s">
        <v>20582</v>
      </c>
    </row>
    <row r="2595" spans="1:5" ht="12.75">
      <c r="A2595" s="227">
        <v>5093</v>
      </c>
      <c r="B2595" s="227" t="s">
        <v>11451</v>
      </c>
      <c r="C2595" s="228" t="s">
        <v>2028</v>
      </c>
      <c r="D2595" s="228" t="s">
        <v>2018</v>
      </c>
      <c r="E2595" s="228" t="s">
        <v>20583</v>
      </c>
    </row>
    <row r="2596" spans="1:5" ht="12.75">
      <c r="A2596" s="227">
        <v>44331</v>
      </c>
      <c r="B2596" s="227" t="s">
        <v>11452</v>
      </c>
      <c r="C2596" s="228" t="s">
        <v>2025</v>
      </c>
      <c r="D2596" s="228" t="s">
        <v>2018</v>
      </c>
      <c r="E2596" s="228" t="s">
        <v>20584</v>
      </c>
    </row>
    <row r="2597" spans="1:5" ht="12.75">
      <c r="A2597" s="227">
        <v>37768</v>
      </c>
      <c r="B2597" s="227" t="s">
        <v>11453</v>
      </c>
      <c r="C2597" s="228" t="s">
        <v>2017</v>
      </c>
      <c r="D2597" s="228" t="s">
        <v>2020</v>
      </c>
      <c r="E2597" s="228" t="s">
        <v>20585</v>
      </c>
    </row>
    <row r="2598" spans="1:5" ht="12.75">
      <c r="A2598" s="227">
        <v>37773</v>
      </c>
      <c r="B2598" s="227" t="s">
        <v>11454</v>
      </c>
      <c r="C2598" s="228" t="s">
        <v>2017</v>
      </c>
      <c r="D2598" s="228" t="s">
        <v>2020</v>
      </c>
      <c r="E2598" s="228" t="s">
        <v>20586</v>
      </c>
    </row>
    <row r="2599" spans="1:5" ht="12.75">
      <c r="A2599" s="227">
        <v>37769</v>
      </c>
      <c r="B2599" s="227" t="s">
        <v>11455</v>
      </c>
      <c r="C2599" s="228" t="s">
        <v>2017</v>
      </c>
      <c r="D2599" s="228" t="s">
        <v>2020</v>
      </c>
      <c r="E2599" s="228" t="s">
        <v>20587</v>
      </c>
    </row>
    <row r="2600" spans="1:5" ht="12.75">
      <c r="A2600" s="227">
        <v>37770</v>
      </c>
      <c r="B2600" s="227" t="s">
        <v>11456</v>
      </c>
      <c r="C2600" s="228" t="s">
        <v>2017</v>
      </c>
      <c r="D2600" s="228" t="s">
        <v>2020</v>
      </c>
      <c r="E2600" s="228" t="s">
        <v>20588</v>
      </c>
    </row>
    <row r="2601" spans="1:5" ht="12.75">
      <c r="A2601" s="227">
        <v>38382</v>
      </c>
      <c r="B2601" s="227" t="s">
        <v>11457</v>
      </c>
      <c r="C2601" s="228" t="s">
        <v>2017</v>
      </c>
      <c r="D2601" s="228" t="s">
        <v>2018</v>
      </c>
      <c r="E2601" s="228" t="s">
        <v>20589</v>
      </c>
    </row>
    <row r="2602" spans="1:5" ht="12.75">
      <c r="A2602" s="227">
        <v>38383</v>
      </c>
      <c r="B2602" s="227" t="s">
        <v>11458</v>
      </c>
      <c r="C2602" s="228" t="s">
        <v>2017</v>
      </c>
      <c r="D2602" s="228" t="s">
        <v>2018</v>
      </c>
      <c r="E2602" s="228" t="s">
        <v>18370</v>
      </c>
    </row>
    <row r="2603" spans="1:5" ht="12.75">
      <c r="A2603" s="227">
        <v>3768</v>
      </c>
      <c r="B2603" s="227" t="s">
        <v>11459</v>
      </c>
      <c r="C2603" s="228" t="s">
        <v>2017</v>
      </c>
      <c r="D2603" s="228" t="s">
        <v>2018</v>
      </c>
      <c r="E2603" s="228" t="s">
        <v>18757</v>
      </c>
    </row>
    <row r="2604" spans="1:5" ht="12.75">
      <c r="A2604" s="227">
        <v>3767</v>
      </c>
      <c r="B2604" s="227" t="s">
        <v>11460</v>
      </c>
      <c r="C2604" s="228" t="s">
        <v>2017</v>
      </c>
      <c r="D2604" s="228" t="s">
        <v>2018</v>
      </c>
      <c r="E2604" s="228" t="s">
        <v>19817</v>
      </c>
    </row>
    <row r="2605" spans="1:5" ht="12.75">
      <c r="A2605" s="227">
        <v>13192</v>
      </c>
      <c r="B2605" s="227" t="s">
        <v>11461</v>
      </c>
      <c r="C2605" s="228" t="s">
        <v>2017</v>
      </c>
      <c r="D2605" s="228" t="s">
        <v>2020</v>
      </c>
      <c r="E2605" s="228" t="s">
        <v>20590</v>
      </c>
    </row>
    <row r="2606" spans="1:5" ht="12.75">
      <c r="A2606" s="227">
        <v>38413</v>
      </c>
      <c r="B2606" s="227" t="s">
        <v>11462</v>
      </c>
      <c r="C2606" s="228" t="s">
        <v>2017</v>
      </c>
      <c r="D2606" s="228" t="s">
        <v>2020</v>
      </c>
      <c r="E2606" s="228" t="s">
        <v>20591</v>
      </c>
    </row>
    <row r="2607" spans="1:5" ht="12.75">
      <c r="A2607" s="227">
        <v>42440</v>
      </c>
      <c r="B2607" s="227" t="s">
        <v>11463</v>
      </c>
      <c r="C2607" s="228" t="s">
        <v>2017</v>
      </c>
      <c r="D2607" s="228" t="s">
        <v>2020</v>
      </c>
      <c r="E2607" s="228" t="s">
        <v>20592</v>
      </c>
    </row>
    <row r="2608" spans="1:5" ht="12.75">
      <c r="A2608" s="227">
        <v>20193</v>
      </c>
      <c r="B2608" s="227" t="s">
        <v>20593</v>
      </c>
      <c r="C2608" s="228" t="s">
        <v>2036</v>
      </c>
      <c r="D2608" s="228" t="s">
        <v>2018</v>
      </c>
      <c r="E2608" s="228" t="s">
        <v>19333</v>
      </c>
    </row>
    <row r="2609" spans="1:5" ht="12.75">
      <c r="A2609" s="227">
        <v>10527</v>
      </c>
      <c r="B2609" s="227" t="s">
        <v>11464</v>
      </c>
      <c r="C2609" s="228" t="s">
        <v>2037</v>
      </c>
      <c r="D2609" s="228" t="s">
        <v>2022</v>
      </c>
      <c r="E2609" s="228" t="s">
        <v>20594</v>
      </c>
    </row>
    <row r="2610" spans="1:5" ht="12.75">
      <c r="A2610" s="227">
        <v>41805</v>
      </c>
      <c r="B2610" s="227" t="s">
        <v>11465</v>
      </c>
      <c r="C2610" s="228" t="s">
        <v>2027</v>
      </c>
      <c r="D2610" s="228" t="s">
        <v>2018</v>
      </c>
      <c r="E2610" s="228" t="s">
        <v>20595</v>
      </c>
    </row>
    <row r="2611" spans="1:5" ht="12.75">
      <c r="A2611" s="227">
        <v>40271</v>
      </c>
      <c r="B2611" s="227" t="s">
        <v>11466</v>
      </c>
      <c r="C2611" s="228" t="s">
        <v>2027</v>
      </c>
      <c r="D2611" s="228" t="s">
        <v>2018</v>
      </c>
      <c r="E2611" s="228" t="s">
        <v>19657</v>
      </c>
    </row>
    <row r="2612" spans="1:5" ht="12.75">
      <c r="A2612" s="227">
        <v>40287</v>
      </c>
      <c r="B2612" s="227" t="s">
        <v>11467</v>
      </c>
      <c r="C2612" s="228" t="s">
        <v>2027</v>
      </c>
      <c r="D2612" s="228" t="s">
        <v>2018</v>
      </c>
      <c r="E2612" s="228" t="s">
        <v>19653</v>
      </c>
    </row>
    <row r="2613" spans="1:5" ht="12.75">
      <c r="A2613" s="227">
        <v>4084</v>
      </c>
      <c r="B2613" s="227" t="s">
        <v>11468</v>
      </c>
      <c r="C2613" s="228" t="s">
        <v>2021</v>
      </c>
      <c r="D2613" s="228" t="s">
        <v>2018</v>
      </c>
      <c r="E2613" s="228" t="s">
        <v>18375</v>
      </c>
    </row>
    <row r="2614" spans="1:5" ht="12.75">
      <c r="A2614" s="227">
        <v>743</v>
      </c>
      <c r="B2614" s="227" t="s">
        <v>11469</v>
      </c>
      <c r="C2614" s="228" t="s">
        <v>2021</v>
      </c>
      <c r="D2614" s="228" t="s">
        <v>2022</v>
      </c>
      <c r="E2614" s="228" t="s">
        <v>18375</v>
      </c>
    </row>
    <row r="2615" spans="1:5" ht="12.75">
      <c r="A2615" s="227">
        <v>40293</v>
      </c>
      <c r="B2615" s="227" t="s">
        <v>11470</v>
      </c>
      <c r="C2615" s="228" t="s">
        <v>2021</v>
      </c>
      <c r="D2615" s="228" t="s">
        <v>2018</v>
      </c>
      <c r="E2615" s="228" t="s">
        <v>20596</v>
      </c>
    </row>
    <row r="2616" spans="1:5" ht="12.75">
      <c r="A2616" s="227">
        <v>40294</v>
      </c>
      <c r="B2616" s="227" t="s">
        <v>11471</v>
      </c>
      <c r="C2616" s="228" t="s">
        <v>2021</v>
      </c>
      <c r="D2616" s="228" t="s">
        <v>2018</v>
      </c>
      <c r="E2616" s="228" t="s">
        <v>18375</v>
      </c>
    </row>
    <row r="2617" spans="1:5" ht="12.75">
      <c r="A2617" s="227">
        <v>4085</v>
      </c>
      <c r="B2617" s="227" t="s">
        <v>11472</v>
      </c>
      <c r="C2617" s="228" t="s">
        <v>2021</v>
      </c>
      <c r="D2617" s="228" t="s">
        <v>2018</v>
      </c>
      <c r="E2617" s="228" t="s">
        <v>18531</v>
      </c>
    </row>
    <row r="2618" spans="1:5" ht="12.75">
      <c r="A2618" s="227">
        <v>10779</v>
      </c>
      <c r="B2618" s="227" t="s">
        <v>11473</v>
      </c>
      <c r="C2618" s="228" t="s">
        <v>2027</v>
      </c>
      <c r="D2618" s="228" t="s">
        <v>2018</v>
      </c>
      <c r="E2618" s="228" t="s">
        <v>20597</v>
      </c>
    </row>
    <row r="2619" spans="1:5" ht="12.75">
      <c r="A2619" s="227">
        <v>10777</v>
      </c>
      <c r="B2619" s="227" t="s">
        <v>11474</v>
      </c>
      <c r="C2619" s="228" t="s">
        <v>2027</v>
      </c>
      <c r="D2619" s="228" t="s">
        <v>2018</v>
      </c>
      <c r="E2619" s="228" t="s">
        <v>20598</v>
      </c>
    </row>
    <row r="2620" spans="1:5" ht="12.75">
      <c r="A2620" s="227">
        <v>10775</v>
      </c>
      <c r="B2620" s="227" t="s">
        <v>11475</v>
      </c>
      <c r="C2620" s="228" t="s">
        <v>2027</v>
      </c>
      <c r="D2620" s="228" t="s">
        <v>2022</v>
      </c>
      <c r="E2620" s="228" t="s">
        <v>20599</v>
      </c>
    </row>
    <row r="2621" spans="1:5" ht="12.75">
      <c r="A2621" s="227">
        <v>10776</v>
      </c>
      <c r="B2621" s="227" t="s">
        <v>11476</v>
      </c>
      <c r="C2621" s="228" t="s">
        <v>2027</v>
      </c>
      <c r="D2621" s="228" t="s">
        <v>2018</v>
      </c>
      <c r="E2621" s="228" t="s">
        <v>20600</v>
      </c>
    </row>
    <row r="2622" spans="1:5" ht="12.75">
      <c r="A2622" s="227">
        <v>10778</v>
      </c>
      <c r="B2622" s="227" t="s">
        <v>11477</v>
      </c>
      <c r="C2622" s="228" t="s">
        <v>2027</v>
      </c>
      <c r="D2622" s="228" t="s">
        <v>2018</v>
      </c>
      <c r="E2622" s="228" t="s">
        <v>20597</v>
      </c>
    </row>
    <row r="2623" spans="1:5" ht="12.75">
      <c r="A2623" s="227">
        <v>40339</v>
      </c>
      <c r="B2623" s="227" t="s">
        <v>11478</v>
      </c>
      <c r="C2623" s="228" t="s">
        <v>2027</v>
      </c>
      <c r="D2623" s="228" t="s">
        <v>2018</v>
      </c>
      <c r="E2623" s="228" t="s">
        <v>19690</v>
      </c>
    </row>
    <row r="2624" spans="1:5" ht="12.75">
      <c r="A2624" s="227">
        <v>10749</v>
      </c>
      <c r="B2624" s="227" t="s">
        <v>11479</v>
      </c>
      <c r="C2624" s="228" t="s">
        <v>2027</v>
      </c>
      <c r="D2624" s="228" t="s">
        <v>2018</v>
      </c>
      <c r="E2624" s="228" t="s">
        <v>20014</v>
      </c>
    </row>
    <row r="2625" spans="1:5" ht="12.75">
      <c r="A2625" s="227">
        <v>40290</v>
      </c>
      <c r="B2625" s="227" t="s">
        <v>11480</v>
      </c>
      <c r="C2625" s="228" t="s">
        <v>11481</v>
      </c>
      <c r="D2625" s="228" t="s">
        <v>2018</v>
      </c>
      <c r="E2625" s="228" t="s">
        <v>20601</v>
      </c>
    </row>
    <row r="2626" spans="1:5" ht="12.75">
      <c r="A2626" s="227">
        <v>3346</v>
      </c>
      <c r="B2626" s="227" t="s">
        <v>11482</v>
      </c>
      <c r="C2626" s="228" t="s">
        <v>2021</v>
      </c>
      <c r="D2626" s="228" t="s">
        <v>2020</v>
      </c>
      <c r="E2626" s="228" t="s">
        <v>20602</v>
      </c>
    </row>
    <row r="2627" spans="1:5" ht="12.75">
      <c r="A2627" s="227">
        <v>3348</v>
      </c>
      <c r="B2627" s="227" t="s">
        <v>11483</v>
      </c>
      <c r="C2627" s="228" t="s">
        <v>2021</v>
      </c>
      <c r="D2627" s="228" t="s">
        <v>2020</v>
      </c>
      <c r="E2627" s="228" t="s">
        <v>18073</v>
      </c>
    </row>
    <row r="2628" spans="1:5" ht="12.75">
      <c r="A2628" s="227">
        <v>39833</v>
      </c>
      <c r="B2628" s="227" t="s">
        <v>11484</v>
      </c>
      <c r="C2628" s="228" t="s">
        <v>2021</v>
      </c>
      <c r="D2628" s="228" t="s">
        <v>2020</v>
      </c>
      <c r="E2628" s="228" t="s">
        <v>20603</v>
      </c>
    </row>
    <row r="2629" spans="1:5" ht="12.75">
      <c r="A2629" s="227">
        <v>7252</v>
      </c>
      <c r="B2629" s="227" t="s">
        <v>11485</v>
      </c>
      <c r="C2629" s="228" t="s">
        <v>2021</v>
      </c>
      <c r="D2629" s="228" t="s">
        <v>2020</v>
      </c>
      <c r="E2629" s="228" t="s">
        <v>20604</v>
      </c>
    </row>
    <row r="2630" spans="1:5" ht="12.75">
      <c r="A2630" s="227">
        <v>7247</v>
      </c>
      <c r="B2630" s="227" t="s">
        <v>11486</v>
      </c>
      <c r="C2630" s="228" t="s">
        <v>2021</v>
      </c>
      <c r="D2630" s="228" t="s">
        <v>2020</v>
      </c>
      <c r="E2630" s="228" t="s">
        <v>20604</v>
      </c>
    </row>
    <row r="2631" spans="1:5" ht="12.75">
      <c r="A2631" s="227">
        <v>40291</v>
      </c>
      <c r="B2631" s="227" t="s">
        <v>11487</v>
      </c>
      <c r="C2631" s="228" t="s">
        <v>2027</v>
      </c>
      <c r="D2631" s="228" t="s">
        <v>2018</v>
      </c>
      <c r="E2631" s="228" t="s">
        <v>20605</v>
      </c>
    </row>
    <row r="2632" spans="1:5" ht="12.75">
      <c r="A2632" s="227">
        <v>40275</v>
      </c>
      <c r="B2632" s="227" t="s">
        <v>11488</v>
      </c>
      <c r="C2632" s="228" t="s">
        <v>2027</v>
      </c>
      <c r="D2632" s="228" t="s">
        <v>2018</v>
      </c>
      <c r="E2632" s="228" t="s">
        <v>20606</v>
      </c>
    </row>
    <row r="2633" spans="1:5" ht="12.75">
      <c r="A2633" s="227">
        <v>42408</v>
      </c>
      <c r="B2633" s="227" t="s">
        <v>11489</v>
      </c>
      <c r="C2633" s="228" t="s">
        <v>2019</v>
      </c>
      <c r="D2633" s="228" t="s">
        <v>2018</v>
      </c>
      <c r="E2633" s="228" t="s">
        <v>20607</v>
      </c>
    </row>
    <row r="2634" spans="1:5" ht="12.75">
      <c r="A2634" s="227">
        <v>3777</v>
      </c>
      <c r="B2634" s="227" t="s">
        <v>11490</v>
      </c>
      <c r="C2634" s="228" t="s">
        <v>2019</v>
      </c>
      <c r="D2634" s="228" t="s">
        <v>2022</v>
      </c>
      <c r="E2634" s="228" t="s">
        <v>20608</v>
      </c>
    </row>
    <row r="2635" spans="1:5" ht="12.75">
      <c r="A2635" s="227">
        <v>3798</v>
      </c>
      <c r="B2635" s="227" t="s">
        <v>11491</v>
      </c>
      <c r="C2635" s="228" t="s">
        <v>2017</v>
      </c>
      <c r="D2635" s="228" t="s">
        <v>2020</v>
      </c>
      <c r="E2635" s="228" t="s">
        <v>20468</v>
      </c>
    </row>
    <row r="2636" spans="1:5" ht="12.75">
      <c r="A2636" s="227">
        <v>38769</v>
      </c>
      <c r="B2636" s="227" t="s">
        <v>11492</v>
      </c>
      <c r="C2636" s="228" t="s">
        <v>2017</v>
      </c>
      <c r="D2636" s="228" t="s">
        <v>2020</v>
      </c>
      <c r="E2636" s="228" t="s">
        <v>20609</v>
      </c>
    </row>
    <row r="2637" spans="1:5" ht="12.75">
      <c r="A2637" s="227">
        <v>39510</v>
      </c>
      <c r="B2637" s="227" t="s">
        <v>11493</v>
      </c>
      <c r="C2637" s="228" t="s">
        <v>2017</v>
      </c>
      <c r="D2637" s="228" t="s">
        <v>2020</v>
      </c>
      <c r="E2637" s="228" t="s">
        <v>20610</v>
      </c>
    </row>
    <row r="2638" spans="1:5" ht="12.75">
      <c r="A2638" s="227">
        <v>38776</v>
      </c>
      <c r="B2638" s="227" t="s">
        <v>11494</v>
      </c>
      <c r="C2638" s="228" t="s">
        <v>2017</v>
      </c>
      <c r="D2638" s="228" t="s">
        <v>2020</v>
      </c>
      <c r="E2638" s="228" t="s">
        <v>20611</v>
      </c>
    </row>
    <row r="2639" spans="1:5" ht="12.75">
      <c r="A2639" s="227">
        <v>38774</v>
      </c>
      <c r="B2639" s="227" t="s">
        <v>11495</v>
      </c>
      <c r="C2639" s="228" t="s">
        <v>2017</v>
      </c>
      <c r="D2639" s="228" t="s">
        <v>2018</v>
      </c>
      <c r="E2639" s="228" t="s">
        <v>20612</v>
      </c>
    </row>
    <row r="2640" spans="1:5" ht="12.75">
      <c r="A2640" s="227">
        <v>42247</v>
      </c>
      <c r="B2640" s="227" t="s">
        <v>11496</v>
      </c>
      <c r="C2640" s="228" t="s">
        <v>2017</v>
      </c>
      <c r="D2640" s="228" t="s">
        <v>2018</v>
      </c>
      <c r="E2640" s="228" t="s">
        <v>20613</v>
      </c>
    </row>
    <row r="2641" spans="1:5" ht="12.75">
      <c r="A2641" s="227">
        <v>42248</v>
      </c>
      <c r="B2641" s="227" t="s">
        <v>11497</v>
      </c>
      <c r="C2641" s="228" t="s">
        <v>2017</v>
      </c>
      <c r="D2641" s="228" t="s">
        <v>2018</v>
      </c>
      <c r="E2641" s="228" t="s">
        <v>20614</v>
      </c>
    </row>
    <row r="2642" spans="1:5" ht="12.75">
      <c r="A2642" s="227">
        <v>42249</v>
      </c>
      <c r="B2642" s="227" t="s">
        <v>11498</v>
      </c>
      <c r="C2642" s="228" t="s">
        <v>2017</v>
      </c>
      <c r="D2642" s="228" t="s">
        <v>2018</v>
      </c>
      <c r="E2642" s="228" t="s">
        <v>20615</v>
      </c>
    </row>
    <row r="2643" spans="1:5" ht="12.75">
      <c r="A2643" s="227">
        <v>42244</v>
      </c>
      <c r="B2643" s="227" t="s">
        <v>11499</v>
      </c>
      <c r="C2643" s="228" t="s">
        <v>2017</v>
      </c>
      <c r="D2643" s="228" t="s">
        <v>2018</v>
      </c>
      <c r="E2643" s="228" t="s">
        <v>20616</v>
      </c>
    </row>
    <row r="2644" spans="1:5" ht="12.75">
      <c r="A2644" s="227">
        <v>42245</v>
      </c>
      <c r="B2644" s="227" t="s">
        <v>11500</v>
      </c>
      <c r="C2644" s="228" t="s">
        <v>2017</v>
      </c>
      <c r="D2644" s="228" t="s">
        <v>2018</v>
      </c>
      <c r="E2644" s="228" t="s">
        <v>20617</v>
      </c>
    </row>
    <row r="2645" spans="1:5" ht="12.75">
      <c r="A2645" s="227">
        <v>42246</v>
      </c>
      <c r="B2645" s="227" t="s">
        <v>11501</v>
      </c>
      <c r="C2645" s="228" t="s">
        <v>2017</v>
      </c>
      <c r="D2645" s="228" t="s">
        <v>2018</v>
      </c>
      <c r="E2645" s="228" t="s">
        <v>20618</v>
      </c>
    </row>
    <row r="2646" spans="1:5" ht="12.75">
      <c r="A2646" s="227">
        <v>42243</v>
      </c>
      <c r="B2646" s="227" t="s">
        <v>11502</v>
      </c>
      <c r="C2646" s="228" t="s">
        <v>2017</v>
      </c>
      <c r="D2646" s="228" t="s">
        <v>2018</v>
      </c>
      <c r="E2646" s="228" t="s">
        <v>20619</v>
      </c>
    </row>
    <row r="2647" spans="1:5" ht="12.75">
      <c r="A2647" s="227">
        <v>38889</v>
      </c>
      <c r="B2647" s="227" t="s">
        <v>11503</v>
      </c>
      <c r="C2647" s="228" t="s">
        <v>2017</v>
      </c>
      <c r="D2647" s="228" t="s">
        <v>2020</v>
      </c>
      <c r="E2647" s="228" t="s">
        <v>19611</v>
      </c>
    </row>
    <row r="2648" spans="1:5" ht="12.75">
      <c r="A2648" s="227">
        <v>38784</v>
      </c>
      <c r="B2648" s="227" t="s">
        <v>11504</v>
      </c>
      <c r="C2648" s="228" t="s">
        <v>2017</v>
      </c>
      <c r="D2648" s="228" t="s">
        <v>2020</v>
      </c>
      <c r="E2648" s="228" t="s">
        <v>20620</v>
      </c>
    </row>
    <row r="2649" spans="1:5" ht="12.75">
      <c r="A2649" s="227">
        <v>3788</v>
      </c>
      <c r="B2649" s="227" t="s">
        <v>11505</v>
      </c>
      <c r="C2649" s="228" t="s">
        <v>2017</v>
      </c>
      <c r="D2649" s="228" t="s">
        <v>2020</v>
      </c>
      <c r="E2649" s="228" t="s">
        <v>20621</v>
      </c>
    </row>
    <row r="2650" spans="1:5" ht="12.75">
      <c r="A2650" s="227">
        <v>12230</v>
      </c>
      <c r="B2650" s="227" t="s">
        <v>11506</v>
      </c>
      <c r="C2650" s="228" t="s">
        <v>2017</v>
      </c>
      <c r="D2650" s="228" t="s">
        <v>2020</v>
      </c>
      <c r="E2650" s="228" t="s">
        <v>18628</v>
      </c>
    </row>
    <row r="2651" spans="1:5" ht="12.75">
      <c r="A2651" s="227">
        <v>3780</v>
      </c>
      <c r="B2651" s="227" t="s">
        <v>11507</v>
      </c>
      <c r="C2651" s="228" t="s">
        <v>2017</v>
      </c>
      <c r="D2651" s="228" t="s">
        <v>2020</v>
      </c>
      <c r="E2651" s="228" t="s">
        <v>20622</v>
      </c>
    </row>
    <row r="2652" spans="1:5" ht="12.75">
      <c r="A2652" s="227">
        <v>12231</v>
      </c>
      <c r="B2652" s="227" t="s">
        <v>11508</v>
      </c>
      <c r="C2652" s="228" t="s">
        <v>2017</v>
      </c>
      <c r="D2652" s="228" t="s">
        <v>2020</v>
      </c>
      <c r="E2652" s="228" t="s">
        <v>20623</v>
      </c>
    </row>
    <row r="2653" spans="1:5" ht="12.75">
      <c r="A2653" s="227">
        <v>3811</v>
      </c>
      <c r="B2653" s="227" t="s">
        <v>11509</v>
      </c>
      <c r="C2653" s="228" t="s">
        <v>2017</v>
      </c>
      <c r="D2653" s="228" t="s">
        <v>2020</v>
      </c>
      <c r="E2653" s="228" t="s">
        <v>20624</v>
      </c>
    </row>
    <row r="2654" spans="1:5" ht="12.75">
      <c r="A2654" s="227">
        <v>12232</v>
      </c>
      <c r="B2654" s="227" t="s">
        <v>11510</v>
      </c>
      <c r="C2654" s="228" t="s">
        <v>2017</v>
      </c>
      <c r="D2654" s="228" t="s">
        <v>2020</v>
      </c>
      <c r="E2654" s="228" t="s">
        <v>19004</v>
      </c>
    </row>
    <row r="2655" spans="1:5" ht="12.75">
      <c r="A2655" s="227">
        <v>3799</v>
      </c>
      <c r="B2655" s="227" t="s">
        <v>11511</v>
      </c>
      <c r="C2655" s="228" t="s">
        <v>2017</v>
      </c>
      <c r="D2655" s="228" t="s">
        <v>2020</v>
      </c>
      <c r="E2655" s="228" t="s">
        <v>20625</v>
      </c>
    </row>
    <row r="2656" spans="1:5" ht="12.75">
      <c r="A2656" s="227">
        <v>12239</v>
      </c>
      <c r="B2656" s="227" t="s">
        <v>11512</v>
      </c>
      <c r="C2656" s="228" t="s">
        <v>2017</v>
      </c>
      <c r="D2656" s="228" t="s">
        <v>2020</v>
      </c>
      <c r="E2656" s="228" t="s">
        <v>20626</v>
      </c>
    </row>
    <row r="2657" spans="1:5" ht="12.75">
      <c r="A2657" s="227">
        <v>38773</v>
      </c>
      <c r="B2657" s="227" t="s">
        <v>11513</v>
      </c>
      <c r="C2657" s="228" t="s">
        <v>2017</v>
      </c>
      <c r="D2657" s="228" t="s">
        <v>2020</v>
      </c>
      <c r="E2657" s="228" t="s">
        <v>20295</v>
      </c>
    </row>
    <row r="2658" spans="1:5" ht="12.75">
      <c r="A2658" s="227">
        <v>12271</v>
      </c>
      <c r="B2658" s="227" t="s">
        <v>11514</v>
      </c>
      <c r="C2658" s="228" t="s">
        <v>2017</v>
      </c>
      <c r="D2658" s="228" t="s">
        <v>2020</v>
      </c>
      <c r="E2658" s="228" t="s">
        <v>20627</v>
      </c>
    </row>
    <row r="2659" spans="1:5" ht="12.75">
      <c r="A2659" s="227">
        <v>13382</v>
      </c>
      <c r="B2659" s="227" t="s">
        <v>11515</v>
      </c>
      <c r="C2659" s="228" t="s">
        <v>2017</v>
      </c>
      <c r="D2659" s="228" t="s">
        <v>2020</v>
      </c>
      <c r="E2659" s="228" t="s">
        <v>20628</v>
      </c>
    </row>
    <row r="2660" spans="1:5" ht="12.75">
      <c r="A2660" s="227">
        <v>38785</v>
      </c>
      <c r="B2660" s="227" t="s">
        <v>11516</v>
      </c>
      <c r="C2660" s="228" t="s">
        <v>2017</v>
      </c>
      <c r="D2660" s="228" t="s">
        <v>2020</v>
      </c>
      <c r="E2660" s="228" t="s">
        <v>20629</v>
      </c>
    </row>
    <row r="2661" spans="1:5" ht="12.75">
      <c r="A2661" s="227">
        <v>38786</v>
      </c>
      <c r="B2661" s="227" t="s">
        <v>11517</v>
      </c>
      <c r="C2661" s="228" t="s">
        <v>2017</v>
      </c>
      <c r="D2661" s="228" t="s">
        <v>2020</v>
      </c>
      <c r="E2661" s="228" t="s">
        <v>20630</v>
      </c>
    </row>
    <row r="2662" spans="1:5" ht="12.75">
      <c r="A2662" s="227">
        <v>39385</v>
      </c>
      <c r="B2662" s="227" t="s">
        <v>11518</v>
      </c>
      <c r="C2662" s="228" t="s">
        <v>2017</v>
      </c>
      <c r="D2662" s="228" t="s">
        <v>2018</v>
      </c>
      <c r="E2662" s="228" t="s">
        <v>20631</v>
      </c>
    </row>
    <row r="2663" spans="1:5" ht="12.75">
      <c r="A2663" s="227">
        <v>39389</v>
      </c>
      <c r="B2663" s="227" t="s">
        <v>11519</v>
      </c>
      <c r="C2663" s="228" t="s">
        <v>2017</v>
      </c>
      <c r="D2663" s="228" t="s">
        <v>2018</v>
      </c>
      <c r="E2663" s="228" t="s">
        <v>20632</v>
      </c>
    </row>
    <row r="2664" spans="1:5" ht="12.75">
      <c r="A2664" s="227">
        <v>39390</v>
      </c>
      <c r="B2664" s="227" t="s">
        <v>11520</v>
      </c>
      <c r="C2664" s="228" t="s">
        <v>2017</v>
      </c>
      <c r="D2664" s="228" t="s">
        <v>2018</v>
      </c>
      <c r="E2664" s="228" t="s">
        <v>20633</v>
      </c>
    </row>
    <row r="2665" spans="1:5" ht="12.75">
      <c r="A2665" s="227">
        <v>39391</v>
      </c>
      <c r="B2665" s="227" t="s">
        <v>11521</v>
      </c>
      <c r="C2665" s="228" t="s">
        <v>2017</v>
      </c>
      <c r="D2665" s="228" t="s">
        <v>2018</v>
      </c>
      <c r="E2665" s="228" t="s">
        <v>20634</v>
      </c>
    </row>
    <row r="2666" spans="1:5" ht="12.75">
      <c r="A2666" s="227">
        <v>3803</v>
      </c>
      <c r="B2666" s="227" t="s">
        <v>11522</v>
      </c>
      <c r="C2666" s="228" t="s">
        <v>2017</v>
      </c>
      <c r="D2666" s="228" t="s">
        <v>2020</v>
      </c>
      <c r="E2666" s="228" t="s">
        <v>20635</v>
      </c>
    </row>
    <row r="2667" spans="1:5" ht="12.75">
      <c r="A2667" s="227">
        <v>38770</v>
      </c>
      <c r="B2667" s="227" t="s">
        <v>11523</v>
      </c>
      <c r="C2667" s="228" t="s">
        <v>2017</v>
      </c>
      <c r="D2667" s="228" t="s">
        <v>2020</v>
      </c>
      <c r="E2667" s="228" t="s">
        <v>20636</v>
      </c>
    </row>
    <row r="2668" spans="1:5" ht="12.75">
      <c r="A2668" s="227">
        <v>12267</v>
      </c>
      <c r="B2668" s="227" t="s">
        <v>11524</v>
      </c>
      <c r="C2668" s="228" t="s">
        <v>2017</v>
      </c>
      <c r="D2668" s="228" t="s">
        <v>2020</v>
      </c>
      <c r="E2668" s="228" t="s">
        <v>20637</v>
      </c>
    </row>
    <row r="2669" spans="1:5" ht="12.75">
      <c r="A2669" s="227">
        <v>43265</v>
      </c>
      <c r="B2669" s="227" t="s">
        <v>11525</v>
      </c>
      <c r="C2669" s="228" t="s">
        <v>2017</v>
      </c>
      <c r="D2669" s="228" t="s">
        <v>2018</v>
      </c>
      <c r="E2669" s="228" t="s">
        <v>20638</v>
      </c>
    </row>
    <row r="2670" spans="1:5" ht="12.75">
      <c r="A2670" s="227">
        <v>12266</v>
      </c>
      <c r="B2670" s="227" t="s">
        <v>11526</v>
      </c>
      <c r="C2670" s="228" t="s">
        <v>2017</v>
      </c>
      <c r="D2670" s="228" t="s">
        <v>2020</v>
      </c>
      <c r="E2670" s="228" t="s">
        <v>20639</v>
      </c>
    </row>
    <row r="2671" spans="1:5" ht="12.75">
      <c r="A2671" s="227">
        <v>39378</v>
      </c>
      <c r="B2671" s="227" t="s">
        <v>11527</v>
      </c>
      <c r="C2671" s="228" t="s">
        <v>2017</v>
      </c>
      <c r="D2671" s="228" t="s">
        <v>2020</v>
      </c>
      <c r="E2671" s="228" t="s">
        <v>20640</v>
      </c>
    </row>
    <row r="2672" spans="1:5" ht="12.75">
      <c r="A2672" s="227">
        <v>43543</v>
      </c>
      <c r="B2672" s="227" t="s">
        <v>11528</v>
      </c>
      <c r="C2672" s="228" t="s">
        <v>2017</v>
      </c>
      <c r="D2672" s="228" t="s">
        <v>2020</v>
      </c>
      <c r="E2672" s="228" t="s">
        <v>20641</v>
      </c>
    </row>
    <row r="2673" spans="1:5" ht="12.75">
      <c r="A2673" s="227">
        <v>38775</v>
      </c>
      <c r="B2673" s="227" t="s">
        <v>11529</v>
      </c>
      <c r="C2673" s="228" t="s">
        <v>2017</v>
      </c>
      <c r="D2673" s="228" t="s">
        <v>2020</v>
      </c>
      <c r="E2673" s="228" t="s">
        <v>19136</v>
      </c>
    </row>
    <row r="2674" spans="1:5" ht="12.75">
      <c r="A2674" s="227">
        <v>44252</v>
      </c>
      <c r="B2674" s="227" t="s">
        <v>20642</v>
      </c>
      <c r="C2674" s="228" t="s">
        <v>2017</v>
      </c>
      <c r="D2674" s="228" t="s">
        <v>2018</v>
      </c>
      <c r="E2674" s="228" t="s">
        <v>20643</v>
      </c>
    </row>
    <row r="2675" spans="1:5" ht="12.75">
      <c r="A2675" s="227">
        <v>21119</v>
      </c>
      <c r="B2675" s="227" t="s">
        <v>11530</v>
      </c>
      <c r="C2675" s="228" t="s">
        <v>2017</v>
      </c>
      <c r="D2675" s="228" t="s">
        <v>2018</v>
      </c>
      <c r="E2675" s="228" t="s">
        <v>18766</v>
      </c>
    </row>
    <row r="2676" spans="1:5" ht="12.75">
      <c r="A2676" s="227">
        <v>37974</v>
      </c>
      <c r="B2676" s="227" t="s">
        <v>11531</v>
      </c>
      <c r="C2676" s="228" t="s">
        <v>2017</v>
      </c>
      <c r="D2676" s="228" t="s">
        <v>2018</v>
      </c>
      <c r="E2676" s="228" t="s">
        <v>19616</v>
      </c>
    </row>
    <row r="2677" spans="1:5" ht="12.75">
      <c r="A2677" s="227">
        <v>37975</v>
      </c>
      <c r="B2677" s="227" t="s">
        <v>11532</v>
      </c>
      <c r="C2677" s="228" t="s">
        <v>2017</v>
      </c>
      <c r="D2677" s="228" t="s">
        <v>2018</v>
      </c>
      <c r="E2677" s="228" t="s">
        <v>19001</v>
      </c>
    </row>
    <row r="2678" spans="1:5" ht="12.75">
      <c r="A2678" s="227">
        <v>37976</v>
      </c>
      <c r="B2678" s="227" t="s">
        <v>11533</v>
      </c>
      <c r="C2678" s="228" t="s">
        <v>2017</v>
      </c>
      <c r="D2678" s="228" t="s">
        <v>2018</v>
      </c>
      <c r="E2678" s="228" t="s">
        <v>20644</v>
      </c>
    </row>
    <row r="2679" spans="1:5" ht="12.75">
      <c r="A2679" s="227">
        <v>37977</v>
      </c>
      <c r="B2679" s="227" t="s">
        <v>11534</v>
      </c>
      <c r="C2679" s="228" t="s">
        <v>2017</v>
      </c>
      <c r="D2679" s="228" t="s">
        <v>2018</v>
      </c>
      <c r="E2679" s="228" t="s">
        <v>18811</v>
      </c>
    </row>
    <row r="2680" spans="1:5" ht="12.75">
      <c r="A2680" s="227">
        <v>37978</v>
      </c>
      <c r="B2680" s="227" t="s">
        <v>11535</v>
      </c>
      <c r="C2680" s="228" t="s">
        <v>2017</v>
      </c>
      <c r="D2680" s="228" t="s">
        <v>2018</v>
      </c>
      <c r="E2680" s="228" t="s">
        <v>20645</v>
      </c>
    </row>
    <row r="2681" spans="1:5" ht="12.75">
      <c r="A2681" s="227">
        <v>37979</v>
      </c>
      <c r="B2681" s="227" t="s">
        <v>11536</v>
      </c>
      <c r="C2681" s="228" t="s">
        <v>2017</v>
      </c>
      <c r="D2681" s="228" t="s">
        <v>2018</v>
      </c>
      <c r="E2681" s="228" t="s">
        <v>20646</v>
      </c>
    </row>
    <row r="2682" spans="1:5" ht="12.75">
      <c r="A2682" s="227">
        <v>37980</v>
      </c>
      <c r="B2682" s="227" t="s">
        <v>11537</v>
      </c>
      <c r="C2682" s="228" t="s">
        <v>2017</v>
      </c>
      <c r="D2682" s="228" t="s">
        <v>2018</v>
      </c>
      <c r="E2682" s="228" t="s">
        <v>20647</v>
      </c>
    </row>
    <row r="2683" spans="1:5" ht="12.75">
      <c r="A2683" s="227">
        <v>36147</v>
      </c>
      <c r="B2683" s="227" t="s">
        <v>11538</v>
      </c>
      <c r="C2683" s="228" t="s">
        <v>2028</v>
      </c>
      <c r="D2683" s="228" t="s">
        <v>2018</v>
      </c>
      <c r="E2683" s="228" t="s">
        <v>20648</v>
      </c>
    </row>
    <row r="2684" spans="1:5" ht="12.75">
      <c r="A2684" s="227">
        <v>12731</v>
      </c>
      <c r="B2684" s="227" t="s">
        <v>11539</v>
      </c>
      <c r="C2684" s="228" t="s">
        <v>2017</v>
      </c>
      <c r="D2684" s="228" t="s">
        <v>2020</v>
      </c>
      <c r="E2684" s="228" t="s">
        <v>20649</v>
      </c>
    </row>
    <row r="2685" spans="1:5" ht="12.75">
      <c r="A2685" s="227">
        <v>12723</v>
      </c>
      <c r="B2685" s="227" t="s">
        <v>11540</v>
      </c>
      <c r="C2685" s="228" t="s">
        <v>2017</v>
      </c>
      <c r="D2685" s="228" t="s">
        <v>2020</v>
      </c>
      <c r="E2685" s="228" t="s">
        <v>18709</v>
      </c>
    </row>
    <row r="2686" spans="1:5" ht="12.75">
      <c r="A2686" s="227">
        <v>12724</v>
      </c>
      <c r="B2686" s="227" t="s">
        <v>11541</v>
      </c>
      <c r="C2686" s="228" t="s">
        <v>2017</v>
      </c>
      <c r="D2686" s="228" t="s">
        <v>2020</v>
      </c>
      <c r="E2686" s="228" t="s">
        <v>20650</v>
      </c>
    </row>
    <row r="2687" spans="1:5" ht="12.75">
      <c r="A2687" s="227">
        <v>12725</v>
      </c>
      <c r="B2687" s="227" t="s">
        <v>11542</v>
      </c>
      <c r="C2687" s="228" t="s">
        <v>2017</v>
      </c>
      <c r="D2687" s="228" t="s">
        <v>2020</v>
      </c>
      <c r="E2687" s="228" t="s">
        <v>20651</v>
      </c>
    </row>
    <row r="2688" spans="1:5" ht="12.75">
      <c r="A2688" s="227">
        <v>12726</v>
      </c>
      <c r="B2688" s="227" t="s">
        <v>11543</v>
      </c>
      <c r="C2688" s="228" t="s">
        <v>2017</v>
      </c>
      <c r="D2688" s="228" t="s">
        <v>2020</v>
      </c>
      <c r="E2688" s="228" t="s">
        <v>20652</v>
      </c>
    </row>
    <row r="2689" spans="1:5" ht="12.75">
      <c r="A2689" s="227">
        <v>12727</v>
      </c>
      <c r="B2689" s="227" t="s">
        <v>11544</v>
      </c>
      <c r="C2689" s="228" t="s">
        <v>2017</v>
      </c>
      <c r="D2689" s="228" t="s">
        <v>2020</v>
      </c>
      <c r="E2689" s="228" t="s">
        <v>20653</v>
      </c>
    </row>
    <row r="2690" spans="1:5" ht="12.75">
      <c r="A2690" s="227">
        <v>12728</v>
      </c>
      <c r="B2690" s="227" t="s">
        <v>11545</v>
      </c>
      <c r="C2690" s="228" t="s">
        <v>2017</v>
      </c>
      <c r="D2690" s="228" t="s">
        <v>2020</v>
      </c>
      <c r="E2690" s="228" t="s">
        <v>20654</v>
      </c>
    </row>
    <row r="2691" spans="1:5" ht="12.75">
      <c r="A2691" s="227">
        <v>12729</v>
      </c>
      <c r="B2691" s="227" t="s">
        <v>11546</v>
      </c>
      <c r="C2691" s="228" t="s">
        <v>2017</v>
      </c>
      <c r="D2691" s="228" t="s">
        <v>2020</v>
      </c>
      <c r="E2691" s="228" t="s">
        <v>20655</v>
      </c>
    </row>
    <row r="2692" spans="1:5" ht="12.75">
      <c r="A2692" s="227">
        <v>12730</v>
      </c>
      <c r="B2692" s="227" t="s">
        <v>11547</v>
      </c>
      <c r="C2692" s="228" t="s">
        <v>2017</v>
      </c>
      <c r="D2692" s="228" t="s">
        <v>2020</v>
      </c>
      <c r="E2692" s="228" t="s">
        <v>20656</v>
      </c>
    </row>
    <row r="2693" spans="1:5" ht="12.75">
      <c r="A2693" s="227">
        <v>3840</v>
      </c>
      <c r="B2693" s="227" t="s">
        <v>11548</v>
      </c>
      <c r="C2693" s="228" t="s">
        <v>2017</v>
      </c>
      <c r="D2693" s="228" t="s">
        <v>2020</v>
      </c>
      <c r="E2693" s="228" t="s">
        <v>19155</v>
      </c>
    </row>
    <row r="2694" spans="1:5" ht="12.75">
      <c r="A2694" s="227">
        <v>3838</v>
      </c>
      <c r="B2694" s="227" t="s">
        <v>11549</v>
      </c>
      <c r="C2694" s="228" t="s">
        <v>2017</v>
      </c>
      <c r="D2694" s="228" t="s">
        <v>2020</v>
      </c>
      <c r="E2694" s="228" t="s">
        <v>20657</v>
      </c>
    </row>
    <row r="2695" spans="1:5" ht="12.75">
      <c r="A2695" s="227">
        <v>3844</v>
      </c>
      <c r="B2695" s="227" t="s">
        <v>11550</v>
      </c>
      <c r="C2695" s="228" t="s">
        <v>2017</v>
      </c>
      <c r="D2695" s="228" t="s">
        <v>2020</v>
      </c>
      <c r="E2695" s="228" t="s">
        <v>20658</v>
      </c>
    </row>
    <row r="2696" spans="1:5" ht="12.75">
      <c r="A2696" s="227">
        <v>3839</v>
      </c>
      <c r="B2696" s="227" t="s">
        <v>11551</v>
      </c>
      <c r="C2696" s="228" t="s">
        <v>2017</v>
      </c>
      <c r="D2696" s="228" t="s">
        <v>2020</v>
      </c>
      <c r="E2696" s="228" t="s">
        <v>20659</v>
      </c>
    </row>
    <row r="2697" spans="1:5" ht="12.75">
      <c r="A2697" s="227">
        <v>3843</v>
      </c>
      <c r="B2697" s="227" t="s">
        <v>11552</v>
      </c>
      <c r="C2697" s="228" t="s">
        <v>2017</v>
      </c>
      <c r="D2697" s="228" t="s">
        <v>2020</v>
      </c>
      <c r="E2697" s="228" t="s">
        <v>20660</v>
      </c>
    </row>
    <row r="2698" spans="1:5" ht="12.75">
      <c r="A2698" s="227">
        <v>3900</v>
      </c>
      <c r="B2698" s="227" t="s">
        <v>11553</v>
      </c>
      <c r="C2698" s="228" t="s">
        <v>2017</v>
      </c>
      <c r="D2698" s="228" t="s">
        <v>2018</v>
      </c>
      <c r="E2698" s="228" t="s">
        <v>20661</v>
      </c>
    </row>
    <row r="2699" spans="1:5" ht="12.75">
      <c r="A2699" s="227">
        <v>3846</v>
      </c>
      <c r="B2699" s="227" t="s">
        <v>11554</v>
      </c>
      <c r="C2699" s="228" t="s">
        <v>2017</v>
      </c>
      <c r="D2699" s="228" t="s">
        <v>2018</v>
      </c>
      <c r="E2699" s="228" t="s">
        <v>19277</v>
      </c>
    </row>
    <row r="2700" spans="1:5" ht="12.75">
      <c r="A2700" s="227">
        <v>3886</v>
      </c>
      <c r="B2700" s="227" t="s">
        <v>11555</v>
      </c>
      <c r="C2700" s="228" t="s">
        <v>2017</v>
      </c>
      <c r="D2700" s="228" t="s">
        <v>2018</v>
      </c>
      <c r="E2700" s="228" t="s">
        <v>20662</v>
      </c>
    </row>
    <row r="2701" spans="1:5" ht="12.75">
      <c r="A2701" s="227">
        <v>3854</v>
      </c>
      <c r="B2701" s="227" t="s">
        <v>11556</v>
      </c>
      <c r="C2701" s="228" t="s">
        <v>2017</v>
      </c>
      <c r="D2701" s="228" t="s">
        <v>2018</v>
      </c>
      <c r="E2701" s="228" t="s">
        <v>20663</v>
      </c>
    </row>
    <row r="2702" spans="1:5" ht="12.75">
      <c r="A2702" s="227">
        <v>3873</v>
      </c>
      <c r="B2702" s="227" t="s">
        <v>11557</v>
      </c>
      <c r="C2702" s="228" t="s">
        <v>2017</v>
      </c>
      <c r="D2702" s="228" t="s">
        <v>2018</v>
      </c>
      <c r="E2702" s="228" t="s">
        <v>20664</v>
      </c>
    </row>
    <row r="2703" spans="1:5" ht="12.75">
      <c r="A2703" s="227">
        <v>38021</v>
      </c>
      <c r="B2703" s="227" t="s">
        <v>11558</v>
      </c>
      <c r="C2703" s="228" t="s">
        <v>2017</v>
      </c>
      <c r="D2703" s="228" t="s">
        <v>2018</v>
      </c>
      <c r="E2703" s="228" t="s">
        <v>20665</v>
      </c>
    </row>
    <row r="2704" spans="1:5" ht="12.75">
      <c r="A2704" s="227">
        <v>43838</v>
      </c>
      <c r="B2704" s="227" t="s">
        <v>20666</v>
      </c>
      <c r="C2704" s="228" t="s">
        <v>2017</v>
      </c>
      <c r="D2704" s="228" t="s">
        <v>2018</v>
      </c>
      <c r="E2704" s="228" t="s">
        <v>20667</v>
      </c>
    </row>
    <row r="2705" spans="1:5" ht="12.75">
      <c r="A2705" s="227">
        <v>3847</v>
      </c>
      <c r="B2705" s="227" t="s">
        <v>11559</v>
      </c>
      <c r="C2705" s="228" t="s">
        <v>2017</v>
      </c>
      <c r="D2705" s="228" t="s">
        <v>2018</v>
      </c>
      <c r="E2705" s="228" t="s">
        <v>20668</v>
      </c>
    </row>
    <row r="2706" spans="1:5" ht="12.75">
      <c r="A2706" s="227">
        <v>38022</v>
      </c>
      <c r="B2706" s="227" t="s">
        <v>11560</v>
      </c>
      <c r="C2706" s="228" t="s">
        <v>2017</v>
      </c>
      <c r="D2706" s="228" t="s">
        <v>2018</v>
      </c>
      <c r="E2706" s="228" t="s">
        <v>20669</v>
      </c>
    </row>
    <row r="2707" spans="1:5" ht="12.75">
      <c r="A2707" s="227">
        <v>3830</v>
      </c>
      <c r="B2707" s="227" t="s">
        <v>20670</v>
      </c>
      <c r="C2707" s="228" t="s">
        <v>2017</v>
      </c>
      <c r="D2707" s="228" t="s">
        <v>2018</v>
      </c>
      <c r="E2707" s="228" t="s">
        <v>20671</v>
      </c>
    </row>
    <row r="2708" spans="1:5" ht="12.75">
      <c r="A2708" s="227">
        <v>37981</v>
      </c>
      <c r="B2708" s="227" t="s">
        <v>11561</v>
      </c>
      <c r="C2708" s="228" t="s">
        <v>2017</v>
      </c>
      <c r="D2708" s="228" t="s">
        <v>2018</v>
      </c>
      <c r="E2708" s="228" t="s">
        <v>20672</v>
      </c>
    </row>
    <row r="2709" spans="1:5" ht="12.75">
      <c r="A2709" s="227">
        <v>37982</v>
      </c>
      <c r="B2709" s="227" t="s">
        <v>11562</v>
      </c>
      <c r="C2709" s="228" t="s">
        <v>2017</v>
      </c>
      <c r="D2709" s="228" t="s">
        <v>2018</v>
      </c>
      <c r="E2709" s="228" t="s">
        <v>20673</v>
      </c>
    </row>
    <row r="2710" spans="1:5" ht="12.75">
      <c r="A2710" s="227">
        <v>37983</v>
      </c>
      <c r="B2710" s="227" t="s">
        <v>11563</v>
      </c>
      <c r="C2710" s="228" t="s">
        <v>2017</v>
      </c>
      <c r="D2710" s="228" t="s">
        <v>2018</v>
      </c>
      <c r="E2710" s="228" t="s">
        <v>19721</v>
      </c>
    </row>
    <row r="2711" spans="1:5" ht="12.75">
      <c r="A2711" s="227">
        <v>37984</v>
      </c>
      <c r="B2711" s="227" t="s">
        <v>11564</v>
      </c>
      <c r="C2711" s="228" t="s">
        <v>2017</v>
      </c>
      <c r="D2711" s="228" t="s">
        <v>2018</v>
      </c>
      <c r="E2711" s="228" t="s">
        <v>20674</v>
      </c>
    </row>
    <row r="2712" spans="1:5" ht="12.75">
      <c r="A2712" s="227">
        <v>37985</v>
      </c>
      <c r="B2712" s="227" t="s">
        <v>11565</v>
      </c>
      <c r="C2712" s="228" t="s">
        <v>2017</v>
      </c>
      <c r="D2712" s="228" t="s">
        <v>2018</v>
      </c>
      <c r="E2712" s="228" t="s">
        <v>20675</v>
      </c>
    </row>
    <row r="2713" spans="1:5" ht="12.75">
      <c r="A2713" s="227">
        <v>3826</v>
      </c>
      <c r="B2713" s="227" t="s">
        <v>11566</v>
      </c>
      <c r="C2713" s="228" t="s">
        <v>2017</v>
      </c>
      <c r="D2713" s="228" t="s">
        <v>2020</v>
      </c>
      <c r="E2713" s="228" t="s">
        <v>20676</v>
      </c>
    </row>
    <row r="2714" spans="1:5" ht="12.75">
      <c r="A2714" s="227">
        <v>3825</v>
      </c>
      <c r="B2714" s="227" t="s">
        <v>11567</v>
      </c>
      <c r="C2714" s="228" t="s">
        <v>2017</v>
      </c>
      <c r="D2714" s="228" t="s">
        <v>2020</v>
      </c>
      <c r="E2714" s="228" t="s">
        <v>18207</v>
      </c>
    </row>
    <row r="2715" spans="1:5" ht="12.75">
      <c r="A2715" s="227">
        <v>3827</v>
      </c>
      <c r="B2715" s="227" t="s">
        <v>11568</v>
      </c>
      <c r="C2715" s="228" t="s">
        <v>2017</v>
      </c>
      <c r="D2715" s="228" t="s">
        <v>2020</v>
      </c>
      <c r="E2715" s="228" t="s">
        <v>20677</v>
      </c>
    </row>
    <row r="2716" spans="1:5" ht="12.75">
      <c r="A2716" s="227">
        <v>20165</v>
      </c>
      <c r="B2716" s="227" t="s">
        <v>20678</v>
      </c>
      <c r="C2716" s="228" t="s">
        <v>2017</v>
      </c>
      <c r="D2716" s="228" t="s">
        <v>2018</v>
      </c>
      <c r="E2716" s="228" t="s">
        <v>20679</v>
      </c>
    </row>
    <row r="2717" spans="1:5" ht="12.75">
      <c r="A2717" s="227">
        <v>20166</v>
      </c>
      <c r="B2717" s="227" t="s">
        <v>20680</v>
      </c>
      <c r="C2717" s="228" t="s">
        <v>2017</v>
      </c>
      <c r="D2717" s="228" t="s">
        <v>2018</v>
      </c>
      <c r="E2717" s="228" t="s">
        <v>20681</v>
      </c>
    </row>
    <row r="2718" spans="1:5" ht="12.75">
      <c r="A2718" s="227">
        <v>20164</v>
      </c>
      <c r="B2718" s="227" t="s">
        <v>20682</v>
      </c>
      <c r="C2718" s="228" t="s">
        <v>2017</v>
      </c>
      <c r="D2718" s="228" t="s">
        <v>2018</v>
      </c>
      <c r="E2718" s="228" t="s">
        <v>20683</v>
      </c>
    </row>
    <row r="2719" spans="1:5" ht="12.75">
      <c r="A2719" s="227">
        <v>3893</v>
      </c>
      <c r="B2719" s="227" t="s">
        <v>11569</v>
      </c>
      <c r="C2719" s="228" t="s">
        <v>2017</v>
      </c>
      <c r="D2719" s="228" t="s">
        <v>2018</v>
      </c>
      <c r="E2719" s="228" t="s">
        <v>20684</v>
      </c>
    </row>
    <row r="2720" spans="1:5" ht="12.75">
      <c r="A2720" s="227">
        <v>3848</v>
      </c>
      <c r="B2720" s="227" t="s">
        <v>11570</v>
      </c>
      <c r="C2720" s="228" t="s">
        <v>2017</v>
      </c>
      <c r="D2720" s="228" t="s">
        <v>2018</v>
      </c>
      <c r="E2720" s="228" t="s">
        <v>20685</v>
      </c>
    </row>
    <row r="2721" spans="1:5" ht="12.75">
      <c r="A2721" s="227">
        <v>3895</v>
      </c>
      <c r="B2721" s="227" t="s">
        <v>11571</v>
      </c>
      <c r="C2721" s="228" t="s">
        <v>2017</v>
      </c>
      <c r="D2721" s="228" t="s">
        <v>2018</v>
      </c>
      <c r="E2721" s="228" t="s">
        <v>20686</v>
      </c>
    </row>
    <row r="2722" spans="1:5" ht="12.75">
      <c r="A2722" s="227">
        <v>12404</v>
      </c>
      <c r="B2722" s="227" t="s">
        <v>11572</v>
      </c>
      <c r="C2722" s="228" t="s">
        <v>2017</v>
      </c>
      <c r="D2722" s="228" t="s">
        <v>2020</v>
      </c>
      <c r="E2722" s="228" t="s">
        <v>20687</v>
      </c>
    </row>
    <row r="2723" spans="1:5" ht="12.75">
      <c r="A2723" s="227">
        <v>3939</v>
      </c>
      <c r="B2723" s="227" t="s">
        <v>11573</v>
      </c>
      <c r="C2723" s="228" t="s">
        <v>2017</v>
      </c>
      <c r="D2723" s="228" t="s">
        <v>2020</v>
      </c>
      <c r="E2723" s="228" t="s">
        <v>20688</v>
      </c>
    </row>
    <row r="2724" spans="1:5" ht="12.75">
      <c r="A2724" s="227">
        <v>3911</v>
      </c>
      <c r="B2724" s="227" t="s">
        <v>11574</v>
      </c>
      <c r="C2724" s="228" t="s">
        <v>2017</v>
      </c>
      <c r="D2724" s="228" t="s">
        <v>2020</v>
      </c>
      <c r="E2724" s="228" t="s">
        <v>20689</v>
      </c>
    </row>
    <row r="2725" spans="1:5" ht="12.75">
      <c r="A2725" s="227">
        <v>3908</v>
      </c>
      <c r="B2725" s="227" t="s">
        <v>11575</v>
      </c>
      <c r="C2725" s="228" t="s">
        <v>2017</v>
      </c>
      <c r="D2725" s="228" t="s">
        <v>2020</v>
      </c>
      <c r="E2725" s="228" t="s">
        <v>20333</v>
      </c>
    </row>
    <row r="2726" spans="1:5" ht="12.75">
      <c r="A2726" s="227">
        <v>3910</v>
      </c>
      <c r="B2726" s="227" t="s">
        <v>11576</v>
      </c>
      <c r="C2726" s="228" t="s">
        <v>2017</v>
      </c>
      <c r="D2726" s="228" t="s">
        <v>2020</v>
      </c>
      <c r="E2726" s="228" t="s">
        <v>20690</v>
      </c>
    </row>
    <row r="2727" spans="1:5" ht="12.75">
      <c r="A2727" s="227">
        <v>3913</v>
      </c>
      <c r="B2727" s="227" t="s">
        <v>11577</v>
      </c>
      <c r="C2727" s="228" t="s">
        <v>2017</v>
      </c>
      <c r="D2727" s="228" t="s">
        <v>2020</v>
      </c>
      <c r="E2727" s="228" t="s">
        <v>20691</v>
      </c>
    </row>
    <row r="2728" spans="1:5" ht="12.75">
      <c r="A2728" s="227">
        <v>3912</v>
      </c>
      <c r="B2728" s="227" t="s">
        <v>11578</v>
      </c>
      <c r="C2728" s="228" t="s">
        <v>2017</v>
      </c>
      <c r="D2728" s="228" t="s">
        <v>2020</v>
      </c>
      <c r="E2728" s="228" t="s">
        <v>20692</v>
      </c>
    </row>
    <row r="2729" spans="1:5" ht="12.75">
      <c r="A2729" s="227">
        <v>3909</v>
      </c>
      <c r="B2729" s="227" t="s">
        <v>11579</v>
      </c>
      <c r="C2729" s="228" t="s">
        <v>2017</v>
      </c>
      <c r="D2729" s="228" t="s">
        <v>2020</v>
      </c>
      <c r="E2729" s="228" t="s">
        <v>20693</v>
      </c>
    </row>
    <row r="2730" spans="1:5" ht="12.75">
      <c r="A2730" s="227">
        <v>3914</v>
      </c>
      <c r="B2730" s="227" t="s">
        <v>11580</v>
      </c>
      <c r="C2730" s="228" t="s">
        <v>2017</v>
      </c>
      <c r="D2730" s="228" t="s">
        <v>2020</v>
      </c>
      <c r="E2730" s="228" t="s">
        <v>20694</v>
      </c>
    </row>
    <row r="2731" spans="1:5" ht="12.75">
      <c r="A2731" s="227">
        <v>3915</v>
      </c>
      <c r="B2731" s="227" t="s">
        <v>11581</v>
      </c>
      <c r="C2731" s="228" t="s">
        <v>2017</v>
      </c>
      <c r="D2731" s="228" t="s">
        <v>2020</v>
      </c>
      <c r="E2731" s="228" t="s">
        <v>20695</v>
      </c>
    </row>
    <row r="2732" spans="1:5" ht="12.75">
      <c r="A2732" s="227">
        <v>3916</v>
      </c>
      <c r="B2732" s="227" t="s">
        <v>11582</v>
      </c>
      <c r="C2732" s="228" t="s">
        <v>2017</v>
      </c>
      <c r="D2732" s="228" t="s">
        <v>2020</v>
      </c>
      <c r="E2732" s="228" t="s">
        <v>20696</v>
      </c>
    </row>
    <row r="2733" spans="1:5" ht="12.75">
      <c r="A2733" s="227">
        <v>3917</v>
      </c>
      <c r="B2733" s="227" t="s">
        <v>11583</v>
      </c>
      <c r="C2733" s="228" t="s">
        <v>2017</v>
      </c>
      <c r="D2733" s="228" t="s">
        <v>2020</v>
      </c>
      <c r="E2733" s="228" t="s">
        <v>20697</v>
      </c>
    </row>
    <row r="2734" spans="1:5" ht="12.75">
      <c r="A2734" s="227">
        <v>1904</v>
      </c>
      <c r="B2734" s="227" t="s">
        <v>11584</v>
      </c>
      <c r="C2734" s="228" t="s">
        <v>2017</v>
      </c>
      <c r="D2734" s="228" t="s">
        <v>2018</v>
      </c>
      <c r="E2734" s="228" t="s">
        <v>20698</v>
      </c>
    </row>
    <row r="2735" spans="1:5" ht="12.75">
      <c r="A2735" s="227">
        <v>1899</v>
      </c>
      <c r="B2735" s="227" t="s">
        <v>11585</v>
      </c>
      <c r="C2735" s="228" t="s">
        <v>2017</v>
      </c>
      <c r="D2735" s="228" t="s">
        <v>2018</v>
      </c>
      <c r="E2735" s="228" t="s">
        <v>18077</v>
      </c>
    </row>
    <row r="2736" spans="1:5" ht="12.75">
      <c r="A2736" s="227">
        <v>1900</v>
      </c>
      <c r="B2736" s="227" t="s">
        <v>11586</v>
      </c>
      <c r="C2736" s="228" t="s">
        <v>2017</v>
      </c>
      <c r="D2736" s="228" t="s">
        <v>2018</v>
      </c>
      <c r="E2736" s="228" t="s">
        <v>18059</v>
      </c>
    </row>
    <row r="2737" spans="1:5" ht="12.75">
      <c r="A2737" s="227">
        <v>12407</v>
      </c>
      <c r="B2737" s="227" t="s">
        <v>11587</v>
      </c>
      <c r="C2737" s="228" t="s">
        <v>2017</v>
      </c>
      <c r="D2737" s="228" t="s">
        <v>2020</v>
      </c>
      <c r="E2737" s="228" t="s">
        <v>20699</v>
      </c>
    </row>
    <row r="2738" spans="1:5" ht="12.75">
      <c r="A2738" s="227">
        <v>12408</v>
      </c>
      <c r="B2738" s="227" t="s">
        <v>11588</v>
      </c>
      <c r="C2738" s="228" t="s">
        <v>2017</v>
      </c>
      <c r="D2738" s="228" t="s">
        <v>2020</v>
      </c>
      <c r="E2738" s="228" t="s">
        <v>18751</v>
      </c>
    </row>
    <row r="2739" spans="1:5" ht="12.75">
      <c r="A2739" s="227">
        <v>12409</v>
      </c>
      <c r="B2739" s="227" t="s">
        <v>11589</v>
      </c>
      <c r="C2739" s="228" t="s">
        <v>2017</v>
      </c>
      <c r="D2739" s="228" t="s">
        <v>2020</v>
      </c>
      <c r="E2739" s="228" t="s">
        <v>18751</v>
      </c>
    </row>
    <row r="2740" spans="1:5" ht="12.75">
      <c r="A2740" s="227">
        <v>12410</v>
      </c>
      <c r="B2740" s="227" t="s">
        <v>11590</v>
      </c>
      <c r="C2740" s="228" t="s">
        <v>2017</v>
      </c>
      <c r="D2740" s="228" t="s">
        <v>2020</v>
      </c>
      <c r="E2740" s="228" t="s">
        <v>20700</v>
      </c>
    </row>
    <row r="2741" spans="1:5" ht="12.75">
      <c r="A2741" s="227">
        <v>3936</v>
      </c>
      <c r="B2741" s="227" t="s">
        <v>11591</v>
      </c>
      <c r="C2741" s="228" t="s">
        <v>2017</v>
      </c>
      <c r="D2741" s="228" t="s">
        <v>2020</v>
      </c>
      <c r="E2741" s="228" t="s">
        <v>20701</v>
      </c>
    </row>
    <row r="2742" spans="1:5" ht="12.75">
      <c r="A2742" s="227">
        <v>3922</v>
      </c>
      <c r="B2742" s="227" t="s">
        <v>11592</v>
      </c>
      <c r="C2742" s="228" t="s">
        <v>2017</v>
      </c>
      <c r="D2742" s="228" t="s">
        <v>2020</v>
      </c>
      <c r="E2742" s="228" t="s">
        <v>20702</v>
      </c>
    </row>
    <row r="2743" spans="1:5" ht="12.75">
      <c r="A2743" s="227">
        <v>3924</v>
      </c>
      <c r="B2743" s="227" t="s">
        <v>11593</v>
      </c>
      <c r="C2743" s="228" t="s">
        <v>2017</v>
      </c>
      <c r="D2743" s="228" t="s">
        <v>2020</v>
      </c>
      <c r="E2743" s="228" t="s">
        <v>20701</v>
      </c>
    </row>
    <row r="2744" spans="1:5" ht="12.75">
      <c r="A2744" s="227">
        <v>3923</v>
      </c>
      <c r="B2744" s="227" t="s">
        <v>11594</v>
      </c>
      <c r="C2744" s="228" t="s">
        <v>2017</v>
      </c>
      <c r="D2744" s="228" t="s">
        <v>2020</v>
      </c>
      <c r="E2744" s="228" t="s">
        <v>20701</v>
      </c>
    </row>
    <row r="2745" spans="1:5" ht="12.75">
      <c r="A2745" s="227">
        <v>3937</v>
      </c>
      <c r="B2745" s="227" t="s">
        <v>11595</v>
      </c>
      <c r="C2745" s="228" t="s">
        <v>2017</v>
      </c>
      <c r="D2745" s="228" t="s">
        <v>2020</v>
      </c>
      <c r="E2745" s="228" t="s">
        <v>20230</v>
      </c>
    </row>
    <row r="2746" spans="1:5" ht="12.75">
      <c r="A2746" s="227">
        <v>3921</v>
      </c>
      <c r="B2746" s="227" t="s">
        <v>11596</v>
      </c>
      <c r="C2746" s="228" t="s">
        <v>2017</v>
      </c>
      <c r="D2746" s="228" t="s">
        <v>2020</v>
      </c>
      <c r="E2746" s="228" t="s">
        <v>20703</v>
      </c>
    </row>
    <row r="2747" spans="1:5" ht="12.75">
      <c r="A2747" s="227">
        <v>3920</v>
      </c>
      <c r="B2747" s="227" t="s">
        <v>11597</v>
      </c>
      <c r="C2747" s="228" t="s">
        <v>2017</v>
      </c>
      <c r="D2747" s="228" t="s">
        <v>2020</v>
      </c>
      <c r="E2747" s="228" t="s">
        <v>20230</v>
      </c>
    </row>
    <row r="2748" spans="1:5" ht="12.75">
      <c r="A2748" s="227">
        <v>3938</v>
      </c>
      <c r="B2748" s="227" t="s">
        <v>11598</v>
      </c>
      <c r="C2748" s="228" t="s">
        <v>2017</v>
      </c>
      <c r="D2748" s="228" t="s">
        <v>2020</v>
      </c>
      <c r="E2748" s="228" t="s">
        <v>20704</v>
      </c>
    </row>
    <row r="2749" spans="1:5" ht="12.75">
      <c r="A2749" s="227">
        <v>3919</v>
      </c>
      <c r="B2749" s="227" t="s">
        <v>11599</v>
      </c>
      <c r="C2749" s="228" t="s">
        <v>2017</v>
      </c>
      <c r="D2749" s="228" t="s">
        <v>2020</v>
      </c>
      <c r="E2749" s="228" t="s">
        <v>20705</v>
      </c>
    </row>
    <row r="2750" spans="1:5" ht="12.75">
      <c r="A2750" s="227">
        <v>3927</v>
      </c>
      <c r="B2750" s="227" t="s">
        <v>11600</v>
      </c>
      <c r="C2750" s="228" t="s">
        <v>2017</v>
      </c>
      <c r="D2750" s="228" t="s">
        <v>2020</v>
      </c>
      <c r="E2750" s="228" t="s">
        <v>20706</v>
      </c>
    </row>
    <row r="2751" spans="1:5" ht="12.75">
      <c r="A2751" s="227">
        <v>3928</v>
      </c>
      <c r="B2751" s="227" t="s">
        <v>11601</v>
      </c>
      <c r="C2751" s="228" t="s">
        <v>2017</v>
      </c>
      <c r="D2751" s="228" t="s">
        <v>2020</v>
      </c>
      <c r="E2751" s="228" t="s">
        <v>20706</v>
      </c>
    </row>
    <row r="2752" spans="1:5" ht="12.75">
      <c r="A2752" s="227">
        <v>3926</v>
      </c>
      <c r="B2752" s="227" t="s">
        <v>11602</v>
      </c>
      <c r="C2752" s="228" t="s">
        <v>2017</v>
      </c>
      <c r="D2752" s="228" t="s">
        <v>2020</v>
      </c>
      <c r="E2752" s="228" t="s">
        <v>20707</v>
      </c>
    </row>
    <row r="2753" spans="1:5" ht="12.75">
      <c r="A2753" s="227">
        <v>3935</v>
      </c>
      <c r="B2753" s="227" t="s">
        <v>11603</v>
      </c>
      <c r="C2753" s="228" t="s">
        <v>2017</v>
      </c>
      <c r="D2753" s="228" t="s">
        <v>2020</v>
      </c>
      <c r="E2753" s="228" t="s">
        <v>20707</v>
      </c>
    </row>
    <row r="2754" spans="1:5" ht="12.75">
      <c r="A2754" s="227">
        <v>3925</v>
      </c>
      <c r="B2754" s="227" t="s">
        <v>11604</v>
      </c>
      <c r="C2754" s="228" t="s">
        <v>2017</v>
      </c>
      <c r="D2754" s="228" t="s">
        <v>2020</v>
      </c>
      <c r="E2754" s="228" t="s">
        <v>20707</v>
      </c>
    </row>
    <row r="2755" spans="1:5" ht="12.75">
      <c r="A2755" s="227">
        <v>12406</v>
      </c>
      <c r="B2755" s="227" t="s">
        <v>11605</v>
      </c>
      <c r="C2755" s="228" t="s">
        <v>2017</v>
      </c>
      <c r="D2755" s="228" t="s">
        <v>2020</v>
      </c>
      <c r="E2755" s="228" t="s">
        <v>20708</v>
      </c>
    </row>
    <row r="2756" spans="1:5" ht="12.75">
      <c r="A2756" s="227">
        <v>3929</v>
      </c>
      <c r="B2756" s="227" t="s">
        <v>11606</v>
      </c>
      <c r="C2756" s="228" t="s">
        <v>2017</v>
      </c>
      <c r="D2756" s="228" t="s">
        <v>2020</v>
      </c>
      <c r="E2756" s="228" t="s">
        <v>20709</v>
      </c>
    </row>
    <row r="2757" spans="1:5" ht="12.75">
      <c r="A2757" s="227">
        <v>3931</v>
      </c>
      <c r="B2757" s="227" t="s">
        <v>11607</v>
      </c>
      <c r="C2757" s="228" t="s">
        <v>2017</v>
      </c>
      <c r="D2757" s="228" t="s">
        <v>2020</v>
      </c>
      <c r="E2757" s="228" t="s">
        <v>20709</v>
      </c>
    </row>
    <row r="2758" spans="1:5" ht="12.75">
      <c r="A2758" s="227">
        <v>3930</v>
      </c>
      <c r="B2758" s="227" t="s">
        <v>11608</v>
      </c>
      <c r="C2758" s="228" t="s">
        <v>2017</v>
      </c>
      <c r="D2758" s="228" t="s">
        <v>2020</v>
      </c>
      <c r="E2758" s="228" t="s">
        <v>20709</v>
      </c>
    </row>
    <row r="2759" spans="1:5" ht="12.75">
      <c r="A2759" s="227">
        <v>3932</v>
      </c>
      <c r="B2759" s="227" t="s">
        <v>11609</v>
      </c>
      <c r="C2759" s="228" t="s">
        <v>2017</v>
      </c>
      <c r="D2759" s="228" t="s">
        <v>2020</v>
      </c>
      <c r="E2759" s="228" t="s">
        <v>20710</v>
      </c>
    </row>
    <row r="2760" spans="1:5" ht="12.75">
      <c r="A2760" s="227">
        <v>3933</v>
      </c>
      <c r="B2760" s="227" t="s">
        <v>11610</v>
      </c>
      <c r="C2760" s="228" t="s">
        <v>2017</v>
      </c>
      <c r="D2760" s="228" t="s">
        <v>2020</v>
      </c>
      <c r="E2760" s="228" t="s">
        <v>20710</v>
      </c>
    </row>
    <row r="2761" spans="1:5" ht="12.75">
      <c r="A2761" s="227">
        <v>3934</v>
      </c>
      <c r="B2761" s="227" t="s">
        <v>11611</v>
      </c>
      <c r="C2761" s="228" t="s">
        <v>2017</v>
      </c>
      <c r="D2761" s="228" t="s">
        <v>2020</v>
      </c>
      <c r="E2761" s="228" t="s">
        <v>20710</v>
      </c>
    </row>
    <row r="2762" spans="1:5" ht="12.75">
      <c r="A2762" s="227">
        <v>40355</v>
      </c>
      <c r="B2762" s="227" t="s">
        <v>11612</v>
      </c>
      <c r="C2762" s="228" t="s">
        <v>2017</v>
      </c>
      <c r="D2762" s="228" t="s">
        <v>2018</v>
      </c>
      <c r="E2762" s="228" t="s">
        <v>20297</v>
      </c>
    </row>
    <row r="2763" spans="1:5" ht="12.75">
      <c r="A2763" s="227">
        <v>40364</v>
      </c>
      <c r="B2763" s="227" t="s">
        <v>11613</v>
      </c>
      <c r="C2763" s="228" t="s">
        <v>2017</v>
      </c>
      <c r="D2763" s="228" t="s">
        <v>2018</v>
      </c>
      <c r="E2763" s="228" t="s">
        <v>20711</v>
      </c>
    </row>
    <row r="2764" spans="1:5" ht="12.75">
      <c r="A2764" s="227">
        <v>40361</v>
      </c>
      <c r="B2764" s="227" t="s">
        <v>11614</v>
      </c>
      <c r="C2764" s="228" t="s">
        <v>2017</v>
      </c>
      <c r="D2764" s="228" t="s">
        <v>2018</v>
      </c>
      <c r="E2764" s="228" t="s">
        <v>20712</v>
      </c>
    </row>
    <row r="2765" spans="1:5" ht="12.75">
      <c r="A2765" s="227">
        <v>40358</v>
      </c>
      <c r="B2765" s="227" t="s">
        <v>11615</v>
      </c>
      <c r="C2765" s="228" t="s">
        <v>2017</v>
      </c>
      <c r="D2765" s="228" t="s">
        <v>2018</v>
      </c>
      <c r="E2765" s="228" t="s">
        <v>20713</v>
      </c>
    </row>
    <row r="2766" spans="1:5" ht="12.75">
      <c r="A2766" s="227">
        <v>40370</v>
      </c>
      <c r="B2766" s="227" t="s">
        <v>11616</v>
      </c>
      <c r="C2766" s="228" t="s">
        <v>2017</v>
      </c>
      <c r="D2766" s="228" t="s">
        <v>2018</v>
      </c>
      <c r="E2766" s="228" t="s">
        <v>20714</v>
      </c>
    </row>
    <row r="2767" spans="1:5" ht="12.75">
      <c r="A2767" s="227">
        <v>40367</v>
      </c>
      <c r="B2767" s="227" t="s">
        <v>11617</v>
      </c>
      <c r="C2767" s="228" t="s">
        <v>2017</v>
      </c>
      <c r="D2767" s="228" t="s">
        <v>2018</v>
      </c>
      <c r="E2767" s="228" t="s">
        <v>20715</v>
      </c>
    </row>
    <row r="2768" spans="1:5" ht="12.75">
      <c r="A2768" s="227">
        <v>40373</v>
      </c>
      <c r="B2768" s="227" t="s">
        <v>11618</v>
      </c>
      <c r="C2768" s="228" t="s">
        <v>2017</v>
      </c>
      <c r="D2768" s="228" t="s">
        <v>2018</v>
      </c>
      <c r="E2768" s="228" t="s">
        <v>20716</v>
      </c>
    </row>
    <row r="2769" spans="1:5" ht="12.75">
      <c r="A2769" s="227">
        <v>3907</v>
      </c>
      <c r="B2769" s="227" t="s">
        <v>11619</v>
      </c>
      <c r="C2769" s="228" t="s">
        <v>2017</v>
      </c>
      <c r="D2769" s="228" t="s">
        <v>2018</v>
      </c>
      <c r="E2769" s="228" t="s">
        <v>20717</v>
      </c>
    </row>
    <row r="2770" spans="1:5" ht="12.75">
      <c r="A2770" s="227">
        <v>3889</v>
      </c>
      <c r="B2770" s="227" t="s">
        <v>11620</v>
      </c>
      <c r="C2770" s="228" t="s">
        <v>2017</v>
      </c>
      <c r="D2770" s="228" t="s">
        <v>2018</v>
      </c>
      <c r="E2770" s="228" t="s">
        <v>20718</v>
      </c>
    </row>
    <row r="2771" spans="1:5" ht="12.75">
      <c r="A2771" s="227">
        <v>3868</v>
      </c>
      <c r="B2771" s="227" t="s">
        <v>11621</v>
      </c>
      <c r="C2771" s="228" t="s">
        <v>2017</v>
      </c>
      <c r="D2771" s="228" t="s">
        <v>2018</v>
      </c>
      <c r="E2771" s="228" t="s">
        <v>20501</v>
      </c>
    </row>
    <row r="2772" spans="1:5" ht="12.75">
      <c r="A2772" s="227">
        <v>3869</v>
      </c>
      <c r="B2772" s="227" t="s">
        <v>11622</v>
      </c>
      <c r="C2772" s="228" t="s">
        <v>2017</v>
      </c>
      <c r="D2772" s="228" t="s">
        <v>2018</v>
      </c>
      <c r="E2772" s="228" t="s">
        <v>20719</v>
      </c>
    </row>
    <row r="2773" spans="1:5" ht="12.75">
      <c r="A2773" s="227">
        <v>3872</v>
      </c>
      <c r="B2773" s="227" t="s">
        <v>11623</v>
      </c>
      <c r="C2773" s="228" t="s">
        <v>2017</v>
      </c>
      <c r="D2773" s="228" t="s">
        <v>2018</v>
      </c>
      <c r="E2773" s="228" t="s">
        <v>20720</v>
      </c>
    </row>
    <row r="2774" spans="1:5" ht="12.75">
      <c r="A2774" s="227">
        <v>3850</v>
      </c>
      <c r="B2774" s="227" t="s">
        <v>11624</v>
      </c>
      <c r="C2774" s="228" t="s">
        <v>2017</v>
      </c>
      <c r="D2774" s="228" t="s">
        <v>2018</v>
      </c>
      <c r="E2774" s="228" t="s">
        <v>20721</v>
      </c>
    </row>
    <row r="2775" spans="1:5" ht="12.75">
      <c r="A2775" s="227">
        <v>38023</v>
      </c>
      <c r="B2775" s="227" t="s">
        <v>20722</v>
      </c>
      <c r="C2775" s="228" t="s">
        <v>2017</v>
      </c>
      <c r="D2775" s="228" t="s">
        <v>2018</v>
      </c>
      <c r="E2775" s="228" t="s">
        <v>18143</v>
      </c>
    </row>
    <row r="2776" spans="1:5" ht="12.75">
      <c r="A2776" s="227">
        <v>37986</v>
      </c>
      <c r="B2776" s="227" t="s">
        <v>11625</v>
      </c>
      <c r="C2776" s="228" t="s">
        <v>2017</v>
      </c>
      <c r="D2776" s="228" t="s">
        <v>2018</v>
      </c>
      <c r="E2776" s="228" t="s">
        <v>18241</v>
      </c>
    </row>
    <row r="2777" spans="1:5" ht="12.75">
      <c r="A2777" s="227">
        <v>37987</v>
      </c>
      <c r="B2777" s="227" t="s">
        <v>11626</v>
      </c>
      <c r="C2777" s="228" t="s">
        <v>2017</v>
      </c>
      <c r="D2777" s="228" t="s">
        <v>2018</v>
      </c>
      <c r="E2777" s="228" t="s">
        <v>20723</v>
      </c>
    </row>
    <row r="2778" spans="1:5" ht="12.75">
      <c r="A2778" s="227">
        <v>37988</v>
      </c>
      <c r="B2778" s="227" t="s">
        <v>11627</v>
      </c>
      <c r="C2778" s="228" t="s">
        <v>2017</v>
      </c>
      <c r="D2778" s="228" t="s">
        <v>2018</v>
      </c>
      <c r="E2778" s="228" t="s">
        <v>20724</v>
      </c>
    </row>
    <row r="2779" spans="1:5" ht="12.75">
      <c r="A2779" s="227">
        <v>21120</v>
      </c>
      <c r="B2779" s="227" t="s">
        <v>11628</v>
      </c>
      <c r="C2779" s="228" t="s">
        <v>2017</v>
      </c>
      <c r="D2779" s="228" t="s">
        <v>2018</v>
      </c>
      <c r="E2779" s="228" t="s">
        <v>18434</v>
      </c>
    </row>
    <row r="2780" spans="1:5" ht="12.75">
      <c r="A2780" s="227">
        <v>39318</v>
      </c>
      <c r="B2780" s="227" t="s">
        <v>11629</v>
      </c>
      <c r="C2780" s="228" t="s">
        <v>2017</v>
      </c>
      <c r="D2780" s="228" t="s">
        <v>2018</v>
      </c>
      <c r="E2780" s="228" t="s">
        <v>20725</v>
      </c>
    </row>
    <row r="2781" spans="1:5" ht="12.75">
      <c r="A2781" s="227">
        <v>40366</v>
      </c>
      <c r="B2781" s="227" t="s">
        <v>11630</v>
      </c>
      <c r="C2781" s="228" t="s">
        <v>2017</v>
      </c>
      <c r="D2781" s="228" t="s">
        <v>2018</v>
      </c>
      <c r="E2781" s="228" t="s">
        <v>20726</v>
      </c>
    </row>
    <row r="2782" spans="1:5" ht="12.75">
      <c r="A2782" s="227">
        <v>40363</v>
      </c>
      <c r="B2782" s="227" t="s">
        <v>11631</v>
      </c>
      <c r="C2782" s="228" t="s">
        <v>2017</v>
      </c>
      <c r="D2782" s="228" t="s">
        <v>2018</v>
      </c>
      <c r="E2782" s="228" t="s">
        <v>20727</v>
      </c>
    </row>
    <row r="2783" spans="1:5" ht="12.75">
      <c r="A2783" s="227">
        <v>40354</v>
      </c>
      <c r="B2783" s="227" t="s">
        <v>11632</v>
      </c>
      <c r="C2783" s="228" t="s">
        <v>2017</v>
      </c>
      <c r="D2783" s="228" t="s">
        <v>2022</v>
      </c>
      <c r="E2783" s="228" t="s">
        <v>20728</v>
      </c>
    </row>
    <row r="2784" spans="1:5" ht="12.75">
      <c r="A2784" s="227">
        <v>40360</v>
      </c>
      <c r="B2784" s="227" t="s">
        <v>11633</v>
      </c>
      <c r="C2784" s="228" t="s">
        <v>2017</v>
      </c>
      <c r="D2784" s="228" t="s">
        <v>2018</v>
      </c>
      <c r="E2784" s="228" t="s">
        <v>20729</v>
      </c>
    </row>
    <row r="2785" spans="1:5" ht="12.75">
      <c r="A2785" s="227">
        <v>40372</v>
      </c>
      <c r="B2785" s="227" t="s">
        <v>11634</v>
      </c>
      <c r="C2785" s="228" t="s">
        <v>2017</v>
      </c>
      <c r="D2785" s="228" t="s">
        <v>2018</v>
      </c>
      <c r="E2785" s="228" t="s">
        <v>20730</v>
      </c>
    </row>
    <row r="2786" spans="1:5" ht="12.75">
      <c r="A2786" s="227">
        <v>40369</v>
      </c>
      <c r="B2786" s="227" t="s">
        <v>11635</v>
      </c>
      <c r="C2786" s="228" t="s">
        <v>2017</v>
      </c>
      <c r="D2786" s="228" t="s">
        <v>2018</v>
      </c>
      <c r="E2786" s="228" t="s">
        <v>20731</v>
      </c>
    </row>
    <row r="2787" spans="1:5" ht="12.75">
      <c r="A2787" s="227">
        <v>40357</v>
      </c>
      <c r="B2787" s="227" t="s">
        <v>11636</v>
      </c>
      <c r="C2787" s="228" t="s">
        <v>2017</v>
      </c>
      <c r="D2787" s="228" t="s">
        <v>2018</v>
      </c>
      <c r="E2787" s="228" t="s">
        <v>20713</v>
      </c>
    </row>
    <row r="2788" spans="1:5" ht="12.75">
      <c r="A2788" s="227">
        <v>40375</v>
      </c>
      <c r="B2788" s="227" t="s">
        <v>11637</v>
      </c>
      <c r="C2788" s="228" t="s">
        <v>2017</v>
      </c>
      <c r="D2788" s="228" t="s">
        <v>2018</v>
      </c>
      <c r="E2788" s="228" t="s">
        <v>20732</v>
      </c>
    </row>
    <row r="2789" spans="1:5" ht="12.75">
      <c r="A2789" s="227">
        <v>1893</v>
      </c>
      <c r="B2789" s="227" t="s">
        <v>11638</v>
      </c>
      <c r="C2789" s="228" t="s">
        <v>2017</v>
      </c>
      <c r="D2789" s="228" t="s">
        <v>2018</v>
      </c>
      <c r="E2789" s="228" t="s">
        <v>20303</v>
      </c>
    </row>
    <row r="2790" spans="1:5" ht="12.75">
      <c r="A2790" s="227">
        <v>1902</v>
      </c>
      <c r="B2790" s="227" t="s">
        <v>11639</v>
      </c>
      <c r="C2790" s="228" t="s">
        <v>2017</v>
      </c>
      <c r="D2790" s="228" t="s">
        <v>2018</v>
      </c>
      <c r="E2790" s="228" t="s">
        <v>20733</v>
      </c>
    </row>
    <row r="2791" spans="1:5" ht="12.75">
      <c r="A2791" s="227">
        <v>1901</v>
      </c>
      <c r="B2791" s="227" t="s">
        <v>11640</v>
      </c>
      <c r="C2791" s="228" t="s">
        <v>2017</v>
      </c>
      <c r="D2791" s="228" t="s">
        <v>2018</v>
      </c>
      <c r="E2791" s="228" t="s">
        <v>18372</v>
      </c>
    </row>
    <row r="2792" spans="1:5" ht="12.75">
      <c r="A2792" s="227">
        <v>1892</v>
      </c>
      <c r="B2792" s="227" t="s">
        <v>11641</v>
      </c>
      <c r="C2792" s="228" t="s">
        <v>2017</v>
      </c>
      <c r="D2792" s="228" t="s">
        <v>2018</v>
      </c>
      <c r="E2792" s="228" t="s">
        <v>19817</v>
      </c>
    </row>
    <row r="2793" spans="1:5" ht="12.75">
      <c r="A2793" s="227">
        <v>1907</v>
      </c>
      <c r="B2793" s="227" t="s">
        <v>11642</v>
      </c>
      <c r="C2793" s="228" t="s">
        <v>2017</v>
      </c>
      <c r="D2793" s="228" t="s">
        <v>2018</v>
      </c>
      <c r="E2793" s="228" t="s">
        <v>20734</v>
      </c>
    </row>
    <row r="2794" spans="1:5" ht="12.75">
      <c r="A2794" s="227">
        <v>1894</v>
      </c>
      <c r="B2794" s="227" t="s">
        <v>11643</v>
      </c>
      <c r="C2794" s="228" t="s">
        <v>2017</v>
      </c>
      <c r="D2794" s="228" t="s">
        <v>2018</v>
      </c>
      <c r="E2794" s="228" t="s">
        <v>20735</v>
      </c>
    </row>
    <row r="2795" spans="1:5" ht="12.75">
      <c r="A2795" s="227">
        <v>1891</v>
      </c>
      <c r="B2795" s="227" t="s">
        <v>11644</v>
      </c>
      <c r="C2795" s="228" t="s">
        <v>2017</v>
      </c>
      <c r="D2795" s="228" t="s">
        <v>2018</v>
      </c>
      <c r="E2795" s="228" t="s">
        <v>18699</v>
      </c>
    </row>
    <row r="2796" spans="1:5" ht="12.75">
      <c r="A2796" s="227">
        <v>1896</v>
      </c>
      <c r="B2796" s="227" t="s">
        <v>11645</v>
      </c>
      <c r="C2796" s="228" t="s">
        <v>2017</v>
      </c>
      <c r="D2796" s="228" t="s">
        <v>2018</v>
      </c>
      <c r="E2796" s="228" t="s">
        <v>20736</v>
      </c>
    </row>
    <row r="2797" spans="1:5" ht="12.75">
      <c r="A2797" s="227">
        <v>1895</v>
      </c>
      <c r="B2797" s="227" t="s">
        <v>11646</v>
      </c>
      <c r="C2797" s="228" t="s">
        <v>2017</v>
      </c>
      <c r="D2797" s="228" t="s">
        <v>2018</v>
      </c>
      <c r="E2797" s="228" t="s">
        <v>20737</v>
      </c>
    </row>
    <row r="2798" spans="1:5" ht="12.75">
      <c r="A2798" s="227">
        <v>2641</v>
      </c>
      <c r="B2798" s="227" t="s">
        <v>11647</v>
      </c>
      <c r="C2798" s="228" t="s">
        <v>2017</v>
      </c>
      <c r="D2798" s="228" t="s">
        <v>2018</v>
      </c>
      <c r="E2798" s="228" t="s">
        <v>19833</v>
      </c>
    </row>
    <row r="2799" spans="1:5" ht="12.75">
      <c r="A2799" s="227">
        <v>2636</v>
      </c>
      <c r="B2799" s="227" t="s">
        <v>11648</v>
      </c>
      <c r="C2799" s="228" t="s">
        <v>2017</v>
      </c>
      <c r="D2799" s="228" t="s">
        <v>2018</v>
      </c>
      <c r="E2799" s="228" t="s">
        <v>20738</v>
      </c>
    </row>
    <row r="2800" spans="1:5" ht="12.75">
      <c r="A2800" s="227">
        <v>2637</v>
      </c>
      <c r="B2800" s="227" t="s">
        <v>11649</v>
      </c>
      <c r="C2800" s="228" t="s">
        <v>2017</v>
      </c>
      <c r="D2800" s="228" t="s">
        <v>2018</v>
      </c>
      <c r="E2800" s="228" t="s">
        <v>20739</v>
      </c>
    </row>
    <row r="2801" spans="1:5" ht="12.75">
      <c r="A2801" s="227">
        <v>2638</v>
      </c>
      <c r="B2801" s="227" t="s">
        <v>11650</v>
      </c>
      <c r="C2801" s="228" t="s">
        <v>2017</v>
      </c>
      <c r="D2801" s="228" t="s">
        <v>2018</v>
      </c>
      <c r="E2801" s="228" t="s">
        <v>18376</v>
      </c>
    </row>
    <row r="2802" spans="1:5" ht="12.75">
      <c r="A2802" s="227">
        <v>2639</v>
      </c>
      <c r="B2802" s="227" t="s">
        <v>11651</v>
      </c>
      <c r="C2802" s="228" t="s">
        <v>2017</v>
      </c>
      <c r="D2802" s="228" t="s">
        <v>2018</v>
      </c>
      <c r="E2802" s="228" t="s">
        <v>20740</v>
      </c>
    </row>
    <row r="2803" spans="1:5" ht="12.75">
      <c r="A2803" s="227">
        <v>2644</v>
      </c>
      <c r="B2803" s="227" t="s">
        <v>11652</v>
      </c>
      <c r="C2803" s="228" t="s">
        <v>2017</v>
      </c>
      <c r="D2803" s="228" t="s">
        <v>2018</v>
      </c>
      <c r="E2803" s="228" t="s">
        <v>20741</v>
      </c>
    </row>
    <row r="2804" spans="1:5" ht="12.75">
      <c r="A2804" s="227">
        <v>2643</v>
      </c>
      <c r="B2804" s="227" t="s">
        <v>11653</v>
      </c>
      <c r="C2804" s="228" t="s">
        <v>2017</v>
      </c>
      <c r="D2804" s="228" t="s">
        <v>2018</v>
      </c>
      <c r="E2804" s="228" t="s">
        <v>20342</v>
      </c>
    </row>
    <row r="2805" spans="1:5" ht="12.75">
      <c r="A2805" s="227">
        <v>2640</v>
      </c>
      <c r="B2805" s="227" t="s">
        <v>11654</v>
      </c>
      <c r="C2805" s="228" t="s">
        <v>2017</v>
      </c>
      <c r="D2805" s="228" t="s">
        <v>2018</v>
      </c>
      <c r="E2805" s="228" t="s">
        <v>20742</v>
      </c>
    </row>
    <row r="2806" spans="1:5" ht="12.75">
      <c r="A2806" s="227">
        <v>2642</v>
      </c>
      <c r="B2806" s="227" t="s">
        <v>11655</v>
      </c>
      <c r="C2806" s="228" t="s">
        <v>2017</v>
      </c>
      <c r="D2806" s="228" t="s">
        <v>2018</v>
      </c>
      <c r="E2806" s="228" t="s">
        <v>19160</v>
      </c>
    </row>
    <row r="2807" spans="1:5" ht="12.75">
      <c r="A2807" s="227">
        <v>39855</v>
      </c>
      <c r="B2807" s="227" t="s">
        <v>11656</v>
      </c>
      <c r="C2807" s="228" t="s">
        <v>2017</v>
      </c>
      <c r="D2807" s="228" t="s">
        <v>2020</v>
      </c>
      <c r="E2807" s="228" t="s">
        <v>18547</v>
      </c>
    </row>
    <row r="2808" spans="1:5" ht="12.75">
      <c r="A2808" s="227">
        <v>39856</v>
      </c>
      <c r="B2808" s="227" t="s">
        <v>11657</v>
      </c>
      <c r="C2808" s="228" t="s">
        <v>2017</v>
      </c>
      <c r="D2808" s="228" t="s">
        <v>2020</v>
      </c>
      <c r="E2808" s="228" t="s">
        <v>20743</v>
      </c>
    </row>
    <row r="2809" spans="1:5" ht="12.75">
      <c r="A2809" s="227">
        <v>39857</v>
      </c>
      <c r="B2809" s="227" t="s">
        <v>11658</v>
      </c>
      <c r="C2809" s="228" t="s">
        <v>2017</v>
      </c>
      <c r="D2809" s="228" t="s">
        <v>2020</v>
      </c>
      <c r="E2809" s="228" t="s">
        <v>20651</v>
      </c>
    </row>
    <row r="2810" spans="1:5" ht="12.75">
      <c r="A2810" s="227">
        <v>39858</v>
      </c>
      <c r="B2810" s="227" t="s">
        <v>11659</v>
      </c>
      <c r="C2810" s="228" t="s">
        <v>2017</v>
      </c>
      <c r="D2810" s="228" t="s">
        <v>2020</v>
      </c>
      <c r="E2810" s="228" t="s">
        <v>18829</v>
      </c>
    </row>
    <row r="2811" spans="1:5" ht="12.75">
      <c r="A2811" s="227">
        <v>39859</v>
      </c>
      <c r="B2811" s="227" t="s">
        <v>11660</v>
      </c>
      <c r="C2811" s="228" t="s">
        <v>2017</v>
      </c>
      <c r="D2811" s="228" t="s">
        <v>2020</v>
      </c>
      <c r="E2811" s="228" t="s">
        <v>20744</v>
      </c>
    </row>
    <row r="2812" spans="1:5" ht="12.75">
      <c r="A2812" s="227">
        <v>39860</v>
      </c>
      <c r="B2812" s="227" t="s">
        <v>11661</v>
      </c>
      <c r="C2812" s="228" t="s">
        <v>2017</v>
      </c>
      <c r="D2812" s="228" t="s">
        <v>2020</v>
      </c>
      <c r="E2812" s="228" t="s">
        <v>20745</v>
      </c>
    </row>
    <row r="2813" spans="1:5" ht="12.75">
      <c r="A2813" s="227">
        <v>39861</v>
      </c>
      <c r="B2813" s="227" t="s">
        <v>11662</v>
      </c>
      <c r="C2813" s="228" t="s">
        <v>2017</v>
      </c>
      <c r="D2813" s="228" t="s">
        <v>2020</v>
      </c>
      <c r="E2813" s="228" t="s">
        <v>20655</v>
      </c>
    </row>
    <row r="2814" spans="1:5" ht="12.75">
      <c r="A2814" s="227">
        <v>3867</v>
      </c>
      <c r="B2814" s="227" t="s">
        <v>11663</v>
      </c>
      <c r="C2814" s="228" t="s">
        <v>2017</v>
      </c>
      <c r="D2814" s="228" t="s">
        <v>2018</v>
      </c>
      <c r="E2814" s="228" t="s">
        <v>20746</v>
      </c>
    </row>
    <row r="2815" spans="1:5" ht="12.75">
      <c r="A2815" s="227">
        <v>3861</v>
      </c>
      <c r="B2815" s="227" t="s">
        <v>11664</v>
      </c>
      <c r="C2815" s="228" t="s">
        <v>2017</v>
      </c>
      <c r="D2815" s="228" t="s">
        <v>2018</v>
      </c>
      <c r="E2815" s="228" t="s">
        <v>20747</v>
      </c>
    </row>
    <row r="2816" spans="1:5" ht="12.75">
      <c r="A2816" s="227">
        <v>3904</v>
      </c>
      <c r="B2816" s="227" t="s">
        <v>11665</v>
      </c>
      <c r="C2816" s="228" t="s">
        <v>2017</v>
      </c>
      <c r="D2816" s="228" t="s">
        <v>2018</v>
      </c>
      <c r="E2816" s="228" t="s">
        <v>18049</v>
      </c>
    </row>
    <row r="2817" spans="1:5" ht="12.75">
      <c r="A2817" s="227">
        <v>3903</v>
      </c>
      <c r="B2817" s="227" t="s">
        <v>11666</v>
      </c>
      <c r="C2817" s="228" t="s">
        <v>2017</v>
      </c>
      <c r="D2817" s="228" t="s">
        <v>2018</v>
      </c>
      <c r="E2817" s="228" t="s">
        <v>19691</v>
      </c>
    </row>
    <row r="2818" spans="1:5" ht="12.75">
      <c r="A2818" s="227">
        <v>3862</v>
      </c>
      <c r="B2818" s="227" t="s">
        <v>11667</v>
      </c>
      <c r="C2818" s="228" t="s">
        <v>2017</v>
      </c>
      <c r="D2818" s="228" t="s">
        <v>2018</v>
      </c>
      <c r="E2818" s="228" t="s">
        <v>20748</v>
      </c>
    </row>
    <row r="2819" spans="1:5" ht="12.75">
      <c r="A2819" s="227">
        <v>3863</v>
      </c>
      <c r="B2819" s="227" t="s">
        <v>11668</v>
      </c>
      <c r="C2819" s="228" t="s">
        <v>2017</v>
      </c>
      <c r="D2819" s="228" t="s">
        <v>2018</v>
      </c>
      <c r="E2819" s="228" t="s">
        <v>20749</v>
      </c>
    </row>
    <row r="2820" spans="1:5" ht="12.75">
      <c r="A2820" s="227">
        <v>3864</v>
      </c>
      <c r="B2820" s="227" t="s">
        <v>11669</v>
      </c>
      <c r="C2820" s="228" t="s">
        <v>2017</v>
      </c>
      <c r="D2820" s="228" t="s">
        <v>2018</v>
      </c>
      <c r="E2820" s="228" t="s">
        <v>20750</v>
      </c>
    </row>
    <row r="2821" spans="1:5" ht="12.75">
      <c r="A2821" s="227">
        <v>3865</v>
      </c>
      <c r="B2821" s="227" t="s">
        <v>11670</v>
      </c>
      <c r="C2821" s="228" t="s">
        <v>2017</v>
      </c>
      <c r="D2821" s="228" t="s">
        <v>2018</v>
      </c>
      <c r="E2821" s="228" t="s">
        <v>20751</v>
      </c>
    </row>
    <row r="2822" spans="1:5" ht="12.75">
      <c r="A2822" s="227">
        <v>3866</v>
      </c>
      <c r="B2822" s="227" t="s">
        <v>11671</v>
      </c>
      <c r="C2822" s="228" t="s">
        <v>2017</v>
      </c>
      <c r="D2822" s="228" t="s">
        <v>2018</v>
      </c>
      <c r="E2822" s="228" t="s">
        <v>18565</v>
      </c>
    </row>
    <row r="2823" spans="1:5" ht="12.75">
      <c r="A2823" s="227">
        <v>3878</v>
      </c>
      <c r="B2823" s="227" t="s">
        <v>11672</v>
      </c>
      <c r="C2823" s="228" t="s">
        <v>2017</v>
      </c>
      <c r="D2823" s="228" t="s">
        <v>2018</v>
      </c>
      <c r="E2823" s="228" t="s">
        <v>19657</v>
      </c>
    </row>
    <row r="2824" spans="1:5" ht="12.75">
      <c r="A2824" s="227">
        <v>3883</v>
      </c>
      <c r="B2824" s="227" t="s">
        <v>20752</v>
      </c>
      <c r="C2824" s="228" t="s">
        <v>2017</v>
      </c>
      <c r="D2824" s="228" t="s">
        <v>2018</v>
      </c>
      <c r="E2824" s="228" t="s">
        <v>19349</v>
      </c>
    </row>
    <row r="2825" spans="1:5" ht="12.75">
      <c r="A2825" s="227">
        <v>3876</v>
      </c>
      <c r="B2825" s="227" t="s">
        <v>20753</v>
      </c>
      <c r="C2825" s="228" t="s">
        <v>2017</v>
      </c>
      <c r="D2825" s="228" t="s">
        <v>2018</v>
      </c>
      <c r="E2825" s="228" t="s">
        <v>20754</v>
      </c>
    </row>
    <row r="2826" spans="1:5" ht="12.75">
      <c r="A2826" s="227">
        <v>3884</v>
      </c>
      <c r="B2826" s="227" t="s">
        <v>20755</v>
      </c>
      <c r="C2826" s="228" t="s">
        <v>2017</v>
      </c>
      <c r="D2826" s="228" t="s">
        <v>2018</v>
      </c>
      <c r="E2826" s="228" t="s">
        <v>18554</v>
      </c>
    </row>
    <row r="2827" spans="1:5" ht="12.75">
      <c r="A2827" s="227">
        <v>12892</v>
      </c>
      <c r="B2827" s="227" t="s">
        <v>11673</v>
      </c>
      <c r="C2827" s="228" t="s">
        <v>2028</v>
      </c>
      <c r="D2827" s="228" t="s">
        <v>2018</v>
      </c>
      <c r="E2827" s="228" t="s">
        <v>20756</v>
      </c>
    </row>
    <row r="2828" spans="1:5" ht="12.75">
      <c r="A2828" s="227">
        <v>38447</v>
      </c>
      <c r="B2828" s="227" t="s">
        <v>20757</v>
      </c>
      <c r="C2828" s="228" t="s">
        <v>2017</v>
      </c>
      <c r="D2828" s="228" t="s">
        <v>2020</v>
      </c>
      <c r="E2828" s="228" t="s">
        <v>20758</v>
      </c>
    </row>
    <row r="2829" spans="1:5" ht="12.75">
      <c r="A2829" s="227">
        <v>36320</v>
      </c>
      <c r="B2829" s="227" t="s">
        <v>20759</v>
      </c>
      <c r="C2829" s="228" t="s">
        <v>2017</v>
      </c>
      <c r="D2829" s="228" t="s">
        <v>2020</v>
      </c>
      <c r="E2829" s="228" t="s">
        <v>18198</v>
      </c>
    </row>
    <row r="2830" spans="1:5" ht="12.75">
      <c r="A2830" s="227">
        <v>36324</v>
      </c>
      <c r="B2830" s="227" t="s">
        <v>20760</v>
      </c>
      <c r="C2830" s="228" t="s">
        <v>2017</v>
      </c>
      <c r="D2830" s="228" t="s">
        <v>2020</v>
      </c>
      <c r="E2830" s="228" t="s">
        <v>20761</v>
      </c>
    </row>
    <row r="2831" spans="1:5" ht="12.75">
      <c r="A2831" s="227">
        <v>38441</v>
      </c>
      <c r="B2831" s="227" t="s">
        <v>20762</v>
      </c>
      <c r="C2831" s="228" t="s">
        <v>2017</v>
      </c>
      <c r="D2831" s="228" t="s">
        <v>2020</v>
      </c>
      <c r="E2831" s="228" t="s">
        <v>20763</v>
      </c>
    </row>
    <row r="2832" spans="1:5" ht="12.75">
      <c r="A2832" s="227">
        <v>38442</v>
      </c>
      <c r="B2832" s="227" t="s">
        <v>20764</v>
      </c>
      <c r="C2832" s="228" t="s">
        <v>2017</v>
      </c>
      <c r="D2832" s="228" t="s">
        <v>2020</v>
      </c>
      <c r="E2832" s="228" t="s">
        <v>20238</v>
      </c>
    </row>
    <row r="2833" spans="1:5" ht="12.75">
      <c r="A2833" s="227">
        <v>38443</v>
      </c>
      <c r="B2833" s="227" t="s">
        <v>20765</v>
      </c>
      <c r="C2833" s="228" t="s">
        <v>2017</v>
      </c>
      <c r="D2833" s="228" t="s">
        <v>2020</v>
      </c>
      <c r="E2833" s="228" t="s">
        <v>19098</v>
      </c>
    </row>
    <row r="2834" spans="1:5" ht="12.75">
      <c r="A2834" s="227">
        <v>38444</v>
      </c>
      <c r="B2834" s="227" t="s">
        <v>20766</v>
      </c>
      <c r="C2834" s="228" t="s">
        <v>2017</v>
      </c>
      <c r="D2834" s="228" t="s">
        <v>2020</v>
      </c>
      <c r="E2834" s="228" t="s">
        <v>20767</v>
      </c>
    </row>
    <row r="2835" spans="1:5" ht="12.75">
      <c r="A2835" s="227">
        <v>38445</v>
      </c>
      <c r="B2835" s="227" t="s">
        <v>20768</v>
      </c>
      <c r="C2835" s="228" t="s">
        <v>2017</v>
      </c>
      <c r="D2835" s="228" t="s">
        <v>2020</v>
      </c>
      <c r="E2835" s="228" t="s">
        <v>20769</v>
      </c>
    </row>
    <row r="2836" spans="1:5" ht="12.75">
      <c r="A2836" s="227">
        <v>38446</v>
      </c>
      <c r="B2836" s="227" t="s">
        <v>20770</v>
      </c>
      <c r="C2836" s="228" t="s">
        <v>2017</v>
      </c>
      <c r="D2836" s="228" t="s">
        <v>2020</v>
      </c>
      <c r="E2836" s="228" t="s">
        <v>20771</v>
      </c>
    </row>
    <row r="2837" spans="1:5" ht="12.75">
      <c r="A2837" s="227">
        <v>3837</v>
      </c>
      <c r="B2837" s="227" t="s">
        <v>11674</v>
      </c>
      <c r="C2837" s="228" t="s">
        <v>2017</v>
      </c>
      <c r="D2837" s="228" t="s">
        <v>2020</v>
      </c>
      <c r="E2837" s="228" t="s">
        <v>20772</v>
      </c>
    </row>
    <row r="2838" spans="1:5" ht="12.75">
      <c r="A2838" s="227">
        <v>3845</v>
      </c>
      <c r="B2838" s="227" t="s">
        <v>11675</v>
      </c>
      <c r="C2838" s="228" t="s">
        <v>2017</v>
      </c>
      <c r="D2838" s="228" t="s">
        <v>2020</v>
      </c>
      <c r="E2838" s="228" t="s">
        <v>20773</v>
      </c>
    </row>
    <row r="2839" spans="1:5" ht="12.75">
      <c r="A2839" s="227">
        <v>11045</v>
      </c>
      <c r="B2839" s="227" t="s">
        <v>11676</v>
      </c>
      <c r="C2839" s="228" t="s">
        <v>2017</v>
      </c>
      <c r="D2839" s="228" t="s">
        <v>2020</v>
      </c>
      <c r="E2839" s="228" t="s">
        <v>20774</v>
      </c>
    </row>
    <row r="2840" spans="1:5" ht="12.75">
      <c r="A2840" s="227">
        <v>20170</v>
      </c>
      <c r="B2840" s="227" t="s">
        <v>20775</v>
      </c>
      <c r="C2840" s="228" t="s">
        <v>2017</v>
      </c>
      <c r="D2840" s="228" t="s">
        <v>2018</v>
      </c>
      <c r="E2840" s="228" t="s">
        <v>20776</v>
      </c>
    </row>
    <row r="2841" spans="1:5" ht="12.75">
      <c r="A2841" s="227">
        <v>20171</v>
      </c>
      <c r="B2841" s="227" t="s">
        <v>20777</v>
      </c>
      <c r="C2841" s="228" t="s">
        <v>2017</v>
      </c>
      <c r="D2841" s="228" t="s">
        <v>2018</v>
      </c>
      <c r="E2841" s="228" t="s">
        <v>20778</v>
      </c>
    </row>
    <row r="2842" spans="1:5" ht="12.75">
      <c r="A2842" s="227">
        <v>20167</v>
      </c>
      <c r="B2842" s="227" t="s">
        <v>20779</v>
      </c>
      <c r="C2842" s="228" t="s">
        <v>2017</v>
      </c>
      <c r="D2842" s="228" t="s">
        <v>2018</v>
      </c>
      <c r="E2842" s="228" t="s">
        <v>20780</v>
      </c>
    </row>
    <row r="2843" spans="1:5" ht="12.75">
      <c r="A2843" s="227">
        <v>20168</v>
      </c>
      <c r="B2843" s="227" t="s">
        <v>20781</v>
      </c>
      <c r="C2843" s="228" t="s">
        <v>2017</v>
      </c>
      <c r="D2843" s="228" t="s">
        <v>2018</v>
      </c>
      <c r="E2843" s="228" t="s">
        <v>20782</v>
      </c>
    </row>
    <row r="2844" spans="1:5" ht="12.75">
      <c r="A2844" s="227">
        <v>20169</v>
      </c>
      <c r="B2844" s="227" t="s">
        <v>20783</v>
      </c>
      <c r="C2844" s="228" t="s">
        <v>2017</v>
      </c>
      <c r="D2844" s="228" t="s">
        <v>2018</v>
      </c>
      <c r="E2844" s="228" t="s">
        <v>20784</v>
      </c>
    </row>
    <row r="2845" spans="1:5" ht="12.75">
      <c r="A2845" s="227">
        <v>3899</v>
      </c>
      <c r="B2845" s="227" t="s">
        <v>11677</v>
      </c>
      <c r="C2845" s="228" t="s">
        <v>2017</v>
      </c>
      <c r="D2845" s="228" t="s">
        <v>2018</v>
      </c>
      <c r="E2845" s="228" t="s">
        <v>20785</v>
      </c>
    </row>
    <row r="2846" spans="1:5" ht="12.75">
      <c r="A2846" s="227">
        <v>38676</v>
      </c>
      <c r="B2846" s="227" t="s">
        <v>11678</v>
      </c>
      <c r="C2846" s="228" t="s">
        <v>2017</v>
      </c>
      <c r="D2846" s="228" t="s">
        <v>2018</v>
      </c>
      <c r="E2846" s="228" t="s">
        <v>20786</v>
      </c>
    </row>
    <row r="2847" spans="1:5" ht="12.75">
      <c r="A2847" s="227">
        <v>3897</v>
      </c>
      <c r="B2847" s="227" t="s">
        <v>11679</v>
      </c>
      <c r="C2847" s="228" t="s">
        <v>2017</v>
      </c>
      <c r="D2847" s="228" t="s">
        <v>2018</v>
      </c>
      <c r="E2847" s="228" t="s">
        <v>18370</v>
      </c>
    </row>
    <row r="2848" spans="1:5" ht="12.75">
      <c r="A2848" s="227">
        <v>3875</v>
      </c>
      <c r="B2848" s="227" t="s">
        <v>11680</v>
      </c>
      <c r="C2848" s="228" t="s">
        <v>2017</v>
      </c>
      <c r="D2848" s="228" t="s">
        <v>2018</v>
      </c>
      <c r="E2848" s="228" t="s">
        <v>20787</v>
      </c>
    </row>
    <row r="2849" spans="1:5" ht="12.75">
      <c r="A2849" s="227">
        <v>3898</v>
      </c>
      <c r="B2849" s="227" t="s">
        <v>11681</v>
      </c>
      <c r="C2849" s="228" t="s">
        <v>2017</v>
      </c>
      <c r="D2849" s="228" t="s">
        <v>2018</v>
      </c>
      <c r="E2849" s="228" t="s">
        <v>20428</v>
      </c>
    </row>
    <row r="2850" spans="1:5" ht="12.75">
      <c r="A2850" s="227">
        <v>3855</v>
      </c>
      <c r="B2850" s="227" t="s">
        <v>11682</v>
      </c>
      <c r="C2850" s="228" t="s">
        <v>2017</v>
      </c>
      <c r="D2850" s="228" t="s">
        <v>2018</v>
      </c>
      <c r="E2850" s="228" t="s">
        <v>18191</v>
      </c>
    </row>
    <row r="2851" spans="1:5" ht="12.75">
      <c r="A2851" s="227">
        <v>3874</v>
      </c>
      <c r="B2851" s="227" t="s">
        <v>11683</v>
      </c>
      <c r="C2851" s="228" t="s">
        <v>2017</v>
      </c>
      <c r="D2851" s="228" t="s">
        <v>2018</v>
      </c>
      <c r="E2851" s="228" t="s">
        <v>20788</v>
      </c>
    </row>
    <row r="2852" spans="1:5" ht="12.75">
      <c r="A2852" s="227">
        <v>3870</v>
      </c>
      <c r="B2852" s="227" t="s">
        <v>11684</v>
      </c>
      <c r="C2852" s="228" t="s">
        <v>2017</v>
      </c>
      <c r="D2852" s="228" t="s">
        <v>2018</v>
      </c>
      <c r="E2852" s="228" t="s">
        <v>19564</v>
      </c>
    </row>
    <row r="2853" spans="1:5" ht="12.75">
      <c r="A2853" s="227">
        <v>38678</v>
      </c>
      <c r="B2853" s="227" t="s">
        <v>11685</v>
      </c>
      <c r="C2853" s="228" t="s">
        <v>2017</v>
      </c>
      <c r="D2853" s="228" t="s">
        <v>2018</v>
      </c>
      <c r="E2853" s="228" t="s">
        <v>20789</v>
      </c>
    </row>
    <row r="2854" spans="1:5" ht="12.75">
      <c r="A2854" s="227">
        <v>3859</v>
      </c>
      <c r="B2854" s="227" t="s">
        <v>11686</v>
      </c>
      <c r="C2854" s="228" t="s">
        <v>2017</v>
      </c>
      <c r="D2854" s="228" t="s">
        <v>2018</v>
      </c>
      <c r="E2854" s="228" t="s">
        <v>18358</v>
      </c>
    </row>
    <row r="2855" spans="1:5" ht="12.75">
      <c r="A2855" s="227">
        <v>3856</v>
      </c>
      <c r="B2855" s="227" t="s">
        <v>11687</v>
      </c>
      <c r="C2855" s="228" t="s">
        <v>2017</v>
      </c>
      <c r="D2855" s="228" t="s">
        <v>2018</v>
      </c>
      <c r="E2855" s="228" t="s">
        <v>20790</v>
      </c>
    </row>
    <row r="2856" spans="1:5" ht="12.75">
      <c r="A2856" s="227">
        <v>3906</v>
      </c>
      <c r="B2856" s="227" t="s">
        <v>11688</v>
      </c>
      <c r="C2856" s="228" t="s">
        <v>2017</v>
      </c>
      <c r="D2856" s="228" t="s">
        <v>2018</v>
      </c>
      <c r="E2856" s="228" t="s">
        <v>18061</v>
      </c>
    </row>
    <row r="2857" spans="1:5" ht="12.75">
      <c r="A2857" s="227">
        <v>3860</v>
      </c>
      <c r="B2857" s="227" t="s">
        <v>11689</v>
      </c>
      <c r="C2857" s="228" t="s">
        <v>2017</v>
      </c>
      <c r="D2857" s="228" t="s">
        <v>2018</v>
      </c>
      <c r="E2857" s="228" t="s">
        <v>18069</v>
      </c>
    </row>
    <row r="2858" spans="1:5" ht="12.75">
      <c r="A2858" s="227">
        <v>3905</v>
      </c>
      <c r="B2858" s="227" t="s">
        <v>11690</v>
      </c>
      <c r="C2858" s="228" t="s">
        <v>2017</v>
      </c>
      <c r="D2858" s="228" t="s">
        <v>2018</v>
      </c>
      <c r="E2858" s="228" t="s">
        <v>20791</v>
      </c>
    </row>
    <row r="2859" spans="1:5" ht="12.75">
      <c r="A2859" s="227">
        <v>3871</v>
      </c>
      <c r="B2859" s="227" t="s">
        <v>11691</v>
      </c>
      <c r="C2859" s="228" t="s">
        <v>2017</v>
      </c>
      <c r="D2859" s="228" t="s">
        <v>2018</v>
      </c>
      <c r="E2859" s="228" t="s">
        <v>20792</v>
      </c>
    </row>
    <row r="2860" spans="1:5" ht="12.75">
      <c r="A2860" s="227">
        <v>39292</v>
      </c>
      <c r="B2860" s="227" t="s">
        <v>20793</v>
      </c>
      <c r="C2860" s="228" t="s">
        <v>2017</v>
      </c>
      <c r="D2860" s="228" t="s">
        <v>2020</v>
      </c>
      <c r="E2860" s="228" t="s">
        <v>20384</v>
      </c>
    </row>
    <row r="2861" spans="1:5" ht="12.75">
      <c r="A2861" s="227">
        <v>39293</v>
      </c>
      <c r="B2861" s="227" t="s">
        <v>20794</v>
      </c>
      <c r="C2861" s="228" t="s">
        <v>2017</v>
      </c>
      <c r="D2861" s="228" t="s">
        <v>2020</v>
      </c>
      <c r="E2861" s="228" t="s">
        <v>20795</v>
      </c>
    </row>
    <row r="2862" spans="1:5" ht="12.75">
      <c r="A2862" s="227">
        <v>39294</v>
      </c>
      <c r="B2862" s="227" t="s">
        <v>20796</v>
      </c>
      <c r="C2862" s="228" t="s">
        <v>2017</v>
      </c>
      <c r="D2862" s="228" t="s">
        <v>2020</v>
      </c>
      <c r="E2862" s="228" t="s">
        <v>20797</v>
      </c>
    </row>
    <row r="2863" spans="1:5" ht="12.75">
      <c r="A2863" s="227">
        <v>39295</v>
      </c>
      <c r="B2863" s="227" t="s">
        <v>20798</v>
      </c>
      <c r="C2863" s="228" t="s">
        <v>2017</v>
      </c>
      <c r="D2863" s="228" t="s">
        <v>2020</v>
      </c>
      <c r="E2863" s="228" t="s">
        <v>18185</v>
      </c>
    </row>
    <row r="2864" spans="1:5" ht="12.75">
      <c r="A2864" s="227">
        <v>39312</v>
      </c>
      <c r="B2864" s="227" t="s">
        <v>20799</v>
      </c>
      <c r="C2864" s="228" t="s">
        <v>2017</v>
      </c>
      <c r="D2864" s="228" t="s">
        <v>2020</v>
      </c>
      <c r="E2864" s="228" t="s">
        <v>18100</v>
      </c>
    </row>
    <row r="2865" spans="1:5" ht="12.75">
      <c r="A2865" s="227">
        <v>39313</v>
      </c>
      <c r="B2865" s="227" t="s">
        <v>20800</v>
      </c>
      <c r="C2865" s="228" t="s">
        <v>2017</v>
      </c>
      <c r="D2865" s="228" t="s">
        <v>2020</v>
      </c>
      <c r="E2865" s="228" t="s">
        <v>19872</v>
      </c>
    </row>
    <row r="2866" spans="1:5" ht="12.75">
      <c r="A2866" s="227">
        <v>39314</v>
      </c>
      <c r="B2866" s="227" t="s">
        <v>20801</v>
      </c>
      <c r="C2866" s="228" t="s">
        <v>2017</v>
      </c>
      <c r="D2866" s="228" t="s">
        <v>2020</v>
      </c>
      <c r="E2866" s="228" t="s">
        <v>20802</v>
      </c>
    </row>
    <row r="2867" spans="1:5" ht="12.75">
      <c r="A2867" s="227">
        <v>39296</v>
      </c>
      <c r="B2867" s="227" t="s">
        <v>20803</v>
      </c>
      <c r="C2867" s="228" t="s">
        <v>2017</v>
      </c>
      <c r="D2867" s="228" t="s">
        <v>2020</v>
      </c>
      <c r="E2867" s="228" t="s">
        <v>20804</v>
      </c>
    </row>
    <row r="2868" spans="1:5" ht="12.75">
      <c r="A2868" s="227">
        <v>39297</v>
      </c>
      <c r="B2868" s="227" t="s">
        <v>20805</v>
      </c>
      <c r="C2868" s="228" t="s">
        <v>2017</v>
      </c>
      <c r="D2868" s="228" t="s">
        <v>2020</v>
      </c>
      <c r="E2868" s="228" t="s">
        <v>20806</v>
      </c>
    </row>
    <row r="2869" spans="1:5" ht="12.75">
      <c r="A2869" s="227">
        <v>39298</v>
      </c>
      <c r="B2869" s="227" t="s">
        <v>20807</v>
      </c>
      <c r="C2869" s="228" t="s">
        <v>2017</v>
      </c>
      <c r="D2869" s="228" t="s">
        <v>2020</v>
      </c>
      <c r="E2869" s="228" t="s">
        <v>18949</v>
      </c>
    </row>
    <row r="2870" spans="1:5" ht="12.75">
      <c r="A2870" s="227">
        <v>39299</v>
      </c>
      <c r="B2870" s="227" t="s">
        <v>20808</v>
      </c>
      <c r="C2870" s="228" t="s">
        <v>2017</v>
      </c>
      <c r="D2870" s="228" t="s">
        <v>2020</v>
      </c>
      <c r="E2870" s="228" t="s">
        <v>20809</v>
      </c>
    </row>
    <row r="2871" spans="1:5" ht="12.75">
      <c r="A2871" s="227">
        <v>39308</v>
      </c>
      <c r="B2871" s="227" t="s">
        <v>20810</v>
      </c>
      <c r="C2871" s="228" t="s">
        <v>2017</v>
      </c>
      <c r="D2871" s="228" t="s">
        <v>2020</v>
      </c>
      <c r="E2871" s="228" t="s">
        <v>20811</v>
      </c>
    </row>
    <row r="2872" spans="1:5" ht="12.75">
      <c r="A2872" s="227">
        <v>39309</v>
      </c>
      <c r="B2872" s="227" t="s">
        <v>20812</v>
      </c>
      <c r="C2872" s="228" t="s">
        <v>2017</v>
      </c>
      <c r="D2872" s="228" t="s">
        <v>2020</v>
      </c>
      <c r="E2872" s="228" t="s">
        <v>20813</v>
      </c>
    </row>
    <row r="2873" spans="1:5" ht="12.75">
      <c r="A2873" s="227">
        <v>39310</v>
      </c>
      <c r="B2873" s="227" t="s">
        <v>20814</v>
      </c>
      <c r="C2873" s="228" t="s">
        <v>2017</v>
      </c>
      <c r="D2873" s="228" t="s">
        <v>2020</v>
      </c>
      <c r="E2873" s="228" t="s">
        <v>18799</v>
      </c>
    </row>
    <row r="2874" spans="1:5" ht="12.75">
      <c r="A2874" s="227">
        <v>39311</v>
      </c>
      <c r="B2874" s="227" t="s">
        <v>20815</v>
      </c>
      <c r="C2874" s="228" t="s">
        <v>2017</v>
      </c>
      <c r="D2874" s="228" t="s">
        <v>2020</v>
      </c>
      <c r="E2874" s="228" t="s">
        <v>20816</v>
      </c>
    </row>
    <row r="2875" spans="1:5" ht="12.75">
      <c r="A2875" s="227">
        <v>37429</v>
      </c>
      <c r="B2875" s="227" t="s">
        <v>11692</v>
      </c>
      <c r="C2875" s="228" t="s">
        <v>2017</v>
      </c>
      <c r="D2875" s="228" t="s">
        <v>2020</v>
      </c>
      <c r="E2875" s="228" t="s">
        <v>20817</v>
      </c>
    </row>
    <row r="2876" spans="1:5" ht="12.75">
      <c r="A2876" s="227">
        <v>37426</v>
      </c>
      <c r="B2876" s="227" t="s">
        <v>11693</v>
      </c>
      <c r="C2876" s="228" t="s">
        <v>2017</v>
      </c>
      <c r="D2876" s="228" t="s">
        <v>2020</v>
      </c>
      <c r="E2876" s="228" t="s">
        <v>20818</v>
      </c>
    </row>
    <row r="2877" spans="1:5" ht="12.75">
      <c r="A2877" s="227">
        <v>37427</v>
      </c>
      <c r="B2877" s="227" t="s">
        <v>11694</v>
      </c>
      <c r="C2877" s="228" t="s">
        <v>2017</v>
      </c>
      <c r="D2877" s="228" t="s">
        <v>2020</v>
      </c>
      <c r="E2877" s="228" t="s">
        <v>20819</v>
      </c>
    </row>
    <row r="2878" spans="1:5" ht="12.75">
      <c r="A2878" s="227">
        <v>37424</v>
      </c>
      <c r="B2878" s="227" t="s">
        <v>11695</v>
      </c>
      <c r="C2878" s="228" t="s">
        <v>2017</v>
      </c>
      <c r="D2878" s="228" t="s">
        <v>2020</v>
      </c>
      <c r="E2878" s="228" t="s">
        <v>20820</v>
      </c>
    </row>
    <row r="2879" spans="1:5" ht="12.75">
      <c r="A2879" s="227">
        <v>37428</v>
      </c>
      <c r="B2879" s="227" t="s">
        <v>11696</v>
      </c>
      <c r="C2879" s="228" t="s">
        <v>2017</v>
      </c>
      <c r="D2879" s="228" t="s">
        <v>2020</v>
      </c>
      <c r="E2879" s="228" t="s">
        <v>20821</v>
      </c>
    </row>
    <row r="2880" spans="1:5" ht="12.75">
      <c r="A2880" s="227">
        <v>37425</v>
      </c>
      <c r="B2880" s="227" t="s">
        <v>11697</v>
      </c>
      <c r="C2880" s="228" t="s">
        <v>2017</v>
      </c>
      <c r="D2880" s="228" t="s">
        <v>2020</v>
      </c>
      <c r="E2880" s="228" t="s">
        <v>20822</v>
      </c>
    </row>
    <row r="2881" spans="1:5" ht="12.75">
      <c r="A2881" s="227">
        <v>11519</v>
      </c>
      <c r="B2881" s="227" t="s">
        <v>11698</v>
      </c>
      <c r="C2881" s="228" t="s">
        <v>2028</v>
      </c>
      <c r="D2881" s="228" t="s">
        <v>2018</v>
      </c>
      <c r="E2881" s="228" t="s">
        <v>20823</v>
      </c>
    </row>
    <row r="2882" spans="1:5" ht="12.75">
      <c r="A2882" s="227">
        <v>11520</v>
      </c>
      <c r="B2882" s="227" t="s">
        <v>11699</v>
      </c>
      <c r="C2882" s="228" t="s">
        <v>2028</v>
      </c>
      <c r="D2882" s="228" t="s">
        <v>2018</v>
      </c>
      <c r="E2882" s="228" t="s">
        <v>20824</v>
      </c>
    </row>
    <row r="2883" spans="1:5" ht="12.75">
      <c r="A2883" s="227">
        <v>11518</v>
      </c>
      <c r="B2883" s="227" t="s">
        <v>11700</v>
      </c>
      <c r="C2883" s="228" t="s">
        <v>2028</v>
      </c>
      <c r="D2883" s="228" t="s">
        <v>2018</v>
      </c>
      <c r="E2883" s="228" t="s">
        <v>20825</v>
      </c>
    </row>
    <row r="2884" spans="1:5" ht="12.75">
      <c r="A2884" s="227">
        <v>38473</v>
      </c>
      <c r="B2884" s="227" t="s">
        <v>11701</v>
      </c>
      <c r="C2884" s="228" t="s">
        <v>2017</v>
      </c>
      <c r="D2884" s="228" t="s">
        <v>2018</v>
      </c>
      <c r="E2884" s="228" t="s">
        <v>20826</v>
      </c>
    </row>
    <row r="2885" spans="1:5" ht="12.75">
      <c r="A2885" s="227">
        <v>4244</v>
      </c>
      <c r="B2885" s="227" t="s">
        <v>11702</v>
      </c>
      <c r="C2885" s="228" t="s">
        <v>2021</v>
      </c>
      <c r="D2885" s="228" t="s">
        <v>2018</v>
      </c>
      <c r="E2885" s="228" t="s">
        <v>20703</v>
      </c>
    </row>
    <row r="2886" spans="1:5" ht="12.75">
      <c r="A2886" s="227">
        <v>40977</v>
      </c>
      <c r="B2886" s="227" t="s">
        <v>11703</v>
      </c>
      <c r="C2886" s="228" t="s">
        <v>2027</v>
      </c>
      <c r="D2886" s="228" t="s">
        <v>2018</v>
      </c>
      <c r="E2886" s="228" t="s">
        <v>20827</v>
      </c>
    </row>
    <row r="2887" spans="1:5" ht="12.75">
      <c r="A2887" s="227">
        <v>4115</v>
      </c>
      <c r="B2887" s="227" t="s">
        <v>11704</v>
      </c>
      <c r="C2887" s="228" t="s">
        <v>2023</v>
      </c>
      <c r="D2887" s="228" t="s">
        <v>2020</v>
      </c>
      <c r="E2887" s="228" t="s">
        <v>20828</v>
      </c>
    </row>
    <row r="2888" spans="1:5" ht="12.75">
      <c r="A2888" s="227">
        <v>4119</v>
      </c>
      <c r="B2888" s="227" t="s">
        <v>11705</v>
      </c>
      <c r="C2888" s="228" t="s">
        <v>2023</v>
      </c>
      <c r="D2888" s="228" t="s">
        <v>2020</v>
      </c>
      <c r="E2888" s="228" t="s">
        <v>20829</v>
      </c>
    </row>
    <row r="2889" spans="1:5" ht="12.75">
      <c r="A2889" s="227">
        <v>2794</v>
      </c>
      <c r="B2889" s="227" t="s">
        <v>11706</v>
      </c>
      <c r="C2889" s="228" t="s">
        <v>2023</v>
      </c>
      <c r="D2889" s="228" t="s">
        <v>2020</v>
      </c>
      <c r="E2889" s="228" t="s">
        <v>20830</v>
      </c>
    </row>
    <row r="2890" spans="1:5" ht="12.75">
      <c r="A2890" s="227">
        <v>2788</v>
      </c>
      <c r="B2890" s="227" t="s">
        <v>11707</v>
      </c>
      <c r="C2890" s="228" t="s">
        <v>2023</v>
      </c>
      <c r="D2890" s="228" t="s">
        <v>2020</v>
      </c>
      <c r="E2890" s="228" t="s">
        <v>20831</v>
      </c>
    </row>
    <row r="2891" spans="1:5" ht="12.75">
      <c r="A2891" s="227">
        <v>4006</v>
      </c>
      <c r="B2891" s="227" t="s">
        <v>11708</v>
      </c>
      <c r="C2891" s="228" t="s">
        <v>2026</v>
      </c>
      <c r="D2891" s="228" t="s">
        <v>2018</v>
      </c>
      <c r="E2891" s="228" t="s">
        <v>20832</v>
      </c>
    </row>
    <row r="2892" spans="1:5" ht="12.75">
      <c r="A2892" s="227">
        <v>36151</v>
      </c>
      <c r="B2892" s="227" t="s">
        <v>11709</v>
      </c>
      <c r="C2892" s="228" t="s">
        <v>2017</v>
      </c>
      <c r="D2892" s="228" t="s">
        <v>2018</v>
      </c>
      <c r="E2892" s="228" t="s">
        <v>20833</v>
      </c>
    </row>
    <row r="2893" spans="1:5" ht="12.75">
      <c r="A2893" s="227">
        <v>37457</v>
      </c>
      <c r="B2893" s="227" t="s">
        <v>11710</v>
      </c>
      <c r="C2893" s="228" t="s">
        <v>2023</v>
      </c>
      <c r="D2893" s="228" t="s">
        <v>2018</v>
      </c>
      <c r="E2893" s="228" t="s">
        <v>20834</v>
      </c>
    </row>
    <row r="2894" spans="1:5" ht="12.75">
      <c r="A2894" s="227">
        <v>37456</v>
      </c>
      <c r="B2894" s="227" t="s">
        <v>11711</v>
      </c>
      <c r="C2894" s="228" t="s">
        <v>2023</v>
      </c>
      <c r="D2894" s="228" t="s">
        <v>2018</v>
      </c>
      <c r="E2894" s="228" t="s">
        <v>18198</v>
      </c>
    </row>
    <row r="2895" spans="1:5" ht="12.75">
      <c r="A2895" s="227">
        <v>37461</v>
      </c>
      <c r="B2895" s="227" t="s">
        <v>11712</v>
      </c>
      <c r="C2895" s="228" t="s">
        <v>2023</v>
      </c>
      <c r="D2895" s="228" t="s">
        <v>2018</v>
      </c>
      <c r="E2895" s="228" t="s">
        <v>20835</v>
      </c>
    </row>
    <row r="2896" spans="1:5" ht="12.75">
      <c r="A2896" s="227">
        <v>37460</v>
      </c>
      <c r="B2896" s="227" t="s">
        <v>11713</v>
      </c>
      <c r="C2896" s="228" t="s">
        <v>2023</v>
      </c>
      <c r="D2896" s="228" t="s">
        <v>2018</v>
      </c>
      <c r="E2896" s="228" t="s">
        <v>20836</v>
      </c>
    </row>
    <row r="2897" spans="1:5" ht="12.75">
      <c r="A2897" s="227">
        <v>37458</v>
      </c>
      <c r="B2897" s="227" t="s">
        <v>11714</v>
      </c>
      <c r="C2897" s="228" t="s">
        <v>2023</v>
      </c>
      <c r="D2897" s="228" t="s">
        <v>2022</v>
      </c>
      <c r="E2897" s="228" t="s">
        <v>20837</v>
      </c>
    </row>
    <row r="2898" spans="1:5" ht="12.75">
      <c r="A2898" s="227">
        <v>37454</v>
      </c>
      <c r="B2898" s="227" t="s">
        <v>11715</v>
      </c>
      <c r="C2898" s="228" t="s">
        <v>2023</v>
      </c>
      <c r="D2898" s="228" t="s">
        <v>2018</v>
      </c>
      <c r="E2898" s="228" t="s">
        <v>20838</v>
      </c>
    </row>
    <row r="2899" spans="1:5" ht="12.75">
      <c r="A2899" s="227">
        <v>37455</v>
      </c>
      <c r="B2899" s="227" t="s">
        <v>11716</v>
      </c>
      <c r="C2899" s="228" t="s">
        <v>2023</v>
      </c>
      <c r="D2899" s="228" t="s">
        <v>2018</v>
      </c>
      <c r="E2899" s="228" t="s">
        <v>19689</v>
      </c>
    </row>
    <row r="2900" spans="1:5" ht="12.75">
      <c r="A2900" s="227">
        <v>37459</v>
      </c>
      <c r="B2900" s="227" t="s">
        <v>11717</v>
      </c>
      <c r="C2900" s="228" t="s">
        <v>2023</v>
      </c>
      <c r="D2900" s="228" t="s">
        <v>2018</v>
      </c>
      <c r="E2900" s="228" t="s">
        <v>20839</v>
      </c>
    </row>
    <row r="2901" spans="1:5" ht="12.75">
      <c r="A2901" s="227">
        <v>21029</v>
      </c>
      <c r="B2901" s="227" t="s">
        <v>11718</v>
      </c>
      <c r="C2901" s="228" t="s">
        <v>2017</v>
      </c>
      <c r="D2901" s="228" t="s">
        <v>2022</v>
      </c>
      <c r="E2901" s="228" t="s">
        <v>20840</v>
      </c>
    </row>
    <row r="2902" spans="1:5" ht="12.75">
      <c r="A2902" s="227">
        <v>21030</v>
      </c>
      <c r="B2902" s="227" t="s">
        <v>11719</v>
      </c>
      <c r="C2902" s="228" t="s">
        <v>2017</v>
      </c>
      <c r="D2902" s="228" t="s">
        <v>2018</v>
      </c>
      <c r="E2902" s="228" t="s">
        <v>20841</v>
      </c>
    </row>
    <row r="2903" spans="1:5" ht="12.75">
      <c r="A2903" s="227">
        <v>21031</v>
      </c>
      <c r="B2903" s="227" t="s">
        <v>11720</v>
      </c>
      <c r="C2903" s="228" t="s">
        <v>2017</v>
      </c>
      <c r="D2903" s="228" t="s">
        <v>2018</v>
      </c>
      <c r="E2903" s="228" t="s">
        <v>20842</v>
      </c>
    </row>
    <row r="2904" spans="1:5" ht="12.75">
      <c r="A2904" s="227">
        <v>21032</v>
      </c>
      <c r="B2904" s="227" t="s">
        <v>11721</v>
      </c>
      <c r="C2904" s="228" t="s">
        <v>2017</v>
      </c>
      <c r="D2904" s="228" t="s">
        <v>2018</v>
      </c>
      <c r="E2904" s="228" t="s">
        <v>20843</v>
      </c>
    </row>
    <row r="2905" spans="1:5" ht="12.75">
      <c r="A2905" s="227">
        <v>37527</v>
      </c>
      <c r="B2905" s="227" t="s">
        <v>11722</v>
      </c>
      <c r="C2905" s="228" t="s">
        <v>2017</v>
      </c>
      <c r="D2905" s="228" t="s">
        <v>2018</v>
      </c>
      <c r="E2905" s="228" t="s">
        <v>20844</v>
      </c>
    </row>
    <row r="2906" spans="1:5" ht="12.75">
      <c r="A2906" s="227">
        <v>37528</v>
      </c>
      <c r="B2906" s="227" t="s">
        <v>11723</v>
      </c>
      <c r="C2906" s="228" t="s">
        <v>2017</v>
      </c>
      <c r="D2906" s="228" t="s">
        <v>2018</v>
      </c>
      <c r="E2906" s="228" t="s">
        <v>20845</v>
      </c>
    </row>
    <row r="2907" spans="1:5" ht="12.75">
      <c r="A2907" s="227">
        <v>37529</v>
      </c>
      <c r="B2907" s="227" t="s">
        <v>11724</v>
      </c>
      <c r="C2907" s="228" t="s">
        <v>2017</v>
      </c>
      <c r="D2907" s="228" t="s">
        <v>2018</v>
      </c>
      <c r="E2907" s="228" t="s">
        <v>20846</v>
      </c>
    </row>
    <row r="2908" spans="1:5" ht="12.75">
      <c r="A2908" s="227">
        <v>37530</v>
      </c>
      <c r="B2908" s="227" t="s">
        <v>11725</v>
      </c>
      <c r="C2908" s="228" t="s">
        <v>2017</v>
      </c>
      <c r="D2908" s="228" t="s">
        <v>2018</v>
      </c>
      <c r="E2908" s="228" t="s">
        <v>20847</v>
      </c>
    </row>
    <row r="2909" spans="1:5" ht="12.75">
      <c r="A2909" s="227">
        <v>21034</v>
      </c>
      <c r="B2909" s="227" t="s">
        <v>11726</v>
      </c>
      <c r="C2909" s="228" t="s">
        <v>2017</v>
      </c>
      <c r="D2909" s="228" t="s">
        <v>2018</v>
      </c>
      <c r="E2909" s="228" t="s">
        <v>20848</v>
      </c>
    </row>
    <row r="2910" spans="1:5" ht="12.75">
      <c r="A2910" s="227">
        <v>37531</v>
      </c>
      <c r="B2910" s="227" t="s">
        <v>11727</v>
      </c>
      <c r="C2910" s="228" t="s">
        <v>2017</v>
      </c>
      <c r="D2910" s="228" t="s">
        <v>2018</v>
      </c>
      <c r="E2910" s="228" t="s">
        <v>20849</v>
      </c>
    </row>
    <row r="2911" spans="1:5" ht="12.75">
      <c r="A2911" s="227">
        <v>21036</v>
      </c>
      <c r="B2911" s="227" t="s">
        <v>11728</v>
      </c>
      <c r="C2911" s="228" t="s">
        <v>2017</v>
      </c>
      <c r="D2911" s="228" t="s">
        <v>2018</v>
      </c>
      <c r="E2911" s="228" t="s">
        <v>20850</v>
      </c>
    </row>
    <row r="2912" spans="1:5" ht="12.75">
      <c r="A2912" s="227">
        <v>21037</v>
      </c>
      <c r="B2912" s="227" t="s">
        <v>11729</v>
      </c>
      <c r="C2912" s="228" t="s">
        <v>2017</v>
      </c>
      <c r="D2912" s="228" t="s">
        <v>2018</v>
      </c>
      <c r="E2912" s="228" t="s">
        <v>20851</v>
      </c>
    </row>
    <row r="2913" spans="1:5" ht="12.75">
      <c r="A2913" s="227">
        <v>20185</v>
      </c>
      <c r="B2913" s="227" t="s">
        <v>11730</v>
      </c>
      <c r="C2913" s="228" t="s">
        <v>2023</v>
      </c>
      <c r="D2913" s="228" t="s">
        <v>2018</v>
      </c>
      <c r="E2913" s="228" t="s">
        <v>20852</v>
      </c>
    </row>
    <row r="2914" spans="1:5" ht="12.75">
      <c r="A2914" s="227">
        <v>20260</v>
      </c>
      <c r="B2914" s="227" t="s">
        <v>11731</v>
      </c>
      <c r="C2914" s="228" t="s">
        <v>2017</v>
      </c>
      <c r="D2914" s="228" t="s">
        <v>2018</v>
      </c>
      <c r="E2914" s="228" t="s">
        <v>20809</v>
      </c>
    </row>
    <row r="2915" spans="1:5" ht="12.75">
      <c r="A2915" s="227">
        <v>37523</v>
      </c>
      <c r="B2915" s="227" t="s">
        <v>11732</v>
      </c>
      <c r="C2915" s="228" t="s">
        <v>2017</v>
      </c>
      <c r="D2915" s="228" t="s">
        <v>2020</v>
      </c>
      <c r="E2915" s="228" t="s">
        <v>20853</v>
      </c>
    </row>
    <row r="2916" spans="1:5" ht="12.75">
      <c r="A2916" s="227">
        <v>37515</v>
      </c>
      <c r="B2916" s="227" t="s">
        <v>11733</v>
      </c>
      <c r="C2916" s="228" t="s">
        <v>2017</v>
      </c>
      <c r="D2916" s="228" t="s">
        <v>2020</v>
      </c>
      <c r="E2916" s="228" t="s">
        <v>20854</v>
      </c>
    </row>
    <row r="2917" spans="1:5" ht="12.75">
      <c r="A2917" s="227">
        <v>12899</v>
      </c>
      <c r="B2917" s="227" t="s">
        <v>11734</v>
      </c>
      <c r="C2917" s="228" t="s">
        <v>2017</v>
      </c>
      <c r="D2917" s="228" t="s">
        <v>2020</v>
      </c>
      <c r="E2917" s="228" t="s">
        <v>20855</v>
      </c>
    </row>
    <row r="2918" spans="1:5" ht="12.75">
      <c r="A2918" s="227">
        <v>12898</v>
      </c>
      <c r="B2918" s="227" t="s">
        <v>11735</v>
      </c>
      <c r="C2918" s="228" t="s">
        <v>2017</v>
      </c>
      <c r="D2918" s="228" t="s">
        <v>2020</v>
      </c>
      <c r="E2918" s="228" t="s">
        <v>20856</v>
      </c>
    </row>
    <row r="2919" spans="1:5" ht="12.75">
      <c r="A2919" s="227">
        <v>39699</v>
      </c>
      <c r="B2919" s="227" t="s">
        <v>20857</v>
      </c>
      <c r="C2919" s="228" t="s">
        <v>2019</v>
      </c>
      <c r="D2919" s="228" t="s">
        <v>2018</v>
      </c>
      <c r="E2919" s="228" t="s">
        <v>20858</v>
      </c>
    </row>
    <row r="2920" spans="1:5" ht="12.75">
      <c r="A2920" s="227">
        <v>42528</v>
      </c>
      <c r="B2920" s="227" t="s">
        <v>11736</v>
      </c>
      <c r="C2920" s="228" t="s">
        <v>2019</v>
      </c>
      <c r="D2920" s="228" t="s">
        <v>2018</v>
      </c>
      <c r="E2920" s="228" t="s">
        <v>20859</v>
      </c>
    </row>
    <row r="2921" spans="1:5" ht="12.75">
      <c r="A2921" s="227">
        <v>39696</v>
      </c>
      <c r="B2921" s="227" t="s">
        <v>11737</v>
      </c>
      <c r="C2921" s="228" t="s">
        <v>2019</v>
      </c>
      <c r="D2921" s="228" t="s">
        <v>2022</v>
      </c>
      <c r="E2921" s="228" t="s">
        <v>18062</v>
      </c>
    </row>
    <row r="2922" spans="1:5" ht="12.75">
      <c r="A2922" s="227">
        <v>39700</v>
      </c>
      <c r="B2922" s="227" t="s">
        <v>11738</v>
      </c>
      <c r="C2922" s="228" t="s">
        <v>2019</v>
      </c>
      <c r="D2922" s="228" t="s">
        <v>2018</v>
      </c>
      <c r="E2922" s="228" t="s">
        <v>20860</v>
      </c>
    </row>
    <row r="2923" spans="1:5" ht="12.75">
      <c r="A2923" s="227">
        <v>11621</v>
      </c>
      <c r="B2923" s="227" t="s">
        <v>11739</v>
      </c>
      <c r="C2923" s="228" t="s">
        <v>2019</v>
      </c>
      <c r="D2923" s="228" t="s">
        <v>2018</v>
      </c>
      <c r="E2923" s="228" t="s">
        <v>20861</v>
      </c>
    </row>
    <row r="2924" spans="1:5" ht="12.75">
      <c r="A2924" s="227">
        <v>4014</v>
      </c>
      <c r="B2924" s="227" t="s">
        <v>11740</v>
      </c>
      <c r="C2924" s="228" t="s">
        <v>2019</v>
      </c>
      <c r="D2924" s="228" t="s">
        <v>2018</v>
      </c>
      <c r="E2924" s="228" t="s">
        <v>20862</v>
      </c>
    </row>
    <row r="2925" spans="1:5" ht="12.75">
      <c r="A2925" s="227">
        <v>4015</v>
      </c>
      <c r="B2925" s="227" t="s">
        <v>11741</v>
      </c>
      <c r="C2925" s="228" t="s">
        <v>2019</v>
      </c>
      <c r="D2925" s="228" t="s">
        <v>2018</v>
      </c>
      <c r="E2925" s="228" t="s">
        <v>20863</v>
      </c>
    </row>
    <row r="2926" spans="1:5" ht="12.75">
      <c r="A2926" s="227">
        <v>4017</v>
      </c>
      <c r="B2926" s="227" t="s">
        <v>11742</v>
      </c>
      <c r="C2926" s="228" t="s">
        <v>2019</v>
      </c>
      <c r="D2926" s="228" t="s">
        <v>2018</v>
      </c>
      <c r="E2926" s="228" t="s">
        <v>20864</v>
      </c>
    </row>
    <row r="2927" spans="1:5" ht="12.75">
      <c r="A2927" s="227">
        <v>4016</v>
      </c>
      <c r="B2927" s="227" t="s">
        <v>11743</v>
      </c>
      <c r="C2927" s="228" t="s">
        <v>2019</v>
      </c>
      <c r="D2927" s="228" t="s">
        <v>2022</v>
      </c>
      <c r="E2927" s="228" t="s">
        <v>20865</v>
      </c>
    </row>
    <row r="2928" spans="1:5" ht="12.75">
      <c r="A2928" s="227">
        <v>38544</v>
      </c>
      <c r="B2928" s="227" t="s">
        <v>11744</v>
      </c>
      <c r="C2928" s="228" t="s">
        <v>2019</v>
      </c>
      <c r="D2928" s="228" t="s">
        <v>2018</v>
      </c>
      <c r="E2928" s="228" t="s">
        <v>20866</v>
      </c>
    </row>
    <row r="2929" spans="1:5" ht="12.75">
      <c r="A2929" s="227">
        <v>38545</v>
      </c>
      <c r="B2929" s="227" t="s">
        <v>11745</v>
      </c>
      <c r="C2929" s="228" t="s">
        <v>2019</v>
      </c>
      <c r="D2929" s="228" t="s">
        <v>2018</v>
      </c>
      <c r="E2929" s="228" t="s">
        <v>20867</v>
      </c>
    </row>
    <row r="2930" spans="1:5" ht="12.75">
      <c r="A2930" s="227">
        <v>42527</v>
      </c>
      <c r="B2930" s="227" t="s">
        <v>11746</v>
      </c>
      <c r="C2930" s="228" t="s">
        <v>2019</v>
      </c>
      <c r="D2930" s="228" t="s">
        <v>2018</v>
      </c>
      <c r="E2930" s="228" t="s">
        <v>20868</v>
      </c>
    </row>
    <row r="2931" spans="1:5" ht="12.75">
      <c r="A2931" s="227">
        <v>39323</v>
      </c>
      <c r="B2931" s="227" t="s">
        <v>11747</v>
      </c>
      <c r="C2931" s="228" t="s">
        <v>2019</v>
      </c>
      <c r="D2931" s="228" t="s">
        <v>2018</v>
      </c>
      <c r="E2931" s="228" t="s">
        <v>20869</v>
      </c>
    </row>
    <row r="2932" spans="1:5" ht="12.75">
      <c r="A2932" s="227">
        <v>626</v>
      </c>
      <c r="B2932" s="227" t="s">
        <v>11748</v>
      </c>
      <c r="C2932" s="228" t="s">
        <v>2024</v>
      </c>
      <c r="D2932" s="228" t="s">
        <v>2022</v>
      </c>
      <c r="E2932" s="228" t="s">
        <v>20131</v>
      </c>
    </row>
    <row r="2933" spans="1:5" ht="12.75">
      <c r="A2933" s="227">
        <v>44504</v>
      </c>
      <c r="B2933" s="227" t="s">
        <v>11749</v>
      </c>
      <c r="C2933" s="228" t="s">
        <v>2019</v>
      </c>
      <c r="D2933" s="228" t="s">
        <v>2020</v>
      </c>
      <c r="E2933" s="228" t="s">
        <v>20870</v>
      </c>
    </row>
    <row r="2934" spans="1:5" ht="12.75">
      <c r="A2934" s="227">
        <v>44505</v>
      </c>
      <c r="B2934" s="227" t="s">
        <v>11750</v>
      </c>
      <c r="C2934" s="228" t="s">
        <v>2019</v>
      </c>
      <c r="D2934" s="228" t="s">
        <v>2020</v>
      </c>
      <c r="E2934" s="228" t="s">
        <v>20871</v>
      </c>
    </row>
    <row r="2935" spans="1:5" ht="12.75">
      <c r="A2935" s="227">
        <v>44506</v>
      </c>
      <c r="B2935" s="227" t="s">
        <v>11751</v>
      </c>
      <c r="C2935" s="228" t="s">
        <v>2019</v>
      </c>
      <c r="D2935" s="228" t="s">
        <v>2020</v>
      </c>
      <c r="E2935" s="228" t="s">
        <v>20872</v>
      </c>
    </row>
    <row r="2936" spans="1:5" ht="12.75">
      <c r="A2936" s="227">
        <v>44507</v>
      </c>
      <c r="B2936" s="227" t="s">
        <v>11752</v>
      </c>
      <c r="C2936" s="228" t="s">
        <v>2019</v>
      </c>
      <c r="D2936" s="228" t="s">
        <v>2020</v>
      </c>
      <c r="E2936" s="228" t="s">
        <v>20873</v>
      </c>
    </row>
    <row r="2937" spans="1:5" ht="12.75">
      <c r="A2937" s="227">
        <v>44508</v>
      </c>
      <c r="B2937" s="227" t="s">
        <v>11753</v>
      </c>
      <c r="C2937" s="228" t="s">
        <v>2019</v>
      </c>
      <c r="D2937" s="228" t="s">
        <v>2020</v>
      </c>
      <c r="E2937" s="228" t="s">
        <v>20874</v>
      </c>
    </row>
    <row r="2938" spans="1:5" ht="12.75">
      <c r="A2938" s="227">
        <v>44509</v>
      </c>
      <c r="B2938" s="227" t="s">
        <v>11754</v>
      </c>
      <c r="C2938" s="228" t="s">
        <v>2019</v>
      </c>
      <c r="D2938" s="228" t="s">
        <v>2020</v>
      </c>
      <c r="E2938" s="228" t="s">
        <v>20875</v>
      </c>
    </row>
    <row r="2939" spans="1:5" ht="12.75">
      <c r="A2939" s="227">
        <v>44510</v>
      </c>
      <c r="B2939" s="227" t="s">
        <v>11755</v>
      </c>
      <c r="C2939" s="228" t="s">
        <v>2019</v>
      </c>
      <c r="D2939" s="228" t="s">
        <v>2020</v>
      </c>
      <c r="E2939" s="228" t="s">
        <v>20876</v>
      </c>
    </row>
    <row r="2940" spans="1:5" ht="12.75">
      <c r="A2940" s="227">
        <v>44512</v>
      </c>
      <c r="B2940" s="227" t="s">
        <v>11756</v>
      </c>
      <c r="C2940" s="228" t="s">
        <v>2019</v>
      </c>
      <c r="D2940" s="228" t="s">
        <v>2020</v>
      </c>
      <c r="E2940" s="228" t="s">
        <v>20877</v>
      </c>
    </row>
    <row r="2941" spans="1:5" ht="12.75">
      <c r="A2941" s="227">
        <v>44513</v>
      </c>
      <c r="B2941" s="227" t="s">
        <v>11757</v>
      </c>
      <c r="C2941" s="228" t="s">
        <v>2019</v>
      </c>
      <c r="D2941" s="228" t="s">
        <v>2020</v>
      </c>
      <c r="E2941" s="228" t="s">
        <v>20878</v>
      </c>
    </row>
    <row r="2942" spans="1:5" ht="12.75">
      <c r="A2942" s="227">
        <v>44514</v>
      </c>
      <c r="B2942" s="227" t="s">
        <v>11758</v>
      </c>
      <c r="C2942" s="228" t="s">
        <v>2019</v>
      </c>
      <c r="D2942" s="228" t="s">
        <v>2020</v>
      </c>
      <c r="E2942" s="228" t="s">
        <v>20879</v>
      </c>
    </row>
    <row r="2943" spans="1:5" ht="12.75">
      <c r="A2943" s="227">
        <v>44515</v>
      </c>
      <c r="B2943" s="227" t="s">
        <v>11759</v>
      </c>
      <c r="C2943" s="228" t="s">
        <v>2019</v>
      </c>
      <c r="D2943" s="228" t="s">
        <v>2020</v>
      </c>
      <c r="E2943" s="228" t="s">
        <v>18825</v>
      </c>
    </row>
    <row r="2944" spans="1:5" ht="12.75">
      <c r="A2944" s="227">
        <v>44511</v>
      </c>
      <c r="B2944" s="227" t="s">
        <v>11760</v>
      </c>
      <c r="C2944" s="228" t="s">
        <v>2019</v>
      </c>
      <c r="D2944" s="228" t="s">
        <v>2020</v>
      </c>
      <c r="E2944" s="228" t="s">
        <v>20880</v>
      </c>
    </row>
    <row r="2945" spans="1:5" ht="12.75">
      <c r="A2945" s="227">
        <v>44516</v>
      </c>
      <c r="B2945" s="227" t="s">
        <v>11761</v>
      </c>
      <c r="C2945" s="228" t="s">
        <v>2019</v>
      </c>
      <c r="D2945" s="228" t="s">
        <v>2020</v>
      </c>
      <c r="E2945" s="228" t="s">
        <v>20881</v>
      </c>
    </row>
    <row r="2946" spans="1:5" ht="12.75">
      <c r="A2946" s="227">
        <v>44517</v>
      </c>
      <c r="B2946" s="227" t="s">
        <v>11762</v>
      </c>
      <c r="C2946" s="228" t="s">
        <v>2019</v>
      </c>
      <c r="D2946" s="228" t="s">
        <v>2020</v>
      </c>
      <c r="E2946" s="228" t="s">
        <v>20882</v>
      </c>
    </row>
    <row r="2947" spans="1:5" ht="12.75">
      <c r="A2947" s="227">
        <v>11479</v>
      </c>
      <c r="B2947" s="227" t="s">
        <v>11763</v>
      </c>
      <c r="C2947" s="228" t="s">
        <v>2017</v>
      </c>
      <c r="D2947" s="228" t="s">
        <v>2018</v>
      </c>
      <c r="E2947" s="228" t="s">
        <v>20883</v>
      </c>
    </row>
    <row r="2948" spans="1:5" ht="12.75">
      <c r="A2948" s="227">
        <v>11481</v>
      </c>
      <c r="B2948" s="227" t="s">
        <v>11764</v>
      </c>
      <c r="C2948" s="228" t="s">
        <v>2017</v>
      </c>
      <c r="D2948" s="228" t="s">
        <v>2018</v>
      </c>
      <c r="E2948" s="228" t="s">
        <v>20884</v>
      </c>
    </row>
    <row r="2949" spans="1:5" ht="12.75">
      <c r="A2949" s="227">
        <v>43609</v>
      </c>
      <c r="B2949" s="227" t="s">
        <v>11765</v>
      </c>
      <c r="C2949" s="228" t="s">
        <v>2017</v>
      </c>
      <c r="D2949" s="228" t="s">
        <v>2018</v>
      </c>
      <c r="E2949" s="228" t="s">
        <v>20884</v>
      </c>
    </row>
    <row r="2950" spans="1:5" ht="12.75">
      <c r="A2950" s="227">
        <v>11478</v>
      </c>
      <c r="B2950" s="227" t="s">
        <v>11766</v>
      </c>
      <c r="C2950" s="228" t="s">
        <v>2017</v>
      </c>
      <c r="D2950" s="228" t="s">
        <v>2018</v>
      </c>
      <c r="E2950" s="228" t="s">
        <v>20885</v>
      </c>
    </row>
    <row r="2951" spans="1:5" ht="12.75">
      <c r="A2951" s="227">
        <v>43608</v>
      </c>
      <c r="B2951" s="227" t="s">
        <v>11767</v>
      </c>
      <c r="C2951" s="228" t="s">
        <v>2017</v>
      </c>
      <c r="D2951" s="228" t="s">
        <v>2018</v>
      </c>
      <c r="E2951" s="228" t="s">
        <v>20886</v>
      </c>
    </row>
    <row r="2952" spans="1:5" ht="12.75">
      <c r="A2952" s="227">
        <v>11476</v>
      </c>
      <c r="B2952" s="227" t="s">
        <v>11768</v>
      </c>
      <c r="C2952" s="228" t="s">
        <v>2017</v>
      </c>
      <c r="D2952" s="228" t="s">
        <v>2018</v>
      </c>
      <c r="E2952" s="228" t="s">
        <v>20886</v>
      </c>
    </row>
    <row r="2953" spans="1:5" ht="12.75">
      <c r="A2953" s="227">
        <v>40637</v>
      </c>
      <c r="B2953" s="227" t="s">
        <v>11769</v>
      </c>
      <c r="C2953" s="228" t="s">
        <v>2017</v>
      </c>
      <c r="D2953" s="228" t="s">
        <v>2020</v>
      </c>
      <c r="E2953" s="228" t="s">
        <v>20887</v>
      </c>
    </row>
    <row r="2954" spans="1:5" ht="12.75">
      <c r="A2954" s="227">
        <v>13836</v>
      </c>
      <c r="B2954" s="227" t="s">
        <v>11770</v>
      </c>
      <c r="C2954" s="228" t="s">
        <v>2017</v>
      </c>
      <c r="D2954" s="228" t="s">
        <v>2020</v>
      </c>
      <c r="E2954" s="228" t="s">
        <v>20888</v>
      </c>
    </row>
    <row r="2955" spans="1:5" ht="12.75">
      <c r="A2955" s="227">
        <v>14534</v>
      </c>
      <c r="B2955" s="227" t="s">
        <v>11771</v>
      </c>
      <c r="C2955" s="228" t="s">
        <v>2017</v>
      </c>
      <c r="D2955" s="228" t="s">
        <v>2020</v>
      </c>
      <c r="E2955" s="228" t="s">
        <v>20889</v>
      </c>
    </row>
    <row r="2956" spans="1:5" ht="12.75">
      <c r="A2956" s="227">
        <v>14619</v>
      </c>
      <c r="B2956" s="227" t="s">
        <v>11772</v>
      </c>
      <c r="C2956" s="228" t="s">
        <v>2017</v>
      </c>
      <c r="D2956" s="228" t="s">
        <v>2020</v>
      </c>
      <c r="E2956" s="228" t="s">
        <v>20890</v>
      </c>
    </row>
    <row r="2957" spans="1:5" ht="12.75">
      <c r="A2957" s="227">
        <v>14535</v>
      </c>
      <c r="B2957" s="227" t="s">
        <v>11773</v>
      </c>
      <c r="C2957" s="228" t="s">
        <v>2017</v>
      </c>
      <c r="D2957" s="228" t="s">
        <v>2020</v>
      </c>
      <c r="E2957" s="228" t="s">
        <v>20891</v>
      </c>
    </row>
    <row r="2958" spans="1:5" ht="12.75">
      <c r="A2958" s="227">
        <v>39813</v>
      </c>
      <c r="B2958" s="227" t="s">
        <v>20892</v>
      </c>
      <c r="C2958" s="228" t="s">
        <v>2017</v>
      </c>
      <c r="D2958" s="228" t="s">
        <v>2020</v>
      </c>
      <c r="E2958" s="228" t="s">
        <v>20893</v>
      </c>
    </row>
    <row r="2959" spans="1:5" ht="12.75">
      <c r="A2959" s="227">
        <v>40403</v>
      </c>
      <c r="B2959" s="227" t="s">
        <v>11774</v>
      </c>
      <c r="C2959" s="228" t="s">
        <v>2017</v>
      </c>
      <c r="D2959" s="228" t="s">
        <v>2020</v>
      </c>
      <c r="E2959" s="228" t="s">
        <v>20894</v>
      </c>
    </row>
    <row r="2960" spans="1:5" ht="12.75">
      <c r="A2960" s="227">
        <v>12868</v>
      </c>
      <c r="B2960" s="227" t="s">
        <v>11775</v>
      </c>
      <c r="C2960" s="228" t="s">
        <v>2021</v>
      </c>
      <c r="D2960" s="228" t="s">
        <v>2018</v>
      </c>
      <c r="E2960" s="228" t="s">
        <v>20895</v>
      </c>
    </row>
    <row r="2961" spans="1:5" ht="12.75">
      <c r="A2961" s="227">
        <v>40916</v>
      </c>
      <c r="B2961" s="227" t="s">
        <v>11776</v>
      </c>
      <c r="C2961" s="228" t="s">
        <v>2027</v>
      </c>
      <c r="D2961" s="228" t="s">
        <v>2018</v>
      </c>
      <c r="E2961" s="228" t="s">
        <v>20896</v>
      </c>
    </row>
    <row r="2962" spans="1:5" ht="12.75">
      <c r="A2962" s="227">
        <v>4755</v>
      </c>
      <c r="B2962" s="227" t="s">
        <v>11777</v>
      </c>
      <c r="C2962" s="228" t="s">
        <v>2021</v>
      </c>
      <c r="D2962" s="228" t="s">
        <v>2018</v>
      </c>
      <c r="E2962" s="228" t="s">
        <v>20234</v>
      </c>
    </row>
    <row r="2963" spans="1:5" ht="12.75">
      <c r="A2963" s="227">
        <v>41067</v>
      </c>
      <c r="B2963" s="227" t="s">
        <v>11778</v>
      </c>
      <c r="C2963" s="228" t="s">
        <v>2027</v>
      </c>
      <c r="D2963" s="228" t="s">
        <v>2018</v>
      </c>
      <c r="E2963" s="228" t="s">
        <v>20897</v>
      </c>
    </row>
    <row r="2964" spans="1:5" ht="12.75">
      <c r="A2964" s="227">
        <v>38463</v>
      </c>
      <c r="B2964" s="227" t="s">
        <v>11779</v>
      </c>
      <c r="C2964" s="228" t="s">
        <v>2017</v>
      </c>
      <c r="D2964" s="228" t="s">
        <v>2018</v>
      </c>
      <c r="E2964" s="228" t="s">
        <v>20898</v>
      </c>
    </row>
    <row r="2965" spans="1:5" ht="12.75">
      <c r="A2965" s="227">
        <v>40703</v>
      </c>
      <c r="B2965" s="227" t="s">
        <v>11780</v>
      </c>
      <c r="C2965" s="228" t="s">
        <v>2017</v>
      </c>
      <c r="D2965" s="228" t="s">
        <v>2020</v>
      </c>
      <c r="E2965" s="228" t="s">
        <v>20899</v>
      </c>
    </row>
    <row r="2966" spans="1:5" ht="12.75">
      <c r="A2966" s="227">
        <v>14531</v>
      </c>
      <c r="B2966" s="227" t="s">
        <v>11781</v>
      </c>
      <c r="C2966" s="228" t="s">
        <v>2017</v>
      </c>
      <c r="D2966" s="228" t="s">
        <v>2020</v>
      </c>
      <c r="E2966" s="228" t="s">
        <v>20900</v>
      </c>
    </row>
    <row r="2967" spans="1:5" ht="12.75">
      <c r="A2967" s="227">
        <v>36533</v>
      </c>
      <c r="B2967" s="227" t="s">
        <v>11782</v>
      </c>
      <c r="C2967" s="228" t="s">
        <v>2017</v>
      </c>
      <c r="D2967" s="228" t="s">
        <v>2020</v>
      </c>
      <c r="E2967" s="228" t="s">
        <v>20901</v>
      </c>
    </row>
    <row r="2968" spans="1:5" ht="12.75">
      <c r="A2968" s="227">
        <v>11616</v>
      </c>
      <c r="B2968" s="227" t="s">
        <v>11783</v>
      </c>
      <c r="C2968" s="228" t="s">
        <v>2017</v>
      </c>
      <c r="D2968" s="228" t="s">
        <v>2020</v>
      </c>
      <c r="E2968" s="228" t="s">
        <v>20902</v>
      </c>
    </row>
    <row r="2969" spans="1:5" ht="12.75">
      <c r="A2969" s="227">
        <v>41898</v>
      </c>
      <c r="B2969" s="227" t="s">
        <v>11784</v>
      </c>
      <c r="C2969" s="228" t="s">
        <v>2017</v>
      </c>
      <c r="D2969" s="228" t="s">
        <v>2020</v>
      </c>
      <c r="E2969" s="228" t="s">
        <v>20903</v>
      </c>
    </row>
    <row r="2970" spans="1:5" ht="12.75">
      <c r="A2970" s="227">
        <v>13447</v>
      </c>
      <c r="B2970" s="227" t="s">
        <v>11785</v>
      </c>
      <c r="C2970" s="228" t="s">
        <v>2017</v>
      </c>
      <c r="D2970" s="228" t="s">
        <v>2020</v>
      </c>
      <c r="E2970" s="228" t="s">
        <v>20904</v>
      </c>
    </row>
    <row r="2971" spans="1:5" ht="12.75">
      <c r="A2971" s="227">
        <v>14529</v>
      </c>
      <c r="B2971" s="227" t="s">
        <v>11786</v>
      </c>
      <c r="C2971" s="228" t="s">
        <v>2017</v>
      </c>
      <c r="D2971" s="228" t="s">
        <v>2020</v>
      </c>
      <c r="E2971" s="228" t="s">
        <v>20905</v>
      </c>
    </row>
    <row r="2972" spans="1:5" ht="12.75">
      <c r="A2972" s="227">
        <v>10747</v>
      </c>
      <c r="B2972" s="227" t="s">
        <v>11787</v>
      </c>
      <c r="C2972" s="228" t="s">
        <v>2017</v>
      </c>
      <c r="D2972" s="228" t="s">
        <v>2020</v>
      </c>
      <c r="E2972" s="228" t="s">
        <v>20906</v>
      </c>
    </row>
    <row r="2973" spans="1:5" ht="12.75">
      <c r="A2973" s="227">
        <v>36141</v>
      </c>
      <c r="B2973" s="227" t="s">
        <v>11788</v>
      </c>
      <c r="C2973" s="228" t="s">
        <v>2017</v>
      </c>
      <c r="D2973" s="228" t="s">
        <v>2018</v>
      </c>
      <c r="E2973" s="228" t="s">
        <v>20907</v>
      </c>
    </row>
    <row r="2974" spans="1:5" ht="12.75">
      <c r="A2974" s="227">
        <v>43651</v>
      </c>
      <c r="B2974" s="227" t="s">
        <v>11789</v>
      </c>
      <c r="C2974" s="228" t="s">
        <v>2024</v>
      </c>
      <c r="D2974" s="228" t="s">
        <v>2018</v>
      </c>
      <c r="E2974" s="228" t="s">
        <v>20908</v>
      </c>
    </row>
    <row r="2975" spans="1:5" ht="12.75">
      <c r="A2975" s="227">
        <v>43626</v>
      </c>
      <c r="B2975" s="227" t="s">
        <v>11790</v>
      </c>
      <c r="C2975" s="228" t="s">
        <v>2024</v>
      </c>
      <c r="D2975" s="228" t="s">
        <v>2022</v>
      </c>
      <c r="E2975" s="228" t="s">
        <v>20909</v>
      </c>
    </row>
    <row r="2976" spans="1:5" ht="12.75">
      <c r="A2976" s="227">
        <v>39434</v>
      </c>
      <c r="B2976" s="227" t="s">
        <v>11791</v>
      </c>
      <c r="C2976" s="228" t="s">
        <v>2024</v>
      </c>
      <c r="D2976" s="228" t="s">
        <v>2018</v>
      </c>
      <c r="E2976" s="228" t="s">
        <v>18529</v>
      </c>
    </row>
    <row r="2977" spans="1:5" ht="12.75">
      <c r="A2977" s="227">
        <v>39433</v>
      </c>
      <c r="B2977" s="227" t="s">
        <v>11792</v>
      </c>
      <c r="C2977" s="228" t="s">
        <v>2024</v>
      </c>
      <c r="D2977" s="228" t="s">
        <v>2018</v>
      </c>
      <c r="E2977" s="228" t="s">
        <v>20910</v>
      </c>
    </row>
    <row r="2978" spans="1:5" ht="12.75">
      <c r="A2978" s="227">
        <v>4049</v>
      </c>
      <c r="B2978" s="227" t="s">
        <v>11793</v>
      </c>
      <c r="C2978" s="228" t="s">
        <v>2025</v>
      </c>
      <c r="D2978" s="228" t="s">
        <v>2018</v>
      </c>
      <c r="E2978" s="228" t="s">
        <v>20911</v>
      </c>
    </row>
    <row r="2979" spans="1:5" ht="12.75">
      <c r="A2979" s="227">
        <v>38120</v>
      </c>
      <c r="B2979" s="227" t="s">
        <v>11794</v>
      </c>
      <c r="C2979" s="228" t="s">
        <v>2024</v>
      </c>
      <c r="D2979" s="228" t="s">
        <v>2018</v>
      </c>
      <c r="E2979" s="228" t="s">
        <v>20912</v>
      </c>
    </row>
    <row r="2980" spans="1:5" ht="12.75">
      <c r="A2980" s="227">
        <v>43652</v>
      </c>
      <c r="B2980" s="227" t="s">
        <v>11795</v>
      </c>
      <c r="C2980" s="228" t="s">
        <v>2024</v>
      </c>
      <c r="D2980" s="228" t="s">
        <v>2018</v>
      </c>
      <c r="E2980" s="228" t="s">
        <v>20552</v>
      </c>
    </row>
    <row r="2981" spans="1:5" ht="12.75">
      <c r="A2981" s="227">
        <v>10498</v>
      </c>
      <c r="B2981" s="227" t="s">
        <v>11796</v>
      </c>
      <c r="C2981" s="228" t="s">
        <v>2024</v>
      </c>
      <c r="D2981" s="228" t="s">
        <v>2018</v>
      </c>
      <c r="E2981" s="228" t="s">
        <v>20913</v>
      </c>
    </row>
    <row r="2982" spans="1:5" ht="12.75">
      <c r="A2982" s="227">
        <v>4823</v>
      </c>
      <c r="B2982" s="227" t="s">
        <v>11797</v>
      </c>
      <c r="C2982" s="228" t="s">
        <v>2024</v>
      </c>
      <c r="D2982" s="228" t="s">
        <v>2018</v>
      </c>
      <c r="E2982" s="228" t="s">
        <v>20914</v>
      </c>
    </row>
    <row r="2983" spans="1:5" ht="12.75">
      <c r="A2983" s="227">
        <v>38877</v>
      </c>
      <c r="B2983" s="227" t="s">
        <v>11798</v>
      </c>
      <c r="C2983" s="228" t="s">
        <v>2024</v>
      </c>
      <c r="D2983" s="228" t="s">
        <v>2018</v>
      </c>
      <c r="E2983" s="228" t="s">
        <v>20915</v>
      </c>
    </row>
    <row r="2984" spans="1:5" ht="12.75">
      <c r="A2984" s="227">
        <v>34546</v>
      </c>
      <c r="B2984" s="227" t="s">
        <v>11799</v>
      </c>
      <c r="C2984" s="228" t="s">
        <v>2024</v>
      </c>
      <c r="D2984" s="228" t="s">
        <v>2018</v>
      </c>
      <c r="E2984" s="228" t="s">
        <v>20916</v>
      </c>
    </row>
    <row r="2985" spans="1:5" ht="12.75">
      <c r="A2985" s="227">
        <v>41387</v>
      </c>
      <c r="B2985" s="227" t="s">
        <v>11800</v>
      </c>
      <c r="C2985" s="228" t="s">
        <v>2023</v>
      </c>
      <c r="D2985" s="228" t="s">
        <v>2018</v>
      </c>
      <c r="E2985" s="228" t="s">
        <v>20917</v>
      </c>
    </row>
    <row r="2986" spans="1:5" ht="12.75">
      <c r="A2986" s="227">
        <v>41388</v>
      </c>
      <c r="B2986" s="227" t="s">
        <v>11801</v>
      </c>
      <c r="C2986" s="228" t="s">
        <v>2023</v>
      </c>
      <c r="D2986" s="228" t="s">
        <v>2018</v>
      </c>
      <c r="E2986" s="228" t="s">
        <v>20918</v>
      </c>
    </row>
    <row r="2987" spans="1:5" ht="12.75">
      <c r="A2987" s="227">
        <v>41380</v>
      </c>
      <c r="B2987" s="227" t="s">
        <v>11802</v>
      </c>
      <c r="C2987" s="228" t="s">
        <v>2017</v>
      </c>
      <c r="D2987" s="228" t="s">
        <v>2018</v>
      </c>
      <c r="E2987" s="228" t="s">
        <v>20919</v>
      </c>
    </row>
    <row r="2988" spans="1:5" ht="12.75">
      <c r="A2988" s="227">
        <v>41381</v>
      </c>
      <c r="B2988" s="227" t="s">
        <v>11803</v>
      </c>
      <c r="C2988" s="228" t="s">
        <v>2017</v>
      </c>
      <c r="D2988" s="228" t="s">
        <v>2018</v>
      </c>
      <c r="E2988" s="228" t="s">
        <v>20920</v>
      </c>
    </row>
    <row r="2989" spans="1:5" ht="12.75">
      <c r="A2989" s="227">
        <v>41382</v>
      </c>
      <c r="B2989" s="227" t="s">
        <v>11804</v>
      </c>
      <c r="C2989" s="228" t="s">
        <v>2017</v>
      </c>
      <c r="D2989" s="228" t="s">
        <v>2018</v>
      </c>
      <c r="E2989" s="228" t="s">
        <v>20921</v>
      </c>
    </row>
    <row r="2990" spans="1:5" ht="12.75">
      <c r="A2990" s="227">
        <v>41383</v>
      </c>
      <c r="B2990" s="227" t="s">
        <v>11805</v>
      </c>
      <c r="C2990" s="228" t="s">
        <v>2017</v>
      </c>
      <c r="D2990" s="228" t="s">
        <v>2018</v>
      </c>
      <c r="E2990" s="228" t="s">
        <v>20922</v>
      </c>
    </row>
    <row r="2991" spans="1:5" ht="12.75">
      <c r="A2991" s="227">
        <v>41385</v>
      </c>
      <c r="B2991" s="227" t="s">
        <v>11806</v>
      </c>
      <c r="C2991" s="228" t="s">
        <v>2017</v>
      </c>
      <c r="D2991" s="228" t="s">
        <v>2018</v>
      </c>
      <c r="E2991" s="228" t="s">
        <v>20923</v>
      </c>
    </row>
    <row r="2992" spans="1:5" ht="12.75">
      <c r="A2992" s="227">
        <v>11079</v>
      </c>
      <c r="B2992" s="227" t="s">
        <v>11807</v>
      </c>
      <c r="C2992" s="228" t="s">
        <v>2026</v>
      </c>
      <c r="D2992" s="228" t="s">
        <v>2018</v>
      </c>
      <c r="E2992" s="228" t="s">
        <v>20924</v>
      </c>
    </row>
    <row r="2993" spans="1:5" ht="12.75">
      <c r="A2993" s="227">
        <v>11082</v>
      </c>
      <c r="B2993" s="227" t="s">
        <v>11808</v>
      </c>
      <c r="C2993" s="228" t="s">
        <v>2026</v>
      </c>
      <c r="D2993" s="228" t="s">
        <v>2018</v>
      </c>
      <c r="E2993" s="228" t="s">
        <v>20924</v>
      </c>
    </row>
    <row r="2994" spans="1:5" ht="12.75">
      <c r="A2994" s="227">
        <v>4058</v>
      </c>
      <c r="B2994" s="227" t="s">
        <v>11809</v>
      </c>
      <c r="C2994" s="228" t="s">
        <v>2021</v>
      </c>
      <c r="D2994" s="228" t="s">
        <v>2018</v>
      </c>
      <c r="E2994" s="228" t="s">
        <v>20833</v>
      </c>
    </row>
    <row r="2995" spans="1:5" ht="12.75">
      <c r="A2995" s="227">
        <v>40974</v>
      </c>
      <c r="B2995" s="227" t="s">
        <v>11810</v>
      </c>
      <c r="C2995" s="228" t="s">
        <v>2027</v>
      </c>
      <c r="D2995" s="228" t="s">
        <v>2018</v>
      </c>
      <c r="E2995" s="228" t="s">
        <v>20925</v>
      </c>
    </row>
    <row r="2996" spans="1:5" ht="12.75">
      <c r="A2996" s="227">
        <v>34794</v>
      </c>
      <c r="B2996" s="227" t="s">
        <v>11811</v>
      </c>
      <c r="C2996" s="228" t="s">
        <v>2021</v>
      </c>
      <c r="D2996" s="228" t="s">
        <v>2018</v>
      </c>
      <c r="E2996" s="228" t="s">
        <v>20104</v>
      </c>
    </row>
    <row r="2997" spans="1:5" ht="12.75">
      <c r="A2997" s="227">
        <v>40925</v>
      </c>
      <c r="B2997" s="227" t="s">
        <v>11812</v>
      </c>
      <c r="C2997" s="228" t="s">
        <v>2027</v>
      </c>
      <c r="D2997" s="228" t="s">
        <v>2018</v>
      </c>
      <c r="E2997" s="228" t="s">
        <v>20926</v>
      </c>
    </row>
    <row r="2998" spans="1:5" ht="12.75">
      <c r="A2998" s="227">
        <v>13741</v>
      </c>
      <c r="B2998" s="227" t="s">
        <v>11813</v>
      </c>
      <c r="C2998" s="228" t="s">
        <v>2017</v>
      </c>
      <c r="D2998" s="228" t="s">
        <v>2018</v>
      </c>
      <c r="E2998" s="228" t="s">
        <v>20927</v>
      </c>
    </row>
    <row r="2999" spans="1:5" ht="12.75">
      <c r="A2999" s="227">
        <v>3288</v>
      </c>
      <c r="B2999" s="227" t="s">
        <v>11814</v>
      </c>
      <c r="C2999" s="228" t="s">
        <v>2023</v>
      </c>
      <c r="D2999" s="228" t="s">
        <v>2020</v>
      </c>
      <c r="E2999" s="228" t="s">
        <v>19335</v>
      </c>
    </row>
    <row r="3000" spans="1:5" ht="12.75">
      <c r="A3000" s="227">
        <v>13587</v>
      </c>
      <c r="B3000" s="227" t="s">
        <v>11815</v>
      </c>
      <c r="C3000" s="228" t="s">
        <v>2023</v>
      </c>
      <c r="D3000" s="228" t="s">
        <v>2020</v>
      </c>
      <c r="E3000" s="228" t="s">
        <v>20928</v>
      </c>
    </row>
    <row r="3001" spans="1:5" ht="12.75">
      <c r="A3001" s="227">
        <v>38598</v>
      </c>
      <c r="B3001" s="227" t="s">
        <v>11816</v>
      </c>
      <c r="C3001" s="228" t="s">
        <v>2017</v>
      </c>
      <c r="D3001" s="228" t="s">
        <v>2018</v>
      </c>
      <c r="E3001" s="228" t="s">
        <v>18548</v>
      </c>
    </row>
    <row r="3002" spans="1:5" ht="12.75">
      <c r="A3002" s="227">
        <v>38595</v>
      </c>
      <c r="B3002" s="227" t="s">
        <v>11817</v>
      </c>
      <c r="C3002" s="228" t="s">
        <v>2017</v>
      </c>
      <c r="D3002" s="228" t="s">
        <v>2018</v>
      </c>
      <c r="E3002" s="228" t="s">
        <v>19605</v>
      </c>
    </row>
    <row r="3003" spans="1:5" ht="12.75">
      <c r="A3003" s="227">
        <v>38592</v>
      </c>
      <c r="B3003" s="227" t="s">
        <v>11818</v>
      </c>
      <c r="C3003" s="228" t="s">
        <v>2017</v>
      </c>
      <c r="D3003" s="228" t="s">
        <v>2018</v>
      </c>
      <c r="E3003" s="228" t="s">
        <v>19957</v>
      </c>
    </row>
    <row r="3004" spans="1:5" ht="12.75">
      <c r="A3004" s="227">
        <v>38588</v>
      </c>
      <c r="B3004" s="227" t="s">
        <v>11819</v>
      </c>
      <c r="C3004" s="228" t="s">
        <v>2017</v>
      </c>
      <c r="D3004" s="228" t="s">
        <v>2018</v>
      </c>
      <c r="E3004" s="228" t="s">
        <v>20929</v>
      </c>
    </row>
    <row r="3005" spans="1:5" ht="12.75">
      <c r="A3005" s="227">
        <v>38593</v>
      </c>
      <c r="B3005" s="227" t="s">
        <v>11820</v>
      </c>
      <c r="C3005" s="228" t="s">
        <v>2017</v>
      </c>
      <c r="D3005" s="228" t="s">
        <v>2018</v>
      </c>
      <c r="E3005" s="228" t="s">
        <v>20930</v>
      </c>
    </row>
    <row r="3006" spans="1:5" ht="12.75">
      <c r="A3006" s="227">
        <v>38589</v>
      </c>
      <c r="B3006" s="227" t="s">
        <v>11821</v>
      </c>
      <c r="C3006" s="228" t="s">
        <v>2017</v>
      </c>
      <c r="D3006" s="228" t="s">
        <v>2018</v>
      </c>
      <c r="E3006" s="228" t="s">
        <v>20931</v>
      </c>
    </row>
    <row r="3007" spans="1:5" ht="12.75">
      <c r="A3007" s="227">
        <v>38594</v>
      </c>
      <c r="B3007" s="227" t="s">
        <v>11822</v>
      </c>
      <c r="C3007" s="228" t="s">
        <v>2017</v>
      </c>
      <c r="D3007" s="228" t="s">
        <v>2018</v>
      </c>
      <c r="E3007" s="228" t="s">
        <v>20932</v>
      </c>
    </row>
    <row r="3008" spans="1:5" ht="12.75">
      <c r="A3008" s="227">
        <v>34773</v>
      </c>
      <c r="B3008" s="227" t="s">
        <v>11823</v>
      </c>
      <c r="C3008" s="228" t="s">
        <v>2017</v>
      </c>
      <c r="D3008" s="228" t="s">
        <v>2018</v>
      </c>
      <c r="E3008" s="228" t="s">
        <v>20933</v>
      </c>
    </row>
    <row r="3009" spans="1:5" ht="12.75">
      <c r="A3009" s="227">
        <v>34769</v>
      </c>
      <c r="B3009" s="227" t="s">
        <v>11824</v>
      </c>
      <c r="C3009" s="228" t="s">
        <v>2017</v>
      </c>
      <c r="D3009" s="228" t="s">
        <v>2018</v>
      </c>
      <c r="E3009" s="228" t="s">
        <v>18220</v>
      </c>
    </row>
    <row r="3010" spans="1:5" ht="12.75">
      <c r="A3010" s="227">
        <v>34763</v>
      </c>
      <c r="B3010" s="227" t="s">
        <v>11825</v>
      </c>
      <c r="C3010" s="228" t="s">
        <v>2017</v>
      </c>
      <c r="D3010" s="228" t="s">
        <v>2018</v>
      </c>
      <c r="E3010" s="228" t="s">
        <v>20934</v>
      </c>
    </row>
    <row r="3011" spans="1:5" ht="12.75">
      <c r="A3011" s="227">
        <v>34774</v>
      </c>
      <c r="B3011" s="227" t="s">
        <v>11826</v>
      </c>
      <c r="C3011" s="228" t="s">
        <v>2017</v>
      </c>
      <c r="D3011" s="228" t="s">
        <v>2018</v>
      </c>
      <c r="E3011" s="228" t="s">
        <v>20935</v>
      </c>
    </row>
    <row r="3012" spans="1:5" ht="12.75">
      <c r="A3012" s="227">
        <v>34771</v>
      </c>
      <c r="B3012" s="227" t="s">
        <v>11827</v>
      </c>
      <c r="C3012" s="228" t="s">
        <v>2017</v>
      </c>
      <c r="D3012" s="228" t="s">
        <v>2018</v>
      </c>
      <c r="E3012" s="228" t="s">
        <v>18374</v>
      </c>
    </row>
    <row r="3013" spans="1:5" ht="12.75">
      <c r="A3013" s="227">
        <v>34764</v>
      </c>
      <c r="B3013" s="227" t="s">
        <v>11828</v>
      </c>
      <c r="C3013" s="228" t="s">
        <v>2017</v>
      </c>
      <c r="D3013" s="228" t="s">
        <v>2018</v>
      </c>
      <c r="E3013" s="228" t="s">
        <v>20936</v>
      </c>
    </row>
    <row r="3014" spans="1:5" ht="12.75">
      <c r="A3014" s="227">
        <v>34788</v>
      </c>
      <c r="B3014" s="227" t="s">
        <v>11829</v>
      </c>
      <c r="C3014" s="228" t="s">
        <v>2017</v>
      </c>
      <c r="D3014" s="228" t="s">
        <v>2018</v>
      </c>
      <c r="E3014" s="228" t="s">
        <v>20937</v>
      </c>
    </row>
    <row r="3015" spans="1:5" ht="12.75">
      <c r="A3015" s="227">
        <v>34781</v>
      </c>
      <c r="B3015" s="227" t="s">
        <v>11830</v>
      </c>
      <c r="C3015" s="228" t="s">
        <v>2017</v>
      </c>
      <c r="D3015" s="228" t="s">
        <v>2018</v>
      </c>
      <c r="E3015" s="228" t="s">
        <v>18140</v>
      </c>
    </row>
    <row r="3016" spans="1:5" ht="12.75">
      <c r="A3016" s="227">
        <v>41682</v>
      </c>
      <c r="B3016" s="227" t="s">
        <v>11831</v>
      </c>
      <c r="C3016" s="228" t="s">
        <v>2017</v>
      </c>
      <c r="D3016" s="228" t="s">
        <v>2018</v>
      </c>
      <c r="E3016" s="228" t="s">
        <v>20938</v>
      </c>
    </row>
    <row r="3017" spans="1:5" ht="12.75">
      <c r="A3017" s="227">
        <v>41683</v>
      </c>
      <c r="B3017" s="227" t="s">
        <v>11832</v>
      </c>
      <c r="C3017" s="228" t="s">
        <v>2017</v>
      </c>
      <c r="D3017" s="228" t="s">
        <v>2018</v>
      </c>
      <c r="E3017" s="228" t="s">
        <v>20939</v>
      </c>
    </row>
    <row r="3018" spans="1:5" ht="12.75">
      <c r="A3018" s="227">
        <v>41680</v>
      </c>
      <c r="B3018" s="227" t="s">
        <v>11833</v>
      </c>
      <c r="C3018" s="228" t="s">
        <v>2017</v>
      </c>
      <c r="D3018" s="228" t="s">
        <v>2018</v>
      </c>
      <c r="E3018" s="228" t="s">
        <v>18087</v>
      </c>
    </row>
    <row r="3019" spans="1:5" ht="12.75">
      <c r="A3019" s="227">
        <v>41679</v>
      </c>
      <c r="B3019" s="227" t="s">
        <v>11834</v>
      </c>
      <c r="C3019" s="228" t="s">
        <v>2017</v>
      </c>
      <c r="D3019" s="228" t="s">
        <v>2018</v>
      </c>
      <c r="E3019" s="228" t="s">
        <v>20940</v>
      </c>
    </row>
    <row r="3020" spans="1:5" ht="12.75">
      <c r="A3020" s="227">
        <v>41681</v>
      </c>
      <c r="B3020" s="227" t="s">
        <v>11835</v>
      </c>
      <c r="C3020" s="228" t="s">
        <v>2017</v>
      </c>
      <c r="D3020" s="228" t="s">
        <v>2018</v>
      </c>
      <c r="E3020" s="228" t="s">
        <v>20941</v>
      </c>
    </row>
    <row r="3021" spans="1:5" ht="12.75">
      <c r="A3021" s="227">
        <v>43386</v>
      </c>
      <c r="B3021" s="227" t="s">
        <v>11836</v>
      </c>
      <c r="C3021" s="228" t="s">
        <v>2017</v>
      </c>
      <c r="D3021" s="228" t="s">
        <v>2018</v>
      </c>
      <c r="E3021" s="228" t="s">
        <v>20942</v>
      </c>
    </row>
    <row r="3022" spans="1:5" ht="12.75">
      <c r="A3022" s="227">
        <v>4059</v>
      </c>
      <c r="B3022" s="227" t="s">
        <v>11837</v>
      </c>
      <c r="C3022" s="228" t="s">
        <v>2023</v>
      </c>
      <c r="D3022" s="228" t="s">
        <v>2018</v>
      </c>
      <c r="E3022" s="228" t="s">
        <v>20938</v>
      </c>
    </row>
    <row r="3023" spans="1:5" ht="12.75">
      <c r="A3023" s="227">
        <v>4062</v>
      </c>
      <c r="B3023" s="227" t="s">
        <v>11838</v>
      </c>
      <c r="C3023" s="228" t="s">
        <v>2017</v>
      </c>
      <c r="D3023" s="228" t="s">
        <v>2018</v>
      </c>
      <c r="E3023" s="228" t="s">
        <v>20938</v>
      </c>
    </row>
    <row r="3024" spans="1:5" ht="12.75">
      <c r="A3024" s="227">
        <v>4061</v>
      </c>
      <c r="B3024" s="227" t="s">
        <v>11839</v>
      </c>
      <c r="C3024" s="228" t="s">
        <v>2017</v>
      </c>
      <c r="D3024" s="228" t="s">
        <v>2018</v>
      </c>
      <c r="E3024" s="228" t="s">
        <v>20943</v>
      </c>
    </row>
    <row r="3025" spans="1:5" ht="12.75">
      <c r="A3025" s="227">
        <v>41315</v>
      </c>
      <c r="B3025" s="227" t="s">
        <v>11840</v>
      </c>
      <c r="C3025" s="228" t="s">
        <v>2024</v>
      </c>
      <c r="D3025" s="228" t="s">
        <v>2018</v>
      </c>
      <c r="E3025" s="228" t="s">
        <v>20944</v>
      </c>
    </row>
    <row r="3026" spans="1:5" ht="12.75">
      <c r="A3026" s="227">
        <v>43148</v>
      </c>
      <c r="B3026" s="227" t="s">
        <v>11841</v>
      </c>
      <c r="C3026" s="228" t="s">
        <v>2024</v>
      </c>
      <c r="D3026" s="228" t="s">
        <v>2018</v>
      </c>
      <c r="E3026" s="228" t="s">
        <v>20945</v>
      </c>
    </row>
    <row r="3027" spans="1:5" ht="12.75">
      <c r="A3027" s="227">
        <v>43147</v>
      </c>
      <c r="B3027" s="227" t="s">
        <v>11842</v>
      </c>
      <c r="C3027" s="228" t="s">
        <v>2024</v>
      </c>
      <c r="D3027" s="228" t="s">
        <v>2018</v>
      </c>
      <c r="E3027" s="228" t="s">
        <v>20946</v>
      </c>
    </row>
    <row r="3028" spans="1:5" ht="12.75">
      <c r="A3028" s="227">
        <v>10608</v>
      </c>
      <c r="B3028" s="227" t="s">
        <v>11843</v>
      </c>
      <c r="C3028" s="228" t="s">
        <v>2017</v>
      </c>
      <c r="D3028" s="228" t="s">
        <v>2020</v>
      </c>
      <c r="E3028" s="228" t="s">
        <v>20947</v>
      </c>
    </row>
    <row r="3029" spans="1:5" ht="12.75">
      <c r="A3029" s="227">
        <v>4069</v>
      </c>
      <c r="B3029" s="227" t="s">
        <v>11844</v>
      </c>
      <c r="C3029" s="228" t="s">
        <v>2021</v>
      </c>
      <c r="D3029" s="228" t="s">
        <v>2018</v>
      </c>
      <c r="E3029" s="228" t="s">
        <v>20712</v>
      </c>
    </row>
    <row r="3030" spans="1:5" ht="12.75">
      <c r="A3030" s="227">
        <v>40819</v>
      </c>
      <c r="B3030" s="227" t="s">
        <v>11845</v>
      </c>
      <c r="C3030" s="228" t="s">
        <v>2027</v>
      </c>
      <c r="D3030" s="228" t="s">
        <v>2018</v>
      </c>
      <c r="E3030" s="228" t="s">
        <v>20948</v>
      </c>
    </row>
    <row r="3031" spans="1:5" ht="12.75">
      <c r="A3031" s="227">
        <v>34361</v>
      </c>
      <c r="B3031" s="227" t="s">
        <v>11846</v>
      </c>
      <c r="C3031" s="228" t="s">
        <v>2024</v>
      </c>
      <c r="D3031" s="228" t="s">
        <v>2018</v>
      </c>
      <c r="E3031" s="228" t="s">
        <v>19276</v>
      </c>
    </row>
    <row r="3032" spans="1:5" ht="12.75">
      <c r="A3032" s="227">
        <v>36512</v>
      </c>
      <c r="B3032" s="227" t="s">
        <v>11847</v>
      </c>
      <c r="C3032" s="228" t="s">
        <v>2017</v>
      </c>
      <c r="D3032" s="228" t="s">
        <v>2020</v>
      </c>
      <c r="E3032" s="228" t="s">
        <v>20949</v>
      </c>
    </row>
    <row r="3033" spans="1:5" ht="12.75">
      <c r="A3033" s="227">
        <v>44478</v>
      </c>
      <c r="B3033" s="227" t="s">
        <v>11848</v>
      </c>
      <c r="C3033" s="228" t="s">
        <v>2024</v>
      </c>
      <c r="D3033" s="228" t="s">
        <v>2018</v>
      </c>
      <c r="E3033" s="228" t="s">
        <v>18790</v>
      </c>
    </row>
    <row r="3034" spans="1:5" ht="12.75">
      <c r="A3034" s="227">
        <v>44477</v>
      </c>
      <c r="B3034" s="227" t="s">
        <v>11849</v>
      </c>
      <c r="C3034" s="228" t="s">
        <v>2024</v>
      </c>
      <c r="D3034" s="228" t="s">
        <v>2018</v>
      </c>
      <c r="E3034" s="228" t="s">
        <v>18790</v>
      </c>
    </row>
    <row r="3035" spans="1:5" ht="12.75">
      <c r="A3035" s="227">
        <v>11697</v>
      </c>
      <c r="B3035" s="227" t="s">
        <v>11850</v>
      </c>
      <c r="C3035" s="228" t="s">
        <v>2017</v>
      </c>
      <c r="D3035" s="228" t="s">
        <v>2018</v>
      </c>
      <c r="E3035" s="228" t="s">
        <v>20950</v>
      </c>
    </row>
    <row r="3036" spans="1:5" ht="12.75">
      <c r="A3036" s="227">
        <v>11698</v>
      </c>
      <c r="B3036" s="227" t="s">
        <v>11851</v>
      </c>
      <c r="C3036" s="228" t="s">
        <v>2017</v>
      </c>
      <c r="D3036" s="228" t="s">
        <v>2018</v>
      </c>
      <c r="E3036" s="228" t="s">
        <v>20951</v>
      </c>
    </row>
    <row r="3037" spans="1:5" ht="12.75">
      <c r="A3037" s="227">
        <v>10432</v>
      </c>
      <c r="B3037" s="227" t="s">
        <v>11852</v>
      </c>
      <c r="C3037" s="228" t="s">
        <v>2017</v>
      </c>
      <c r="D3037" s="228" t="s">
        <v>2018</v>
      </c>
      <c r="E3037" s="228" t="s">
        <v>20952</v>
      </c>
    </row>
    <row r="3038" spans="1:5" ht="12.75">
      <c r="A3038" s="227">
        <v>11699</v>
      </c>
      <c r="B3038" s="227" t="s">
        <v>11853</v>
      </c>
      <c r="C3038" s="228" t="s">
        <v>2017</v>
      </c>
      <c r="D3038" s="228" t="s">
        <v>2018</v>
      </c>
      <c r="E3038" s="228" t="s">
        <v>20953</v>
      </c>
    </row>
    <row r="3039" spans="1:5" ht="12.75">
      <c r="A3039" s="227">
        <v>44020</v>
      </c>
      <c r="B3039" s="227" t="s">
        <v>11854</v>
      </c>
      <c r="C3039" s="228" t="s">
        <v>2017</v>
      </c>
      <c r="D3039" s="228" t="s">
        <v>2018</v>
      </c>
      <c r="E3039" s="228" t="s">
        <v>20954</v>
      </c>
    </row>
    <row r="3040" spans="1:5" ht="12.75">
      <c r="A3040" s="227">
        <v>41420</v>
      </c>
      <c r="B3040" s="227" t="s">
        <v>11855</v>
      </c>
      <c r="C3040" s="228" t="s">
        <v>2017</v>
      </c>
      <c r="D3040" s="228" t="s">
        <v>2018</v>
      </c>
      <c r="E3040" s="228" t="s">
        <v>20955</v>
      </c>
    </row>
    <row r="3041" spans="1:5" ht="12.75">
      <c r="A3041" s="227">
        <v>41422</v>
      </c>
      <c r="B3041" s="227" t="s">
        <v>11856</v>
      </c>
      <c r="C3041" s="228" t="s">
        <v>2017</v>
      </c>
      <c r="D3041" s="228" t="s">
        <v>2018</v>
      </c>
      <c r="E3041" s="228" t="s">
        <v>20956</v>
      </c>
    </row>
    <row r="3042" spans="1:5" ht="12.75">
      <c r="A3042" s="227">
        <v>41425</v>
      </c>
      <c r="B3042" s="227" t="s">
        <v>11857</v>
      </c>
      <c r="C3042" s="228" t="s">
        <v>2017</v>
      </c>
      <c r="D3042" s="228" t="s">
        <v>2018</v>
      </c>
      <c r="E3042" s="228" t="s">
        <v>20957</v>
      </c>
    </row>
    <row r="3043" spans="1:5" ht="12.75">
      <c r="A3043" s="227">
        <v>41426</v>
      </c>
      <c r="B3043" s="227" t="s">
        <v>11858</v>
      </c>
      <c r="C3043" s="228" t="s">
        <v>2017</v>
      </c>
      <c r="D3043" s="228" t="s">
        <v>2018</v>
      </c>
      <c r="E3043" s="228" t="s">
        <v>20958</v>
      </c>
    </row>
    <row r="3044" spans="1:5" ht="12.75">
      <c r="A3044" s="227">
        <v>41419</v>
      </c>
      <c r="B3044" s="227" t="s">
        <v>11859</v>
      </c>
      <c r="C3044" s="228" t="s">
        <v>2017</v>
      </c>
      <c r="D3044" s="228" t="s">
        <v>2018</v>
      </c>
      <c r="E3044" s="228" t="s">
        <v>20959</v>
      </c>
    </row>
    <row r="3045" spans="1:5" ht="12.75">
      <c r="A3045" s="227">
        <v>41421</v>
      </c>
      <c r="B3045" s="227" t="s">
        <v>11860</v>
      </c>
      <c r="C3045" s="228" t="s">
        <v>2017</v>
      </c>
      <c r="D3045" s="228" t="s">
        <v>2018</v>
      </c>
      <c r="E3045" s="228" t="s">
        <v>20960</v>
      </c>
    </row>
    <row r="3046" spans="1:5" ht="12.75">
      <c r="A3046" s="227">
        <v>41414</v>
      </c>
      <c r="B3046" s="227" t="s">
        <v>11861</v>
      </c>
      <c r="C3046" s="228" t="s">
        <v>2017</v>
      </c>
      <c r="D3046" s="228" t="s">
        <v>2018</v>
      </c>
      <c r="E3046" s="228" t="s">
        <v>20104</v>
      </c>
    </row>
    <row r="3047" spans="1:5" ht="12.75">
      <c r="A3047" s="227">
        <v>41415</v>
      </c>
      <c r="B3047" s="227" t="s">
        <v>11862</v>
      </c>
      <c r="C3047" s="228" t="s">
        <v>2017</v>
      </c>
      <c r="D3047" s="228" t="s">
        <v>2018</v>
      </c>
      <c r="E3047" s="228" t="s">
        <v>20961</v>
      </c>
    </row>
    <row r="3048" spans="1:5" ht="12.75">
      <c r="A3048" s="227">
        <v>37514</v>
      </c>
      <c r="B3048" s="227" t="s">
        <v>11863</v>
      </c>
      <c r="C3048" s="228" t="s">
        <v>2017</v>
      </c>
      <c r="D3048" s="228" t="s">
        <v>2020</v>
      </c>
      <c r="E3048" s="228" t="s">
        <v>20962</v>
      </c>
    </row>
    <row r="3049" spans="1:5" ht="12.75">
      <c r="A3049" s="227">
        <v>37519</v>
      </c>
      <c r="B3049" s="227" t="s">
        <v>11864</v>
      </c>
      <c r="C3049" s="228" t="s">
        <v>2017</v>
      </c>
      <c r="D3049" s="228" t="s">
        <v>2020</v>
      </c>
      <c r="E3049" s="228" t="s">
        <v>20963</v>
      </c>
    </row>
    <row r="3050" spans="1:5" ht="12.75">
      <c r="A3050" s="227">
        <v>37520</v>
      </c>
      <c r="B3050" s="227" t="s">
        <v>11865</v>
      </c>
      <c r="C3050" s="228" t="s">
        <v>2017</v>
      </c>
      <c r="D3050" s="228" t="s">
        <v>2020</v>
      </c>
      <c r="E3050" s="228" t="s">
        <v>20964</v>
      </c>
    </row>
    <row r="3051" spans="1:5" ht="12.75">
      <c r="A3051" s="227">
        <v>37521</v>
      </c>
      <c r="B3051" s="227" t="s">
        <v>11866</v>
      </c>
      <c r="C3051" s="228" t="s">
        <v>2017</v>
      </c>
      <c r="D3051" s="228" t="s">
        <v>2020</v>
      </c>
      <c r="E3051" s="228" t="s">
        <v>20965</v>
      </c>
    </row>
    <row r="3052" spans="1:5" ht="12.75">
      <c r="A3052" s="227">
        <v>37522</v>
      </c>
      <c r="B3052" s="227" t="s">
        <v>11867</v>
      </c>
      <c r="C3052" s="228" t="s">
        <v>2017</v>
      </c>
      <c r="D3052" s="228" t="s">
        <v>2020</v>
      </c>
      <c r="E3052" s="228" t="s">
        <v>20966</v>
      </c>
    </row>
    <row r="3053" spans="1:5" ht="12.75">
      <c r="A3053" s="227">
        <v>21109</v>
      </c>
      <c r="B3053" s="227" t="s">
        <v>11868</v>
      </c>
      <c r="C3053" s="228" t="s">
        <v>2017</v>
      </c>
      <c r="D3053" s="228" t="s">
        <v>2020</v>
      </c>
      <c r="E3053" s="228" t="s">
        <v>19540</v>
      </c>
    </row>
    <row r="3054" spans="1:5" ht="12.75">
      <c r="A3054" s="227">
        <v>37546</v>
      </c>
      <c r="B3054" s="227" t="s">
        <v>11869</v>
      </c>
      <c r="C3054" s="228" t="s">
        <v>2017</v>
      </c>
      <c r="D3054" s="228" t="s">
        <v>2018</v>
      </c>
      <c r="E3054" s="228" t="s">
        <v>20967</v>
      </c>
    </row>
    <row r="3055" spans="1:5" ht="12.75">
      <c r="A3055" s="227">
        <v>37544</v>
      </c>
      <c r="B3055" s="227" t="s">
        <v>11870</v>
      </c>
      <c r="C3055" s="228" t="s">
        <v>2017</v>
      </c>
      <c r="D3055" s="228" t="s">
        <v>2018</v>
      </c>
      <c r="E3055" s="228" t="s">
        <v>20968</v>
      </c>
    </row>
    <row r="3056" spans="1:5" ht="12.75">
      <c r="A3056" s="227">
        <v>37545</v>
      </c>
      <c r="B3056" s="227" t="s">
        <v>11871</v>
      </c>
      <c r="C3056" s="228" t="s">
        <v>2017</v>
      </c>
      <c r="D3056" s="228" t="s">
        <v>2018</v>
      </c>
      <c r="E3056" s="228" t="s">
        <v>20969</v>
      </c>
    </row>
    <row r="3057" spans="1:5" ht="12.75">
      <c r="A3057" s="227">
        <v>36793</v>
      </c>
      <c r="B3057" s="227" t="s">
        <v>11872</v>
      </c>
      <c r="C3057" s="228" t="s">
        <v>2017</v>
      </c>
      <c r="D3057" s="228" t="s">
        <v>2018</v>
      </c>
      <c r="E3057" s="228" t="s">
        <v>20970</v>
      </c>
    </row>
    <row r="3058" spans="1:5" ht="12.75">
      <c r="A3058" s="227">
        <v>11769</v>
      </c>
      <c r="B3058" s="227" t="s">
        <v>11873</v>
      </c>
      <c r="C3058" s="228" t="s">
        <v>2017</v>
      </c>
      <c r="D3058" s="228" t="s">
        <v>2018</v>
      </c>
      <c r="E3058" s="228" t="s">
        <v>20971</v>
      </c>
    </row>
    <row r="3059" spans="1:5" ht="12.75">
      <c r="A3059" s="227">
        <v>11771</v>
      </c>
      <c r="B3059" s="227" t="s">
        <v>11874</v>
      </c>
      <c r="C3059" s="228" t="s">
        <v>2017</v>
      </c>
      <c r="D3059" s="228" t="s">
        <v>2018</v>
      </c>
      <c r="E3059" s="228" t="s">
        <v>20972</v>
      </c>
    </row>
    <row r="3060" spans="1:5" ht="12.75">
      <c r="A3060" s="227">
        <v>39919</v>
      </c>
      <c r="B3060" s="227" t="s">
        <v>11875</v>
      </c>
      <c r="C3060" s="228" t="s">
        <v>2017</v>
      </c>
      <c r="D3060" s="228" t="s">
        <v>2018</v>
      </c>
      <c r="E3060" s="228" t="s">
        <v>20973</v>
      </c>
    </row>
    <row r="3061" spans="1:5" ht="12.75">
      <c r="A3061" s="227">
        <v>38385</v>
      </c>
      <c r="B3061" s="227" t="s">
        <v>11876</v>
      </c>
      <c r="C3061" s="228" t="s">
        <v>2017</v>
      </c>
      <c r="D3061" s="228" t="s">
        <v>2018</v>
      </c>
      <c r="E3061" s="228" t="s">
        <v>20974</v>
      </c>
    </row>
    <row r="3062" spans="1:5" ht="12.75">
      <c r="A3062" s="227">
        <v>36800</v>
      </c>
      <c r="B3062" s="227" t="s">
        <v>11877</v>
      </c>
      <c r="C3062" s="228" t="s">
        <v>2017</v>
      </c>
      <c r="D3062" s="228" t="s">
        <v>2018</v>
      </c>
      <c r="E3062" s="228" t="s">
        <v>20975</v>
      </c>
    </row>
    <row r="3063" spans="1:5" ht="12.75">
      <c r="A3063" s="227">
        <v>37587</v>
      </c>
      <c r="B3063" s="227" t="s">
        <v>11878</v>
      </c>
      <c r="C3063" s="228" t="s">
        <v>2017</v>
      </c>
      <c r="D3063" s="228" t="s">
        <v>2018</v>
      </c>
      <c r="E3063" s="228" t="s">
        <v>20976</v>
      </c>
    </row>
    <row r="3064" spans="1:5" ht="12.75">
      <c r="A3064" s="227">
        <v>11561</v>
      </c>
      <c r="B3064" s="227" t="s">
        <v>11879</v>
      </c>
      <c r="C3064" s="228" t="s">
        <v>2017</v>
      </c>
      <c r="D3064" s="228" t="s">
        <v>2018</v>
      </c>
      <c r="E3064" s="228" t="s">
        <v>20977</v>
      </c>
    </row>
    <row r="3065" spans="1:5" ht="12.75">
      <c r="A3065" s="227">
        <v>43604</v>
      </c>
      <c r="B3065" s="227" t="s">
        <v>11880</v>
      </c>
      <c r="C3065" s="228" t="s">
        <v>2017</v>
      </c>
      <c r="D3065" s="228" t="s">
        <v>2018</v>
      </c>
      <c r="E3065" s="228" t="s">
        <v>20978</v>
      </c>
    </row>
    <row r="3066" spans="1:5" ht="12.75">
      <c r="A3066" s="227">
        <v>11560</v>
      </c>
      <c r="B3066" s="227" t="s">
        <v>11881</v>
      </c>
      <c r="C3066" s="228" t="s">
        <v>2017</v>
      </c>
      <c r="D3066" s="228" t="s">
        <v>2018</v>
      </c>
      <c r="E3066" s="228" t="s">
        <v>20979</v>
      </c>
    </row>
    <row r="3067" spans="1:5" ht="12.75">
      <c r="A3067" s="227">
        <v>11499</v>
      </c>
      <c r="B3067" s="227" t="s">
        <v>11882</v>
      </c>
      <c r="C3067" s="228" t="s">
        <v>2017</v>
      </c>
      <c r="D3067" s="228" t="s">
        <v>2018</v>
      </c>
      <c r="E3067" s="228" t="s">
        <v>20980</v>
      </c>
    </row>
    <row r="3068" spans="1:5" ht="12.75">
      <c r="A3068" s="227">
        <v>34761</v>
      </c>
      <c r="B3068" s="227" t="s">
        <v>11883</v>
      </c>
      <c r="C3068" s="228" t="s">
        <v>2021</v>
      </c>
      <c r="D3068" s="228" t="s">
        <v>2018</v>
      </c>
      <c r="E3068" s="228" t="s">
        <v>20895</v>
      </c>
    </row>
    <row r="3069" spans="1:5" ht="12.75">
      <c r="A3069" s="227">
        <v>40924</v>
      </c>
      <c r="B3069" s="227" t="s">
        <v>11884</v>
      </c>
      <c r="C3069" s="228" t="s">
        <v>2027</v>
      </c>
      <c r="D3069" s="228" t="s">
        <v>2018</v>
      </c>
      <c r="E3069" s="228" t="s">
        <v>20981</v>
      </c>
    </row>
    <row r="3070" spans="1:5" ht="12.75">
      <c r="A3070" s="227">
        <v>40983</v>
      </c>
      <c r="B3070" s="227" t="s">
        <v>11885</v>
      </c>
      <c r="C3070" s="228" t="s">
        <v>2027</v>
      </c>
      <c r="D3070" s="228" t="s">
        <v>2018</v>
      </c>
      <c r="E3070" s="228" t="s">
        <v>20982</v>
      </c>
    </row>
    <row r="3071" spans="1:5" ht="12.75">
      <c r="A3071" s="227">
        <v>44497</v>
      </c>
      <c r="B3071" s="227" t="s">
        <v>11886</v>
      </c>
      <c r="C3071" s="228" t="s">
        <v>2021</v>
      </c>
      <c r="D3071" s="228" t="s">
        <v>2018</v>
      </c>
      <c r="E3071" s="228" t="s">
        <v>19334</v>
      </c>
    </row>
    <row r="3072" spans="1:5" ht="12.75">
      <c r="A3072" s="227">
        <v>2437</v>
      </c>
      <c r="B3072" s="227" t="s">
        <v>11887</v>
      </c>
      <c r="C3072" s="228" t="s">
        <v>2021</v>
      </c>
      <c r="D3072" s="228" t="s">
        <v>2018</v>
      </c>
      <c r="E3072" s="228" t="s">
        <v>20789</v>
      </c>
    </row>
    <row r="3073" spans="1:5" ht="12.75">
      <c r="A3073" s="227">
        <v>40921</v>
      </c>
      <c r="B3073" s="227" t="s">
        <v>11888</v>
      </c>
      <c r="C3073" s="228" t="s">
        <v>2027</v>
      </c>
      <c r="D3073" s="228" t="s">
        <v>2018</v>
      </c>
      <c r="E3073" s="228" t="s">
        <v>20983</v>
      </c>
    </row>
    <row r="3074" spans="1:5" ht="12.75">
      <c r="A3074" s="227">
        <v>14252</v>
      </c>
      <c r="B3074" s="227" t="s">
        <v>11889</v>
      </c>
      <c r="C3074" s="228" t="s">
        <v>2017</v>
      </c>
      <c r="D3074" s="228" t="s">
        <v>2018</v>
      </c>
      <c r="E3074" s="228" t="s">
        <v>20984</v>
      </c>
    </row>
    <row r="3075" spans="1:5" ht="12.75">
      <c r="A3075" s="227">
        <v>730</v>
      </c>
      <c r="B3075" s="227" t="s">
        <v>11890</v>
      </c>
      <c r="C3075" s="228" t="s">
        <v>2017</v>
      </c>
      <c r="D3075" s="228" t="s">
        <v>2018</v>
      </c>
      <c r="E3075" s="228" t="s">
        <v>20985</v>
      </c>
    </row>
    <row r="3076" spans="1:5" ht="12.75">
      <c r="A3076" s="227">
        <v>723</v>
      </c>
      <c r="B3076" s="227" t="s">
        <v>11891</v>
      </c>
      <c r="C3076" s="228" t="s">
        <v>2017</v>
      </c>
      <c r="D3076" s="228" t="s">
        <v>2018</v>
      </c>
      <c r="E3076" s="228" t="s">
        <v>20986</v>
      </c>
    </row>
    <row r="3077" spans="1:5" ht="12.75">
      <c r="A3077" s="227">
        <v>36502</v>
      </c>
      <c r="B3077" s="227" t="s">
        <v>11892</v>
      </c>
      <c r="C3077" s="228" t="s">
        <v>2017</v>
      </c>
      <c r="D3077" s="228" t="s">
        <v>2018</v>
      </c>
      <c r="E3077" s="228" t="s">
        <v>20987</v>
      </c>
    </row>
    <row r="3078" spans="1:5" ht="12.75">
      <c r="A3078" s="227">
        <v>36503</v>
      </c>
      <c r="B3078" s="227" t="s">
        <v>11893</v>
      </c>
      <c r="C3078" s="228" t="s">
        <v>2017</v>
      </c>
      <c r="D3078" s="228" t="s">
        <v>2018</v>
      </c>
      <c r="E3078" s="228" t="s">
        <v>20988</v>
      </c>
    </row>
    <row r="3079" spans="1:5" ht="12.75">
      <c r="A3079" s="227">
        <v>4090</v>
      </c>
      <c r="B3079" s="227" t="s">
        <v>11894</v>
      </c>
      <c r="C3079" s="228" t="s">
        <v>2017</v>
      </c>
      <c r="D3079" s="228" t="s">
        <v>2022</v>
      </c>
      <c r="E3079" s="228" t="s">
        <v>20989</v>
      </c>
    </row>
    <row r="3080" spans="1:5" ht="12.75">
      <c r="A3080" s="227">
        <v>13227</v>
      </c>
      <c r="B3080" s="227" t="s">
        <v>11895</v>
      </c>
      <c r="C3080" s="228" t="s">
        <v>2017</v>
      </c>
      <c r="D3080" s="228" t="s">
        <v>2018</v>
      </c>
      <c r="E3080" s="228" t="s">
        <v>20990</v>
      </c>
    </row>
    <row r="3081" spans="1:5" ht="12.75">
      <c r="A3081" s="227">
        <v>10597</v>
      </c>
      <c r="B3081" s="227" t="s">
        <v>11896</v>
      </c>
      <c r="C3081" s="228" t="s">
        <v>2017</v>
      </c>
      <c r="D3081" s="228" t="s">
        <v>2018</v>
      </c>
      <c r="E3081" s="228" t="s">
        <v>20991</v>
      </c>
    </row>
    <row r="3082" spans="1:5" ht="12.75">
      <c r="A3082" s="227">
        <v>39628</v>
      </c>
      <c r="B3082" s="227" t="s">
        <v>11897</v>
      </c>
      <c r="C3082" s="228" t="s">
        <v>2017</v>
      </c>
      <c r="D3082" s="228" t="s">
        <v>2020</v>
      </c>
      <c r="E3082" s="228" t="s">
        <v>20992</v>
      </c>
    </row>
    <row r="3083" spans="1:5" ht="12.75">
      <c r="A3083" s="227">
        <v>39404</v>
      </c>
      <c r="B3083" s="227" t="s">
        <v>11898</v>
      </c>
      <c r="C3083" s="228" t="s">
        <v>2017</v>
      </c>
      <c r="D3083" s="228" t="s">
        <v>2020</v>
      </c>
      <c r="E3083" s="228" t="s">
        <v>20993</v>
      </c>
    </row>
    <row r="3084" spans="1:5" ht="12.75">
      <c r="A3084" s="227">
        <v>39402</v>
      </c>
      <c r="B3084" s="227" t="s">
        <v>11899</v>
      </c>
      <c r="C3084" s="228" t="s">
        <v>2017</v>
      </c>
      <c r="D3084" s="228" t="s">
        <v>2020</v>
      </c>
      <c r="E3084" s="228" t="s">
        <v>20994</v>
      </c>
    </row>
    <row r="3085" spans="1:5" ht="12.75">
      <c r="A3085" s="227">
        <v>39403</v>
      </c>
      <c r="B3085" s="227" t="s">
        <v>11900</v>
      </c>
      <c r="C3085" s="228" t="s">
        <v>2017</v>
      </c>
      <c r="D3085" s="228" t="s">
        <v>2020</v>
      </c>
      <c r="E3085" s="228" t="s">
        <v>20995</v>
      </c>
    </row>
    <row r="3086" spans="1:5" ht="12.75">
      <c r="A3086" s="227">
        <v>4093</v>
      </c>
      <c r="B3086" s="227" t="s">
        <v>20996</v>
      </c>
      <c r="C3086" s="228" t="s">
        <v>2021</v>
      </c>
      <c r="D3086" s="228" t="s">
        <v>2022</v>
      </c>
      <c r="E3086" s="228" t="s">
        <v>20997</v>
      </c>
    </row>
    <row r="3087" spans="1:5" ht="12.75">
      <c r="A3087" s="227">
        <v>10512</v>
      </c>
      <c r="B3087" s="227" t="s">
        <v>11901</v>
      </c>
      <c r="C3087" s="228" t="s">
        <v>2027</v>
      </c>
      <c r="D3087" s="228" t="s">
        <v>2018</v>
      </c>
      <c r="E3087" s="228" t="s">
        <v>20998</v>
      </c>
    </row>
    <row r="3088" spans="1:5" ht="12.75">
      <c r="A3088" s="227">
        <v>20020</v>
      </c>
      <c r="B3088" s="227" t="s">
        <v>20999</v>
      </c>
      <c r="C3088" s="228" t="s">
        <v>2021</v>
      </c>
      <c r="D3088" s="228" t="s">
        <v>2018</v>
      </c>
      <c r="E3088" s="228" t="s">
        <v>21000</v>
      </c>
    </row>
    <row r="3089" spans="1:5" ht="12.75">
      <c r="A3089" s="227">
        <v>41038</v>
      </c>
      <c r="B3089" s="227" t="s">
        <v>11902</v>
      </c>
      <c r="C3089" s="228" t="s">
        <v>2027</v>
      </c>
      <c r="D3089" s="228" t="s">
        <v>2018</v>
      </c>
      <c r="E3089" s="228" t="s">
        <v>21001</v>
      </c>
    </row>
    <row r="3090" spans="1:5" ht="12.75">
      <c r="A3090" s="227">
        <v>4094</v>
      </c>
      <c r="B3090" s="227" t="s">
        <v>21002</v>
      </c>
      <c r="C3090" s="228" t="s">
        <v>2021</v>
      </c>
      <c r="D3090" s="228" t="s">
        <v>2018</v>
      </c>
      <c r="E3090" s="228" t="s">
        <v>21003</v>
      </c>
    </row>
    <row r="3091" spans="1:5" ht="12.75">
      <c r="A3091" s="227">
        <v>40988</v>
      </c>
      <c r="B3091" s="227" t="s">
        <v>11903</v>
      </c>
      <c r="C3091" s="228" t="s">
        <v>2027</v>
      </c>
      <c r="D3091" s="228" t="s">
        <v>2018</v>
      </c>
      <c r="E3091" s="228" t="s">
        <v>21004</v>
      </c>
    </row>
    <row r="3092" spans="1:5" ht="12.75">
      <c r="A3092" s="227">
        <v>4095</v>
      </c>
      <c r="B3092" s="227" t="s">
        <v>21005</v>
      </c>
      <c r="C3092" s="228" t="s">
        <v>2021</v>
      </c>
      <c r="D3092" s="228" t="s">
        <v>2018</v>
      </c>
      <c r="E3092" s="228" t="s">
        <v>18211</v>
      </c>
    </row>
    <row r="3093" spans="1:5" ht="12.75">
      <c r="A3093" s="227">
        <v>40990</v>
      </c>
      <c r="B3093" s="227" t="s">
        <v>11904</v>
      </c>
      <c r="C3093" s="228" t="s">
        <v>2027</v>
      </c>
      <c r="D3093" s="228" t="s">
        <v>2018</v>
      </c>
      <c r="E3093" s="228" t="s">
        <v>21006</v>
      </c>
    </row>
    <row r="3094" spans="1:5" ht="12.75">
      <c r="A3094" s="227">
        <v>4097</v>
      </c>
      <c r="B3094" s="227" t="s">
        <v>21007</v>
      </c>
      <c r="C3094" s="228" t="s">
        <v>2021</v>
      </c>
      <c r="D3094" s="228" t="s">
        <v>2018</v>
      </c>
      <c r="E3094" s="228" t="s">
        <v>19788</v>
      </c>
    </row>
    <row r="3095" spans="1:5" ht="12.75">
      <c r="A3095" s="227">
        <v>40994</v>
      </c>
      <c r="B3095" s="227" t="s">
        <v>11905</v>
      </c>
      <c r="C3095" s="228" t="s">
        <v>2027</v>
      </c>
      <c r="D3095" s="228" t="s">
        <v>2018</v>
      </c>
      <c r="E3095" s="228" t="s">
        <v>21008</v>
      </c>
    </row>
    <row r="3096" spans="1:5" ht="12.75">
      <c r="A3096" s="227">
        <v>4096</v>
      </c>
      <c r="B3096" s="227" t="s">
        <v>21009</v>
      </c>
      <c r="C3096" s="228" t="s">
        <v>2021</v>
      </c>
      <c r="D3096" s="228" t="s">
        <v>2018</v>
      </c>
      <c r="E3096" s="228" t="s">
        <v>21010</v>
      </c>
    </row>
    <row r="3097" spans="1:5" ht="12.75">
      <c r="A3097" s="227">
        <v>40992</v>
      </c>
      <c r="B3097" s="227" t="s">
        <v>11906</v>
      </c>
      <c r="C3097" s="228" t="s">
        <v>2027</v>
      </c>
      <c r="D3097" s="228" t="s">
        <v>2018</v>
      </c>
      <c r="E3097" s="228" t="s">
        <v>21011</v>
      </c>
    </row>
    <row r="3098" spans="1:5" ht="12.75">
      <c r="A3098" s="227">
        <v>4114</v>
      </c>
      <c r="B3098" s="227" t="s">
        <v>11907</v>
      </c>
      <c r="C3098" s="228" t="s">
        <v>2017</v>
      </c>
      <c r="D3098" s="228" t="s">
        <v>2018</v>
      </c>
      <c r="E3098" s="228" t="s">
        <v>21012</v>
      </c>
    </row>
    <row r="3099" spans="1:5" ht="12.75">
      <c r="A3099" s="227">
        <v>36797</v>
      </c>
      <c r="B3099" s="227" t="s">
        <v>11908</v>
      </c>
      <c r="C3099" s="228" t="s">
        <v>2017</v>
      </c>
      <c r="D3099" s="228" t="s">
        <v>2018</v>
      </c>
      <c r="E3099" s="228" t="s">
        <v>21013</v>
      </c>
    </row>
    <row r="3100" spans="1:5" ht="12.75">
      <c r="A3100" s="227">
        <v>4107</v>
      </c>
      <c r="B3100" s="227" t="s">
        <v>11909</v>
      </c>
      <c r="C3100" s="228" t="s">
        <v>2017</v>
      </c>
      <c r="D3100" s="228" t="s">
        <v>2018</v>
      </c>
      <c r="E3100" s="228" t="s">
        <v>21014</v>
      </c>
    </row>
    <row r="3101" spans="1:5" ht="12.75">
      <c r="A3101" s="227">
        <v>4102</v>
      </c>
      <c r="B3101" s="227" t="s">
        <v>11910</v>
      </c>
      <c r="C3101" s="228" t="s">
        <v>2017</v>
      </c>
      <c r="D3101" s="228" t="s">
        <v>2022</v>
      </c>
      <c r="E3101" s="228" t="s">
        <v>21015</v>
      </c>
    </row>
    <row r="3102" spans="1:5" ht="12.75">
      <c r="A3102" s="227">
        <v>36799</v>
      </c>
      <c r="B3102" s="227" t="s">
        <v>11911</v>
      </c>
      <c r="C3102" s="228" t="s">
        <v>2017</v>
      </c>
      <c r="D3102" s="228" t="s">
        <v>2018</v>
      </c>
      <c r="E3102" s="228" t="s">
        <v>21016</v>
      </c>
    </row>
    <row r="3103" spans="1:5" ht="12.75">
      <c r="A3103" s="227">
        <v>2747</v>
      </c>
      <c r="B3103" s="227" t="s">
        <v>11912</v>
      </c>
      <c r="C3103" s="228" t="s">
        <v>2023</v>
      </c>
      <c r="D3103" s="228" t="s">
        <v>2020</v>
      </c>
      <c r="E3103" s="228" t="s">
        <v>21017</v>
      </c>
    </row>
    <row r="3104" spans="1:5" ht="12.75">
      <c r="A3104" s="227">
        <v>21138</v>
      </c>
      <c r="B3104" s="227" t="s">
        <v>11913</v>
      </c>
      <c r="C3104" s="228" t="s">
        <v>2023</v>
      </c>
      <c r="D3104" s="228" t="s">
        <v>2020</v>
      </c>
      <c r="E3104" s="228" t="s">
        <v>18085</v>
      </c>
    </row>
    <row r="3105" spans="1:5" ht="12.75">
      <c r="A3105" s="227">
        <v>10826</v>
      </c>
      <c r="B3105" s="227" t="s">
        <v>11914</v>
      </c>
      <c r="C3105" s="228" t="s">
        <v>2017</v>
      </c>
      <c r="D3105" s="228" t="s">
        <v>2018</v>
      </c>
      <c r="E3105" s="228" t="s">
        <v>21018</v>
      </c>
    </row>
    <row r="3106" spans="1:5" ht="12.75">
      <c r="A3106" s="227">
        <v>365</v>
      </c>
      <c r="B3106" s="227" t="s">
        <v>11915</v>
      </c>
      <c r="C3106" s="228" t="s">
        <v>2017</v>
      </c>
      <c r="D3106" s="228" t="s">
        <v>2018</v>
      </c>
      <c r="E3106" s="228" t="s">
        <v>21019</v>
      </c>
    </row>
    <row r="3107" spans="1:5" ht="12.75">
      <c r="A3107" s="227">
        <v>38639</v>
      </c>
      <c r="B3107" s="227" t="s">
        <v>11916</v>
      </c>
      <c r="C3107" s="228" t="s">
        <v>2017</v>
      </c>
      <c r="D3107" s="228" t="s">
        <v>2018</v>
      </c>
      <c r="E3107" s="228" t="s">
        <v>21020</v>
      </c>
    </row>
    <row r="3108" spans="1:5" ht="12.75">
      <c r="A3108" s="227">
        <v>38640</v>
      </c>
      <c r="B3108" s="227" t="s">
        <v>11917</v>
      </c>
      <c r="C3108" s="228" t="s">
        <v>2017</v>
      </c>
      <c r="D3108" s="228" t="s">
        <v>2018</v>
      </c>
      <c r="E3108" s="228" t="s">
        <v>18142</v>
      </c>
    </row>
    <row r="3109" spans="1:5" ht="12.75">
      <c r="A3109" s="227">
        <v>358</v>
      </c>
      <c r="B3109" s="227" t="s">
        <v>11918</v>
      </c>
      <c r="C3109" s="228" t="s">
        <v>2017</v>
      </c>
      <c r="D3109" s="228" t="s">
        <v>2018</v>
      </c>
      <c r="E3109" s="228" t="s">
        <v>21021</v>
      </c>
    </row>
    <row r="3110" spans="1:5" ht="12.75">
      <c r="A3110" s="227">
        <v>359</v>
      </c>
      <c r="B3110" s="227" t="s">
        <v>11919</v>
      </c>
      <c r="C3110" s="228" t="s">
        <v>2017</v>
      </c>
      <c r="D3110" s="228" t="s">
        <v>2018</v>
      </c>
      <c r="E3110" s="228" t="s">
        <v>21022</v>
      </c>
    </row>
    <row r="3111" spans="1:5" ht="12.75">
      <c r="A3111" s="227">
        <v>38641</v>
      </c>
      <c r="B3111" s="227" t="s">
        <v>11920</v>
      </c>
      <c r="C3111" s="228" t="s">
        <v>2017</v>
      </c>
      <c r="D3111" s="228" t="s">
        <v>2018</v>
      </c>
      <c r="E3111" s="228" t="s">
        <v>21023</v>
      </c>
    </row>
    <row r="3112" spans="1:5" ht="12.75">
      <c r="A3112" s="227">
        <v>360</v>
      </c>
      <c r="B3112" s="227" t="s">
        <v>11921</v>
      </c>
      <c r="C3112" s="228" t="s">
        <v>2017</v>
      </c>
      <c r="D3112" s="228" t="s">
        <v>2022</v>
      </c>
      <c r="E3112" s="228" t="s">
        <v>21024</v>
      </c>
    </row>
    <row r="3113" spans="1:5" ht="12.75">
      <c r="A3113" s="227">
        <v>42430</v>
      </c>
      <c r="B3113" s="227" t="s">
        <v>11922</v>
      </c>
      <c r="C3113" s="228" t="s">
        <v>2017</v>
      </c>
      <c r="D3113" s="228" t="s">
        <v>2020</v>
      </c>
      <c r="E3113" s="228" t="s">
        <v>21025</v>
      </c>
    </row>
    <row r="3114" spans="1:5" ht="12.75">
      <c r="A3114" s="227">
        <v>4209</v>
      </c>
      <c r="B3114" s="227" t="s">
        <v>11923</v>
      </c>
      <c r="C3114" s="228" t="s">
        <v>2017</v>
      </c>
      <c r="D3114" s="228" t="s">
        <v>2020</v>
      </c>
      <c r="E3114" s="228" t="s">
        <v>19791</v>
      </c>
    </row>
    <row r="3115" spans="1:5" ht="12.75">
      <c r="A3115" s="227">
        <v>4180</v>
      </c>
      <c r="B3115" s="227" t="s">
        <v>11924</v>
      </c>
      <c r="C3115" s="228" t="s">
        <v>2017</v>
      </c>
      <c r="D3115" s="228" t="s">
        <v>2020</v>
      </c>
      <c r="E3115" s="228" t="s">
        <v>21026</v>
      </c>
    </row>
    <row r="3116" spans="1:5" ht="12.75">
      <c r="A3116" s="227">
        <v>4177</v>
      </c>
      <c r="B3116" s="227" t="s">
        <v>11925</v>
      </c>
      <c r="C3116" s="228" t="s">
        <v>2017</v>
      </c>
      <c r="D3116" s="228" t="s">
        <v>2020</v>
      </c>
      <c r="E3116" s="228" t="s">
        <v>18537</v>
      </c>
    </row>
    <row r="3117" spans="1:5" ht="12.75">
      <c r="A3117" s="227">
        <v>4179</v>
      </c>
      <c r="B3117" s="227" t="s">
        <v>11926</v>
      </c>
      <c r="C3117" s="228" t="s">
        <v>2017</v>
      </c>
      <c r="D3117" s="228" t="s">
        <v>2020</v>
      </c>
      <c r="E3117" s="228" t="s">
        <v>19244</v>
      </c>
    </row>
    <row r="3118" spans="1:5" ht="12.75">
      <c r="A3118" s="227">
        <v>4208</v>
      </c>
      <c r="B3118" s="227" t="s">
        <v>11927</v>
      </c>
      <c r="C3118" s="228" t="s">
        <v>2017</v>
      </c>
      <c r="D3118" s="228" t="s">
        <v>2020</v>
      </c>
      <c r="E3118" s="228" t="s">
        <v>21027</v>
      </c>
    </row>
    <row r="3119" spans="1:5" ht="12.75">
      <c r="A3119" s="227">
        <v>4181</v>
      </c>
      <c r="B3119" s="227" t="s">
        <v>11928</v>
      </c>
      <c r="C3119" s="228" t="s">
        <v>2017</v>
      </c>
      <c r="D3119" s="228" t="s">
        <v>2020</v>
      </c>
      <c r="E3119" s="228" t="s">
        <v>18121</v>
      </c>
    </row>
    <row r="3120" spans="1:5" ht="12.75">
      <c r="A3120" s="227">
        <v>4178</v>
      </c>
      <c r="B3120" s="227" t="s">
        <v>11929</v>
      </c>
      <c r="C3120" s="228" t="s">
        <v>2017</v>
      </c>
      <c r="D3120" s="228" t="s">
        <v>2020</v>
      </c>
      <c r="E3120" s="228" t="s">
        <v>21028</v>
      </c>
    </row>
    <row r="3121" spans="1:5" ht="12.75">
      <c r="A3121" s="227">
        <v>4182</v>
      </c>
      <c r="B3121" s="227" t="s">
        <v>11930</v>
      </c>
      <c r="C3121" s="228" t="s">
        <v>2017</v>
      </c>
      <c r="D3121" s="228" t="s">
        <v>2020</v>
      </c>
      <c r="E3121" s="228" t="s">
        <v>21029</v>
      </c>
    </row>
    <row r="3122" spans="1:5" ht="12.75">
      <c r="A3122" s="227">
        <v>4183</v>
      </c>
      <c r="B3122" s="227" t="s">
        <v>11931</v>
      </c>
      <c r="C3122" s="228" t="s">
        <v>2017</v>
      </c>
      <c r="D3122" s="228" t="s">
        <v>2020</v>
      </c>
      <c r="E3122" s="228" t="s">
        <v>21030</v>
      </c>
    </row>
    <row r="3123" spans="1:5" ht="12.75">
      <c r="A3123" s="227">
        <v>4184</v>
      </c>
      <c r="B3123" s="227" t="s">
        <v>11932</v>
      </c>
      <c r="C3123" s="228" t="s">
        <v>2017</v>
      </c>
      <c r="D3123" s="228" t="s">
        <v>2020</v>
      </c>
      <c r="E3123" s="228" t="s">
        <v>21031</v>
      </c>
    </row>
    <row r="3124" spans="1:5" ht="12.75">
      <c r="A3124" s="227">
        <v>4185</v>
      </c>
      <c r="B3124" s="227" t="s">
        <v>11933</v>
      </c>
      <c r="C3124" s="228" t="s">
        <v>2017</v>
      </c>
      <c r="D3124" s="228" t="s">
        <v>2020</v>
      </c>
      <c r="E3124" s="228" t="s">
        <v>21032</v>
      </c>
    </row>
    <row r="3125" spans="1:5" ht="12.75">
      <c r="A3125" s="227">
        <v>4205</v>
      </c>
      <c r="B3125" s="227" t="s">
        <v>11934</v>
      </c>
      <c r="C3125" s="228" t="s">
        <v>2017</v>
      </c>
      <c r="D3125" s="228" t="s">
        <v>2020</v>
      </c>
      <c r="E3125" s="228" t="s">
        <v>21033</v>
      </c>
    </row>
    <row r="3126" spans="1:5" ht="12.75">
      <c r="A3126" s="227">
        <v>4192</v>
      </c>
      <c r="B3126" s="227" t="s">
        <v>11935</v>
      </c>
      <c r="C3126" s="228" t="s">
        <v>2017</v>
      </c>
      <c r="D3126" s="228" t="s">
        <v>2020</v>
      </c>
      <c r="E3126" s="228" t="s">
        <v>21033</v>
      </c>
    </row>
    <row r="3127" spans="1:5" ht="12.75">
      <c r="A3127" s="227">
        <v>4191</v>
      </c>
      <c r="B3127" s="227" t="s">
        <v>11936</v>
      </c>
      <c r="C3127" s="228" t="s">
        <v>2017</v>
      </c>
      <c r="D3127" s="228" t="s">
        <v>2020</v>
      </c>
      <c r="E3127" s="228" t="s">
        <v>21033</v>
      </c>
    </row>
    <row r="3128" spans="1:5" ht="12.75">
      <c r="A3128" s="227">
        <v>4207</v>
      </c>
      <c r="B3128" s="227" t="s">
        <v>11937</v>
      </c>
      <c r="C3128" s="228" t="s">
        <v>2017</v>
      </c>
      <c r="D3128" s="228" t="s">
        <v>2020</v>
      </c>
      <c r="E3128" s="228" t="s">
        <v>21034</v>
      </c>
    </row>
    <row r="3129" spans="1:5" ht="12.75">
      <c r="A3129" s="227">
        <v>4206</v>
      </c>
      <c r="B3129" s="227" t="s">
        <v>11938</v>
      </c>
      <c r="C3129" s="228" t="s">
        <v>2017</v>
      </c>
      <c r="D3129" s="228" t="s">
        <v>2020</v>
      </c>
      <c r="E3129" s="228" t="s">
        <v>21035</v>
      </c>
    </row>
    <row r="3130" spans="1:5" ht="12.75">
      <c r="A3130" s="227">
        <v>4190</v>
      </c>
      <c r="B3130" s="227" t="s">
        <v>11939</v>
      </c>
      <c r="C3130" s="228" t="s">
        <v>2017</v>
      </c>
      <c r="D3130" s="228" t="s">
        <v>2020</v>
      </c>
      <c r="E3130" s="228" t="s">
        <v>21035</v>
      </c>
    </row>
    <row r="3131" spans="1:5" ht="12.75">
      <c r="A3131" s="227">
        <v>4186</v>
      </c>
      <c r="B3131" s="227" t="s">
        <v>11940</v>
      </c>
      <c r="C3131" s="228" t="s">
        <v>2017</v>
      </c>
      <c r="D3131" s="228" t="s">
        <v>2020</v>
      </c>
      <c r="E3131" s="228" t="s">
        <v>21036</v>
      </c>
    </row>
    <row r="3132" spans="1:5" ht="12.75">
      <c r="A3132" s="227">
        <v>4188</v>
      </c>
      <c r="B3132" s="227" t="s">
        <v>11941</v>
      </c>
      <c r="C3132" s="228" t="s">
        <v>2017</v>
      </c>
      <c r="D3132" s="228" t="s">
        <v>2020</v>
      </c>
      <c r="E3132" s="228" t="s">
        <v>20561</v>
      </c>
    </row>
    <row r="3133" spans="1:5" ht="12.75">
      <c r="A3133" s="227">
        <v>4189</v>
      </c>
      <c r="B3133" s="227" t="s">
        <v>11942</v>
      </c>
      <c r="C3133" s="228" t="s">
        <v>2017</v>
      </c>
      <c r="D3133" s="228" t="s">
        <v>2020</v>
      </c>
      <c r="E3133" s="228" t="s">
        <v>20561</v>
      </c>
    </row>
    <row r="3134" spans="1:5" ht="12.75">
      <c r="A3134" s="227">
        <v>4197</v>
      </c>
      <c r="B3134" s="227" t="s">
        <v>11943</v>
      </c>
      <c r="C3134" s="228" t="s">
        <v>2017</v>
      </c>
      <c r="D3134" s="228" t="s">
        <v>2020</v>
      </c>
      <c r="E3134" s="228" t="s">
        <v>21037</v>
      </c>
    </row>
    <row r="3135" spans="1:5" ht="12.75">
      <c r="A3135" s="227">
        <v>4194</v>
      </c>
      <c r="B3135" s="227" t="s">
        <v>11944</v>
      </c>
      <c r="C3135" s="228" t="s">
        <v>2017</v>
      </c>
      <c r="D3135" s="228" t="s">
        <v>2020</v>
      </c>
      <c r="E3135" s="228" t="s">
        <v>21038</v>
      </c>
    </row>
    <row r="3136" spans="1:5" ht="12.75">
      <c r="A3136" s="227">
        <v>4193</v>
      </c>
      <c r="B3136" s="227" t="s">
        <v>11945</v>
      </c>
      <c r="C3136" s="228" t="s">
        <v>2017</v>
      </c>
      <c r="D3136" s="228" t="s">
        <v>2020</v>
      </c>
      <c r="E3136" s="228" t="s">
        <v>21038</v>
      </c>
    </row>
    <row r="3137" spans="1:5" ht="12.75">
      <c r="A3137" s="227">
        <v>4204</v>
      </c>
      <c r="B3137" s="227" t="s">
        <v>11946</v>
      </c>
      <c r="C3137" s="228" t="s">
        <v>2017</v>
      </c>
      <c r="D3137" s="228" t="s">
        <v>2020</v>
      </c>
      <c r="E3137" s="228" t="s">
        <v>21038</v>
      </c>
    </row>
    <row r="3138" spans="1:5" ht="12.75">
      <c r="A3138" s="227">
        <v>4187</v>
      </c>
      <c r="B3138" s="227" t="s">
        <v>11947</v>
      </c>
      <c r="C3138" s="228" t="s">
        <v>2017</v>
      </c>
      <c r="D3138" s="228" t="s">
        <v>2020</v>
      </c>
      <c r="E3138" s="228" t="s">
        <v>20785</v>
      </c>
    </row>
    <row r="3139" spans="1:5" ht="12.75">
      <c r="A3139" s="227">
        <v>4202</v>
      </c>
      <c r="B3139" s="227" t="s">
        <v>11948</v>
      </c>
      <c r="C3139" s="228" t="s">
        <v>2017</v>
      </c>
      <c r="D3139" s="228" t="s">
        <v>2020</v>
      </c>
      <c r="E3139" s="228" t="s">
        <v>21039</v>
      </c>
    </row>
    <row r="3140" spans="1:5" ht="12.75">
      <c r="A3140" s="227">
        <v>4203</v>
      </c>
      <c r="B3140" s="227" t="s">
        <v>11949</v>
      </c>
      <c r="C3140" s="228" t="s">
        <v>2017</v>
      </c>
      <c r="D3140" s="228" t="s">
        <v>2020</v>
      </c>
      <c r="E3140" s="228" t="s">
        <v>21040</v>
      </c>
    </row>
    <row r="3141" spans="1:5" ht="12.75">
      <c r="A3141" s="227">
        <v>40368</v>
      </c>
      <c r="B3141" s="227" t="s">
        <v>11950</v>
      </c>
      <c r="C3141" s="228" t="s">
        <v>2017</v>
      </c>
      <c r="D3141" s="228" t="s">
        <v>2018</v>
      </c>
      <c r="E3141" s="228" t="s">
        <v>21041</v>
      </c>
    </row>
    <row r="3142" spans="1:5" ht="12.75">
      <c r="A3142" s="227">
        <v>40365</v>
      </c>
      <c r="B3142" s="227" t="s">
        <v>11951</v>
      </c>
      <c r="C3142" s="228" t="s">
        <v>2017</v>
      </c>
      <c r="D3142" s="228" t="s">
        <v>2018</v>
      </c>
      <c r="E3142" s="228" t="s">
        <v>21042</v>
      </c>
    </row>
    <row r="3143" spans="1:5" ht="12.75">
      <c r="A3143" s="227">
        <v>40356</v>
      </c>
      <c r="B3143" s="227" t="s">
        <v>11952</v>
      </c>
      <c r="C3143" s="228" t="s">
        <v>2017</v>
      </c>
      <c r="D3143" s="228" t="s">
        <v>2018</v>
      </c>
      <c r="E3143" s="228" t="s">
        <v>21043</v>
      </c>
    </row>
    <row r="3144" spans="1:5" ht="12.75">
      <c r="A3144" s="227">
        <v>40362</v>
      </c>
      <c r="B3144" s="227" t="s">
        <v>11953</v>
      </c>
      <c r="C3144" s="228" t="s">
        <v>2017</v>
      </c>
      <c r="D3144" s="228" t="s">
        <v>2018</v>
      </c>
      <c r="E3144" s="228" t="s">
        <v>21044</v>
      </c>
    </row>
    <row r="3145" spans="1:5" ht="12.75">
      <c r="A3145" s="227">
        <v>40374</v>
      </c>
      <c r="B3145" s="227" t="s">
        <v>11954</v>
      </c>
      <c r="C3145" s="228" t="s">
        <v>2017</v>
      </c>
      <c r="D3145" s="228" t="s">
        <v>2018</v>
      </c>
      <c r="E3145" s="228" t="s">
        <v>21045</v>
      </c>
    </row>
    <row r="3146" spans="1:5" ht="12.75">
      <c r="A3146" s="227">
        <v>40371</v>
      </c>
      <c r="B3146" s="227" t="s">
        <v>11955</v>
      </c>
      <c r="C3146" s="228" t="s">
        <v>2017</v>
      </c>
      <c r="D3146" s="228" t="s">
        <v>2018</v>
      </c>
      <c r="E3146" s="228" t="s">
        <v>21046</v>
      </c>
    </row>
    <row r="3147" spans="1:5" ht="12.75">
      <c r="A3147" s="227">
        <v>40359</v>
      </c>
      <c r="B3147" s="227" t="s">
        <v>11956</v>
      </c>
      <c r="C3147" s="228" t="s">
        <v>2017</v>
      </c>
      <c r="D3147" s="228" t="s">
        <v>2018</v>
      </c>
      <c r="E3147" s="228" t="s">
        <v>21047</v>
      </c>
    </row>
    <row r="3148" spans="1:5" ht="12.75">
      <c r="A3148" s="227">
        <v>7595</v>
      </c>
      <c r="B3148" s="227" t="s">
        <v>11957</v>
      </c>
      <c r="C3148" s="228" t="s">
        <v>2021</v>
      </c>
      <c r="D3148" s="228" t="s">
        <v>2018</v>
      </c>
      <c r="E3148" s="228" t="s">
        <v>20131</v>
      </c>
    </row>
    <row r="3149" spans="1:5" ht="12.75">
      <c r="A3149" s="227">
        <v>41094</v>
      </c>
      <c r="B3149" s="227" t="s">
        <v>11958</v>
      </c>
      <c r="C3149" s="228" t="s">
        <v>2027</v>
      </c>
      <c r="D3149" s="228" t="s">
        <v>2018</v>
      </c>
      <c r="E3149" s="228" t="s">
        <v>21048</v>
      </c>
    </row>
    <row r="3150" spans="1:5" ht="12.75">
      <c r="A3150" s="227">
        <v>39609</v>
      </c>
      <c r="B3150" s="227" t="s">
        <v>11959</v>
      </c>
      <c r="C3150" s="228" t="s">
        <v>2017</v>
      </c>
      <c r="D3150" s="228" t="s">
        <v>2020</v>
      </c>
      <c r="E3150" s="228" t="s">
        <v>21049</v>
      </c>
    </row>
    <row r="3151" spans="1:5" ht="12.75">
      <c r="A3151" s="227">
        <v>39610</v>
      </c>
      <c r="B3151" s="227" t="s">
        <v>11960</v>
      </c>
      <c r="C3151" s="228" t="s">
        <v>2017</v>
      </c>
      <c r="D3151" s="228" t="s">
        <v>2020</v>
      </c>
      <c r="E3151" s="228" t="s">
        <v>21050</v>
      </c>
    </row>
    <row r="3152" spans="1:5" ht="12.75">
      <c r="A3152" s="227">
        <v>39611</v>
      </c>
      <c r="B3152" s="227" t="s">
        <v>11961</v>
      </c>
      <c r="C3152" s="228" t="s">
        <v>2017</v>
      </c>
      <c r="D3152" s="228" t="s">
        <v>2020</v>
      </c>
      <c r="E3152" s="228" t="s">
        <v>21051</v>
      </c>
    </row>
    <row r="3153" spans="1:5" ht="12.75">
      <c r="A3153" s="227">
        <v>39612</v>
      </c>
      <c r="B3153" s="227" t="s">
        <v>11962</v>
      </c>
      <c r="C3153" s="228" t="s">
        <v>2017</v>
      </c>
      <c r="D3153" s="228" t="s">
        <v>2020</v>
      </c>
      <c r="E3153" s="228" t="s">
        <v>21052</v>
      </c>
    </row>
    <row r="3154" spans="1:5" ht="12.75">
      <c r="A3154" s="227">
        <v>39608</v>
      </c>
      <c r="B3154" s="227" t="s">
        <v>11963</v>
      </c>
      <c r="C3154" s="228" t="s">
        <v>2017</v>
      </c>
      <c r="D3154" s="228" t="s">
        <v>2020</v>
      </c>
      <c r="E3154" s="228" t="s">
        <v>21053</v>
      </c>
    </row>
    <row r="3155" spans="1:5" ht="12.75">
      <c r="A3155" s="227">
        <v>38175</v>
      </c>
      <c r="B3155" s="227" t="s">
        <v>11964</v>
      </c>
      <c r="C3155" s="228" t="s">
        <v>2017</v>
      </c>
      <c r="D3155" s="228" t="s">
        <v>2018</v>
      </c>
      <c r="E3155" s="228" t="s">
        <v>19699</v>
      </c>
    </row>
    <row r="3156" spans="1:5" ht="12.75">
      <c r="A3156" s="227">
        <v>38176</v>
      </c>
      <c r="B3156" s="227" t="s">
        <v>11965</v>
      </c>
      <c r="C3156" s="228" t="s">
        <v>2017</v>
      </c>
      <c r="D3156" s="228" t="s">
        <v>2018</v>
      </c>
      <c r="E3156" s="228" t="s">
        <v>19089</v>
      </c>
    </row>
    <row r="3157" spans="1:5" ht="12.75">
      <c r="A3157" s="227">
        <v>36152</v>
      </c>
      <c r="B3157" s="227" t="s">
        <v>11966</v>
      </c>
      <c r="C3157" s="228" t="s">
        <v>2017</v>
      </c>
      <c r="D3157" s="228" t="s">
        <v>2018</v>
      </c>
      <c r="E3157" s="228" t="s">
        <v>18162</v>
      </c>
    </row>
    <row r="3158" spans="1:5" ht="12.75">
      <c r="A3158" s="227">
        <v>11138</v>
      </c>
      <c r="B3158" s="227" t="s">
        <v>11967</v>
      </c>
      <c r="C3158" s="228" t="s">
        <v>2025</v>
      </c>
      <c r="D3158" s="228" t="s">
        <v>2018</v>
      </c>
      <c r="E3158" s="228" t="s">
        <v>21054</v>
      </c>
    </row>
    <row r="3159" spans="1:5" ht="12.75">
      <c r="A3159" s="227">
        <v>4221</v>
      </c>
      <c r="B3159" s="227" t="s">
        <v>11968</v>
      </c>
      <c r="C3159" s="228" t="s">
        <v>2025</v>
      </c>
      <c r="D3159" s="228" t="s">
        <v>2022</v>
      </c>
      <c r="E3159" s="228" t="s">
        <v>20909</v>
      </c>
    </row>
    <row r="3160" spans="1:5" ht="12.75">
      <c r="A3160" s="227">
        <v>4227</v>
      </c>
      <c r="B3160" s="227" t="s">
        <v>11969</v>
      </c>
      <c r="C3160" s="228" t="s">
        <v>2025</v>
      </c>
      <c r="D3160" s="228" t="s">
        <v>2022</v>
      </c>
      <c r="E3160" s="228" t="s">
        <v>21055</v>
      </c>
    </row>
    <row r="3161" spans="1:5" ht="12.75">
      <c r="A3161" s="227">
        <v>38170</v>
      </c>
      <c r="B3161" s="227" t="s">
        <v>11970</v>
      </c>
      <c r="C3161" s="228" t="s">
        <v>2017</v>
      </c>
      <c r="D3161" s="228" t="s">
        <v>2018</v>
      </c>
      <c r="E3161" s="228" t="s">
        <v>21056</v>
      </c>
    </row>
    <row r="3162" spans="1:5" ht="12.75">
      <c r="A3162" s="227">
        <v>4252</v>
      </c>
      <c r="B3162" s="227" t="s">
        <v>11971</v>
      </c>
      <c r="C3162" s="228" t="s">
        <v>2021</v>
      </c>
      <c r="D3162" s="228" t="s">
        <v>2018</v>
      </c>
      <c r="E3162" s="228" t="s">
        <v>21057</v>
      </c>
    </row>
    <row r="3163" spans="1:5" ht="12.75">
      <c r="A3163" s="227">
        <v>40980</v>
      </c>
      <c r="B3163" s="227" t="s">
        <v>11972</v>
      </c>
      <c r="C3163" s="228" t="s">
        <v>2027</v>
      </c>
      <c r="D3163" s="228" t="s">
        <v>2018</v>
      </c>
      <c r="E3163" s="228" t="s">
        <v>21058</v>
      </c>
    </row>
    <row r="3164" spans="1:5" ht="12.75">
      <c r="A3164" s="227">
        <v>4243</v>
      </c>
      <c r="B3164" s="227" t="s">
        <v>11973</v>
      </c>
      <c r="C3164" s="228" t="s">
        <v>2021</v>
      </c>
      <c r="D3164" s="228" t="s">
        <v>2018</v>
      </c>
      <c r="E3164" s="228" t="s">
        <v>21059</v>
      </c>
    </row>
    <row r="3165" spans="1:5" ht="12.75">
      <c r="A3165" s="227">
        <v>41031</v>
      </c>
      <c r="B3165" s="227" t="s">
        <v>11974</v>
      </c>
      <c r="C3165" s="228" t="s">
        <v>2027</v>
      </c>
      <c r="D3165" s="228" t="s">
        <v>2018</v>
      </c>
      <c r="E3165" s="228" t="s">
        <v>21060</v>
      </c>
    </row>
    <row r="3166" spans="1:5" ht="12.75">
      <c r="A3166" s="227">
        <v>37666</v>
      </c>
      <c r="B3166" s="227" t="s">
        <v>11975</v>
      </c>
      <c r="C3166" s="228" t="s">
        <v>2021</v>
      </c>
      <c r="D3166" s="228" t="s">
        <v>2018</v>
      </c>
      <c r="E3166" s="228" t="s">
        <v>21061</v>
      </c>
    </row>
    <row r="3167" spans="1:5" ht="12.75">
      <c r="A3167" s="227">
        <v>40986</v>
      </c>
      <c r="B3167" s="227" t="s">
        <v>11976</v>
      </c>
      <c r="C3167" s="228" t="s">
        <v>2027</v>
      </c>
      <c r="D3167" s="228" t="s">
        <v>2018</v>
      </c>
      <c r="E3167" s="228" t="s">
        <v>21062</v>
      </c>
    </row>
    <row r="3168" spans="1:5" ht="12.75">
      <c r="A3168" s="227">
        <v>4250</v>
      </c>
      <c r="B3168" s="227" t="s">
        <v>11977</v>
      </c>
      <c r="C3168" s="228" t="s">
        <v>2021</v>
      </c>
      <c r="D3168" s="228" t="s">
        <v>2018</v>
      </c>
      <c r="E3168" s="228" t="s">
        <v>21063</v>
      </c>
    </row>
    <row r="3169" spans="1:5" ht="12.75">
      <c r="A3169" s="227">
        <v>40978</v>
      </c>
      <c r="B3169" s="227" t="s">
        <v>11978</v>
      </c>
      <c r="C3169" s="228" t="s">
        <v>2027</v>
      </c>
      <c r="D3169" s="228" t="s">
        <v>2018</v>
      </c>
      <c r="E3169" s="228" t="s">
        <v>21064</v>
      </c>
    </row>
    <row r="3170" spans="1:5" ht="12.75">
      <c r="A3170" s="227">
        <v>41043</v>
      </c>
      <c r="B3170" s="227" t="s">
        <v>11979</v>
      </c>
      <c r="C3170" s="228" t="s">
        <v>2027</v>
      </c>
      <c r="D3170" s="228" t="s">
        <v>2018</v>
      </c>
      <c r="E3170" s="228" t="s">
        <v>21065</v>
      </c>
    </row>
    <row r="3171" spans="1:5" ht="12.75">
      <c r="A3171" s="227">
        <v>44501</v>
      </c>
      <c r="B3171" s="227" t="s">
        <v>11980</v>
      </c>
      <c r="C3171" s="228" t="s">
        <v>2021</v>
      </c>
      <c r="D3171" s="228" t="s">
        <v>2018</v>
      </c>
      <c r="E3171" s="228" t="s">
        <v>21066</v>
      </c>
    </row>
    <row r="3172" spans="1:5" ht="12.75">
      <c r="A3172" s="227">
        <v>4234</v>
      </c>
      <c r="B3172" s="227" t="s">
        <v>11981</v>
      </c>
      <c r="C3172" s="228" t="s">
        <v>2021</v>
      </c>
      <c r="D3172" s="228" t="s">
        <v>2022</v>
      </c>
      <c r="E3172" s="228" t="s">
        <v>21067</v>
      </c>
    </row>
    <row r="3173" spans="1:5" ht="12.75">
      <c r="A3173" s="227">
        <v>40987</v>
      </c>
      <c r="B3173" s="227" t="s">
        <v>11982</v>
      </c>
      <c r="C3173" s="228" t="s">
        <v>2027</v>
      </c>
      <c r="D3173" s="228" t="s">
        <v>2018</v>
      </c>
      <c r="E3173" s="228" t="s">
        <v>21068</v>
      </c>
    </row>
    <row r="3174" spans="1:5" ht="12.75">
      <c r="A3174" s="227">
        <v>4253</v>
      </c>
      <c r="B3174" s="227" t="s">
        <v>11983</v>
      </c>
      <c r="C3174" s="228" t="s">
        <v>2021</v>
      </c>
      <c r="D3174" s="228" t="s">
        <v>2018</v>
      </c>
      <c r="E3174" s="228" t="s">
        <v>21069</v>
      </c>
    </row>
    <row r="3175" spans="1:5" ht="12.75">
      <c r="A3175" s="227">
        <v>40981</v>
      </c>
      <c r="B3175" s="227" t="s">
        <v>11984</v>
      </c>
      <c r="C3175" s="228" t="s">
        <v>2027</v>
      </c>
      <c r="D3175" s="228" t="s">
        <v>2018</v>
      </c>
      <c r="E3175" s="228" t="s">
        <v>21070</v>
      </c>
    </row>
    <row r="3176" spans="1:5" ht="12.75">
      <c r="A3176" s="227">
        <v>4254</v>
      </c>
      <c r="B3176" s="227" t="s">
        <v>11985</v>
      </c>
      <c r="C3176" s="228" t="s">
        <v>2021</v>
      </c>
      <c r="D3176" s="228" t="s">
        <v>2018</v>
      </c>
      <c r="E3176" s="228" t="s">
        <v>21071</v>
      </c>
    </row>
    <row r="3177" spans="1:5" ht="12.75">
      <c r="A3177" s="227">
        <v>41036</v>
      </c>
      <c r="B3177" s="227" t="s">
        <v>11986</v>
      </c>
      <c r="C3177" s="228" t="s">
        <v>2027</v>
      </c>
      <c r="D3177" s="228" t="s">
        <v>2018</v>
      </c>
      <c r="E3177" s="228" t="s">
        <v>21072</v>
      </c>
    </row>
    <row r="3178" spans="1:5" ht="12.75">
      <c r="A3178" s="227">
        <v>4251</v>
      </c>
      <c r="B3178" s="227" t="s">
        <v>11987</v>
      </c>
      <c r="C3178" s="228" t="s">
        <v>2021</v>
      </c>
      <c r="D3178" s="228" t="s">
        <v>2018</v>
      </c>
      <c r="E3178" s="228" t="s">
        <v>21073</v>
      </c>
    </row>
    <row r="3179" spans="1:5" ht="12.75">
      <c r="A3179" s="227">
        <v>40979</v>
      </c>
      <c r="B3179" s="227" t="s">
        <v>11988</v>
      </c>
      <c r="C3179" s="228" t="s">
        <v>2027</v>
      </c>
      <c r="D3179" s="228" t="s">
        <v>2018</v>
      </c>
      <c r="E3179" s="228" t="s">
        <v>21074</v>
      </c>
    </row>
    <row r="3180" spans="1:5" ht="12.75">
      <c r="A3180" s="227">
        <v>4230</v>
      </c>
      <c r="B3180" s="227" t="s">
        <v>11989</v>
      </c>
      <c r="C3180" s="228" t="s">
        <v>2021</v>
      </c>
      <c r="D3180" s="228" t="s">
        <v>2018</v>
      </c>
      <c r="E3180" s="228" t="s">
        <v>20249</v>
      </c>
    </row>
    <row r="3181" spans="1:5" ht="12.75">
      <c r="A3181" s="227">
        <v>40998</v>
      </c>
      <c r="B3181" s="227" t="s">
        <v>11990</v>
      </c>
      <c r="C3181" s="228" t="s">
        <v>2027</v>
      </c>
      <c r="D3181" s="228" t="s">
        <v>2018</v>
      </c>
      <c r="E3181" s="228" t="s">
        <v>21075</v>
      </c>
    </row>
    <row r="3182" spans="1:5" ht="12.75">
      <c r="A3182" s="227">
        <v>4257</v>
      </c>
      <c r="B3182" s="227" t="s">
        <v>11991</v>
      </c>
      <c r="C3182" s="228" t="s">
        <v>2021</v>
      </c>
      <c r="D3182" s="228" t="s">
        <v>2018</v>
      </c>
      <c r="E3182" s="228" t="s">
        <v>21076</v>
      </c>
    </row>
    <row r="3183" spans="1:5" ht="12.75">
      <c r="A3183" s="227">
        <v>40982</v>
      </c>
      <c r="B3183" s="227" t="s">
        <v>11992</v>
      </c>
      <c r="C3183" s="228" t="s">
        <v>2027</v>
      </c>
      <c r="D3183" s="228" t="s">
        <v>2018</v>
      </c>
      <c r="E3183" s="228" t="s">
        <v>21077</v>
      </c>
    </row>
    <row r="3184" spans="1:5" ht="12.75">
      <c r="A3184" s="227">
        <v>4240</v>
      </c>
      <c r="B3184" s="227" t="s">
        <v>11993</v>
      </c>
      <c r="C3184" s="228" t="s">
        <v>2021</v>
      </c>
      <c r="D3184" s="228" t="s">
        <v>2018</v>
      </c>
      <c r="E3184" s="228" t="s">
        <v>21078</v>
      </c>
    </row>
    <row r="3185" spans="1:5" ht="12.75">
      <c r="A3185" s="227">
        <v>41026</v>
      </c>
      <c r="B3185" s="227" t="s">
        <v>11994</v>
      </c>
      <c r="C3185" s="228" t="s">
        <v>2027</v>
      </c>
      <c r="D3185" s="228" t="s">
        <v>2018</v>
      </c>
      <c r="E3185" s="228" t="s">
        <v>21079</v>
      </c>
    </row>
    <row r="3186" spans="1:5" ht="12.75">
      <c r="A3186" s="227">
        <v>4239</v>
      </c>
      <c r="B3186" s="227" t="s">
        <v>11995</v>
      </c>
      <c r="C3186" s="228" t="s">
        <v>2021</v>
      </c>
      <c r="D3186" s="228" t="s">
        <v>2018</v>
      </c>
      <c r="E3186" s="228" t="s">
        <v>21080</v>
      </c>
    </row>
    <row r="3187" spans="1:5" ht="12.75">
      <c r="A3187" s="227">
        <v>41024</v>
      </c>
      <c r="B3187" s="227" t="s">
        <v>11996</v>
      </c>
      <c r="C3187" s="228" t="s">
        <v>2027</v>
      </c>
      <c r="D3187" s="228" t="s">
        <v>2018</v>
      </c>
      <c r="E3187" s="228" t="s">
        <v>21081</v>
      </c>
    </row>
    <row r="3188" spans="1:5" ht="12.75">
      <c r="A3188" s="227">
        <v>4248</v>
      </c>
      <c r="B3188" s="227" t="s">
        <v>11997</v>
      </c>
      <c r="C3188" s="228" t="s">
        <v>2021</v>
      </c>
      <c r="D3188" s="228" t="s">
        <v>2018</v>
      </c>
      <c r="E3188" s="228" t="s">
        <v>21073</v>
      </c>
    </row>
    <row r="3189" spans="1:5" ht="12.75">
      <c r="A3189" s="227">
        <v>41033</v>
      </c>
      <c r="B3189" s="227" t="s">
        <v>11998</v>
      </c>
      <c r="C3189" s="228" t="s">
        <v>2027</v>
      </c>
      <c r="D3189" s="228" t="s">
        <v>2018</v>
      </c>
      <c r="E3189" s="228" t="s">
        <v>21082</v>
      </c>
    </row>
    <row r="3190" spans="1:5" ht="12.75">
      <c r="A3190" s="227">
        <v>41040</v>
      </c>
      <c r="B3190" s="227" t="s">
        <v>11999</v>
      </c>
      <c r="C3190" s="228" t="s">
        <v>2027</v>
      </c>
      <c r="D3190" s="228" t="s">
        <v>2018</v>
      </c>
      <c r="E3190" s="228" t="s">
        <v>21083</v>
      </c>
    </row>
    <row r="3191" spans="1:5" ht="12.75">
      <c r="A3191" s="227">
        <v>44500</v>
      </c>
      <c r="B3191" s="227" t="s">
        <v>12000</v>
      </c>
      <c r="C3191" s="228" t="s">
        <v>2021</v>
      </c>
      <c r="D3191" s="228" t="s">
        <v>2018</v>
      </c>
      <c r="E3191" s="228" t="s">
        <v>19303</v>
      </c>
    </row>
    <row r="3192" spans="1:5" ht="12.75">
      <c r="A3192" s="227">
        <v>4238</v>
      </c>
      <c r="B3192" s="227" t="s">
        <v>12001</v>
      </c>
      <c r="C3192" s="228" t="s">
        <v>2021</v>
      </c>
      <c r="D3192" s="228" t="s">
        <v>2018</v>
      </c>
      <c r="E3192" s="228" t="s">
        <v>21084</v>
      </c>
    </row>
    <row r="3193" spans="1:5" ht="12.75">
      <c r="A3193" s="227">
        <v>41012</v>
      </c>
      <c r="B3193" s="227" t="s">
        <v>12002</v>
      </c>
      <c r="C3193" s="228" t="s">
        <v>2027</v>
      </c>
      <c r="D3193" s="228" t="s">
        <v>2018</v>
      </c>
      <c r="E3193" s="228" t="s">
        <v>21085</v>
      </c>
    </row>
    <row r="3194" spans="1:5" ht="12.75">
      <c r="A3194" s="227">
        <v>4237</v>
      </c>
      <c r="B3194" s="227" t="s">
        <v>12003</v>
      </c>
      <c r="C3194" s="228" t="s">
        <v>2021</v>
      </c>
      <c r="D3194" s="228" t="s">
        <v>2018</v>
      </c>
      <c r="E3194" s="228" t="s">
        <v>21086</v>
      </c>
    </row>
    <row r="3195" spans="1:5" ht="12.75">
      <c r="A3195" s="227">
        <v>41002</v>
      </c>
      <c r="B3195" s="227" t="s">
        <v>12004</v>
      </c>
      <c r="C3195" s="228" t="s">
        <v>2027</v>
      </c>
      <c r="D3195" s="228" t="s">
        <v>2018</v>
      </c>
      <c r="E3195" s="228" t="s">
        <v>21087</v>
      </c>
    </row>
    <row r="3196" spans="1:5" ht="12.75">
      <c r="A3196" s="227">
        <v>4233</v>
      </c>
      <c r="B3196" s="227" t="s">
        <v>12005</v>
      </c>
      <c r="C3196" s="228" t="s">
        <v>2021</v>
      </c>
      <c r="D3196" s="228" t="s">
        <v>2018</v>
      </c>
      <c r="E3196" s="228" t="s">
        <v>21088</v>
      </c>
    </row>
    <row r="3197" spans="1:5" ht="12.75">
      <c r="A3197" s="227">
        <v>41001</v>
      </c>
      <c r="B3197" s="227" t="s">
        <v>12006</v>
      </c>
      <c r="C3197" s="228" t="s">
        <v>2027</v>
      </c>
      <c r="D3197" s="228" t="s">
        <v>2018</v>
      </c>
      <c r="E3197" s="228" t="s">
        <v>21089</v>
      </c>
    </row>
    <row r="3198" spans="1:5" ht="12.75">
      <c r="A3198" s="227">
        <v>2</v>
      </c>
      <c r="B3198" s="227" t="s">
        <v>12007</v>
      </c>
      <c r="C3198" s="228" t="s">
        <v>2026</v>
      </c>
      <c r="D3198" s="228" t="s">
        <v>2018</v>
      </c>
      <c r="E3198" s="228" t="s">
        <v>21090</v>
      </c>
    </row>
    <row r="3199" spans="1:5" ht="12.75">
      <c r="A3199" s="227">
        <v>36517</v>
      </c>
      <c r="B3199" s="227" t="s">
        <v>12008</v>
      </c>
      <c r="C3199" s="228" t="s">
        <v>2017</v>
      </c>
      <c r="D3199" s="228" t="s">
        <v>2018</v>
      </c>
      <c r="E3199" s="228" t="s">
        <v>21091</v>
      </c>
    </row>
    <row r="3200" spans="1:5" ht="12.75">
      <c r="A3200" s="227">
        <v>4262</v>
      </c>
      <c r="B3200" s="227" t="s">
        <v>12009</v>
      </c>
      <c r="C3200" s="228" t="s">
        <v>2017</v>
      </c>
      <c r="D3200" s="228" t="s">
        <v>2022</v>
      </c>
      <c r="E3200" s="228" t="s">
        <v>21092</v>
      </c>
    </row>
    <row r="3201" spans="1:5" ht="12.75">
      <c r="A3201" s="227">
        <v>4263</v>
      </c>
      <c r="B3201" s="227" t="s">
        <v>12010</v>
      </c>
      <c r="C3201" s="228" t="s">
        <v>2017</v>
      </c>
      <c r="D3201" s="228" t="s">
        <v>2018</v>
      </c>
      <c r="E3201" s="228" t="s">
        <v>21093</v>
      </c>
    </row>
    <row r="3202" spans="1:5" ht="12.75">
      <c r="A3202" s="227">
        <v>36518</v>
      </c>
      <c r="B3202" s="227" t="s">
        <v>12011</v>
      </c>
      <c r="C3202" s="228" t="s">
        <v>2017</v>
      </c>
      <c r="D3202" s="228" t="s">
        <v>2018</v>
      </c>
      <c r="E3202" s="228" t="s">
        <v>21094</v>
      </c>
    </row>
    <row r="3203" spans="1:5" ht="12.75">
      <c r="A3203" s="227">
        <v>14221</v>
      </c>
      <c r="B3203" s="227" t="s">
        <v>12012</v>
      </c>
      <c r="C3203" s="228" t="s">
        <v>2017</v>
      </c>
      <c r="D3203" s="228" t="s">
        <v>2018</v>
      </c>
      <c r="E3203" s="228" t="s">
        <v>21095</v>
      </c>
    </row>
    <row r="3204" spans="1:5" ht="12.75">
      <c r="A3204" s="227">
        <v>38402</v>
      </c>
      <c r="B3204" s="227" t="s">
        <v>12013</v>
      </c>
      <c r="C3204" s="228" t="s">
        <v>2017</v>
      </c>
      <c r="D3204" s="228" t="s">
        <v>2018</v>
      </c>
      <c r="E3204" s="228" t="s">
        <v>21096</v>
      </c>
    </row>
    <row r="3205" spans="1:5" ht="12.75">
      <c r="A3205" s="227">
        <v>3412</v>
      </c>
      <c r="B3205" s="227" t="s">
        <v>12014</v>
      </c>
      <c r="C3205" s="228" t="s">
        <v>2019</v>
      </c>
      <c r="D3205" s="228" t="s">
        <v>2018</v>
      </c>
      <c r="E3205" s="228" t="s">
        <v>21097</v>
      </c>
    </row>
    <row r="3206" spans="1:5" ht="12.75">
      <c r="A3206" s="227">
        <v>3413</v>
      </c>
      <c r="B3206" s="227" t="s">
        <v>12015</v>
      </c>
      <c r="C3206" s="228" t="s">
        <v>2019</v>
      </c>
      <c r="D3206" s="228" t="s">
        <v>2018</v>
      </c>
      <c r="E3206" s="228" t="s">
        <v>18898</v>
      </c>
    </row>
    <row r="3207" spans="1:5" ht="12.75">
      <c r="A3207" s="227">
        <v>39744</v>
      </c>
      <c r="B3207" s="227" t="s">
        <v>12016</v>
      </c>
      <c r="C3207" s="228" t="s">
        <v>2019</v>
      </c>
      <c r="D3207" s="228" t="s">
        <v>2018</v>
      </c>
      <c r="E3207" s="228" t="s">
        <v>18147</v>
      </c>
    </row>
    <row r="3208" spans="1:5" ht="12.75">
      <c r="A3208" s="227">
        <v>39745</v>
      </c>
      <c r="B3208" s="227" t="s">
        <v>12017</v>
      </c>
      <c r="C3208" s="228" t="s">
        <v>2019</v>
      </c>
      <c r="D3208" s="228" t="s">
        <v>2018</v>
      </c>
      <c r="E3208" s="228" t="s">
        <v>21098</v>
      </c>
    </row>
    <row r="3209" spans="1:5" ht="12.75">
      <c r="A3209" s="227">
        <v>39637</v>
      </c>
      <c r="B3209" s="227" t="s">
        <v>12018</v>
      </c>
      <c r="C3209" s="228" t="s">
        <v>2019</v>
      </c>
      <c r="D3209" s="228" t="s">
        <v>2018</v>
      </c>
      <c r="E3209" s="228" t="s">
        <v>21099</v>
      </c>
    </row>
    <row r="3210" spans="1:5" ht="12.75">
      <c r="A3210" s="227">
        <v>39638</v>
      </c>
      <c r="B3210" s="227" t="s">
        <v>12019</v>
      </c>
      <c r="C3210" s="228" t="s">
        <v>2019</v>
      </c>
      <c r="D3210" s="228" t="s">
        <v>2018</v>
      </c>
      <c r="E3210" s="228" t="s">
        <v>21100</v>
      </c>
    </row>
    <row r="3211" spans="1:5" ht="12.75">
      <c r="A3211" s="227">
        <v>39639</v>
      </c>
      <c r="B3211" s="227" t="s">
        <v>12020</v>
      </c>
      <c r="C3211" s="228" t="s">
        <v>2019</v>
      </c>
      <c r="D3211" s="228" t="s">
        <v>2018</v>
      </c>
      <c r="E3211" s="228" t="s">
        <v>21101</v>
      </c>
    </row>
    <row r="3212" spans="1:5" ht="12.75">
      <c r="A3212" s="227">
        <v>39517</v>
      </c>
      <c r="B3212" s="227" t="s">
        <v>12021</v>
      </c>
      <c r="C3212" s="228" t="s">
        <v>2019</v>
      </c>
      <c r="D3212" s="228" t="s">
        <v>2020</v>
      </c>
      <c r="E3212" s="228" t="s">
        <v>21102</v>
      </c>
    </row>
    <row r="3213" spans="1:5" ht="12.75">
      <c r="A3213" s="227">
        <v>39518</v>
      </c>
      <c r="B3213" s="227" t="s">
        <v>12022</v>
      </c>
      <c r="C3213" s="228" t="s">
        <v>2019</v>
      </c>
      <c r="D3213" s="228" t="s">
        <v>2020</v>
      </c>
      <c r="E3213" s="228" t="s">
        <v>21103</v>
      </c>
    </row>
    <row r="3214" spans="1:5" ht="12.75">
      <c r="A3214" s="227">
        <v>38366</v>
      </c>
      <c r="B3214" s="227" t="s">
        <v>12023</v>
      </c>
      <c r="C3214" s="228" t="s">
        <v>2019</v>
      </c>
      <c r="D3214" s="228" t="s">
        <v>2018</v>
      </c>
      <c r="E3214" s="228" t="s">
        <v>18070</v>
      </c>
    </row>
    <row r="3215" spans="1:5" ht="12.75">
      <c r="A3215" s="227">
        <v>11703</v>
      </c>
      <c r="B3215" s="227" t="s">
        <v>12024</v>
      </c>
      <c r="C3215" s="228" t="s">
        <v>2017</v>
      </c>
      <c r="D3215" s="228" t="s">
        <v>2018</v>
      </c>
      <c r="E3215" s="228" t="s">
        <v>21104</v>
      </c>
    </row>
    <row r="3216" spans="1:5" ht="12.75">
      <c r="A3216" s="227">
        <v>37400</v>
      </c>
      <c r="B3216" s="227" t="s">
        <v>12025</v>
      </c>
      <c r="C3216" s="228" t="s">
        <v>2017</v>
      </c>
      <c r="D3216" s="228" t="s">
        <v>2018</v>
      </c>
      <c r="E3216" s="228" t="s">
        <v>21105</v>
      </c>
    </row>
    <row r="3217" spans="1:5" ht="12.75">
      <c r="A3217" s="227">
        <v>25400</v>
      </c>
      <c r="B3217" s="227" t="s">
        <v>12026</v>
      </c>
      <c r="C3217" s="228" t="s">
        <v>2017</v>
      </c>
      <c r="D3217" s="228" t="s">
        <v>2018</v>
      </c>
      <c r="E3217" s="228" t="s">
        <v>21106</v>
      </c>
    </row>
    <row r="3218" spans="1:5" ht="12.75">
      <c r="A3218" s="227">
        <v>4276</v>
      </c>
      <c r="B3218" s="227" t="s">
        <v>12027</v>
      </c>
      <c r="C3218" s="228" t="s">
        <v>2017</v>
      </c>
      <c r="D3218" s="228" t="s">
        <v>2018</v>
      </c>
      <c r="E3218" s="228" t="s">
        <v>21107</v>
      </c>
    </row>
    <row r="3219" spans="1:5" ht="12.75">
      <c r="A3219" s="227">
        <v>4273</v>
      </c>
      <c r="B3219" s="227" t="s">
        <v>12028</v>
      </c>
      <c r="C3219" s="228" t="s">
        <v>2017</v>
      </c>
      <c r="D3219" s="228" t="s">
        <v>2018</v>
      </c>
      <c r="E3219" s="228" t="s">
        <v>21108</v>
      </c>
    </row>
    <row r="3220" spans="1:5" ht="12.75">
      <c r="A3220" s="227">
        <v>4274</v>
      </c>
      <c r="B3220" s="227" t="s">
        <v>12029</v>
      </c>
      <c r="C3220" s="228" t="s">
        <v>2017</v>
      </c>
      <c r="D3220" s="228" t="s">
        <v>2022</v>
      </c>
      <c r="E3220" s="228" t="s">
        <v>19037</v>
      </c>
    </row>
    <row r="3221" spans="1:5" ht="12.75">
      <c r="A3221" s="227">
        <v>39438</v>
      </c>
      <c r="B3221" s="227" t="s">
        <v>12030</v>
      </c>
      <c r="C3221" s="228" t="s">
        <v>2017</v>
      </c>
      <c r="D3221" s="228" t="s">
        <v>2020</v>
      </c>
      <c r="E3221" s="228" t="s">
        <v>21109</v>
      </c>
    </row>
    <row r="3222" spans="1:5" ht="12.75">
      <c r="A3222" s="227">
        <v>11963</v>
      </c>
      <c r="B3222" s="227" t="s">
        <v>12031</v>
      </c>
      <c r="C3222" s="228" t="s">
        <v>2017</v>
      </c>
      <c r="D3222" s="228" t="s">
        <v>2020</v>
      </c>
      <c r="E3222" s="228" t="s">
        <v>19871</v>
      </c>
    </row>
    <row r="3223" spans="1:5" ht="12.75">
      <c r="A3223" s="227">
        <v>11964</v>
      </c>
      <c r="B3223" s="227" t="s">
        <v>12032</v>
      </c>
      <c r="C3223" s="228" t="s">
        <v>2017</v>
      </c>
      <c r="D3223" s="228" t="s">
        <v>2020</v>
      </c>
      <c r="E3223" s="228" t="s">
        <v>19605</v>
      </c>
    </row>
    <row r="3224" spans="1:5" ht="12.75">
      <c r="A3224" s="227">
        <v>4379</v>
      </c>
      <c r="B3224" s="227" t="s">
        <v>12033</v>
      </c>
      <c r="C3224" s="228" t="s">
        <v>2017</v>
      </c>
      <c r="D3224" s="228" t="s">
        <v>2020</v>
      </c>
      <c r="E3224" s="228" t="s">
        <v>21110</v>
      </c>
    </row>
    <row r="3225" spans="1:5" ht="12.75">
      <c r="A3225" s="227">
        <v>4377</v>
      </c>
      <c r="B3225" s="227" t="s">
        <v>12034</v>
      </c>
      <c r="C3225" s="228" t="s">
        <v>2017</v>
      </c>
      <c r="D3225" s="228" t="s">
        <v>2020</v>
      </c>
      <c r="E3225" s="228" t="s">
        <v>18947</v>
      </c>
    </row>
    <row r="3226" spans="1:5" ht="12.75">
      <c r="A3226" s="227">
        <v>4356</v>
      </c>
      <c r="B3226" s="227" t="s">
        <v>12035</v>
      </c>
      <c r="C3226" s="228" t="s">
        <v>2017</v>
      </c>
      <c r="D3226" s="228" t="s">
        <v>2020</v>
      </c>
      <c r="E3226" s="228" t="s">
        <v>21109</v>
      </c>
    </row>
    <row r="3227" spans="1:5" ht="12.75">
      <c r="A3227" s="227">
        <v>13246</v>
      </c>
      <c r="B3227" s="227" t="s">
        <v>12036</v>
      </c>
      <c r="C3227" s="228" t="s">
        <v>2017</v>
      </c>
      <c r="D3227" s="228" t="s">
        <v>2020</v>
      </c>
      <c r="E3227" s="228" t="s">
        <v>18521</v>
      </c>
    </row>
    <row r="3228" spans="1:5" ht="12.75">
      <c r="A3228" s="227">
        <v>4346</v>
      </c>
      <c r="B3228" s="227" t="s">
        <v>12037</v>
      </c>
      <c r="C3228" s="228" t="s">
        <v>2017</v>
      </c>
      <c r="D3228" s="228" t="s">
        <v>2020</v>
      </c>
      <c r="E3228" s="228" t="s">
        <v>19818</v>
      </c>
    </row>
    <row r="3229" spans="1:5" ht="12.75">
      <c r="A3229" s="227">
        <v>11955</v>
      </c>
      <c r="B3229" s="227" t="s">
        <v>12038</v>
      </c>
      <c r="C3229" s="228" t="s">
        <v>2017</v>
      </c>
      <c r="D3229" s="228" t="s">
        <v>2020</v>
      </c>
      <c r="E3229" s="228" t="s">
        <v>18540</v>
      </c>
    </row>
    <row r="3230" spans="1:5" ht="12.75">
      <c r="A3230" s="227">
        <v>11960</v>
      </c>
      <c r="B3230" s="227" t="s">
        <v>12039</v>
      </c>
      <c r="C3230" s="228" t="s">
        <v>2017</v>
      </c>
      <c r="D3230" s="228" t="s">
        <v>2020</v>
      </c>
      <c r="E3230" s="228" t="s">
        <v>21111</v>
      </c>
    </row>
    <row r="3231" spans="1:5" ht="12.75">
      <c r="A3231" s="227">
        <v>4333</v>
      </c>
      <c r="B3231" s="227" t="s">
        <v>12040</v>
      </c>
      <c r="C3231" s="228" t="s">
        <v>2017</v>
      </c>
      <c r="D3231" s="228" t="s">
        <v>2020</v>
      </c>
      <c r="E3231" s="228" t="s">
        <v>21109</v>
      </c>
    </row>
    <row r="3232" spans="1:5" ht="12.75">
      <c r="A3232" s="227">
        <v>4358</v>
      </c>
      <c r="B3232" s="227" t="s">
        <v>12041</v>
      </c>
      <c r="C3232" s="228" t="s">
        <v>2017</v>
      </c>
      <c r="D3232" s="228" t="s">
        <v>2020</v>
      </c>
      <c r="E3232" s="228" t="s">
        <v>21112</v>
      </c>
    </row>
    <row r="3233" spans="1:5" ht="12.75">
      <c r="A3233" s="227">
        <v>39435</v>
      </c>
      <c r="B3233" s="227" t="s">
        <v>12042</v>
      </c>
      <c r="C3233" s="228" t="s">
        <v>2017</v>
      </c>
      <c r="D3233" s="228" t="s">
        <v>2020</v>
      </c>
      <c r="E3233" s="228" t="s">
        <v>20026</v>
      </c>
    </row>
    <row r="3234" spans="1:5" ht="12.75">
      <c r="A3234" s="227">
        <v>39436</v>
      </c>
      <c r="B3234" s="227" t="s">
        <v>12043</v>
      </c>
      <c r="C3234" s="228" t="s">
        <v>2017</v>
      </c>
      <c r="D3234" s="228" t="s">
        <v>2020</v>
      </c>
      <c r="E3234" s="228" t="s">
        <v>18615</v>
      </c>
    </row>
    <row r="3235" spans="1:5" ht="12.75">
      <c r="A3235" s="227">
        <v>39437</v>
      </c>
      <c r="B3235" s="227" t="s">
        <v>12044</v>
      </c>
      <c r="C3235" s="228" t="s">
        <v>2017</v>
      </c>
      <c r="D3235" s="228" t="s">
        <v>2020</v>
      </c>
      <c r="E3235" s="228" t="s">
        <v>21113</v>
      </c>
    </row>
    <row r="3236" spans="1:5" ht="12.75">
      <c r="A3236" s="227">
        <v>39439</v>
      </c>
      <c r="B3236" s="227" t="s">
        <v>12045</v>
      </c>
      <c r="C3236" s="228" t="s">
        <v>2017</v>
      </c>
      <c r="D3236" s="228" t="s">
        <v>2020</v>
      </c>
      <c r="E3236" s="228" t="s">
        <v>21114</v>
      </c>
    </row>
    <row r="3237" spans="1:5" ht="12.75">
      <c r="A3237" s="227">
        <v>39440</v>
      </c>
      <c r="B3237" s="227" t="s">
        <v>12046</v>
      </c>
      <c r="C3237" s="228" t="s">
        <v>2017</v>
      </c>
      <c r="D3237" s="228" t="s">
        <v>2020</v>
      </c>
      <c r="E3237" s="228" t="s">
        <v>19945</v>
      </c>
    </row>
    <row r="3238" spans="1:5" ht="12.75">
      <c r="A3238" s="227">
        <v>39441</v>
      </c>
      <c r="B3238" s="227" t="s">
        <v>12047</v>
      </c>
      <c r="C3238" s="228" t="s">
        <v>2017</v>
      </c>
      <c r="D3238" s="228" t="s">
        <v>2020</v>
      </c>
      <c r="E3238" s="228" t="s">
        <v>21115</v>
      </c>
    </row>
    <row r="3239" spans="1:5" ht="12.75">
      <c r="A3239" s="227">
        <v>39442</v>
      </c>
      <c r="B3239" s="227" t="s">
        <v>12048</v>
      </c>
      <c r="C3239" s="228" t="s">
        <v>2017</v>
      </c>
      <c r="D3239" s="228" t="s">
        <v>2020</v>
      </c>
      <c r="E3239" s="228" t="s">
        <v>18614</v>
      </c>
    </row>
    <row r="3240" spans="1:5" ht="12.75">
      <c r="A3240" s="227">
        <v>39443</v>
      </c>
      <c r="B3240" s="227" t="s">
        <v>12049</v>
      </c>
      <c r="C3240" s="228" t="s">
        <v>2017</v>
      </c>
      <c r="D3240" s="228" t="s">
        <v>2020</v>
      </c>
      <c r="E3240" s="228" t="s">
        <v>20155</v>
      </c>
    </row>
    <row r="3241" spans="1:5" ht="12.75">
      <c r="A3241" s="227">
        <v>4329</v>
      </c>
      <c r="B3241" s="227" t="s">
        <v>12050</v>
      </c>
      <c r="C3241" s="228" t="s">
        <v>2017</v>
      </c>
      <c r="D3241" s="228" t="s">
        <v>2020</v>
      </c>
      <c r="E3241" s="228" t="s">
        <v>21116</v>
      </c>
    </row>
    <row r="3242" spans="1:5" ht="12.75">
      <c r="A3242" s="227">
        <v>4383</v>
      </c>
      <c r="B3242" s="227" t="s">
        <v>12051</v>
      </c>
      <c r="C3242" s="228" t="s">
        <v>2017</v>
      </c>
      <c r="D3242" s="228" t="s">
        <v>2020</v>
      </c>
      <c r="E3242" s="228" t="s">
        <v>21117</v>
      </c>
    </row>
    <row r="3243" spans="1:5" ht="12.75">
      <c r="A3243" s="227">
        <v>4344</v>
      </c>
      <c r="B3243" s="227" t="s">
        <v>12052</v>
      </c>
      <c r="C3243" s="228" t="s">
        <v>2017</v>
      </c>
      <c r="D3243" s="228" t="s">
        <v>2020</v>
      </c>
      <c r="E3243" s="228" t="s">
        <v>21118</v>
      </c>
    </row>
    <row r="3244" spans="1:5" ht="12.75">
      <c r="A3244" s="227">
        <v>436</v>
      </c>
      <c r="B3244" s="227" t="s">
        <v>12053</v>
      </c>
      <c r="C3244" s="228" t="s">
        <v>2017</v>
      </c>
      <c r="D3244" s="228" t="s">
        <v>2020</v>
      </c>
      <c r="E3244" s="228" t="s">
        <v>21119</v>
      </c>
    </row>
    <row r="3245" spans="1:5" ht="12.75">
      <c r="A3245" s="227">
        <v>442</v>
      </c>
      <c r="B3245" s="227" t="s">
        <v>12054</v>
      </c>
      <c r="C3245" s="228" t="s">
        <v>2017</v>
      </c>
      <c r="D3245" s="228" t="s">
        <v>2020</v>
      </c>
      <c r="E3245" s="228" t="s">
        <v>20242</v>
      </c>
    </row>
    <row r="3246" spans="1:5" ht="12.75">
      <c r="A3246" s="227">
        <v>11953</v>
      </c>
      <c r="B3246" s="227" t="s">
        <v>12055</v>
      </c>
      <c r="C3246" s="228" t="s">
        <v>2017</v>
      </c>
      <c r="D3246" s="228" t="s">
        <v>2020</v>
      </c>
      <c r="E3246" s="228" t="s">
        <v>21120</v>
      </c>
    </row>
    <row r="3247" spans="1:5" ht="12.75">
      <c r="A3247" s="227">
        <v>4335</v>
      </c>
      <c r="B3247" s="227" t="s">
        <v>12056</v>
      </c>
      <c r="C3247" s="228" t="s">
        <v>2017</v>
      </c>
      <c r="D3247" s="228" t="s">
        <v>2020</v>
      </c>
      <c r="E3247" s="228" t="s">
        <v>20835</v>
      </c>
    </row>
    <row r="3248" spans="1:5" ht="12.75">
      <c r="A3248" s="227">
        <v>4334</v>
      </c>
      <c r="B3248" s="227" t="s">
        <v>12057</v>
      </c>
      <c r="C3248" s="228" t="s">
        <v>2017</v>
      </c>
      <c r="D3248" s="228" t="s">
        <v>2020</v>
      </c>
      <c r="E3248" s="228" t="s">
        <v>21121</v>
      </c>
    </row>
    <row r="3249" spans="1:5" ht="12.75">
      <c r="A3249" s="227">
        <v>4343</v>
      </c>
      <c r="B3249" s="227" t="s">
        <v>12058</v>
      </c>
      <c r="C3249" s="228" t="s">
        <v>2017</v>
      </c>
      <c r="D3249" s="228" t="s">
        <v>2020</v>
      </c>
      <c r="E3249" s="228" t="s">
        <v>21122</v>
      </c>
    </row>
    <row r="3250" spans="1:5" ht="12.75">
      <c r="A3250" s="227">
        <v>430</v>
      </c>
      <c r="B3250" s="227" t="s">
        <v>12059</v>
      </c>
      <c r="C3250" s="228" t="s">
        <v>2017</v>
      </c>
      <c r="D3250" s="228" t="s">
        <v>2020</v>
      </c>
      <c r="E3250" s="228" t="s">
        <v>18690</v>
      </c>
    </row>
    <row r="3251" spans="1:5" ht="12.75">
      <c r="A3251" s="227">
        <v>441</v>
      </c>
      <c r="B3251" s="227" t="s">
        <v>12060</v>
      </c>
      <c r="C3251" s="228" t="s">
        <v>2017</v>
      </c>
      <c r="D3251" s="228" t="s">
        <v>2020</v>
      </c>
      <c r="E3251" s="228" t="s">
        <v>18269</v>
      </c>
    </row>
    <row r="3252" spans="1:5" ht="12.75">
      <c r="A3252" s="227">
        <v>431</v>
      </c>
      <c r="B3252" s="227" t="s">
        <v>12061</v>
      </c>
      <c r="C3252" s="228" t="s">
        <v>2017</v>
      </c>
      <c r="D3252" s="228" t="s">
        <v>2020</v>
      </c>
      <c r="E3252" s="228" t="s">
        <v>21123</v>
      </c>
    </row>
    <row r="3253" spans="1:5" ht="12.75">
      <c r="A3253" s="227">
        <v>432</v>
      </c>
      <c r="B3253" s="227" t="s">
        <v>12062</v>
      </c>
      <c r="C3253" s="228" t="s">
        <v>2017</v>
      </c>
      <c r="D3253" s="228" t="s">
        <v>2020</v>
      </c>
      <c r="E3253" s="228" t="s">
        <v>21124</v>
      </c>
    </row>
    <row r="3254" spans="1:5" ht="12.75">
      <c r="A3254" s="227">
        <v>429</v>
      </c>
      <c r="B3254" s="227" t="s">
        <v>12063</v>
      </c>
      <c r="C3254" s="228" t="s">
        <v>2017</v>
      </c>
      <c r="D3254" s="228" t="s">
        <v>2020</v>
      </c>
      <c r="E3254" s="228" t="s">
        <v>21125</v>
      </c>
    </row>
    <row r="3255" spans="1:5" ht="12.75">
      <c r="A3255" s="227">
        <v>439</v>
      </c>
      <c r="B3255" s="227" t="s">
        <v>12064</v>
      </c>
      <c r="C3255" s="228" t="s">
        <v>2017</v>
      </c>
      <c r="D3255" s="228" t="s">
        <v>2020</v>
      </c>
      <c r="E3255" s="228" t="s">
        <v>18622</v>
      </c>
    </row>
    <row r="3256" spans="1:5" ht="12.75">
      <c r="A3256" s="227">
        <v>433</v>
      </c>
      <c r="B3256" s="227" t="s">
        <v>12065</v>
      </c>
      <c r="C3256" s="228" t="s">
        <v>2017</v>
      </c>
      <c r="D3256" s="228" t="s">
        <v>2020</v>
      </c>
      <c r="E3256" s="228" t="s">
        <v>21126</v>
      </c>
    </row>
    <row r="3257" spans="1:5" ht="12.75">
      <c r="A3257" s="227">
        <v>437</v>
      </c>
      <c r="B3257" s="227" t="s">
        <v>12066</v>
      </c>
      <c r="C3257" s="228" t="s">
        <v>2017</v>
      </c>
      <c r="D3257" s="228" t="s">
        <v>2020</v>
      </c>
      <c r="E3257" s="228" t="s">
        <v>21127</v>
      </c>
    </row>
    <row r="3258" spans="1:5" ht="12.75">
      <c r="A3258" s="227">
        <v>11790</v>
      </c>
      <c r="B3258" s="227" t="s">
        <v>12067</v>
      </c>
      <c r="C3258" s="228" t="s">
        <v>2017</v>
      </c>
      <c r="D3258" s="228" t="s">
        <v>2020</v>
      </c>
      <c r="E3258" s="228" t="s">
        <v>21128</v>
      </c>
    </row>
    <row r="3259" spans="1:5" ht="12.75">
      <c r="A3259" s="227">
        <v>428</v>
      </c>
      <c r="B3259" s="227" t="s">
        <v>12068</v>
      </c>
      <c r="C3259" s="228" t="s">
        <v>2017</v>
      </c>
      <c r="D3259" s="228" t="s">
        <v>2020</v>
      </c>
      <c r="E3259" s="228" t="s">
        <v>21129</v>
      </c>
    </row>
    <row r="3260" spans="1:5" ht="12.75">
      <c r="A3260" s="227">
        <v>4384</v>
      </c>
      <c r="B3260" s="227" t="s">
        <v>12069</v>
      </c>
      <c r="C3260" s="228" t="s">
        <v>2017</v>
      </c>
      <c r="D3260" s="228" t="s">
        <v>2020</v>
      </c>
      <c r="E3260" s="228" t="s">
        <v>21130</v>
      </c>
    </row>
    <row r="3261" spans="1:5" ht="12.75">
      <c r="A3261" s="227">
        <v>4351</v>
      </c>
      <c r="B3261" s="227" t="s">
        <v>12070</v>
      </c>
      <c r="C3261" s="228" t="s">
        <v>2017</v>
      </c>
      <c r="D3261" s="228" t="s">
        <v>2020</v>
      </c>
      <c r="E3261" s="228" t="s">
        <v>21131</v>
      </c>
    </row>
    <row r="3262" spans="1:5" ht="12.75">
      <c r="A3262" s="227">
        <v>11054</v>
      </c>
      <c r="B3262" s="227" t="s">
        <v>12071</v>
      </c>
      <c r="C3262" s="228" t="s">
        <v>2017</v>
      </c>
      <c r="D3262" s="228" t="s">
        <v>2018</v>
      </c>
      <c r="E3262" s="228" t="s">
        <v>18612</v>
      </c>
    </row>
    <row r="3263" spans="1:5" ht="12.75">
      <c r="A3263" s="227">
        <v>11055</v>
      </c>
      <c r="B3263" s="227" t="s">
        <v>12072</v>
      </c>
      <c r="C3263" s="228" t="s">
        <v>2017</v>
      </c>
      <c r="D3263" s="228" t="s">
        <v>2018</v>
      </c>
      <c r="E3263" s="228" t="s">
        <v>21132</v>
      </c>
    </row>
    <row r="3264" spans="1:5" ht="12.75">
      <c r="A3264" s="227">
        <v>11056</v>
      </c>
      <c r="B3264" s="227" t="s">
        <v>12073</v>
      </c>
      <c r="C3264" s="228" t="s">
        <v>2017</v>
      </c>
      <c r="D3264" s="228" t="s">
        <v>2018</v>
      </c>
      <c r="E3264" s="228" t="s">
        <v>18613</v>
      </c>
    </row>
    <row r="3265" spans="1:5" ht="12.75">
      <c r="A3265" s="227">
        <v>11057</v>
      </c>
      <c r="B3265" s="227" t="s">
        <v>12074</v>
      </c>
      <c r="C3265" s="228" t="s">
        <v>2017</v>
      </c>
      <c r="D3265" s="228" t="s">
        <v>2018</v>
      </c>
      <c r="E3265" s="228" t="s">
        <v>18947</v>
      </c>
    </row>
    <row r="3266" spans="1:5" ht="12.75">
      <c r="A3266" s="227">
        <v>11059</v>
      </c>
      <c r="B3266" s="227" t="s">
        <v>12075</v>
      </c>
      <c r="C3266" s="228" t="s">
        <v>2017</v>
      </c>
      <c r="D3266" s="228" t="s">
        <v>2018</v>
      </c>
      <c r="E3266" s="228" t="s">
        <v>21133</v>
      </c>
    </row>
    <row r="3267" spans="1:5" ht="12.75">
      <c r="A3267" s="227">
        <v>11058</v>
      </c>
      <c r="B3267" s="227" t="s">
        <v>12076</v>
      </c>
      <c r="C3267" s="228" t="s">
        <v>2017</v>
      </c>
      <c r="D3267" s="228" t="s">
        <v>2018</v>
      </c>
      <c r="E3267" s="228" t="s">
        <v>21134</v>
      </c>
    </row>
    <row r="3268" spans="1:5" ht="12.75">
      <c r="A3268" s="227">
        <v>4380</v>
      </c>
      <c r="B3268" s="227" t="s">
        <v>12077</v>
      </c>
      <c r="C3268" s="228" t="s">
        <v>2017</v>
      </c>
      <c r="D3268" s="228" t="s">
        <v>2018</v>
      </c>
      <c r="E3268" s="228" t="s">
        <v>20738</v>
      </c>
    </row>
    <row r="3269" spans="1:5" ht="12.75">
      <c r="A3269" s="227">
        <v>4299</v>
      </c>
      <c r="B3269" s="227" t="s">
        <v>12078</v>
      </c>
      <c r="C3269" s="228" t="s">
        <v>2017</v>
      </c>
      <c r="D3269" s="228" t="s">
        <v>2022</v>
      </c>
      <c r="E3269" s="228" t="s">
        <v>19863</v>
      </c>
    </row>
    <row r="3270" spans="1:5" ht="12.75">
      <c r="A3270" s="227">
        <v>4304</v>
      </c>
      <c r="B3270" s="227" t="s">
        <v>12079</v>
      </c>
      <c r="C3270" s="228" t="s">
        <v>2017</v>
      </c>
      <c r="D3270" s="228" t="s">
        <v>2018</v>
      </c>
      <c r="E3270" s="228" t="s">
        <v>21135</v>
      </c>
    </row>
    <row r="3271" spans="1:5" ht="12.75">
      <c r="A3271" s="227">
        <v>4305</v>
      </c>
      <c r="B3271" s="227" t="s">
        <v>12080</v>
      </c>
      <c r="C3271" s="228" t="s">
        <v>2017</v>
      </c>
      <c r="D3271" s="228" t="s">
        <v>2018</v>
      </c>
      <c r="E3271" s="228" t="s">
        <v>19957</v>
      </c>
    </row>
    <row r="3272" spans="1:5" ht="12.75">
      <c r="A3272" s="227">
        <v>4306</v>
      </c>
      <c r="B3272" s="227" t="s">
        <v>12081</v>
      </c>
      <c r="C3272" s="228" t="s">
        <v>2017</v>
      </c>
      <c r="D3272" s="228" t="s">
        <v>2018</v>
      </c>
      <c r="E3272" s="228" t="s">
        <v>21136</v>
      </c>
    </row>
    <row r="3273" spans="1:5" ht="12.75">
      <c r="A3273" s="227">
        <v>4308</v>
      </c>
      <c r="B3273" s="227" t="s">
        <v>12082</v>
      </c>
      <c r="C3273" s="228" t="s">
        <v>2017</v>
      </c>
      <c r="D3273" s="228" t="s">
        <v>2018</v>
      </c>
      <c r="E3273" s="228" t="s">
        <v>18931</v>
      </c>
    </row>
    <row r="3274" spans="1:5" ht="12.75">
      <c r="A3274" s="227">
        <v>4302</v>
      </c>
      <c r="B3274" s="227" t="s">
        <v>12083</v>
      </c>
      <c r="C3274" s="228" t="s">
        <v>2017</v>
      </c>
      <c r="D3274" s="228" t="s">
        <v>2018</v>
      </c>
      <c r="E3274" s="228" t="s">
        <v>18254</v>
      </c>
    </row>
    <row r="3275" spans="1:5" ht="12.75">
      <c r="A3275" s="227">
        <v>4300</v>
      </c>
      <c r="B3275" s="227" t="s">
        <v>12084</v>
      </c>
      <c r="C3275" s="228" t="s">
        <v>2017</v>
      </c>
      <c r="D3275" s="228" t="s">
        <v>2018</v>
      </c>
      <c r="E3275" s="228" t="s">
        <v>20608</v>
      </c>
    </row>
    <row r="3276" spans="1:5" ht="12.75">
      <c r="A3276" s="227">
        <v>4301</v>
      </c>
      <c r="B3276" s="227" t="s">
        <v>12085</v>
      </c>
      <c r="C3276" s="228" t="s">
        <v>2017</v>
      </c>
      <c r="D3276" s="228" t="s">
        <v>2018</v>
      </c>
      <c r="E3276" s="228" t="s">
        <v>21137</v>
      </c>
    </row>
    <row r="3277" spans="1:5" ht="12.75">
      <c r="A3277" s="227">
        <v>4320</v>
      </c>
      <c r="B3277" s="227" t="s">
        <v>12086</v>
      </c>
      <c r="C3277" s="228" t="s">
        <v>2017</v>
      </c>
      <c r="D3277" s="228" t="s">
        <v>2018</v>
      </c>
      <c r="E3277" s="228" t="s">
        <v>21138</v>
      </c>
    </row>
    <row r="3278" spans="1:5" ht="12.75">
      <c r="A3278" s="227">
        <v>4318</v>
      </c>
      <c r="B3278" s="227" t="s">
        <v>12087</v>
      </c>
      <c r="C3278" s="228" t="s">
        <v>2017</v>
      </c>
      <c r="D3278" s="228" t="s">
        <v>2018</v>
      </c>
      <c r="E3278" s="228" t="s">
        <v>21139</v>
      </c>
    </row>
    <row r="3279" spans="1:5" ht="12.75">
      <c r="A3279" s="227">
        <v>40547</v>
      </c>
      <c r="B3279" s="227" t="s">
        <v>12088</v>
      </c>
      <c r="C3279" s="228" t="s">
        <v>2034</v>
      </c>
      <c r="D3279" s="228" t="s">
        <v>2020</v>
      </c>
      <c r="E3279" s="228" t="s">
        <v>21140</v>
      </c>
    </row>
    <row r="3280" spans="1:5" ht="12.75">
      <c r="A3280" s="227">
        <v>11962</v>
      </c>
      <c r="B3280" s="227" t="s">
        <v>12089</v>
      </c>
      <c r="C3280" s="228" t="s">
        <v>2017</v>
      </c>
      <c r="D3280" s="228" t="s">
        <v>2020</v>
      </c>
      <c r="E3280" s="228" t="s">
        <v>21113</v>
      </c>
    </row>
    <row r="3281" spans="1:5" ht="12.75">
      <c r="A3281" s="227">
        <v>4332</v>
      </c>
      <c r="B3281" s="227" t="s">
        <v>12090</v>
      </c>
      <c r="C3281" s="228" t="s">
        <v>2017</v>
      </c>
      <c r="D3281" s="228" t="s">
        <v>2020</v>
      </c>
      <c r="E3281" s="228" t="s">
        <v>20486</v>
      </c>
    </row>
    <row r="3282" spans="1:5" ht="12.75">
      <c r="A3282" s="227">
        <v>4331</v>
      </c>
      <c r="B3282" s="227" t="s">
        <v>12091</v>
      </c>
      <c r="C3282" s="228" t="s">
        <v>2017</v>
      </c>
      <c r="D3282" s="228" t="s">
        <v>2020</v>
      </c>
      <c r="E3282" s="228" t="s">
        <v>18550</v>
      </c>
    </row>
    <row r="3283" spans="1:5" ht="12.75">
      <c r="A3283" s="227">
        <v>4336</v>
      </c>
      <c r="B3283" s="227" t="s">
        <v>12092</v>
      </c>
      <c r="C3283" s="228" t="s">
        <v>2017</v>
      </c>
      <c r="D3283" s="228" t="s">
        <v>2020</v>
      </c>
      <c r="E3283" s="228" t="s">
        <v>19000</v>
      </c>
    </row>
    <row r="3284" spans="1:5" ht="12.75">
      <c r="A3284" s="227">
        <v>13294</v>
      </c>
      <c r="B3284" s="227" t="s">
        <v>12093</v>
      </c>
      <c r="C3284" s="228" t="s">
        <v>2017</v>
      </c>
      <c r="D3284" s="228" t="s">
        <v>2020</v>
      </c>
      <c r="E3284" s="228" t="s">
        <v>18674</v>
      </c>
    </row>
    <row r="3285" spans="1:5" ht="12.75">
      <c r="A3285" s="227">
        <v>11948</v>
      </c>
      <c r="B3285" s="227" t="s">
        <v>12094</v>
      </c>
      <c r="C3285" s="228" t="s">
        <v>2017</v>
      </c>
      <c r="D3285" s="228" t="s">
        <v>2020</v>
      </c>
      <c r="E3285" s="228" t="s">
        <v>21141</v>
      </c>
    </row>
    <row r="3286" spans="1:5" ht="12.75">
      <c r="A3286" s="227">
        <v>4382</v>
      </c>
      <c r="B3286" s="227" t="s">
        <v>12095</v>
      </c>
      <c r="C3286" s="228" t="s">
        <v>2017</v>
      </c>
      <c r="D3286" s="228" t="s">
        <v>2020</v>
      </c>
      <c r="E3286" s="228" t="s">
        <v>18699</v>
      </c>
    </row>
    <row r="3287" spans="1:5" ht="12.75">
      <c r="A3287" s="227">
        <v>4354</v>
      </c>
      <c r="B3287" s="227" t="s">
        <v>12096</v>
      </c>
      <c r="C3287" s="228" t="s">
        <v>2017</v>
      </c>
      <c r="D3287" s="228" t="s">
        <v>2020</v>
      </c>
      <c r="E3287" s="228" t="s">
        <v>21142</v>
      </c>
    </row>
    <row r="3288" spans="1:5" ht="12.75">
      <c r="A3288" s="227">
        <v>40839</v>
      </c>
      <c r="B3288" s="227" t="s">
        <v>12097</v>
      </c>
      <c r="C3288" s="228" t="s">
        <v>2034</v>
      </c>
      <c r="D3288" s="228" t="s">
        <v>2020</v>
      </c>
      <c r="E3288" s="228" t="s">
        <v>21143</v>
      </c>
    </row>
    <row r="3289" spans="1:5" ht="12.75">
      <c r="A3289" s="227">
        <v>40552</v>
      </c>
      <c r="B3289" s="227" t="s">
        <v>12098</v>
      </c>
      <c r="C3289" s="228" t="s">
        <v>2034</v>
      </c>
      <c r="D3289" s="228" t="s">
        <v>2020</v>
      </c>
      <c r="E3289" s="228" t="s">
        <v>21144</v>
      </c>
    </row>
    <row r="3290" spans="1:5" ht="12.75">
      <c r="A3290" s="227">
        <v>40549</v>
      </c>
      <c r="B3290" s="227" t="s">
        <v>12099</v>
      </c>
      <c r="C3290" s="228" t="s">
        <v>2034</v>
      </c>
      <c r="D3290" s="228" t="s">
        <v>2020</v>
      </c>
      <c r="E3290" s="228" t="s">
        <v>21145</v>
      </c>
    </row>
    <row r="3291" spans="1:5" ht="12.75">
      <c r="A3291" s="227">
        <v>4385</v>
      </c>
      <c r="B3291" s="227" t="s">
        <v>12100</v>
      </c>
      <c r="C3291" s="228" t="s">
        <v>2030</v>
      </c>
      <c r="D3291" s="228" t="s">
        <v>2018</v>
      </c>
      <c r="E3291" s="228" t="s">
        <v>21146</v>
      </c>
    </row>
    <row r="3292" spans="1:5" ht="12.75">
      <c r="A3292" s="227">
        <v>20078</v>
      </c>
      <c r="B3292" s="227" t="s">
        <v>12101</v>
      </c>
      <c r="C3292" s="228" t="s">
        <v>2017</v>
      </c>
      <c r="D3292" s="228" t="s">
        <v>2018</v>
      </c>
      <c r="E3292" s="228" t="s">
        <v>21147</v>
      </c>
    </row>
    <row r="3293" spans="1:5" ht="12.75">
      <c r="A3293" s="227">
        <v>39897</v>
      </c>
      <c r="B3293" s="227" t="s">
        <v>12102</v>
      </c>
      <c r="C3293" s="228" t="s">
        <v>2017</v>
      </c>
      <c r="D3293" s="228" t="s">
        <v>2020</v>
      </c>
      <c r="E3293" s="228" t="s">
        <v>21148</v>
      </c>
    </row>
    <row r="3294" spans="1:5" ht="12.75">
      <c r="A3294" s="227">
        <v>118</v>
      </c>
      <c r="B3294" s="227" t="s">
        <v>12103</v>
      </c>
      <c r="C3294" s="228" t="s">
        <v>2017</v>
      </c>
      <c r="D3294" s="228" t="s">
        <v>2018</v>
      </c>
      <c r="E3294" s="228" t="s">
        <v>21149</v>
      </c>
    </row>
    <row r="3295" spans="1:5" ht="12.75">
      <c r="A3295" s="227">
        <v>4396</v>
      </c>
      <c r="B3295" s="227" t="s">
        <v>12104</v>
      </c>
      <c r="C3295" s="228" t="s">
        <v>2019</v>
      </c>
      <c r="D3295" s="228" t="s">
        <v>2018</v>
      </c>
      <c r="E3295" s="228" t="s">
        <v>21150</v>
      </c>
    </row>
    <row r="3296" spans="1:5" ht="12.75">
      <c r="A3296" s="227">
        <v>36881</v>
      </c>
      <c r="B3296" s="227" t="s">
        <v>12105</v>
      </c>
      <c r="C3296" s="228" t="s">
        <v>2019</v>
      </c>
      <c r="D3296" s="228" t="s">
        <v>2018</v>
      </c>
      <c r="E3296" s="228" t="s">
        <v>21151</v>
      </c>
    </row>
    <row r="3297" spans="1:5" ht="12.75">
      <c r="A3297" s="227">
        <v>4397</v>
      </c>
      <c r="B3297" s="227" t="s">
        <v>12106</v>
      </c>
      <c r="C3297" s="228" t="s">
        <v>2019</v>
      </c>
      <c r="D3297" s="228" t="s">
        <v>2018</v>
      </c>
      <c r="E3297" s="228" t="s">
        <v>21152</v>
      </c>
    </row>
    <row r="3298" spans="1:5" ht="12.75">
      <c r="A3298" s="227">
        <v>36882</v>
      </c>
      <c r="B3298" s="227" t="s">
        <v>12107</v>
      </c>
      <c r="C3298" s="228" t="s">
        <v>2019</v>
      </c>
      <c r="D3298" s="228" t="s">
        <v>2018</v>
      </c>
      <c r="E3298" s="228" t="s">
        <v>21153</v>
      </c>
    </row>
    <row r="3299" spans="1:5" ht="12.75">
      <c r="A3299" s="227">
        <v>4751</v>
      </c>
      <c r="B3299" s="227" t="s">
        <v>12108</v>
      </c>
      <c r="C3299" s="228" t="s">
        <v>2021</v>
      </c>
      <c r="D3299" s="228" t="s">
        <v>2018</v>
      </c>
      <c r="E3299" s="228" t="s">
        <v>18392</v>
      </c>
    </row>
    <row r="3300" spans="1:5" ht="12.75">
      <c r="A3300" s="227">
        <v>41066</v>
      </c>
      <c r="B3300" s="227" t="s">
        <v>12109</v>
      </c>
      <c r="C3300" s="228" t="s">
        <v>2027</v>
      </c>
      <c r="D3300" s="228" t="s">
        <v>2018</v>
      </c>
      <c r="E3300" s="228" t="s">
        <v>18439</v>
      </c>
    </row>
    <row r="3301" spans="1:5" ht="12.75">
      <c r="A3301" s="227">
        <v>39604</v>
      </c>
      <c r="B3301" s="227" t="s">
        <v>12110</v>
      </c>
      <c r="C3301" s="228" t="s">
        <v>2017</v>
      </c>
      <c r="D3301" s="228" t="s">
        <v>2018</v>
      </c>
      <c r="E3301" s="228" t="s">
        <v>21154</v>
      </c>
    </row>
    <row r="3302" spans="1:5" ht="12.75">
      <c r="A3302" s="227">
        <v>39605</v>
      </c>
      <c r="B3302" s="227" t="s">
        <v>12111</v>
      </c>
      <c r="C3302" s="228" t="s">
        <v>2017</v>
      </c>
      <c r="D3302" s="228" t="s">
        <v>2018</v>
      </c>
      <c r="E3302" s="228" t="s">
        <v>18787</v>
      </c>
    </row>
    <row r="3303" spans="1:5" ht="12.75">
      <c r="A3303" s="227">
        <v>39606</v>
      </c>
      <c r="B3303" s="227" t="s">
        <v>12112</v>
      </c>
      <c r="C3303" s="228" t="s">
        <v>2017</v>
      </c>
      <c r="D3303" s="228" t="s">
        <v>2018</v>
      </c>
      <c r="E3303" s="228" t="s">
        <v>19276</v>
      </c>
    </row>
    <row r="3304" spans="1:5" ht="12.75">
      <c r="A3304" s="227">
        <v>39607</v>
      </c>
      <c r="B3304" s="227" t="s">
        <v>12113</v>
      </c>
      <c r="C3304" s="228" t="s">
        <v>2017</v>
      </c>
      <c r="D3304" s="228" t="s">
        <v>2018</v>
      </c>
      <c r="E3304" s="228" t="s">
        <v>21155</v>
      </c>
    </row>
    <row r="3305" spans="1:5" ht="12.75">
      <c r="A3305" s="227">
        <v>39594</v>
      </c>
      <c r="B3305" s="227" t="s">
        <v>12114</v>
      </c>
      <c r="C3305" s="228" t="s">
        <v>2017</v>
      </c>
      <c r="D3305" s="228" t="s">
        <v>2022</v>
      </c>
      <c r="E3305" s="228" t="s">
        <v>21156</v>
      </c>
    </row>
    <row r="3306" spans="1:5" ht="12.75">
      <c r="A3306" s="227">
        <v>39596</v>
      </c>
      <c r="B3306" s="227" t="s">
        <v>12115</v>
      </c>
      <c r="C3306" s="228" t="s">
        <v>2017</v>
      </c>
      <c r="D3306" s="228" t="s">
        <v>2018</v>
      </c>
      <c r="E3306" s="228" t="s">
        <v>21157</v>
      </c>
    </row>
    <row r="3307" spans="1:5" ht="12.75">
      <c r="A3307" s="227">
        <v>39595</v>
      </c>
      <c r="B3307" s="227" t="s">
        <v>12116</v>
      </c>
      <c r="C3307" s="228" t="s">
        <v>2017</v>
      </c>
      <c r="D3307" s="228" t="s">
        <v>2018</v>
      </c>
      <c r="E3307" s="228" t="s">
        <v>21158</v>
      </c>
    </row>
    <row r="3308" spans="1:5" ht="12.75">
      <c r="A3308" s="227">
        <v>39597</v>
      </c>
      <c r="B3308" s="227" t="s">
        <v>12117</v>
      </c>
      <c r="C3308" s="228" t="s">
        <v>2017</v>
      </c>
      <c r="D3308" s="228" t="s">
        <v>2018</v>
      </c>
      <c r="E3308" s="228" t="s">
        <v>21159</v>
      </c>
    </row>
    <row r="3309" spans="1:5" ht="12.75">
      <c r="A3309" s="227">
        <v>10731</v>
      </c>
      <c r="B3309" s="227" t="s">
        <v>12118</v>
      </c>
      <c r="C3309" s="228" t="s">
        <v>2019</v>
      </c>
      <c r="D3309" s="228" t="s">
        <v>2020</v>
      </c>
      <c r="E3309" s="228" t="s">
        <v>21160</v>
      </c>
    </row>
    <row r="3310" spans="1:5" ht="12.75">
      <c r="A3310" s="227">
        <v>4704</v>
      </c>
      <c r="B3310" s="227" t="s">
        <v>12119</v>
      </c>
      <c r="C3310" s="228" t="s">
        <v>2019</v>
      </c>
      <c r="D3310" s="228" t="s">
        <v>2020</v>
      </c>
      <c r="E3310" s="228" t="s">
        <v>21161</v>
      </c>
    </row>
    <row r="3311" spans="1:5" ht="12.75">
      <c r="A3311" s="227">
        <v>10730</v>
      </c>
      <c r="B3311" s="227" t="s">
        <v>12120</v>
      </c>
      <c r="C3311" s="228" t="s">
        <v>2019</v>
      </c>
      <c r="D3311" s="228" t="s">
        <v>2020</v>
      </c>
      <c r="E3311" s="228" t="s">
        <v>21162</v>
      </c>
    </row>
    <row r="3312" spans="1:5" ht="12.75">
      <c r="A3312" s="227">
        <v>4729</v>
      </c>
      <c r="B3312" s="227" t="s">
        <v>12121</v>
      </c>
      <c r="C3312" s="228" t="s">
        <v>2026</v>
      </c>
      <c r="D3312" s="228" t="s">
        <v>2018</v>
      </c>
      <c r="E3312" s="228" t="s">
        <v>21163</v>
      </c>
    </row>
    <row r="3313" spans="1:5" ht="12.75">
      <c r="A3313" s="227">
        <v>4720</v>
      </c>
      <c r="B3313" s="227" t="s">
        <v>12122</v>
      </c>
      <c r="C3313" s="228" t="s">
        <v>2026</v>
      </c>
      <c r="D3313" s="228" t="s">
        <v>2018</v>
      </c>
      <c r="E3313" s="228" t="s">
        <v>21164</v>
      </c>
    </row>
    <row r="3314" spans="1:5" ht="12.75">
      <c r="A3314" s="227">
        <v>4721</v>
      </c>
      <c r="B3314" s="227" t="s">
        <v>12123</v>
      </c>
      <c r="C3314" s="228" t="s">
        <v>2026</v>
      </c>
      <c r="D3314" s="228" t="s">
        <v>2018</v>
      </c>
      <c r="E3314" s="228" t="s">
        <v>21165</v>
      </c>
    </row>
    <row r="3315" spans="1:5" ht="12.75">
      <c r="A3315" s="227">
        <v>4718</v>
      </c>
      <c r="B3315" s="227" t="s">
        <v>12124</v>
      </c>
      <c r="C3315" s="228" t="s">
        <v>2026</v>
      </c>
      <c r="D3315" s="228" t="s">
        <v>2022</v>
      </c>
      <c r="E3315" s="228" t="s">
        <v>21166</v>
      </c>
    </row>
    <row r="3316" spans="1:5" ht="12.75">
      <c r="A3316" s="227">
        <v>4722</v>
      </c>
      <c r="B3316" s="227" t="s">
        <v>12125</v>
      </c>
      <c r="C3316" s="228" t="s">
        <v>2026</v>
      </c>
      <c r="D3316" s="228" t="s">
        <v>2018</v>
      </c>
      <c r="E3316" s="228" t="s">
        <v>21167</v>
      </c>
    </row>
    <row r="3317" spans="1:5" ht="12.75">
      <c r="A3317" s="227">
        <v>4723</v>
      </c>
      <c r="B3317" s="227" t="s">
        <v>12126</v>
      </c>
      <c r="C3317" s="228" t="s">
        <v>2026</v>
      </c>
      <c r="D3317" s="228" t="s">
        <v>2018</v>
      </c>
      <c r="E3317" s="228" t="s">
        <v>21168</v>
      </c>
    </row>
    <row r="3318" spans="1:5" ht="12.75">
      <c r="A3318" s="227">
        <v>4727</v>
      </c>
      <c r="B3318" s="227" t="s">
        <v>12127</v>
      </c>
      <c r="C3318" s="228" t="s">
        <v>2026</v>
      </c>
      <c r="D3318" s="228" t="s">
        <v>2018</v>
      </c>
      <c r="E3318" s="228" t="s">
        <v>21169</v>
      </c>
    </row>
    <row r="3319" spans="1:5" ht="12.75">
      <c r="A3319" s="227">
        <v>4748</v>
      </c>
      <c r="B3319" s="227" t="s">
        <v>12128</v>
      </c>
      <c r="C3319" s="228" t="s">
        <v>2026</v>
      </c>
      <c r="D3319" s="228" t="s">
        <v>2018</v>
      </c>
      <c r="E3319" s="228" t="s">
        <v>21170</v>
      </c>
    </row>
    <row r="3320" spans="1:5" ht="12.75">
      <c r="A3320" s="227">
        <v>4730</v>
      </c>
      <c r="B3320" s="227" t="s">
        <v>12129</v>
      </c>
      <c r="C3320" s="228" t="s">
        <v>2026</v>
      </c>
      <c r="D3320" s="228" t="s">
        <v>2018</v>
      </c>
      <c r="E3320" s="228" t="s">
        <v>21171</v>
      </c>
    </row>
    <row r="3321" spans="1:5" ht="12.75">
      <c r="A3321" s="227">
        <v>13186</v>
      </c>
      <c r="B3321" s="227" t="s">
        <v>12130</v>
      </c>
      <c r="C3321" s="228" t="s">
        <v>2026</v>
      </c>
      <c r="D3321" s="228" t="s">
        <v>2018</v>
      </c>
      <c r="E3321" s="228" t="s">
        <v>21172</v>
      </c>
    </row>
    <row r="3322" spans="1:5" ht="12.75">
      <c r="A3322" s="227">
        <v>10737</v>
      </c>
      <c r="B3322" s="227" t="s">
        <v>12131</v>
      </c>
      <c r="C3322" s="228" t="s">
        <v>2019</v>
      </c>
      <c r="D3322" s="228" t="s">
        <v>2020</v>
      </c>
      <c r="E3322" s="228" t="s">
        <v>21173</v>
      </c>
    </row>
    <row r="3323" spans="1:5" ht="12.75">
      <c r="A3323" s="227">
        <v>10734</v>
      </c>
      <c r="B3323" s="227" t="s">
        <v>12132</v>
      </c>
      <c r="C3323" s="228" t="s">
        <v>2019</v>
      </c>
      <c r="D3323" s="228" t="s">
        <v>2020</v>
      </c>
      <c r="E3323" s="228" t="s">
        <v>21174</v>
      </c>
    </row>
    <row r="3324" spans="1:5" ht="12.75">
      <c r="A3324" s="227">
        <v>4708</v>
      </c>
      <c r="B3324" s="227" t="s">
        <v>12133</v>
      </c>
      <c r="C3324" s="228" t="s">
        <v>2019</v>
      </c>
      <c r="D3324" s="228" t="s">
        <v>2020</v>
      </c>
      <c r="E3324" s="228" t="s">
        <v>21175</v>
      </c>
    </row>
    <row r="3325" spans="1:5" ht="12.75">
      <c r="A3325" s="227">
        <v>4712</v>
      </c>
      <c r="B3325" s="227" t="s">
        <v>12134</v>
      </c>
      <c r="C3325" s="228" t="s">
        <v>2019</v>
      </c>
      <c r="D3325" s="228" t="s">
        <v>2020</v>
      </c>
      <c r="E3325" s="228" t="s">
        <v>21176</v>
      </c>
    </row>
    <row r="3326" spans="1:5" ht="12.75">
      <c r="A3326" s="227">
        <v>4710</v>
      </c>
      <c r="B3326" s="227" t="s">
        <v>12135</v>
      </c>
      <c r="C3326" s="228" t="s">
        <v>2019</v>
      </c>
      <c r="D3326" s="228" t="s">
        <v>2020</v>
      </c>
      <c r="E3326" s="228" t="s">
        <v>21177</v>
      </c>
    </row>
    <row r="3327" spans="1:5" ht="12.75">
      <c r="A3327" s="227">
        <v>4746</v>
      </c>
      <c r="B3327" s="227" t="s">
        <v>12136</v>
      </c>
      <c r="C3327" s="228" t="s">
        <v>2026</v>
      </c>
      <c r="D3327" s="228" t="s">
        <v>2018</v>
      </c>
      <c r="E3327" s="228" t="s">
        <v>21178</v>
      </c>
    </row>
    <row r="3328" spans="1:5" ht="12.75">
      <c r="A3328" s="227">
        <v>4750</v>
      </c>
      <c r="B3328" s="227" t="s">
        <v>12137</v>
      </c>
      <c r="C3328" s="228" t="s">
        <v>2021</v>
      </c>
      <c r="D3328" s="228" t="s">
        <v>2022</v>
      </c>
      <c r="E3328" s="228" t="s">
        <v>18392</v>
      </c>
    </row>
    <row r="3329" spans="1:5" ht="12.75">
      <c r="A3329" s="227">
        <v>41065</v>
      </c>
      <c r="B3329" s="227" t="s">
        <v>12138</v>
      </c>
      <c r="C3329" s="228" t="s">
        <v>2027</v>
      </c>
      <c r="D3329" s="228" t="s">
        <v>2018</v>
      </c>
      <c r="E3329" s="228" t="s">
        <v>18393</v>
      </c>
    </row>
    <row r="3330" spans="1:5" ht="12.75">
      <c r="A3330" s="227">
        <v>34747</v>
      </c>
      <c r="B3330" s="227" t="s">
        <v>12139</v>
      </c>
      <c r="C3330" s="228" t="s">
        <v>2023</v>
      </c>
      <c r="D3330" s="228" t="s">
        <v>2018</v>
      </c>
      <c r="E3330" s="228" t="s">
        <v>21179</v>
      </c>
    </row>
    <row r="3331" spans="1:5" ht="12.75">
      <c r="A3331" s="227">
        <v>4826</v>
      </c>
      <c r="B3331" s="227" t="s">
        <v>12140</v>
      </c>
      <c r="C3331" s="228" t="s">
        <v>2023</v>
      </c>
      <c r="D3331" s="228" t="s">
        <v>2018</v>
      </c>
      <c r="E3331" s="228" t="s">
        <v>21180</v>
      </c>
    </row>
    <row r="3332" spans="1:5" ht="12.75">
      <c r="A3332" s="227">
        <v>41975</v>
      </c>
      <c r="B3332" s="227" t="s">
        <v>12141</v>
      </c>
      <c r="C3332" s="228" t="s">
        <v>2019</v>
      </c>
      <c r="D3332" s="228" t="s">
        <v>2020</v>
      </c>
      <c r="E3332" s="228" t="s">
        <v>21181</v>
      </c>
    </row>
    <row r="3333" spans="1:5" ht="12.75">
      <c r="A3333" s="227">
        <v>4825</v>
      </c>
      <c r="B3333" s="227" t="s">
        <v>12142</v>
      </c>
      <c r="C3333" s="228" t="s">
        <v>2023</v>
      </c>
      <c r="D3333" s="228" t="s">
        <v>2018</v>
      </c>
      <c r="E3333" s="228" t="s">
        <v>21182</v>
      </c>
    </row>
    <row r="3334" spans="1:5" ht="12.75">
      <c r="A3334" s="227">
        <v>34744</v>
      </c>
      <c r="B3334" s="227" t="s">
        <v>12143</v>
      </c>
      <c r="C3334" s="228" t="s">
        <v>2019</v>
      </c>
      <c r="D3334" s="228" t="s">
        <v>2020</v>
      </c>
      <c r="E3334" s="228" t="s">
        <v>21183</v>
      </c>
    </row>
    <row r="3335" spans="1:5" ht="12.75">
      <c r="A3335" s="227">
        <v>39430</v>
      </c>
      <c r="B3335" s="227" t="s">
        <v>12144</v>
      </c>
      <c r="C3335" s="228" t="s">
        <v>2017</v>
      </c>
      <c r="D3335" s="228" t="s">
        <v>2018</v>
      </c>
      <c r="E3335" s="228" t="s">
        <v>18766</v>
      </c>
    </row>
    <row r="3336" spans="1:5" ht="12.75">
      <c r="A3336" s="227">
        <v>39573</v>
      </c>
      <c r="B3336" s="227" t="s">
        <v>12145</v>
      </c>
      <c r="C3336" s="228" t="s">
        <v>2017</v>
      </c>
      <c r="D3336" s="228" t="s">
        <v>2018</v>
      </c>
      <c r="E3336" s="228" t="s">
        <v>19841</v>
      </c>
    </row>
    <row r="3337" spans="1:5" ht="12.75">
      <c r="A3337" s="227">
        <v>38410</v>
      </c>
      <c r="B3337" s="227" t="s">
        <v>12146</v>
      </c>
      <c r="C3337" s="228" t="s">
        <v>2017</v>
      </c>
      <c r="D3337" s="228" t="s">
        <v>2018</v>
      </c>
      <c r="E3337" s="228" t="s">
        <v>21184</v>
      </c>
    </row>
    <row r="3338" spans="1:5" ht="12.75">
      <c r="A3338" s="227">
        <v>41596</v>
      </c>
      <c r="B3338" s="227" t="s">
        <v>12147</v>
      </c>
      <c r="C3338" s="228" t="s">
        <v>2024</v>
      </c>
      <c r="D3338" s="228" t="s">
        <v>2020</v>
      </c>
      <c r="E3338" s="228" t="s">
        <v>21185</v>
      </c>
    </row>
    <row r="3339" spans="1:5" ht="12.75">
      <c r="A3339" s="227">
        <v>41598</v>
      </c>
      <c r="B3339" s="227" t="s">
        <v>12148</v>
      </c>
      <c r="C3339" s="228" t="s">
        <v>2024</v>
      </c>
      <c r="D3339" s="228" t="s">
        <v>2020</v>
      </c>
      <c r="E3339" s="228" t="s">
        <v>21185</v>
      </c>
    </row>
    <row r="3340" spans="1:5" ht="12.75">
      <c r="A3340" s="227">
        <v>41594</v>
      </c>
      <c r="B3340" s="227" t="s">
        <v>12149</v>
      </c>
      <c r="C3340" s="228" t="s">
        <v>2024</v>
      </c>
      <c r="D3340" s="228" t="s">
        <v>2020</v>
      </c>
      <c r="E3340" s="228" t="s">
        <v>19018</v>
      </c>
    </row>
    <row r="3341" spans="1:5" ht="12.75">
      <c r="A3341" s="227">
        <v>43663</v>
      </c>
      <c r="B3341" s="227" t="s">
        <v>12150</v>
      </c>
      <c r="C3341" s="228" t="s">
        <v>2024</v>
      </c>
      <c r="D3341" s="228" t="s">
        <v>2020</v>
      </c>
      <c r="E3341" s="228" t="s">
        <v>21186</v>
      </c>
    </row>
    <row r="3342" spans="1:5" ht="12.75">
      <c r="A3342" s="227">
        <v>4766</v>
      </c>
      <c r="B3342" s="227" t="s">
        <v>12151</v>
      </c>
      <c r="C3342" s="228" t="s">
        <v>2024</v>
      </c>
      <c r="D3342" s="228" t="s">
        <v>2020</v>
      </c>
      <c r="E3342" s="228" t="s">
        <v>20795</v>
      </c>
    </row>
    <row r="3343" spans="1:5" ht="12.75">
      <c r="A3343" s="227">
        <v>43664</v>
      </c>
      <c r="B3343" s="227" t="s">
        <v>12152</v>
      </c>
      <c r="C3343" s="228" t="s">
        <v>2024</v>
      </c>
      <c r="D3343" s="228" t="s">
        <v>2020</v>
      </c>
      <c r="E3343" s="228" t="s">
        <v>21187</v>
      </c>
    </row>
    <row r="3344" spans="1:5" ht="12.75">
      <c r="A3344" s="227">
        <v>43082</v>
      </c>
      <c r="B3344" s="227" t="s">
        <v>12153</v>
      </c>
      <c r="C3344" s="228" t="s">
        <v>2024</v>
      </c>
      <c r="D3344" s="228" t="s">
        <v>2020</v>
      </c>
      <c r="E3344" s="228" t="s">
        <v>19268</v>
      </c>
    </row>
    <row r="3345" spans="1:5" ht="12.75">
      <c r="A3345" s="227">
        <v>43665</v>
      </c>
      <c r="B3345" s="227" t="s">
        <v>12154</v>
      </c>
      <c r="C3345" s="228" t="s">
        <v>2024</v>
      </c>
      <c r="D3345" s="228" t="s">
        <v>2020</v>
      </c>
      <c r="E3345" s="228" t="s">
        <v>20795</v>
      </c>
    </row>
    <row r="3346" spans="1:5" ht="12.75">
      <c r="A3346" s="227">
        <v>10966</v>
      </c>
      <c r="B3346" s="227" t="s">
        <v>12155</v>
      </c>
      <c r="C3346" s="228" t="s">
        <v>2024</v>
      </c>
      <c r="D3346" s="228" t="s">
        <v>2020</v>
      </c>
      <c r="E3346" s="228" t="s">
        <v>21186</v>
      </c>
    </row>
    <row r="3347" spans="1:5" ht="12.75">
      <c r="A3347" s="227">
        <v>43692</v>
      </c>
      <c r="B3347" s="227" t="s">
        <v>12156</v>
      </c>
      <c r="C3347" s="228" t="s">
        <v>2024</v>
      </c>
      <c r="D3347" s="228" t="s">
        <v>2020</v>
      </c>
      <c r="E3347" s="228" t="s">
        <v>21186</v>
      </c>
    </row>
    <row r="3348" spans="1:5" ht="12.75">
      <c r="A3348" s="227">
        <v>43083</v>
      </c>
      <c r="B3348" s="227" t="s">
        <v>12157</v>
      </c>
      <c r="C3348" s="228" t="s">
        <v>2024</v>
      </c>
      <c r="D3348" s="228" t="s">
        <v>2020</v>
      </c>
      <c r="E3348" s="228" t="s">
        <v>21188</v>
      </c>
    </row>
    <row r="3349" spans="1:5" ht="12.75">
      <c r="A3349" s="227">
        <v>40535</v>
      </c>
      <c r="B3349" s="227" t="s">
        <v>12158</v>
      </c>
      <c r="C3349" s="228" t="s">
        <v>2024</v>
      </c>
      <c r="D3349" s="228" t="s">
        <v>2020</v>
      </c>
      <c r="E3349" s="228" t="s">
        <v>21188</v>
      </c>
    </row>
    <row r="3350" spans="1:5" ht="12.75">
      <c r="A3350" s="227">
        <v>39427</v>
      </c>
      <c r="B3350" s="227" t="s">
        <v>12159</v>
      </c>
      <c r="C3350" s="228" t="s">
        <v>2023</v>
      </c>
      <c r="D3350" s="228" t="s">
        <v>2018</v>
      </c>
      <c r="E3350" s="228" t="s">
        <v>18533</v>
      </c>
    </row>
    <row r="3351" spans="1:5" ht="12.75">
      <c r="A3351" s="227">
        <v>39424</v>
      </c>
      <c r="B3351" s="227" t="s">
        <v>12160</v>
      </c>
      <c r="C3351" s="228" t="s">
        <v>2023</v>
      </c>
      <c r="D3351" s="228" t="s">
        <v>2018</v>
      </c>
      <c r="E3351" s="228" t="s">
        <v>21136</v>
      </c>
    </row>
    <row r="3352" spans="1:5" ht="12.75">
      <c r="A3352" s="227">
        <v>39425</v>
      </c>
      <c r="B3352" s="227" t="s">
        <v>12161</v>
      </c>
      <c r="C3352" s="228" t="s">
        <v>2023</v>
      </c>
      <c r="D3352" s="228" t="s">
        <v>2018</v>
      </c>
      <c r="E3352" s="228" t="s">
        <v>18078</v>
      </c>
    </row>
    <row r="3353" spans="1:5" ht="12.75">
      <c r="A3353" s="227">
        <v>40664</v>
      </c>
      <c r="B3353" s="227" t="s">
        <v>12162</v>
      </c>
      <c r="C3353" s="228" t="s">
        <v>2024</v>
      </c>
      <c r="D3353" s="228" t="s">
        <v>2020</v>
      </c>
      <c r="E3353" s="228" t="s">
        <v>21189</v>
      </c>
    </row>
    <row r="3354" spans="1:5" ht="12.75">
      <c r="A3354" s="227">
        <v>34360</v>
      </c>
      <c r="B3354" s="227" t="s">
        <v>12163</v>
      </c>
      <c r="C3354" s="228" t="s">
        <v>2024</v>
      </c>
      <c r="D3354" s="228" t="s">
        <v>2020</v>
      </c>
      <c r="E3354" s="228" t="s">
        <v>21190</v>
      </c>
    </row>
    <row r="3355" spans="1:5" ht="12.75">
      <c r="A3355" s="227">
        <v>20259</v>
      </c>
      <c r="B3355" s="227" t="s">
        <v>12164</v>
      </c>
      <c r="C3355" s="228" t="s">
        <v>2023</v>
      </c>
      <c r="D3355" s="228" t="s">
        <v>2020</v>
      </c>
      <c r="E3355" s="228" t="s">
        <v>21191</v>
      </c>
    </row>
    <row r="3356" spans="1:5" ht="12.75">
      <c r="A3356" s="227">
        <v>14077</v>
      </c>
      <c r="B3356" s="227" t="s">
        <v>12165</v>
      </c>
      <c r="C3356" s="228" t="s">
        <v>2023</v>
      </c>
      <c r="D3356" s="228" t="s">
        <v>2020</v>
      </c>
      <c r="E3356" s="228" t="s">
        <v>21192</v>
      </c>
    </row>
    <row r="3357" spans="1:5" ht="12.75">
      <c r="A3357" s="227">
        <v>3678</v>
      </c>
      <c r="B3357" s="227" t="s">
        <v>12166</v>
      </c>
      <c r="C3357" s="228" t="s">
        <v>2023</v>
      </c>
      <c r="D3357" s="228" t="s">
        <v>2020</v>
      </c>
      <c r="E3357" s="228" t="s">
        <v>21012</v>
      </c>
    </row>
    <row r="3358" spans="1:5" ht="12.75">
      <c r="A3358" s="227">
        <v>39418</v>
      </c>
      <c r="B3358" s="227" t="s">
        <v>12167</v>
      </c>
      <c r="C3358" s="228" t="s">
        <v>2023</v>
      </c>
      <c r="D3358" s="228" t="s">
        <v>2018</v>
      </c>
      <c r="E3358" s="228" t="s">
        <v>21193</v>
      </c>
    </row>
    <row r="3359" spans="1:5" ht="12.75">
      <c r="A3359" s="227">
        <v>39419</v>
      </c>
      <c r="B3359" s="227" t="s">
        <v>12168</v>
      </c>
      <c r="C3359" s="228" t="s">
        <v>2023</v>
      </c>
      <c r="D3359" s="228" t="s">
        <v>2018</v>
      </c>
      <c r="E3359" s="228" t="s">
        <v>20384</v>
      </c>
    </row>
    <row r="3360" spans="1:5" ht="12.75">
      <c r="A3360" s="227">
        <v>39420</v>
      </c>
      <c r="B3360" s="227" t="s">
        <v>12169</v>
      </c>
      <c r="C3360" s="228" t="s">
        <v>2023</v>
      </c>
      <c r="D3360" s="228" t="s">
        <v>2018</v>
      </c>
      <c r="E3360" s="228" t="s">
        <v>21194</v>
      </c>
    </row>
    <row r="3361" spans="1:5" ht="12.75">
      <c r="A3361" s="227">
        <v>39571</v>
      </c>
      <c r="B3361" s="227" t="s">
        <v>12170</v>
      </c>
      <c r="C3361" s="228" t="s">
        <v>2023</v>
      </c>
      <c r="D3361" s="228" t="s">
        <v>2018</v>
      </c>
      <c r="E3361" s="228" t="s">
        <v>21195</v>
      </c>
    </row>
    <row r="3362" spans="1:5" ht="12.75">
      <c r="A3362" s="227">
        <v>39421</v>
      </c>
      <c r="B3362" s="227" t="s">
        <v>12171</v>
      </c>
      <c r="C3362" s="228" t="s">
        <v>2023</v>
      </c>
      <c r="D3362" s="228" t="s">
        <v>2018</v>
      </c>
      <c r="E3362" s="228" t="s">
        <v>21196</v>
      </c>
    </row>
    <row r="3363" spans="1:5" ht="12.75">
      <c r="A3363" s="227">
        <v>39422</v>
      </c>
      <c r="B3363" s="227" t="s">
        <v>12172</v>
      </c>
      <c r="C3363" s="228" t="s">
        <v>2023</v>
      </c>
      <c r="D3363" s="228" t="s">
        <v>2022</v>
      </c>
      <c r="E3363" s="228" t="s">
        <v>21197</v>
      </c>
    </row>
    <row r="3364" spans="1:5" ht="12.75">
      <c r="A3364" s="227">
        <v>39423</v>
      </c>
      <c r="B3364" s="227" t="s">
        <v>12173</v>
      </c>
      <c r="C3364" s="228" t="s">
        <v>2023</v>
      </c>
      <c r="D3364" s="228" t="s">
        <v>2018</v>
      </c>
      <c r="E3364" s="228" t="s">
        <v>18112</v>
      </c>
    </row>
    <row r="3365" spans="1:5" ht="12.75">
      <c r="A3365" s="227">
        <v>39426</v>
      </c>
      <c r="B3365" s="227" t="s">
        <v>12174</v>
      </c>
      <c r="C3365" s="228" t="s">
        <v>2023</v>
      </c>
      <c r="D3365" s="228" t="s">
        <v>2018</v>
      </c>
      <c r="E3365" s="228" t="s">
        <v>21198</v>
      </c>
    </row>
    <row r="3366" spans="1:5" ht="12.75">
      <c r="A3366" s="227">
        <v>39429</v>
      </c>
      <c r="B3366" s="227" t="s">
        <v>12175</v>
      </c>
      <c r="C3366" s="228" t="s">
        <v>2023</v>
      </c>
      <c r="D3366" s="228" t="s">
        <v>2018</v>
      </c>
      <c r="E3366" s="228" t="s">
        <v>18187</v>
      </c>
    </row>
    <row r="3367" spans="1:5" ht="12.75">
      <c r="A3367" s="227">
        <v>39428</v>
      </c>
      <c r="B3367" s="227" t="s">
        <v>12176</v>
      </c>
      <c r="C3367" s="228" t="s">
        <v>2023</v>
      </c>
      <c r="D3367" s="228" t="s">
        <v>2018</v>
      </c>
      <c r="E3367" s="228" t="s">
        <v>21199</v>
      </c>
    </row>
    <row r="3368" spans="1:5" ht="12.75">
      <c r="A3368" s="227">
        <v>39572</v>
      </c>
      <c r="B3368" s="227" t="s">
        <v>12177</v>
      </c>
      <c r="C3368" s="228" t="s">
        <v>2023</v>
      </c>
      <c r="D3368" s="228" t="s">
        <v>2018</v>
      </c>
      <c r="E3368" s="228" t="s">
        <v>21200</v>
      </c>
    </row>
    <row r="3369" spans="1:5" ht="12.75">
      <c r="A3369" s="227">
        <v>39570</v>
      </c>
      <c r="B3369" s="227" t="s">
        <v>12178</v>
      </c>
      <c r="C3369" s="228" t="s">
        <v>2023</v>
      </c>
      <c r="D3369" s="228" t="s">
        <v>2018</v>
      </c>
      <c r="E3369" s="228" t="s">
        <v>21201</v>
      </c>
    </row>
    <row r="3370" spans="1:5" ht="12.75">
      <c r="A3370" s="227">
        <v>39569</v>
      </c>
      <c r="B3370" s="227" t="s">
        <v>12179</v>
      </c>
      <c r="C3370" s="228" t="s">
        <v>2023</v>
      </c>
      <c r="D3370" s="228" t="s">
        <v>2018</v>
      </c>
      <c r="E3370" s="228" t="s">
        <v>21202</v>
      </c>
    </row>
    <row r="3371" spans="1:5" ht="12.75">
      <c r="A3371" s="227">
        <v>11552</v>
      </c>
      <c r="B3371" s="227" t="s">
        <v>12180</v>
      </c>
      <c r="C3371" s="228" t="s">
        <v>2023</v>
      </c>
      <c r="D3371" s="228" t="s">
        <v>2018</v>
      </c>
      <c r="E3371" s="228" t="s">
        <v>18539</v>
      </c>
    </row>
    <row r="3372" spans="1:5" ht="12.75">
      <c r="A3372" s="227">
        <v>40598</v>
      </c>
      <c r="B3372" s="227" t="s">
        <v>12181</v>
      </c>
      <c r="C3372" s="228" t="s">
        <v>2024</v>
      </c>
      <c r="D3372" s="228" t="s">
        <v>2020</v>
      </c>
      <c r="E3372" s="228" t="s">
        <v>19255</v>
      </c>
    </row>
    <row r="3373" spans="1:5" ht="12.75">
      <c r="A3373" s="227">
        <v>39029</v>
      </c>
      <c r="B3373" s="227" t="s">
        <v>12182</v>
      </c>
      <c r="C3373" s="228" t="s">
        <v>2023</v>
      </c>
      <c r="D3373" s="228" t="s">
        <v>2018</v>
      </c>
      <c r="E3373" s="228" t="s">
        <v>21203</v>
      </c>
    </row>
    <row r="3374" spans="1:5" ht="12.75">
      <c r="A3374" s="227">
        <v>39028</v>
      </c>
      <c r="B3374" s="227" t="s">
        <v>12183</v>
      </c>
      <c r="C3374" s="228" t="s">
        <v>2023</v>
      </c>
      <c r="D3374" s="228" t="s">
        <v>2018</v>
      </c>
      <c r="E3374" s="228" t="s">
        <v>19835</v>
      </c>
    </row>
    <row r="3375" spans="1:5" ht="12.75">
      <c r="A3375" s="227">
        <v>39328</v>
      </c>
      <c r="B3375" s="227" t="s">
        <v>12184</v>
      </c>
      <c r="C3375" s="228" t="s">
        <v>2023</v>
      </c>
      <c r="D3375" s="228" t="s">
        <v>2018</v>
      </c>
      <c r="E3375" s="228" t="s">
        <v>21204</v>
      </c>
    </row>
    <row r="3376" spans="1:5" ht="12.75">
      <c r="A3376" s="227">
        <v>38541</v>
      </c>
      <c r="B3376" s="227" t="s">
        <v>12185</v>
      </c>
      <c r="C3376" s="228" t="s">
        <v>2017</v>
      </c>
      <c r="D3376" s="228" t="s">
        <v>2018</v>
      </c>
      <c r="E3376" s="228" t="s">
        <v>21205</v>
      </c>
    </row>
    <row r="3377" spans="1:5" ht="12.75">
      <c r="A3377" s="227">
        <v>38542</v>
      </c>
      <c r="B3377" s="227" t="s">
        <v>12186</v>
      </c>
      <c r="C3377" s="228" t="s">
        <v>2017</v>
      </c>
      <c r="D3377" s="228" t="s">
        <v>2018</v>
      </c>
      <c r="E3377" s="228" t="s">
        <v>21206</v>
      </c>
    </row>
    <row r="3378" spans="1:5" ht="12.75">
      <c r="A3378" s="227">
        <v>38543</v>
      </c>
      <c r="B3378" s="227" t="s">
        <v>12187</v>
      </c>
      <c r="C3378" s="228" t="s">
        <v>2017</v>
      </c>
      <c r="D3378" s="228" t="s">
        <v>2018</v>
      </c>
      <c r="E3378" s="228" t="s">
        <v>21207</v>
      </c>
    </row>
    <row r="3379" spans="1:5" ht="12.75">
      <c r="A3379" s="227">
        <v>40406</v>
      </c>
      <c r="B3379" s="227" t="s">
        <v>12188</v>
      </c>
      <c r="C3379" s="228" t="s">
        <v>2017</v>
      </c>
      <c r="D3379" s="228" t="s">
        <v>2020</v>
      </c>
      <c r="E3379" s="228" t="s">
        <v>21208</v>
      </c>
    </row>
    <row r="3380" spans="1:5" ht="12.75">
      <c r="A3380" s="227">
        <v>40789</v>
      </c>
      <c r="B3380" s="227" t="s">
        <v>12189</v>
      </c>
      <c r="C3380" s="228" t="s">
        <v>2017</v>
      </c>
      <c r="D3380" s="228" t="s">
        <v>2020</v>
      </c>
      <c r="E3380" s="228" t="s">
        <v>21209</v>
      </c>
    </row>
    <row r="3381" spans="1:5" ht="12.75">
      <c r="A3381" s="227">
        <v>40791</v>
      </c>
      <c r="B3381" s="227" t="s">
        <v>12190</v>
      </c>
      <c r="C3381" s="228" t="s">
        <v>2017</v>
      </c>
      <c r="D3381" s="228" t="s">
        <v>2020</v>
      </c>
      <c r="E3381" s="228" t="s">
        <v>21210</v>
      </c>
    </row>
    <row r="3382" spans="1:5" ht="12.75">
      <c r="A3382" s="227">
        <v>11651</v>
      </c>
      <c r="B3382" s="227" t="s">
        <v>12191</v>
      </c>
      <c r="C3382" s="228" t="s">
        <v>2017</v>
      </c>
      <c r="D3382" s="228" t="s">
        <v>2020</v>
      </c>
      <c r="E3382" s="228" t="s">
        <v>21211</v>
      </c>
    </row>
    <row r="3383" spans="1:5" ht="12.75">
      <c r="A3383" s="227">
        <v>40435</v>
      </c>
      <c r="B3383" s="227" t="s">
        <v>12192</v>
      </c>
      <c r="C3383" s="228" t="s">
        <v>2017</v>
      </c>
      <c r="D3383" s="228" t="s">
        <v>2018</v>
      </c>
      <c r="E3383" s="228" t="s">
        <v>21212</v>
      </c>
    </row>
    <row r="3384" spans="1:5" ht="12.75">
      <c r="A3384" s="227">
        <v>39012</v>
      </c>
      <c r="B3384" s="227" t="s">
        <v>12193</v>
      </c>
      <c r="C3384" s="228" t="s">
        <v>2017</v>
      </c>
      <c r="D3384" s="228" t="s">
        <v>2018</v>
      </c>
      <c r="E3384" s="228" t="s">
        <v>21213</v>
      </c>
    </row>
    <row r="3385" spans="1:5" ht="12.75">
      <c r="A3385" s="227">
        <v>13617</v>
      </c>
      <c r="B3385" s="227" t="s">
        <v>12194</v>
      </c>
      <c r="C3385" s="228" t="s">
        <v>2017</v>
      </c>
      <c r="D3385" s="228" t="s">
        <v>2018</v>
      </c>
      <c r="E3385" s="228" t="s">
        <v>21214</v>
      </c>
    </row>
    <row r="3386" spans="1:5" ht="12.75">
      <c r="A3386" s="227">
        <v>35274</v>
      </c>
      <c r="B3386" s="227" t="s">
        <v>12195</v>
      </c>
      <c r="C3386" s="228" t="s">
        <v>2023</v>
      </c>
      <c r="D3386" s="228" t="s">
        <v>2018</v>
      </c>
      <c r="E3386" s="228" t="s">
        <v>21215</v>
      </c>
    </row>
    <row r="3387" spans="1:5" ht="12.75">
      <c r="A3387" s="227">
        <v>35275</v>
      </c>
      <c r="B3387" s="227" t="s">
        <v>12196</v>
      </c>
      <c r="C3387" s="228" t="s">
        <v>2023</v>
      </c>
      <c r="D3387" s="228" t="s">
        <v>2018</v>
      </c>
      <c r="E3387" s="228" t="s">
        <v>21216</v>
      </c>
    </row>
    <row r="3388" spans="1:5" ht="12.75">
      <c r="A3388" s="227">
        <v>35276</v>
      </c>
      <c r="B3388" s="227" t="s">
        <v>12197</v>
      </c>
      <c r="C3388" s="228" t="s">
        <v>2023</v>
      </c>
      <c r="D3388" s="228" t="s">
        <v>2018</v>
      </c>
      <c r="E3388" s="228" t="s">
        <v>21217</v>
      </c>
    </row>
    <row r="3389" spans="1:5" ht="12.75">
      <c r="A3389" s="227">
        <v>38386</v>
      </c>
      <c r="B3389" s="227" t="s">
        <v>12198</v>
      </c>
      <c r="C3389" s="228" t="s">
        <v>2017</v>
      </c>
      <c r="D3389" s="228" t="s">
        <v>2018</v>
      </c>
      <c r="E3389" s="228" t="s">
        <v>21218</v>
      </c>
    </row>
    <row r="3390" spans="1:5" ht="12.75">
      <c r="A3390" s="227">
        <v>11091</v>
      </c>
      <c r="B3390" s="227" t="s">
        <v>12199</v>
      </c>
      <c r="C3390" s="228" t="s">
        <v>2017</v>
      </c>
      <c r="D3390" s="228" t="s">
        <v>2018</v>
      </c>
      <c r="E3390" s="228" t="s">
        <v>18060</v>
      </c>
    </row>
    <row r="3391" spans="1:5" ht="12.75">
      <c r="A3391" s="227">
        <v>37586</v>
      </c>
      <c r="B3391" s="227" t="s">
        <v>12200</v>
      </c>
      <c r="C3391" s="228" t="s">
        <v>2034</v>
      </c>
      <c r="D3391" s="228" t="s">
        <v>2020</v>
      </c>
      <c r="E3391" s="228" t="s">
        <v>21219</v>
      </c>
    </row>
    <row r="3392" spans="1:5" ht="12.75">
      <c r="A3392" s="227">
        <v>37395</v>
      </c>
      <c r="B3392" s="227" t="s">
        <v>12201</v>
      </c>
      <c r="C3392" s="228" t="s">
        <v>2034</v>
      </c>
      <c r="D3392" s="228" t="s">
        <v>2020</v>
      </c>
      <c r="E3392" s="228" t="s">
        <v>21220</v>
      </c>
    </row>
    <row r="3393" spans="1:5" ht="12.75">
      <c r="A3393" s="227">
        <v>14147</v>
      </c>
      <c r="B3393" s="227" t="s">
        <v>12202</v>
      </c>
      <c r="C3393" s="228" t="s">
        <v>2034</v>
      </c>
      <c r="D3393" s="228" t="s">
        <v>2020</v>
      </c>
      <c r="E3393" s="228" t="s">
        <v>21221</v>
      </c>
    </row>
    <row r="3394" spans="1:5" ht="12.75">
      <c r="A3394" s="227">
        <v>37396</v>
      </c>
      <c r="B3394" s="227" t="s">
        <v>12203</v>
      </c>
      <c r="C3394" s="228" t="s">
        <v>2034</v>
      </c>
      <c r="D3394" s="228" t="s">
        <v>2020</v>
      </c>
      <c r="E3394" s="228" t="s">
        <v>21222</v>
      </c>
    </row>
    <row r="3395" spans="1:5" ht="12.75">
      <c r="A3395" s="227">
        <v>37397</v>
      </c>
      <c r="B3395" s="227" t="s">
        <v>12204</v>
      </c>
      <c r="C3395" s="228" t="s">
        <v>2034</v>
      </c>
      <c r="D3395" s="228" t="s">
        <v>2020</v>
      </c>
      <c r="E3395" s="228" t="s">
        <v>21223</v>
      </c>
    </row>
    <row r="3396" spans="1:5" ht="12.75">
      <c r="A3396" s="227">
        <v>43606</v>
      </c>
      <c r="B3396" s="227" t="s">
        <v>12205</v>
      </c>
      <c r="C3396" s="228" t="s">
        <v>2017</v>
      </c>
      <c r="D3396" s="228" t="s">
        <v>2018</v>
      </c>
      <c r="E3396" s="228" t="s">
        <v>21224</v>
      </c>
    </row>
    <row r="3397" spans="1:5" ht="12.75">
      <c r="A3397" s="227">
        <v>444</v>
      </c>
      <c r="B3397" s="227" t="s">
        <v>12206</v>
      </c>
      <c r="C3397" s="228" t="s">
        <v>2017</v>
      </c>
      <c r="D3397" s="228" t="s">
        <v>2018</v>
      </c>
      <c r="E3397" s="228" t="s">
        <v>21225</v>
      </c>
    </row>
    <row r="3398" spans="1:5" ht="12.75">
      <c r="A3398" s="227">
        <v>445</v>
      </c>
      <c r="B3398" s="227" t="s">
        <v>12207</v>
      </c>
      <c r="C3398" s="228" t="s">
        <v>2017</v>
      </c>
      <c r="D3398" s="228" t="s">
        <v>2018</v>
      </c>
      <c r="E3398" s="228" t="s">
        <v>21226</v>
      </c>
    </row>
    <row r="3399" spans="1:5" ht="12.75">
      <c r="A3399" s="227">
        <v>4783</v>
      </c>
      <c r="B3399" s="227" t="s">
        <v>12208</v>
      </c>
      <c r="C3399" s="228" t="s">
        <v>2021</v>
      </c>
      <c r="D3399" s="228" t="s">
        <v>2022</v>
      </c>
      <c r="E3399" s="228" t="s">
        <v>21227</v>
      </c>
    </row>
    <row r="3400" spans="1:5" ht="12.75">
      <c r="A3400" s="227">
        <v>41079</v>
      </c>
      <c r="B3400" s="227" t="s">
        <v>12209</v>
      </c>
      <c r="C3400" s="228" t="s">
        <v>2027</v>
      </c>
      <c r="D3400" s="228" t="s">
        <v>2018</v>
      </c>
      <c r="E3400" s="228" t="s">
        <v>21228</v>
      </c>
    </row>
    <row r="3401" spans="1:5" ht="12.75">
      <c r="A3401" s="227">
        <v>12874</v>
      </c>
      <c r="B3401" s="227" t="s">
        <v>12210</v>
      </c>
      <c r="C3401" s="228" t="s">
        <v>2021</v>
      </c>
      <c r="D3401" s="228" t="s">
        <v>2018</v>
      </c>
      <c r="E3401" s="228" t="s">
        <v>18172</v>
      </c>
    </row>
    <row r="3402" spans="1:5" ht="12.75">
      <c r="A3402" s="227">
        <v>41082</v>
      </c>
      <c r="B3402" s="227" t="s">
        <v>12211</v>
      </c>
      <c r="C3402" s="228" t="s">
        <v>2027</v>
      </c>
      <c r="D3402" s="228" t="s">
        <v>2018</v>
      </c>
      <c r="E3402" s="228" t="s">
        <v>21229</v>
      </c>
    </row>
    <row r="3403" spans="1:5" ht="12.75">
      <c r="A3403" s="227">
        <v>4785</v>
      </c>
      <c r="B3403" s="227" t="s">
        <v>12212</v>
      </c>
      <c r="C3403" s="228" t="s">
        <v>2021</v>
      </c>
      <c r="D3403" s="228" t="s">
        <v>2018</v>
      </c>
      <c r="E3403" s="228" t="s">
        <v>21227</v>
      </c>
    </row>
    <row r="3404" spans="1:5" ht="12.75">
      <c r="A3404" s="227">
        <v>41081</v>
      </c>
      <c r="B3404" s="227" t="s">
        <v>12213</v>
      </c>
      <c r="C3404" s="228" t="s">
        <v>2027</v>
      </c>
      <c r="D3404" s="228" t="s">
        <v>2018</v>
      </c>
      <c r="E3404" s="228" t="s">
        <v>21228</v>
      </c>
    </row>
    <row r="3405" spans="1:5" ht="12.75">
      <c r="A3405" s="227">
        <v>4801</v>
      </c>
      <c r="B3405" s="227" t="s">
        <v>12214</v>
      </c>
      <c r="C3405" s="228" t="s">
        <v>2019</v>
      </c>
      <c r="D3405" s="228" t="s">
        <v>2018</v>
      </c>
      <c r="E3405" s="228" t="s">
        <v>19556</v>
      </c>
    </row>
    <row r="3406" spans="1:5" ht="12.75">
      <c r="A3406" s="227">
        <v>4794</v>
      </c>
      <c r="B3406" s="227" t="s">
        <v>12215</v>
      </c>
      <c r="C3406" s="228" t="s">
        <v>2019</v>
      </c>
      <c r="D3406" s="228" t="s">
        <v>2018</v>
      </c>
      <c r="E3406" s="228" t="s">
        <v>21230</v>
      </c>
    </row>
    <row r="3407" spans="1:5" ht="12.75">
      <c r="A3407" s="227">
        <v>4796</v>
      </c>
      <c r="B3407" s="227" t="s">
        <v>12216</v>
      </c>
      <c r="C3407" s="228" t="s">
        <v>2019</v>
      </c>
      <c r="D3407" s="228" t="s">
        <v>2018</v>
      </c>
      <c r="E3407" s="228" t="s">
        <v>21231</v>
      </c>
    </row>
    <row r="3408" spans="1:5" ht="12.75">
      <c r="A3408" s="227">
        <v>4800</v>
      </c>
      <c r="B3408" s="227" t="s">
        <v>12217</v>
      </c>
      <c r="C3408" s="228" t="s">
        <v>2019</v>
      </c>
      <c r="D3408" s="228" t="s">
        <v>2018</v>
      </c>
      <c r="E3408" s="228" t="s">
        <v>21232</v>
      </c>
    </row>
    <row r="3409" spans="1:5" ht="12.75">
      <c r="A3409" s="227">
        <v>4795</v>
      </c>
      <c r="B3409" s="227" t="s">
        <v>12218</v>
      </c>
      <c r="C3409" s="228" t="s">
        <v>2019</v>
      </c>
      <c r="D3409" s="228" t="s">
        <v>2018</v>
      </c>
      <c r="E3409" s="228" t="s">
        <v>21233</v>
      </c>
    </row>
    <row r="3410" spans="1:5" ht="12.75">
      <c r="A3410" s="227">
        <v>39694</v>
      </c>
      <c r="B3410" s="227" t="s">
        <v>12219</v>
      </c>
      <c r="C3410" s="228" t="s">
        <v>2019</v>
      </c>
      <c r="D3410" s="228" t="s">
        <v>2018</v>
      </c>
      <c r="E3410" s="228" t="s">
        <v>21234</v>
      </c>
    </row>
    <row r="3411" spans="1:5" ht="12.75">
      <c r="A3411" s="227">
        <v>1292</v>
      </c>
      <c r="B3411" s="227" t="s">
        <v>12220</v>
      </c>
      <c r="C3411" s="228" t="s">
        <v>2019</v>
      </c>
      <c r="D3411" s="228" t="s">
        <v>2018</v>
      </c>
      <c r="E3411" s="228" t="s">
        <v>21235</v>
      </c>
    </row>
    <row r="3412" spans="1:5" ht="12.75">
      <c r="A3412" s="227">
        <v>1287</v>
      </c>
      <c r="B3412" s="227" t="s">
        <v>12221</v>
      </c>
      <c r="C3412" s="228" t="s">
        <v>2019</v>
      </c>
      <c r="D3412" s="228" t="s">
        <v>2022</v>
      </c>
      <c r="E3412" s="228" t="s">
        <v>21236</v>
      </c>
    </row>
    <row r="3413" spans="1:5" ht="12.75">
      <c r="A3413" s="227">
        <v>1297</v>
      </c>
      <c r="B3413" s="227" t="s">
        <v>12222</v>
      </c>
      <c r="C3413" s="228" t="s">
        <v>2019</v>
      </c>
      <c r="D3413" s="228" t="s">
        <v>2018</v>
      </c>
      <c r="E3413" s="228" t="s">
        <v>21237</v>
      </c>
    </row>
    <row r="3414" spans="1:5" ht="12.75">
      <c r="A3414" s="227">
        <v>4786</v>
      </c>
      <c r="B3414" s="227" t="s">
        <v>12223</v>
      </c>
      <c r="C3414" s="228" t="s">
        <v>2019</v>
      </c>
      <c r="D3414" s="228" t="s">
        <v>2020</v>
      </c>
      <c r="E3414" s="228" t="s">
        <v>21238</v>
      </c>
    </row>
    <row r="3415" spans="1:5" ht="12.75">
      <c r="A3415" s="227">
        <v>10840</v>
      </c>
      <c r="B3415" s="227" t="s">
        <v>12224</v>
      </c>
      <c r="C3415" s="228" t="s">
        <v>2019</v>
      </c>
      <c r="D3415" s="228" t="s">
        <v>2022</v>
      </c>
      <c r="E3415" s="228" t="s">
        <v>21239</v>
      </c>
    </row>
    <row r="3416" spans="1:5" ht="12.75">
      <c r="A3416" s="227">
        <v>10841</v>
      </c>
      <c r="B3416" s="227" t="s">
        <v>12225</v>
      </c>
      <c r="C3416" s="228" t="s">
        <v>2019</v>
      </c>
      <c r="D3416" s="228" t="s">
        <v>2018</v>
      </c>
      <c r="E3416" s="228" t="s">
        <v>21240</v>
      </c>
    </row>
    <row r="3417" spans="1:5" ht="12.75">
      <c r="A3417" s="227">
        <v>44540</v>
      </c>
      <c r="B3417" s="227" t="s">
        <v>12226</v>
      </c>
      <c r="C3417" s="228" t="s">
        <v>2019</v>
      </c>
      <c r="D3417" s="228" t="s">
        <v>2018</v>
      </c>
      <c r="E3417" s="228" t="s">
        <v>21241</v>
      </c>
    </row>
    <row r="3418" spans="1:5" ht="12.75">
      <c r="A3418" s="227">
        <v>10842</v>
      </c>
      <c r="B3418" s="227" t="s">
        <v>12227</v>
      </c>
      <c r="C3418" s="228" t="s">
        <v>2019</v>
      </c>
      <c r="D3418" s="228" t="s">
        <v>2018</v>
      </c>
      <c r="E3418" s="228" t="s">
        <v>21242</v>
      </c>
    </row>
    <row r="3419" spans="1:5" ht="12.75">
      <c r="A3419" s="227">
        <v>21108</v>
      </c>
      <c r="B3419" s="227" t="s">
        <v>12228</v>
      </c>
      <c r="C3419" s="228" t="s">
        <v>2019</v>
      </c>
      <c r="D3419" s="228" t="s">
        <v>2018</v>
      </c>
      <c r="E3419" s="228" t="s">
        <v>21243</v>
      </c>
    </row>
    <row r="3420" spans="1:5" ht="12.75">
      <c r="A3420" s="227">
        <v>38180</v>
      </c>
      <c r="B3420" s="227" t="s">
        <v>12229</v>
      </c>
      <c r="C3420" s="228" t="s">
        <v>2019</v>
      </c>
      <c r="D3420" s="228" t="s">
        <v>2018</v>
      </c>
      <c r="E3420" s="228" t="s">
        <v>21244</v>
      </c>
    </row>
    <row r="3421" spans="1:5" ht="12.75">
      <c r="A3421" s="227">
        <v>40648</v>
      </c>
      <c r="B3421" s="227" t="s">
        <v>12230</v>
      </c>
      <c r="C3421" s="228" t="s">
        <v>2019</v>
      </c>
      <c r="D3421" s="228" t="s">
        <v>2020</v>
      </c>
      <c r="E3421" s="228" t="s">
        <v>21245</v>
      </c>
    </row>
    <row r="3422" spans="1:5" ht="12.75">
      <c r="A3422" s="227">
        <v>40649</v>
      </c>
      <c r="B3422" s="227" t="s">
        <v>12231</v>
      </c>
      <c r="C3422" s="228" t="s">
        <v>2019</v>
      </c>
      <c r="D3422" s="228" t="s">
        <v>2020</v>
      </c>
      <c r="E3422" s="228" t="s">
        <v>21246</v>
      </c>
    </row>
    <row r="3423" spans="1:5" ht="12.75">
      <c r="A3423" s="227">
        <v>40650</v>
      </c>
      <c r="B3423" s="227" t="s">
        <v>12232</v>
      </c>
      <c r="C3423" s="228" t="s">
        <v>2019</v>
      </c>
      <c r="D3423" s="228" t="s">
        <v>2020</v>
      </c>
      <c r="E3423" s="228" t="s">
        <v>21247</v>
      </c>
    </row>
    <row r="3424" spans="1:5" ht="12.75">
      <c r="A3424" s="227">
        <v>40651</v>
      </c>
      <c r="B3424" s="227" t="s">
        <v>12233</v>
      </c>
      <c r="C3424" s="228" t="s">
        <v>2019</v>
      </c>
      <c r="D3424" s="228" t="s">
        <v>2020</v>
      </c>
      <c r="E3424" s="228" t="s">
        <v>21248</v>
      </c>
    </row>
    <row r="3425" spans="1:5" ht="12.75">
      <c r="A3425" s="227">
        <v>40652</v>
      </c>
      <c r="B3425" s="227" t="s">
        <v>12234</v>
      </c>
      <c r="C3425" s="228" t="s">
        <v>2019</v>
      </c>
      <c r="D3425" s="228" t="s">
        <v>2020</v>
      </c>
      <c r="E3425" s="228" t="s">
        <v>21249</v>
      </c>
    </row>
    <row r="3426" spans="1:5" ht="12.75">
      <c r="A3426" s="227">
        <v>40647</v>
      </c>
      <c r="B3426" s="227" t="s">
        <v>12235</v>
      </c>
      <c r="C3426" s="228" t="s">
        <v>2019</v>
      </c>
      <c r="D3426" s="228" t="s">
        <v>2020</v>
      </c>
      <c r="E3426" s="228" t="s">
        <v>21250</v>
      </c>
    </row>
    <row r="3427" spans="1:5" ht="12.75">
      <c r="A3427" s="227">
        <v>40653</v>
      </c>
      <c r="B3427" s="227" t="s">
        <v>12236</v>
      </c>
      <c r="C3427" s="228" t="s">
        <v>2019</v>
      </c>
      <c r="D3427" s="228" t="s">
        <v>2020</v>
      </c>
      <c r="E3427" s="228" t="s">
        <v>21251</v>
      </c>
    </row>
    <row r="3428" spans="1:5" ht="12.75">
      <c r="A3428" s="227">
        <v>36178</v>
      </c>
      <c r="B3428" s="227" t="s">
        <v>12237</v>
      </c>
      <c r="C3428" s="228" t="s">
        <v>2017</v>
      </c>
      <c r="D3428" s="228" t="s">
        <v>2018</v>
      </c>
      <c r="E3428" s="228" t="s">
        <v>21252</v>
      </c>
    </row>
    <row r="3429" spans="1:5" ht="12.75">
      <c r="A3429" s="227">
        <v>38195</v>
      </c>
      <c r="B3429" s="227" t="s">
        <v>12238</v>
      </c>
      <c r="C3429" s="228" t="s">
        <v>2019</v>
      </c>
      <c r="D3429" s="228" t="s">
        <v>2018</v>
      </c>
      <c r="E3429" s="228" t="s">
        <v>21253</v>
      </c>
    </row>
    <row r="3430" spans="1:5" ht="12.75">
      <c r="A3430" s="227">
        <v>38181</v>
      </c>
      <c r="B3430" s="227" t="s">
        <v>12239</v>
      </c>
      <c r="C3430" s="228" t="s">
        <v>2019</v>
      </c>
      <c r="D3430" s="228" t="s">
        <v>2018</v>
      </c>
      <c r="E3430" s="228" t="s">
        <v>21254</v>
      </c>
    </row>
    <row r="3431" spans="1:5" ht="12.75">
      <c r="A3431" s="227">
        <v>38182</v>
      </c>
      <c r="B3431" s="227" t="s">
        <v>12240</v>
      </c>
      <c r="C3431" s="228" t="s">
        <v>2019</v>
      </c>
      <c r="D3431" s="228" t="s">
        <v>2018</v>
      </c>
      <c r="E3431" s="228" t="s">
        <v>21255</v>
      </c>
    </row>
    <row r="3432" spans="1:5" ht="12.75">
      <c r="A3432" s="227">
        <v>38186</v>
      </c>
      <c r="B3432" s="227" t="s">
        <v>12241</v>
      </c>
      <c r="C3432" s="228" t="s">
        <v>2019</v>
      </c>
      <c r="D3432" s="228" t="s">
        <v>2018</v>
      </c>
      <c r="E3432" s="228" t="s">
        <v>21256</v>
      </c>
    </row>
    <row r="3433" spans="1:5" ht="12.75">
      <c r="A3433" s="227">
        <v>38185</v>
      </c>
      <c r="B3433" s="227" t="s">
        <v>12242</v>
      </c>
      <c r="C3433" s="228" t="s">
        <v>2019</v>
      </c>
      <c r="D3433" s="228" t="s">
        <v>2018</v>
      </c>
      <c r="E3433" s="228" t="s">
        <v>21257</v>
      </c>
    </row>
    <row r="3434" spans="1:5" ht="12.75">
      <c r="A3434" s="227">
        <v>40654</v>
      </c>
      <c r="B3434" s="227" t="s">
        <v>12243</v>
      </c>
      <c r="C3434" s="228" t="s">
        <v>2019</v>
      </c>
      <c r="D3434" s="228" t="s">
        <v>2020</v>
      </c>
      <c r="E3434" s="228" t="s">
        <v>21258</v>
      </c>
    </row>
    <row r="3435" spans="1:5" ht="12.75">
      <c r="A3435" s="227">
        <v>44541</v>
      </c>
      <c r="B3435" s="227" t="s">
        <v>12244</v>
      </c>
      <c r="C3435" s="228" t="s">
        <v>2019</v>
      </c>
      <c r="D3435" s="228" t="s">
        <v>2018</v>
      </c>
      <c r="E3435" s="228" t="s">
        <v>21259</v>
      </c>
    </row>
    <row r="3436" spans="1:5" ht="12.75">
      <c r="A3436" s="227">
        <v>4822</v>
      </c>
      <c r="B3436" s="227" t="s">
        <v>12245</v>
      </c>
      <c r="C3436" s="228" t="s">
        <v>2019</v>
      </c>
      <c r="D3436" s="228" t="s">
        <v>2018</v>
      </c>
      <c r="E3436" s="228" t="s">
        <v>21260</v>
      </c>
    </row>
    <row r="3437" spans="1:5" ht="12.75">
      <c r="A3437" s="227">
        <v>4818</v>
      </c>
      <c r="B3437" s="227" t="s">
        <v>12246</v>
      </c>
      <c r="C3437" s="228" t="s">
        <v>2019</v>
      </c>
      <c r="D3437" s="228" t="s">
        <v>2022</v>
      </c>
      <c r="E3437" s="228" t="s">
        <v>21261</v>
      </c>
    </row>
    <row r="3438" spans="1:5" ht="12.75">
      <c r="A3438" s="227">
        <v>39567</v>
      </c>
      <c r="B3438" s="227" t="s">
        <v>12247</v>
      </c>
      <c r="C3438" s="228" t="s">
        <v>2019</v>
      </c>
      <c r="D3438" s="228" t="s">
        <v>2018</v>
      </c>
      <c r="E3438" s="228" t="s">
        <v>19738</v>
      </c>
    </row>
    <row r="3439" spans="1:5" ht="12.75">
      <c r="A3439" s="227">
        <v>39566</v>
      </c>
      <c r="B3439" s="227" t="s">
        <v>12248</v>
      </c>
      <c r="C3439" s="228" t="s">
        <v>2019</v>
      </c>
      <c r="D3439" s="228" t="s">
        <v>2018</v>
      </c>
      <c r="E3439" s="228" t="s">
        <v>21262</v>
      </c>
    </row>
    <row r="3440" spans="1:5" ht="12.75">
      <c r="A3440" s="227">
        <v>39416</v>
      </c>
      <c r="B3440" s="227" t="s">
        <v>12249</v>
      </c>
      <c r="C3440" s="228" t="s">
        <v>2019</v>
      </c>
      <c r="D3440" s="228" t="s">
        <v>2018</v>
      </c>
      <c r="E3440" s="228" t="s">
        <v>21263</v>
      </c>
    </row>
    <row r="3441" spans="1:5" ht="12.75">
      <c r="A3441" s="227">
        <v>39417</v>
      </c>
      <c r="B3441" s="227" t="s">
        <v>12250</v>
      </c>
      <c r="C3441" s="228" t="s">
        <v>2019</v>
      </c>
      <c r="D3441" s="228" t="s">
        <v>2018</v>
      </c>
      <c r="E3441" s="228" t="s">
        <v>21264</v>
      </c>
    </row>
    <row r="3442" spans="1:5" ht="12.75">
      <c r="A3442" s="227">
        <v>43742</v>
      </c>
      <c r="B3442" s="227" t="s">
        <v>12251</v>
      </c>
      <c r="C3442" s="228" t="s">
        <v>2019</v>
      </c>
      <c r="D3442" s="228" t="s">
        <v>2018</v>
      </c>
      <c r="E3442" s="228" t="s">
        <v>21265</v>
      </c>
    </row>
    <row r="3443" spans="1:5" ht="12.75">
      <c r="A3443" s="227">
        <v>39414</v>
      </c>
      <c r="B3443" s="227" t="s">
        <v>12252</v>
      </c>
      <c r="C3443" s="228" t="s">
        <v>2019</v>
      </c>
      <c r="D3443" s="228" t="s">
        <v>2018</v>
      </c>
      <c r="E3443" s="228" t="s">
        <v>19468</v>
      </c>
    </row>
    <row r="3444" spans="1:5" ht="12.75">
      <c r="A3444" s="227">
        <v>39415</v>
      </c>
      <c r="B3444" s="227" t="s">
        <v>12253</v>
      </c>
      <c r="C3444" s="228" t="s">
        <v>2019</v>
      </c>
      <c r="D3444" s="228" t="s">
        <v>2018</v>
      </c>
      <c r="E3444" s="228" t="s">
        <v>21266</v>
      </c>
    </row>
    <row r="3445" spans="1:5" ht="12.75">
      <c r="A3445" s="227">
        <v>43740</v>
      </c>
      <c r="B3445" s="227" t="s">
        <v>12254</v>
      </c>
      <c r="C3445" s="228" t="s">
        <v>2019</v>
      </c>
      <c r="D3445" s="228" t="s">
        <v>2018</v>
      </c>
      <c r="E3445" s="228" t="s">
        <v>21267</v>
      </c>
    </row>
    <row r="3446" spans="1:5" ht="12.75">
      <c r="A3446" s="227">
        <v>39412</v>
      </c>
      <c r="B3446" s="227" t="s">
        <v>12255</v>
      </c>
      <c r="C3446" s="228" t="s">
        <v>2019</v>
      </c>
      <c r="D3446" s="228" t="s">
        <v>2022</v>
      </c>
      <c r="E3446" s="228" t="s">
        <v>21268</v>
      </c>
    </row>
    <row r="3447" spans="1:5" ht="12.75">
      <c r="A3447" s="227">
        <v>39413</v>
      </c>
      <c r="B3447" s="227" t="s">
        <v>12256</v>
      </c>
      <c r="C3447" s="228" t="s">
        <v>2019</v>
      </c>
      <c r="D3447" s="228" t="s">
        <v>2018</v>
      </c>
      <c r="E3447" s="228" t="s">
        <v>21269</v>
      </c>
    </row>
    <row r="3448" spans="1:5" ht="12.75">
      <c r="A3448" s="227">
        <v>43741</v>
      </c>
      <c r="B3448" s="227" t="s">
        <v>12257</v>
      </c>
      <c r="C3448" s="228" t="s">
        <v>2019</v>
      </c>
      <c r="D3448" s="228" t="s">
        <v>2018</v>
      </c>
      <c r="E3448" s="228" t="s">
        <v>21270</v>
      </c>
    </row>
    <row r="3449" spans="1:5" ht="12.75">
      <c r="A3449" s="227">
        <v>11062</v>
      </c>
      <c r="B3449" s="227" t="s">
        <v>12258</v>
      </c>
      <c r="C3449" s="228" t="s">
        <v>2019</v>
      </c>
      <c r="D3449" s="228" t="s">
        <v>2018</v>
      </c>
      <c r="E3449" s="228" t="s">
        <v>21271</v>
      </c>
    </row>
    <row r="3450" spans="1:5" ht="12.75">
      <c r="A3450" s="227">
        <v>11063</v>
      </c>
      <c r="B3450" s="227" t="s">
        <v>12259</v>
      </c>
      <c r="C3450" s="228" t="s">
        <v>2019</v>
      </c>
      <c r="D3450" s="228" t="s">
        <v>2018</v>
      </c>
      <c r="E3450" s="228" t="s">
        <v>21272</v>
      </c>
    </row>
    <row r="3451" spans="1:5" ht="12.75">
      <c r="A3451" s="227">
        <v>13521</v>
      </c>
      <c r="B3451" s="227" t="s">
        <v>12260</v>
      </c>
      <c r="C3451" s="228" t="s">
        <v>2017</v>
      </c>
      <c r="D3451" s="228" t="s">
        <v>2020</v>
      </c>
      <c r="E3451" s="228" t="s">
        <v>21273</v>
      </c>
    </row>
    <row r="3452" spans="1:5" ht="12.75">
      <c r="A3452" s="227">
        <v>10851</v>
      </c>
      <c r="B3452" s="227" t="s">
        <v>12261</v>
      </c>
      <c r="C3452" s="228" t="s">
        <v>2017</v>
      </c>
      <c r="D3452" s="228" t="s">
        <v>2020</v>
      </c>
      <c r="E3452" s="228" t="s">
        <v>21274</v>
      </c>
    </row>
    <row r="3453" spans="1:5" ht="12.75">
      <c r="A3453" s="227">
        <v>39515</v>
      </c>
      <c r="B3453" s="227" t="s">
        <v>12262</v>
      </c>
      <c r="C3453" s="228" t="s">
        <v>2017</v>
      </c>
      <c r="D3453" s="228" t="s">
        <v>2020</v>
      </c>
      <c r="E3453" s="228" t="s">
        <v>21275</v>
      </c>
    </row>
    <row r="3454" spans="1:5" ht="12.75">
      <c r="A3454" s="227">
        <v>39516</v>
      </c>
      <c r="B3454" s="227" t="s">
        <v>12263</v>
      </c>
      <c r="C3454" s="228" t="s">
        <v>2017</v>
      </c>
      <c r="D3454" s="228" t="s">
        <v>2020</v>
      </c>
      <c r="E3454" s="228" t="s">
        <v>21276</v>
      </c>
    </row>
    <row r="3455" spans="1:5" ht="12.75">
      <c r="A3455" s="227">
        <v>39514</v>
      </c>
      <c r="B3455" s="227" t="s">
        <v>12264</v>
      </c>
      <c r="C3455" s="228" t="s">
        <v>2017</v>
      </c>
      <c r="D3455" s="228" t="s">
        <v>2020</v>
      </c>
      <c r="E3455" s="228" t="s">
        <v>21277</v>
      </c>
    </row>
    <row r="3456" spans="1:5" ht="12.75">
      <c r="A3456" s="227">
        <v>4812</v>
      </c>
      <c r="B3456" s="227" t="s">
        <v>12265</v>
      </c>
      <c r="C3456" s="228" t="s">
        <v>2019</v>
      </c>
      <c r="D3456" s="228" t="s">
        <v>2018</v>
      </c>
      <c r="E3456" s="228" t="s">
        <v>21278</v>
      </c>
    </row>
    <row r="3457" spans="1:5" ht="12.75">
      <c r="A3457" s="227">
        <v>10849</v>
      </c>
      <c r="B3457" s="227" t="s">
        <v>12266</v>
      </c>
      <c r="C3457" s="228" t="s">
        <v>2017</v>
      </c>
      <c r="D3457" s="228" t="s">
        <v>2020</v>
      </c>
      <c r="E3457" s="228" t="s">
        <v>21279</v>
      </c>
    </row>
    <row r="3458" spans="1:5" ht="12.75">
      <c r="A3458" s="227">
        <v>10848</v>
      </c>
      <c r="B3458" s="227" t="s">
        <v>12267</v>
      </c>
      <c r="C3458" s="228" t="s">
        <v>2017</v>
      </c>
      <c r="D3458" s="228" t="s">
        <v>2020</v>
      </c>
      <c r="E3458" s="228" t="s">
        <v>21280</v>
      </c>
    </row>
    <row r="3459" spans="1:5" ht="12.75">
      <c r="A3459" s="227">
        <v>4813</v>
      </c>
      <c r="B3459" s="227" t="s">
        <v>12268</v>
      </c>
      <c r="C3459" s="228" t="s">
        <v>2019</v>
      </c>
      <c r="D3459" s="228" t="s">
        <v>2020</v>
      </c>
      <c r="E3459" s="228" t="s">
        <v>21281</v>
      </c>
    </row>
    <row r="3460" spans="1:5" ht="12.75">
      <c r="A3460" s="227">
        <v>37560</v>
      </c>
      <c r="B3460" s="227" t="s">
        <v>12269</v>
      </c>
      <c r="C3460" s="228" t="s">
        <v>2017</v>
      </c>
      <c r="D3460" s="228" t="s">
        <v>2018</v>
      </c>
      <c r="E3460" s="228" t="s">
        <v>21282</v>
      </c>
    </row>
    <row r="3461" spans="1:5" ht="12.75">
      <c r="A3461" s="227">
        <v>37557</v>
      </c>
      <c r="B3461" s="227" t="s">
        <v>12270</v>
      </c>
      <c r="C3461" s="228" t="s">
        <v>2017</v>
      </c>
      <c r="D3461" s="228" t="s">
        <v>2018</v>
      </c>
      <c r="E3461" s="228" t="s">
        <v>19022</v>
      </c>
    </row>
    <row r="3462" spans="1:5" ht="12.75">
      <c r="A3462" s="227">
        <v>37556</v>
      </c>
      <c r="B3462" s="227" t="s">
        <v>12271</v>
      </c>
      <c r="C3462" s="228" t="s">
        <v>2017</v>
      </c>
      <c r="D3462" s="228" t="s">
        <v>2018</v>
      </c>
      <c r="E3462" s="228" t="s">
        <v>21056</v>
      </c>
    </row>
    <row r="3463" spans="1:5" ht="12.75">
      <c r="A3463" s="227">
        <v>37559</v>
      </c>
      <c r="B3463" s="227" t="s">
        <v>12272</v>
      </c>
      <c r="C3463" s="228" t="s">
        <v>2017</v>
      </c>
      <c r="D3463" s="228" t="s">
        <v>2018</v>
      </c>
      <c r="E3463" s="228" t="s">
        <v>21283</v>
      </c>
    </row>
    <row r="3464" spans="1:5" ht="12.75">
      <c r="A3464" s="227">
        <v>37539</v>
      </c>
      <c r="B3464" s="227" t="s">
        <v>12273</v>
      </c>
      <c r="C3464" s="228" t="s">
        <v>2017</v>
      </c>
      <c r="D3464" s="228" t="s">
        <v>2022</v>
      </c>
      <c r="E3464" s="228" t="s">
        <v>21284</v>
      </c>
    </row>
    <row r="3465" spans="1:5" ht="12.75">
      <c r="A3465" s="227">
        <v>37558</v>
      </c>
      <c r="B3465" s="227" t="s">
        <v>12274</v>
      </c>
      <c r="C3465" s="228" t="s">
        <v>2017</v>
      </c>
      <c r="D3465" s="228" t="s">
        <v>2018</v>
      </c>
      <c r="E3465" s="228" t="s">
        <v>21285</v>
      </c>
    </row>
    <row r="3466" spans="1:5" ht="12.75">
      <c r="A3466" s="227">
        <v>34723</v>
      </c>
      <c r="B3466" s="227" t="s">
        <v>12275</v>
      </c>
      <c r="C3466" s="228" t="s">
        <v>2019</v>
      </c>
      <c r="D3466" s="228" t="s">
        <v>2020</v>
      </c>
      <c r="E3466" s="228" t="s">
        <v>21286</v>
      </c>
    </row>
    <row r="3467" spans="1:5" ht="12.75">
      <c r="A3467" s="227">
        <v>34721</v>
      </c>
      <c r="B3467" s="227" t="s">
        <v>12276</v>
      </c>
      <c r="C3467" s="228" t="s">
        <v>2019</v>
      </c>
      <c r="D3467" s="228" t="s">
        <v>2020</v>
      </c>
      <c r="E3467" s="228" t="s">
        <v>21287</v>
      </c>
    </row>
    <row r="3468" spans="1:5" ht="12.75">
      <c r="A3468" s="227">
        <v>4309</v>
      </c>
      <c r="B3468" s="227" t="s">
        <v>12277</v>
      </c>
      <c r="C3468" s="228" t="s">
        <v>2017</v>
      </c>
      <c r="D3468" s="228" t="s">
        <v>2018</v>
      </c>
      <c r="E3468" s="228" t="s">
        <v>21288</v>
      </c>
    </row>
    <row r="3469" spans="1:5" ht="12.75">
      <c r="A3469" s="227">
        <v>4307</v>
      </c>
      <c r="B3469" s="227" t="s">
        <v>12278</v>
      </c>
      <c r="C3469" s="228" t="s">
        <v>2017</v>
      </c>
      <c r="D3469" s="228" t="s">
        <v>2018</v>
      </c>
      <c r="E3469" s="228" t="s">
        <v>21097</v>
      </c>
    </row>
    <row r="3470" spans="1:5" ht="12.75">
      <c r="A3470" s="227">
        <v>10850</v>
      </c>
      <c r="B3470" s="227" t="s">
        <v>12279</v>
      </c>
      <c r="C3470" s="228" t="s">
        <v>2017</v>
      </c>
      <c r="D3470" s="228" t="s">
        <v>2020</v>
      </c>
      <c r="E3470" s="228" t="s">
        <v>21289</v>
      </c>
    </row>
    <row r="3471" spans="1:5" ht="12.75">
      <c r="A3471" s="227">
        <v>42438</v>
      </c>
      <c r="B3471" s="227" t="s">
        <v>12280</v>
      </c>
      <c r="C3471" s="228" t="s">
        <v>2017</v>
      </c>
      <c r="D3471" s="228" t="s">
        <v>2020</v>
      </c>
      <c r="E3471" s="228" t="s">
        <v>21290</v>
      </c>
    </row>
    <row r="3472" spans="1:5" ht="12.75">
      <c r="A3472" s="227">
        <v>4792</v>
      </c>
      <c r="B3472" s="227" t="s">
        <v>12281</v>
      </c>
      <c r="C3472" s="228" t="s">
        <v>2019</v>
      </c>
      <c r="D3472" s="228" t="s">
        <v>2018</v>
      </c>
      <c r="E3472" s="228" t="s">
        <v>21291</v>
      </c>
    </row>
    <row r="3473" spans="1:5" ht="12.75">
      <c r="A3473" s="227">
        <v>4790</v>
      </c>
      <c r="B3473" s="227" t="s">
        <v>12282</v>
      </c>
      <c r="C3473" s="228" t="s">
        <v>2019</v>
      </c>
      <c r="D3473" s="228" t="s">
        <v>2022</v>
      </c>
      <c r="E3473" s="228" t="s">
        <v>21292</v>
      </c>
    </row>
    <row r="3474" spans="1:5" ht="12.75">
      <c r="A3474" s="227">
        <v>40671</v>
      </c>
      <c r="B3474" s="227" t="s">
        <v>12283</v>
      </c>
      <c r="C3474" s="228" t="s">
        <v>2019</v>
      </c>
      <c r="D3474" s="228" t="s">
        <v>2018</v>
      </c>
      <c r="E3474" s="228" t="s">
        <v>21293</v>
      </c>
    </row>
    <row r="3475" spans="1:5" ht="12.75">
      <c r="A3475" s="227">
        <v>7552</v>
      </c>
      <c r="B3475" s="227" t="s">
        <v>12284</v>
      </c>
      <c r="C3475" s="228" t="s">
        <v>2017</v>
      </c>
      <c r="D3475" s="228" t="s">
        <v>2018</v>
      </c>
      <c r="E3475" s="228" t="s">
        <v>21294</v>
      </c>
    </row>
    <row r="3476" spans="1:5" ht="12.75">
      <c r="A3476" s="227">
        <v>4893</v>
      </c>
      <c r="B3476" s="227" t="s">
        <v>12285</v>
      </c>
      <c r="C3476" s="228" t="s">
        <v>2017</v>
      </c>
      <c r="D3476" s="228" t="s">
        <v>2020</v>
      </c>
      <c r="E3476" s="228" t="s">
        <v>21295</v>
      </c>
    </row>
    <row r="3477" spans="1:5" ht="12.75">
      <c r="A3477" s="227">
        <v>4894</v>
      </c>
      <c r="B3477" s="227" t="s">
        <v>12286</v>
      </c>
      <c r="C3477" s="228" t="s">
        <v>2017</v>
      </c>
      <c r="D3477" s="228" t="s">
        <v>2020</v>
      </c>
      <c r="E3477" s="228" t="s">
        <v>19093</v>
      </c>
    </row>
    <row r="3478" spans="1:5" ht="12.75">
      <c r="A3478" s="227">
        <v>4888</v>
      </c>
      <c r="B3478" s="227" t="s">
        <v>12287</v>
      </c>
      <c r="C3478" s="228" t="s">
        <v>2017</v>
      </c>
      <c r="D3478" s="228" t="s">
        <v>2020</v>
      </c>
      <c r="E3478" s="228" t="s">
        <v>21296</v>
      </c>
    </row>
    <row r="3479" spans="1:5" ht="12.75">
      <c r="A3479" s="227">
        <v>4890</v>
      </c>
      <c r="B3479" s="227" t="s">
        <v>12288</v>
      </c>
      <c r="C3479" s="228" t="s">
        <v>2017</v>
      </c>
      <c r="D3479" s="228" t="s">
        <v>2020</v>
      </c>
      <c r="E3479" s="228" t="s">
        <v>21297</v>
      </c>
    </row>
    <row r="3480" spans="1:5" ht="12.75">
      <c r="A3480" s="227">
        <v>12411</v>
      </c>
      <c r="B3480" s="227" t="s">
        <v>12289</v>
      </c>
      <c r="C3480" s="228" t="s">
        <v>2017</v>
      </c>
      <c r="D3480" s="228" t="s">
        <v>2020</v>
      </c>
      <c r="E3480" s="228" t="s">
        <v>21298</v>
      </c>
    </row>
    <row r="3481" spans="1:5" ht="12.75">
      <c r="A3481" s="227">
        <v>4891</v>
      </c>
      <c r="B3481" s="227" t="s">
        <v>12290</v>
      </c>
      <c r="C3481" s="228" t="s">
        <v>2017</v>
      </c>
      <c r="D3481" s="228" t="s">
        <v>2020</v>
      </c>
      <c r="E3481" s="228" t="s">
        <v>21299</v>
      </c>
    </row>
    <row r="3482" spans="1:5" ht="12.75">
      <c r="A3482" s="227">
        <v>4889</v>
      </c>
      <c r="B3482" s="227" t="s">
        <v>12291</v>
      </c>
      <c r="C3482" s="228" t="s">
        <v>2017</v>
      </c>
      <c r="D3482" s="228" t="s">
        <v>2020</v>
      </c>
      <c r="E3482" s="228" t="s">
        <v>21300</v>
      </c>
    </row>
    <row r="3483" spans="1:5" ht="12.75">
      <c r="A3483" s="227">
        <v>4892</v>
      </c>
      <c r="B3483" s="227" t="s">
        <v>12292</v>
      </c>
      <c r="C3483" s="228" t="s">
        <v>2017</v>
      </c>
      <c r="D3483" s="228" t="s">
        <v>2020</v>
      </c>
      <c r="E3483" s="228" t="s">
        <v>21301</v>
      </c>
    </row>
    <row r="3484" spans="1:5" ht="12.75">
      <c r="A3484" s="227">
        <v>12412</v>
      </c>
      <c r="B3484" s="227" t="s">
        <v>12293</v>
      </c>
      <c r="C3484" s="228" t="s">
        <v>2017</v>
      </c>
      <c r="D3484" s="228" t="s">
        <v>2020</v>
      </c>
      <c r="E3484" s="228" t="s">
        <v>21302</v>
      </c>
    </row>
    <row r="3485" spans="1:5" ht="12.75">
      <c r="A3485" s="227">
        <v>4907</v>
      </c>
      <c r="B3485" s="227" t="s">
        <v>21303</v>
      </c>
      <c r="C3485" s="228" t="s">
        <v>2017</v>
      </c>
      <c r="D3485" s="228" t="s">
        <v>2018</v>
      </c>
      <c r="E3485" s="228" t="s">
        <v>21304</v>
      </c>
    </row>
    <row r="3486" spans="1:5" ht="12.75">
      <c r="A3486" s="227">
        <v>4902</v>
      </c>
      <c r="B3486" s="227" t="s">
        <v>21305</v>
      </c>
      <c r="C3486" s="228" t="s">
        <v>2017</v>
      </c>
      <c r="D3486" s="228" t="s">
        <v>2018</v>
      </c>
      <c r="E3486" s="228" t="s">
        <v>21306</v>
      </c>
    </row>
    <row r="3487" spans="1:5" ht="12.75">
      <c r="A3487" s="227">
        <v>11096</v>
      </c>
      <c r="B3487" s="227" t="s">
        <v>12294</v>
      </c>
      <c r="C3487" s="228" t="s">
        <v>2024</v>
      </c>
      <c r="D3487" s="228" t="s">
        <v>2018</v>
      </c>
      <c r="E3487" s="228" t="s">
        <v>18358</v>
      </c>
    </row>
    <row r="3488" spans="1:5" ht="12.75">
      <c r="A3488" s="227">
        <v>4741</v>
      </c>
      <c r="B3488" s="227" t="s">
        <v>12295</v>
      </c>
      <c r="C3488" s="228" t="s">
        <v>2026</v>
      </c>
      <c r="D3488" s="228" t="s">
        <v>2018</v>
      </c>
      <c r="E3488" s="228" t="s">
        <v>21167</v>
      </c>
    </row>
    <row r="3489" spans="1:5" ht="12.75">
      <c r="A3489" s="227">
        <v>4752</v>
      </c>
      <c r="B3489" s="227" t="s">
        <v>12296</v>
      </c>
      <c r="C3489" s="228" t="s">
        <v>2021</v>
      </c>
      <c r="D3489" s="228" t="s">
        <v>2018</v>
      </c>
      <c r="E3489" s="228" t="s">
        <v>18426</v>
      </c>
    </row>
    <row r="3490" spans="1:5" ht="12.75">
      <c r="A3490" s="227">
        <v>41091</v>
      </c>
      <c r="B3490" s="227" t="s">
        <v>12297</v>
      </c>
      <c r="C3490" s="228" t="s">
        <v>2027</v>
      </c>
      <c r="D3490" s="228" t="s">
        <v>2018</v>
      </c>
      <c r="E3490" s="228" t="s">
        <v>21307</v>
      </c>
    </row>
    <row r="3491" spans="1:5" ht="12.75">
      <c r="A3491" s="227">
        <v>13954</v>
      </c>
      <c r="B3491" s="227" t="s">
        <v>12298</v>
      </c>
      <c r="C3491" s="228" t="s">
        <v>2017</v>
      </c>
      <c r="D3491" s="228" t="s">
        <v>2020</v>
      </c>
      <c r="E3491" s="228" t="s">
        <v>21308</v>
      </c>
    </row>
    <row r="3492" spans="1:5" ht="12.75">
      <c r="A3492" s="227">
        <v>3411</v>
      </c>
      <c r="B3492" s="227" t="s">
        <v>12299</v>
      </c>
      <c r="C3492" s="228" t="s">
        <v>2024</v>
      </c>
      <c r="D3492" s="228" t="s">
        <v>2018</v>
      </c>
      <c r="E3492" s="228" t="s">
        <v>21309</v>
      </c>
    </row>
    <row r="3493" spans="1:5" ht="12.75">
      <c r="A3493" s="227">
        <v>39995</v>
      </c>
      <c r="B3493" s="227" t="s">
        <v>12300</v>
      </c>
      <c r="C3493" s="228" t="s">
        <v>2026</v>
      </c>
      <c r="D3493" s="228" t="s">
        <v>2018</v>
      </c>
      <c r="E3493" s="228" t="s">
        <v>21310</v>
      </c>
    </row>
    <row r="3494" spans="1:5" ht="12.75">
      <c r="A3494" s="227">
        <v>11615</v>
      </c>
      <c r="B3494" s="227" t="s">
        <v>12301</v>
      </c>
      <c r="C3494" s="228" t="s">
        <v>2019</v>
      </c>
      <c r="D3494" s="228" t="s">
        <v>2018</v>
      </c>
      <c r="E3494" s="228" t="s">
        <v>21311</v>
      </c>
    </row>
    <row r="3495" spans="1:5" ht="12.75">
      <c r="A3495" s="227">
        <v>3408</v>
      </c>
      <c r="B3495" s="227" t="s">
        <v>12302</v>
      </c>
      <c r="C3495" s="228" t="s">
        <v>2019</v>
      </c>
      <c r="D3495" s="228" t="s">
        <v>2022</v>
      </c>
      <c r="E3495" s="228" t="s">
        <v>18066</v>
      </c>
    </row>
    <row r="3496" spans="1:5" ht="12.75">
      <c r="A3496" s="227">
        <v>3409</v>
      </c>
      <c r="B3496" s="227" t="s">
        <v>12303</v>
      </c>
      <c r="C3496" s="228" t="s">
        <v>2019</v>
      </c>
      <c r="D3496" s="228" t="s">
        <v>2018</v>
      </c>
      <c r="E3496" s="228" t="s">
        <v>18654</v>
      </c>
    </row>
    <row r="3497" spans="1:5" ht="12.75">
      <c r="A3497" s="227">
        <v>11427</v>
      </c>
      <c r="B3497" s="227" t="s">
        <v>12304</v>
      </c>
      <c r="C3497" s="228" t="s">
        <v>2024</v>
      </c>
      <c r="D3497" s="228" t="s">
        <v>2020</v>
      </c>
      <c r="E3497" s="228" t="s">
        <v>21312</v>
      </c>
    </row>
    <row r="3498" spans="1:5" ht="12.75">
      <c r="A3498" s="227">
        <v>4491</v>
      </c>
      <c r="B3498" s="227" t="s">
        <v>12305</v>
      </c>
      <c r="C3498" s="228" t="s">
        <v>2023</v>
      </c>
      <c r="D3498" s="228" t="s">
        <v>2018</v>
      </c>
      <c r="E3498" s="228" t="s">
        <v>21313</v>
      </c>
    </row>
    <row r="3499" spans="1:5" ht="12.75">
      <c r="A3499" s="227">
        <v>2745</v>
      </c>
      <c r="B3499" s="227" t="s">
        <v>12306</v>
      </c>
      <c r="C3499" s="228" t="s">
        <v>2023</v>
      </c>
      <c r="D3499" s="228" t="s">
        <v>2020</v>
      </c>
      <c r="E3499" s="228" t="s">
        <v>21314</v>
      </c>
    </row>
    <row r="3500" spans="1:5" ht="12.75">
      <c r="A3500" s="227">
        <v>14439</v>
      </c>
      <c r="B3500" s="227" t="s">
        <v>12307</v>
      </c>
      <c r="C3500" s="228" t="s">
        <v>2023</v>
      </c>
      <c r="D3500" s="228" t="s">
        <v>2020</v>
      </c>
      <c r="E3500" s="228" t="s">
        <v>20740</v>
      </c>
    </row>
    <row r="3501" spans="1:5" ht="12.75">
      <c r="A3501" s="227">
        <v>44496</v>
      </c>
      <c r="B3501" s="227" t="s">
        <v>12308</v>
      </c>
      <c r="C3501" s="228" t="s">
        <v>2017</v>
      </c>
      <c r="D3501" s="228" t="s">
        <v>2018</v>
      </c>
      <c r="E3501" s="228" t="s">
        <v>21315</v>
      </c>
    </row>
    <row r="3502" spans="1:5" ht="12.75">
      <c r="A3502" s="227">
        <v>12362</v>
      </c>
      <c r="B3502" s="227" t="s">
        <v>12309</v>
      </c>
      <c r="C3502" s="228" t="s">
        <v>2017</v>
      </c>
      <c r="D3502" s="228" t="s">
        <v>2018</v>
      </c>
      <c r="E3502" s="228" t="s">
        <v>20689</v>
      </c>
    </row>
    <row r="3503" spans="1:5" ht="12.75">
      <c r="A3503" s="227">
        <v>421</v>
      </c>
      <c r="B3503" s="227" t="s">
        <v>12310</v>
      </c>
      <c r="C3503" s="228" t="s">
        <v>2017</v>
      </c>
      <c r="D3503" s="228" t="s">
        <v>2020</v>
      </c>
      <c r="E3503" s="228" t="s">
        <v>21316</v>
      </c>
    </row>
    <row r="3504" spans="1:5" ht="12.75">
      <c r="A3504" s="227">
        <v>14148</v>
      </c>
      <c r="B3504" s="227" t="s">
        <v>12311</v>
      </c>
      <c r="C3504" s="228" t="s">
        <v>2017</v>
      </c>
      <c r="D3504" s="228" t="s">
        <v>2020</v>
      </c>
      <c r="E3504" s="228" t="s">
        <v>21317</v>
      </c>
    </row>
    <row r="3505" spans="1:5" ht="12.75">
      <c r="A3505" s="227">
        <v>4341</v>
      </c>
      <c r="B3505" s="227" t="s">
        <v>12312</v>
      </c>
      <c r="C3505" s="228" t="s">
        <v>2017</v>
      </c>
      <c r="D3505" s="228" t="s">
        <v>2020</v>
      </c>
      <c r="E3505" s="228" t="s">
        <v>18053</v>
      </c>
    </row>
    <row r="3506" spans="1:5" ht="12.75">
      <c r="A3506" s="227">
        <v>4337</v>
      </c>
      <c r="B3506" s="227" t="s">
        <v>12313</v>
      </c>
      <c r="C3506" s="228" t="s">
        <v>2017</v>
      </c>
      <c r="D3506" s="228" t="s">
        <v>2020</v>
      </c>
      <c r="E3506" s="228" t="s">
        <v>21318</v>
      </c>
    </row>
    <row r="3507" spans="1:5" ht="12.75">
      <c r="A3507" s="227">
        <v>4339</v>
      </c>
      <c r="B3507" s="227" t="s">
        <v>12314</v>
      </c>
      <c r="C3507" s="228" t="s">
        <v>2017</v>
      </c>
      <c r="D3507" s="228" t="s">
        <v>2020</v>
      </c>
      <c r="E3507" s="228" t="s">
        <v>18409</v>
      </c>
    </row>
    <row r="3508" spans="1:5" ht="12.75">
      <c r="A3508" s="227">
        <v>39997</v>
      </c>
      <c r="B3508" s="227" t="s">
        <v>12315</v>
      </c>
      <c r="C3508" s="228" t="s">
        <v>2017</v>
      </c>
      <c r="D3508" s="228" t="s">
        <v>2020</v>
      </c>
      <c r="E3508" s="228" t="s">
        <v>21319</v>
      </c>
    </row>
    <row r="3509" spans="1:5" ht="12.75">
      <c r="A3509" s="227">
        <v>11971</v>
      </c>
      <c r="B3509" s="227" t="s">
        <v>12316</v>
      </c>
      <c r="C3509" s="228" t="s">
        <v>2017</v>
      </c>
      <c r="D3509" s="228" t="s">
        <v>2020</v>
      </c>
      <c r="E3509" s="228" t="s">
        <v>21320</v>
      </c>
    </row>
    <row r="3510" spans="1:5" ht="12.75">
      <c r="A3510" s="227">
        <v>4342</v>
      </c>
      <c r="B3510" s="227" t="s">
        <v>12317</v>
      </c>
      <c r="C3510" s="228" t="s">
        <v>2017</v>
      </c>
      <c r="D3510" s="228" t="s">
        <v>2020</v>
      </c>
      <c r="E3510" s="228" t="s">
        <v>21113</v>
      </c>
    </row>
    <row r="3511" spans="1:5" ht="12.75">
      <c r="A3511" s="227">
        <v>4330</v>
      </c>
      <c r="B3511" s="227" t="s">
        <v>12318</v>
      </c>
      <c r="C3511" s="228" t="s">
        <v>2017</v>
      </c>
      <c r="D3511" s="228" t="s">
        <v>2020</v>
      </c>
      <c r="E3511" s="228" t="s">
        <v>21111</v>
      </c>
    </row>
    <row r="3512" spans="1:5" ht="12.75">
      <c r="A3512" s="227">
        <v>4340</v>
      </c>
      <c r="B3512" s="227" t="s">
        <v>12319</v>
      </c>
      <c r="C3512" s="228" t="s">
        <v>2017</v>
      </c>
      <c r="D3512" s="228" t="s">
        <v>2020</v>
      </c>
      <c r="E3512" s="228" t="s">
        <v>21321</v>
      </c>
    </row>
    <row r="3513" spans="1:5" ht="12.75">
      <c r="A3513" s="227">
        <v>5088</v>
      </c>
      <c r="B3513" s="227" t="s">
        <v>12320</v>
      </c>
      <c r="C3513" s="228" t="s">
        <v>2017</v>
      </c>
      <c r="D3513" s="228" t="s">
        <v>2018</v>
      </c>
      <c r="E3513" s="228" t="s">
        <v>21322</v>
      </c>
    </row>
    <row r="3514" spans="1:5" ht="12.75">
      <c r="A3514" s="227">
        <v>11154</v>
      </c>
      <c r="B3514" s="227" t="s">
        <v>12321</v>
      </c>
      <c r="C3514" s="228" t="s">
        <v>2017</v>
      </c>
      <c r="D3514" s="228" t="s">
        <v>2020</v>
      </c>
      <c r="E3514" s="228" t="s">
        <v>21323</v>
      </c>
    </row>
    <row r="3515" spans="1:5" ht="12.75">
      <c r="A3515" s="227">
        <v>4989</v>
      </c>
      <c r="B3515" s="227" t="s">
        <v>12322</v>
      </c>
      <c r="C3515" s="228" t="s">
        <v>2017</v>
      </c>
      <c r="D3515" s="228" t="s">
        <v>2018</v>
      </c>
      <c r="E3515" s="228" t="s">
        <v>21324</v>
      </c>
    </row>
    <row r="3516" spans="1:5" ht="12.75">
      <c r="A3516" s="227">
        <v>4982</v>
      </c>
      <c r="B3516" s="227" t="s">
        <v>12323</v>
      </c>
      <c r="C3516" s="228" t="s">
        <v>2017</v>
      </c>
      <c r="D3516" s="228" t="s">
        <v>2018</v>
      </c>
      <c r="E3516" s="228" t="s">
        <v>21325</v>
      </c>
    </row>
    <row r="3517" spans="1:5" ht="12.75">
      <c r="A3517" s="227">
        <v>4962</v>
      </c>
      <c r="B3517" s="227" t="s">
        <v>12324</v>
      </c>
      <c r="C3517" s="228" t="s">
        <v>2017</v>
      </c>
      <c r="D3517" s="228" t="s">
        <v>2018</v>
      </c>
      <c r="E3517" s="228" t="s">
        <v>21326</v>
      </c>
    </row>
    <row r="3518" spans="1:5" ht="12.75">
      <c r="A3518" s="227">
        <v>4981</v>
      </c>
      <c r="B3518" s="227" t="s">
        <v>12325</v>
      </c>
      <c r="C3518" s="228" t="s">
        <v>2017</v>
      </c>
      <c r="D3518" s="228" t="s">
        <v>2022</v>
      </c>
      <c r="E3518" s="228" t="s">
        <v>21327</v>
      </c>
    </row>
    <row r="3519" spans="1:5" ht="12.75">
      <c r="A3519" s="227">
        <v>4964</v>
      </c>
      <c r="B3519" s="227" t="s">
        <v>12326</v>
      </c>
      <c r="C3519" s="228" t="s">
        <v>2017</v>
      </c>
      <c r="D3519" s="228" t="s">
        <v>2018</v>
      </c>
      <c r="E3519" s="228" t="s">
        <v>21328</v>
      </c>
    </row>
    <row r="3520" spans="1:5" ht="12.75">
      <c r="A3520" s="227">
        <v>4992</v>
      </c>
      <c r="B3520" s="227" t="s">
        <v>12327</v>
      </c>
      <c r="C3520" s="228" t="s">
        <v>2017</v>
      </c>
      <c r="D3520" s="228" t="s">
        <v>2018</v>
      </c>
      <c r="E3520" s="228" t="s">
        <v>21329</v>
      </c>
    </row>
    <row r="3521" spans="1:5" ht="12.75">
      <c r="A3521" s="227">
        <v>4987</v>
      </c>
      <c r="B3521" s="227" t="s">
        <v>12328</v>
      </c>
      <c r="C3521" s="228" t="s">
        <v>2017</v>
      </c>
      <c r="D3521" s="228" t="s">
        <v>2018</v>
      </c>
      <c r="E3521" s="228" t="s">
        <v>21330</v>
      </c>
    </row>
    <row r="3522" spans="1:5" ht="12.75">
      <c r="A3522" s="227">
        <v>4930</v>
      </c>
      <c r="B3522" s="227" t="s">
        <v>12329</v>
      </c>
      <c r="C3522" s="228" t="s">
        <v>2019</v>
      </c>
      <c r="D3522" s="228" t="s">
        <v>2020</v>
      </c>
      <c r="E3522" s="228" t="s">
        <v>21331</v>
      </c>
    </row>
    <row r="3523" spans="1:5" ht="12.75">
      <c r="A3523" s="227">
        <v>39021</v>
      </c>
      <c r="B3523" s="227" t="s">
        <v>12330</v>
      </c>
      <c r="C3523" s="228" t="s">
        <v>2017</v>
      </c>
      <c r="D3523" s="228" t="s">
        <v>2020</v>
      </c>
      <c r="E3523" s="228" t="s">
        <v>21332</v>
      </c>
    </row>
    <row r="3524" spans="1:5" ht="12.75">
      <c r="A3524" s="227">
        <v>39022</v>
      </c>
      <c r="B3524" s="227" t="s">
        <v>12331</v>
      </c>
      <c r="C3524" s="228" t="s">
        <v>2017</v>
      </c>
      <c r="D3524" s="228" t="s">
        <v>2020</v>
      </c>
      <c r="E3524" s="228" t="s">
        <v>21333</v>
      </c>
    </row>
    <row r="3525" spans="1:5" ht="12.75">
      <c r="A3525" s="227">
        <v>39024</v>
      </c>
      <c r="B3525" s="227" t="s">
        <v>12332</v>
      </c>
      <c r="C3525" s="228" t="s">
        <v>2017</v>
      </c>
      <c r="D3525" s="228" t="s">
        <v>2020</v>
      </c>
      <c r="E3525" s="228" t="s">
        <v>21334</v>
      </c>
    </row>
    <row r="3526" spans="1:5" ht="12.75">
      <c r="A3526" s="227">
        <v>4914</v>
      </c>
      <c r="B3526" s="227" t="s">
        <v>12333</v>
      </c>
      <c r="C3526" s="228" t="s">
        <v>2019</v>
      </c>
      <c r="D3526" s="228" t="s">
        <v>2020</v>
      </c>
      <c r="E3526" s="228" t="s">
        <v>21335</v>
      </c>
    </row>
    <row r="3527" spans="1:5" ht="12.75">
      <c r="A3527" s="227">
        <v>4917</v>
      </c>
      <c r="B3527" s="227" t="s">
        <v>12334</v>
      </c>
      <c r="C3527" s="228" t="s">
        <v>2019</v>
      </c>
      <c r="D3527" s="228" t="s">
        <v>2020</v>
      </c>
      <c r="E3527" s="228" t="s">
        <v>21336</v>
      </c>
    </row>
    <row r="3528" spans="1:5" ht="12.75">
      <c r="A3528" s="227">
        <v>39025</v>
      </c>
      <c r="B3528" s="227" t="s">
        <v>12335</v>
      </c>
      <c r="C3528" s="228" t="s">
        <v>2017</v>
      </c>
      <c r="D3528" s="228" t="s">
        <v>2020</v>
      </c>
      <c r="E3528" s="228" t="s">
        <v>21337</v>
      </c>
    </row>
    <row r="3529" spans="1:5" ht="12.75">
      <c r="A3529" s="227">
        <v>4922</v>
      </c>
      <c r="B3529" s="227" t="s">
        <v>12336</v>
      </c>
      <c r="C3529" s="228" t="s">
        <v>2019</v>
      </c>
      <c r="D3529" s="228" t="s">
        <v>2020</v>
      </c>
      <c r="E3529" s="228" t="s">
        <v>21338</v>
      </c>
    </row>
    <row r="3530" spans="1:5" ht="12.75">
      <c r="A3530" s="227">
        <v>4911</v>
      </c>
      <c r="B3530" s="227" t="s">
        <v>12337</v>
      </c>
      <c r="C3530" s="228" t="s">
        <v>2019</v>
      </c>
      <c r="D3530" s="228" t="s">
        <v>2018</v>
      </c>
      <c r="E3530" s="228" t="s">
        <v>21339</v>
      </c>
    </row>
    <row r="3531" spans="1:5" ht="12.75">
      <c r="A3531" s="227">
        <v>37518</v>
      </c>
      <c r="B3531" s="227" t="s">
        <v>12338</v>
      </c>
      <c r="C3531" s="228" t="s">
        <v>2019</v>
      </c>
      <c r="D3531" s="228" t="s">
        <v>2018</v>
      </c>
      <c r="E3531" s="228" t="s">
        <v>21340</v>
      </c>
    </row>
    <row r="3532" spans="1:5" ht="12.75">
      <c r="A3532" s="227">
        <v>4910</v>
      </c>
      <c r="B3532" s="227" t="s">
        <v>12339</v>
      </c>
      <c r="C3532" s="228" t="s">
        <v>2019</v>
      </c>
      <c r="D3532" s="228" t="s">
        <v>2018</v>
      </c>
      <c r="E3532" s="228" t="s">
        <v>21341</v>
      </c>
    </row>
    <row r="3533" spans="1:5" ht="12.75">
      <c r="A3533" s="227">
        <v>4943</v>
      </c>
      <c r="B3533" s="227" t="s">
        <v>12340</v>
      </c>
      <c r="C3533" s="228" t="s">
        <v>2019</v>
      </c>
      <c r="D3533" s="228" t="s">
        <v>2018</v>
      </c>
      <c r="E3533" s="228" t="s">
        <v>21342</v>
      </c>
    </row>
    <row r="3534" spans="1:5" ht="12.75">
      <c r="A3534" s="227">
        <v>5002</v>
      </c>
      <c r="B3534" s="227" t="s">
        <v>12341</v>
      </c>
      <c r="C3534" s="228" t="s">
        <v>2019</v>
      </c>
      <c r="D3534" s="228" t="s">
        <v>2020</v>
      </c>
      <c r="E3534" s="228" t="s">
        <v>21343</v>
      </c>
    </row>
    <row r="3535" spans="1:5" ht="12.75">
      <c r="A3535" s="227">
        <v>4977</v>
      </c>
      <c r="B3535" s="227" t="s">
        <v>12342</v>
      </c>
      <c r="C3535" s="228" t="s">
        <v>2019</v>
      </c>
      <c r="D3535" s="228" t="s">
        <v>2020</v>
      </c>
      <c r="E3535" s="228" t="s">
        <v>21344</v>
      </c>
    </row>
    <row r="3536" spans="1:5" ht="12.75">
      <c r="A3536" s="227">
        <v>5028</v>
      </c>
      <c r="B3536" s="227" t="s">
        <v>12343</v>
      </c>
      <c r="C3536" s="228" t="s">
        <v>2019</v>
      </c>
      <c r="D3536" s="228" t="s">
        <v>2020</v>
      </c>
      <c r="E3536" s="228" t="s">
        <v>21345</v>
      </c>
    </row>
    <row r="3537" spans="1:5" ht="12.75">
      <c r="A3537" s="227">
        <v>4998</v>
      </c>
      <c r="B3537" s="227" t="s">
        <v>12344</v>
      </c>
      <c r="C3537" s="228" t="s">
        <v>2019</v>
      </c>
      <c r="D3537" s="228" t="s">
        <v>2020</v>
      </c>
      <c r="E3537" s="228" t="s">
        <v>21346</v>
      </c>
    </row>
    <row r="3538" spans="1:5" ht="12.75">
      <c r="A3538" s="227">
        <v>4969</v>
      </c>
      <c r="B3538" s="227" t="s">
        <v>12345</v>
      </c>
      <c r="C3538" s="228" t="s">
        <v>2019</v>
      </c>
      <c r="D3538" s="228" t="s">
        <v>2020</v>
      </c>
      <c r="E3538" s="228" t="s">
        <v>21347</v>
      </c>
    </row>
    <row r="3539" spans="1:5" ht="12.75">
      <c r="A3539" s="227">
        <v>11364</v>
      </c>
      <c r="B3539" s="227" t="s">
        <v>12346</v>
      </c>
      <c r="C3539" s="228" t="s">
        <v>2017</v>
      </c>
      <c r="D3539" s="228" t="s">
        <v>2018</v>
      </c>
      <c r="E3539" s="228" t="s">
        <v>21348</v>
      </c>
    </row>
    <row r="3540" spans="1:5" ht="12.75">
      <c r="A3540" s="227">
        <v>11365</v>
      </c>
      <c r="B3540" s="227" t="s">
        <v>12347</v>
      </c>
      <c r="C3540" s="228" t="s">
        <v>2017</v>
      </c>
      <c r="D3540" s="228" t="s">
        <v>2018</v>
      </c>
      <c r="E3540" s="228" t="s">
        <v>21349</v>
      </c>
    </row>
    <row r="3541" spans="1:5" ht="12.75">
      <c r="A3541" s="227">
        <v>11366</v>
      </c>
      <c r="B3541" s="227" t="s">
        <v>12348</v>
      </c>
      <c r="C3541" s="228" t="s">
        <v>2017</v>
      </c>
      <c r="D3541" s="228" t="s">
        <v>2018</v>
      </c>
      <c r="E3541" s="228" t="s">
        <v>21350</v>
      </c>
    </row>
    <row r="3542" spans="1:5" ht="12.75">
      <c r="A3542" s="227">
        <v>43777</v>
      </c>
      <c r="B3542" s="227" t="s">
        <v>12349</v>
      </c>
      <c r="C3542" s="228" t="s">
        <v>2017</v>
      </c>
      <c r="D3542" s="228" t="s">
        <v>2018</v>
      </c>
      <c r="E3542" s="228" t="s">
        <v>21351</v>
      </c>
    </row>
    <row r="3543" spans="1:5" ht="12.75">
      <c r="A3543" s="227">
        <v>20322</v>
      </c>
      <c r="B3543" s="227" t="s">
        <v>12350</v>
      </c>
      <c r="C3543" s="228" t="s">
        <v>2017</v>
      </c>
      <c r="D3543" s="228" t="s">
        <v>2018</v>
      </c>
      <c r="E3543" s="228" t="s">
        <v>21352</v>
      </c>
    </row>
    <row r="3544" spans="1:5" ht="12.75">
      <c r="A3544" s="227">
        <v>10553</v>
      </c>
      <c r="B3544" s="227" t="s">
        <v>12351</v>
      </c>
      <c r="C3544" s="228" t="s">
        <v>2017</v>
      </c>
      <c r="D3544" s="228" t="s">
        <v>2018</v>
      </c>
      <c r="E3544" s="228" t="s">
        <v>21353</v>
      </c>
    </row>
    <row r="3545" spans="1:5" ht="12.75">
      <c r="A3545" s="227">
        <v>5020</v>
      </c>
      <c r="B3545" s="227" t="s">
        <v>12352</v>
      </c>
      <c r="C3545" s="228" t="s">
        <v>2017</v>
      </c>
      <c r="D3545" s="228" t="s">
        <v>2018</v>
      </c>
      <c r="E3545" s="228" t="s">
        <v>21354</v>
      </c>
    </row>
    <row r="3546" spans="1:5" ht="12.75">
      <c r="A3546" s="227">
        <v>10554</v>
      </c>
      <c r="B3546" s="227" t="s">
        <v>12353</v>
      </c>
      <c r="C3546" s="228" t="s">
        <v>2017</v>
      </c>
      <c r="D3546" s="228" t="s">
        <v>2018</v>
      </c>
      <c r="E3546" s="228" t="s">
        <v>21355</v>
      </c>
    </row>
    <row r="3547" spans="1:5" ht="12.75">
      <c r="A3547" s="227">
        <v>10555</v>
      </c>
      <c r="B3547" s="227" t="s">
        <v>12354</v>
      </c>
      <c r="C3547" s="228" t="s">
        <v>2017</v>
      </c>
      <c r="D3547" s="228" t="s">
        <v>2018</v>
      </c>
      <c r="E3547" s="228" t="s">
        <v>21356</v>
      </c>
    </row>
    <row r="3548" spans="1:5" ht="12.75">
      <c r="A3548" s="227">
        <v>10556</v>
      </c>
      <c r="B3548" s="227" t="s">
        <v>12355</v>
      </c>
      <c r="C3548" s="228" t="s">
        <v>2017</v>
      </c>
      <c r="D3548" s="228" t="s">
        <v>2018</v>
      </c>
      <c r="E3548" s="228" t="s">
        <v>21357</v>
      </c>
    </row>
    <row r="3549" spans="1:5" ht="12.75">
      <c r="A3549" s="227">
        <v>39502</v>
      </c>
      <c r="B3549" s="227" t="s">
        <v>12356</v>
      </c>
      <c r="C3549" s="228" t="s">
        <v>2017</v>
      </c>
      <c r="D3549" s="228" t="s">
        <v>2018</v>
      </c>
      <c r="E3549" s="228" t="s">
        <v>21358</v>
      </c>
    </row>
    <row r="3550" spans="1:5" ht="12.75">
      <c r="A3550" s="227">
        <v>39504</v>
      </c>
      <c r="B3550" s="227" t="s">
        <v>12357</v>
      </c>
      <c r="C3550" s="228" t="s">
        <v>2017</v>
      </c>
      <c r="D3550" s="228" t="s">
        <v>2018</v>
      </c>
      <c r="E3550" s="228" t="s">
        <v>21359</v>
      </c>
    </row>
    <row r="3551" spans="1:5" ht="12.75">
      <c r="A3551" s="227">
        <v>39503</v>
      </c>
      <c r="B3551" s="227" t="s">
        <v>12358</v>
      </c>
      <c r="C3551" s="228" t="s">
        <v>2017</v>
      </c>
      <c r="D3551" s="228" t="s">
        <v>2018</v>
      </c>
      <c r="E3551" s="228" t="s">
        <v>21360</v>
      </c>
    </row>
    <row r="3552" spans="1:5" ht="12.75">
      <c r="A3552" s="227">
        <v>39505</v>
      </c>
      <c r="B3552" s="227" t="s">
        <v>12359</v>
      </c>
      <c r="C3552" s="228" t="s">
        <v>2017</v>
      </c>
      <c r="D3552" s="228" t="s">
        <v>2018</v>
      </c>
      <c r="E3552" s="228" t="s">
        <v>21361</v>
      </c>
    </row>
    <row r="3553" spans="1:5" ht="12.75">
      <c r="A3553" s="227">
        <v>44471</v>
      </c>
      <c r="B3553" s="227" t="s">
        <v>12360</v>
      </c>
      <c r="C3553" s="228" t="s">
        <v>2017</v>
      </c>
      <c r="D3553" s="228" t="s">
        <v>2020</v>
      </c>
      <c r="E3553" s="228" t="s">
        <v>21362</v>
      </c>
    </row>
    <row r="3554" spans="1:5" ht="12.75">
      <c r="A3554" s="227">
        <v>4944</v>
      </c>
      <c r="B3554" s="227" t="s">
        <v>12361</v>
      </c>
      <c r="C3554" s="228" t="s">
        <v>2019</v>
      </c>
      <c r="D3554" s="228" t="s">
        <v>2018</v>
      </c>
      <c r="E3554" s="228" t="s">
        <v>21363</v>
      </c>
    </row>
    <row r="3555" spans="1:5" ht="12.75">
      <c r="A3555" s="227">
        <v>21102</v>
      </c>
      <c r="B3555" s="227" t="s">
        <v>12362</v>
      </c>
      <c r="C3555" s="228" t="s">
        <v>2017</v>
      </c>
      <c r="D3555" s="228" t="s">
        <v>2018</v>
      </c>
      <c r="E3555" s="228" t="s">
        <v>21364</v>
      </c>
    </row>
    <row r="3556" spans="1:5" ht="12.75">
      <c r="A3556" s="227">
        <v>21101</v>
      </c>
      <c r="B3556" s="227" t="s">
        <v>12363</v>
      </c>
      <c r="C3556" s="228" t="s">
        <v>2017</v>
      </c>
      <c r="D3556" s="228" t="s">
        <v>2018</v>
      </c>
      <c r="E3556" s="228" t="s">
        <v>21365</v>
      </c>
    </row>
    <row r="3557" spans="1:5" ht="12.75">
      <c r="A3557" s="227">
        <v>34713</v>
      </c>
      <c r="B3557" s="227" t="s">
        <v>12364</v>
      </c>
      <c r="C3557" s="228" t="s">
        <v>2019</v>
      </c>
      <c r="D3557" s="228" t="s">
        <v>2018</v>
      </c>
      <c r="E3557" s="228" t="s">
        <v>21366</v>
      </c>
    </row>
    <row r="3558" spans="1:5" ht="12.75">
      <c r="A3558" s="227">
        <v>37563</v>
      </c>
      <c r="B3558" s="227" t="s">
        <v>12365</v>
      </c>
      <c r="C3558" s="228" t="s">
        <v>2019</v>
      </c>
      <c r="D3558" s="228" t="s">
        <v>2020</v>
      </c>
      <c r="E3558" s="228" t="s">
        <v>21367</v>
      </c>
    </row>
    <row r="3559" spans="1:5" ht="12.75">
      <c r="A3559" s="227">
        <v>4948</v>
      </c>
      <c r="B3559" s="227" t="s">
        <v>12366</v>
      </c>
      <c r="C3559" s="228" t="s">
        <v>2019</v>
      </c>
      <c r="D3559" s="228" t="s">
        <v>2020</v>
      </c>
      <c r="E3559" s="228" t="s">
        <v>21368</v>
      </c>
    </row>
    <row r="3560" spans="1:5" ht="12.75">
      <c r="A3560" s="227">
        <v>37561</v>
      </c>
      <c r="B3560" s="227" t="s">
        <v>12367</v>
      </c>
      <c r="C3560" s="228" t="s">
        <v>2019</v>
      </c>
      <c r="D3560" s="228" t="s">
        <v>2020</v>
      </c>
      <c r="E3560" s="228" t="s">
        <v>21369</v>
      </c>
    </row>
    <row r="3561" spans="1:5" ht="12.75">
      <c r="A3561" s="227">
        <v>37562</v>
      </c>
      <c r="B3561" s="227" t="s">
        <v>12368</v>
      </c>
      <c r="C3561" s="228" t="s">
        <v>2019</v>
      </c>
      <c r="D3561" s="228" t="s">
        <v>2020</v>
      </c>
      <c r="E3561" s="228" t="s">
        <v>21370</v>
      </c>
    </row>
    <row r="3562" spans="1:5" ht="12.75">
      <c r="A3562" s="227">
        <v>14164</v>
      </c>
      <c r="B3562" s="227" t="s">
        <v>12369</v>
      </c>
      <c r="C3562" s="228" t="s">
        <v>2017</v>
      </c>
      <c r="D3562" s="228" t="s">
        <v>2020</v>
      </c>
      <c r="E3562" s="228" t="s">
        <v>21371</v>
      </c>
    </row>
    <row r="3563" spans="1:5" ht="12.75">
      <c r="A3563" s="227">
        <v>14163</v>
      </c>
      <c r="B3563" s="227" t="s">
        <v>12370</v>
      </c>
      <c r="C3563" s="228" t="s">
        <v>2017</v>
      </c>
      <c r="D3563" s="228" t="s">
        <v>2020</v>
      </c>
      <c r="E3563" s="228" t="s">
        <v>21372</v>
      </c>
    </row>
    <row r="3564" spans="1:5" ht="12.75">
      <c r="A3564" s="227">
        <v>5051</v>
      </c>
      <c r="B3564" s="227" t="s">
        <v>12371</v>
      </c>
      <c r="C3564" s="228" t="s">
        <v>2017</v>
      </c>
      <c r="D3564" s="228" t="s">
        <v>2020</v>
      </c>
      <c r="E3564" s="228" t="s">
        <v>21373</v>
      </c>
    </row>
    <row r="3565" spans="1:5" ht="12.75">
      <c r="A3565" s="227">
        <v>14162</v>
      </c>
      <c r="B3565" s="227" t="s">
        <v>12372</v>
      </c>
      <c r="C3565" s="228" t="s">
        <v>2017</v>
      </c>
      <c r="D3565" s="228" t="s">
        <v>2020</v>
      </c>
      <c r="E3565" s="228" t="s">
        <v>21374</v>
      </c>
    </row>
    <row r="3566" spans="1:5" ht="12.75">
      <c r="A3566" s="227">
        <v>5052</v>
      </c>
      <c r="B3566" s="227" t="s">
        <v>12373</v>
      </c>
      <c r="C3566" s="228" t="s">
        <v>2017</v>
      </c>
      <c r="D3566" s="228" t="s">
        <v>2020</v>
      </c>
      <c r="E3566" s="228" t="s">
        <v>21375</v>
      </c>
    </row>
    <row r="3567" spans="1:5" ht="12.75">
      <c r="A3567" s="227">
        <v>14166</v>
      </c>
      <c r="B3567" s="227" t="s">
        <v>12374</v>
      </c>
      <c r="C3567" s="228" t="s">
        <v>2017</v>
      </c>
      <c r="D3567" s="228" t="s">
        <v>2020</v>
      </c>
      <c r="E3567" s="228" t="s">
        <v>21376</v>
      </c>
    </row>
    <row r="3568" spans="1:5" ht="12.75">
      <c r="A3568" s="227">
        <v>14165</v>
      </c>
      <c r="B3568" s="227" t="s">
        <v>12375</v>
      </c>
      <c r="C3568" s="228" t="s">
        <v>2017</v>
      </c>
      <c r="D3568" s="228" t="s">
        <v>2020</v>
      </c>
      <c r="E3568" s="228" t="s">
        <v>21377</v>
      </c>
    </row>
    <row r="3569" spans="1:5" ht="12.75">
      <c r="A3569" s="227">
        <v>5050</v>
      </c>
      <c r="B3569" s="227" t="s">
        <v>12376</v>
      </c>
      <c r="C3569" s="228" t="s">
        <v>2017</v>
      </c>
      <c r="D3569" s="228" t="s">
        <v>2020</v>
      </c>
      <c r="E3569" s="228" t="s">
        <v>21378</v>
      </c>
    </row>
    <row r="3570" spans="1:5" ht="12.75">
      <c r="A3570" s="227">
        <v>12366</v>
      </c>
      <c r="B3570" s="227" t="s">
        <v>12377</v>
      </c>
      <c r="C3570" s="228" t="s">
        <v>2017</v>
      </c>
      <c r="D3570" s="228" t="s">
        <v>2020</v>
      </c>
      <c r="E3570" s="228" t="s">
        <v>21379</v>
      </c>
    </row>
    <row r="3571" spans="1:5" ht="12.75">
      <c r="A3571" s="227">
        <v>5045</v>
      </c>
      <c r="B3571" s="227" t="s">
        <v>12378</v>
      </c>
      <c r="C3571" s="228" t="s">
        <v>2017</v>
      </c>
      <c r="D3571" s="228" t="s">
        <v>2020</v>
      </c>
      <c r="E3571" s="228" t="s">
        <v>21380</v>
      </c>
    </row>
    <row r="3572" spans="1:5" ht="12.75">
      <c r="A3572" s="227">
        <v>5035</v>
      </c>
      <c r="B3572" s="227" t="s">
        <v>12379</v>
      </c>
      <c r="C3572" s="228" t="s">
        <v>2017</v>
      </c>
      <c r="D3572" s="228" t="s">
        <v>2020</v>
      </c>
      <c r="E3572" s="228" t="s">
        <v>21381</v>
      </c>
    </row>
    <row r="3573" spans="1:5" ht="12.75">
      <c r="A3573" s="227">
        <v>41180</v>
      </c>
      <c r="B3573" s="227" t="s">
        <v>12380</v>
      </c>
      <c r="C3573" s="228" t="s">
        <v>2017</v>
      </c>
      <c r="D3573" s="228" t="s">
        <v>2020</v>
      </c>
      <c r="E3573" s="228" t="s">
        <v>21382</v>
      </c>
    </row>
    <row r="3574" spans="1:5" ht="12.75">
      <c r="A3574" s="227">
        <v>41181</v>
      </c>
      <c r="B3574" s="227" t="s">
        <v>12381</v>
      </c>
      <c r="C3574" s="228" t="s">
        <v>2017</v>
      </c>
      <c r="D3574" s="228" t="s">
        <v>2020</v>
      </c>
      <c r="E3574" s="228" t="s">
        <v>21383</v>
      </c>
    </row>
    <row r="3575" spans="1:5" ht="12.75">
      <c r="A3575" s="227">
        <v>41182</v>
      </c>
      <c r="B3575" s="227" t="s">
        <v>12382</v>
      </c>
      <c r="C3575" s="228" t="s">
        <v>2017</v>
      </c>
      <c r="D3575" s="228" t="s">
        <v>2020</v>
      </c>
      <c r="E3575" s="228" t="s">
        <v>21384</v>
      </c>
    </row>
    <row r="3576" spans="1:5" ht="12.75">
      <c r="A3576" s="227">
        <v>41183</v>
      </c>
      <c r="B3576" s="227" t="s">
        <v>12383</v>
      </c>
      <c r="C3576" s="228" t="s">
        <v>2017</v>
      </c>
      <c r="D3576" s="228" t="s">
        <v>2020</v>
      </c>
      <c r="E3576" s="228" t="s">
        <v>21385</v>
      </c>
    </row>
    <row r="3577" spans="1:5" ht="12.75">
      <c r="A3577" s="227">
        <v>41184</v>
      </c>
      <c r="B3577" s="227" t="s">
        <v>12384</v>
      </c>
      <c r="C3577" s="228" t="s">
        <v>2017</v>
      </c>
      <c r="D3577" s="228" t="s">
        <v>2020</v>
      </c>
      <c r="E3577" s="228" t="s">
        <v>21386</v>
      </c>
    </row>
    <row r="3578" spans="1:5" ht="12.75">
      <c r="A3578" s="227">
        <v>41185</v>
      </c>
      <c r="B3578" s="227" t="s">
        <v>12385</v>
      </c>
      <c r="C3578" s="228" t="s">
        <v>2017</v>
      </c>
      <c r="D3578" s="228" t="s">
        <v>2020</v>
      </c>
      <c r="E3578" s="228" t="s">
        <v>21387</v>
      </c>
    </row>
    <row r="3579" spans="1:5" ht="12.75">
      <c r="A3579" s="227">
        <v>41186</v>
      </c>
      <c r="B3579" s="227" t="s">
        <v>12386</v>
      </c>
      <c r="C3579" s="228" t="s">
        <v>2017</v>
      </c>
      <c r="D3579" s="228" t="s">
        <v>2020</v>
      </c>
      <c r="E3579" s="228" t="s">
        <v>21388</v>
      </c>
    </row>
    <row r="3580" spans="1:5" ht="12.75">
      <c r="A3580" s="227">
        <v>41187</v>
      </c>
      <c r="B3580" s="227" t="s">
        <v>12387</v>
      </c>
      <c r="C3580" s="228" t="s">
        <v>2017</v>
      </c>
      <c r="D3580" s="228" t="s">
        <v>2020</v>
      </c>
      <c r="E3580" s="228" t="s">
        <v>21389</v>
      </c>
    </row>
    <row r="3581" spans="1:5" ht="12.75">
      <c r="A3581" s="227">
        <v>41188</v>
      </c>
      <c r="B3581" s="227" t="s">
        <v>12388</v>
      </c>
      <c r="C3581" s="228" t="s">
        <v>2017</v>
      </c>
      <c r="D3581" s="228" t="s">
        <v>2020</v>
      </c>
      <c r="E3581" s="228" t="s">
        <v>21390</v>
      </c>
    </row>
    <row r="3582" spans="1:5" ht="12.75">
      <c r="A3582" s="227">
        <v>5036</v>
      </c>
      <c r="B3582" s="227" t="s">
        <v>12389</v>
      </c>
      <c r="C3582" s="228" t="s">
        <v>2017</v>
      </c>
      <c r="D3582" s="228" t="s">
        <v>2020</v>
      </c>
      <c r="E3582" s="228" t="s">
        <v>21391</v>
      </c>
    </row>
    <row r="3583" spans="1:5" ht="12.75">
      <c r="A3583" s="227">
        <v>41189</v>
      </c>
      <c r="B3583" s="227" t="s">
        <v>12390</v>
      </c>
      <c r="C3583" s="228" t="s">
        <v>2017</v>
      </c>
      <c r="D3583" s="228" t="s">
        <v>2020</v>
      </c>
      <c r="E3583" s="228" t="s">
        <v>21392</v>
      </c>
    </row>
    <row r="3584" spans="1:5" ht="12.75">
      <c r="A3584" s="227">
        <v>41190</v>
      </c>
      <c r="B3584" s="227" t="s">
        <v>12391</v>
      </c>
      <c r="C3584" s="228" t="s">
        <v>2017</v>
      </c>
      <c r="D3584" s="228" t="s">
        <v>2020</v>
      </c>
      <c r="E3584" s="228" t="s">
        <v>21393</v>
      </c>
    </row>
    <row r="3585" spans="1:5" ht="12.75">
      <c r="A3585" s="227">
        <v>41191</v>
      </c>
      <c r="B3585" s="227" t="s">
        <v>12392</v>
      </c>
      <c r="C3585" s="228" t="s">
        <v>2017</v>
      </c>
      <c r="D3585" s="228" t="s">
        <v>2020</v>
      </c>
      <c r="E3585" s="228" t="s">
        <v>21394</v>
      </c>
    </row>
    <row r="3586" spans="1:5" ht="12.75">
      <c r="A3586" s="227">
        <v>41192</v>
      </c>
      <c r="B3586" s="227" t="s">
        <v>12393</v>
      </c>
      <c r="C3586" s="228" t="s">
        <v>2017</v>
      </c>
      <c r="D3586" s="228" t="s">
        <v>2020</v>
      </c>
      <c r="E3586" s="228" t="s">
        <v>21395</v>
      </c>
    </row>
    <row r="3587" spans="1:5" ht="12.75">
      <c r="A3587" s="227">
        <v>41193</v>
      </c>
      <c r="B3587" s="227" t="s">
        <v>12394</v>
      </c>
      <c r="C3587" s="228" t="s">
        <v>2017</v>
      </c>
      <c r="D3587" s="228" t="s">
        <v>2020</v>
      </c>
      <c r="E3587" s="228" t="s">
        <v>21396</v>
      </c>
    </row>
    <row r="3588" spans="1:5" ht="12.75">
      <c r="A3588" s="227">
        <v>41194</v>
      </c>
      <c r="B3588" s="227" t="s">
        <v>12395</v>
      </c>
      <c r="C3588" s="228" t="s">
        <v>2017</v>
      </c>
      <c r="D3588" s="228" t="s">
        <v>2020</v>
      </c>
      <c r="E3588" s="228" t="s">
        <v>21397</v>
      </c>
    </row>
    <row r="3589" spans="1:5" ht="12.75">
      <c r="A3589" s="227">
        <v>5044</v>
      </c>
      <c r="B3589" s="227" t="s">
        <v>12396</v>
      </c>
      <c r="C3589" s="228" t="s">
        <v>2017</v>
      </c>
      <c r="D3589" s="228" t="s">
        <v>2020</v>
      </c>
      <c r="E3589" s="228" t="s">
        <v>21398</v>
      </c>
    </row>
    <row r="3590" spans="1:5" ht="12.75">
      <c r="A3590" s="227">
        <v>5059</v>
      </c>
      <c r="B3590" s="227" t="s">
        <v>12397</v>
      </c>
      <c r="C3590" s="228" t="s">
        <v>2017</v>
      </c>
      <c r="D3590" s="228" t="s">
        <v>2020</v>
      </c>
      <c r="E3590" s="228" t="s">
        <v>21399</v>
      </c>
    </row>
    <row r="3591" spans="1:5" ht="12.75">
      <c r="A3591" s="227">
        <v>41201</v>
      </c>
      <c r="B3591" s="227" t="s">
        <v>12398</v>
      </c>
      <c r="C3591" s="228" t="s">
        <v>2017</v>
      </c>
      <c r="D3591" s="228" t="s">
        <v>2020</v>
      </c>
      <c r="E3591" s="228" t="s">
        <v>21400</v>
      </c>
    </row>
    <row r="3592" spans="1:5" ht="12.75">
      <c r="A3592" s="227">
        <v>41199</v>
      </c>
      <c r="B3592" s="227" t="s">
        <v>12399</v>
      </c>
      <c r="C3592" s="228" t="s">
        <v>2017</v>
      </c>
      <c r="D3592" s="228" t="s">
        <v>2020</v>
      </c>
      <c r="E3592" s="228" t="s">
        <v>21401</v>
      </c>
    </row>
    <row r="3593" spans="1:5" ht="12.75">
      <c r="A3593" s="227">
        <v>5057</v>
      </c>
      <c r="B3593" s="227" t="s">
        <v>12400</v>
      </c>
      <c r="C3593" s="228" t="s">
        <v>2017</v>
      </c>
      <c r="D3593" s="228" t="s">
        <v>2020</v>
      </c>
      <c r="E3593" s="228" t="s">
        <v>21402</v>
      </c>
    </row>
    <row r="3594" spans="1:5" ht="12.75">
      <c r="A3594" s="227">
        <v>41200</v>
      </c>
      <c r="B3594" s="227" t="s">
        <v>12401</v>
      </c>
      <c r="C3594" s="228" t="s">
        <v>2017</v>
      </c>
      <c r="D3594" s="228" t="s">
        <v>2020</v>
      </c>
      <c r="E3594" s="228" t="s">
        <v>21403</v>
      </c>
    </row>
    <row r="3595" spans="1:5" ht="12.75">
      <c r="A3595" s="227">
        <v>41205</v>
      </c>
      <c r="B3595" s="227" t="s">
        <v>12402</v>
      </c>
      <c r="C3595" s="228" t="s">
        <v>2017</v>
      </c>
      <c r="D3595" s="228" t="s">
        <v>2020</v>
      </c>
      <c r="E3595" s="228" t="s">
        <v>21404</v>
      </c>
    </row>
    <row r="3596" spans="1:5" ht="12.75">
      <c r="A3596" s="227">
        <v>41202</v>
      </c>
      <c r="B3596" s="227" t="s">
        <v>12403</v>
      </c>
      <c r="C3596" s="228" t="s">
        <v>2017</v>
      </c>
      <c r="D3596" s="228" t="s">
        <v>2020</v>
      </c>
      <c r="E3596" s="228" t="s">
        <v>21405</v>
      </c>
    </row>
    <row r="3597" spans="1:5" ht="12.75">
      <c r="A3597" s="227">
        <v>41206</v>
      </c>
      <c r="B3597" s="227" t="s">
        <v>12404</v>
      </c>
      <c r="C3597" s="228" t="s">
        <v>2017</v>
      </c>
      <c r="D3597" s="228" t="s">
        <v>2020</v>
      </c>
      <c r="E3597" s="228" t="s">
        <v>21406</v>
      </c>
    </row>
    <row r="3598" spans="1:5" ht="12.75">
      <c r="A3598" s="227">
        <v>12372</v>
      </c>
      <c r="B3598" s="227" t="s">
        <v>12405</v>
      </c>
      <c r="C3598" s="228" t="s">
        <v>2017</v>
      </c>
      <c r="D3598" s="228" t="s">
        <v>2020</v>
      </c>
      <c r="E3598" s="228" t="s">
        <v>21407</v>
      </c>
    </row>
    <row r="3599" spans="1:5" ht="12.75">
      <c r="A3599" s="227">
        <v>41207</v>
      </c>
      <c r="B3599" s="227" t="s">
        <v>12406</v>
      </c>
      <c r="C3599" s="228" t="s">
        <v>2017</v>
      </c>
      <c r="D3599" s="228" t="s">
        <v>2020</v>
      </c>
      <c r="E3599" s="228" t="s">
        <v>21408</v>
      </c>
    </row>
    <row r="3600" spans="1:5" ht="12.75">
      <c r="A3600" s="227">
        <v>41203</v>
      </c>
      <c r="B3600" s="227" t="s">
        <v>12407</v>
      </c>
      <c r="C3600" s="228" t="s">
        <v>2017</v>
      </c>
      <c r="D3600" s="228" t="s">
        <v>2020</v>
      </c>
      <c r="E3600" s="228" t="s">
        <v>21409</v>
      </c>
    </row>
    <row r="3601" spans="1:5" ht="12.75">
      <c r="A3601" s="227">
        <v>41204</v>
      </c>
      <c r="B3601" s="227" t="s">
        <v>12408</v>
      </c>
      <c r="C3601" s="228" t="s">
        <v>2017</v>
      </c>
      <c r="D3601" s="228" t="s">
        <v>2020</v>
      </c>
      <c r="E3601" s="228" t="s">
        <v>21410</v>
      </c>
    </row>
    <row r="3602" spans="1:5" ht="12.75">
      <c r="A3602" s="227">
        <v>41210</v>
      </c>
      <c r="B3602" s="227" t="s">
        <v>12409</v>
      </c>
      <c r="C3602" s="228" t="s">
        <v>2017</v>
      </c>
      <c r="D3602" s="228" t="s">
        <v>2020</v>
      </c>
      <c r="E3602" s="228" t="s">
        <v>21411</v>
      </c>
    </row>
    <row r="3603" spans="1:5" ht="12.75">
      <c r="A3603" s="227">
        <v>41208</v>
      </c>
      <c r="B3603" s="227" t="s">
        <v>12410</v>
      </c>
      <c r="C3603" s="228" t="s">
        <v>2017</v>
      </c>
      <c r="D3603" s="228" t="s">
        <v>2020</v>
      </c>
      <c r="E3603" s="228" t="s">
        <v>21412</v>
      </c>
    </row>
    <row r="3604" spans="1:5" ht="12.75">
      <c r="A3604" s="227">
        <v>41211</v>
      </c>
      <c r="B3604" s="227" t="s">
        <v>12411</v>
      </c>
      <c r="C3604" s="228" t="s">
        <v>2017</v>
      </c>
      <c r="D3604" s="228" t="s">
        <v>2020</v>
      </c>
      <c r="E3604" s="228" t="s">
        <v>21413</v>
      </c>
    </row>
    <row r="3605" spans="1:5" ht="12.75">
      <c r="A3605" s="227">
        <v>13339</v>
      </c>
      <c r="B3605" s="227" t="s">
        <v>12412</v>
      </c>
      <c r="C3605" s="228" t="s">
        <v>2017</v>
      </c>
      <c r="D3605" s="228" t="s">
        <v>2020</v>
      </c>
      <c r="E3605" s="228" t="s">
        <v>21414</v>
      </c>
    </row>
    <row r="3606" spans="1:5" ht="12.75">
      <c r="A3606" s="227">
        <v>41213</v>
      </c>
      <c r="B3606" s="227" t="s">
        <v>12413</v>
      </c>
      <c r="C3606" s="228" t="s">
        <v>2017</v>
      </c>
      <c r="D3606" s="228" t="s">
        <v>2020</v>
      </c>
      <c r="E3606" s="228" t="s">
        <v>21415</v>
      </c>
    </row>
    <row r="3607" spans="1:5" ht="12.75">
      <c r="A3607" s="227">
        <v>41209</v>
      </c>
      <c r="B3607" s="227" t="s">
        <v>12414</v>
      </c>
      <c r="C3607" s="228" t="s">
        <v>2017</v>
      </c>
      <c r="D3607" s="228" t="s">
        <v>2020</v>
      </c>
      <c r="E3607" s="228" t="s">
        <v>21416</v>
      </c>
    </row>
    <row r="3608" spans="1:5" ht="12.75">
      <c r="A3608" s="227">
        <v>41216</v>
      </c>
      <c r="B3608" s="227" t="s">
        <v>12415</v>
      </c>
      <c r="C3608" s="228" t="s">
        <v>2017</v>
      </c>
      <c r="D3608" s="228" t="s">
        <v>2020</v>
      </c>
      <c r="E3608" s="228" t="s">
        <v>21417</v>
      </c>
    </row>
    <row r="3609" spans="1:5" ht="12.75">
      <c r="A3609" s="227">
        <v>41217</v>
      </c>
      <c r="B3609" s="227" t="s">
        <v>12416</v>
      </c>
      <c r="C3609" s="228" t="s">
        <v>2017</v>
      </c>
      <c r="D3609" s="228" t="s">
        <v>2020</v>
      </c>
      <c r="E3609" s="228" t="s">
        <v>21418</v>
      </c>
    </row>
    <row r="3610" spans="1:5" ht="12.75">
      <c r="A3610" s="227">
        <v>41218</v>
      </c>
      <c r="B3610" s="227" t="s">
        <v>12417</v>
      </c>
      <c r="C3610" s="228" t="s">
        <v>2017</v>
      </c>
      <c r="D3610" s="228" t="s">
        <v>2020</v>
      </c>
      <c r="E3610" s="228" t="s">
        <v>21419</v>
      </c>
    </row>
    <row r="3611" spans="1:5" ht="12.75">
      <c r="A3611" s="227">
        <v>41214</v>
      </c>
      <c r="B3611" s="227" t="s">
        <v>12418</v>
      </c>
      <c r="C3611" s="228" t="s">
        <v>2017</v>
      </c>
      <c r="D3611" s="228" t="s">
        <v>2020</v>
      </c>
      <c r="E3611" s="228" t="s">
        <v>21420</v>
      </c>
    </row>
    <row r="3612" spans="1:5" ht="12.75">
      <c r="A3612" s="227">
        <v>41215</v>
      </c>
      <c r="B3612" s="227" t="s">
        <v>12419</v>
      </c>
      <c r="C3612" s="228" t="s">
        <v>2017</v>
      </c>
      <c r="D3612" s="228" t="s">
        <v>2020</v>
      </c>
      <c r="E3612" s="228" t="s">
        <v>21421</v>
      </c>
    </row>
    <row r="3613" spans="1:5" ht="12.75">
      <c r="A3613" s="227">
        <v>41221</v>
      </c>
      <c r="B3613" s="227" t="s">
        <v>12420</v>
      </c>
      <c r="C3613" s="228" t="s">
        <v>2017</v>
      </c>
      <c r="D3613" s="228" t="s">
        <v>2020</v>
      </c>
      <c r="E3613" s="228" t="s">
        <v>21422</v>
      </c>
    </row>
    <row r="3614" spans="1:5" ht="12.75">
      <c r="A3614" s="227">
        <v>41222</v>
      </c>
      <c r="B3614" s="227" t="s">
        <v>12421</v>
      </c>
      <c r="C3614" s="228" t="s">
        <v>2017</v>
      </c>
      <c r="D3614" s="228" t="s">
        <v>2020</v>
      </c>
      <c r="E3614" s="228" t="s">
        <v>21423</v>
      </c>
    </row>
    <row r="3615" spans="1:5" ht="12.75">
      <c r="A3615" s="227">
        <v>41195</v>
      </c>
      <c r="B3615" s="227" t="s">
        <v>12422</v>
      </c>
      <c r="C3615" s="228" t="s">
        <v>2017</v>
      </c>
      <c r="D3615" s="228" t="s">
        <v>2020</v>
      </c>
      <c r="E3615" s="228" t="s">
        <v>21424</v>
      </c>
    </row>
    <row r="3616" spans="1:5" ht="12.75">
      <c r="A3616" s="227">
        <v>41198</v>
      </c>
      <c r="B3616" s="227" t="s">
        <v>12423</v>
      </c>
      <c r="C3616" s="228" t="s">
        <v>2017</v>
      </c>
      <c r="D3616" s="228" t="s">
        <v>2020</v>
      </c>
      <c r="E3616" s="228" t="s">
        <v>21425</v>
      </c>
    </row>
    <row r="3617" spans="1:5" ht="12.75">
      <c r="A3617" s="227">
        <v>41196</v>
      </c>
      <c r="B3617" s="227" t="s">
        <v>12424</v>
      </c>
      <c r="C3617" s="228" t="s">
        <v>2017</v>
      </c>
      <c r="D3617" s="228" t="s">
        <v>2020</v>
      </c>
      <c r="E3617" s="228" t="s">
        <v>21426</v>
      </c>
    </row>
    <row r="3618" spans="1:5" ht="12.75">
      <c r="A3618" s="227">
        <v>5033</v>
      </c>
      <c r="B3618" s="227" t="s">
        <v>12425</v>
      </c>
      <c r="C3618" s="228" t="s">
        <v>2017</v>
      </c>
      <c r="D3618" s="228" t="s">
        <v>2020</v>
      </c>
      <c r="E3618" s="228" t="s">
        <v>21427</v>
      </c>
    </row>
    <row r="3619" spans="1:5" ht="12.75">
      <c r="A3619" s="227">
        <v>41197</v>
      </c>
      <c r="B3619" s="227" t="s">
        <v>12426</v>
      </c>
      <c r="C3619" s="228" t="s">
        <v>2017</v>
      </c>
      <c r="D3619" s="228" t="s">
        <v>2020</v>
      </c>
      <c r="E3619" s="228" t="s">
        <v>21428</v>
      </c>
    </row>
    <row r="3620" spans="1:5" ht="12.75">
      <c r="A3620" s="227">
        <v>12388</v>
      </c>
      <c r="B3620" s="227" t="s">
        <v>12427</v>
      </c>
      <c r="C3620" s="228" t="s">
        <v>2017</v>
      </c>
      <c r="D3620" s="228" t="s">
        <v>2020</v>
      </c>
      <c r="E3620" s="228" t="s">
        <v>21429</v>
      </c>
    </row>
    <row r="3621" spans="1:5" ht="12.75">
      <c r="A3621" s="227">
        <v>2731</v>
      </c>
      <c r="B3621" s="227" t="s">
        <v>12428</v>
      </c>
      <c r="C3621" s="228" t="s">
        <v>2023</v>
      </c>
      <c r="D3621" s="228" t="s">
        <v>2020</v>
      </c>
      <c r="E3621" s="228" t="s">
        <v>21430</v>
      </c>
    </row>
    <row r="3622" spans="1:5" ht="12.75">
      <c r="A3622" s="227">
        <v>41457</v>
      </c>
      <c r="B3622" s="227" t="s">
        <v>12429</v>
      </c>
      <c r="C3622" s="228" t="s">
        <v>2017</v>
      </c>
      <c r="D3622" s="228" t="s">
        <v>2018</v>
      </c>
      <c r="E3622" s="228" t="s">
        <v>21431</v>
      </c>
    </row>
    <row r="3623" spans="1:5" ht="12.75">
      <c r="A3623" s="227">
        <v>41458</v>
      </c>
      <c r="B3623" s="227" t="s">
        <v>12430</v>
      </c>
      <c r="C3623" s="228" t="s">
        <v>2017</v>
      </c>
      <c r="D3623" s="228" t="s">
        <v>2018</v>
      </c>
      <c r="E3623" s="228" t="s">
        <v>21432</v>
      </c>
    </row>
    <row r="3624" spans="1:5" ht="12.75">
      <c r="A3624" s="227">
        <v>41459</v>
      </c>
      <c r="B3624" s="227" t="s">
        <v>12431</v>
      </c>
      <c r="C3624" s="228" t="s">
        <v>2017</v>
      </c>
      <c r="D3624" s="228" t="s">
        <v>2018</v>
      </c>
      <c r="E3624" s="228" t="s">
        <v>21433</v>
      </c>
    </row>
    <row r="3625" spans="1:5" ht="12.75">
      <c r="A3625" s="227">
        <v>41461</v>
      </c>
      <c r="B3625" s="227" t="s">
        <v>12432</v>
      </c>
      <c r="C3625" s="228" t="s">
        <v>2017</v>
      </c>
      <c r="D3625" s="228" t="s">
        <v>2018</v>
      </c>
      <c r="E3625" s="228" t="s">
        <v>21434</v>
      </c>
    </row>
    <row r="3626" spans="1:5" ht="12.75">
      <c r="A3626" s="227">
        <v>44537</v>
      </c>
      <c r="B3626" s="227" t="s">
        <v>12433</v>
      </c>
      <c r="C3626" s="228" t="s">
        <v>2031</v>
      </c>
      <c r="D3626" s="228" t="s">
        <v>2018</v>
      </c>
      <c r="E3626" s="228" t="s">
        <v>21435</v>
      </c>
    </row>
    <row r="3627" spans="1:5" ht="12.75">
      <c r="A3627" s="227">
        <v>11844</v>
      </c>
      <c r="B3627" s="227" t="s">
        <v>12434</v>
      </c>
      <c r="C3627" s="228" t="s">
        <v>2023</v>
      </c>
      <c r="D3627" s="228" t="s">
        <v>2018</v>
      </c>
      <c r="E3627" s="228" t="s">
        <v>21436</v>
      </c>
    </row>
    <row r="3628" spans="1:5" ht="12.75">
      <c r="A3628" s="227">
        <v>4465</v>
      </c>
      <c r="B3628" s="227" t="s">
        <v>12435</v>
      </c>
      <c r="C3628" s="228" t="s">
        <v>2023</v>
      </c>
      <c r="D3628" s="228" t="s">
        <v>2018</v>
      </c>
      <c r="E3628" s="228" t="s">
        <v>21437</v>
      </c>
    </row>
    <row r="3629" spans="1:5" ht="12.75">
      <c r="A3629" s="227">
        <v>35273</v>
      </c>
      <c r="B3629" s="227" t="s">
        <v>12436</v>
      </c>
      <c r="C3629" s="228" t="s">
        <v>2023</v>
      </c>
      <c r="D3629" s="228" t="s">
        <v>2018</v>
      </c>
      <c r="E3629" s="228" t="s">
        <v>21438</v>
      </c>
    </row>
    <row r="3630" spans="1:5" ht="12.75">
      <c r="A3630" s="227">
        <v>4470</v>
      </c>
      <c r="B3630" s="227" t="s">
        <v>12437</v>
      </c>
      <c r="C3630" s="228" t="s">
        <v>2023</v>
      </c>
      <c r="D3630" s="228" t="s">
        <v>2018</v>
      </c>
      <c r="E3630" s="228" t="s">
        <v>21439</v>
      </c>
    </row>
    <row r="3631" spans="1:5" ht="12.75">
      <c r="A3631" s="227">
        <v>20208</v>
      </c>
      <c r="B3631" s="227" t="s">
        <v>12438</v>
      </c>
      <c r="C3631" s="228" t="s">
        <v>2023</v>
      </c>
      <c r="D3631" s="228" t="s">
        <v>2018</v>
      </c>
      <c r="E3631" s="228" t="s">
        <v>21253</v>
      </c>
    </row>
    <row r="3632" spans="1:5" ht="12.75">
      <c r="A3632" s="227">
        <v>20204</v>
      </c>
      <c r="B3632" s="227" t="s">
        <v>12439</v>
      </c>
      <c r="C3632" s="228" t="s">
        <v>2023</v>
      </c>
      <c r="D3632" s="228" t="s">
        <v>2018</v>
      </c>
      <c r="E3632" s="228" t="s">
        <v>21440</v>
      </c>
    </row>
    <row r="3633" spans="1:5" ht="12.75">
      <c r="A3633" s="227">
        <v>4437</v>
      </c>
      <c r="B3633" s="227" t="s">
        <v>12440</v>
      </c>
      <c r="C3633" s="228" t="s">
        <v>2023</v>
      </c>
      <c r="D3633" s="228" t="s">
        <v>2018</v>
      </c>
      <c r="E3633" s="228" t="s">
        <v>21441</v>
      </c>
    </row>
    <row r="3634" spans="1:5" ht="12.75">
      <c r="A3634" s="227">
        <v>14580</v>
      </c>
      <c r="B3634" s="227" t="s">
        <v>12441</v>
      </c>
      <c r="C3634" s="228" t="s">
        <v>2023</v>
      </c>
      <c r="D3634" s="228" t="s">
        <v>2018</v>
      </c>
      <c r="E3634" s="228" t="s">
        <v>21441</v>
      </c>
    </row>
    <row r="3635" spans="1:5" ht="12.75">
      <c r="A3635" s="227">
        <v>40304</v>
      </c>
      <c r="B3635" s="227" t="s">
        <v>12442</v>
      </c>
      <c r="C3635" s="228" t="s">
        <v>2024</v>
      </c>
      <c r="D3635" s="228" t="s">
        <v>2018</v>
      </c>
      <c r="E3635" s="228" t="s">
        <v>21442</v>
      </c>
    </row>
    <row r="3636" spans="1:5" ht="12.75">
      <c r="A3636" s="227">
        <v>5065</v>
      </c>
      <c r="B3636" s="227" t="s">
        <v>12443</v>
      </c>
      <c r="C3636" s="228" t="s">
        <v>2024</v>
      </c>
      <c r="D3636" s="228" t="s">
        <v>2018</v>
      </c>
      <c r="E3636" s="228" t="s">
        <v>21443</v>
      </c>
    </row>
    <row r="3637" spans="1:5" ht="12.75">
      <c r="A3637" s="227">
        <v>5072</v>
      </c>
      <c r="B3637" s="227" t="s">
        <v>12444</v>
      </c>
      <c r="C3637" s="228" t="s">
        <v>2024</v>
      </c>
      <c r="D3637" s="228" t="s">
        <v>2018</v>
      </c>
      <c r="E3637" s="228" t="s">
        <v>21444</v>
      </c>
    </row>
    <row r="3638" spans="1:5" ht="12.75">
      <c r="A3638" s="227">
        <v>5066</v>
      </c>
      <c r="B3638" s="227" t="s">
        <v>12445</v>
      </c>
      <c r="C3638" s="228" t="s">
        <v>2024</v>
      </c>
      <c r="D3638" s="228" t="s">
        <v>2018</v>
      </c>
      <c r="E3638" s="228" t="s">
        <v>21445</v>
      </c>
    </row>
    <row r="3639" spans="1:5" ht="12.75">
      <c r="A3639" s="227">
        <v>5063</v>
      </c>
      <c r="B3639" s="227" t="s">
        <v>12446</v>
      </c>
      <c r="C3639" s="228" t="s">
        <v>2024</v>
      </c>
      <c r="D3639" s="228" t="s">
        <v>2018</v>
      </c>
      <c r="E3639" s="228" t="s">
        <v>20439</v>
      </c>
    </row>
    <row r="3640" spans="1:5" ht="12.75">
      <c r="A3640" s="227">
        <v>20247</v>
      </c>
      <c r="B3640" s="227" t="s">
        <v>12447</v>
      </c>
      <c r="C3640" s="228" t="s">
        <v>2024</v>
      </c>
      <c r="D3640" s="228" t="s">
        <v>2018</v>
      </c>
      <c r="E3640" s="228" t="s">
        <v>21446</v>
      </c>
    </row>
    <row r="3641" spans="1:5" ht="12.75">
      <c r="A3641" s="227">
        <v>5074</v>
      </c>
      <c r="B3641" s="227" t="s">
        <v>12448</v>
      </c>
      <c r="C3641" s="228" t="s">
        <v>2024</v>
      </c>
      <c r="D3641" s="228" t="s">
        <v>2018</v>
      </c>
      <c r="E3641" s="228" t="s">
        <v>21447</v>
      </c>
    </row>
    <row r="3642" spans="1:5" ht="12.75">
      <c r="A3642" s="227">
        <v>5067</v>
      </c>
      <c r="B3642" s="227" t="s">
        <v>12449</v>
      </c>
      <c r="C3642" s="228" t="s">
        <v>2024</v>
      </c>
      <c r="D3642" s="228" t="s">
        <v>2018</v>
      </c>
      <c r="E3642" s="228" t="s">
        <v>21448</v>
      </c>
    </row>
    <row r="3643" spans="1:5" ht="12.75">
      <c r="A3643" s="227">
        <v>5078</v>
      </c>
      <c r="B3643" s="227" t="s">
        <v>12450</v>
      </c>
      <c r="C3643" s="228" t="s">
        <v>2024</v>
      </c>
      <c r="D3643" s="228" t="s">
        <v>2018</v>
      </c>
      <c r="E3643" s="228" t="s">
        <v>21449</v>
      </c>
    </row>
    <row r="3644" spans="1:5" ht="12.75">
      <c r="A3644" s="227">
        <v>5068</v>
      </c>
      <c r="B3644" s="227" t="s">
        <v>12451</v>
      </c>
      <c r="C3644" s="228" t="s">
        <v>2024</v>
      </c>
      <c r="D3644" s="228" t="s">
        <v>2018</v>
      </c>
      <c r="E3644" s="228" t="s">
        <v>21450</v>
      </c>
    </row>
    <row r="3645" spans="1:5" ht="12.75">
      <c r="A3645" s="227">
        <v>5073</v>
      </c>
      <c r="B3645" s="227" t="s">
        <v>12452</v>
      </c>
      <c r="C3645" s="228" t="s">
        <v>2024</v>
      </c>
      <c r="D3645" s="228" t="s">
        <v>2018</v>
      </c>
      <c r="E3645" s="228" t="s">
        <v>21451</v>
      </c>
    </row>
    <row r="3646" spans="1:5" ht="12.75">
      <c r="A3646" s="227">
        <v>5069</v>
      </c>
      <c r="B3646" s="227" t="s">
        <v>12453</v>
      </c>
      <c r="C3646" s="228" t="s">
        <v>2024</v>
      </c>
      <c r="D3646" s="228" t="s">
        <v>2018</v>
      </c>
      <c r="E3646" s="228" t="s">
        <v>21451</v>
      </c>
    </row>
    <row r="3647" spans="1:5" ht="12.75">
      <c r="A3647" s="227">
        <v>5070</v>
      </c>
      <c r="B3647" s="227" t="s">
        <v>12454</v>
      </c>
      <c r="C3647" s="228" t="s">
        <v>2024</v>
      </c>
      <c r="D3647" s="228" t="s">
        <v>2018</v>
      </c>
      <c r="E3647" s="228" t="s">
        <v>21452</v>
      </c>
    </row>
    <row r="3648" spans="1:5" ht="12.75">
      <c r="A3648" s="227">
        <v>5071</v>
      </c>
      <c r="B3648" s="227" t="s">
        <v>12455</v>
      </c>
      <c r="C3648" s="228" t="s">
        <v>2024</v>
      </c>
      <c r="D3648" s="228" t="s">
        <v>2018</v>
      </c>
      <c r="E3648" s="228" t="s">
        <v>21450</v>
      </c>
    </row>
    <row r="3649" spans="1:5" ht="12.75">
      <c r="A3649" s="227">
        <v>5061</v>
      </c>
      <c r="B3649" s="227" t="s">
        <v>12456</v>
      </c>
      <c r="C3649" s="228" t="s">
        <v>2024</v>
      </c>
      <c r="D3649" s="228" t="s">
        <v>2022</v>
      </c>
      <c r="E3649" s="228" t="s">
        <v>21453</v>
      </c>
    </row>
    <row r="3650" spans="1:5" ht="12.75">
      <c r="A3650" s="227">
        <v>5075</v>
      </c>
      <c r="B3650" s="227" t="s">
        <v>12457</v>
      </c>
      <c r="C3650" s="228" t="s">
        <v>2024</v>
      </c>
      <c r="D3650" s="228" t="s">
        <v>2018</v>
      </c>
      <c r="E3650" s="228" t="s">
        <v>21450</v>
      </c>
    </row>
    <row r="3651" spans="1:5" ht="12.75">
      <c r="A3651" s="227">
        <v>39027</v>
      </c>
      <c r="B3651" s="227" t="s">
        <v>12458</v>
      </c>
      <c r="C3651" s="228" t="s">
        <v>2024</v>
      </c>
      <c r="D3651" s="228" t="s">
        <v>2018</v>
      </c>
      <c r="E3651" s="228" t="s">
        <v>21454</v>
      </c>
    </row>
    <row r="3652" spans="1:5" ht="12.75">
      <c r="A3652" s="227">
        <v>5062</v>
      </c>
      <c r="B3652" s="227" t="s">
        <v>12459</v>
      </c>
      <c r="C3652" s="228" t="s">
        <v>2024</v>
      </c>
      <c r="D3652" s="228" t="s">
        <v>2018</v>
      </c>
      <c r="E3652" s="228" t="s">
        <v>21155</v>
      </c>
    </row>
    <row r="3653" spans="1:5" ht="12.75">
      <c r="A3653" s="227">
        <v>40568</v>
      </c>
      <c r="B3653" s="227" t="s">
        <v>12460</v>
      </c>
      <c r="C3653" s="228" t="s">
        <v>2024</v>
      </c>
      <c r="D3653" s="228" t="s">
        <v>2018</v>
      </c>
      <c r="E3653" s="228" t="s">
        <v>21455</v>
      </c>
    </row>
    <row r="3654" spans="1:5" ht="12.75">
      <c r="A3654" s="227">
        <v>39026</v>
      </c>
      <c r="B3654" s="227" t="s">
        <v>12461</v>
      </c>
      <c r="C3654" s="228" t="s">
        <v>2024</v>
      </c>
      <c r="D3654" s="228" t="s">
        <v>2018</v>
      </c>
      <c r="E3654" s="228" t="s">
        <v>21456</v>
      </c>
    </row>
    <row r="3655" spans="1:5" ht="12.75">
      <c r="A3655" s="227">
        <v>42431</v>
      </c>
      <c r="B3655" s="227" t="s">
        <v>12462</v>
      </c>
      <c r="C3655" s="228" t="s">
        <v>2017</v>
      </c>
      <c r="D3655" s="228" t="s">
        <v>2020</v>
      </c>
      <c r="E3655" s="228" t="s">
        <v>21457</v>
      </c>
    </row>
    <row r="3656" spans="1:5" ht="12.75">
      <c r="A3656" s="227">
        <v>44074</v>
      </c>
      <c r="B3656" s="227" t="s">
        <v>12463</v>
      </c>
      <c r="C3656" s="228" t="s">
        <v>2025</v>
      </c>
      <c r="D3656" s="228" t="s">
        <v>2018</v>
      </c>
      <c r="E3656" s="228" t="s">
        <v>21458</v>
      </c>
    </row>
    <row r="3657" spans="1:5" ht="12.75">
      <c r="A3657" s="227">
        <v>44072</v>
      </c>
      <c r="B3657" s="227" t="s">
        <v>12464</v>
      </c>
      <c r="C3657" s="228" t="s">
        <v>2025</v>
      </c>
      <c r="D3657" s="228" t="s">
        <v>2018</v>
      </c>
      <c r="E3657" s="228" t="s">
        <v>21459</v>
      </c>
    </row>
    <row r="3658" spans="1:5" ht="12.75">
      <c r="A3658" s="227">
        <v>511</v>
      </c>
      <c r="B3658" s="227" t="s">
        <v>12465</v>
      </c>
      <c r="C3658" s="228" t="s">
        <v>2025</v>
      </c>
      <c r="D3658" s="228" t="s">
        <v>2022</v>
      </c>
      <c r="E3658" s="228" t="s">
        <v>21460</v>
      </c>
    </row>
    <row r="3659" spans="1:5" ht="12.75">
      <c r="A3659" s="227">
        <v>37540</v>
      </c>
      <c r="B3659" s="227" t="s">
        <v>12466</v>
      </c>
      <c r="C3659" s="228" t="s">
        <v>2017</v>
      </c>
      <c r="D3659" s="228" t="s">
        <v>2018</v>
      </c>
      <c r="E3659" s="228" t="s">
        <v>21461</v>
      </c>
    </row>
    <row r="3660" spans="1:5" ht="12.75">
      <c r="A3660" s="227">
        <v>37548</v>
      </c>
      <c r="B3660" s="227" t="s">
        <v>12467</v>
      </c>
      <c r="C3660" s="228" t="s">
        <v>2017</v>
      </c>
      <c r="D3660" s="228" t="s">
        <v>2018</v>
      </c>
      <c r="E3660" s="228" t="s">
        <v>21462</v>
      </c>
    </row>
    <row r="3661" spans="1:5" ht="12.75">
      <c r="A3661" s="227">
        <v>39828</v>
      </c>
      <c r="B3661" s="227" t="s">
        <v>12468</v>
      </c>
      <c r="C3661" s="228" t="s">
        <v>2017</v>
      </c>
      <c r="D3661" s="228" t="s">
        <v>2018</v>
      </c>
      <c r="E3661" s="228" t="s">
        <v>21463</v>
      </c>
    </row>
    <row r="3662" spans="1:5" ht="12.75">
      <c r="A3662" s="227">
        <v>12273</v>
      </c>
      <c r="B3662" s="227" t="s">
        <v>12469</v>
      </c>
      <c r="C3662" s="228" t="s">
        <v>2017</v>
      </c>
      <c r="D3662" s="228" t="s">
        <v>2020</v>
      </c>
      <c r="E3662" s="228" t="s">
        <v>21464</v>
      </c>
    </row>
    <row r="3663" spans="1:5" ht="12.75">
      <c r="A3663" s="227">
        <v>38392</v>
      </c>
      <c r="B3663" s="227" t="s">
        <v>12470</v>
      </c>
      <c r="C3663" s="228" t="s">
        <v>2017</v>
      </c>
      <c r="D3663" s="228" t="s">
        <v>2018</v>
      </c>
      <c r="E3663" s="228" t="s">
        <v>21465</v>
      </c>
    </row>
    <row r="3664" spans="1:5" ht="12.75">
      <c r="A3664" s="227">
        <v>11735</v>
      </c>
      <c r="B3664" s="227" t="s">
        <v>12471</v>
      </c>
      <c r="C3664" s="228" t="s">
        <v>2017</v>
      </c>
      <c r="D3664" s="228" t="s">
        <v>2018</v>
      </c>
      <c r="E3664" s="228" t="s">
        <v>19084</v>
      </c>
    </row>
    <row r="3665" spans="1:5" ht="12.75">
      <c r="A3665" s="227">
        <v>11737</v>
      </c>
      <c r="B3665" s="227" t="s">
        <v>12472</v>
      </c>
      <c r="C3665" s="228" t="s">
        <v>2017</v>
      </c>
      <c r="D3665" s="228" t="s">
        <v>2018</v>
      </c>
      <c r="E3665" s="228" t="s">
        <v>21466</v>
      </c>
    </row>
    <row r="3666" spans="1:5" ht="12.75">
      <c r="A3666" s="227">
        <v>11738</v>
      </c>
      <c r="B3666" s="227" t="s">
        <v>12473</v>
      </c>
      <c r="C3666" s="228" t="s">
        <v>2017</v>
      </c>
      <c r="D3666" s="228" t="s">
        <v>2018</v>
      </c>
      <c r="E3666" s="228" t="s">
        <v>18248</v>
      </c>
    </row>
    <row r="3667" spans="1:5" ht="12.75">
      <c r="A3667" s="227">
        <v>36143</v>
      </c>
      <c r="B3667" s="227" t="s">
        <v>12474</v>
      </c>
      <c r="C3667" s="228" t="s">
        <v>2017</v>
      </c>
      <c r="D3667" s="228" t="s">
        <v>2018</v>
      </c>
      <c r="E3667" s="228" t="s">
        <v>21467</v>
      </c>
    </row>
    <row r="3668" spans="1:5" ht="12.75">
      <c r="A3668" s="227">
        <v>36142</v>
      </c>
      <c r="B3668" s="227" t="s">
        <v>12475</v>
      </c>
      <c r="C3668" s="228" t="s">
        <v>2017</v>
      </c>
      <c r="D3668" s="228" t="s">
        <v>2018</v>
      </c>
      <c r="E3668" s="228" t="s">
        <v>20933</v>
      </c>
    </row>
    <row r="3669" spans="1:5" ht="12.75">
      <c r="A3669" s="227">
        <v>36146</v>
      </c>
      <c r="B3669" s="227" t="s">
        <v>12476</v>
      </c>
      <c r="C3669" s="228" t="s">
        <v>2017</v>
      </c>
      <c r="D3669" s="228" t="s">
        <v>2018</v>
      </c>
      <c r="E3669" s="228" t="s">
        <v>21468</v>
      </c>
    </row>
    <row r="3670" spans="1:5" ht="12.75">
      <c r="A3670" s="227">
        <v>39015</v>
      </c>
      <c r="B3670" s="227" t="s">
        <v>12477</v>
      </c>
      <c r="C3670" s="228" t="s">
        <v>2017</v>
      </c>
      <c r="D3670" s="228" t="s">
        <v>2020</v>
      </c>
      <c r="E3670" s="228" t="s">
        <v>21469</v>
      </c>
    </row>
    <row r="3671" spans="1:5" ht="12.75">
      <c r="A3671" s="227">
        <v>38377</v>
      </c>
      <c r="B3671" s="227" t="s">
        <v>12478</v>
      </c>
      <c r="C3671" s="228" t="s">
        <v>2017</v>
      </c>
      <c r="D3671" s="228" t="s">
        <v>2018</v>
      </c>
      <c r="E3671" s="228" t="s">
        <v>21470</v>
      </c>
    </row>
    <row r="3672" spans="1:5" ht="12.75">
      <c r="A3672" s="227">
        <v>38376</v>
      </c>
      <c r="B3672" s="227" t="s">
        <v>12479</v>
      </c>
      <c r="C3672" s="228" t="s">
        <v>2017</v>
      </c>
      <c r="D3672" s="228" t="s">
        <v>2018</v>
      </c>
      <c r="E3672" s="228" t="s">
        <v>21471</v>
      </c>
    </row>
    <row r="3673" spans="1:5" ht="12.75">
      <c r="A3673" s="227">
        <v>38116</v>
      </c>
      <c r="B3673" s="227" t="s">
        <v>12480</v>
      </c>
      <c r="C3673" s="228" t="s">
        <v>2017</v>
      </c>
      <c r="D3673" s="228" t="s">
        <v>2018</v>
      </c>
      <c r="E3673" s="228" t="s">
        <v>21472</v>
      </c>
    </row>
    <row r="3674" spans="1:5" ht="12.75">
      <c r="A3674" s="227">
        <v>38066</v>
      </c>
      <c r="B3674" s="227" t="s">
        <v>12481</v>
      </c>
      <c r="C3674" s="228" t="s">
        <v>2017</v>
      </c>
      <c r="D3674" s="228" t="s">
        <v>2018</v>
      </c>
      <c r="E3674" s="228" t="s">
        <v>20958</v>
      </c>
    </row>
    <row r="3675" spans="1:5" ht="12.75">
      <c r="A3675" s="227">
        <v>38117</v>
      </c>
      <c r="B3675" s="227" t="s">
        <v>12482</v>
      </c>
      <c r="C3675" s="228" t="s">
        <v>2017</v>
      </c>
      <c r="D3675" s="228" t="s">
        <v>2018</v>
      </c>
      <c r="E3675" s="228" t="s">
        <v>20795</v>
      </c>
    </row>
    <row r="3676" spans="1:5" ht="12.75">
      <c r="A3676" s="227">
        <v>38067</v>
      </c>
      <c r="B3676" s="227" t="s">
        <v>12483</v>
      </c>
      <c r="C3676" s="228" t="s">
        <v>2017</v>
      </c>
      <c r="D3676" s="228" t="s">
        <v>2018</v>
      </c>
      <c r="E3676" s="228" t="s">
        <v>21473</v>
      </c>
    </row>
    <row r="3677" spans="1:5" ht="12.75">
      <c r="A3677" s="227">
        <v>11522</v>
      </c>
      <c r="B3677" s="227" t="s">
        <v>12484</v>
      </c>
      <c r="C3677" s="228" t="s">
        <v>2017</v>
      </c>
      <c r="D3677" s="228" t="s">
        <v>2018</v>
      </c>
      <c r="E3677" s="228" t="s">
        <v>19465</v>
      </c>
    </row>
    <row r="3678" spans="1:5" ht="12.75">
      <c r="A3678" s="227">
        <v>43600</v>
      </c>
      <c r="B3678" s="227" t="s">
        <v>12485</v>
      </c>
      <c r="C3678" s="228" t="s">
        <v>2017</v>
      </c>
      <c r="D3678" s="228" t="s">
        <v>2018</v>
      </c>
      <c r="E3678" s="228" t="s">
        <v>20918</v>
      </c>
    </row>
    <row r="3679" spans="1:5" ht="12.75">
      <c r="A3679" s="227">
        <v>5080</v>
      </c>
      <c r="B3679" s="227" t="s">
        <v>12486</v>
      </c>
      <c r="C3679" s="228" t="s">
        <v>2017</v>
      </c>
      <c r="D3679" s="228" t="s">
        <v>2018</v>
      </c>
      <c r="E3679" s="228" t="s">
        <v>21474</v>
      </c>
    </row>
    <row r="3680" spans="1:5" ht="12.75">
      <c r="A3680" s="227">
        <v>38168</v>
      </c>
      <c r="B3680" s="227" t="s">
        <v>12487</v>
      </c>
      <c r="C3680" s="228" t="s">
        <v>2017</v>
      </c>
      <c r="D3680" s="228" t="s">
        <v>2018</v>
      </c>
      <c r="E3680" s="228" t="s">
        <v>21475</v>
      </c>
    </row>
    <row r="3681" spans="1:5" ht="12.75">
      <c r="A3681" s="227">
        <v>43601</v>
      </c>
      <c r="B3681" s="227" t="s">
        <v>12488</v>
      </c>
      <c r="C3681" s="228" t="s">
        <v>2017</v>
      </c>
      <c r="D3681" s="228" t="s">
        <v>2018</v>
      </c>
      <c r="E3681" s="228" t="s">
        <v>21476</v>
      </c>
    </row>
    <row r="3682" spans="1:5" ht="12.75">
      <c r="A3682" s="227">
        <v>13393</v>
      </c>
      <c r="B3682" s="227" t="s">
        <v>12489</v>
      </c>
      <c r="C3682" s="228" t="s">
        <v>2017</v>
      </c>
      <c r="D3682" s="228" t="s">
        <v>2018</v>
      </c>
      <c r="E3682" s="228" t="s">
        <v>21477</v>
      </c>
    </row>
    <row r="3683" spans="1:5" ht="12.75">
      <c r="A3683" s="227">
        <v>13395</v>
      </c>
      <c r="B3683" s="227" t="s">
        <v>12490</v>
      </c>
      <c r="C3683" s="228" t="s">
        <v>2017</v>
      </c>
      <c r="D3683" s="228" t="s">
        <v>2018</v>
      </c>
      <c r="E3683" s="228" t="s">
        <v>21478</v>
      </c>
    </row>
    <row r="3684" spans="1:5" ht="12.75">
      <c r="A3684" s="227">
        <v>12039</v>
      </c>
      <c r="B3684" s="227" t="s">
        <v>12491</v>
      </c>
      <c r="C3684" s="228" t="s">
        <v>2017</v>
      </c>
      <c r="D3684" s="228" t="s">
        <v>2018</v>
      </c>
      <c r="E3684" s="228" t="s">
        <v>21479</v>
      </c>
    </row>
    <row r="3685" spans="1:5" ht="12.75">
      <c r="A3685" s="227">
        <v>13396</v>
      </c>
      <c r="B3685" s="227" t="s">
        <v>12492</v>
      </c>
      <c r="C3685" s="228" t="s">
        <v>2017</v>
      </c>
      <c r="D3685" s="228" t="s">
        <v>2018</v>
      </c>
      <c r="E3685" s="228" t="s">
        <v>21480</v>
      </c>
    </row>
    <row r="3686" spans="1:5" ht="12.75">
      <c r="A3686" s="227">
        <v>12041</v>
      </c>
      <c r="B3686" s="227" t="s">
        <v>12493</v>
      </c>
      <c r="C3686" s="228" t="s">
        <v>2017</v>
      </c>
      <c r="D3686" s="228" t="s">
        <v>2018</v>
      </c>
      <c r="E3686" s="228" t="s">
        <v>21481</v>
      </c>
    </row>
    <row r="3687" spans="1:5" ht="12.75">
      <c r="A3687" s="227">
        <v>12043</v>
      </c>
      <c r="B3687" s="227" t="s">
        <v>12494</v>
      </c>
      <c r="C3687" s="228" t="s">
        <v>2017</v>
      </c>
      <c r="D3687" s="228" t="s">
        <v>2018</v>
      </c>
      <c r="E3687" s="228" t="s">
        <v>21482</v>
      </c>
    </row>
    <row r="3688" spans="1:5" ht="12.75">
      <c r="A3688" s="227">
        <v>39762</v>
      </c>
      <c r="B3688" s="227" t="s">
        <v>12495</v>
      </c>
      <c r="C3688" s="228" t="s">
        <v>2017</v>
      </c>
      <c r="D3688" s="228" t="s">
        <v>2018</v>
      </c>
      <c r="E3688" s="228" t="s">
        <v>21483</v>
      </c>
    </row>
    <row r="3689" spans="1:5" ht="12.75">
      <c r="A3689" s="227">
        <v>12042</v>
      </c>
      <c r="B3689" s="227" t="s">
        <v>12496</v>
      </c>
      <c r="C3689" s="228" t="s">
        <v>2017</v>
      </c>
      <c r="D3689" s="228" t="s">
        <v>2018</v>
      </c>
      <c r="E3689" s="228" t="s">
        <v>21484</v>
      </c>
    </row>
    <row r="3690" spans="1:5" ht="12.75">
      <c r="A3690" s="227">
        <v>39763</v>
      </c>
      <c r="B3690" s="227" t="s">
        <v>12497</v>
      </c>
      <c r="C3690" s="228" t="s">
        <v>2017</v>
      </c>
      <c r="D3690" s="228" t="s">
        <v>2018</v>
      </c>
      <c r="E3690" s="228" t="s">
        <v>21485</v>
      </c>
    </row>
    <row r="3691" spans="1:5" ht="12.75">
      <c r="A3691" s="227">
        <v>39760</v>
      </c>
      <c r="B3691" s="227" t="s">
        <v>12498</v>
      </c>
      <c r="C3691" s="228" t="s">
        <v>2017</v>
      </c>
      <c r="D3691" s="228" t="s">
        <v>2018</v>
      </c>
      <c r="E3691" s="228" t="s">
        <v>21486</v>
      </c>
    </row>
    <row r="3692" spans="1:5" ht="12.75">
      <c r="A3692" s="227">
        <v>39756</v>
      </c>
      <c r="B3692" s="227" t="s">
        <v>12499</v>
      </c>
      <c r="C3692" s="228" t="s">
        <v>2017</v>
      </c>
      <c r="D3692" s="228" t="s">
        <v>2018</v>
      </c>
      <c r="E3692" s="228" t="s">
        <v>21487</v>
      </c>
    </row>
    <row r="3693" spans="1:5" ht="12.75">
      <c r="A3693" s="227">
        <v>12038</v>
      </c>
      <c r="B3693" s="227" t="s">
        <v>12500</v>
      </c>
      <c r="C3693" s="228" t="s">
        <v>2017</v>
      </c>
      <c r="D3693" s="228" t="s">
        <v>2018</v>
      </c>
      <c r="E3693" s="228" t="s">
        <v>21488</v>
      </c>
    </row>
    <row r="3694" spans="1:5" ht="12.75">
      <c r="A3694" s="227">
        <v>39757</v>
      </c>
      <c r="B3694" s="227" t="s">
        <v>12501</v>
      </c>
      <c r="C3694" s="228" t="s">
        <v>2017</v>
      </c>
      <c r="D3694" s="228" t="s">
        <v>2018</v>
      </c>
      <c r="E3694" s="228" t="s">
        <v>21489</v>
      </c>
    </row>
    <row r="3695" spans="1:5" ht="12.75">
      <c r="A3695" s="227">
        <v>39758</v>
      </c>
      <c r="B3695" s="227" t="s">
        <v>12502</v>
      </c>
      <c r="C3695" s="228" t="s">
        <v>2017</v>
      </c>
      <c r="D3695" s="228" t="s">
        <v>2018</v>
      </c>
      <c r="E3695" s="228" t="s">
        <v>21490</v>
      </c>
    </row>
    <row r="3696" spans="1:5" ht="12.75">
      <c r="A3696" s="227">
        <v>39759</v>
      </c>
      <c r="B3696" s="227" t="s">
        <v>12503</v>
      </c>
      <c r="C3696" s="228" t="s">
        <v>2017</v>
      </c>
      <c r="D3696" s="228" t="s">
        <v>2018</v>
      </c>
      <c r="E3696" s="228" t="s">
        <v>21491</v>
      </c>
    </row>
    <row r="3697" spans="1:5" ht="12.75">
      <c r="A3697" s="227">
        <v>39761</v>
      </c>
      <c r="B3697" s="227" t="s">
        <v>12504</v>
      </c>
      <c r="C3697" s="228" t="s">
        <v>2017</v>
      </c>
      <c r="D3697" s="228" t="s">
        <v>2018</v>
      </c>
      <c r="E3697" s="228" t="s">
        <v>21492</v>
      </c>
    </row>
    <row r="3698" spans="1:5" ht="12.75">
      <c r="A3698" s="227">
        <v>39805</v>
      </c>
      <c r="B3698" s="227" t="s">
        <v>12505</v>
      </c>
      <c r="C3698" s="228" t="s">
        <v>2017</v>
      </c>
      <c r="D3698" s="228" t="s">
        <v>2018</v>
      </c>
      <c r="E3698" s="228" t="s">
        <v>21493</v>
      </c>
    </row>
    <row r="3699" spans="1:5" ht="12.75">
      <c r="A3699" s="227">
        <v>39806</v>
      </c>
      <c r="B3699" s="227" t="s">
        <v>12506</v>
      </c>
      <c r="C3699" s="228" t="s">
        <v>2017</v>
      </c>
      <c r="D3699" s="228" t="s">
        <v>2018</v>
      </c>
      <c r="E3699" s="228" t="s">
        <v>21494</v>
      </c>
    </row>
    <row r="3700" spans="1:5" ht="12.75">
      <c r="A3700" s="227">
        <v>39807</v>
      </c>
      <c r="B3700" s="227" t="s">
        <v>12507</v>
      </c>
      <c r="C3700" s="228" t="s">
        <v>2017</v>
      </c>
      <c r="D3700" s="228" t="s">
        <v>2018</v>
      </c>
      <c r="E3700" s="228" t="s">
        <v>21495</v>
      </c>
    </row>
    <row r="3701" spans="1:5" ht="12.75">
      <c r="A3701" s="227">
        <v>43100</v>
      </c>
      <c r="B3701" s="227" t="s">
        <v>12508</v>
      </c>
      <c r="C3701" s="228" t="s">
        <v>2017</v>
      </c>
      <c r="D3701" s="228" t="s">
        <v>2018</v>
      </c>
      <c r="E3701" s="228" t="s">
        <v>21496</v>
      </c>
    </row>
    <row r="3702" spans="1:5" ht="12.75">
      <c r="A3702" s="227">
        <v>39804</v>
      </c>
      <c r="B3702" s="227" t="s">
        <v>12509</v>
      </c>
      <c r="C3702" s="228" t="s">
        <v>2017</v>
      </c>
      <c r="D3702" s="228" t="s">
        <v>2018</v>
      </c>
      <c r="E3702" s="228" t="s">
        <v>21497</v>
      </c>
    </row>
    <row r="3703" spans="1:5" ht="12.75">
      <c r="A3703" s="227">
        <v>39796</v>
      </c>
      <c r="B3703" s="227" t="s">
        <v>12510</v>
      </c>
      <c r="C3703" s="228" t="s">
        <v>2017</v>
      </c>
      <c r="D3703" s="228" t="s">
        <v>2018</v>
      </c>
      <c r="E3703" s="228" t="s">
        <v>21498</v>
      </c>
    </row>
    <row r="3704" spans="1:5" ht="12.75">
      <c r="A3704" s="227">
        <v>39797</v>
      </c>
      <c r="B3704" s="227" t="s">
        <v>12511</v>
      </c>
      <c r="C3704" s="228" t="s">
        <v>2017</v>
      </c>
      <c r="D3704" s="228" t="s">
        <v>2022</v>
      </c>
      <c r="E3704" s="228" t="s">
        <v>21499</v>
      </c>
    </row>
    <row r="3705" spans="1:5" ht="12.75">
      <c r="A3705" s="227">
        <v>39798</v>
      </c>
      <c r="B3705" s="227" t="s">
        <v>12512</v>
      </c>
      <c r="C3705" s="228" t="s">
        <v>2017</v>
      </c>
      <c r="D3705" s="228" t="s">
        <v>2018</v>
      </c>
      <c r="E3705" s="228" t="s">
        <v>21500</v>
      </c>
    </row>
    <row r="3706" spans="1:5" ht="12.75">
      <c r="A3706" s="227">
        <v>39794</v>
      </c>
      <c r="B3706" s="227" t="s">
        <v>12513</v>
      </c>
      <c r="C3706" s="228" t="s">
        <v>2017</v>
      </c>
      <c r="D3706" s="228" t="s">
        <v>2018</v>
      </c>
      <c r="E3706" s="228" t="s">
        <v>21501</v>
      </c>
    </row>
    <row r="3707" spans="1:5" ht="12.75">
      <c r="A3707" s="227">
        <v>39795</v>
      </c>
      <c r="B3707" s="227" t="s">
        <v>12514</v>
      </c>
      <c r="C3707" s="228" t="s">
        <v>2017</v>
      </c>
      <c r="D3707" s="228" t="s">
        <v>2018</v>
      </c>
      <c r="E3707" s="228" t="s">
        <v>21502</v>
      </c>
    </row>
    <row r="3708" spans="1:5" ht="12.75">
      <c r="A3708" s="227">
        <v>39799</v>
      </c>
      <c r="B3708" s="227" t="s">
        <v>12515</v>
      </c>
      <c r="C3708" s="228" t="s">
        <v>2017</v>
      </c>
      <c r="D3708" s="228" t="s">
        <v>2018</v>
      </c>
      <c r="E3708" s="228" t="s">
        <v>21503</v>
      </c>
    </row>
    <row r="3709" spans="1:5" ht="12.75">
      <c r="A3709" s="227">
        <v>39801</v>
      </c>
      <c r="B3709" s="227" t="s">
        <v>12516</v>
      </c>
      <c r="C3709" s="228" t="s">
        <v>2017</v>
      </c>
      <c r="D3709" s="228" t="s">
        <v>2018</v>
      </c>
      <c r="E3709" s="228" t="s">
        <v>21504</v>
      </c>
    </row>
    <row r="3710" spans="1:5" ht="12.75">
      <c r="A3710" s="227">
        <v>39802</v>
      </c>
      <c r="B3710" s="227" t="s">
        <v>12517</v>
      </c>
      <c r="C3710" s="228" t="s">
        <v>2017</v>
      </c>
      <c r="D3710" s="228" t="s">
        <v>2018</v>
      </c>
      <c r="E3710" s="228" t="s">
        <v>21505</v>
      </c>
    </row>
    <row r="3711" spans="1:5" ht="12.75">
      <c r="A3711" s="227">
        <v>39803</v>
      </c>
      <c r="B3711" s="227" t="s">
        <v>12518</v>
      </c>
      <c r="C3711" s="228" t="s">
        <v>2017</v>
      </c>
      <c r="D3711" s="228" t="s">
        <v>2018</v>
      </c>
      <c r="E3711" s="228" t="s">
        <v>21506</v>
      </c>
    </row>
    <row r="3712" spans="1:5" ht="12.75">
      <c r="A3712" s="227">
        <v>39800</v>
      </c>
      <c r="B3712" s="227" t="s">
        <v>12519</v>
      </c>
      <c r="C3712" s="228" t="s">
        <v>2017</v>
      </c>
      <c r="D3712" s="228" t="s">
        <v>2018</v>
      </c>
      <c r="E3712" s="228" t="s">
        <v>18962</v>
      </c>
    </row>
    <row r="3713" spans="1:5" ht="12.75">
      <c r="A3713" s="227">
        <v>43837</v>
      </c>
      <c r="B3713" s="227" t="s">
        <v>12520</v>
      </c>
      <c r="C3713" s="228" t="s">
        <v>2017</v>
      </c>
      <c r="D3713" s="228" t="s">
        <v>2018</v>
      </c>
      <c r="E3713" s="228" t="s">
        <v>21507</v>
      </c>
    </row>
    <row r="3714" spans="1:5" ht="12.75">
      <c r="A3714" s="227">
        <v>43836</v>
      </c>
      <c r="B3714" s="227" t="s">
        <v>12521</v>
      </c>
      <c r="C3714" s="228" t="s">
        <v>2017</v>
      </c>
      <c r="D3714" s="228" t="s">
        <v>2018</v>
      </c>
      <c r="E3714" s="228" t="s">
        <v>21508</v>
      </c>
    </row>
    <row r="3715" spans="1:5" ht="12.75">
      <c r="A3715" s="227">
        <v>21059</v>
      </c>
      <c r="B3715" s="227" t="s">
        <v>12522</v>
      </c>
      <c r="C3715" s="228" t="s">
        <v>2017</v>
      </c>
      <c r="D3715" s="228" t="s">
        <v>2020</v>
      </c>
      <c r="E3715" s="228" t="s">
        <v>21509</v>
      </c>
    </row>
    <row r="3716" spans="1:5" ht="12.75">
      <c r="A3716" s="227">
        <v>11234</v>
      </c>
      <c r="B3716" s="227" t="s">
        <v>12523</v>
      </c>
      <c r="C3716" s="228" t="s">
        <v>2017</v>
      </c>
      <c r="D3716" s="228" t="s">
        <v>2020</v>
      </c>
      <c r="E3716" s="228" t="s">
        <v>21510</v>
      </c>
    </row>
    <row r="3717" spans="1:5" ht="12.75">
      <c r="A3717" s="227">
        <v>21060</v>
      </c>
      <c r="B3717" s="227" t="s">
        <v>12524</v>
      </c>
      <c r="C3717" s="228" t="s">
        <v>2017</v>
      </c>
      <c r="D3717" s="228" t="s">
        <v>2020</v>
      </c>
      <c r="E3717" s="228" t="s">
        <v>19903</v>
      </c>
    </row>
    <row r="3718" spans="1:5" ht="12.75">
      <c r="A3718" s="227">
        <v>21061</v>
      </c>
      <c r="B3718" s="227" t="s">
        <v>12525</v>
      </c>
      <c r="C3718" s="228" t="s">
        <v>2017</v>
      </c>
      <c r="D3718" s="228" t="s">
        <v>2020</v>
      </c>
      <c r="E3718" s="228" t="s">
        <v>21511</v>
      </c>
    </row>
    <row r="3719" spans="1:5" ht="12.75">
      <c r="A3719" s="227">
        <v>21062</v>
      </c>
      <c r="B3719" s="227" t="s">
        <v>12526</v>
      </c>
      <c r="C3719" s="228" t="s">
        <v>2017</v>
      </c>
      <c r="D3719" s="228" t="s">
        <v>2020</v>
      </c>
      <c r="E3719" s="228" t="s">
        <v>21512</v>
      </c>
    </row>
    <row r="3720" spans="1:5" ht="12.75">
      <c r="A3720" s="227">
        <v>11708</v>
      </c>
      <c r="B3720" s="227" t="s">
        <v>12527</v>
      </c>
      <c r="C3720" s="228" t="s">
        <v>2017</v>
      </c>
      <c r="D3720" s="228" t="s">
        <v>2020</v>
      </c>
      <c r="E3720" s="228" t="s">
        <v>21513</v>
      </c>
    </row>
    <row r="3721" spans="1:5" ht="12.75">
      <c r="A3721" s="227">
        <v>11709</v>
      </c>
      <c r="B3721" s="227" t="s">
        <v>12528</v>
      </c>
      <c r="C3721" s="228" t="s">
        <v>2017</v>
      </c>
      <c r="D3721" s="228" t="s">
        <v>2020</v>
      </c>
      <c r="E3721" s="228" t="s">
        <v>21514</v>
      </c>
    </row>
    <row r="3722" spans="1:5" ht="12.75">
      <c r="A3722" s="227">
        <v>11710</v>
      </c>
      <c r="B3722" s="227" t="s">
        <v>12529</v>
      </c>
      <c r="C3722" s="228" t="s">
        <v>2017</v>
      </c>
      <c r="D3722" s="228" t="s">
        <v>2020</v>
      </c>
      <c r="E3722" s="228" t="s">
        <v>21515</v>
      </c>
    </row>
    <row r="3723" spans="1:5" ht="12.75">
      <c r="A3723" s="227">
        <v>11707</v>
      </c>
      <c r="B3723" s="227" t="s">
        <v>12530</v>
      </c>
      <c r="C3723" s="228" t="s">
        <v>2017</v>
      </c>
      <c r="D3723" s="228" t="s">
        <v>2020</v>
      </c>
      <c r="E3723" s="228" t="s">
        <v>21516</v>
      </c>
    </row>
    <row r="3724" spans="1:5" ht="12.75">
      <c r="A3724" s="227">
        <v>5102</v>
      </c>
      <c r="B3724" s="227" t="s">
        <v>12531</v>
      </c>
      <c r="C3724" s="228" t="s">
        <v>2017</v>
      </c>
      <c r="D3724" s="228" t="s">
        <v>2018</v>
      </c>
      <c r="E3724" s="228" t="s">
        <v>21517</v>
      </c>
    </row>
    <row r="3725" spans="1:5" ht="12.75">
      <c r="A3725" s="227">
        <v>11739</v>
      </c>
      <c r="B3725" s="227" t="s">
        <v>12532</v>
      </c>
      <c r="C3725" s="228" t="s">
        <v>2017</v>
      </c>
      <c r="D3725" s="228" t="s">
        <v>2018</v>
      </c>
      <c r="E3725" s="228" t="s">
        <v>21518</v>
      </c>
    </row>
    <row r="3726" spans="1:5" ht="12.75">
      <c r="A3726" s="227">
        <v>11711</v>
      </c>
      <c r="B3726" s="227" t="s">
        <v>12533</v>
      </c>
      <c r="C3726" s="228" t="s">
        <v>2017</v>
      </c>
      <c r="D3726" s="228" t="s">
        <v>2018</v>
      </c>
      <c r="E3726" s="228" t="s">
        <v>18095</v>
      </c>
    </row>
    <row r="3727" spans="1:5" ht="12.75">
      <c r="A3727" s="227">
        <v>11741</v>
      </c>
      <c r="B3727" s="227" t="s">
        <v>12534</v>
      </c>
      <c r="C3727" s="228" t="s">
        <v>2017</v>
      </c>
      <c r="D3727" s="228" t="s">
        <v>2018</v>
      </c>
      <c r="E3727" s="228" t="s">
        <v>21519</v>
      </c>
    </row>
    <row r="3728" spans="1:5" ht="12.75">
      <c r="A3728" s="227">
        <v>11745</v>
      </c>
      <c r="B3728" s="227" t="s">
        <v>12535</v>
      </c>
      <c r="C3728" s="228" t="s">
        <v>2017</v>
      </c>
      <c r="D3728" s="228" t="s">
        <v>2018</v>
      </c>
      <c r="E3728" s="228" t="s">
        <v>21520</v>
      </c>
    </row>
    <row r="3729" spans="1:5" ht="12.75">
      <c r="A3729" s="227">
        <v>11743</v>
      </c>
      <c r="B3729" s="227" t="s">
        <v>12536</v>
      </c>
      <c r="C3729" s="228" t="s">
        <v>2017</v>
      </c>
      <c r="D3729" s="228" t="s">
        <v>2018</v>
      </c>
      <c r="E3729" s="228" t="s">
        <v>20448</v>
      </c>
    </row>
    <row r="3730" spans="1:5" ht="12.75">
      <c r="A3730" s="227">
        <v>40985</v>
      </c>
      <c r="B3730" s="227" t="s">
        <v>12537</v>
      </c>
      <c r="C3730" s="228" t="s">
        <v>2027</v>
      </c>
      <c r="D3730" s="228" t="s">
        <v>2018</v>
      </c>
      <c r="E3730" s="228" t="s">
        <v>18431</v>
      </c>
    </row>
    <row r="3731" spans="1:5" ht="12.75">
      <c r="A3731" s="227">
        <v>44502</v>
      </c>
      <c r="B3731" s="227" t="s">
        <v>12538</v>
      </c>
      <c r="C3731" s="228" t="s">
        <v>2021</v>
      </c>
      <c r="D3731" s="228" t="s">
        <v>2018</v>
      </c>
      <c r="E3731" s="228" t="s">
        <v>18430</v>
      </c>
    </row>
    <row r="3732" spans="1:5" ht="12.75">
      <c r="A3732" s="227">
        <v>1088</v>
      </c>
      <c r="B3732" s="227" t="s">
        <v>12539</v>
      </c>
      <c r="C3732" s="228" t="s">
        <v>2017</v>
      </c>
      <c r="D3732" s="228" t="s">
        <v>2020</v>
      </c>
      <c r="E3732" s="228" t="s">
        <v>21521</v>
      </c>
    </row>
    <row r="3733" spans="1:5" ht="12.75">
      <c r="A3733" s="227">
        <v>1087</v>
      </c>
      <c r="B3733" s="227" t="s">
        <v>12540</v>
      </c>
      <c r="C3733" s="228" t="s">
        <v>2017</v>
      </c>
      <c r="D3733" s="228" t="s">
        <v>2020</v>
      </c>
      <c r="E3733" s="228" t="s">
        <v>21522</v>
      </c>
    </row>
    <row r="3734" spans="1:5" ht="12.75">
      <c r="A3734" s="227">
        <v>38777</v>
      </c>
      <c r="B3734" s="227" t="s">
        <v>12541</v>
      </c>
      <c r="C3734" s="228" t="s">
        <v>2017</v>
      </c>
      <c r="D3734" s="228" t="s">
        <v>2020</v>
      </c>
      <c r="E3734" s="228" t="s">
        <v>21523</v>
      </c>
    </row>
    <row r="3735" spans="1:5" ht="12.75">
      <c r="A3735" s="227">
        <v>1086</v>
      </c>
      <c r="B3735" s="227" t="s">
        <v>12542</v>
      </c>
      <c r="C3735" s="228" t="s">
        <v>2017</v>
      </c>
      <c r="D3735" s="228" t="s">
        <v>2020</v>
      </c>
      <c r="E3735" s="228" t="s">
        <v>21524</v>
      </c>
    </row>
    <row r="3736" spans="1:5" ht="12.75">
      <c r="A3736" s="227">
        <v>1079</v>
      </c>
      <c r="B3736" s="227" t="s">
        <v>12543</v>
      </c>
      <c r="C3736" s="228" t="s">
        <v>2017</v>
      </c>
      <c r="D3736" s="228" t="s">
        <v>2020</v>
      </c>
      <c r="E3736" s="228" t="s">
        <v>21525</v>
      </c>
    </row>
    <row r="3737" spans="1:5" ht="12.75">
      <c r="A3737" s="227">
        <v>39374</v>
      </c>
      <c r="B3737" s="227" t="s">
        <v>12544</v>
      </c>
      <c r="C3737" s="228" t="s">
        <v>2017</v>
      </c>
      <c r="D3737" s="228" t="s">
        <v>2022</v>
      </c>
      <c r="E3737" s="228" t="s">
        <v>21526</v>
      </c>
    </row>
    <row r="3738" spans="1:5" ht="12.75">
      <c r="A3738" s="227">
        <v>1082</v>
      </c>
      <c r="B3738" s="227" t="s">
        <v>12545</v>
      </c>
      <c r="C3738" s="228" t="s">
        <v>2017</v>
      </c>
      <c r="D3738" s="228" t="s">
        <v>2020</v>
      </c>
      <c r="E3738" s="228" t="s">
        <v>21527</v>
      </c>
    </row>
    <row r="3739" spans="1:5" ht="12.75">
      <c r="A3739" s="227">
        <v>12316</v>
      </c>
      <c r="B3739" s="227" t="s">
        <v>12546</v>
      </c>
      <c r="C3739" s="228" t="s">
        <v>2017</v>
      </c>
      <c r="D3739" s="228" t="s">
        <v>2020</v>
      </c>
      <c r="E3739" s="228" t="s">
        <v>21528</v>
      </c>
    </row>
    <row r="3740" spans="1:5" ht="12.75">
      <c r="A3740" s="227">
        <v>12317</v>
      </c>
      <c r="B3740" s="227" t="s">
        <v>12547</v>
      </c>
      <c r="C3740" s="228" t="s">
        <v>2017</v>
      </c>
      <c r="D3740" s="228" t="s">
        <v>2020</v>
      </c>
      <c r="E3740" s="228" t="s">
        <v>21529</v>
      </c>
    </row>
    <row r="3741" spans="1:5" ht="12.75">
      <c r="A3741" s="227">
        <v>12318</v>
      </c>
      <c r="B3741" s="227" t="s">
        <v>12548</v>
      </c>
      <c r="C3741" s="228" t="s">
        <v>2017</v>
      </c>
      <c r="D3741" s="228" t="s">
        <v>2020</v>
      </c>
      <c r="E3741" s="228" t="s">
        <v>21530</v>
      </c>
    </row>
    <row r="3742" spans="1:5" ht="12.75">
      <c r="A3742" s="227">
        <v>5104</v>
      </c>
      <c r="B3742" s="227" t="s">
        <v>12549</v>
      </c>
      <c r="C3742" s="228" t="s">
        <v>2024</v>
      </c>
      <c r="D3742" s="228" t="s">
        <v>2020</v>
      </c>
      <c r="E3742" s="228" t="s">
        <v>19856</v>
      </c>
    </row>
    <row r="3743" spans="1:5" ht="12.75">
      <c r="A3743" s="227">
        <v>44530</v>
      </c>
      <c r="B3743" s="227" t="s">
        <v>12550</v>
      </c>
      <c r="C3743" s="228" t="s">
        <v>2017</v>
      </c>
      <c r="D3743" s="228" t="s">
        <v>2018</v>
      </c>
      <c r="E3743" s="228" t="s">
        <v>20699</v>
      </c>
    </row>
    <row r="3744" spans="1:5" ht="12.75">
      <c r="A3744" s="227">
        <v>2710</v>
      </c>
      <c r="B3744" s="227" t="s">
        <v>12551</v>
      </c>
      <c r="C3744" s="228" t="s">
        <v>2017</v>
      </c>
      <c r="D3744" s="228" t="s">
        <v>2018</v>
      </c>
      <c r="E3744" s="228" t="s">
        <v>21531</v>
      </c>
    </row>
    <row r="3745" spans="1:5" ht="12.75">
      <c r="A3745" s="227">
        <v>14575</v>
      </c>
      <c r="B3745" s="227" t="s">
        <v>12552</v>
      </c>
      <c r="C3745" s="228" t="s">
        <v>2017</v>
      </c>
      <c r="D3745" s="228" t="s">
        <v>2020</v>
      </c>
      <c r="E3745" s="228" t="s">
        <v>21532</v>
      </c>
    </row>
    <row r="3746" spans="1:5" ht="12.75">
      <c r="A3746" s="227">
        <v>20043</v>
      </c>
      <c r="B3746" s="227" t="s">
        <v>21533</v>
      </c>
      <c r="C3746" s="228" t="s">
        <v>2017</v>
      </c>
      <c r="D3746" s="228" t="s">
        <v>2018</v>
      </c>
      <c r="E3746" s="228" t="s">
        <v>21534</v>
      </c>
    </row>
    <row r="3747" spans="1:5" ht="12.75">
      <c r="A3747" s="227">
        <v>20044</v>
      </c>
      <c r="B3747" s="227" t="s">
        <v>21535</v>
      </c>
      <c r="C3747" s="228" t="s">
        <v>2017</v>
      </c>
      <c r="D3747" s="228" t="s">
        <v>2018</v>
      </c>
      <c r="E3747" s="228" t="s">
        <v>21536</v>
      </c>
    </row>
    <row r="3748" spans="1:5" ht="12.75">
      <c r="A3748" s="227">
        <v>20042</v>
      </c>
      <c r="B3748" s="227" t="s">
        <v>21537</v>
      </c>
      <c r="C3748" s="228" t="s">
        <v>2017</v>
      </c>
      <c r="D3748" s="228" t="s">
        <v>2018</v>
      </c>
      <c r="E3748" s="228" t="s">
        <v>20364</v>
      </c>
    </row>
    <row r="3749" spans="1:5" ht="12.75">
      <c r="A3749" s="227">
        <v>20046</v>
      </c>
      <c r="B3749" s="227" t="s">
        <v>21538</v>
      </c>
      <c r="C3749" s="228" t="s">
        <v>2017</v>
      </c>
      <c r="D3749" s="228" t="s">
        <v>2018</v>
      </c>
      <c r="E3749" s="228" t="s">
        <v>21539</v>
      </c>
    </row>
    <row r="3750" spans="1:5" ht="12.75">
      <c r="A3750" s="227">
        <v>20047</v>
      </c>
      <c r="B3750" s="227" t="s">
        <v>21540</v>
      </c>
      <c r="C3750" s="228" t="s">
        <v>2017</v>
      </c>
      <c r="D3750" s="228" t="s">
        <v>2018</v>
      </c>
      <c r="E3750" s="228" t="s">
        <v>21541</v>
      </c>
    </row>
    <row r="3751" spans="1:5" ht="12.75">
      <c r="A3751" s="227">
        <v>20045</v>
      </c>
      <c r="B3751" s="227" t="s">
        <v>21542</v>
      </c>
      <c r="C3751" s="228" t="s">
        <v>2017</v>
      </c>
      <c r="D3751" s="228" t="s">
        <v>2018</v>
      </c>
      <c r="E3751" s="228" t="s">
        <v>20140</v>
      </c>
    </row>
    <row r="3752" spans="1:5" ht="12.75">
      <c r="A3752" s="227">
        <v>20972</v>
      </c>
      <c r="B3752" s="227" t="s">
        <v>12553</v>
      </c>
      <c r="C3752" s="228" t="s">
        <v>2017</v>
      </c>
      <c r="D3752" s="228" t="s">
        <v>2018</v>
      </c>
      <c r="E3752" s="228" t="s">
        <v>21543</v>
      </c>
    </row>
    <row r="3753" spans="1:5" ht="12.75">
      <c r="A3753" s="227">
        <v>11321</v>
      </c>
      <c r="B3753" s="227" t="s">
        <v>12554</v>
      </c>
      <c r="C3753" s="228" t="s">
        <v>2017</v>
      </c>
      <c r="D3753" s="228" t="s">
        <v>2020</v>
      </c>
      <c r="E3753" s="228" t="s">
        <v>21544</v>
      </c>
    </row>
    <row r="3754" spans="1:5" ht="12.75">
      <c r="A3754" s="227">
        <v>11323</v>
      </c>
      <c r="B3754" s="227" t="s">
        <v>12555</v>
      </c>
      <c r="C3754" s="228" t="s">
        <v>2017</v>
      </c>
      <c r="D3754" s="228" t="s">
        <v>2020</v>
      </c>
      <c r="E3754" s="228" t="s">
        <v>21545</v>
      </c>
    </row>
    <row r="3755" spans="1:5" ht="12.75">
      <c r="A3755" s="227">
        <v>20327</v>
      </c>
      <c r="B3755" s="227" t="s">
        <v>12556</v>
      </c>
      <c r="C3755" s="228" t="s">
        <v>2017</v>
      </c>
      <c r="D3755" s="228" t="s">
        <v>2020</v>
      </c>
      <c r="E3755" s="228" t="s">
        <v>21026</v>
      </c>
    </row>
    <row r="3756" spans="1:5" ht="12.75">
      <c r="A3756" s="227">
        <v>13390</v>
      </c>
      <c r="B3756" s="227" t="s">
        <v>12557</v>
      </c>
      <c r="C3756" s="228" t="s">
        <v>2017</v>
      </c>
      <c r="D3756" s="228" t="s">
        <v>2020</v>
      </c>
      <c r="E3756" s="228" t="s">
        <v>21546</v>
      </c>
    </row>
    <row r="3757" spans="1:5" ht="12.75">
      <c r="A3757" s="227">
        <v>6034</v>
      </c>
      <c r="B3757" s="227" t="s">
        <v>12558</v>
      </c>
      <c r="C3757" s="228" t="s">
        <v>2017</v>
      </c>
      <c r="D3757" s="228" t="s">
        <v>2018</v>
      </c>
      <c r="E3757" s="228" t="s">
        <v>21547</v>
      </c>
    </row>
    <row r="3758" spans="1:5" ht="12.75">
      <c r="A3758" s="227">
        <v>6036</v>
      </c>
      <c r="B3758" s="227" t="s">
        <v>12559</v>
      </c>
      <c r="C3758" s="228" t="s">
        <v>2017</v>
      </c>
      <c r="D3758" s="228" t="s">
        <v>2018</v>
      </c>
      <c r="E3758" s="228" t="s">
        <v>21548</v>
      </c>
    </row>
    <row r="3759" spans="1:5" ht="12.75">
      <c r="A3759" s="227">
        <v>6031</v>
      </c>
      <c r="B3759" s="227" t="s">
        <v>12560</v>
      </c>
      <c r="C3759" s="228" t="s">
        <v>2017</v>
      </c>
      <c r="D3759" s="228" t="s">
        <v>2022</v>
      </c>
      <c r="E3759" s="228" t="s">
        <v>21549</v>
      </c>
    </row>
    <row r="3760" spans="1:5" ht="12.75">
      <c r="A3760" s="227">
        <v>6029</v>
      </c>
      <c r="B3760" s="227" t="s">
        <v>12561</v>
      </c>
      <c r="C3760" s="228" t="s">
        <v>2017</v>
      </c>
      <c r="D3760" s="228" t="s">
        <v>2018</v>
      </c>
      <c r="E3760" s="228" t="s">
        <v>21550</v>
      </c>
    </row>
    <row r="3761" spans="1:5" ht="12.75">
      <c r="A3761" s="227">
        <v>6033</v>
      </c>
      <c r="B3761" s="227" t="s">
        <v>12562</v>
      </c>
      <c r="C3761" s="228" t="s">
        <v>2017</v>
      </c>
      <c r="D3761" s="228" t="s">
        <v>2018</v>
      </c>
      <c r="E3761" s="228" t="s">
        <v>21551</v>
      </c>
    </row>
    <row r="3762" spans="1:5" ht="12.75">
      <c r="A3762" s="227">
        <v>11672</v>
      </c>
      <c r="B3762" s="227" t="s">
        <v>12563</v>
      </c>
      <c r="C3762" s="228" t="s">
        <v>2017</v>
      </c>
      <c r="D3762" s="228" t="s">
        <v>2018</v>
      </c>
      <c r="E3762" s="228" t="s">
        <v>18171</v>
      </c>
    </row>
    <row r="3763" spans="1:5" ht="12.75">
      <c r="A3763" s="227">
        <v>11669</v>
      </c>
      <c r="B3763" s="227" t="s">
        <v>12564</v>
      </c>
      <c r="C3763" s="228" t="s">
        <v>2017</v>
      </c>
      <c r="D3763" s="228" t="s">
        <v>2018</v>
      </c>
      <c r="E3763" s="228" t="s">
        <v>21552</v>
      </c>
    </row>
    <row r="3764" spans="1:5" ht="12.75">
      <c r="A3764" s="227">
        <v>11670</v>
      </c>
      <c r="B3764" s="227" t="s">
        <v>12565</v>
      </c>
      <c r="C3764" s="228" t="s">
        <v>2017</v>
      </c>
      <c r="D3764" s="228" t="s">
        <v>2018</v>
      </c>
      <c r="E3764" s="228" t="s">
        <v>21267</v>
      </c>
    </row>
    <row r="3765" spans="1:5" ht="12.75">
      <c r="A3765" s="227">
        <v>20055</v>
      </c>
      <c r="B3765" s="227" t="s">
        <v>12566</v>
      </c>
      <c r="C3765" s="228" t="s">
        <v>2017</v>
      </c>
      <c r="D3765" s="228" t="s">
        <v>2018</v>
      </c>
      <c r="E3765" s="228" t="s">
        <v>21553</v>
      </c>
    </row>
    <row r="3766" spans="1:5" ht="12.75">
      <c r="A3766" s="227">
        <v>11671</v>
      </c>
      <c r="B3766" s="227" t="s">
        <v>12567</v>
      </c>
      <c r="C3766" s="228" t="s">
        <v>2017</v>
      </c>
      <c r="D3766" s="228" t="s">
        <v>2018</v>
      </c>
      <c r="E3766" s="228" t="s">
        <v>21554</v>
      </c>
    </row>
    <row r="3767" spans="1:5" ht="12.75">
      <c r="A3767" s="227">
        <v>6032</v>
      </c>
      <c r="B3767" s="227" t="s">
        <v>12568</v>
      </c>
      <c r="C3767" s="228" t="s">
        <v>2017</v>
      </c>
      <c r="D3767" s="228" t="s">
        <v>2018</v>
      </c>
      <c r="E3767" s="228" t="s">
        <v>21555</v>
      </c>
    </row>
    <row r="3768" spans="1:5" ht="12.75">
      <c r="A3768" s="227">
        <v>11673</v>
      </c>
      <c r="B3768" s="227" t="s">
        <v>12569</v>
      </c>
      <c r="C3768" s="228" t="s">
        <v>2017</v>
      </c>
      <c r="D3768" s="228" t="s">
        <v>2018</v>
      </c>
      <c r="E3768" s="228" t="s">
        <v>19849</v>
      </c>
    </row>
    <row r="3769" spans="1:5" ht="12.75">
      <c r="A3769" s="227">
        <v>11674</v>
      </c>
      <c r="B3769" s="227" t="s">
        <v>12570</v>
      </c>
      <c r="C3769" s="228" t="s">
        <v>2017</v>
      </c>
      <c r="D3769" s="228" t="s">
        <v>2018</v>
      </c>
      <c r="E3769" s="228" t="s">
        <v>21556</v>
      </c>
    </row>
    <row r="3770" spans="1:5" ht="12.75">
      <c r="A3770" s="227">
        <v>11675</v>
      </c>
      <c r="B3770" s="227" t="s">
        <v>12571</v>
      </c>
      <c r="C3770" s="228" t="s">
        <v>2017</v>
      </c>
      <c r="D3770" s="228" t="s">
        <v>2018</v>
      </c>
      <c r="E3770" s="228" t="s">
        <v>20544</v>
      </c>
    </row>
    <row r="3771" spans="1:5" ht="12.75">
      <c r="A3771" s="227">
        <v>11676</v>
      </c>
      <c r="B3771" s="227" t="s">
        <v>12572</v>
      </c>
      <c r="C3771" s="228" t="s">
        <v>2017</v>
      </c>
      <c r="D3771" s="228" t="s">
        <v>2018</v>
      </c>
      <c r="E3771" s="228" t="s">
        <v>21557</v>
      </c>
    </row>
    <row r="3772" spans="1:5" ht="12.75">
      <c r="A3772" s="227">
        <v>11677</v>
      </c>
      <c r="B3772" s="227" t="s">
        <v>12573</v>
      </c>
      <c r="C3772" s="228" t="s">
        <v>2017</v>
      </c>
      <c r="D3772" s="228" t="s">
        <v>2018</v>
      </c>
      <c r="E3772" s="228" t="s">
        <v>21558</v>
      </c>
    </row>
    <row r="3773" spans="1:5" ht="12.75">
      <c r="A3773" s="227">
        <v>11678</v>
      </c>
      <c r="B3773" s="227" t="s">
        <v>12574</v>
      </c>
      <c r="C3773" s="228" t="s">
        <v>2017</v>
      </c>
      <c r="D3773" s="228" t="s">
        <v>2018</v>
      </c>
      <c r="E3773" s="228" t="s">
        <v>21559</v>
      </c>
    </row>
    <row r="3774" spans="1:5" ht="12.75">
      <c r="A3774" s="227">
        <v>6038</v>
      </c>
      <c r="B3774" s="227" t="s">
        <v>12575</v>
      </c>
      <c r="C3774" s="228" t="s">
        <v>2017</v>
      </c>
      <c r="D3774" s="228" t="s">
        <v>2018</v>
      </c>
      <c r="E3774" s="228" t="s">
        <v>21560</v>
      </c>
    </row>
    <row r="3775" spans="1:5" ht="12.75">
      <c r="A3775" s="227">
        <v>11718</v>
      </c>
      <c r="B3775" s="227" t="s">
        <v>12576</v>
      </c>
      <c r="C3775" s="228" t="s">
        <v>2017</v>
      </c>
      <c r="D3775" s="228" t="s">
        <v>2018</v>
      </c>
      <c r="E3775" s="228" t="s">
        <v>18830</v>
      </c>
    </row>
    <row r="3776" spans="1:5" ht="12.75">
      <c r="A3776" s="227">
        <v>6037</v>
      </c>
      <c r="B3776" s="227" t="s">
        <v>12577</v>
      </c>
      <c r="C3776" s="228" t="s">
        <v>2017</v>
      </c>
      <c r="D3776" s="228" t="s">
        <v>2018</v>
      </c>
      <c r="E3776" s="228" t="s">
        <v>21561</v>
      </c>
    </row>
    <row r="3777" spans="1:5" ht="12.75">
      <c r="A3777" s="227">
        <v>11719</v>
      </c>
      <c r="B3777" s="227" t="s">
        <v>12578</v>
      </c>
      <c r="C3777" s="228" t="s">
        <v>2017</v>
      </c>
      <c r="D3777" s="228" t="s">
        <v>2018</v>
      </c>
      <c r="E3777" s="228" t="s">
        <v>21562</v>
      </c>
    </row>
    <row r="3778" spans="1:5" ht="12.75">
      <c r="A3778" s="227">
        <v>6019</v>
      </c>
      <c r="B3778" s="227" t="s">
        <v>12579</v>
      </c>
      <c r="C3778" s="228" t="s">
        <v>2017</v>
      </c>
      <c r="D3778" s="228" t="s">
        <v>2018</v>
      </c>
      <c r="E3778" s="228" t="s">
        <v>21563</v>
      </c>
    </row>
    <row r="3779" spans="1:5" ht="12.75">
      <c r="A3779" s="227">
        <v>6010</v>
      </c>
      <c r="B3779" s="227" t="s">
        <v>12580</v>
      </c>
      <c r="C3779" s="228" t="s">
        <v>2017</v>
      </c>
      <c r="D3779" s="228" t="s">
        <v>2018</v>
      </c>
      <c r="E3779" s="228" t="s">
        <v>21564</v>
      </c>
    </row>
    <row r="3780" spans="1:5" ht="12.75">
      <c r="A3780" s="227">
        <v>6017</v>
      </c>
      <c r="B3780" s="227" t="s">
        <v>12581</v>
      </c>
      <c r="C3780" s="228" t="s">
        <v>2017</v>
      </c>
      <c r="D3780" s="228" t="s">
        <v>2018</v>
      </c>
      <c r="E3780" s="228" t="s">
        <v>21565</v>
      </c>
    </row>
    <row r="3781" spans="1:5" ht="12.75">
      <c r="A3781" s="227">
        <v>6020</v>
      </c>
      <c r="B3781" s="227" t="s">
        <v>12582</v>
      </c>
      <c r="C3781" s="228" t="s">
        <v>2017</v>
      </c>
      <c r="D3781" s="228" t="s">
        <v>2018</v>
      </c>
      <c r="E3781" s="228" t="s">
        <v>21566</v>
      </c>
    </row>
    <row r="3782" spans="1:5" ht="12.75">
      <c r="A3782" s="227">
        <v>6028</v>
      </c>
      <c r="B3782" s="227" t="s">
        <v>12583</v>
      </c>
      <c r="C3782" s="228" t="s">
        <v>2017</v>
      </c>
      <c r="D3782" s="228" t="s">
        <v>2018</v>
      </c>
      <c r="E3782" s="228" t="s">
        <v>21567</v>
      </c>
    </row>
    <row r="3783" spans="1:5" ht="12.75">
      <c r="A3783" s="227">
        <v>6011</v>
      </c>
      <c r="B3783" s="227" t="s">
        <v>12584</v>
      </c>
      <c r="C3783" s="228" t="s">
        <v>2017</v>
      </c>
      <c r="D3783" s="228" t="s">
        <v>2018</v>
      </c>
      <c r="E3783" s="228" t="s">
        <v>21568</v>
      </c>
    </row>
    <row r="3784" spans="1:5" ht="12.75">
      <c r="A3784" s="227">
        <v>6012</v>
      </c>
      <c r="B3784" s="227" t="s">
        <v>12585</v>
      </c>
      <c r="C3784" s="228" t="s">
        <v>2017</v>
      </c>
      <c r="D3784" s="228" t="s">
        <v>2018</v>
      </c>
      <c r="E3784" s="228" t="s">
        <v>21569</v>
      </c>
    </row>
    <row r="3785" spans="1:5" ht="12.75">
      <c r="A3785" s="227">
        <v>6016</v>
      </c>
      <c r="B3785" s="227" t="s">
        <v>12586</v>
      </c>
      <c r="C3785" s="228" t="s">
        <v>2017</v>
      </c>
      <c r="D3785" s="228" t="s">
        <v>2018</v>
      </c>
      <c r="E3785" s="228" t="s">
        <v>21570</v>
      </c>
    </row>
    <row r="3786" spans="1:5" ht="12.75">
      <c r="A3786" s="227">
        <v>6027</v>
      </c>
      <c r="B3786" s="227" t="s">
        <v>12587</v>
      </c>
      <c r="C3786" s="228" t="s">
        <v>2017</v>
      </c>
      <c r="D3786" s="228" t="s">
        <v>2018</v>
      </c>
      <c r="E3786" s="228" t="s">
        <v>21571</v>
      </c>
    </row>
    <row r="3787" spans="1:5" ht="12.75">
      <c r="A3787" s="227">
        <v>6013</v>
      </c>
      <c r="B3787" s="227" t="s">
        <v>12588</v>
      </c>
      <c r="C3787" s="228" t="s">
        <v>2017</v>
      </c>
      <c r="D3787" s="228" t="s">
        <v>2018</v>
      </c>
      <c r="E3787" s="228" t="s">
        <v>21572</v>
      </c>
    </row>
    <row r="3788" spans="1:5" ht="12.75">
      <c r="A3788" s="227">
        <v>6015</v>
      </c>
      <c r="B3788" s="227" t="s">
        <v>12589</v>
      </c>
      <c r="C3788" s="228" t="s">
        <v>2017</v>
      </c>
      <c r="D3788" s="228" t="s">
        <v>2018</v>
      </c>
      <c r="E3788" s="228" t="s">
        <v>21573</v>
      </c>
    </row>
    <row r="3789" spans="1:5" ht="12.75">
      <c r="A3789" s="227">
        <v>6014</v>
      </c>
      <c r="B3789" s="227" t="s">
        <v>12590</v>
      </c>
      <c r="C3789" s="228" t="s">
        <v>2017</v>
      </c>
      <c r="D3789" s="228" t="s">
        <v>2018</v>
      </c>
      <c r="E3789" s="228" t="s">
        <v>21574</v>
      </c>
    </row>
    <row r="3790" spans="1:5" ht="12.75">
      <c r="A3790" s="227">
        <v>6006</v>
      </c>
      <c r="B3790" s="227" t="s">
        <v>12591</v>
      </c>
      <c r="C3790" s="228" t="s">
        <v>2017</v>
      </c>
      <c r="D3790" s="228" t="s">
        <v>2018</v>
      </c>
      <c r="E3790" s="228" t="s">
        <v>21575</v>
      </c>
    </row>
    <row r="3791" spans="1:5" ht="12.75">
      <c r="A3791" s="227">
        <v>6005</v>
      </c>
      <c r="B3791" s="227" t="s">
        <v>12592</v>
      </c>
      <c r="C3791" s="228" t="s">
        <v>2017</v>
      </c>
      <c r="D3791" s="228" t="s">
        <v>2022</v>
      </c>
      <c r="E3791" s="228" t="s">
        <v>21576</v>
      </c>
    </row>
    <row r="3792" spans="1:5" ht="12.75">
      <c r="A3792" s="227">
        <v>11756</v>
      </c>
      <c r="B3792" s="227" t="s">
        <v>12593</v>
      </c>
      <c r="C3792" s="228" t="s">
        <v>2017</v>
      </c>
      <c r="D3792" s="228" t="s">
        <v>2018</v>
      </c>
      <c r="E3792" s="228" t="s">
        <v>21577</v>
      </c>
    </row>
    <row r="3793" spans="1:5" ht="12.75">
      <c r="A3793" s="227">
        <v>10904</v>
      </c>
      <c r="B3793" s="227" t="s">
        <v>12594</v>
      </c>
      <c r="C3793" s="228" t="s">
        <v>2017</v>
      </c>
      <c r="D3793" s="228" t="s">
        <v>2022</v>
      </c>
      <c r="E3793" s="228" t="s">
        <v>21578</v>
      </c>
    </row>
    <row r="3794" spans="1:5" ht="12.75">
      <c r="A3794" s="227">
        <v>11752</v>
      </c>
      <c r="B3794" s="227" t="s">
        <v>12595</v>
      </c>
      <c r="C3794" s="228" t="s">
        <v>2017</v>
      </c>
      <c r="D3794" s="228" t="s">
        <v>2018</v>
      </c>
      <c r="E3794" s="228" t="s">
        <v>21264</v>
      </c>
    </row>
    <row r="3795" spans="1:5" ht="12.75">
      <c r="A3795" s="227">
        <v>11753</v>
      </c>
      <c r="B3795" s="227" t="s">
        <v>12596</v>
      </c>
      <c r="C3795" s="228" t="s">
        <v>2017</v>
      </c>
      <c r="D3795" s="228" t="s">
        <v>2018</v>
      </c>
      <c r="E3795" s="228" t="s">
        <v>19823</v>
      </c>
    </row>
    <row r="3796" spans="1:5" ht="12.75">
      <c r="A3796" s="227">
        <v>6021</v>
      </c>
      <c r="B3796" s="227" t="s">
        <v>12597</v>
      </c>
      <c r="C3796" s="228" t="s">
        <v>2017</v>
      </c>
      <c r="D3796" s="228" t="s">
        <v>2018</v>
      </c>
      <c r="E3796" s="228" t="s">
        <v>21579</v>
      </c>
    </row>
    <row r="3797" spans="1:5" ht="12.75">
      <c r="A3797" s="227">
        <v>6024</v>
      </c>
      <c r="B3797" s="227" t="s">
        <v>12598</v>
      </c>
      <c r="C3797" s="228" t="s">
        <v>2017</v>
      </c>
      <c r="D3797" s="228" t="s">
        <v>2018</v>
      </c>
      <c r="E3797" s="228" t="s">
        <v>21580</v>
      </c>
    </row>
    <row r="3798" spans="1:5" ht="12.75">
      <c r="A3798" s="227">
        <v>38379</v>
      </c>
      <c r="B3798" s="227" t="s">
        <v>12599</v>
      </c>
      <c r="C3798" s="228" t="s">
        <v>2023</v>
      </c>
      <c r="D3798" s="228" t="s">
        <v>2018</v>
      </c>
      <c r="E3798" s="228" t="s">
        <v>21581</v>
      </c>
    </row>
    <row r="3799" spans="1:5" ht="12.75">
      <c r="A3799" s="227">
        <v>13897</v>
      </c>
      <c r="B3799" s="227" t="s">
        <v>12600</v>
      </c>
      <c r="C3799" s="228" t="s">
        <v>2017</v>
      </c>
      <c r="D3799" s="228" t="s">
        <v>2020</v>
      </c>
      <c r="E3799" s="228" t="s">
        <v>21582</v>
      </c>
    </row>
    <row r="3800" spans="1:5" ht="12.75">
      <c r="A3800" s="227">
        <v>10640</v>
      </c>
      <c r="B3800" s="227" t="s">
        <v>12601</v>
      </c>
      <c r="C3800" s="228" t="s">
        <v>2017</v>
      </c>
      <c r="D3800" s="228" t="s">
        <v>2020</v>
      </c>
      <c r="E3800" s="228" t="s">
        <v>21583</v>
      </c>
    </row>
    <row r="3801" spans="1:5" ht="12.75">
      <c r="A3801" s="227">
        <v>34357</v>
      </c>
      <c r="B3801" s="227" t="s">
        <v>12602</v>
      </c>
      <c r="C3801" s="228" t="s">
        <v>2024</v>
      </c>
      <c r="D3801" s="228" t="s">
        <v>2018</v>
      </c>
      <c r="E3801" s="228" t="s">
        <v>21584</v>
      </c>
    </row>
    <row r="3802" spans="1:5" ht="12.75">
      <c r="A3802" s="227">
        <v>37329</v>
      </c>
      <c r="B3802" s="227" t="s">
        <v>12603</v>
      </c>
      <c r="C3802" s="228" t="s">
        <v>2024</v>
      </c>
      <c r="D3802" s="228" t="s">
        <v>2018</v>
      </c>
      <c r="E3802" s="228" t="s">
        <v>21585</v>
      </c>
    </row>
    <row r="3803" spans="1:5" ht="12.75">
      <c r="A3803" s="227">
        <v>2510</v>
      </c>
      <c r="B3803" s="227" t="s">
        <v>12604</v>
      </c>
      <c r="C3803" s="228" t="s">
        <v>2017</v>
      </c>
      <c r="D3803" s="228" t="s">
        <v>2020</v>
      </c>
      <c r="E3803" s="228" t="s">
        <v>18686</v>
      </c>
    </row>
    <row r="3804" spans="1:5" ht="12.75">
      <c r="A3804" s="227">
        <v>12359</v>
      </c>
      <c r="B3804" s="227" t="s">
        <v>12605</v>
      </c>
      <c r="C3804" s="228" t="s">
        <v>2017</v>
      </c>
      <c r="D3804" s="228" t="s">
        <v>2018</v>
      </c>
      <c r="E3804" s="228" t="s">
        <v>21586</v>
      </c>
    </row>
    <row r="3805" spans="1:5" ht="12.75">
      <c r="A3805" s="227">
        <v>7353</v>
      </c>
      <c r="B3805" s="227" t="s">
        <v>12606</v>
      </c>
      <c r="C3805" s="228" t="s">
        <v>2025</v>
      </c>
      <c r="D3805" s="228" t="s">
        <v>2018</v>
      </c>
      <c r="E3805" s="228" t="s">
        <v>21587</v>
      </c>
    </row>
    <row r="3806" spans="1:5" ht="12.75">
      <c r="A3806" s="227">
        <v>36144</v>
      </c>
      <c r="B3806" s="227" t="s">
        <v>12607</v>
      </c>
      <c r="C3806" s="228" t="s">
        <v>2017</v>
      </c>
      <c r="D3806" s="228" t="s">
        <v>2018</v>
      </c>
      <c r="E3806" s="228" t="s">
        <v>21588</v>
      </c>
    </row>
    <row r="3807" spans="1:5" ht="12.75">
      <c r="A3807" s="227">
        <v>10518</v>
      </c>
      <c r="B3807" s="227" t="s">
        <v>12608</v>
      </c>
      <c r="C3807" s="228" t="s">
        <v>2017</v>
      </c>
      <c r="D3807" s="228" t="s">
        <v>2020</v>
      </c>
      <c r="E3807" s="228" t="s">
        <v>21589</v>
      </c>
    </row>
    <row r="3808" spans="1:5" ht="12.75">
      <c r="A3808" s="227">
        <v>36530</v>
      </c>
      <c r="B3808" s="227" t="s">
        <v>12609</v>
      </c>
      <c r="C3808" s="228" t="s">
        <v>2017</v>
      </c>
      <c r="D3808" s="228" t="s">
        <v>2018</v>
      </c>
      <c r="E3808" s="228" t="s">
        <v>21590</v>
      </c>
    </row>
    <row r="3809" spans="1:5" ht="12.75">
      <c r="A3809" s="227">
        <v>6046</v>
      </c>
      <c r="B3809" s="227" t="s">
        <v>12610</v>
      </c>
      <c r="C3809" s="228" t="s">
        <v>2017</v>
      </c>
      <c r="D3809" s="228" t="s">
        <v>2022</v>
      </c>
      <c r="E3809" s="228" t="s">
        <v>21591</v>
      </c>
    </row>
    <row r="3810" spans="1:5" ht="12.75">
      <c r="A3810" s="227">
        <v>36531</v>
      </c>
      <c r="B3810" s="227" t="s">
        <v>12611</v>
      </c>
      <c r="C3810" s="228" t="s">
        <v>2017</v>
      </c>
      <c r="D3810" s="228" t="s">
        <v>2018</v>
      </c>
      <c r="E3810" s="228" t="s">
        <v>21592</v>
      </c>
    </row>
    <row r="3811" spans="1:5" ht="12.75">
      <c r="A3811" s="227">
        <v>34684</v>
      </c>
      <c r="B3811" s="227" t="s">
        <v>12612</v>
      </c>
      <c r="C3811" s="228" t="s">
        <v>2019</v>
      </c>
      <c r="D3811" s="228" t="s">
        <v>2020</v>
      </c>
      <c r="E3811" s="228" t="s">
        <v>21593</v>
      </c>
    </row>
    <row r="3812" spans="1:5" ht="12.75">
      <c r="A3812" s="227">
        <v>34683</v>
      </c>
      <c r="B3812" s="227" t="s">
        <v>12613</v>
      </c>
      <c r="C3812" s="228" t="s">
        <v>2019</v>
      </c>
      <c r="D3812" s="228" t="s">
        <v>2020</v>
      </c>
      <c r="E3812" s="228" t="s">
        <v>21594</v>
      </c>
    </row>
    <row r="3813" spans="1:5" ht="12.75">
      <c r="A3813" s="227">
        <v>533</v>
      </c>
      <c r="B3813" s="227" t="s">
        <v>12614</v>
      </c>
      <c r="C3813" s="228" t="s">
        <v>2019</v>
      </c>
      <c r="D3813" s="228" t="s">
        <v>2018</v>
      </c>
      <c r="E3813" s="228" t="s">
        <v>21595</v>
      </c>
    </row>
    <row r="3814" spans="1:5" ht="12.75">
      <c r="A3814" s="227">
        <v>10515</v>
      </c>
      <c r="B3814" s="227" t="s">
        <v>12615</v>
      </c>
      <c r="C3814" s="228" t="s">
        <v>2019</v>
      </c>
      <c r="D3814" s="228" t="s">
        <v>2018</v>
      </c>
      <c r="E3814" s="228" t="s">
        <v>21596</v>
      </c>
    </row>
    <row r="3815" spans="1:5" ht="12.75">
      <c r="A3815" s="227">
        <v>536</v>
      </c>
      <c r="B3815" s="227" t="s">
        <v>12616</v>
      </c>
      <c r="C3815" s="228" t="s">
        <v>2019</v>
      </c>
      <c r="D3815" s="228" t="s">
        <v>2022</v>
      </c>
      <c r="E3815" s="228" t="s">
        <v>21597</v>
      </c>
    </row>
    <row r="3816" spans="1:5" ht="12.75">
      <c r="A3816" s="227">
        <v>153</v>
      </c>
      <c r="B3816" s="227" t="s">
        <v>12617</v>
      </c>
      <c r="C3816" s="228" t="s">
        <v>2025</v>
      </c>
      <c r="D3816" s="228" t="s">
        <v>2018</v>
      </c>
      <c r="E3816" s="228" t="s">
        <v>21598</v>
      </c>
    </row>
    <row r="3817" spans="1:5" ht="12.75">
      <c r="A3817" s="227">
        <v>34682</v>
      </c>
      <c r="B3817" s="227" t="s">
        <v>12618</v>
      </c>
      <c r="C3817" s="228" t="s">
        <v>2019</v>
      </c>
      <c r="D3817" s="228" t="s">
        <v>2020</v>
      </c>
      <c r="E3817" s="228" t="s">
        <v>21599</v>
      </c>
    </row>
    <row r="3818" spans="1:5" ht="12.75">
      <c r="A3818" s="227">
        <v>20205</v>
      </c>
      <c r="B3818" s="227" t="s">
        <v>12619</v>
      </c>
      <c r="C3818" s="228" t="s">
        <v>2023</v>
      </c>
      <c r="D3818" s="228" t="s">
        <v>2018</v>
      </c>
      <c r="E3818" s="228" t="s">
        <v>20067</v>
      </c>
    </row>
    <row r="3819" spans="1:5" ht="12.75">
      <c r="A3819" s="227">
        <v>4412</v>
      </c>
      <c r="B3819" s="227" t="s">
        <v>12620</v>
      </c>
      <c r="C3819" s="228" t="s">
        <v>2023</v>
      </c>
      <c r="D3819" s="228" t="s">
        <v>2018</v>
      </c>
      <c r="E3819" s="228" t="s">
        <v>21600</v>
      </c>
    </row>
    <row r="3820" spans="1:5" ht="12.75">
      <c r="A3820" s="227">
        <v>4408</v>
      </c>
      <c r="B3820" s="227" t="s">
        <v>12621</v>
      </c>
      <c r="C3820" s="228" t="s">
        <v>2023</v>
      </c>
      <c r="D3820" s="228" t="s">
        <v>2018</v>
      </c>
      <c r="E3820" s="228" t="s">
        <v>19691</v>
      </c>
    </row>
    <row r="3821" spans="1:5" ht="12.75">
      <c r="A3821" s="227">
        <v>36250</v>
      </c>
      <c r="B3821" s="227" t="s">
        <v>12622</v>
      </c>
      <c r="C3821" s="228" t="s">
        <v>2023</v>
      </c>
      <c r="D3821" s="228" t="s">
        <v>2018</v>
      </c>
      <c r="E3821" s="228" t="s">
        <v>21601</v>
      </c>
    </row>
    <row r="3822" spans="1:5" ht="12.75">
      <c r="A3822" s="227">
        <v>10857</v>
      </c>
      <c r="B3822" s="227" t="s">
        <v>12623</v>
      </c>
      <c r="C3822" s="228" t="s">
        <v>2023</v>
      </c>
      <c r="D3822" s="228" t="s">
        <v>2020</v>
      </c>
      <c r="E3822" s="228" t="s">
        <v>21602</v>
      </c>
    </row>
    <row r="3823" spans="1:5" ht="12.75">
      <c r="A3823" s="227">
        <v>4803</v>
      </c>
      <c r="B3823" s="227" t="s">
        <v>12624</v>
      </c>
      <c r="C3823" s="228" t="s">
        <v>2023</v>
      </c>
      <c r="D3823" s="228" t="s">
        <v>2018</v>
      </c>
      <c r="E3823" s="228" t="s">
        <v>21603</v>
      </c>
    </row>
    <row r="3824" spans="1:5" ht="12.75">
      <c r="A3824" s="227">
        <v>6186</v>
      </c>
      <c r="B3824" s="227" t="s">
        <v>12625</v>
      </c>
      <c r="C3824" s="228" t="s">
        <v>2023</v>
      </c>
      <c r="D3824" s="228" t="s">
        <v>2018</v>
      </c>
      <c r="E3824" s="228" t="s">
        <v>19086</v>
      </c>
    </row>
    <row r="3825" spans="1:5" ht="12.75">
      <c r="A3825" s="227">
        <v>4829</v>
      </c>
      <c r="B3825" s="227" t="s">
        <v>12626</v>
      </c>
      <c r="C3825" s="228" t="s">
        <v>2023</v>
      </c>
      <c r="D3825" s="228" t="s">
        <v>2018</v>
      </c>
      <c r="E3825" s="228" t="s">
        <v>21604</v>
      </c>
    </row>
    <row r="3826" spans="1:5" ht="12.75">
      <c r="A3826" s="227">
        <v>39829</v>
      </c>
      <c r="B3826" s="227" t="s">
        <v>12627</v>
      </c>
      <c r="C3826" s="228" t="s">
        <v>2023</v>
      </c>
      <c r="D3826" s="228" t="s">
        <v>2020</v>
      </c>
      <c r="E3826" s="228" t="s">
        <v>21605</v>
      </c>
    </row>
    <row r="3827" spans="1:5" ht="12.75">
      <c r="A3827" s="227">
        <v>20231</v>
      </c>
      <c r="B3827" s="227" t="s">
        <v>12628</v>
      </c>
      <c r="C3827" s="228" t="s">
        <v>2023</v>
      </c>
      <c r="D3827" s="228" t="s">
        <v>2018</v>
      </c>
      <c r="E3827" s="228" t="s">
        <v>18992</v>
      </c>
    </row>
    <row r="3828" spans="1:5" ht="12.75">
      <c r="A3828" s="227">
        <v>4804</v>
      </c>
      <c r="B3828" s="227" t="s">
        <v>12629</v>
      </c>
      <c r="C3828" s="228" t="s">
        <v>2023</v>
      </c>
      <c r="D3828" s="228" t="s">
        <v>2018</v>
      </c>
      <c r="E3828" s="228" t="s">
        <v>18608</v>
      </c>
    </row>
    <row r="3829" spans="1:5" ht="12.75">
      <c r="A3829" s="227">
        <v>34680</v>
      </c>
      <c r="B3829" s="227" t="s">
        <v>12630</v>
      </c>
      <c r="C3829" s="228" t="s">
        <v>2023</v>
      </c>
      <c r="D3829" s="228" t="s">
        <v>2020</v>
      </c>
      <c r="E3829" s="228" t="s">
        <v>21606</v>
      </c>
    </row>
    <row r="3830" spans="1:5" ht="12.75">
      <c r="A3830" s="227">
        <v>11573</v>
      </c>
      <c r="B3830" s="227" t="s">
        <v>12631</v>
      </c>
      <c r="C3830" s="228" t="s">
        <v>2017</v>
      </c>
      <c r="D3830" s="228" t="s">
        <v>2018</v>
      </c>
      <c r="E3830" s="228" t="s">
        <v>19021</v>
      </c>
    </row>
    <row r="3831" spans="1:5" ht="12.75">
      <c r="A3831" s="227">
        <v>38401</v>
      </c>
      <c r="B3831" s="227" t="s">
        <v>12632</v>
      </c>
      <c r="C3831" s="228" t="s">
        <v>2017</v>
      </c>
      <c r="D3831" s="228" t="s">
        <v>2018</v>
      </c>
      <c r="E3831" s="228" t="s">
        <v>21607</v>
      </c>
    </row>
    <row r="3832" spans="1:5" ht="12.75">
      <c r="A3832" s="227">
        <v>11575</v>
      </c>
      <c r="B3832" s="227" t="s">
        <v>12633</v>
      </c>
      <c r="C3832" s="228" t="s">
        <v>2017</v>
      </c>
      <c r="D3832" s="228" t="s">
        <v>2018</v>
      </c>
      <c r="E3832" s="228" t="s">
        <v>21608</v>
      </c>
    </row>
    <row r="3833" spans="1:5" ht="12.75">
      <c r="A3833" s="227">
        <v>38179</v>
      </c>
      <c r="B3833" s="227" t="s">
        <v>12634</v>
      </c>
      <c r="C3833" s="228" t="s">
        <v>2017</v>
      </c>
      <c r="D3833" s="228" t="s">
        <v>2018</v>
      </c>
      <c r="E3833" s="228" t="s">
        <v>21609</v>
      </c>
    </row>
    <row r="3834" spans="1:5" ht="12.75">
      <c r="A3834" s="227">
        <v>20256</v>
      </c>
      <c r="B3834" s="227" t="s">
        <v>12635</v>
      </c>
      <c r="C3834" s="228" t="s">
        <v>2017</v>
      </c>
      <c r="D3834" s="228" t="s">
        <v>2018</v>
      </c>
      <c r="E3834" s="228" t="s">
        <v>19946</v>
      </c>
    </row>
    <row r="3835" spans="1:5" ht="12.75">
      <c r="A3835" s="227">
        <v>14511</v>
      </c>
      <c r="B3835" s="227" t="s">
        <v>12636</v>
      </c>
      <c r="C3835" s="228" t="s">
        <v>2017</v>
      </c>
      <c r="D3835" s="228" t="s">
        <v>2020</v>
      </c>
      <c r="E3835" s="228" t="s">
        <v>21610</v>
      </c>
    </row>
    <row r="3836" spans="1:5" ht="12.75">
      <c r="A3836" s="227">
        <v>10642</v>
      </c>
      <c r="B3836" s="227" t="s">
        <v>12637</v>
      </c>
      <c r="C3836" s="228" t="s">
        <v>2017</v>
      </c>
      <c r="D3836" s="228" t="s">
        <v>2020</v>
      </c>
      <c r="E3836" s="228" t="s">
        <v>21611</v>
      </c>
    </row>
    <row r="3837" spans="1:5" ht="12.75">
      <c r="A3837" s="227">
        <v>14489</v>
      </c>
      <c r="B3837" s="227" t="s">
        <v>12638</v>
      </c>
      <c r="C3837" s="228" t="s">
        <v>2017</v>
      </c>
      <c r="D3837" s="228" t="s">
        <v>2020</v>
      </c>
      <c r="E3837" s="228" t="s">
        <v>21612</v>
      </c>
    </row>
    <row r="3838" spans="1:5" ht="12.75">
      <c r="A3838" s="227">
        <v>14513</v>
      </c>
      <c r="B3838" s="227" t="s">
        <v>12639</v>
      </c>
      <c r="C3838" s="228" t="s">
        <v>2017</v>
      </c>
      <c r="D3838" s="228" t="s">
        <v>2020</v>
      </c>
      <c r="E3838" s="228" t="s">
        <v>21613</v>
      </c>
    </row>
    <row r="3839" spans="1:5" ht="12.75">
      <c r="A3839" s="227">
        <v>13600</v>
      </c>
      <c r="B3839" s="227" t="s">
        <v>12640</v>
      </c>
      <c r="C3839" s="228" t="s">
        <v>2017</v>
      </c>
      <c r="D3839" s="228" t="s">
        <v>2020</v>
      </c>
      <c r="E3839" s="228" t="s">
        <v>21614</v>
      </c>
    </row>
    <row r="3840" spans="1:5" ht="12.75">
      <c r="A3840" s="227">
        <v>10646</v>
      </c>
      <c r="B3840" s="227" t="s">
        <v>12641</v>
      </c>
      <c r="C3840" s="228" t="s">
        <v>2017</v>
      </c>
      <c r="D3840" s="228" t="s">
        <v>2020</v>
      </c>
      <c r="E3840" s="228" t="s">
        <v>21615</v>
      </c>
    </row>
    <row r="3841" spans="1:5" ht="12.75">
      <c r="A3841" s="227">
        <v>6070</v>
      </c>
      <c r="B3841" s="227" t="s">
        <v>12642</v>
      </c>
      <c r="C3841" s="228" t="s">
        <v>2017</v>
      </c>
      <c r="D3841" s="228" t="s">
        <v>2020</v>
      </c>
      <c r="E3841" s="228" t="s">
        <v>21616</v>
      </c>
    </row>
    <row r="3842" spans="1:5" ht="12.75">
      <c r="A3842" s="227">
        <v>6069</v>
      </c>
      <c r="B3842" s="227" t="s">
        <v>12643</v>
      </c>
      <c r="C3842" s="228" t="s">
        <v>2017</v>
      </c>
      <c r="D3842" s="228" t="s">
        <v>2020</v>
      </c>
      <c r="E3842" s="228" t="s">
        <v>21617</v>
      </c>
    </row>
    <row r="3843" spans="1:5" ht="12.75">
      <c r="A3843" s="227">
        <v>14626</v>
      </c>
      <c r="B3843" s="227" t="s">
        <v>12644</v>
      </c>
      <c r="C3843" s="228" t="s">
        <v>2017</v>
      </c>
      <c r="D3843" s="228" t="s">
        <v>2020</v>
      </c>
      <c r="E3843" s="228" t="s">
        <v>21618</v>
      </c>
    </row>
    <row r="3844" spans="1:5" ht="12.75">
      <c r="A3844" s="227">
        <v>6067</v>
      </c>
      <c r="B3844" s="227" t="s">
        <v>12645</v>
      </c>
      <c r="C3844" s="228" t="s">
        <v>2017</v>
      </c>
      <c r="D3844" s="228" t="s">
        <v>2020</v>
      </c>
      <c r="E3844" s="228" t="s">
        <v>21619</v>
      </c>
    </row>
    <row r="3845" spans="1:5" ht="12.75">
      <c r="A3845" s="227">
        <v>38393</v>
      </c>
      <c r="B3845" s="227" t="s">
        <v>12646</v>
      </c>
      <c r="C3845" s="228" t="s">
        <v>2017</v>
      </c>
      <c r="D3845" s="228" t="s">
        <v>2022</v>
      </c>
      <c r="E3845" s="228" t="s">
        <v>21620</v>
      </c>
    </row>
    <row r="3846" spans="1:5" ht="12.75">
      <c r="A3846" s="227">
        <v>38390</v>
      </c>
      <c r="B3846" s="227" t="s">
        <v>12647</v>
      </c>
      <c r="C3846" s="228" t="s">
        <v>2017</v>
      </c>
      <c r="D3846" s="228" t="s">
        <v>2018</v>
      </c>
      <c r="E3846" s="228" t="s">
        <v>18148</v>
      </c>
    </row>
    <row r="3847" spans="1:5" ht="12.75">
      <c r="A3847" s="227">
        <v>36532</v>
      </c>
      <c r="B3847" s="227" t="s">
        <v>12648</v>
      </c>
      <c r="C3847" s="228" t="s">
        <v>2017</v>
      </c>
      <c r="D3847" s="228" t="s">
        <v>2020</v>
      </c>
      <c r="E3847" s="228" t="s">
        <v>21621</v>
      </c>
    </row>
    <row r="3848" spans="1:5" ht="12.75">
      <c r="A3848" s="227">
        <v>11578</v>
      </c>
      <c r="B3848" s="227" t="s">
        <v>12649</v>
      </c>
      <c r="C3848" s="228" t="s">
        <v>2017</v>
      </c>
      <c r="D3848" s="228" t="s">
        <v>2018</v>
      </c>
      <c r="E3848" s="228" t="s">
        <v>21622</v>
      </c>
    </row>
    <row r="3849" spans="1:5" ht="12.75">
      <c r="A3849" s="227">
        <v>11577</v>
      </c>
      <c r="B3849" s="227" t="s">
        <v>12650</v>
      </c>
      <c r="C3849" s="228" t="s">
        <v>2017</v>
      </c>
      <c r="D3849" s="228" t="s">
        <v>2018</v>
      </c>
      <c r="E3849" s="228" t="s">
        <v>20146</v>
      </c>
    </row>
    <row r="3850" spans="1:5" ht="12.75">
      <c r="A3850" s="227">
        <v>42432</v>
      </c>
      <c r="B3850" s="227" t="s">
        <v>12651</v>
      </c>
      <c r="C3850" s="228" t="s">
        <v>2017</v>
      </c>
      <c r="D3850" s="228" t="s">
        <v>2020</v>
      </c>
      <c r="E3850" s="228" t="s">
        <v>21623</v>
      </c>
    </row>
    <row r="3851" spans="1:5" ht="12.75">
      <c r="A3851" s="227">
        <v>42437</v>
      </c>
      <c r="B3851" s="227" t="s">
        <v>12652</v>
      </c>
      <c r="C3851" s="228" t="s">
        <v>2017</v>
      </c>
      <c r="D3851" s="228" t="s">
        <v>2020</v>
      </c>
      <c r="E3851" s="228" t="s">
        <v>21624</v>
      </c>
    </row>
    <row r="3852" spans="1:5" ht="12.75">
      <c r="A3852" s="227">
        <v>1116</v>
      </c>
      <c r="B3852" s="227" t="s">
        <v>12653</v>
      </c>
      <c r="C3852" s="228" t="s">
        <v>2023</v>
      </c>
      <c r="D3852" s="228" t="s">
        <v>2018</v>
      </c>
      <c r="E3852" s="228" t="s">
        <v>21625</v>
      </c>
    </row>
    <row r="3853" spans="1:5" ht="12.75">
      <c r="A3853" s="227">
        <v>1115</v>
      </c>
      <c r="B3853" s="227" t="s">
        <v>12654</v>
      </c>
      <c r="C3853" s="228" t="s">
        <v>2023</v>
      </c>
      <c r="D3853" s="228" t="s">
        <v>2018</v>
      </c>
      <c r="E3853" s="228" t="s">
        <v>21626</v>
      </c>
    </row>
    <row r="3854" spans="1:5" ht="12.75">
      <c r="A3854" s="227">
        <v>1113</v>
      </c>
      <c r="B3854" s="227" t="s">
        <v>12655</v>
      </c>
      <c r="C3854" s="228" t="s">
        <v>2023</v>
      </c>
      <c r="D3854" s="228" t="s">
        <v>2018</v>
      </c>
      <c r="E3854" s="228" t="s">
        <v>18952</v>
      </c>
    </row>
    <row r="3855" spans="1:5" ht="12.75">
      <c r="A3855" s="227">
        <v>1114</v>
      </c>
      <c r="B3855" s="227" t="s">
        <v>12656</v>
      </c>
      <c r="C3855" s="228" t="s">
        <v>2023</v>
      </c>
      <c r="D3855" s="228" t="s">
        <v>2018</v>
      </c>
      <c r="E3855" s="228" t="s">
        <v>18954</v>
      </c>
    </row>
    <row r="3856" spans="1:5" ht="12.75">
      <c r="A3856" s="227">
        <v>40873</v>
      </c>
      <c r="B3856" s="227" t="s">
        <v>12657</v>
      </c>
      <c r="C3856" s="228" t="s">
        <v>2023</v>
      </c>
      <c r="D3856" s="228" t="s">
        <v>2018</v>
      </c>
      <c r="E3856" s="228" t="s">
        <v>21627</v>
      </c>
    </row>
    <row r="3857" spans="1:5" ht="12.75">
      <c r="A3857" s="227">
        <v>20214</v>
      </c>
      <c r="B3857" s="227" t="s">
        <v>12658</v>
      </c>
      <c r="C3857" s="228" t="s">
        <v>2017</v>
      </c>
      <c r="D3857" s="228" t="s">
        <v>2018</v>
      </c>
      <c r="E3857" s="228" t="s">
        <v>19628</v>
      </c>
    </row>
    <row r="3858" spans="1:5" ht="12.75">
      <c r="A3858" s="227">
        <v>7237</v>
      </c>
      <c r="B3858" s="227" t="s">
        <v>12659</v>
      </c>
      <c r="C3858" s="228" t="s">
        <v>2017</v>
      </c>
      <c r="D3858" s="228" t="s">
        <v>2018</v>
      </c>
      <c r="E3858" s="228" t="s">
        <v>21628</v>
      </c>
    </row>
    <row r="3859" spans="1:5" ht="12.75">
      <c r="A3859" s="227">
        <v>11757</v>
      </c>
      <c r="B3859" s="227" t="s">
        <v>12660</v>
      </c>
      <c r="C3859" s="228" t="s">
        <v>2017</v>
      </c>
      <c r="D3859" s="228" t="s">
        <v>2022</v>
      </c>
      <c r="E3859" s="228" t="s">
        <v>21629</v>
      </c>
    </row>
    <row r="3860" spans="1:5" ht="12.75">
      <c r="A3860" s="227">
        <v>11758</v>
      </c>
      <c r="B3860" s="227" t="s">
        <v>12661</v>
      </c>
      <c r="C3860" s="228" t="s">
        <v>2017</v>
      </c>
      <c r="D3860" s="228" t="s">
        <v>2022</v>
      </c>
      <c r="E3860" s="228" t="s">
        <v>21630</v>
      </c>
    </row>
    <row r="3861" spans="1:5" ht="12.75">
      <c r="A3861" s="227">
        <v>37526</v>
      </c>
      <c r="B3861" s="227" t="s">
        <v>12662</v>
      </c>
      <c r="C3861" s="228" t="s">
        <v>2017</v>
      </c>
      <c r="D3861" s="228" t="s">
        <v>2020</v>
      </c>
      <c r="E3861" s="228" t="s">
        <v>21631</v>
      </c>
    </row>
    <row r="3862" spans="1:5" ht="12.75">
      <c r="A3862" s="227">
        <v>6076</v>
      </c>
      <c r="B3862" s="227" t="s">
        <v>12663</v>
      </c>
      <c r="C3862" s="228" t="s">
        <v>2026</v>
      </c>
      <c r="D3862" s="228" t="s">
        <v>2020</v>
      </c>
      <c r="E3862" s="228" t="s">
        <v>19750</v>
      </c>
    </row>
    <row r="3863" spans="1:5" ht="12.75">
      <c r="A3863" s="227">
        <v>13109</v>
      </c>
      <c r="B3863" s="227" t="s">
        <v>12664</v>
      </c>
      <c r="C3863" s="228" t="s">
        <v>2017</v>
      </c>
      <c r="D3863" s="228" t="s">
        <v>2020</v>
      </c>
      <c r="E3863" s="228" t="s">
        <v>21632</v>
      </c>
    </row>
    <row r="3864" spans="1:5" ht="12.75">
      <c r="A3864" s="227">
        <v>13110</v>
      </c>
      <c r="B3864" s="227" t="s">
        <v>12665</v>
      </c>
      <c r="C3864" s="228" t="s">
        <v>2017</v>
      </c>
      <c r="D3864" s="228" t="s">
        <v>2020</v>
      </c>
      <c r="E3864" s="228" t="s">
        <v>21633</v>
      </c>
    </row>
    <row r="3865" spans="1:5" ht="12.75">
      <c r="A3865" s="227">
        <v>7581</v>
      </c>
      <c r="B3865" s="227" t="s">
        <v>12666</v>
      </c>
      <c r="C3865" s="228" t="s">
        <v>2017</v>
      </c>
      <c r="D3865" s="228" t="s">
        <v>2018</v>
      </c>
      <c r="E3865" s="228" t="s">
        <v>21634</v>
      </c>
    </row>
    <row r="3866" spans="1:5" ht="12.75">
      <c r="A3866" s="227">
        <v>4509</v>
      </c>
      <c r="B3866" s="227" t="s">
        <v>12667</v>
      </c>
      <c r="C3866" s="228" t="s">
        <v>2023</v>
      </c>
      <c r="D3866" s="228" t="s">
        <v>2018</v>
      </c>
      <c r="E3866" s="228" t="s">
        <v>18534</v>
      </c>
    </row>
    <row r="3867" spans="1:5" ht="12.75">
      <c r="A3867" s="227">
        <v>4512</v>
      </c>
      <c r="B3867" s="227" t="s">
        <v>12668</v>
      </c>
      <c r="C3867" s="228" t="s">
        <v>2023</v>
      </c>
      <c r="D3867" s="228" t="s">
        <v>2018</v>
      </c>
      <c r="E3867" s="228" t="s">
        <v>18068</v>
      </c>
    </row>
    <row r="3868" spans="1:5" ht="12.75">
      <c r="A3868" s="227">
        <v>4517</v>
      </c>
      <c r="B3868" s="227" t="s">
        <v>12669</v>
      </c>
      <c r="C3868" s="228" t="s">
        <v>2023</v>
      </c>
      <c r="D3868" s="228" t="s">
        <v>2018</v>
      </c>
      <c r="E3868" s="228" t="s">
        <v>20733</v>
      </c>
    </row>
    <row r="3869" spans="1:5" ht="12.75">
      <c r="A3869" s="227">
        <v>20206</v>
      </c>
      <c r="B3869" s="227" t="s">
        <v>12670</v>
      </c>
      <c r="C3869" s="228" t="s">
        <v>2023</v>
      </c>
      <c r="D3869" s="228" t="s">
        <v>2018</v>
      </c>
      <c r="E3869" s="228" t="s">
        <v>21635</v>
      </c>
    </row>
    <row r="3870" spans="1:5" ht="12.75">
      <c r="A3870" s="227">
        <v>4460</v>
      </c>
      <c r="B3870" s="227" t="s">
        <v>12671</v>
      </c>
      <c r="C3870" s="228" t="s">
        <v>2023</v>
      </c>
      <c r="D3870" s="228" t="s">
        <v>2018</v>
      </c>
      <c r="E3870" s="228" t="s">
        <v>20400</v>
      </c>
    </row>
    <row r="3871" spans="1:5" ht="12.75">
      <c r="A3871" s="227">
        <v>4417</v>
      </c>
      <c r="B3871" s="227" t="s">
        <v>12672</v>
      </c>
      <c r="C3871" s="228" t="s">
        <v>2023</v>
      </c>
      <c r="D3871" s="228" t="s">
        <v>2018</v>
      </c>
      <c r="E3871" s="228" t="s">
        <v>19164</v>
      </c>
    </row>
    <row r="3872" spans="1:5" ht="12.75">
      <c r="A3872" s="227">
        <v>4415</v>
      </c>
      <c r="B3872" s="227" t="s">
        <v>12673</v>
      </c>
      <c r="C3872" s="228" t="s">
        <v>2023</v>
      </c>
      <c r="D3872" s="228" t="s">
        <v>2018</v>
      </c>
      <c r="E3872" s="228" t="s">
        <v>19001</v>
      </c>
    </row>
    <row r="3873" spans="1:5" ht="12.75">
      <c r="A3873" s="227">
        <v>37373</v>
      </c>
      <c r="B3873" s="227" t="s">
        <v>21636</v>
      </c>
      <c r="C3873" s="228" t="s">
        <v>2021</v>
      </c>
      <c r="D3873" s="228" t="s">
        <v>2022</v>
      </c>
      <c r="E3873" s="228" t="s">
        <v>18050</v>
      </c>
    </row>
    <row r="3874" spans="1:5" ht="12.75">
      <c r="A3874" s="227">
        <v>40864</v>
      </c>
      <c r="B3874" s="227" t="s">
        <v>21637</v>
      </c>
      <c r="C3874" s="228" t="s">
        <v>2027</v>
      </c>
      <c r="D3874" s="228" t="s">
        <v>2022</v>
      </c>
      <c r="E3874" s="228" t="s">
        <v>21638</v>
      </c>
    </row>
    <row r="3875" spans="1:5" ht="12.75">
      <c r="A3875" s="227">
        <v>4734</v>
      </c>
      <c r="B3875" s="227" t="s">
        <v>12674</v>
      </c>
      <c r="C3875" s="228" t="s">
        <v>2026</v>
      </c>
      <c r="D3875" s="228" t="s">
        <v>2018</v>
      </c>
      <c r="E3875" s="228" t="s">
        <v>21639</v>
      </c>
    </row>
    <row r="3876" spans="1:5" ht="12.75">
      <c r="A3876" s="227">
        <v>6085</v>
      </c>
      <c r="B3876" s="227" t="s">
        <v>12675</v>
      </c>
      <c r="C3876" s="228" t="s">
        <v>2025</v>
      </c>
      <c r="D3876" s="228" t="s">
        <v>2022</v>
      </c>
      <c r="E3876" s="228" t="s">
        <v>21640</v>
      </c>
    </row>
    <row r="3877" spans="1:5" ht="12.75">
      <c r="A3877" s="227">
        <v>38396</v>
      </c>
      <c r="B3877" s="227" t="s">
        <v>12676</v>
      </c>
      <c r="C3877" s="228" t="s">
        <v>2017</v>
      </c>
      <c r="D3877" s="228" t="s">
        <v>2018</v>
      </c>
      <c r="E3877" s="228" t="s">
        <v>21641</v>
      </c>
    </row>
    <row r="3878" spans="1:5" ht="12.75">
      <c r="A3878" s="227">
        <v>11622</v>
      </c>
      <c r="B3878" s="227" t="s">
        <v>12677</v>
      </c>
      <c r="C3878" s="228" t="s">
        <v>2024</v>
      </c>
      <c r="D3878" s="228" t="s">
        <v>2018</v>
      </c>
      <c r="E3878" s="228" t="s">
        <v>21642</v>
      </c>
    </row>
    <row r="3879" spans="1:5" ht="12.75">
      <c r="A3879" s="227">
        <v>43143</v>
      </c>
      <c r="B3879" s="227" t="s">
        <v>12678</v>
      </c>
      <c r="C3879" s="228" t="s">
        <v>2025</v>
      </c>
      <c r="D3879" s="228" t="s">
        <v>2018</v>
      </c>
      <c r="E3879" s="228" t="s">
        <v>20430</v>
      </c>
    </row>
    <row r="3880" spans="1:5" ht="12.75">
      <c r="A3880" s="227">
        <v>7317</v>
      </c>
      <c r="B3880" s="227" t="s">
        <v>12679</v>
      </c>
      <c r="C3880" s="228" t="s">
        <v>2024</v>
      </c>
      <c r="D3880" s="228" t="s">
        <v>2018</v>
      </c>
      <c r="E3880" s="228" t="s">
        <v>21643</v>
      </c>
    </row>
    <row r="3881" spans="1:5" ht="12.75">
      <c r="A3881" s="227">
        <v>142</v>
      </c>
      <c r="B3881" s="227" t="s">
        <v>12680</v>
      </c>
      <c r="C3881" s="228" t="s">
        <v>2038</v>
      </c>
      <c r="D3881" s="228" t="s">
        <v>2018</v>
      </c>
      <c r="E3881" s="228" t="s">
        <v>21644</v>
      </c>
    </row>
    <row r="3882" spans="1:5" ht="12.75">
      <c r="A3882" s="227">
        <v>43142</v>
      </c>
      <c r="B3882" s="227" t="s">
        <v>12681</v>
      </c>
      <c r="C3882" s="228" t="s">
        <v>2025</v>
      </c>
      <c r="D3882" s="228" t="s">
        <v>2018</v>
      </c>
      <c r="E3882" s="228" t="s">
        <v>21645</v>
      </c>
    </row>
    <row r="3883" spans="1:5" ht="12.75">
      <c r="A3883" s="227">
        <v>38123</v>
      </c>
      <c r="B3883" s="227" t="s">
        <v>12682</v>
      </c>
      <c r="C3883" s="228" t="s">
        <v>2024</v>
      </c>
      <c r="D3883" s="228" t="s">
        <v>2018</v>
      </c>
      <c r="E3883" s="228" t="s">
        <v>21646</v>
      </c>
    </row>
    <row r="3884" spans="1:5" ht="12.75">
      <c r="A3884" s="227">
        <v>42699</v>
      </c>
      <c r="B3884" s="227" t="s">
        <v>21647</v>
      </c>
      <c r="C3884" s="228" t="s">
        <v>2017</v>
      </c>
      <c r="D3884" s="228" t="s">
        <v>2018</v>
      </c>
      <c r="E3884" s="228" t="s">
        <v>21648</v>
      </c>
    </row>
    <row r="3885" spans="1:5" ht="12.75">
      <c r="A3885" s="227">
        <v>37743</v>
      </c>
      <c r="B3885" s="227" t="s">
        <v>12683</v>
      </c>
      <c r="C3885" s="228" t="s">
        <v>2017</v>
      </c>
      <c r="D3885" s="228" t="s">
        <v>2018</v>
      </c>
      <c r="E3885" s="228" t="s">
        <v>21649</v>
      </c>
    </row>
    <row r="3886" spans="1:5" ht="12.75">
      <c r="A3886" s="227">
        <v>37744</v>
      </c>
      <c r="B3886" s="227" t="s">
        <v>12684</v>
      </c>
      <c r="C3886" s="228" t="s">
        <v>2017</v>
      </c>
      <c r="D3886" s="228" t="s">
        <v>2018</v>
      </c>
      <c r="E3886" s="228" t="s">
        <v>21650</v>
      </c>
    </row>
    <row r="3887" spans="1:5" ht="12.75">
      <c r="A3887" s="227">
        <v>37741</v>
      </c>
      <c r="B3887" s="227" t="s">
        <v>12685</v>
      </c>
      <c r="C3887" s="228" t="s">
        <v>2017</v>
      </c>
      <c r="D3887" s="228" t="s">
        <v>2018</v>
      </c>
      <c r="E3887" s="228" t="s">
        <v>21651</v>
      </c>
    </row>
    <row r="3888" spans="1:5" ht="12.75">
      <c r="A3888" s="227">
        <v>39396</v>
      </c>
      <c r="B3888" s="227" t="s">
        <v>12686</v>
      </c>
      <c r="C3888" s="228" t="s">
        <v>2017</v>
      </c>
      <c r="D3888" s="228" t="s">
        <v>2020</v>
      </c>
      <c r="E3888" s="228" t="s">
        <v>21652</v>
      </c>
    </row>
    <row r="3889" spans="1:5" ht="12.75">
      <c r="A3889" s="227">
        <v>39392</v>
      </c>
      <c r="B3889" s="227" t="s">
        <v>12687</v>
      </c>
      <c r="C3889" s="228" t="s">
        <v>2017</v>
      </c>
      <c r="D3889" s="228" t="s">
        <v>2020</v>
      </c>
      <c r="E3889" s="228" t="s">
        <v>21653</v>
      </c>
    </row>
    <row r="3890" spans="1:5" ht="12.75">
      <c r="A3890" s="227">
        <v>39393</v>
      </c>
      <c r="B3890" s="227" t="s">
        <v>12688</v>
      </c>
      <c r="C3890" s="228" t="s">
        <v>2017</v>
      </c>
      <c r="D3890" s="228" t="s">
        <v>2020</v>
      </c>
      <c r="E3890" s="228" t="s">
        <v>21654</v>
      </c>
    </row>
    <row r="3891" spans="1:5" ht="12.75">
      <c r="A3891" s="227">
        <v>39394</v>
      </c>
      <c r="B3891" s="227" t="s">
        <v>12689</v>
      </c>
      <c r="C3891" s="228" t="s">
        <v>2017</v>
      </c>
      <c r="D3891" s="228" t="s">
        <v>2020</v>
      </c>
      <c r="E3891" s="228" t="s">
        <v>21655</v>
      </c>
    </row>
    <row r="3892" spans="1:5" ht="12.75">
      <c r="A3892" s="227">
        <v>39395</v>
      </c>
      <c r="B3892" s="227" t="s">
        <v>12690</v>
      </c>
      <c r="C3892" s="228" t="s">
        <v>2017</v>
      </c>
      <c r="D3892" s="228" t="s">
        <v>2020</v>
      </c>
      <c r="E3892" s="228" t="s">
        <v>21656</v>
      </c>
    </row>
    <row r="3893" spans="1:5" ht="12.75">
      <c r="A3893" s="227">
        <v>14618</v>
      </c>
      <c r="B3893" s="227" t="s">
        <v>12691</v>
      </c>
      <c r="C3893" s="228" t="s">
        <v>2017</v>
      </c>
      <c r="D3893" s="228" t="s">
        <v>2020</v>
      </c>
      <c r="E3893" s="228" t="s">
        <v>21657</v>
      </c>
    </row>
    <row r="3894" spans="1:5" ht="12.75">
      <c r="A3894" s="227">
        <v>40269</v>
      </c>
      <c r="B3894" s="227" t="s">
        <v>12692</v>
      </c>
      <c r="C3894" s="228" t="s">
        <v>2017</v>
      </c>
      <c r="D3894" s="228" t="s">
        <v>2020</v>
      </c>
      <c r="E3894" s="228" t="s">
        <v>21658</v>
      </c>
    </row>
    <row r="3895" spans="1:5" ht="12.75">
      <c r="A3895" s="227">
        <v>6110</v>
      </c>
      <c r="B3895" s="227" t="s">
        <v>12693</v>
      </c>
      <c r="C3895" s="228" t="s">
        <v>2021</v>
      </c>
      <c r="D3895" s="228" t="s">
        <v>2018</v>
      </c>
      <c r="E3895" s="228" t="s">
        <v>21659</v>
      </c>
    </row>
    <row r="3896" spans="1:5" ht="12.75">
      <c r="A3896" s="227">
        <v>40910</v>
      </c>
      <c r="B3896" s="227" t="s">
        <v>12694</v>
      </c>
      <c r="C3896" s="228" t="s">
        <v>2027</v>
      </c>
      <c r="D3896" s="228" t="s">
        <v>2018</v>
      </c>
      <c r="E3896" s="228" t="s">
        <v>21660</v>
      </c>
    </row>
    <row r="3897" spans="1:5" ht="12.75">
      <c r="A3897" s="227">
        <v>6111</v>
      </c>
      <c r="B3897" s="227" t="s">
        <v>12695</v>
      </c>
      <c r="C3897" s="228" t="s">
        <v>2021</v>
      </c>
      <c r="D3897" s="228" t="s">
        <v>2022</v>
      </c>
      <c r="E3897" s="228" t="s">
        <v>18432</v>
      </c>
    </row>
    <row r="3898" spans="1:5" ht="12.75">
      <c r="A3898" s="227">
        <v>41084</v>
      </c>
      <c r="B3898" s="227" t="s">
        <v>12696</v>
      </c>
      <c r="C3898" s="228" t="s">
        <v>2027</v>
      </c>
      <c r="D3898" s="228" t="s">
        <v>2018</v>
      </c>
      <c r="E3898" s="228" t="s">
        <v>18433</v>
      </c>
    </row>
    <row r="3899" spans="1:5" ht="12.75">
      <c r="A3899" s="227">
        <v>44535</v>
      </c>
      <c r="B3899" s="227" t="s">
        <v>21661</v>
      </c>
      <c r="C3899" s="228" t="s">
        <v>2026</v>
      </c>
      <c r="D3899" s="228" t="s">
        <v>2018</v>
      </c>
      <c r="E3899" s="228" t="s">
        <v>21662</v>
      </c>
    </row>
    <row r="3900" spans="1:5" ht="12.75">
      <c r="A3900" s="227">
        <v>44945</v>
      </c>
      <c r="B3900" s="227" t="s">
        <v>12697</v>
      </c>
      <c r="C3900" s="228" t="s">
        <v>2017</v>
      </c>
      <c r="D3900" s="228" t="s">
        <v>2022</v>
      </c>
      <c r="E3900" s="228" t="s">
        <v>21663</v>
      </c>
    </row>
    <row r="3901" spans="1:5" ht="12.75">
      <c r="A3901" s="227">
        <v>38637</v>
      </c>
      <c r="B3901" s="227" t="s">
        <v>12698</v>
      </c>
      <c r="C3901" s="228" t="s">
        <v>2017</v>
      </c>
      <c r="D3901" s="228" t="s">
        <v>2018</v>
      </c>
      <c r="E3901" s="228" t="s">
        <v>21664</v>
      </c>
    </row>
    <row r="3902" spans="1:5" ht="12.75">
      <c r="A3902" s="227">
        <v>6150</v>
      </c>
      <c r="B3902" s="227" t="s">
        <v>12699</v>
      </c>
      <c r="C3902" s="228" t="s">
        <v>2017</v>
      </c>
      <c r="D3902" s="228" t="s">
        <v>2018</v>
      </c>
      <c r="E3902" s="228" t="s">
        <v>21665</v>
      </c>
    </row>
    <row r="3903" spans="1:5" ht="12.75">
      <c r="A3903" s="227">
        <v>6136</v>
      </c>
      <c r="B3903" s="227" t="s">
        <v>12700</v>
      </c>
      <c r="C3903" s="228" t="s">
        <v>2017</v>
      </c>
      <c r="D3903" s="228" t="s">
        <v>2022</v>
      </c>
      <c r="E3903" s="228" t="s">
        <v>21666</v>
      </c>
    </row>
    <row r="3904" spans="1:5" ht="12.75">
      <c r="A3904" s="227">
        <v>38638</v>
      </c>
      <c r="B3904" s="227" t="s">
        <v>12701</v>
      </c>
      <c r="C3904" s="228" t="s">
        <v>2017</v>
      </c>
      <c r="D3904" s="228" t="s">
        <v>2018</v>
      </c>
      <c r="E3904" s="228" t="s">
        <v>21667</v>
      </c>
    </row>
    <row r="3905" spans="1:5" ht="12.75">
      <c r="A3905" s="227">
        <v>20262</v>
      </c>
      <c r="B3905" s="227" t="s">
        <v>12702</v>
      </c>
      <c r="C3905" s="228" t="s">
        <v>2017</v>
      </c>
      <c r="D3905" s="228" t="s">
        <v>2018</v>
      </c>
      <c r="E3905" s="228" t="s">
        <v>21668</v>
      </c>
    </row>
    <row r="3906" spans="1:5" ht="12.75">
      <c r="A3906" s="227">
        <v>6145</v>
      </c>
      <c r="B3906" s="227" t="s">
        <v>12703</v>
      </c>
      <c r="C3906" s="228" t="s">
        <v>2017</v>
      </c>
      <c r="D3906" s="228" t="s">
        <v>2018</v>
      </c>
      <c r="E3906" s="228" t="s">
        <v>21295</v>
      </c>
    </row>
    <row r="3907" spans="1:5" ht="12.75">
      <c r="A3907" s="227">
        <v>6149</v>
      </c>
      <c r="B3907" s="227" t="s">
        <v>12704</v>
      </c>
      <c r="C3907" s="228" t="s">
        <v>2017</v>
      </c>
      <c r="D3907" s="228" t="s">
        <v>2018</v>
      </c>
      <c r="E3907" s="228" t="s">
        <v>21669</v>
      </c>
    </row>
    <row r="3908" spans="1:5" ht="12.75">
      <c r="A3908" s="227">
        <v>6146</v>
      </c>
      <c r="B3908" s="227" t="s">
        <v>12705</v>
      </c>
      <c r="C3908" s="228" t="s">
        <v>2017</v>
      </c>
      <c r="D3908" s="228" t="s">
        <v>2018</v>
      </c>
      <c r="E3908" s="228" t="s">
        <v>21670</v>
      </c>
    </row>
    <row r="3909" spans="1:5" ht="12.75">
      <c r="A3909" s="227">
        <v>44536</v>
      </c>
      <c r="B3909" s="227" t="s">
        <v>12706</v>
      </c>
      <c r="C3909" s="228" t="s">
        <v>2024</v>
      </c>
      <c r="D3909" s="228" t="s">
        <v>2018</v>
      </c>
      <c r="E3909" s="228" t="s">
        <v>19957</v>
      </c>
    </row>
    <row r="3910" spans="1:5" ht="12.75">
      <c r="A3910" s="227">
        <v>39961</v>
      </c>
      <c r="B3910" s="227" t="s">
        <v>12707</v>
      </c>
      <c r="C3910" s="228" t="s">
        <v>2017</v>
      </c>
      <c r="D3910" s="228" t="s">
        <v>2018</v>
      </c>
      <c r="E3910" s="228" t="s">
        <v>19074</v>
      </c>
    </row>
    <row r="3911" spans="1:5" ht="12.75">
      <c r="A3911" s="227">
        <v>42433</v>
      </c>
      <c r="B3911" s="227" t="s">
        <v>12708</v>
      </c>
      <c r="C3911" s="228" t="s">
        <v>2017</v>
      </c>
      <c r="D3911" s="228" t="s">
        <v>2020</v>
      </c>
      <c r="E3911" s="228" t="s">
        <v>21671</v>
      </c>
    </row>
    <row r="3912" spans="1:5" ht="12.75">
      <c r="A3912" s="227">
        <v>42434</v>
      </c>
      <c r="B3912" s="227" t="s">
        <v>12709</v>
      </c>
      <c r="C3912" s="228" t="s">
        <v>2017</v>
      </c>
      <c r="D3912" s="228" t="s">
        <v>2020</v>
      </c>
      <c r="E3912" s="228" t="s">
        <v>21672</v>
      </c>
    </row>
    <row r="3913" spans="1:5" ht="12.75">
      <c r="A3913" s="227">
        <v>42435</v>
      </c>
      <c r="B3913" s="227" t="s">
        <v>12710</v>
      </c>
      <c r="C3913" s="228" t="s">
        <v>2017</v>
      </c>
      <c r="D3913" s="228" t="s">
        <v>2020</v>
      </c>
      <c r="E3913" s="228" t="s">
        <v>21673</v>
      </c>
    </row>
    <row r="3914" spans="1:5" ht="12.75">
      <c r="A3914" s="227">
        <v>38061</v>
      </c>
      <c r="B3914" s="227" t="s">
        <v>12711</v>
      </c>
      <c r="C3914" s="228" t="s">
        <v>2017</v>
      </c>
      <c r="D3914" s="228" t="s">
        <v>2018</v>
      </c>
      <c r="E3914" s="228" t="s">
        <v>21674</v>
      </c>
    </row>
    <row r="3915" spans="1:5" ht="12.75">
      <c r="A3915" s="227">
        <v>20250</v>
      </c>
      <c r="B3915" s="227" t="s">
        <v>12712</v>
      </c>
      <c r="C3915" s="228" t="s">
        <v>2024</v>
      </c>
      <c r="D3915" s="228" t="s">
        <v>2020</v>
      </c>
      <c r="E3915" s="228" t="s">
        <v>21675</v>
      </c>
    </row>
    <row r="3916" spans="1:5" ht="12.75">
      <c r="A3916" s="227">
        <v>13388</v>
      </c>
      <c r="B3916" s="227" t="s">
        <v>12713</v>
      </c>
      <c r="C3916" s="228" t="s">
        <v>2024</v>
      </c>
      <c r="D3916" s="228" t="s">
        <v>2018</v>
      </c>
      <c r="E3916" s="228" t="s">
        <v>21676</v>
      </c>
    </row>
    <row r="3917" spans="1:5" ht="12.75">
      <c r="A3917" s="227">
        <v>39914</v>
      </c>
      <c r="B3917" s="227" t="s">
        <v>12714</v>
      </c>
      <c r="C3917" s="228" t="s">
        <v>2024</v>
      </c>
      <c r="D3917" s="228" t="s">
        <v>2020</v>
      </c>
      <c r="E3917" s="228" t="s">
        <v>21677</v>
      </c>
    </row>
    <row r="3918" spans="1:5" ht="12.75">
      <c r="A3918" s="227">
        <v>12732</v>
      </c>
      <c r="B3918" s="227" t="s">
        <v>12715</v>
      </c>
      <c r="C3918" s="228" t="s">
        <v>2017</v>
      </c>
      <c r="D3918" s="228" t="s">
        <v>2020</v>
      </c>
      <c r="E3918" s="228" t="s">
        <v>21678</v>
      </c>
    </row>
    <row r="3919" spans="1:5" ht="12.75">
      <c r="A3919" s="227">
        <v>6160</v>
      </c>
      <c r="B3919" s="227" t="s">
        <v>12716</v>
      </c>
      <c r="C3919" s="228" t="s">
        <v>2021</v>
      </c>
      <c r="D3919" s="228" t="s">
        <v>2022</v>
      </c>
      <c r="E3919" s="228" t="s">
        <v>21679</v>
      </c>
    </row>
    <row r="3920" spans="1:5" ht="12.75">
      <c r="A3920" s="227">
        <v>41087</v>
      </c>
      <c r="B3920" s="227" t="s">
        <v>12717</v>
      </c>
      <c r="C3920" s="228" t="s">
        <v>2027</v>
      </c>
      <c r="D3920" s="228" t="s">
        <v>2018</v>
      </c>
      <c r="E3920" s="228" t="s">
        <v>21680</v>
      </c>
    </row>
    <row r="3921" spans="1:5" ht="12.75">
      <c r="A3921" s="227">
        <v>6166</v>
      </c>
      <c r="B3921" s="227" t="s">
        <v>12718</v>
      </c>
      <c r="C3921" s="228" t="s">
        <v>2021</v>
      </c>
      <c r="D3921" s="228" t="s">
        <v>2018</v>
      </c>
      <c r="E3921" s="228" t="s">
        <v>21057</v>
      </c>
    </row>
    <row r="3922" spans="1:5" ht="12.75">
      <c r="A3922" s="227">
        <v>41088</v>
      </c>
      <c r="B3922" s="227" t="s">
        <v>12719</v>
      </c>
      <c r="C3922" s="228" t="s">
        <v>2027</v>
      </c>
      <c r="D3922" s="228" t="s">
        <v>2018</v>
      </c>
      <c r="E3922" s="228" t="s">
        <v>21681</v>
      </c>
    </row>
    <row r="3923" spans="1:5" ht="12.75">
      <c r="A3923" s="227">
        <v>20232</v>
      </c>
      <c r="B3923" s="227" t="s">
        <v>12720</v>
      </c>
      <c r="C3923" s="228" t="s">
        <v>2023</v>
      </c>
      <c r="D3923" s="228" t="s">
        <v>2018</v>
      </c>
      <c r="E3923" s="228" t="s">
        <v>20880</v>
      </c>
    </row>
    <row r="3924" spans="1:5" ht="12.75">
      <c r="A3924" s="227">
        <v>10856</v>
      </c>
      <c r="B3924" s="227" t="s">
        <v>12721</v>
      </c>
      <c r="C3924" s="228" t="s">
        <v>2023</v>
      </c>
      <c r="D3924" s="228" t="s">
        <v>2020</v>
      </c>
      <c r="E3924" s="228" t="s">
        <v>21682</v>
      </c>
    </row>
    <row r="3925" spans="1:5" ht="12.75">
      <c r="A3925" s="227">
        <v>4828</v>
      </c>
      <c r="B3925" s="227" t="s">
        <v>12722</v>
      </c>
      <c r="C3925" s="228" t="s">
        <v>2023</v>
      </c>
      <c r="D3925" s="228" t="s">
        <v>2018</v>
      </c>
      <c r="E3925" s="228" t="s">
        <v>18686</v>
      </c>
    </row>
    <row r="3926" spans="1:5" ht="12.75">
      <c r="A3926" s="227">
        <v>20249</v>
      </c>
      <c r="B3926" s="227" t="s">
        <v>12723</v>
      </c>
      <c r="C3926" s="228" t="s">
        <v>2023</v>
      </c>
      <c r="D3926" s="228" t="s">
        <v>2018</v>
      </c>
      <c r="E3926" s="228" t="s">
        <v>19536</v>
      </c>
    </row>
    <row r="3927" spans="1:5" ht="12.75">
      <c r="A3927" s="227">
        <v>11609</v>
      </c>
      <c r="B3927" s="227" t="s">
        <v>12724</v>
      </c>
      <c r="C3927" s="228" t="s">
        <v>2025</v>
      </c>
      <c r="D3927" s="228" t="s">
        <v>2018</v>
      </c>
      <c r="E3927" s="228" t="s">
        <v>19263</v>
      </c>
    </row>
    <row r="3928" spans="1:5" ht="12.75">
      <c r="A3928" s="227">
        <v>20083</v>
      </c>
      <c r="B3928" s="227" t="s">
        <v>12725</v>
      </c>
      <c r="C3928" s="228" t="s">
        <v>2017</v>
      </c>
      <c r="D3928" s="228" t="s">
        <v>2018</v>
      </c>
      <c r="E3928" s="228" t="s">
        <v>21683</v>
      </c>
    </row>
    <row r="3929" spans="1:5" ht="12.75">
      <c r="A3929" s="227">
        <v>10691</v>
      </c>
      <c r="B3929" s="227" t="s">
        <v>12726</v>
      </c>
      <c r="C3929" s="228" t="s">
        <v>2025</v>
      </c>
      <c r="D3929" s="228" t="s">
        <v>2018</v>
      </c>
      <c r="E3929" s="228" t="s">
        <v>21684</v>
      </c>
    </row>
    <row r="3930" spans="1:5" ht="12.75">
      <c r="A3930" s="227">
        <v>12295</v>
      </c>
      <c r="B3930" s="227" t="s">
        <v>12727</v>
      </c>
      <c r="C3930" s="228" t="s">
        <v>2017</v>
      </c>
      <c r="D3930" s="228" t="s">
        <v>2018</v>
      </c>
      <c r="E3930" s="228" t="s">
        <v>20930</v>
      </c>
    </row>
    <row r="3931" spans="1:5" ht="12.75">
      <c r="A3931" s="227">
        <v>12296</v>
      </c>
      <c r="B3931" s="227" t="s">
        <v>12728</v>
      </c>
      <c r="C3931" s="228" t="s">
        <v>2017</v>
      </c>
      <c r="D3931" s="228" t="s">
        <v>2018</v>
      </c>
      <c r="E3931" s="228" t="s">
        <v>21685</v>
      </c>
    </row>
    <row r="3932" spans="1:5" ht="12.75">
      <c r="A3932" s="227">
        <v>12294</v>
      </c>
      <c r="B3932" s="227" t="s">
        <v>12729</v>
      </c>
      <c r="C3932" s="228" t="s">
        <v>2017</v>
      </c>
      <c r="D3932" s="228" t="s">
        <v>2018</v>
      </c>
      <c r="E3932" s="228" t="s">
        <v>19532</v>
      </c>
    </row>
    <row r="3933" spans="1:5" ht="12.75">
      <c r="A3933" s="227">
        <v>14543</v>
      </c>
      <c r="B3933" s="227" t="s">
        <v>12730</v>
      </c>
      <c r="C3933" s="228" t="s">
        <v>2017</v>
      </c>
      <c r="D3933" s="228" t="s">
        <v>2018</v>
      </c>
      <c r="E3933" s="228" t="s">
        <v>21686</v>
      </c>
    </row>
    <row r="3934" spans="1:5" ht="12.75">
      <c r="A3934" s="227">
        <v>13329</v>
      </c>
      <c r="B3934" s="227" t="s">
        <v>12731</v>
      </c>
      <c r="C3934" s="228" t="s">
        <v>2017</v>
      </c>
      <c r="D3934" s="228" t="s">
        <v>2022</v>
      </c>
      <c r="E3934" s="228" t="s">
        <v>19851</v>
      </c>
    </row>
    <row r="3935" spans="1:5" ht="12.75">
      <c r="A3935" s="227">
        <v>21047</v>
      </c>
      <c r="B3935" s="227" t="s">
        <v>12732</v>
      </c>
      <c r="C3935" s="228" t="s">
        <v>2017</v>
      </c>
      <c r="D3935" s="228" t="s">
        <v>2018</v>
      </c>
      <c r="E3935" s="228" t="s">
        <v>21687</v>
      </c>
    </row>
    <row r="3936" spans="1:5" ht="12.75">
      <c r="A3936" s="227">
        <v>21042</v>
      </c>
      <c r="B3936" s="227" t="s">
        <v>12733</v>
      </c>
      <c r="C3936" s="228" t="s">
        <v>2017</v>
      </c>
      <c r="D3936" s="228" t="s">
        <v>2018</v>
      </c>
      <c r="E3936" s="228" t="s">
        <v>21688</v>
      </c>
    </row>
    <row r="3937" spans="1:5" ht="12.75">
      <c r="A3937" s="227">
        <v>21043</v>
      </c>
      <c r="B3937" s="227" t="s">
        <v>12734</v>
      </c>
      <c r="C3937" s="228" t="s">
        <v>2017</v>
      </c>
      <c r="D3937" s="228" t="s">
        <v>2018</v>
      </c>
      <c r="E3937" s="228" t="s">
        <v>21689</v>
      </c>
    </row>
    <row r="3938" spans="1:5" ht="12.75">
      <c r="A3938" s="227">
        <v>21044</v>
      </c>
      <c r="B3938" s="227" t="s">
        <v>12735</v>
      </c>
      <c r="C3938" s="228" t="s">
        <v>2017</v>
      </c>
      <c r="D3938" s="228" t="s">
        <v>2018</v>
      </c>
      <c r="E3938" s="228" t="s">
        <v>21690</v>
      </c>
    </row>
    <row r="3939" spans="1:5" ht="12.75">
      <c r="A3939" s="227">
        <v>21045</v>
      </c>
      <c r="B3939" s="227" t="s">
        <v>12736</v>
      </c>
      <c r="C3939" s="228" t="s">
        <v>2017</v>
      </c>
      <c r="D3939" s="228" t="s">
        <v>2018</v>
      </c>
      <c r="E3939" s="228" t="s">
        <v>21691</v>
      </c>
    </row>
    <row r="3940" spans="1:5" ht="12.75">
      <c r="A3940" s="227">
        <v>21041</v>
      </c>
      <c r="B3940" s="227" t="s">
        <v>12737</v>
      </c>
      <c r="C3940" s="228" t="s">
        <v>2017</v>
      </c>
      <c r="D3940" s="228" t="s">
        <v>2018</v>
      </c>
      <c r="E3940" s="228" t="s">
        <v>21692</v>
      </c>
    </row>
    <row r="3941" spans="1:5" ht="12.75">
      <c r="A3941" s="227">
        <v>21040</v>
      </c>
      <c r="B3941" s="227" t="s">
        <v>12738</v>
      </c>
      <c r="C3941" s="228" t="s">
        <v>2017</v>
      </c>
      <c r="D3941" s="228" t="s">
        <v>2022</v>
      </c>
      <c r="E3941" s="228" t="s">
        <v>21693</v>
      </c>
    </row>
    <row r="3942" spans="1:5" ht="12.75">
      <c r="A3942" s="227">
        <v>14149</v>
      </c>
      <c r="B3942" s="227" t="s">
        <v>12739</v>
      </c>
      <c r="C3942" s="228" t="s">
        <v>2034</v>
      </c>
      <c r="D3942" s="228" t="s">
        <v>2020</v>
      </c>
      <c r="E3942" s="228" t="s">
        <v>21694</v>
      </c>
    </row>
    <row r="3943" spans="1:5" ht="12.75">
      <c r="A3943" s="227">
        <v>38099</v>
      </c>
      <c r="B3943" s="227" t="s">
        <v>12740</v>
      </c>
      <c r="C3943" s="228" t="s">
        <v>2017</v>
      </c>
      <c r="D3943" s="228" t="s">
        <v>2018</v>
      </c>
      <c r="E3943" s="228" t="s">
        <v>21695</v>
      </c>
    </row>
    <row r="3944" spans="1:5" ht="12.75">
      <c r="A3944" s="227">
        <v>38100</v>
      </c>
      <c r="B3944" s="227" t="s">
        <v>12741</v>
      </c>
      <c r="C3944" s="228" t="s">
        <v>2017</v>
      </c>
      <c r="D3944" s="228" t="s">
        <v>2018</v>
      </c>
      <c r="E3944" s="228" t="s">
        <v>21696</v>
      </c>
    </row>
    <row r="3945" spans="1:5" ht="12.75">
      <c r="A3945" s="227">
        <v>7576</v>
      </c>
      <c r="B3945" s="227" t="s">
        <v>12742</v>
      </c>
      <c r="C3945" s="228" t="s">
        <v>2017</v>
      </c>
      <c r="D3945" s="228" t="s">
        <v>2018</v>
      </c>
      <c r="E3945" s="228" t="s">
        <v>21697</v>
      </c>
    </row>
    <row r="3946" spans="1:5" ht="12.75">
      <c r="A3946" s="227">
        <v>3384</v>
      </c>
      <c r="B3946" s="227" t="s">
        <v>12743</v>
      </c>
      <c r="C3946" s="228" t="s">
        <v>2017</v>
      </c>
      <c r="D3946" s="228" t="s">
        <v>2018</v>
      </c>
      <c r="E3946" s="228" t="s">
        <v>21698</v>
      </c>
    </row>
    <row r="3947" spans="1:5" ht="12.75">
      <c r="A3947" s="227">
        <v>7572</v>
      </c>
      <c r="B3947" s="227" t="s">
        <v>12744</v>
      </c>
      <c r="C3947" s="228" t="s">
        <v>2017</v>
      </c>
      <c r="D3947" s="228" t="s">
        <v>2018</v>
      </c>
      <c r="E3947" s="228" t="s">
        <v>20837</v>
      </c>
    </row>
    <row r="3948" spans="1:5" ht="12.75">
      <c r="A3948" s="227">
        <v>3396</v>
      </c>
      <c r="B3948" s="227" t="s">
        <v>12745</v>
      </c>
      <c r="C3948" s="228" t="s">
        <v>2017</v>
      </c>
      <c r="D3948" s="228" t="s">
        <v>2018</v>
      </c>
      <c r="E3948" s="228" t="s">
        <v>21699</v>
      </c>
    </row>
    <row r="3949" spans="1:5" ht="12.75">
      <c r="A3949" s="227">
        <v>37590</v>
      </c>
      <c r="B3949" s="227" t="s">
        <v>12746</v>
      </c>
      <c r="C3949" s="228" t="s">
        <v>2017</v>
      </c>
      <c r="D3949" s="228" t="s">
        <v>2020</v>
      </c>
      <c r="E3949" s="228" t="s">
        <v>21700</v>
      </c>
    </row>
    <row r="3950" spans="1:5" ht="12.75">
      <c r="A3950" s="227">
        <v>37591</v>
      </c>
      <c r="B3950" s="227" t="s">
        <v>12747</v>
      </c>
      <c r="C3950" s="228" t="s">
        <v>2017</v>
      </c>
      <c r="D3950" s="228" t="s">
        <v>2020</v>
      </c>
      <c r="E3950" s="228" t="s">
        <v>21701</v>
      </c>
    </row>
    <row r="3951" spans="1:5" ht="12.75">
      <c r="A3951" s="227">
        <v>12626</v>
      </c>
      <c r="B3951" s="227" t="s">
        <v>21702</v>
      </c>
      <c r="C3951" s="228" t="s">
        <v>2017</v>
      </c>
      <c r="D3951" s="228" t="s">
        <v>2018</v>
      </c>
      <c r="E3951" s="228" t="s">
        <v>21703</v>
      </c>
    </row>
    <row r="3952" spans="1:5" ht="12.75">
      <c r="A3952" s="227">
        <v>11033</v>
      </c>
      <c r="B3952" s="227" t="s">
        <v>12748</v>
      </c>
      <c r="C3952" s="228" t="s">
        <v>2017</v>
      </c>
      <c r="D3952" s="228" t="s">
        <v>2018</v>
      </c>
      <c r="E3952" s="228" t="s">
        <v>21704</v>
      </c>
    </row>
    <row r="3953" spans="1:5" ht="12.75">
      <c r="A3953" s="227">
        <v>390</v>
      </c>
      <c r="B3953" s="227" t="s">
        <v>12749</v>
      </c>
      <c r="C3953" s="228" t="s">
        <v>2017</v>
      </c>
      <c r="D3953" s="228" t="s">
        <v>2018</v>
      </c>
      <c r="E3953" s="228" t="s">
        <v>21705</v>
      </c>
    </row>
    <row r="3954" spans="1:5" ht="12.75">
      <c r="A3954" s="227">
        <v>42436</v>
      </c>
      <c r="B3954" s="227" t="s">
        <v>12750</v>
      </c>
      <c r="C3954" s="228" t="s">
        <v>2017</v>
      </c>
      <c r="D3954" s="228" t="s">
        <v>2020</v>
      </c>
      <c r="E3954" s="228" t="s">
        <v>21706</v>
      </c>
    </row>
    <row r="3955" spans="1:5" ht="12.75">
      <c r="A3955" s="227">
        <v>6193</v>
      </c>
      <c r="B3955" s="227" t="s">
        <v>12751</v>
      </c>
      <c r="C3955" s="228" t="s">
        <v>2023</v>
      </c>
      <c r="D3955" s="228" t="s">
        <v>2018</v>
      </c>
      <c r="E3955" s="228" t="s">
        <v>21707</v>
      </c>
    </row>
    <row r="3956" spans="1:5" ht="12.75">
      <c r="A3956" s="227">
        <v>6194</v>
      </c>
      <c r="B3956" s="227" t="s">
        <v>12752</v>
      </c>
      <c r="C3956" s="228" t="s">
        <v>2023</v>
      </c>
      <c r="D3956" s="228" t="s">
        <v>2018</v>
      </c>
      <c r="E3956" s="228" t="s">
        <v>21708</v>
      </c>
    </row>
    <row r="3957" spans="1:5" ht="12.75">
      <c r="A3957" s="227">
        <v>10567</v>
      </c>
      <c r="B3957" s="227" t="s">
        <v>12753</v>
      </c>
      <c r="C3957" s="228" t="s">
        <v>2023</v>
      </c>
      <c r="D3957" s="228" t="s">
        <v>2018</v>
      </c>
      <c r="E3957" s="228" t="s">
        <v>21709</v>
      </c>
    </row>
    <row r="3958" spans="1:5" ht="12.75">
      <c r="A3958" s="227">
        <v>6212</v>
      </c>
      <c r="B3958" s="227" t="s">
        <v>12754</v>
      </c>
      <c r="C3958" s="228" t="s">
        <v>2023</v>
      </c>
      <c r="D3958" s="228" t="s">
        <v>2022</v>
      </c>
      <c r="E3958" s="228" t="s">
        <v>19268</v>
      </c>
    </row>
    <row r="3959" spans="1:5" ht="12.75">
      <c r="A3959" s="227">
        <v>3993</v>
      </c>
      <c r="B3959" s="227" t="s">
        <v>12755</v>
      </c>
      <c r="C3959" s="228" t="s">
        <v>2019</v>
      </c>
      <c r="D3959" s="228" t="s">
        <v>2018</v>
      </c>
      <c r="E3959" s="228" t="s">
        <v>21710</v>
      </c>
    </row>
    <row r="3960" spans="1:5" ht="12.75">
      <c r="A3960" s="227">
        <v>3990</v>
      </c>
      <c r="B3960" s="227" t="s">
        <v>12756</v>
      </c>
      <c r="C3960" s="228" t="s">
        <v>2023</v>
      </c>
      <c r="D3960" s="228" t="s">
        <v>2018</v>
      </c>
      <c r="E3960" s="228" t="s">
        <v>21711</v>
      </c>
    </row>
    <row r="3961" spans="1:5" ht="12.75">
      <c r="A3961" s="227">
        <v>3992</v>
      </c>
      <c r="B3961" s="227" t="s">
        <v>12757</v>
      </c>
      <c r="C3961" s="228" t="s">
        <v>2023</v>
      </c>
      <c r="D3961" s="228" t="s">
        <v>2018</v>
      </c>
      <c r="E3961" s="228" t="s">
        <v>21712</v>
      </c>
    </row>
    <row r="3962" spans="1:5" ht="12.75">
      <c r="A3962" s="227">
        <v>6178</v>
      </c>
      <c r="B3962" s="227" t="s">
        <v>12758</v>
      </c>
      <c r="C3962" s="228" t="s">
        <v>2019</v>
      </c>
      <c r="D3962" s="228" t="s">
        <v>2018</v>
      </c>
      <c r="E3962" s="228" t="s">
        <v>21713</v>
      </c>
    </row>
    <row r="3963" spans="1:5" ht="12.75">
      <c r="A3963" s="227">
        <v>6180</v>
      </c>
      <c r="B3963" s="227" t="s">
        <v>12759</v>
      </c>
      <c r="C3963" s="228" t="s">
        <v>2019</v>
      </c>
      <c r="D3963" s="228" t="s">
        <v>2022</v>
      </c>
      <c r="E3963" s="228" t="s">
        <v>21714</v>
      </c>
    </row>
    <row r="3964" spans="1:5" ht="12.75">
      <c r="A3964" s="227">
        <v>6182</v>
      </c>
      <c r="B3964" s="227" t="s">
        <v>12760</v>
      </c>
      <c r="C3964" s="228" t="s">
        <v>2019</v>
      </c>
      <c r="D3964" s="228" t="s">
        <v>2018</v>
      </c>
      <c r="E3964" s="228" t="s">
        <v>21715</v>
      </c>
    </row>
    <row r="3965" spans="1:5" ht="12.75">
      <c r="A3965" s="227">
        <v>43614</v>
      </c>
      <c r="B3965" s="227" t="s">
        <v>12761</v>
      </c>
      <c r="C3965" s="228" t="s">
        <v>2023</v>
      </c>
      <c r="D3965" s="228" t="s">
        <v>2018</v>
      </c>
      <c r="E3965" s="228" t="s">
        <v>20683</v>
      </c>
    </row>
    <row r="3966" spans="1:5" ht="12.75">
      <c r="A3966" s="227">
        <v>6189</v>
      </c>
      <c r="B3966" s="227" t="s">
        <v>12762</v>
      </c>
      <c r="C3966" s="228" t="s">
        <v>2023</v>
      </c>
      <c r="D3966" s="228" t="s">
        <v>2018</v>
      </c>
      <c r="E3966" s="228" t="s">
        <v>21716</v>
      </c>
    </row>
    <row r="3967" spans="1:5" ht="12.75">
      <c r="A3967" s="227">
        <v>6214</v>
      </c>
      <c r="B3967" s="227" t="s">
        <v>12763</v>
      </c>
      <c r="C3967" s="228" t="s">
        <v>2019</v>
      </c>
      <c r="D3967" s="228" t="s">
        <v>2018</v>
      </c>
      <c r="E3967" s="228" t="s">
        <v>21717</v>
      </c>
    </row>
    <row r="3968" spans="1:5" ht="12.75">
      <c r="A3968" s="227">
        <v>36153</v>
      </c>
      <c r="B3968" s="227" t="s">
        <v>12764</v>
      </c>
      <c r="C3968" s="228" t="s">
        <v>2017</v>
      </c>
      <c r="D3968" s="228" t="s">
        <v>2018</v>
      </c>
      <c r="E3968" s="228" t="s">
        <v>21718</v>
      </c>
    </row>
    <row r="3969" spans="1:5" ht="12.75">
      <c r="A3969" s="227">
        <v>10740</v>
      </c>
      <c r="B3969" s="227" t="s">
        <v>12765</v>
      </c>
      <c r="C3969" s="228" t="s">
        <v>2017</v>
      </c>
      <c r="D3969" s="228" t="s">
        <v>2020</v>
      </c>
      <c r="E3969" s="228" t="s">
        <v>21719</v>
      </c>
    </row>
    <row r="3970" spans="1:5" ht="12.75">
      <c r="A3970" s="227">
        <v>13914</v>
      </c>
      <c r="B3970" s="227" t="s">
        <v>12766</v>
      </c>
      <c r="C3970" s="228" t="s">
        <v>2017</v>
      </c>
      <c r="D3970" s="228" t="s">
        <v>2020</v>
      </c>
      <c r="E3970" s="228" t="s">
        <v>21720</v>
      </c>
    </row>
    <row r="3971" spans="1:5" ht="12.75">
      <c r="A3971" s="227">
        <v>10742</v>
      </c>
      <c r="B3971" s="227" t="s">
        <v>12767</v>
      </c>
      <c r="C3971" s="228" t="s">
        <v>2017</v>
      </c>
      <c r="D3971" s="228" t="s">
        <v>2020</v>
      </c>
      <c r="E3971" s="228" t="s">
        <v>21721</v>
      </c>
    </row>
    <row r="3972" spans="1:5" ht="12.75">
      <c r="A3972" s="227">
        <v>38465</v>
      </c>
      <c r="B3972" s="227" t="s">
        <v>12768</v>
      </c>
      <c r="C3972" s="228" t="s">
        <v>2017</v>
      </c>
      <c r="D3972" s="228" t="s">
        <v>2018</v>
      </c>
      <c r="E3972" s="228" t="s">
        <v>21722</v>
      </c>
    </row>
    <row r="3973" spans="1:5" ht="12.75">
      <c r="A3973" s="227">
        <v>7543</v>
      </c>
      <c r="B3973" s="227" t="s">
        <v>12769</v>
      </c>
      <c r="C3973" s="228" t="s">
        <v>2017</v>
      </c>
      <c r="D3973" s="228" t="s">
        <v>2018</v>
      </c>
      <c r="E3973" s="228" t="s">
        <v>19805</v>
      </c>
    </row>
    <row r="3974" spans="1:5" ht="12.75">
      <c r="A3974" s="227">
        <v>43427</v>
      </c>
      <c r="B3974" s="227" t="s">
        <v>12770</v>
      </c>
      <c r="C3974" s="228" t="s">
        <v>2017</v>
      </c>
      <c r="D3974" s="228" t="s">
        <v>2018</v>
      </c>
      <c r="E3974" s="228" t="s">
        <v>21723</v>
      </c>
    </row>
    <row r="3975" spans="1:5" ht="12.75">
      <c r="A3975" s="227">
        <v>41613</v>
      </c>
      <c r="B3975" s="227" t="s">
        <v>12771</v>
      </c>
      <c r="C3975" s="228" t="s">
        <v>2017</v>
      </c>
      <c r="D3975" s="228" t="s">
        <v>2018</v>
      </c>
      <c r="E3975" s="228" t="s">
        <v>21724</v>
      </c>
    </row>
    <row r="3976" spans="1:5" ht="12.75">
      <c r="A3976" s="227">
        <v>41614</v>
      </c>
      <c r="B3976" s="227" t="s">
        <v>12772</v>
      </c>
      <c r="C3976" s="228" t="s">
        <v>2017</v>
      </c>
      <c r="D3976" s="228" t="s">
        <v>2018</v>
      </c>
      <c r="E3976" s="228" t="s">
        <v>21725</v>
      </c>
    </row>
    <row r="3977" spans="1:5" ht="12.75">
      <c r="A3977" s="227">
        <v>41615</v>
      </c>
      <c r="B3977" s="227" t="s">
        <v>12773</v>
      </c>
      <c r="C3977" s="228" t="s">
        <v>2017</v>
      </c>
      <c r="D3977" s="228" t="s">
        <v>2018</v>
      </c>
      <c r="E3977" s="228" t="s">
        <v>21726</v>
      </c>
    </row>
    <row r="3978" spans="1:5" ht="12.75">
      <c r="A3978" s="227">
        <v>41616</v>
      </c>
      <c r="B3978" s="227" t="s">
        <v>12774</v>
      </c>
      <c r="C3978" s="228" t="s">
        <v>2017</v>
      </c>
      <c r="D3978" s="228" t="s">
        <v>2018</v>
      </c>
      <c r="E3978" s="228" t="s">
        <v>21727</v>
      </c>
    </row>
    <row r="3979" spans="1:5" ht="12.75">
      <c r="A3979" s="227">
        <v>41617</v>
      </c>
      <c r="B3979" s="227" t="s">
        <v>12775</v>
      </c>
      <c r="C3979" s="228" t="s">
        <v>2017</v>
      </c>
      <c r="D3979" s="228" t="s">
        <v>2018</v>
      </c>
      <c r="E3979" s="228" t="s">
        <v>21728</v>
      </c>
    </row>
    <row r="3980" spans="1:5" ht="12.75">
      <c r="A3980" s="227">
        <v>41618</v>
      </c>
      <c r="B3980" s="227" t="s">
        <v>12776</v>
      </c>
      <c r="C3980" s="228" t="s">
        <v>2017</v>
      </c>
      <c r="D3980" s="228" t="s">
        <v>2018</v>
      </c>
      <c r="E3980" s="228" t="s">
        <v>21729</v>
      </c>
    </row>
    <row r="3981" spans="1:5" ht="12.75">
      <c r="A3981" s="227">
        <v>43428</v>
      </c>
      <c r="B3981" s="227" t="s">
        <v>12777</v>
      </c>
      <c r="C3981" s="228" t="s">
        <v>2017</v>
      </c>
      <c r="D3981" s="228" t="s">
        <v>2018</v>
      </c>
      <c r="E3981" s="228" t="s">
        <v>21730</v>
      </c>
    </row>
    <row r="3982" spans="1:5" ht="12.75">
      <c r="A3982" s="227">
        <v>41619</v>
      </c>
      <c r="B3982" s="227" t="s">
        <v>12778</v>
      </c>
      <c r="C3982" s="228" t="s">
        <v>2017</v>
      </c>
      <c r="D3982" s="228" t="s">
        <v>2018</v>
      </c>
      <c r="E3982" s="228" t="s">
        <v>18265</v>
      </c>
    </row>
    <row r="3983" spans="1:5" ht="12.75">
      <c r="A3983" s="227">
        <v>41620</v>
      </c>
      <c r="B3983" s="227" t="s">
        <v>12779</v>
      </c>
      <c r="C3983" s="228" t="s">
        <v>2017</v>
      </c>
      <c r="D3983" s="228" t="s">
        <v>2018</v>
      </c>
      <c r="E3983" s="228" t="s">
        <v>21731</v>
      </c>
    </row>
    <row r="3984" spans="1:5" ht="12.75">
      <c r="A3984" s="227">
        <v>41622</v>
      </c>
      <c r="B3984" s="227" t="s">
        <v>12780</v>
      </c>
      <c r="C3984" s="228" t="s">
        <v>2017</v>
      </c>
      <c r="D3984" s="228" t="s">
        <v>2018</v>
      </c>
      <c r="E3984" s="228" t="s">
        <v>21732</v>
      </c>
    </row>
    <row r="3985" spans="1:5" ht="12.75">
      <c r="A3985" s="227">
        <v>41623</v>
      </c>
      <c r="B3985" s="227" t="s">
        <v>12781</v>
      </c>
      <c r="C3985" s="228" t="s">
        <v>2017</v>
      </c>
      <c r="D3985" s="228" t="s">
        <v>2018</v>
      </c>
      <c r="E3985" s="228" t="s">
        <v>21733</v>
      </c>
    </row>
    <row r="3986" spans="1:5" ht="12.75">
      <c r="A3986" s="227">
        <v>41624</v>
      </c>
      <c r="B3986" s="227" t="s">
        <v>12782</v>
      </c>
      <c r="C3986" s="228" t="s">
        <v>2017</v>
      </c>
      <c r="D3986" s="228" t="s">
        <v>2018</v>
      </c>
      <c r="E3986" s="228" t="s">
        <v>21734</v>
      </c>
    </row>
    <row r="3987" spans="1:5" ht="12.75">
      <c r="A3987" s="227">
        <v>41625</v>
      </c>
      <c r="B3987" s="227" t="s">
        <v>12783</v>
      </c>
      <c r="C3987" s="228" t="s">
        <v>2017</v>
      </c>
      <c r="D3987" s="228" t="s">
        <v>2018</v>
      </c>
      <c r="E3987" s="228" t="s">
        <v>21735</v>
      </c>
    </row>
    <row r="3988" spans="1:5" ht="12.75">
      <c r="A3988" s="227">
        <v>39352</v>
      </c>
      <c r="B3988" s="227" t="s">
        <v>12784</v>
      </c>
      <c r="C3988" s="228" t="s">
        <v>2017</v>
      </c>
      <c r="D3988" s="228" t="s">
        <v>2018</v>
      </c>
      <c r="E3988" s="228" t="s">
        <v>20207</v>
      </c>
    </row>
    <row r="3989" spans="1:5" ht="12.75">
      <c r="A3989" s="227">
        <v>39346</v>
      </c>
      <c r="B3989" s="227" t="s">
        <v>12785</v>
      </c>
      <c r="C3989" s="228" t="s">
        <v>2017</v>
      </c>
      <c r="D3989" s="228" t="s">
        <v>2018</v>
      </c>
      <c r="E3989" s="228" t="s">
        <v>20207</v>
      </c>
    </row>
    <row r="3990" spans="1:5" ht="12.75">
      <c r="A3990" s="227">
        <v>39350</v>
      </c>
      <c r="B3990" s="227" t="s">
        <v>12786</v>
      </c>
      <c r="C3990" s="228" t="s">
        <v>2017</v>
      </c>
      <c r="D3990" s="228" t="s">
        <v>2018</v>
      </c>
      <c r="E3990" s="228" t="s">
        <v>20303</v>
      </c>
    </row>
    <row r="3991" spans="1:5" ht="12.75">
      <c r="A3991" s="227">
        <v>39351</v>
      </c>
      <c r="B3991" s="227" t="s">
        <v>12787</v>
      </c>
      <c r="C3991" s="228" t="s">
        <v>2017</v>
      </c>
      <c r="D3991" s="228" t="s">
        <v>2018</v>
      </c>
      <c r="E3991" s="228" t="s">
        <v>18684</v>
      </c>
    </row>
    <row r="3992" spans="1:5" ht="12.75">
      <c r="A3992" s="227">
        <v>38837</v>
      </c>
      <c r="B3992" s="227" t="s">
        <v>21736</v>
      </c>
      <c r="C3992" s="228" t="s">
        <v>2017</v>
      </c>
      <c r="D3992" s="228" t="s">
        <v>2020</v>
      </c>
      <c r="E3992" s="228" t="s">
        <v>21737</v>
      </c>
    </row>
    <row r="3993" spans="1:5" ht="12.75">
      <c r="A3993" s="227">
        <v>38836</v>
      </c>
      <c r="B3993" s="227" t="s">
        <v>21738</v>
      </c>
      <c r="C3993" s="228" t="s">
        <v>2017</v>
      </c>
      <c r="D3993" s="228" t="s">
        <v>2020</v>
      </c>
      <c r="E3993" s="228" t="s">
        <v>18784</v>
      </c>
    </row>
    <row r="3994" spans="1:5" ht="12.75">
      <c r="A3994" s="227">
        <v>2666</v>
      </c>
      <c r="B3994" s="227" t="s">
        <v>12788</v>
      </c>
      <c r="C3994" s="228" t="s">
        <v>2017</v>
      </c>
      <c r="D3994" s="228" t="s">
        <v>2018</v>
      </c>
      <c r="E3994" s="228" t="s">
        <v>20259</v>
      </c>
    </row>
    <row r="3995" spans="1:5" ht="12.75">
      <c r="A3995" s="227">
        <v>2668</v>
      </c>
      <c r="B3995" s="227" t="s">
        <v>12789</v>
      </c>
      <c r="C3995" s="228" t="s">
        <v>2017</v>
      </c>
      <c r="D3995" s="228" t="s">
        <v>2018</v>
      </c>
      <c r="E3995" s="228" t="s">
        <v>18621</v>
      </c>
    </row>
    <row r="3996" spans="1:5" ht="12.75">
      <c r="A3996" s="227">
        <v>2664</v>
      </c>
      <c r="B3996" s="227" t="s">
        <v>12790</v>
      </c>
      <c r="C3996" s="228" t="s">
        <v>2017</v>
      </c>
      <c r="D3996" s="228" t="s">
        <v>2018</v>
      </c>
      <c r="E3996" s="228" t="s">
        <v>21739</v>
      </c>
    </row>
    <row r="3997" spans="1:5" ht="12.75">
      <c r="A3997" s="227">
        <v>2662</v>
      </c>
      <c r="B3997" s="227" t="s">
        <v>12791</v>
      </c>
      <c r="C3997" s="228" t="s">
        <v>2017</v>
      </c>
      <c r="D3997" s="228" t="s">
        <v>2018</v>
      </c>
      <c r="E3997" s="228" t="s">
        <v>21740</v>
      </c>
    </row>
    <row r="3998" spans="1:5" ht="12.75">
      <c r="A3998" s="227">
        <v>20964</v>
      </c>
      <c r="B3998" s="227" t="s">
        <v>12792</v>
      </c>
      <c r="C3998" s="228" t="s">
        <v>2017</v>
      </c>
      <c r="D3998" s="228" t="s">
        <v>2018</v>
      </c>
      <c r="E3998" s="228" t="s">
        <v>21741</v>
      </c>
    </row>
    <row r="3999" spans="1:5" ht="12.75">
      <c r="A3999" s="227">
        <v>10905</v>
      </c>
      <c r="B3999" s="227" t="s">
        <v>12793</v>
      </c>
      <c r="C3999" s="228" t="s">
        <v>2017</v>
      </c>
      <c r="D3999" s="228" t="s">
        <v>2018</v>
      </c>
      <c r="E3999" s="228" t="s">
        <v>21742</v>
      </c>
    </row>
    <row r="4000" spans="1:5" ht="12.75">
      <c r="A4000" s="227">
        <v>11289</v>
      </c>
      <c r="B4000" s="227" t="s">
        <v>12794</v>
      </c>
      <c r="C4000" s="228" t="s">
        <v>2017</v>
      </c>
      <c r="D4000" s="228" t="s">
        <v>2020</v>
      </c>
      <c r="E4000" s="228" t="s">
        <v>21743</v>
      </c>
    </row>
    <row r="4001" spans="1:5" ht="12.75">
      <c r="A4001" s="227">
        <v>11241</v>
      </c>
      <c r="B4001" s="227" t="s">
        <v>12795</v>
      </c>
      <c r="C4001" s="228" t="s">
        <v>2017</v>
      </c>
      <c r="D4001" s="228" t="s">
        <v>2020</v>
      </c>
      <c r="E4001" s="228" t="s">
        <v>21744</v>
      </c>
    </row>
    <row r="4002" spans="1:5" ht="12.75">
      <c r="A4002" s="227">
        <v>11301</v>
      </c>
      <c r="B4002" s="227" t="s">
        <v>12796</v>
      </c>
      <c r="C4002" s="228" t="s">
        <v>2017</v>
      </c>
      <c r="D4002" s="228" t="s">
        <v>2020</v>
      </c>
      <c r="E4002" s="228" t="s">
        <v>21745</v>
      </c>
    </row>
    <row r="4003" spans="1:5" ht="12.75">
      <c r="A4003" s="227">
        <v>21090</v>
      </c>
      <c r="B4003" s="227" t="s">
        <v>12797</v>
      </c>
      <c r="C4003" s="228" t="s">
        <v>2017</v>
      </c>
      <c r="D4003" s="228" t="s">
        <v>2020</v>
      </c>
      <c r="E4003" s="228" t="s">
        <v>21746</v>
      </c>
    </row>
    <row r="4004" spans="1:5" ht="12.75">
      <c r="A4004" s="227">
        <v>11315</v>
      </c>
      <c r="B4004" s="227" t="s">
        <v>12798</v>
      </c>
      <c r="C4004" s="228" t="s">
        <v>2017</v>
      </c>
      <c r="D4004" s="228" t="s">
        <v>2020</v>
      </c>
      <c r="E4004" s="228" t="s">
        <v>21747</v>
      </c>
    </row>
    <row r="4005" spans="1:5" ht="12.75">
      <c r="A4005" s="227">
        <v>21071</v>
      </c>
      <c r="B4005" s="227" t="s">
        <v>12799</v>
      </c>
      <c r="C4005" s="228" t="s">
        <v>2017</v>
      </c>
      <c r="D4005" s="228" t="s">
        <v>2020</v>
      </c>
      <c r="E4005" s="228" t="s">
        <v>21748</v>
      </c>
    </row>
    <row r="4006" spans="1:5" ht="12.75">
      <c r="A4006" s="227">
        <v>14112</v>
      </c>
      <c r="B4006" s="227" t="s">
        <v>12800</v>
      </c>
      <c r="C4006" s="228" t="s">
        <v>2017</v>
      </c>
      <c r="D4006" s="228" t="s">
        <v>2020</v>
      </c>
      <c r="E4006" s="228" t="s">
        <v>21749</v>
      </c>
    </row>
    <row r="4007" spans="1:5" ht="12.75">
      <c r="A4007" s="227">
        <v>11316</v>
      </c>
      <c r="B4007" s="227" t="s">
        <v>12801</v>
      </c>
      <c r="C4007" s="228" t="s">
        <v>2017</v>
      </c>
      <c r="D4007" s="228" t="s">
        <v>2020</v>
      </c>
      <c r="E4007" s="228" t="s">
        <v>21750</v>
      </c>
    </row>
    <row r="4008" spans="1:5" ht="12.75">
      <c r="A4008" s="227">
        <v>6243</v>
      </c>
      <c r="B4008" s="227" t="s">
        <v>12802</v>
      </c>
      <c r="C4008" s="228" t="s">
        <v>2017</v>
      </c>
      <c r="D4008" s="228" t="s">
        <v>2020</v>
      </c>
      <c r="E4008" s="228" t="s">
        <v>21751</v>
      </c>
    </row>
    <row r="4009" spans="1:5" ht="12.75">
      <c r="A4009" s="227">
        <v>6240</v>
      </c>
      <c r="B4009" s="227" t="s">
        <v>12803</v>
      </c>
      <c r="C4009" s="228" t="s">
        <v>2017</v>
      </c>
      <c r="D4009" s="228" t="s">
        <v>2020</v>
      </c>
      <c r="E4009" s="228" t="s">
        <v>21752</v>
      </c>
    </row>
    <row r="4010" spans="1:5" ht="12.75">
      <c r="A4010" s="227">
        <v>11296</v>
      </c>
      <c r="B4010" s="227" t="s">
        <v>12804</v>
      </c>
      <c r="C4010" s="228" t="s">
        <v>2017</v>
      </c>
      <c r="D4010" s="228" t="s">
        <v>2020</v>
      </c>
      <c r="E4010" s="228" t="s">
        <v>21753</v>
      </c>
    </row>
    <row r="4011" spans="1:5" ht="12.75">
      <c r="A4011" s="227">
        <v>11299</v>
      </c>
      <c r="B4011" s="227" t="s">
        <v>12805</v>
      </c>
      <c r="C4011" s="228" t="s">
        <v>2017</v>
      </c>
      <c r="D4011" s="228" t="s">
        <v>2020</v>
      </c>
      <c r="E4011" s="228" t="s">
        <v>21754</v>
      </c>
    </row>
    <row r="4012" spans="1:5" ht="12.75">
      <c r="A4012" s="227">
        <v>11688</v>
      </c>
      <c r="B4012" s="227" t="s">
        <v>12806</v>
      </c>
      <c r="C4012" s="228" t="s">
        <v>2017</v>
      </c>
      <c r="D4012" s="228" t="s">
        <v>2018</v>
      </c>
      <c r="E4012" s="228" t="s">
        <v>21755</v>
      </c>
    </row>
    <row r="4013" spans="1:5" ht="12.75">
      <c r="A4013" s="227">
        <v>37736</v>
      </c>
      <c r="B4013" s="227" t="s">
        <v>12807</v>
      </c>
      <c r="C4013" s="228" t="s">
        <v>2017</v>
      </c>
      <c r="D4013" s="228" t="s">
        <v>2020</v>
      </c>
      <c r="E4013" s="228" t="s">
        <v>21756</v>
      </c>
    </row>
    <row r="4014" spans="1:5" ht="12.75">
      <c r="A4014" s="227">
        <v>37739</v>
      </c>
      <c r="B4014" s="227" t="s">
        <v>12808</v>
      </c>
      <c r="C4014" s="228" t="s">
        <v>2017</v>
      </c>
      <c r="D4014" s="228" t="s">
        <v>2020</v>
      </c>
      <c r="E4014" s="228" t="s">
        <v>21757</v>
      </c>
    </row>
    <row r="4015" spans="1:5" ht="12.75">
      <c r="A4015" s="227">
        <v>37740</v>
      </c>
      <c r="B4015" s="227" t="s">
        <v>12809</v>
      </c>
      <c r="C4015" s="228" t="s">
        <v>2017</v>
      </c>
      <c r="D4015" s="228" t="s">
        <v>2020</v>
      </c>
      <c r="E4015" s="228" t="s">
        <v>21758</v>
      </c>
    </row>
    <row r="4016" spans="1:5" ht="12.75">
      <c r="A4016" s="227">
        <v>37738</v>
      </c>
      <c r="B4016" s="227" t="s">
        <v>12810</v>
      </c>
      <c r="C4016" s="228" t="s">
        <v>2017</v>
      </c>
      <c r="D4016" s="228" t="s">
        <v>2020</v>
      </c>
      <c r="E4016" s="228" t="s">
        <v>21759</v>
      </c>
    </row>
    <row r="4017" spans="1:5" ht="12.75">
      <c r="A4017" s="227">
        <v>37737</v>
      </c>
      <c r="B4017" s="227" t="s">
        <v>12811</v>
      </c>
      <c r="C4017" s="228" t="s">
        <v>2017</v>
      </c>
      <c r="D4017" s="228" t="s">
        <v>2020</v>
      </c>
      <c r="E4017" s="228" t="s">
        <v>21760</v>
      </c>
    </row>
    <row r="4018" spans="1:5" ht="12.75">
      <c r="A4018" s="227">
        <v>25014</v>
      </c>
      <c r="B4018" s="227" t="s">
        <v>12812</v>
      </c>
      <c r="C4018" s="228" t="s">
        <v>2017</v>
      </c>
      <c r="D4018" s="228" t="s">
        <v>2020</v>
      </c>
      <c r="E4018" s="228" t="s">
        <v>21761</v>
      </c>
    </row>
    <row r="4019" spans="1:5" ht="12.75">
      <c r="A4019" s="227">
        <v>25013</v>
      </c>
      <c r="B4019" s="227" t="s">
        <v>12813</v>
      </c>
      <c r="C4019" s="228" t="s">
        <v>2017</v>
      </c>
      <c r="D4019" s="228" t="s">
        <v>2020</v>
      </c>
      <c r="E4019" s="228" t="s">
        <v>21762</v>
      </c>
    </row>
    <row r="4020" spans="1:5" ht="12.75">
      <c r="A4020" s="227">
        <v>14405</v>
      </c>
      <c r="B4020" s="227" t="s">
        <v>12814</v>
      </c>
      <c r="C4020" s="228" t="s">
        <v>2017</v>
      </c>
      <c r="D4020" s="228" t="s">
        <v>2020</v>
      </c>
      <c r="E4020" s="228" t="s">
        <v>21763</v>
      </c>
    </row>
    <row r="4021" spans="1:5" ht="12.75">
      <c r="A4021" s="227">
        <v>20271</v>
      </c>
      <c r="B4021" s="227" t="s">
        <v>12815</v>
      </c>
      <c r="C4021" s="228" t="s">
        <v>2017</v>
      </c>
      <c r="D4021" s="228" t="s">
        <v>2018</v>
      </c>
      <c r="E4021" s="228" t="s">
        <v>21764</v>
      </c>
    </row>
    <row r="4022" spans="1:5" ht="12.75">
      <c r="A4022" s="227">
        <v>10423</v>
      </c>
      <c r="B4022" s="227" t="s">
        <v>12816</v>
      </c>
      <c r="C4022" s="228" t="s">
        <v>2017</v>
      </c>
      <c r="D4022" s="228" t="s">
        <v>2018</v>
      </c>
      <c r="E4022" s="228" t="s">
        <v>21765</v>
      </c>
    </row>
    <row r="4023" spans="1:5" ht="12.75">
      <c r="A4023" s="227">
        <v>36790</v>
      </c>
      <c r="B4023" s="227" t="s">
        <v>12817</v>
      </c>
      <c r="C4023" s="228" t="s">
        <v>2017</v>
      </c>
      <c r="D4023" s="228" t="s">
        <v>2018</v>
      </c>
      <c r="E4023" s="228" t="s">
        <v>21713</v>
      </c>
    </row>
    <row r="4024" spans="1:5" ht="12.75">
      <c r="A4024" s="227">
        <v>37589</v>
      </c>
      <c r="B4024" s="227" t="s">
        <v>12818</v>
      </c>
      <c r="C4024" s="228" t="s">
        <v>2017</v>
      </c>
      <c r="D4024" s="228" t="s">
        <v>2018</v>
      </c>
      <c r="E4024" s="228" t="s">
        <v>21766</v>
      </c>
    </row>
    <row r="4025" spans="1:5" ht="12.75">
      <c r="A4025" s="227">
        <v>11690</v>
      </c>
      <c r="B4025" s="227" t="s">
        <v>12819</v>
      </c>
      <c r="C4025" s="228" t="s">
        <v>2017</v>
      </c>
      <c r="D4025" s="228" t="s">
        <v>2018</v>
      </c>
      <c r="E4025" s="228" t="s">
        <v>21767</v>
      </c>
    </row>
    <row r="4026" spans="1:5" ht="12.75">
      <c r="A4026" s="227">
        <v>20234</v>
      </c>
      <c r="B4026" s="227" t="s">
        <v>12820</v>
      </c>
      <c r="C4026" s="228" t="s">
        <v>2017</v>
      </c>
      <c r="D4026" s="228" t="s">
        <v>2018</v>
      </c>
      <c r="E4026" s="228" t="s">
        <v>21768</v>
      </c>
    </row>
    <row r="4027" spans="1:5" ht="12.75">
      <c r="A4027" s="227">
        <v>4763</v>
      </c>
      <c r="B4027" s="227" t="s">
        <v>12821</v>
      </c>
      <c r="C4027" s="228" t="s">
        <v>2021</v>
      </c>
      <c r="D4027" s="228" t="s">
        <v>2018</v>
      </c>
      <c r="E4027" s="228" t="s">
        <v>19047</v>
      </c>
    </row>
    <row r="4028" spans="1:5" ht="12.75">
      <c r="A4028" s="227">
        <v>41070</v>
      </c>
      <c r="B4028" s="227" t="s">
        <v>12822</v>
      </c>
      <c r="C4028" s="228" t="s">
        <v>2027</v>
      </c>
      <c r="D4028" s="228" t="s">
        <v>2018</v>
      </c>
      <c r="E4028" s="228" t="s">
        <v>19048</v>
      </c>
    </row>
    <row r="4029" spans="1:5" ht="12.75">
      <c r="A4029" s="227">
        <v>44480</v>
      </c>
      <c r="B4029" s="227" t="s">
        <v>12823</v>
      </c>
      <c r="C4029" s="228" t="s">
        <v>2026</v>
      </c>
      <c r="D4029" s="228" t="s">
        <v>2018</v>
      </c>
      <c r="E4029" s="228" t="s">
        <v>21769</v>
      </c>
    </row>
    <row r="4030" spans="1:5" ht="12.75">
      <c r="A4030" s="227">
        <v>11457</v>
      </c>
      <c r="B4030" s="227" t="s">
        <v>12824</v>
      </c>
      <c r="C4030" s="228" t="s">
        <v>2017</v>
      </c>
      <c r="D4030" s="228" t="s">
        <v>2018</v>
      </c>
      <c r="E4030" s="228" t="s">
        <v>18755</v>
      </c>
    </row>
    <row r="4031" spans="1:5" ht="12.75">
      <c r="A4031" s="227">
        <v>44073</v>
      </c>
      <c r="B4031" s="227" t="s">
        <v>12825</v>
      </c>
      <c r="C4031" s="228" t="s">
        <v>2023</v>
      </c>
      <c r="D4031" s="228" t="s">
        <v>2018</v>
      </c>
      <c r="E4031" s="228" t="s">
        <v>18617</v>
      </c>
    </row>
    <row r="4032" spans="1:5" ht="12.75">
      <c r="A4032" s="227">
        <v>44253</v>
      </c>
      <c r="B4032" s="227" t="s">
        <v>21770</v>
      </c>
      <c r="C4032" s="228" t="s">
        <v>2017</v>
      </c>
      <c r="D4032" s="228" t="s">
        <v>2018</v>
      </c>
      <c r="E4032" s="228" t="s">
        <v>21771</v>
      </c>
    </row>
    <row r="4033" spans="1:5" ht="12.75">
      <c r="A4033" s="227">
        <v>21121</v>
      </c>
      <c r="B4033" s="227" t="s">
        <v>12826</v>
      </c>
      <c r="C4033" s="228" t="s">
        <v>2017</v>
      </c>
      <c r="D4033" s="228" t="s">
        <v>2018</v>
      </c>
      <c r="E4033" s="228" t="s">
        <v>21772</v>
      </c>
    </row>
    <row r="4034" spans="1:5" ht="12.75">
      <c r="A4034" s="227">
        <v>38010</v>
      </c>
      <c r="B4034" s="227" t="s">
        <v>12827</v>
      </c>
      <c r="C4034" s="228" t="s">
        <v>2017</v>
      </c>
      <c r="D4034" s="228" t="s">
        <v>2018</v>
      </c>
      <c r="E4034" s="228" t="s">
        <v>21773</v>
      </c>
    </row>
    <row r="4035" spans="1:5" ht="12.75">
      <c r="A4035" s="227">
        <v>38011</v>
      </c>
      <c r="B4035" s="227" t="s">
        <v>12828</v>
      </c>
      <c r="C4035" s="228" t="s">
        <v>2017</v>
      </c>
      <c r="D4035" s="228" t="s">
        <v>2018</v>
      </c>
      <c r="E4035" s="228" t="s">
        <v>21774</v>
      </c>
    </row>
    <row r="4036" spans="1:5" ht="12.75">
      <c r="A4036" s="227">
        <v>38012</v>
      </c>
      <c r="B4036" s="227" t="s">
        <v>12829</v>
      </c>
      <c r="C4036" s="228" t="s">
        <v>2017</v>
      </c>
      <c r="D4036" s="228" t="s">
        <v>2018</v>
      </c>
      <c r="E4036" s="228" t="s">
        <v>18152</v>
      </c>
    </row>
    <row r="4037" spans="1:5" ht="12.75">
      <c r="A4037" s="227">
        <v>38013</v>
      </c>
      <c r="B4037" s="227" t="s">
        <v>12830</v>
      </c>
      <c r="C4037" s="228" t="s">
        <v>2017</v>
      </c>
      <c r="D4037" s="228" t="s">
        <v>2018</v>
      </c>
      <c r="E4037" s="228" t="s">
        <v>19118</v>
      </c>
    </row>
    <row r="4038" spans="1:5" ht="12.75">
      <c r="A4038" s="227">
        <v>38014</v>
      </c>
      <c r="B4038" s="227" t="s">
        <v>12831</v>
      </c>
      <c r="C4038" s="228" t="s">
        <v>2017</v>
      </c>
      <c r="D4038" s="228" t="s">
        <v>2018</v>
      </c>
      <c r="E4038" s="228" t="s">
        <v>21775</v>
      </c>
    </row>
    <row r="4039" spans="1:5" ht="12.75">
      <c r="A4039" s="227">
        <v>38015</v>
      </c>
      <c r="B4039" s="227" t="s">
        <v>12832</v>
      </c>
      <c r="C4039" s="228" t="s">
        <v>2017</v>
      </c>
      <c r="D4039" s="228" t="s">
        <v>2018</v>
      </c>
      <c r="E4039" s="228" t="s">
        <v>21776</v>
      </c>
    </row>
    <row r="4040" spans="1:5" ht="12.75">
      <c r="A4040" s="227">
        <v>38016</v>
      </c>
      <c r="B4040" s="227" t="s">
        <v>12833</v>
      </c>
      <c r="C4040" s="228" t="s">
        <v>2017</v>
      </c>
      <c r="D4040" s="228" t="s">
        <v>2018</v>
      </c>
      <c r="E4040" s="228" t="s">
        <v>21777</v>
      </c>
    </row>
    <row r="4041" spans="1:5" ht="12.75">
      <c r="A4041" s="227">
        <v>12741</v>
      </c>
      <c r="B4041" s="227" t="s">
        <v>12834</v>
      </c>
      <c r="C4041" s="228" t="s">
        <v>2017</v>
      </c>
      <c r="D4041" s="228" t="s">
        <v>2020</v>
      </c>
      <c r="E4041" s="228" t="s">
        <v>21778</v>
      </c>
    </row>
    <row r="4042" spans="1:5" ht="12.75">
      <c r="A4042" s="227">
        <v>12733</v>
      </c>
      <c r="B4042" s="227" t="s">
        <v>12835</v>
      </c>
      <c r="C4042" s="228" t="s">
        <v>2017</v>
      </c>
      <c r="D4042" s="228" t="s">
        <v>2020</v>
      </c>
      <c r="E4042" s="228" t="s">
        <v>21779</v>
      </c>
    </row>
    <row r="4043" spans="1:5" ht="12.75">
      <c r="A4043" s="227">
        <v>12734</v>
      </c>
      <c r="B4043" s="227" t="s">
        <v>12836</v>
      </c>
      <c r="C4043" s="228" t="s">
        <v>2017</v>
      </c>
      <c r="D4043" s="228" t="s">
        <v>2020</v>
      </c>
      <c r="E4043" s="228" t="s">
        <v>19340</v>
      </c>
    </row>
    <row r="4044" spans="1:5" ht="12.75">
      <c r="A4044" s="227">
        <v>12735</v>
      </c>
      <c r="B4044" s="227" t="s">
        <v>12837</v>
      </c>
      <c r="C4044" s="228" t="s">
        <v>2017</v>
      </c>
      <c r="D4044" s="228" t="s">
        <v>2020</v>
      </c>
      <c r="E4044" s="228" t="s">
        <v>19316</v>
      </c>
    </row>
    <row r="4045" spans="1:5" ht="12.75">
      <c r="A4045" s="227">
        <v>12736</v>
      </c>
      <c r="B4045" s="227" t="s">
        <v>12838</v>
      </c>
      <c r="C4045" s="228" t="s">
        <v>2017</v>
      </c>
      <c r="D4045" s="228" t="s">
        <v>2020</v>
      </c>
      <c r="E4045" s="228" t="s">
        <v>21780</v>
      </c>
    </row>
    <row r="4046" spans="1:5" ht="12.75">
      <c r="A4046" s="227">
        <v>12737</v>
      </c>
      <c r="B4046" s="227" t="s">
        <v>12839</v>
      </c>
      <c r="C4046" s="228" t="s">
        <v>2017</v>
      </c>
      <c r="D4046" s="228" t="s">
        <v>2020</v>
      </c>
      <c r="E4046" s="228" t="s">
        <v>21781</v>
      </c>
    </row>
    <row r="4047" spans="1:5" ht="12.75">
      <c r="A4047" s="227">
        <v>12738</v>
      </c>
      <c r="B4047" s="227" t="s">
        <v>12840</v>
      </c>
      <c r="C4047" s="228" t="s">
        <v>2017</v>
      </c>
      <c r="D4047" s="228" t="s">
        <v>2020</v>
      </c>
      <c r="E4047" s="228" t="s">
        <v>21782</v>
      </c>
    </row>
    <row r="4048" spans="1:5" ht="12.75">
      <c r="A4048" s="227">
        <v>12739</v>
      </c>
      <c r="B4048" s="227" t="s">
        <v>12841</v>
      </c>
      <c r="C4048" s="228" t="s">
        <v>2017</v>
      </c>
      <c r="D4048" s="228" t="s">
        <v>2020</v>
      </c>
      <c r="E4048" s="228" t="s">
        <v>21783</v>
      </c>
    </row>
    <row r="4049" spans="1:5" ht="12.75">
      <c r="A4049" s="227">
        <v>12740</v>
      </c>
      <c r="B4049" s="227" t="s">
        <v>12842</v>
      </c>
      <c r="C4049" s="228" t="s">
        <v>2017</v>
      </c>
      <c r="D4049" s="228" t="s">
        <v>2020</v>
      </c>
      <c r="E4049" s="228" t="s">
        <v>21784</v>
      </c>
    </row>
    <row r="4050" spans="1:5" ht="12.75">
      <c r="A4050" s="227">
        <v>6297</v>
      </c>
      <c r="B4050" s="227" t="s">
        <v>12843</v>
      </c>
      <c r="C4050" s="228" t="s">
        <v>2017</v>
      </c>
      <c r="D4050" s="228" t="s">
        <v>2020</v>
      </c>
      <c r="E4050" s="228" t="s">
        <v>19034</v>
      </c>
    </row>
    <row r="4051" spans="1:5" ht="12.75">
      <c r="A4051" s="227">
        <v>6296</v>
      </c>
      <c r="B4051" s="227" t="s">
        <v>12844</v>
      </c>
      <c r="C4051" s="228" t="s">
        <v>2017</v>
      </c>
      <c r="D4051" s="228" t="s">
        <v>2020</v>
      </c>
      <c r="E4051" s="228" t="s">
        <v>18245</v>
      </c>
    </row>
    <row r="4052" spans="1:5" ht="12.75">
      <c r="A4052" s="227">
        <v>6294</v>
      </c>
      <c r="B4052" s="227" t="s">
        <v>12845</v>
      </c>
      <c r="C4052" s="228" t="s">
        <v>2017</v>
      </c>
      <c r="D4052" s="228" t="s">
        <v>2020</v>
      </c>
      <c r="E4052" s="228" t="s">
        <v>20130</v>
      </c>
    </row>
    <row r="4053" spans="1:5" ht="12.75">
      <c r="A4053" s="227">
        <v>6323</v>
      </c>
      <c r="B4053" s="227" t="s">
        <v>12846</v>
      </c>
      <c r="C4053" s="228" t="s">
        <v>2017</v>
      </c>
      <c r="D4053" s="228" t="s">
        <v>2020</v>
      </c>
      <c r="E4053" s="228" t="s">
        <v>21785</v>
      </c>
    </row>
    <row r="4054" spans="1:5" ht="12.75">
      <c r="A4054" s="227">
        <v>6299</v>
      </c>
      <c r="B4054" s="227" t="s">
        <v>12847</v>
      </c>
      <c r="C4054" s="228" t="s">
        <v>2017</v>
      </c>
      <c r="D4054" s="228" t="s">
        <v>2020</v>
      </c>
      <c r="E4054" s="228" t="s">
        <v>21786</v>
      </c>
    </row>
    <row r="4055" spans="1:5" ht="12.75">
      <c r="A4055" s="227">
        <v>6298</v>
      </c>
      <c r="B4055" s="227" t="s">
        <v>12848</v>
      </c>
      <c r="C4055" s="228" t="s">
        <v>2017</v>
      </c>
      <c r="D4055" s="228" t="s">
        <v>2020</v>
      </c>
      <c r="E4055" s="228" t="s">
        <v>21787</v>
      </c>
    </row>
    <row r="4056" spans="1:5" ht="12.75">
      <c r="A4056" s="227">
        <v>6295</v>
      </c>
      <c r="B4056" s="227" t="s">
        <v>12849</v>
      </c>
      <c r="C4056" s="228" t="s">
        <v>2017</v>
      </c>
      <c r="D4056" s="228" t="s">
        <v>2020</v>
      </c>
      <c r="E4056" s="228" t="s">
        <v>21788</v>
      </c>
    </row>
    <row r="4057" spans="1:5" ht="12.75">
      <c r="A4057" s="227">
        <v>6322</v>
      </c>
      <c r="B4057" s="227" t="s">
        <v>12850</v>
      </c>
      <c r="C4057" s="228" t="s">
        <v>2017</v>
      </c>
      <c r="D4057" s="228" t="s">
        <v>2020</v>
      </c>
      <c r="E4057" s="228" t="s">
        <v>21789</v>
      </c>
    </row>
    <row r="4058" spans="1:5" ht="12.75">
      <c r="A4058" s="227">
        <v>6300</v>
      </c>
      <c r="B4058" s="227" t="s">
        <v>12851</v>
      </c>
      <c r="C4058" s="228" t="s">
        <v>2017</v>
      </c>
      <c r="D4058" s="228" t="s">
        <v>2020</v>
      </c>
      <c r="E4058" s="228" t="s">
        <v>21790</v>
      </c>
    </row>
    <row r="4059" spans="1:5" ht="12.75">
      <c r="A4059" s="227">
        <v>6321</v>
      </c>
      <c r="B4059" s="227" t="s">
        <v>12852</v>
      </c>
      <c r="C4059" s="228" t="s">
        <v>2017</v>
      </c>
      <c r="D4059" s="228" t="s">
        <v>2020</v>
      </c>
      <c r="E4059" s="228" t="s">
        <v>21791</v>
      </c>
    </row>
    <row r="4060" spans="1:5" ht="12.75">
      <c r="A4060" s="227">
        <v>6301</v>
      </c>
      <c r="B4060" s="227" t="s">
        <v>12853</v>
      </c>
      <c r="C4060" s="228" t="s">
        <v>2017</v>
      </c>
      <c r="D4060" s="228" t="s">
        <v>2020</v>
      </c>
      <c r="E4060" s="228" t="s">
        <v>21792</v>
      </c>
    </row>
    <row r="4061" spans="1:5" ht="12.75">
      <c r="A4061" s="227">
        <v>7105</v>
      </c>
      <c r="B4061" s="227" t="s">
        <v>12854</v>
      </c>
      <c r="C4061" s="228" t="s">
        <v>2017</v>
      </c>
      <c r="D4061" s="228" t="s">
        <v>2018</v>
      </c>
      <c r="E4061" s="228" t="s">
        <v>21793</v>
      </c>
    </row>
    <row r="4062" spans="1:5" ht="12.75">
      <c r="A4062" s="227">
        <v>20183</v>
      </c>
      <c r="B4062" s="227" t="s">
        <v>21794</v>
      </c>
      <c r="C4062" s="228" t="s">
        <v>2017</v>
      </c>
      <c r="D4062" s="228" t="s">
        <v>2018</v>
      </c>
      <c r="E4062" s="228" t="s">
        <v>21795</v>
      </c>
    </row>
    <row r="4063" spans="1:5" ht="12.75">
      <c r="A4063" s="227">
        <v>38448</v>
      </c>
      <c r="B4063" s="227" t="s">
        <v>21796</v>
      </c>
      <c r="C4063" s="228" t="s">
        <v>2017</v>
      </c>
      <c r="D4063" s="228" t="s">
        <v>2018</v>
      </c>
      <c r="E4063" s="228" t="s">
        <v>21797</v>
      </c>
    </row>
    <row r="4064" spans="1:5" ht="12.75">
      <c r="A4064" s="227">
        <v>20182</v>
      </c>
      <c r="B4064" s="227" t="s">
        <v>21798</v>
      </c>
      <c r="C4064" s="228" t="s">
        <v>2017</v>
      </c>
      <c r="D4064" s="228" t="s">
        <v>2018</v>
      </c>
      <c r="E4064" s="228" t="s">
        <v>21799</v>
      </c>
    </row>
    <row r="4065" spans="1:5" ht="12.75">
      <c r="A4065" s="227">
        <v>7119</v>
      </c>
      <c r="B4065" s="227" t="s">
        <v>12855</v>
      </c>
      <c r="C4065" s="228" t="s">
        <v>2017</v>
      </c>
      <c r="D4065" s="228" t="s">
        <v>2018</v>
      </c>
      <c r="E4065" s="228" t="s">
        <v>21800</v>
      </c>
    </row>
    <row r="4066" spans="1:5" ht="12.75">
      <c r="A4066" s="227">
        <v>7126</v>
      </c>
      <c r="B4066" s="227" t="s">
        <v>21801</v>
      </c>
      <c r="C4066" s="228" t="s">
        <v>2017</v>
      </c>
      <c r="D4066" s="228" t="s">
        <v>2018</v>
      </c>
      <c r="E4066" s="228" t="s">
        <v>21802</v>
      </c>
    </row>
    <row r="4067" spans="1:5" ht="12.75">
      <c r="A4067" s="227">
        <v>7120</v>
      </c>
      <c r="B4067" s="227" t="s">
        <v>12856</v>
      </c>
      <c r="C4067" s="228" t="s">
        <v>2017</v>
      </c>
      <c r="D4067" s="228" t="s">
        <v>2018</v>
      </c>
      <c r="E4067" s="228" t="s">
        <v>21803</v>
      </c>
    </row>
    <row r="4068" spans="1:5" ht="12.75">
      <c r="A4068" s="227">
        <v>6319</v>
      </c>
      <c r="B4068" s="227" t="s">
        <v>12857</v>
      </c>
      <c r="C4068" s="228" t="s">
        <v>2017</v>
      </c>
      <c r="D4068" s="228" t="s">
        <v>2020</v>
      </c>
      <c r="E4068" s="228" t="s">
        <v>21804</v>
      </c>
    </row>
    <row r="4069" spans="1:5" ht="12.75">
      <c r="A4069" s="227">
        <v>6304</v>
      </c>
      <c r="B4069" s="227" t="s">
        <v>12858</v>
      </c>
      <c r="C4069" s="228" t="s">
        <v>2017</v>
      </c>
      <c r="D4069" s="228" t="s">
        <v>2020</v>
      </c>
      <c r="E4069" s="228" t="s">
        <v>21804</v>
      </c>
    </row>
    <row r="4070" spans="1:5" ht="12.75">
      <c r="A4070" s="227">
        <v>21116</v>
      </c>
      <c r="B4070" s="227" t="s">
        <v>12859</v>
      </c>
      <c r="C4070" s="228" t="s">
        <v>2017</v>
      </c>
      <c r="D4070" s="228" t="s">
        <v>2020</v>
      </c>
      <c r="E4070" s="228" t="s">
        <v>21805</v>
      </c>
    </row>
    <row r="4071" spans="1:5" ht="12.75">
      <c r="A4071" s="227">
        <v>6320</v>
      </c>
      <c r="B4071" s="227" t="s">
        <v>12860</v>
      </c>
      <c r="C4071" s="228" t="s">
        <v>2017</v>
      </c>
      <c r="D4071" s="228" t="s">
        <v>2020</v>
      </c>
      <c r="E4071" s="228" t="s">
        <v>21806</v>
      </c>
    </row>
    <row r="4072" spans="1:5" ht="12.75">
      <c r="A4072" s="227">
        <v>6303</v>
      </c>
      <c r="B4072" s="227" t="s">
        <v>12861</v>
      </c>
      <c r="C4072" s="228" t="s">
        <v>2017</v>
      </c>
      <c r="D4072" s="228" t="s">
        <v>2020</v>
      </c>
      <c r="E4072" s="228" t="s">
        <v>21806</v>
      </c>
    </row>
    <row r="4073" spans="1:5" ht="12.75">
      <c r="A4073" s="227">
        <v>6308</v>
      </c>
      <c r="B4073" s="227" t="s">
        <v>12862</v>
      </c>
      <c r="C4073" s="228" t="s">
        <v>2017</v>
      </c>
      <c r="D4073" s="228" t="s">
        <v>2020</v>
      </c>
      <c r="E4073" s="228" t="s">
        <v>21807</v>
      </c>
    </row>
    <row r="4074" spans="1:5" ht="12.75">
      <c r="A4074" s="227">
        <v>6317</v>
      </c>
      <c r="B4074" s="227" t="s">
        <v>12863</v>
      </c>
      <c r="C4074" s="228" t="s">
        <v>2017</v>
      </c>
      <c r="D4074" s="228" t="s">
        <v>2020</v>
      </c>
      <c r="E4074" s="228" t="s">
        <v>21807</v>
      </c>
    </row>
    <row r="4075" spans="1:5" ht="12.75">
      <c r="A4075" s="227">
        <v>6307</v>
      </c>
      <c r="B4075" s="227" t="s">
        <v>12864</v>
      </c>
      <c r="C4075" s="228" t="s">
        <v>2017</v>
      </c>
      <c r="D4075" s="228" t="s">
        <v>2020</v>
      </c>
      <c r="E4075" s="228" t="s">
        <v>21807</v>
      </c>
    </row>
    <row r="4076" spans="1:5" ht="12.75">
      <c r="A4076" s="227">
        <v>6309</v>
      </c>
      <c r="B4076" s="227" t="s">
        <v>12865</v>
      </c>
      <c r="C4076" s="228" t="s">
        <v>2017</v>
      </c>
      <c r="D4076" s="228" t="s">
        <v>2020</v>
      </c>
      <c r="E4076" s="228" t="s">
        <v>21808</v>
      </c>
    </row>
    <row r="4077" spans="1:5" ht="12.75">
      <c r="A4077" s="227">
        <v>6318</v>
      </c>
      <c r="B4077" s="227" t="s">
        <v>12866</v>
      </c>
      <c r="C4077" s="228" t="s">
        <v>2017</v>
      </c>
      <c r="D4077" s="228" t="s">
        <v>2020</v>
      </c>
      <c r="E4077" s="228" t="s">
        <v>21809</v>
      </c>
    </row>
    <row r="4078" spans="1:5" ht="12.75">
      <c r="A4078" s="227">
        <v>6306</v>
      </c>
      <c r="B4078" s="227" t="s">
        <v>12867</v>
      </c>
      <c r="C4078" s="228" t="s">
        <v>2017</v>
      </c>
      <c r="D4078" s="228" t="s">
        <v>2020</v>
      </c>
      <c r="E4078" s="228" t="s">
        <v>21809</v>
      </c>
    </row>
    <row r="4079" spans="1:5" ht="12.75">
      <c r="A4079" s="227">
        <v>6305</v>
      </c>
      <c r="B4079" s="227" t="s">
        <v>12868</v>
      </c>
      <c r="C4079" s="228" t="s">
        <v>2017</v>
      </c>
      <c r="D4079" s="228" t="s">
        <v>2020</v>
      </c>
      <c r="E4079" s="228" t="s">
        <v>21809</v>
      </c>
    </row>
    <row r="4080" spans="1:5" ht="12.75">
      <c r="A4080" s="227">
        <v>6302</v>
      </c>
      <c r="B4080" s="227" t="s">
        <v>12869</v>
      </c>
      <c r="C4080" s="228" t="s">
        <v>2017</v>
      </c>
      <c r="D4080" s="228" t="s">
        <v>2020</v>
      </c>
      <c r="E4080" s="228" t="s">
        <v>18211</v>
      </c>
    </row>
    <row r="4081" spans="1:5" ht="12.75">
      <c r="A4081" s="227">
        <v>6312</v>
      </c>
      <c r="B4081" s="227" t="s">
        <v>12870</v>
      </c>
      <c r="C4081" s="228" t="s">
        <v>2017</v>
      </c>
      <c r="D4081" s="228" t="s">
        <v>2020</v>
      </c>
      <c r="E4081" s="228" t="s">
        <v>21810</v>
      </c>
    </row>
    <row r="4082" spans="1:5" ht="12.75">
      <c r="A4082" s="227">
        <v>6311</v>
      </c>
      <c r="B4082" s="227" t="s">
        <v>12871</v>
      </c>
      <c r="C4082" s="228" t="s">
        <v>2017</v>
      </c>
      <c r="D4082" s="228" t="s">
        <v>2020</v>
      </c>
      <c r="E4082" s="228" t="s">
        <v>21810</v>
      </c>
    </row>
    <row r="4083" spans="1:5" ht="12.75">
      <c r="A4083" s="227">
        <v>6310</v>
      </c>
      <c r="B4083" s="227" t="s">
        <v>12872</v>
      </c>
      <c r="C4083" s="228" t="s">
        <v>2017</v>
      </c>
      <c r="D4083" s="228" t="s">
        <v>2020</v>
      </c>
      <c r="E4083" s="228" t="s">
        <v>21810</v>
      </c>
    </row>
    <row r="4084" spans="1:5" ht="12.75">
      <c r="A4084" s="227">
        <v>6314</v>
      </c>
      <c r="B4084" s="227" t="s">
        <v>12873</v>
      </c>
      <c r="C4084" s="228" t="s">
        <v>2017</v>
      </c>
      <c r="D4084" s="228" t="s">
        <v>2020</v>
      </c>
      <c r="E4084" s="228" t="s">
        <v>21810</v>
      </c>
    </row>
    <row r="4085" spans="1:5" ht="12.75">
      <c r="A4085" s="227">
        <v>6313</v>
      </c>
      <c r="B4085" s="227" t="s">
        <v>12874</v>
      </c>
      <c r="C4085" s="228" t="s">
        <v>2017</v>
      </c>
      <c r="D4085" s="228" t="s">
        <v>2020</v>
      </c>
      <c r="E4085" s="228" t="s">
        <v>21810</v>
      </c>
    </row>
    <row r="4086" spans="1:5" ht="12.75">
      <c r="A4086" s="227">
        <v>6315</v>
      </c>
      <c r="B4086" s="227" t="s">
        <v>12875</v>
      </c>
      <c r="C4086" s="228" t="s">
        <v>2017</v>
      </c>
      <c r="D4086" s="228" t="s">
        <v>2020</v>
      </c>
      <c r="E4086" s="228" t="s">
        <v>21811</v>
      </c>
    </row>
    <row r="4087" spans="1:5" ht="12.75">
      <c r="A4087" s="227">
        <v>6316</v>
      </c>
      <c r="B4087" s="227" t="s">
        <v>12876</v>
      </c>
      <c r="C4087" s="228" t="s">
        <v>2017</v>
      </c>
      <c r="D4087" s="228" t="s">
        <v>2020</v>
      </c>
      <c r="E4087" s="228" t="s">
        <v>21811</v>
      </c>
    </row>
    <row r="4088" spans="1:5" ht="12.75">
      <c r="A4088" s="227">
        <v>39324</v>
      </c>
      <c r="B4088" s="227" t="s">
        <v>12877</v>
      </c>
      <c r="C4088" s="228" t="s">
        <v>2017</v>
      </c>
      <c r="D4088" s="228" t="s">
        <v>2018</v>
      </c>
      <c r="E4088" s="228" t="s">
        <v>20811</v>
      </c>
    </row>
    <row r="4089" spans="1:5" ht="12.75">
      <c r="A4089" s="227">
        <v>39325</v>
      </c>
      <c r="B4089" s="227" t="s">
        <v>12878</v>
      </c>
      <c r="C4089" s="228" t="s">
        <v>2017</v>
      </c>
      <c r="D4089" s="228" t="s">
        <v>2018</v>
      </c>
      <c r="E4089" s="228" t="s">
        <v>19164</v>
      </c>
    </row>
    <row r="4090" spans="1:5" ht="12.75">
      <c r="A4090" s="227">
        <v>39326</v>
      </c>
      <c r="B4090" s="227" t="s">
        <v>12879</v>
      </c>
      <c r="C4090" s="228" t="s">
        <v>2017</v>
      </c>
      <c r="D4090" s="228" t="s">
        <v>2018</v>
      </c>
      <c r="E4090" s="228" t="s">
        <v>21812</v>
      </c>
    </row>
    <row r="4091" spans="1:5" ht="12.75">
      <c r="A4091" s="227">
        <v>39327</v>
      </c>
      <c r="B4091" s="227" t="s">
        <v>12880</v>
      </c>
      <c r="C4091" s="228" t="s">
        <v>2017</v>
      </c>
      <c r="D4091" s="228" t="s">
        <v>2018</v>
      </c>
      <c r="E4091" s="228" t="s">
        <v>19522</v>
      </c>
    </row>
    <row r="4092" spans="1:5" ht="12.75">
      <c r="A4092" s="227">
        <v>11378</v>
      </c>
      <c r="B4092" s="227" t="s">
        <v>12881</v>
      </c>
      <c r="C4092" s="228" t="s">
        <v>2017</v>
      </c>
      <c r="D4092" s="228" t="s">
        <v>2020</v>
      </c>
      <c r="E4092" s="228" t="s">
        <v>21813</v>
      </c>
    </row>
    <row r="4093" spans="1:5" ht="12.75">
      <c r="A4093" s="227">
        <v>11379</v>
      </c>
      <c r="B4093" s="227" t="s">
        <v>12882</v>
      </c>
      <c r="C4093" s="228" t="s">
        <v>2017</v>
      </c>
      <c r="D4093" s="228" t="s">
        <v>2020</v>
      </c>
      <c r="E4093" s="228" t="s">
        <v>21814</v>
      </c>
    </row>
    <row r="4094" spans="1:5" ht="12.75">
      <c r="A4094" s="227">
        <v>11493</v>
      </c>
      <c r="B4094" s="227" t="s">
        <v>12883</v>
      </c>
      <c r="C4094" s="228" t="s">
        <v>2017</v>
      </c>
      <c r="D4094" s="228" t="s">
        <v>2020</v>
      </c>
      <c r="E4094" s="228" t="s">
        <v>18727</v>
      </c>
    </row>
    <row r="4095" spans="1:5" ht="12.75">
      <c r="A4095" s="227">
        <v>7106</v>
      </c>
      <c r="B4095" s="227" t="s">
        <v>12884</v>
      </c>
      <c r="C4095" s="228" t="s">
        <v>2017</v>
      </c>
      <c r="D4095" s="228" t="s">
        <v>2018</v>
      </c>
      <c r="E4095" s="228" t="s">
        <v>21815</v>
      </c>
    </row>
    <row r="4096" spans="1:5" ht="12.75">
      <c r="A4096" s="227">
        <v>7104</v>
      </c>
      <c r="B4096" s="227" t="s">
        <v>12885</v>
      </c>
      <c r="C4096" s="228" t="s">
        <v>2017</v>
      </c>
      <c r="D4096" s="228" t="s">
        <v>2018</v>
      </c>
      <c r="E4096" s="228" t="s">
        <v>21816</v>
      </c>
    </row>
    <row r="4097" spans="1:5" ht="12.75">
      <c r="A4097" s="227">
        <v>7136</v>
      </c>
      <c r="B4097" s="227" t="s">
        <v>12886</v>
      </c>
      <c r="C4097" s="228" t="s">
        <v>2017</v>
      </c>
      <c r="D4097" s="228" t="s">
        <v>2018</v>
      </c>
      <c r="E4097" s="228" t="s">
        <v>19553</v>
      </c>
    </row>
    <row r="4098" spans="1:5" ht="12.75">
      <c r="A4098" s="227">
        <v>7128</v>
      </c>
      <c r="B4098" s="227" t="s">
        <v>12887</v>
      </c>
      <c r="C4098" s="228" t="s">
        <v>2017</v>
      </c>
      <c r="D4098" s="228" t="s">
        <v>2018</v>
      </c>
      <c r="E4098" s="228" t="s">
        <v>19320</v>
      </c>
    </row>
    <row r="4099" spans="1:5" ht="12.75">
      <c r="A4099" s="227">
        <v>7108</v>
      </c>
      <c r="B4099" s="227" t="s">
        <v>12888</v>
      </c>
      <c r="C4099" s="228" t="s">
        <v>2017</v>
      </c>
      <c r="D4099" s="228" t="s">
        <v>2018</v>
      </c>
      <c r="E4099" s="228" t="s">
        <v>21803</v>
      </c>
    </row>
    <row r="4100" spans="1:5" ht="12.75">
      <c r="A4100" s="227">
        <v>7129</v>
      </c>
      <c r="B4100" s="227" t="s">
        <v>12889</v>
      </c>
      <c r="C4100" s="228" t="s">
        <v>2017</v>
      </c>
      <c r="D4100" s="228" t="s">
        <v>2018</v>
      </c>
      <c r="E4100" s="228" t="s">
        <v>21817</v>
      </c>
    </row>
    <row r="4101" spans="1:5" ht="12.75">
      <c r="A4101" s="227">
        <v>7130</v>
      </c>
      <c r="B4101" s="227" t="s">
        <v>12890</v>
      </c>
      <c r="C4101" s="228" t="s">
        <v>2017</v>
      </c>
      <c r="D4101" s="228" t="s">
        <v>2018</v>
      </c>
      <c r="E4101" s="228" t="s">
        <v>21198</v>
      </c>
    </row>
    <row r="4102" spans="1:5" ht="12.75">
      <c r="A4102" s="227">
        <v>7131</v>
      </c>
      <c r="B4102" s="227" t="s">
        <v>12891</v>
      </c>
      <c r="C4102" s="228" t="s">
        <v>2017</v>
      </c>
      <c r="D4102" s="228" t="s">
        <v>2018</v>
      </c>
      <c r="E4102" s="228" t="s">
        <v>21818</v>
      </c>
    </row>
    <row r="4103" spans="1:5" ht="12.75">
      <c r="A4103" s="227">
        <v>7132</v>
      </c>
      <c r="B4103" s="227" t="s">
        <v>12892</v>
      </c>
      <c r="C4103" s="228" t="s">
        <v>2017</v>
      </c>
      <c r="D4103" s="228" t="s">
        <v>2018</v>
      </c>
      <c r="E4103" s="228" t="s">
        <v>21819</v>
      </c>
    </row>
    <row r="4104" spans="1:5" ht="12.75">
      <c r="A4104" s="227">
        <v>7133</v>
      </c>
      <c r="B4104" s="227" t="s">
        <v>12893</v>
      </c>
      <c r="C4104" s="228" t="s">
        <v>2017</v>
      </c>
      <c r="D4104" s="228" t="s">
        <v>2018</v>
      </c>
      <c r="E4104" s="228" t="s">
        <v>21820</v>
      </c>
    </row>
    <row r="4105" spans="1:5" ht="12.75">
      <c r="A4105" s="227">
        <v>37420</v>
      </c>
      <c r="B4105" s="227" t="s">
        <v>12894</v>
      </c>
      <c r="C4105" s="228" t="s">
        <v>2017</v>
      </c>
      <c r="D4105" s="228" t="s">
        <v>2020</v>
      </c>
      <c r="E4105" s="228" t="s">
        <v>21821</v>
      </c>
    </row>
    <row r="4106" spans="1:5" ht="12.75">
      <c r="A4106" s="227">
        <v>37421</v>
      </c>
      <c r="B4106" s="227" t="s">
        <v>12895</v>
      </c>
      <c r="C4106" s="228" t="s">
        <v>2017</v>
      </c>
      <c r="D4106" s="228" t="s">
        <v>2020</v>
      </c>
      <c r="E4106" s="228" t="s">
        <v>21822</v>
      </c>
    </row>
    <row r="4107" spans="1:5" ht="12.75">
      <c r="A4107" s="227">
        <v>37422</v>
      </c>
      <c r="B4107" s="227" t="s">
        <v>12896</v>
      </c>
      <c r="C4107" s="228" t="s">
        <v>2017</v>
      </c>
      <c r="D4107" s="228" t="s">
        <v>2020</v>
      </c>
      <c r="E4107" s="228" t="s">
        <v>21823</v>
      </c>
    </row>
    <row r="4108" spans="1:5" ht="12.75">
      <c r="A4108" s="227">
        <v>37443</v>
      </c>
      <c r="B4108" s="227" t="s">
        <v>12897</v>
      </c>
      <c r="C4108" s="228" t="s">
        <v>2017</v>
      </c>
      <c r="D4108" s="228" t="s">
        <v>2020</v>
      </c>
      <c r="E4108" s="228" t="s">
        <v>21824</v>
      </c>
    </row>
    <row r="4109" spans="1:5" ht="12.75">
      <c r="A4109" s="227">
        <v>37444</v>
      </c>
      <c r="B4109" s="227" t="s">
        <v>12898</v>
      </c>
      <c r="C4109" s="228" t="s">
        <v>2017</v>
      </c>
      <c r="D4109" s="228" t="s">
        <v>2020</v>
      </c>
      <c r="E4109" s="228" t="s">
        <v>21825</v>
      </c>
    </row>
    <row r="4110" spans="1:5" ht="12.75">
      <c r="A4110" s="227">
        <v>37445</v>
      </c>
      <c r="B4110" s="227" t="s">
        <v>12899</v>
      </c>
      <c r="C4110" s="228" t="s">
        <v>2017</v>
      </c>
      <c r="D4110" s="228" t="s">
        <v>2020</v>
      </c>
      <c r="E4110" s="228" t="s">
        <v>21826</v>
      </c>
    </row>
    <row r="4111" spans="1:5" ht="12.75">
      <c r="A4111" s="227">
        <v>37446</v>
      </c>
      <c r="B4111" s="227" t="s">
        <v>12900</v>
      </c>
      <c r="C4111" s="228" t="s">
        <v>2017</v>
      </c>
      <c r="D4111" s="228" t="s">
        <v>2020</v>
      </c>
      <c r="E4111" s="228" t="s">
        <v>21827</v>
      </c>
    </row>
    <row r="4112" spans="1:5" ht="12.75">
      <c r="A4112" s="227">
        <v>37447</v>
      </c>
      <c r="B4112" s="227" t="s">
        <v>12901</v>
      </c>
      <c r="C4112" s="228" t="s">
        <v>2017</v>
      </c>
      <c r="D4112" s="228" t="s">
        <v>2020</v>
      </c>
      <c r="E4112" s="228" t="s">
        <v>21828</v>
      </c>
    </row>
    <row r="4113" spans="1:5" ht="12.75">
      <c r="A4113" s="227">
        <v>37448</v>
      </c>
      <c r="B4113" s="227" t="s">
        <v>12902</v>
      </c>
      <c r="C4113" s="228" t="s">
        <v>2017</v>
      </c>
      <c r="D4113" s="228" t="s">
        <v>2020</v>
      </c>
      <c r="E4113" s="228" t="s">
        <v>21829</v>
      </c>
    </row>
    <row r="4114" spans="1:5" ht="12.75">
      <c r="A4114" s="227">
        <v>37440</v>
      </c>
      <c r="B4114" s="227" t="s">
        <v>12903</v>
      </c>
      <c r="C4114" s="228" t="s">
        <v>2017</v>
      </c>
      <c r="D4114" s="228" t="s">
        <v>2020</v>
      </c>
      <c r="E4114" s="228" t="s">
        <v>21830</v>
      </c>
    </row>
    <row r="4115" spans="1:5" ht="12.75">
      <c r="A4115" s="227">
        <v>37441</v>
      </c>
      <c r="B4115" s="227" t="s">
        <v>12904</v>
      </c>
      <c r="C4115" s="228" t="s">
        <v>2017</v>
      </c>
      <c r="D4115" s="228" t="s">
        <v>2020</v>
      </c>
      <c r="E4115" s="228" t="s">
        <v>21830</v>
      </c>
    </row>
    <row r="4116" spans="1:5" ht="12.75">
      <c r="A4116" s="227">
        <v>37442</v>
      </c>
      <c r="B4116" s="227" t="s">
        <v>12905</v>
      </c>
      <c r="C4116" s="228" t="s">
        <v>2017</v>
      </c>
      <c r="D4116" s="228" t="s">
        <v>2020</v>
      </c>
      <c r="E4116" s="228" t="s">
        <v>21831</v>
      </c>
    </row>
    <row r="4117" spans="1:5" ht="12.75">
      <c r="A4117" s="227">
        <v>38017</v>
      </c>
      <c r="B4117" s="227" t="s">
        <v>12906</v>
      </c>
      <c r="C4117" s="228" t="s">
        <v>2017</v>
      </c>
      <c r="D4117" s="228" t="s">
        <v>2018</v>
      </c>
      <c r="E4117" s="228" t="s">
        <v>20795</v>
      </c>
    </row>
    <row r="4118" spans="1:5" ht="12.75">
      <c r="A4118" s="227">
        <v>38018</v>
      </c>
      <c r="B4118" s="227" t="s">
        <v>12907</v>
      </c>
      <c r="C4118" s="228" t="s">
        <v>2017</v>
      </c>
      <c r="D4118" s="228" t="s">
        <v>2018</v>
      </c>
      <c r="E4118" s="228" t="s">
        <v>21640</v>
      </c>
    </row>
    <row r="4119" spans="1:5" ht="12.75">
      <c r="A4119" s="227">
        <v>39895</v>
      </c>
      <c r="B4119" s="227" t="s">
        <v>12908</v>
      </c>
      <c r="C4119" s="228" t="s">
        <v>2017</v>
      </c>
      <c r="D4119" s="228" t="s">
        <v>2020</v>
      </c>
      <c r="E4119" s="228" t="s">
        <v>21832</v>
      </c>
    </row>
    <row r="4120" spans="1:5" ht="12.75">
      <c r="A4120" s="227">
        <v>39896</v>
      </c>
      <c r="B4120" s="227" t="s">
        <v>12909</v>
      </c>
      <c r="C4120" s="228" t="s">
        <v>2017</v>
      </c>
      <c r="D4120" s="228" t="s">
        <v>2020</v>
      </c>
      <c r="E4120" s="228" t="s">
        <v>21833</v>
      </c>
    </row>
    <row r="4121" spans="1:5" ht="12.75">
      <c r="A4121" s="227">
        <v>38873</v>
      </c>
      <c r="B4121" s="227" t="s">
        <v>21834</v>
      </c>
      <c r="C4121" s="228" t="s">
        <v>2017</v>
      </c>
      <c r="D4121" s="228" t="s">
        <v>2020</v>
      </c>
      <c r="E4121" s="228" t="s">
        <v>19994</v>
      </c>
    </row>
    <row r="4122" spans="1:5" ht="12.75">
      <c r="A4122" s="227">
        <v>38874</v>
      </c>
      <c r="B4122" s="227" t="s">
        <v>21835</v>
      </c>
      <c r="C4122" s="228" t="s">
        <v>2017</v>
      </c>
      <c r="D4122" s="228" t="s">
        <v>2020</v>
      </c>
      <c r="E4122" s="228" t="s">
        <v>19657</v>
      </c>
    </row>
    <row r="4123" spans="1:5" ht="12.75">
      <c r="A4123" s="227">
        <v>38875</v>
      </c>
      <c r="B4123" s="227" t="s">
        <v>21836</v>
      </c>
      <c r="C4123" s="228" t="s">
        <v>2017</v>
      </c>
      <c r="D4123" s="228" t="s">
        <v>2020</v>
      </c>
      <c r="E4123" s="228" t="s">
        <v>21837</v>
      </c>
    </row>
    <row r="4124" spans="1:5" ht="12.75">
      <c r="A4124" s="227">
        <v>38876</v>
      </c>
      <c r="B4124" s="227" t="s">
        <v>21838</v>
      </c>
      <c r="C4124" s="228" t="s">
        <v>2017</v>
      </c>
      <c r="D4124" s="228" t="s">
        <v>2020</v>
      </c>
      <c r="E4124" s="228" t="s">
        <v>21839</v>
      </c>
    </row>
    <row r="4125" spans="1:5" ht="12.75">
      <c r="A4125" s="227">
        <v>39000</v>
      </c>
      <c r="B4125" s="227" t="s">
        <v>12910</v>
      </c>
      <c r="C4125" s="228" t="s">
        <v>2017</v>
      </c>
      <c r="D4125" s="228" t="s">
        <v>2020</v>
      </c>
      <c r="E4125" s="228" t="s">
        <v>21840</v>
      </c>
    </row>
    <row r="4126" spans="1:5" ht="12.75">
      <c r="A4126" s="227">
        <v>38674</v>
      </c>
      <c r="B4126" s="227" t="s">
        <v>12911</v>
      </c>
      <c r="C4126" s="228" t="s">
        <v>2017</v>
      </c>
      <c r="D4126" s="228" t="s">
        <v>2018</v>
      </c>
      <c r="E4126" s="228" t="s">
        <v>21841</v>
      </c>
    </row>
    <row r="4127" spans="1:5" ht="12.75">
      <c r="A4127" s="227">
        <v>38019</v>
      </c>
      <c r="B4127" s="227" t="s">
        <v>12912</v>
      </c>
      <c r="C4127" s="228" t="s">
        <v>2017</v>
      </c>
      <c r="D4127" s="228" t="s">
        <v>2018</v>
      </c>
      <c r="E4127" s="228" t="s">
        <v>21842</v>
      </c>
    </row>
    <row r="4128" spans="1:5" ht="12.75">
      <c r="A4128" s="227">
        <v>38020</v>
      </c>
      <c r="B4128" s="227" t="s">
        <v>12913</v>
      </c>
      <c r="C4128" s="228" t="s">
        <v>2017</v>
      </c>
      <c r="D4128" s="228" t="s">
        <v>2018</v>
      </c>
      <c r="E4128" s="228" t="s">
        <v>21843</v>
      </c>
    </row>
    <row r="4129" spans="1:5" ht="12.75">
      <c r="A4129" s="227">
        <v>38454</v>
      </c>
      <c r="B4129" s="227" t="s">
        <v>21844</v>
      </c>
      <c r="C4129" s="228" t="s">
        <v>2017</v>
      </c>
      <c r="D4129" s="228" t="s">
        <v>2020</v>
      </c>
      <c r="E4129" s="228" t="s">
        <v>20795</v>
      </c>
    </row>
    <row r="4130" spans="1:5" ht="12.75">
      <c r="A4130" s="227">
        <v>38455</v>
      </c>
      <c r="B4130" s="227" t="s">
        <v>21845</v>
      </c>
      <c r="C4130" s="228" t="s">
        <v>2017</v>
      </c>
      <c r="D4130" s="228" t="s">
        <v>2020</v>
      </c>
      <c r="E4130" s="228" t="s">
        <v>21846</v>
      </c>
    </row>
    <row r="4131" spans="1:5" ht="12.75">
      <c r="A4131" s="227">
        <v>38462</v>
      </c>
      <c r="B4131" s="227" t="s">
        <v>21847</v>
      </c>
      <c r="C4131" s="228" t="s">
        <v>2017</v>
      </c>
      <c r="D4131" s="228" t="s">
        <v>2020</v>
      </c>
      <c r="E4131" s="228" t="s">
        <v>21848</v>
      </c>
    </row>
    <row r="4132" spans="1:5" ht="12.75">
      <c r="A4132" s="227">
        <v>36362</v>
      </c>
      <c r="B4132" s="227" t="s">
        <v>21849</v>
      </c>
      <c r="C4132" s="228" t="s">
        <v>2017</v>
      </c>
      <c r="D4132" s="228" t="s">
        <v>2020</v>
      </c>
      <c r="E4132" s="228" t="s">
        <v>21850</v>
      </c>
    </row>
    <row r="4133" spans="1:5" ht="12.75">
      <c r="A4133" s="227">
        <v>36298</v>
      </c>
      <c r="B4133" s="227" t="s">
        <v>21851</v>
      </c>
      <c r="C4133" s="228" t="s">
        <v>2017</v>
      </c>
      <c r="D4133" s="228" t="s">
        <v>2020</v>
      </c>
      <c r="E4133" s="228" t="s">
        <v>20910</v>
      </c>
    </row>
    <row r="4134" spans="1:5" ht="12.75">
      <c r="A4134" s="227">
        <v>38456</v>
      </c>
      <c r="B4134" s="227" t="s">
        <v>21852</v>
      </c>
      <c r="C4134" s="228" t="s">
        <v>2017</v>
      </c>
      <c r="D4134" s="228" t="s">
        <v>2020</v>
      </c>
      <c r="E4134" s="228" t="s">
        <v>21853</v>
      </c>
    </row>
    <row r="4135" spans="1:5" ht="12.75">
      <c r="A4135" s="227">
        <v>38457</v>
      </c>
      <c r="B4135" s="227" t="s">
        <v>21854</v>
      </c>
      <c r="C4135" s="228" t="s">
        <v>2017</v>
      </c>
      <c r="D4135" s="228" t="s">
        <v>2020</v>
      </c>
      <c r="E4135" s="228" t="s">
        <v>21855</v>
      </c>
    </row>
    <row r="4136" spans="1:5" ht="12.75">
      <c r="A4136" s="227">
        <v>38458</v>
      </c>
      <c r="B4136" s="227" t="s">
        <v>21856</v>
      </c>
      <c r="C4136" s="228" t="s">
        <v>2017</v>
      </c>
      <c r="D4136" s="228" t="s">
        <v>2020</v>
      </c>
      <c r="E4136" s="228" t="s">
        <v>20789</v>
      </c>
    </row>
    <row r="4137" spans="1:5" ht="12.75">
      <c r="A4137" s="227">
        <v>38459</v>
      </c>
      <c r="B4137" s="227" t="s">
        <v>21857</v>
      </c>
      <c r="C4137" s="228" t="s">
        <v>2017</v>
      </c>
      <c r="D4137" s="228" t="s">
        <v>2020</v>
      </c>
      <c r="E4137" s="228" t="s">
        <v>21858</v>
      </c>
    </row>
    <row r="4138" spans="1:5" ht="12.75">
      <c r="A4138" s="227">
        <v>38460</v>
      </c>
      <c r="B4138" s="227" t="s">
        <v>21859</v>
      </c>
      <c r="C4138" s="228" t="s">
        <v>2017</v>
      </c>
      <c r="D4138" s="228" t="s">
        <v>2020</v>
      </c>
      <c r="E4138" s="228" t="s">
        <v>21860</v>
      </c>
    </row>
    <row r="4139" spans="1:5" ht="12.75">
      <c r="A4139" s="227">
        <v>38461</v>
      </c>
      <c r="B4139" s="227" t="s">
        <v>21861</v>
      </c>
      <c r="C4139" s="228" t="s">
        <v>2017</v>
      </c>
      <c r="D4139" s="228" t="s">
        <v>2020</v>
      </c>
      <c r="E4139" s="228" t="s">
        <v>21862</v>
      </c>
    </row>
    <row r="4140" spans="1:5" ht="12.75">
      <c r="A4140" s="227">
        <v>7094</v>
      </c>
      <c r="B4140" s="227" t="s">
        <v>12914</v>
      </c>
      <c r="C4140" s="228" t="s">
        <v>2017</v>
      </c>
      <c r="D4140" s="228" t="s">
        <v>2018</v>
      </c>
      <c r="E4140" s="228" t="s">
        <v>21863</v>
      </c>
    </row>
    <row r="4141" spans="1:5" ht="12.75">
      <c r="A4141" s="227">
        <v>7116</v>
      </c>
      <c r="B4141" s="227" t="s">
        <v>12915</v>
      </c>
      <c r="C4141" s="228" t="s">
        <v>2017</v>
      </c>
      <c r="D4141" s="228" t="s">
        <v>2018</v>
      </c>
      <c r="E4141" s="228" t="s">
        <v>19484</v>
      </c>
    </row>
    <row r="4142" spans="1:5" ht="12.75">
      <c r="A4142" s="227">
        <v>7118</v>
      </c>
      <c r="B4142" s="227" t="s">
        <v>12916</v>
      </c>
      <c r="C4142" s="228" t="s">
        <v>2017</v>
      </c>
      <c r="D4142" s="228" t="s">
        <v>2018</v>
      </c>
      <c r="E4142" s="228" t="s">
        <v>21864</v>
      </c>
    </row>
    <row r="4143" spans="1:5" ht="12.75">
      <c r="A4143" s="227">
        <v>7098</v>
      </c>
      <c r="B4143" s="227" t="s">
        <v>12917</v>
      </c>
      <c r="C4143" s="228" t="s">
        <v>2017</v>
      </c>
      <c r="D4143" s="228" t="s">
        <v>2018</v>
      </c>
      <c r="E4143" s="228" t="s">
        <v>18831</v>
      </c>
    </row>
    <row r="4144" spans="1:5" ht="12.75">
      <c r="A4144" s="227">
        <v>7110</v>
      </c>
      <c r="B4144" s="227" t="s">
        <v>12918</v>
      </c>
      <c r="C4144" s="228" t="s">
        <v>2017</v>
      </c>
      <c r="D4144" s="228" t="s">
        <v>2018</v>
      </c>
      <c r="E4144" s="228" t="s">
        <v>21865</v>
      </c>
    </row>
    <row r="4145" spans="1:5" ht="12.75">
      <c r="A4145" s="227">
        <v>7123</v>
      </c>
      <c r="B4145" s="227" t="s">
        <v>12919</v>
      </c>
      <c r="C4145" s="228" t="s">
        <v>2017</v>
      </c>
      <c r="D4145" s="228" t="s">
        <v>2018</v>
      </c>
      <c r="E4145" s="228" t="s">
        <v>21866</v>
      </c>
    </row>
    <row r="4146" spans="1:5" ht="12.75">
      <c r="A4146" s="227">
        <v>7121</v>
      </c>
      <c r="B4146" s="227" t="s">
        <v>12920</v>
      </c>
      <c r="C4146" s="228" t="s">
        <v>2017</v>
      </c>
      <c r="D4146" s="228" t="s">
        <v>2018</v>
      </c>
      <c r="E4146" s="228" t="s">
        <v>19093</v>
      </c>
    </row>
    <row r="4147" spans="1:5" ht="12.75">
      <c r="A4147" s="227">
        <v>7137</v>
      </c>
      <c r="B4147" s="227" t="s">
        <v>12921</v>
      </c>
      <c r="C4147" s="228" t="s">
        <v>2017</v>
      </c>
      <c r="D4147" s="228" t="s">
        <v>2018</v>
      </c>
      <c r="E4147" s="228" t="s">
        <v>19090</v>
      </c>
    </row>
    <row r="4148" spans="1:5" ht="12.75">
      <c r="A4148" s="227">
        <v>7122</v>
      </c>
      <c r="B4148" s="227" t="s">
        <v>12922</v>
      </c>
      <c r="C4148" s="228" t="s">
        <v>2017</v>
      </c>
      <c r="D4148" s="228" t="s">
        <v>2018</v>
      </c>
      <c r="E4148" s="228" t="s">
        <v>21867</v>
      </c>
    </row>
    <row r="4149" spans="1:5" ht="12.75">
      <c r="A4149" s="227">
        <v>7114</v>
      </c>
      <c r="B4149" s="227" t="s">
        <v>12923</v>
      </c>
      <c r="C4149" s="228" t="s">
        <v>2017</v>
      </c>
      <c r="D4149" s="228" t="s">
        <v>2018</v>
      </c>
      <c r="E4149" s="228" t="s">
        <v>19253</v>
      </c>
    </row>
    <row r="4150" spans="1:5" ht="12.75">
      <c r="A4150" s="227">
        <v>7109</v>
      </c>
      <c r="B4150" s="227" t="s">
        <v>12924</v>
      </c>
      <c r="C4150" s="228" t="s">
        <v>2017</v>
      </c>
      <c r="D4150" s="228" t="s">
        <v>2018</v>
      </c>
      <c r="E4150" s="228" t="s">
        <v>21120</v>
      </c>
    </row>
    <row r="4151" spans="1:5" ht="12.75">
      <c r="A4151" s="227">
        <v>7135</v>
      </c>
      <c r="B4151" s="227" t="s">
        <v>12925</v>
      </c>
      <c r="C4151" s="228" t="s">
        <v>2017</v>
      </c>
      <c r="D4151" s="228" t="s">
        <v>2018</v>
      </c>
      <c r="E4151" s="228" t="s">
        <v>21868</v>
      </c>
    </row>
    <row r="4152" spans="1:5" ht="12.75">
      <c r="A4152" s="227">
        <v>37947</v>
      </c>
      <c r="B4152" s="227" t="s">
        <v>12926</v>
      </c>
      <c r="C4152" s="228" t="s">
        <v>2017</v>
      </c>
      <c r="D4152" s="228" t="s">
        <v>2018</v>
      </c>
      <c r="E4152" s="228" t="s">
        <v>18260</v>
      </c>
    </row>
    <row r="4153" spans="1:5" ht="12.75">
      <c r="A4153" s="227">
        <v>7103</v>
      </c>
      <c r="B4153" s="227" t="s">
        <v>12927</v>
      </c>
      <c r="C4153" s="228" t="s">
        <v>2017</v>
      </c>
      <c r="D4153" s="228" t="s">
        <v>2018</v>
      </c>
      <c r="E4153" s="228" t="s">
        <v>21869</v>
      </c>
    </row>
    <row r="4154" spans="1:5" ht="12.75">
      <c r="A4154" s="227">
        <v>40419</v>
      </c>
      <c r="B4154" s="227" t="s">
        <v>12928</v>
      </c>
      <c r="C4154" s="228" t="s">
        <v>2017</v>
      </c>
      <c r="D4154" s="228" t="s">
        <v>2020</v>
      </c>
      <c r="E4154" s="228" t="s">
        <v>21870</v>
      </c>
    </row>
    <row r="4155" spans="1:5" ht="12.75">
      <c r="A4155" s="227">
        <v>40420</v>
      </c>
      <c r="B4155" s="227" t="s">
        <v>12929</v>
      </c>
      <c r="C4155" s="228" t="s">
        <v>2017</v>
      </c>
      <c r="D4155" s="228" t="s">
        <v>2020</v>
      </c>
      <c r="E4155" s="228" t="s">
        <v>21871</v>
      </c>
    </row>
    <row r="4156" spans="1:5" ht="12.75">
      <c r="A4156" s="227">
        <v>40421</v>
      </c>
      <c r="B4156" s="227" t="s">
        <v>12930</v>
      </c>
      <c r="C4156" s="228" t="s">
        <v>2017</v>
      </c>
      <c r="D4156" s="228" t="s">
        <v>2020</v>
      </c>
      <c r="E4156" s="228" t="s">
        <v>21872</v>
      </c>
    </row>
    <row r="4157" spans="1:5" ht="12.75">
      <c r="A4157" s="227">
        <v>38905</v>
      </c>
      <c r="B4157" s="227" t="s">
        <v>21873</v>
      </c>
      <c r="C4157" s="228" t="s">
        <v>2017</v>
      </c>
      <c r="D4157" s="228" t="s">
        <v>2020</v>
      </c>
      <c r="E4157" s="228" t="s">
        <v>21874</v>
      </c>
    </row>
    <row r="4158" spans="1:5" ht="12.75">
      <c r="A4158" s="227">
        <v>38907</v>
      </c>
      <c r="B4158" s="227" t="s">
        <v>21875</v>
      </c>
      <c r="C4158" s="228" t="s">
        <v>2017</v>
      </c>
      <c r="D4158" s="228" t="s">
        <v>2020</v>
      </c>
      <c r="E4158" s="228" t="s">
        <v>21876</v>
      </c>
    </row>
    <row r="4159" spans="1:5" ht="12.75">
      <c r="A4159" s="227">
        <v>38910</v>
      </c>
      <c r="B4159" s="227" t="s">
        <v>21877</v>
      </c>
      <c r="C4159" s="228" t="s">
        <v>2017</v>
      </c>
      <c r="D4159" s="228" t="s">
        <v>2020</v>
      </c>
      <c r="E4159" s="228" t="s">
        <v>21878</v>
      </c>
    </row>
    <row r="4160" spans="1:5" ht="12.75">
      <c r="A4160" s="227">
        <v>11655</v>
      </c>
      <c r="B4160" s="227" t="s">
        <v>21879</v>
      </c>
      <c r="C4160" s="228" t="s">
        <v>2017</v>
      </c>
      <c r="D4160" s="228" t="s">
        <v>2018</v>
      </c>
      <c r="E4160" s="228" t="s">
        <v>21880</v>
      </c>
    </row>
    <row r="4161" spans="1:5" ht="12.75">
      <c r="A4161" s="227">
        <v>11656</v>
      </c>
      <c r="B4161" s="227" t="s">
        <v>21881</v>
      </c>
      <c r="C4161" s="228" t="s">
        <v>2017</v>
      </c>
      <c r="D4161" s="228" t="s">
        <v>2018</v>
      </c>
      <c r="E4161" s="228" t="s">
        <v>21882</v>
      </c>
    </row>
    <row r="4162" spans="1:5" ht="12.75">
      <c r="A4162" s="227">
        <v>7091</v>
      </c>
      <c r="B4162" s="227" t="s">
        <v>12931</v>
      </c>
      <c r="C4162" s="228" t="s">
        <v>2017</v>
      </c>
      <c r="D4162" s="228" t="s">
        <v>2018</v>
      </c>
      <c r="E4162" s="228" t="s">
        <v>21883</v>
      </c>
    </row>
    <row r="4163" spans="1:5" ht="12.75">
      <c r="A4163" s="227">
        <v>37948</v>
      </c>
      <c r="B4163" s="227" t="s">
        <v>12932</v>
      </c>
      <c r="C4163" s="228" t="s">
        <v>2017</v>
      </c>
      <c r="D4163" s="228" t="s">
        <v>2018</v>
      </c>
      <c r="E4163" s="228" t="s">
        <v>21816</v>
      </c>
    </row>
    <row r="4164" spans="1:5" ht="12.75">
      <c r="A4164" s="227">
        <v>7097</v>
      </c>
      <c r="B4164" s="227" t="s">
        <v>12933</v>
      </c>
      <c r="C4164" s="228" t="s">
        <v>2017</v>
      </c>
      <c r="D4164" s="228" t="s">
        <v>2018</v>
      </c>
      <c r="E4164" s="228" t="s">
        <v>18816</v>
      </c>
    </row>
    <row r="4165" spans="1:5" ht="12.75">
      <c r="A4165" s="227">
        <v>11658</v>
      </c>
      <c r="B4165" s="227" t="s">
        <v>12934</v>
      </c>
      <c r="C4165" s="228" t="s">
        <v>2017</v>
      </c>
      <c r="D4165" s="228" t="s">
        <v>2018</v>
      </c>
      <c r="E4165" s="228" t="s">
        <v>21884</v>
      </c>
    </row>
    <row r="4166" spans="1:5" ht="12.75">
      <c r="A4166" s="227">
        <v>7146</v>
      </c>
      <c r="B4166" s="227" t="s">
        <v>12935</v>
      </c>
      <c r="C4166" s="228" t="s">
        <v>2017</v>
      </c>
      <c r="D4166" s="228" t="s">
        <v>2018</v>
      </c>
      <c r="E4166" s="228" t="s">
        <v>21885</v>
      </c>
    </row>
    <row r="4167" spans="1:5" ht="12.75">
      <c r="A4167" s="227">
        <v>7138</v>
      </c>
      <c r="B4167" s="227" t="s">
        <v>12936</v>
      </c>
      <c r="C4167" s="228" t="s">
        <v>2017</v>
      </c>
      <c r="D4167" s="228" t="s">
        <v>2018</v>
      </c>
      <c r="E4167" s="228" t="s">
        <v>19949</v>
      </c>
    </row>
    <row r="4168" spans="1:5" ht="12.75">
      <c r="A4168" s="227">
        <v>7139</v>
      </c>
      <c r="B4168" s="227" t="s">
        <v>12937</v>
      </c>
      <c r="C4168" s="228" t="s">
        <v>2017</v>
      </c>
      <c r="D4168" s="228" t="s">
        <v>2018</v>
      </c>
      <c r="E4168" s="228" t="s">
        <v>18359</v>
      </c>
    </row>
    <row r="4169" spans="1:5" ht="12.75">
      <c r="A4169" s="227">
        <v>7140</v>
      </c>
      <c r="B4169" s="227" t="s">
        <v>12938</v>
      </c>
      <c r="C4169" s="228" t="s">
        <v>2017</v>
      </c>
      <c r="D4169" s="228" t="s">
        <v>2018</v>
      </c>
      <c r="E4169" s="228" t="s">
        <v>19506</v>
      </c>
    </row>
    <row r="4170" spans="1:5" ht="12.75">
      <c r="A4170" s="227">
        <v>7141</v>
      </c>
      <c r="B4170" s="227" t="s">
        <v>12939</v>
      </c>
      <c r="C4170" s="228" t="s">
        <v>2017</v>
      </c>
      <c r="D4170" s="228" t="s">
        <v>2018</v>
      </c>
      <c r="E4170" s="228" t="s">
        <v>18447</v>
      </c>
    </row>
    <row r="4171" spans="1:5" ht="12.75">
      <c r="A4171" s="227">
        <v>7143</v>
      </c>
      <c r="B4171" s="227" t="s">
        <v>12940</v>
      </c>
      <c r="C4171" s="228" t="s">
        <v>2017</v>
      </c>
      <c r="D4171" s="228" t="s">
        <v>2018</v>
      </c>
      <c r="E4171" s="228" t="s">
        <v>19522</v>
      </c>
    </row>
    <row r="4172" spans="1:5" ht="12.75">
      <c r="A4172" s="227">
        <v>7144</v>
      </c>
      <c r="B4172" s="227" t="s">
        <v>12941</v>
      </c>
      <c r="C4172" s="228" t="s">
        <v>2017</v>
      </c>
      <c r="D4172" s="228" t="s">
        <v>2018</v>
      </c>
      <c r="E4172" s="228" t="s">
        <v>21886</v>
      </c>
    </row>
    <row r="4173" spans="1:5" ht="12.75">
      <c r="A4173" s="227">
        <v>7145</v>
      </c>
      <c r="B4173" s="227" t="s">
        <v>12942</v>
      </c>
      <c r="C4173" s="228" t="s">
        <v>2017</v>
      </c>
      <c r="D4173" s="228" t="s">
        <v>2018</v>
      </c>
      <c r="E4173" s="228" t="s">
        <v>21887</v>
      </c>
    </row>
    <row r="4174" spans="1:5" ht="12.75">
      <c r="A4174" s="227">
        <v>7142</v>
      </c>
      <c r="B4174" s="227" t="s">
        <v>12943</v>
      </c>
      <c r="C4174" s="228" t="s">
        <v>2017</v>
      </c>
      <c r="D4174" s="228" t="s">
        <v>2018</v>
      </c>
      <c r="E4174" s="228" t="s">
        <v>21888</v>
      </c>
    </row>
    <row r="4175" spans="1:5" ht="12.75">
      <c r="A4175" s="227">
        <v>3593</v>
      </c>
      <c r="B4175" s="227" t="s">
        <v>12944</v>
      </c>
      <c r="C4175" s="228" t="s">
        <v>2017</v>
      </c>
      <c r="D4175" s="228" t="s">
        <v>2020</v>
      </c>
      <c r="E4175" s="228" t="s">
        <v>21889</v>
      </c>
    </row>
    <row r="4176" spans="1:5" ht="12.75">
      <c r="A4176" s="227">
        <v>3588</v>
      </c>
      <c r="B4176" s="227" t="s">
        <v>12945</v>
      </c>
      <c r="C4176" s="228" t="s">
        <v>2017</v>
      </c>
      <c r="D4176" s="228" t="s">
        <v>2020</v>
      </c>
      <c r="E4176" s="228" t="s">
        <v>21890</v>
      </c>
    </row>
    <row r="4177" spans="1:5" ht="12.75">
      <c r="A4177" s="227">
        <v>3585</v>
      </c>
      <c r="B4177" s="227" t="s">
        <v>12946</v>
      </c>
      <c r="C4177" s="228" t="s">
        <v>2017</v>
      </c>
      <c r="D4177" s="228" t="s">
        <v>2020</v>
      </c>
      <c r="E4177" s="228" t="s">
        <v>21891</v>
      </c>
    </row>
    <row r="4178" spans="1:5" ht="12.75">
      <c r="A4178" s="227">
        <v>3587</v>
      </c>
      <c r="B4178" s="227" t="s">
        <v>12947</v>
      </c>
      <c r="C4178" s="228" t="s">
        <v>2017</v>
      </c>
      <c r="D4178" s="228" t="s">
        <v>2020</v>
      </c>
      <c r="E4178" s="228" t="s">
        <v>21892</v>
      </c>
    </row>
    <row r="4179" spans="1:5" ht="12.75">
      <c r="A4179" s="227">
        <v>3590</v>
      </c>
      <c r="B4179" s="227" t="s">
        <v>12948</v>
      </c>
      <c r="C4179" s="228" t="s">
        <v>2017</v>
      </c>
      <c r="D4179" s="228" t="s">
        <v>2020</v>
      </c>
      <c r="E4179" s="228" t="s">
        <v>21893</v>
      </c>
    </row>
    <row r="4180" spans="1:5" ht="12.75">
      <c r="A4180" s="227">
        <v>3589</v>
      </c>
      <c r="B4180" s="227" t="s">
        <v>12949</v>
      </c>
      <c r="C4180" s="228" t="s">
        <v>2017</v>
      </c>
      <c r="D4180" s="228" t="s">
        <v>2020</v>
      </c>
      <c r="E4180" s="228" t="s">
        <v>21894</v>
      </c>
    </row>
    <row r="4181" spans="1:5" ht="12.75">
      <c r="A4181" s="227">
        <v>3586</v>
      </c>
      <c r="B4181" s="227" t="s">
        <v>12950</v>
      </c>
      <c r="C4181" s="228" t="s">
        <v>2017</v>
      </c>
      <c r="D4181" s="228" t="s">
        <v>2020</v>
      </c>
      <c r="E4181" s="228" t="s">
        <v>21895</v>
      </c>
    </row>
    <row r="4182" spans="1:5" ht="12.75">
      <c r="A4182" s="227">
        <v>3592</v>
      </c>
      <c r="B4182" s="227" t="s">
        <v>12951</v>
      </c>
      <c r="C4182" s="228" t="s">
        <v>2017</v>
      </c>
      <c r="D4182" s="228" t="s">
        <v>2020</v>
      </c>
      <c r="E4182" s="228" t="s">
        <v>21896</v>
      </c>
    </row>
    <row r="4183" spans="1:5" ht="12.75">
      <c r="A4183" s="227">
        <v>3591</v>
      </c>
      <c r="B4183" s="227" t="s">
        <v>12952</v>
      </c>
      <c r="C4183" s="228" t="s">
        <v>2017</v>
      </c>
      <c r="D4183" s="228" t="s">
        <v>2020</v>
      </c>
      <c r="E4183" s="228" t="s">
        <v>21897</v>
      </c>
    </row>
    <row r="4184" spans="1:5" ht="12.75">
      <c r="A4184" s="227">
        <v>40396</v>
      </c>
      <c r="B4184" s="227" t="s">
        <v>12953</v>
      </c>
      <c r="C4184" s="228" t="s">
        <v>2017</v>
      </c>
      <c r="D4184" s="228" t="s">
        <v>2018</v>
      </c>
      <c r="E4184" s="228" t="s">
        <v>21898</v>
      </c>
    </row>
    <row r="4185" spans="1:5" ht="12.75">
      <c r="A4185" s="227">
        <v>40395</v>
      </c>
      <c r="B4185" s="227" t="s">
        <v>12954</v>
      </c>
      <c r="C4185" s="228" t="s">
        <v>2017</v>
      </c>
      <c r="D4185" s="228" t="s">
        <v>2018</v>
      </c>
      <c r="E4185" s="228" t="s">
        <v>21899</v>
      </c>
    </row>
    <row r="4186" spans="1:5" ht="12.75">
      <c r="A4186" s="227">
        <v>40392</v>
      </c>
      <c r="B4186" s="227" t="s">
        <v>12955</v>
      </c>
      <c r="C4186" s="228" t="s">
        <v>2017</v>
      </c>
      <c r="D4186" s="228" t="s">
        <v>2018</v>
      </c>
      <c r="E4186" s="228" t="s">
        <v>19104</v>
      </c>
    </row>
    <row r="4187" spans="1:5" ht="12.75">
      <c r="A4187" s="227">
        <v>40394</v>
      </c>
      <c r="B4187" s="227" t="s">
        <v>12956</v>
      </c>
      <c r="C4187" s="228" t="s">
        <v>2017</v>
      </c>
      <c r="D4187" s="228" t="s">
        <v>2018</v>
      </c>
      <c r="E4187" s="228" t="s">
        <v>21900</v>
      </c>
    </row>
    <row r="4188" spans="1:5" ht="12.75">
      <c r="A4188" s="227">
        <v>40398</v>
      </c>
      <c r="B4188" s="227" t="s">
        <v>12957</v>
      </c>
      <c r="C4188" s="228" t="s">
        <v>2017</v>
      </c>
      <c r="D4188" s="228" t="s">
        <v>2018</v>
      </c>
      <c r="E4188" s="228" t="s">
        <v>21901</v>
      </c>
    </row>
    <row r="4189" spans="1:5" ht="12.75">
      <c r="A4189" s="227">
        <v>40397</v>
      </c>
      <c r="B4189" s="227" t="s">
        <v>12958</v>
      </c>
      <c r="C4189" s="228" t="s">
        <v>2017</v>
      </c>
      <c r="D4189" s="228" t="s">
        <v>2018</v>
      </c>
      <c r="E4189" s="228" t="s">
        <v>21902</v>
      </c>
    </row>
    <row r="4190" spans="1:5" ht="12.75">
      <c r="A4190" s="227">
        <v>40393</v>
      </c>
      <c r="B4190" s="227" t="s">
        <v>12959</v>
      </c>
      <c r="C4190" s="228" t="s">
        <v>2017</v>
      </c>
      <c r="D4190" s="228" t="s">
        <v>2018</v>
      </c>
      <c r="E4190" s="228" t="s">
        <v>21021</v>
      </c>
    </row>
    <row r="4191" spans="1:5" ht="12.75">
      <c r="A4191" s="227">
        <v>40399</v>
      </c>
      <c r="B4191" s="227" t="s">
        <v>12960</v>
      </c>
      <c r="C4191" s="228" t="s">
        <v>2017</v>
      </c>
      <c r="D4191" s="228" t="s">
        <v>2018</v>
      </c>
      <c r="E4191" s="228" t="s">
        <v>21903</v>
      </c>
    </row>
    <row r="4192" spans="1:5" ht="12.75">
      <c r="A4192" s="227">
        <v>39322</v>
      </c>
      <c r="B4192" s="227" t="s">
        <v>21904</v>
      </c>
      <c r="C4192" s="228" t="s">
        <v>2017</v>
      </c>
      <c r="D4192" s="228" t="s">
        <v>2020</v>
      </c>
      <c r="E4192" s="228" t="s">
        <v>19339</v>
      </c>
    </row>
    <row r="4193" spans="1:5" ht="12.75">
      <c r="A4193" s="227">
        <v>39289</v>
      </c>
      <c r="B4193" s="227" t="s">
        <v>21905</v>
      </c>
      <c r="C4193" s="228" t="s">
        <v>2017</v>
      </c>
      <c r="D4193" s="228" t="s">
        <v>2020</v>
      </c>
      <c r="E4193" s="228" t="s">
        <v>21906</v>
      </c>
    </row>
    <row r="4194" spans="1:5" ht="12.75">
      <c r="A4194" s="227">
        <v>39290</v>
      </c>
      <c r="B4194" s="227" t="s">
        <v>21907</v>
      </c>
      <c r="C4194" s="228" t="s">
        <v>2017</v>
      </c>
      <c r="D4194" s="228" t="s">
        <v>2020</v>
      </c>
      <c r="E4194" s="228" t="s">
        <v>21701</v>
      </c>
    </row>
    <row r="4195" spans="1:5" ht="12.75">
      <c r="A4195" s="227">
        <v>39291</v>
      </c>
      <c r="B4195" s="227" t="s">
        <v>21908</v>
      </c>
      <c r="C4195" s="228" t="s">
        <v>2017</v>
      </c>
      <c r="D4195" s="228" t="s">
        <v>2020</v>
      </c>
      <c r="E4195" s="228" t="s">
        <v>21909</v>
      </c>
    </row>
    <row r="4196" spans="1:5" ht="12.75">
      <c r="A4196" s="227">
        <v>41892</v>
      </c>
      <c r="B4196" s="227" t="s">
        <v>12961</v>
      </c>
      <c r="C4196" s="228" t="s">
        <v>2017</v>
      </c>
      <c r="D4196" s="228" t="s">
        <v>2020</v>
      </c>
      <c r="E4196" s="228" t="s">
        <v>21910</v>
      </c>
    </row>
    <row r="4197" spans="1:5" ht="12.75">
      <c r="A4197" s="227">
        <v>7048</v>
      </c>
      <c r="B4197" s="227" t="s">
        <v>12962</v>
      </c>
      <c r="C4197" s="228" t="s">
        <v>2017</v>
      </c>
      <c r="D4197" s="228" t="s">
        <v>2020</v>
      </c>
      <c r="E4197" s="228" t="s">
        <v>21911</v>
      </c>
    </row>
    <row r="4198" spans="1:5" ht="12.75">
      <c r="A4198" s="227">
        <v>7088</v>
      </c>
      <c r="B4198" s="227" t="s">
        <v>12963</v>
      </c>
      <c r="C4198" s="228" t="s">
        <v>2017</v>
      </c>
      <c r="D4198" s="228" t="s">
        <v>2020</v>
      </c>
      <c r="E4198" s="228" t="s">
        <v>21912</v>
      </c>
    </row>
    <row r="4199" spans="1:5" ht="12.75">
      <c r="A4199" s="227">
        <v>20179</v>
      </c>
      <c r="B4199" s="227" t="s">
        <v>21913</v>
      </c>
      <c r="C4199" s="228" t="s">
        <v>2017</v>
      </c>
      <c r="D4199" s="228" t="s">
        <v>2018</v>
      </c>
      <c r="E4199" s="228" t="s">
        <v>21914</v>
      </c>
    </row>
    <row r="4200" spans="1:5" ht="12.75">
      <c r="A4200" s="227">
        <v>20178</v>
      </c>
      <c r="B4200" s="227" t="s">
        <v>21915</v>
      </c>
      <c r="C4200" s="228" t="s">
        <v>2017</v>
      </c>
      <c r="D4200" s="228" t="s">
        <v>2018</v>
      </c>
      <c r="E4200" s="228" t="s">
        <v>21916</v>
      </c>
    </row>
    <row r="4201" spans="1:5" ht="12.75">
      <c r="A4201" s="227">
        <v>20180</v>
      </c>
      <c r="B4201" s="227" t="s">
        <v>21917</v>
      </c>
      <c r="C4201" s="228" t="s">
        <v>2017</v>
      </c>
      <c r="D4201" s="228" t="s">
        <v>2018</v>
      </c>
      <c r="E4201" s="228" t="s">
        <v>21918</v>
      </c>
    </row>
    <row r="4202" spans="1:5" ht="12.75">
      <c r="A4202" s="227">
        <v>20181</v>
      </c>
      <c r="B4202" s="227" t="s">
        <v>21919</v>
      </c>
      <c r="C4202" s="228" t="s">
        <v>2017</v>
      </c>
      <c r="D4202" s="228" t="s">
        <v>2018</v>
      </c>
      <c r="E4202" s="228" t="s">
        <v>21920</v>
      </c>
    </row>
    <row r="4203" spans="1:5" ht="12.75">
      <c r="A4203" s="227">
        <v>20177</v>
      </c>
      <c r="B4203" s="227" t="s">
        <v>21921</v>
      </c>
      <c r="C4203" s="228" t="s">
        <v>2017</v>
      </c>
      <c r="D4203" s="228" t="s">
        <v>2018</v>
      </c>
      <c r="E4203" s="228" t="s">
        <v>21922</v>
      </c>
    </row>
    <row r="4204" spans="1:5" ht="12.75">
      <c r="A4204" s="227">
        <v>7070</v>
      </c>
      <c r="B4204" s="227" t="s">
        <v>21923</v>
      </c>
      <c r="C4204" s="228" t="s">
        <v>2017</v>
      </c>
      <c r="D4204" s="228" t="s">
        <v>2018</v>
      </c>
      <c r="E4204" s="228" t="s">
        <v>21924</v>
      </c>
    </row>
    <row r="4205" spans="1:5" ht="12.75">
      <c r="A4205" s="227">
        <v>40945</v>
      </c>
      <c r="B4205" s="227" t="s">
        <v>12964</v>
      </c>
      <c r="C4205" s="228" t="s">
        <v>2021</v>
      </c>
      <c r="D4205" s="228" t="s">
        <v>2018</v>
      </c>
      <c r="E4205" s="228" t="s">
        <v>21299</v>
      </c>
    </row>
    <row r="4206" spans="1:5" ht="12.75">
      <c r="A4206" s="227">
        <v>40946</v>
      </c>
      <c r="B4206" s="227" t="s">
        <v>12965</v>
      </c>
      <c r="C4206" s="228" t="s">
        <v>2027</v>
      </c>
      <c r="D4206" s="228" t="s">
        <v>2018</v>
      </c>
      <c r="E4206" s="228" t="s">
        <v>21925</v>
      </c>
    </row>
    <row r="4207" spans="1:5" ht="12.75">
      <c r="A4207" s="227">
        <v>7153</v>
      </c>
      <c r="B4207" s="227" t="s">
        <v>12966</v>
      </c>
      <c r="C4207" s="228" t="s">
        <v>2021</v>
      </c>
      <c r="D4207" s="228" t="s">
        <v>2018</v>
      </c>
      <c r="E4207" s="228" t="s">
        <v>18476</v>
      </c>
    </row>
    <row r="4208" spans="1:5" ht="12.75">
      <c r="A4208" s="227">
        <v>41089</v>
      </c>
      <c r="B4208" s="227" t="s">
        <v>12967</v>
      </c>
      <c r="C4208" s="228" t="s">
        <v>2027</v>
      </c>
      <c r="D4208" s="228" t="s">
        <v>2018</v>
      </c>
      <c r="E4208" s="228" t="s">
        <v>21926</v>
      </c>
    </row>
    <row r="4209" spans="1:5" ht="12.75">
      <c r="A4209" s="227">
        <v>40943</v>
      </c>
      <c r="B4209" s="227" t="s">
        <v>12968</v>
      </c>
      <c r="C4209" s="228" t="s">
        <v>2021</v>
      </c>
      <c r="D4209" s="228" t="s">
        <v>2018</v>
      </c>
      <c r="E4209" s="228" t="s">
        <v>21927</v>
      </c>
    </row>
    <row r="4210" spans="1:5" ht="12.75">
      <c r="A4210" s="227">
        <v>40944</v>
      </c>
      <c r="B4210" s="227" t="s">
        <v>12969</v>
      </c>
      <c r="C4210" s="228" t="s">
        <v>2027</v>
      </c>
      <c r="D4210" s="228" t="s">
        <v>2018</v>
      </c>
      <c r="E4210" s="228" t="s">
        <v>21928</v>
      </c>
    </row>
    <row r="4211" spans="1:5" ht="12.75">
      <c r="A4211" s="227">
        <v>6175</v>
      </c>
      <c r="B4211" s="227" t="s">
        <v>12970</v>
      </c>
      <c r="C4211" s="228" t="s">
        <v>2021</v>
      </c>
      <c r="D4211" s="228" t="s">
        <v>2018</v>
      </c>
      <c r="E4211" s="228" t="s">
        <v>21929</v>
      </c>
    </row>
    <row r="4212" spans="1:5" ht="12.75">
      <c r="A4212" s="227">
        <v>41092</v>
      </c>
      <c r="B4212" s="227" t="s">
        <v>12971</v>
      </c>
      <c r="C4212" s="228" t="s">
        <v>2027</v>
      </c>
      <c r="D4212" s="228" t="s">
        <v>2018</v>
      </c>
      <c r="E4212" s="228" t="s">
        <v>21930</v>
      </c>
    </row>
    <row r="4213" spans="1:5" ht="12.75">
      <c r="A4213" s="227">
        <v>37712</v>
      </c>
      <c r="B4213" s="227" t="s">
        <v>12972</v>
      </c>
      <c r="C4213" s="228" t="s">
        <v>2019</v>
      </c>
      <c r="D4213" s="228" t="s">
        <v>2018</v>
      </c>
      <c r="E4213" s="228" t="s">
        <v>21931</v>
      </c>
    </row>
    <row r="4214" spans="1:5" ht="12.75">
      <c r="A4214" s="227">
        <v>34547</v>
      </c>
      <c r="B4214" s="227" t="s">
        <v>12973</v>
      </c>
      <c r="C4214" s="228" t="s">
        <v>2023</v>
      </c>
      <c r="D4214" s="228" t="s">
        <v>2018</v>
      </c>
      <c r="E4214" s="228" t="s">
        <v>20426</v>
      </c>
    </row>
    <row r="4215" spans="1:5" ht="12.75">
      <c r="A4215" s="227">
        <v>34548</v>
      </c>
      <c r="B4215" s="227" t="s">
        <v>12974</v>
      </c>
      <c r="C4215" s="228" t="s">
        <v>2023</v>
      </c>
      <c r="D4215" s="228" t="s">
        <v>2018</v>
      </c>
      <c r="E4215" s="228" t="s">
        <v>21932</v>
      </c>
    </row>
    <row r="4216" spans="1:5" ht="12.75">
      <c r="A4216" s="227">
        <v>34558</v>
      </c>
      <c r="B4216" s="227" t="s">
        <v>12975</v>
      </c>
      <c r="C4216" s="228" t="s">
        <v>2023</v>
      </c>
      <c r="D4216" s="228" t="s">
        <v>2018</v>
      </c>
      <c r="E4216" s="228" t="s">
        <v>18062</v>
      </c>
    </row>
    <row r="4217" spans="1:5" ht="12.75">
      <c r="A4217" s="227">
        <v>34550</v>
      </c>
      <c r="B4217" s="227" t="s">
        <v>12976</v>
      </c>
      <c r="C4217" s="228" t="s">
        <v>2023</v>
      </c>
      <c r="D4217" s="228" t="s">
        <v>2018</v>
      </c>
      <c r="E4217" s="228" t="s">
        <v>21933</v>
      </c>
    </row>
    <row r="4218" spans="1:5" ht="12.75">
      <c r="A4218" s="227">
        <v>34557</v>
      </c>
      <c r="B4218" s="227" t="s">
        <v>12977</v>
      </c>
      <c r="C4218" s="228" t="s">
        <v>2023</v>
      </c>
      <c r="D4218" s="228" t="s">
        <v>2018</v>
      </c>
      <c r="E4218" s="228" t="s">
        <v>19843</v>
      </c>
    </row>
    <row r="4219" spans="1:5" ht="12.75">
      <c r="A4219" s="227">
        <v>37411</v>
      </c>
      <c r="B4219" s="227" t="s">
        <v>12978</v>
      </c>
      <c r="C4219" s="228" t="s">
        <v>2019</v>
      </c>
      <c r="D4219" s="228" t="s">
        <v>2018</v>
      </c>
      <c r="E4219" s="228" t="s">
        <v>21934</v>
      </c>
    </row>
    <row r="4220" spans="1:5" ht="12.75">
      <c r="A4220" s="227">
        <v>39508</v>
      </c>
      <c r="B4220" s="227" t="s">
        <v>12979</v>
      </c>
      <c r="C4220" s="228" t="s">
        <v>2019</v>
      </c>
      <c r="D4220" s="228" t="s">
        <v>2018</v>
      </c>
      <c r="E4220" s="228" t="s">
        <v>21935</v>
      </c>
    </row>
    <row r="4221" spans="1:5" ht="12.75">
      <c r="A4221" s="227">
        <v>39507</v>
      </c>
      <c r="B4221" s="227" t="s">
        <v>12980</v>
      </c>
      <c r="C4221" s="228" t="s">
        <v>2019</v>
      </c>
      <c r="D4221" s="228" t="s">
        <v>2018</v>
      </c>
      <c r="E4221" s="228" t="s">
        <v>21936</v>
      </c>
    </row>
    <row r="4222" spans="1:5" ht="12.75">
      <c r="A4222" s="227">
        <v>7155</v>
      </c>
      <c r="B4222" s="227" t="s">
        <v>12981</v>
      </c>
      <c r="C4222" s="228" t="s">
        <v>2019</v>
      </c>
      <c r="D4222" s="228" t="s">
        <v>2018</v>
      </c>
      <c r="E4222" s="228" t="s">
        <v>21937</v>
      </c>
    </row>
    <row r="4223" spans="1:5" ht="12.75">
      <c r="A4223" s="227">
        <v>42406</v>
      </c>
      <c r="B4223" s="227" t="s">
        <v>12982</v>
      </c>
      <c r="C4223" s="228" t="s">
        <v>2019</v>
      </c>
      <c r="D4223" s="228" t="s">
        <v>2018</v>
      </c>
      <c r="E4223" s="228" t="s">
        <v>21938</v>
      </c>
    </row>
    <row r="4224" spans="1:5" ht="12.75">
      <c r="A4224" s="227">
        <v>7156</v>
      </c>
      <c r="B4224" s="227" t="s">
        <v>12983</v>
      </c>
      <c r="C4224" s="228" t="s">
        <v>2019</v>
      </c>
      <c r="D4224" s="228" t="s">
        <v>2022</v>
      </c>
      <c r="E4224" s="228" t="s">
        <v>21939</v>
      </c>
    </row>
    <row r="4225" spans="1:5" ht="12.75">
      <c r="A4225" s="227">
        <v>43127</v>
      </c>
      <c r="B4225" s="227" t="s">
        <v>12984</v>
      </c>
      <c r="C4225" s="228" t="s">
        <v>2019</v>
      </c>
      <c r="D4225" s="228" t="s">
        <v>2018</v>
      </c>
      <c r="E4225" s="228" t="s">
        <v>21940</v>
      </c>
    </row>
    <row r="4226" spans="1:5" ht="12.75">
      <c r="A4226" s="227">
        <v>10917</v>
      </c>
      <c r="B4226" s="227" t="s">
        <v>12985</v>
      </c>
      <c r="C4226" s="228" t="s">
        <v>2019</v>
      </c>
      <c r="D4226" s="228" t="s">
        <v>2018</v>
      </c>
      <c r="E4226" s="228" t="s">
        <v>21941</v>
      </c>
    </row>
    <row r="4227" spans="1:5" ht="12.75">
      <c r="A4227" s="227">
        <v>21141</v>
      </c>
      <c r="B4227" s="227" t="s">
        <v>12986</v>
      </c>
      <c r="C4227" s="228" t="s">
        <v>2019</v>
      </c>
      <c r="D4227" s="228" t="s">
        <v>2018</v>
      </c>
      <c r="E4227" s="228" t="s">
        <v>18172</v>
      </c>
    </row>
    <row r="4228" spans="1:5" ht="12.75">
      <c r="A4228" s="227">
        <v>39509</v>
      </c>
      <c r="B4228" s="227" t="s">
        <v>12987</v>
      </c>
      <c r="C4228" s="228" t="s">
        <v>2019</v>
      </c>
      <c r="D4228" s="228" t="s">
        <v>2018</v>
      </c>
      <c r="E4228" s="228" t="s">
        <v>19442</v>
      </c>
    </row>
    <row r="4229" spans="1:5" ht="12.75">
      <c r="A4229" s="227">
        <v>44529</v>
      </c>
      <c r="B4229" s="227" t="s">
        <v>12988</v>
      </c>
      <c r="C4229" s="228" t="s">
        <v>2019</v>
      </c>
      <c r="D4229" s="228" t="s">
        <v>2020</v>
      </c>
      <c r="E4229" s="228" t="s">
        <v>21942</v>
      </c>
    </row>
    <row r="4230" spans="1:5" ht="12.75">
      <c r="A4230" s="227">
        <v>7167</v>
      </c>
      <c r="B4230" s="227" t="s">
        <v>12989</v>
      </c>
      <c r="C4230" s="228" t="s">
        <v>2019</v>
      </c>
      <c r="D4230" s="228" t="s">
        <v>2020</v>
      </c>
      <c r="E4230" s="228" t="s">
        <v>20432</v>
      </c>
    </row>
    <row r="4231" spans="1:5" ht="12.75">
      <c r="A4231" s="227">
        <v>10928</v>
      </c>
      <c r="B4231" s="227" t="s">
        <v>12990</v>
      </c>
      <c r="C4231" s="228" t="s">
        <v>2019</v>
      </c>
      <c r="D4231" s="228" t="s">
        <v>2020</v>
      </c>
      <c r="E4231" s="228" t="s">
        <v>21943</v>
      </c>
    </row>
    <row r="4232" spans="1:5" ht="12.75">
      <c r="A4232" s="227">
        <v>10933</v>
      </c>
      <c r="B4232" s="227" t="s">
        <v>12991</v>
      </c>
      <c r="C4232" s="228" t="s">
        <v>2019</v>
      </c>
      <c r="D4232" s="228" t="s">
        <v>2020</v>
      </c>
      <c r="E4232" s="228" t="s">
        <v>21944</v>
      </c>
    </row>
    <row r="4233" spans="1:5" ht="12.75">
      <c r="A4233" s="227">
        <v>7158</v>
      </c>
      <c r="B4233" s="227" t="s">
        <v>12992</v>
      </c>
      <c r="C4233" s="228" t="s">
        <v>2019</v>
      </c>
      <c r="D4233" s="228" t="s">
        <v>2020</v>
      </c>
      <c r="E4233" s="228" t="s">
        <v>21945</v>
      </c>
    </row>
    <row r="4234" spans="1:5" ht="12.75">
      <c r="A4234" s="227">
        <v>10927</v>
      </c>
      <c r="B4234" s="227" t="s">
        <v>12993</v>
      </c>
      <c r="C4234" s="228" t="s">
        <v>2019</v>
      </c>
      <c r="D4234" s="228" t="s">
        <v>2020</v>
      </c>
      <c r="E4234" s="228" t="s">
        <v>21946</v>
      </c>
    </row>
    <row r="4235" spans="1:5" ht="12.75">
      <c r="A4235" s="227">
        <v>7162</v>
      </c>
      <c r="B4235" s="227" t="s">
        <v>12994</v>
      </c>
      <c r="C4235" s="228" t="s">
        <v>2019</v>
      </c>
      <c r="D4235" s="228" t="s">
        <v>2020</v>
      </c>
      <c r="E4235" s="228" t="s">
        <v>21947</v>
      </c>
    </row>
    <row r="4236" spans="1:5" ht="12.75">
      <c r="A4236" s="227">
        <v>10932</v>
      </c>
      <c r="B4236" s="227" t="s">
        <v>12995</v>
      </c>
      <c r="C4236" s="228" t="s">
        <v>2019</v>
      </c>
      <c r="D4236" s="228" t="s">
        <v>2020</v>
      </c>
      <c r="E4236" s="228" t="s">
        <v>21948</v>
      </c>
    </row>
    <row r="4237" spans="1:5" ht="12.75">
      <c r="A4237" s="227">
        <v>10937</v>
      </c>
      <c r="B4237" s="227" t="s">
        <v>12996</v>
      </c>
      <c r="C4237" s="228" t="s">
        <v>2019</v>
      </c>
      <c r="D4237" s="228" t="s">
        <v>2020</v>
      </c>
      <c r="E4237" s="228" t="s">
        <v>21949</v>
      </c>
    </row>
    <row r="4238" spans="1:5" ht="12.75">
      <c r="A4238" s="227">
        <v>10935</v>
      </c>
      <c r="B4238" s="227" t="s">
        <v>12997</v>
      </c>
      <c r="C4238" s="228" t="s">
        <v>2019</v>
      </c>
      <c r="D4238" s="228" t="s">
        <v>2020</v>
      </c>
      <c r="E4238" s="228" t="s">
        <v>19809</v>
      </c>
    </row>
    <row r="4239" spans="1:5" ht="12.75">
      <c r="A4239" s="227">
        <v>10931</v>
      </c>
      <c r="B4239" s="227" t="s">
        <v>12998</v>
      </c>
      <c r="C4239" s="228" t="s">
        <v>2019</v>
      </c>
      <c r="D4239" s="228" t="s">
        <v>2020</v>
      </c>
      <c r="E4239" s="228" t="s">
        <v>21950</v>
      </c>
    </row>
    <row r="4240" spans="1:5" ht="12.75">
      <c r="A4240" s="227">
        <v>7164</v>
      </c>
      <c r="B4240" s="227" t="s">
        <v>12999</v>
      </c>
      <c r="C4240" s="228" t="s">
        <v>2019</v>
      </c>
      <c r="D4240" s="228" t="s">
        <v>2020</v>
      </c>
      <c r="E4240" s="228" t="s">
        <v>18624</v>
      </c>
    </row>
    <row r="4241" spans="1:5" ht="12.75">
      <c r="A4241" s="227">
        <v>36887</v>
      </c>
      <c r="B4241" s="227" t="s">
        <v>13000</v>
      </c>
      <c r="C4241" s="228" t="s">
        <v>2019</v>
      </c>
      <c r="D4241" s="228" t="s">
        <v>2018</v>
      </c>
      <c r="E4241" s="228" t="s">
        <v>18111</v>
      </c>
    </row>
    <row r="4242" spans="1:5" ht="12.75">
      <c r="A4242" s="227">
        <v>34630</v>
      </c>
      <c r="B4242" s="227" t="s">
        <v>13001</v>
      </c>
      <c r="C4242" s="228" t="s">
        <v>2017</v>
      </c>
      <c r="D4242" s="228" t="s">
        <v>2018</v>
      </c>
      <c r="E4242" s="228" t="s">
        <v>21951</v>
      </c>
    </row>
    <row r="4243" spans="1:5" ht="12.75">
      <c r="A4243" s="227">
        <v>7161</v>
      </c>
      <c r="B4243" s="227" t="s">
        <v>13002</v>
      </c>
      <c r="C4243" s="228" t="s">
        <v>2019</v>
      </c>
      <c r="D4243" s="228" t="s">
        <v>2020</v>
      </c>
      <c r="E4243" s="228" t="s">
        <v>18070</v>
      </c>
    </row>
    <row r="4244" spans="1:5" ht="12.75">
      <c r="A4244" s="227">
        <v>7170</v>
      </c>
      <c r="B4244" s="227" t="s">
        <v>13003</v>
      </c>
      <c r="C4244" s="228" t="s">
        <v>2019</v>
      </c>
      <c r="D4244" s="228" t="s">
        <v>2018</v>
      </c>
      <c r="E4244" s="228" t="s">
        <v>18048</v>
      </c>
    </row>
    <row r="4245" spans="1:5" ht="12.75">
      <c r="A4245" s="227">
        <v>37524</v>
      </c>
      <c r="B4245" s="227" t="s">
        <v>13004</v>
      </c>
      <c r="C4245" s="228" t="s">
        <v>2023</v>
      </c>
      <c r="D4245" s="228" t="s">
        <v>2022</v>
      </c>
      <c r="E4245" s="228" t="s">
        <v>18253</v>
      </c>
    </row>
    <row r="4246" spans="1:5" ht="12.75">
      <c r="A4246" s="227">
        <v>37525</v>
      </c>
      <c r="B4246" s="227" t="s">
        <v>13005</v>
      </c>
      <c r="C4246" s="228" t="s">
        <v>2023</v>
      </c>
      <c r="D4246" s="228" t="s">
        <v>2018</v>
      </c>
      <c r="E4246" s="228" t="s">
        <v>18531</v>
      </c>
    </row>
    <row r="4247" spans="1:5" ht="12.75">
      <c r="A4247" s="227">
        <v>36789</v>
      </c>
      <c r="B4247" s="227" t="s">
        <v>13006</v>
      </c>
      <c r="C4247" s="228" t="s">
        <v>2017</v>
      </c>
      <c r="D4247" s="228" t="s">
        <v>2018</v>
      </c>
      <c r="E4247" s="228" t="s">
        <v>21952</v>
      </c>
    </row>
    <row r="4248" spans="1:5" ht="12.75">
      <c r="A4248" s="227">
        <v>7173</v>
      </c>
      <c r="B4248" s="227" t="s">
        <v>13007</v>
      </c>
      <c r="C4248" s="228" t="s">
        <v>2030</v>
      </c>
      <c r="D4248" s="228" t="s">
        <v>2022</v>
      </c>
      <c r="E4248" s="228" t="s">
        <v>21953</v>
      </c>
    </row>
    <row r="4249" spans="1:5" ht="12.75">
      <c r="A4249" s="227">
        <v>7175</v>
      </c>
      <c r="B4249" s="227" t="s">
        <v>13008</v>
      </c>
      <c r="C4249" s="228" t="s">
        <v>2017</v>
      </c>
      <c r="D4249" s="228" t="s">
        <v>2018</v>
      </c>
      <c r="E4249" s="228" t="s">
        <v>21954</v>
      </c>
    </row>
    <row r="4250" spans="1:5" ht="12.75">
      <c r="A4250" s="227">
        <v>40741</v>
      </c>
      <c r="B4250" s="227" t="s">
        <v>13009</v>
      </c>
      <c r="C4250" s="228" t="s">
        <v>2017</v>
      </c>
      <c r="D4250" s="228" t="s">
        <v>2018</v>
      </c>
      <c r="E4250" s="228" t="s">
        <v>21955</v>
      </c>
    </row>
    <row r="4251" spans="1:5" ht="12.75">
      <c r="A4251" s="227">
        <v>7184</v>
      </c>
      <c r="B4251" s="227" t="s">
        <v>13010</v>
      </c>
      <c r="C4251" s="228" t="s">
        <v>2019</v>
      </c>
      <c r="D4251" s="228" t="s">
        <v>2020</v>
      </c>
      <c r="E4251" s="228" t="s">
        <v>21956</v>
      </c>
    </row>
    <row r="4252" spans="1:5" ht="12.75">
      <c r="A4252" s="227">
        <v>34458</v>
      </c>
      <c r="B4252" s="227" t="s">
        <v>13011</v>
      </c>
      <c r="C4252" s="228" t="s">
        <v>2017</v>
      </c>
      <c r="D4252" s="228" t="s">
        <v>2018</v>
      </c>
      <c r="E4252" s="228" t="s">
        <v>21957</v>
      </c>
    </row>
    <row r="4253" spans="1:5" ht="12.75">
      <c r="A4253" s="227">
        <v>34464</v>
      </c>
      <c r="B4253" s="227" t="s">
        <v>13012</v>
      </c>
      <c r="C4253" s="228" t="s">
        <v>2017</v>
      </c>
      <c r="D4253" s="228" t="s">
        <v>2018</v>
      </c>
      <c r="E4253" s="228" t="s">
        <v>21958</v>
      </c>
    </row>
    <row r="4254" spans="1:5" ht="12.75">
      <c r="A4254" s="227">
        <v>34468</v>
      </c>
      <c r="B4254" s="227" t="s">
        <v>13013</v>
      </c>
      <c r="C4254" s="228" t="s">
        <v>2017</v>
      </c>
      <c r="D4254" s="228" t="s">
        <v>2018</v>
      </c>
      <c r="E4254" s="228" t="s">
        <v>21959</v>
      </c>
    </row>
    <row r="4255" spans="1:5" ht="12.75">
      <c r="A4255" s="227">
        <v>34473</v>
      </c>
      <c r="B4255" s="227" t="s">
        <v>13014</v>
      </c>
      <c r="C4255" s="228" t="s">
        <v>2017</v>
      </c>
      <c r="D4255" s="228" t="s">
        <v>2018</v>
      </c>
      <c r="E4255" s="228" t="s">
        <v>21960</v>
      </c>
    </row>
    <row r="4256" spans="1:5" ht="12.75">
      <c r="A4256" s="227">
        <v>34480</v>
      </c>
      <c r="B4256" s="227" t="s">
        <v>13015</v>
      </c>
      <c r="C4256" s="228" t="s">
        <v>2017</v>
      </c>
      <c r="D4256" s="228" t="s">
        <v>2018</v>
      </c>
      <c r="E4256" s="228" t="s">
        <v>21961</v>
      </c>
    </row>
    <row r="4257" spans="1:5" ht="12.75">
      <c r="A4257" s="227">
        <v>34486</v>
      </c>
      <c r="B4257" s="227" t="s">
        <v>13016</v>
      </c>
      <c r="C4257" s="228" t="s">
        <v>2017</v>
      </c>
      <c r="D4257" s="228" t="s">
        <v>2018</v>
      </c>
      <c r="E4257" s="228" t="s">
        <v>21962</v>
      </c>
    </row>
    <row r="4258" spans="1:5" ht="12.75">
      <c r="A4258" s="227">
        <v>7190</v>
      </c>
      <c r="B4258" s="227" t="s">
        <v>13017</v>
      </c>
      <c r="C4258" s="228" t="s">
        <v>2017</v>
      </c>
      <c r="D4258" s="228" t="s">
        <v>2018</v>
      </c>
      <c r="E4258" s="228" t="s">
        <v>18107</v>
      </c>
    </row>
    <row r="4259" spans="1:5" ht="12.75">
      <c r="A4259" s="227">
        <v>34417</v>
      </c>
      <c r="B4259" s="227" t="s">
        <v>13018</v>
      </c>
      <c r="C4259" s="228" t="s">
        <v>2017</v>
      </c>
      <c r="D4259" s="228" t="s">
        <v>2018</v>
      </c>
      <c r="E4259" s="228" t="s">
        <v>21963</v>
      </c>
    </row>
    <row r="4260" spans="1:5" ht="12.75">
      <c r="A4260" s="227">
        <v>7213</v>
      </c>
      <c r="B4260" s="227" t="s">
        <v>13019</v>
      </c>
      <c r="C4260" s="228" t="s">
        <v>2019</v>
      </c>
      <c r="D4260" s="228" t="s">
        <v>2018</v>
      </c>
      <c r="E4260" s="228" t="s">
        <v>21964</v>
      </c>
    </row>
    <row r="4261" spans="1:5" ht="12.75">
      <c r="A4261" s="227">
        <v>7195</v>
      </c>
      <c r="B4261" s="227" t="s">
        <v>13020</v>
      </c>
      <c r="C4261" s="228" t="s">
        <v>2017</v>
      </c>
      <c r="D4261" s="228" t="s">
        <v>2018</v>
      </c>
      <c r="E4261" s="228" t="s">
        <v>21965</v>
      </c>
    </row>
    <row r="4262" spans="1:5" ht="12.75">
      <c r="A4262" s="227">
        <v>7186</v>
      </c>
      <c r="B4262" s="227" t="s">
        <v>13021</v>
      </c>
      <c r="C4262" s="228" t="s">
        <v>2017</v>
      </c>
      <c r="D4262" s="228" t="s">
        <v>2022</v>
      </c>
      <c r="E4262" s="228" t="s">
        <v>19451</v>
      </c>
    </row>
    <row r="4263" spans="1:5" ht="12.75">
      <c r="A4263" s="227">
        <v>7194</v>
      </c>
      <c r="B4263" s="227" t="s">
        <v>13022</v>
      </c>
      <c r="C4263" s="228" t="s">
        <v>2019</v>
      </c>
      <c r="D4263" s="228" t="s">
        <v>2018</v>
      </c>
      <c r="E4263" s="228" t="s">
        <v>21966</v>
      </c>
    </row>
    <row r="4264" spans="1:5" ht="12.75">
      <c r="A4264" s="227">
        <v>7197</v>
      </c>
      <c r="B4264" s="227" t="s">
        <v>13023</v>
      </c>
      <c r="C4264" s="228" t="s">
        <v>2017</v>
      </c>
      <c r="D4264" s="228" t="s">
        <v>2018</v>
      </c>
      <c r="E4264" s="228" t="s">
        <v>21967</v>
      </c>
    </row>
    <row r="4265" spans="1:5" ht="12.75">
      <c r="A4265" s="227">
        <v>7192</v>
      </c>
      <c r="B4265" s="227" t="s">
        <v>13024</v>
      </c>
      <c r="C4265" s="228" t="s">
        <v>2017</v>
      </c>
      <c r="D4265" s="228" t="s">
        <v>2018</v>
      </c>
      <c r="E4265" s="228" t="s">
        <v>21968</v>
      </c>
    </row>
    <row r="4266" spans="1:5" ht="12.75">
      <c r="A4266" s="227">
        <v>7193</v>
      </c>
      <c r="B4266" s="227" t="s">
        <v>13025</v>
      </c>
      <c r="C4266" s="228" t="s">
        <v>2017</v>
      </c>
      <c r="D4266" s="228" t="s">
        <v>2018</v>
      </c>
      <c r="E4266" s="228" t="s">
        <v>21969</v>
      </c>
    </row>
    <row r="4267" spans="1:5" ht="12.75">
      <c r="A4267" s="227">
        <v>7189</v>
      </c>
      <c r="B4267" s="227" t="s">
        <v>13026</v>
      </c>
      <c r="C4267" s="228" t="s">
        <v>2017</v>
      </c>
      <c r="D4267" s="228" t="s">
        <v>2018</v>
      </c>
      <c r="E4267" s="228" t="s">
        <v>21970</v>
      </c>
    </row>
    <row r="4268" spans="1:5" ht="12.75">
      <c r="A4268" s="227">
        <v>34402</v>
      </c>
      <c r="B4268" s="227" t="s">
        <v>13027</v>
      </c>
      <c r="C4268" s="228" t="s">
        <v>2017</v>
      </c>
      <c r="D4268" s="228" t="s">
        <v>2018</v>
      </c>
      <c r="E4268" s="228" t="s">
        <v>21971</v>
      </c>
    </row>
    <row r="4269" spans="1:5" ht="12.75">
      <c r="A4269" s="227">
        <v>7245</v>
      </c>
      <c r="B4269" s="227" t="s">
        <v>13028</v>
      </c>
      <c r="C4269" s="228" t="s">
        <v>2017</v>
      </c>
      <c r="D4269" s="228" t="s">
        <v>2018</v>
      </c>
      <c r="E4269" s="228" t="s">
        <v>21972</v>
      </c>
    </row>
    <row r="4270" spans="1:5" ht="12.75">
      <c r="A4270" s="227">
        <v>34425</v>
      </c>
      <c r="B4270" s="227" t="s">
        <v>13029</v>
      </c>
      <c r="C4270" s="228" t="s">
        <v>2017</v>
      </c>
      <c r="D4270" s="228" t="s">
        <v>2018</v>
      </c>
      <c r="E4270" s="228" t="s">
        <v>21973</v>
      </c>
    </row>
    <row r="4271" spans="1:5" ht="12.75">
      <c r="A4271" s="227">
        <v>7223</v>
      </c>
      <c r="B4271" s="227" t="s">
        <v>13030</v>
      </c>
      <c r="C4271" s="228" t="s">
        <v>2017</v>
      </c>
      <c r="D4271" s="228" t="s">
        <v>2018</v>
      </c>
      <c r="E4271" s="228" t="s">
        <v>21974</v>
      </c>
    </row>
    <row r="4272" spans="1:5" ht="12.75">
      <c r="A4272" s="227">
        <v>7234</v>
      </c>
      <c r="B4272" s="227" t="s">
        <v>13031</v>
      </c>
      <c r="C4272" s="228" t="s">
        <v>2017</v>
      </c>
      <c r="D4272" s="228" t="s">
        <v>2018</v>
      </c>
      <c r="E4272" s="228" t="s">
        <v>21975</v>
      </c>
    </row>
    <row r="4273" spans="1:5" ht="12.75">
      <c r="A4273" s="227">
        <v>7224</v>
      </c>
      <c r="B4273" s="227" t="s">
        <v>13032</v>
      </c>
      <c r="C4273" s="228" t="s">
        <v>2017</v>
      </c>
      <c r="D4273" s="228" t="s">
        <v>2018</v>
      </c>
      <c r="E4273" s="228" t="s">
        <v>21976</v>
      </c>
    </row>
    <row r="4274" spans="1:5" ht="12.75">
      <c r="A4274" s="227">
        <v>7225</v>
      </c>
      <c r="B4274" s="227" t="s">
        <v>13033</v>
      </c>
      <c r="C4274" s="228" t="s">
        <v>2017</v>
      </c>
      <c r="D4274" s="228" t="s">
        <v>2018</v>
      </c>
      <c r="E4274" s="228" t="s">
        <v>21977</v>
      </c>
    </row>
    <row r="4275" spans="1:5" ht="12.75">
      <c r="A4275" s="227">
        <v>7226</v>
      </c>
      <c r="B4275" s="227" t="s">
        <v>13034</v>
      </c>
      <c r="C4275" s="228" t="s">
        <v>2017</v>
      </c>
      <c r="D4275" s="228" t="s">
        <v>2018</v>
      </c>
      <c r="E4275" s="228" t="s">
        <v>21978</v>
      </c>
    </row>
    <row r="4276" spans="1:5" ht="12.75">
      <c r="A4276" s="227">
        <v>7227</v>
      </c>
      <c r="B4276" s="227" t="s">
        <v>13035</v>
      </c>
      <c r="C4276" s="228" t="s">
        <v>2017</v>
      </c>
      <c r="D4276" s="228" t="s">
        <v>2018</v>
      </c>
      <c r="E4276" s="228" t="s">
        <v>21979</v>
      </c>
    </row>
    <row r="4277" spans="1:5" ht="12.75">
      <c r="A4277" s="227">
        <v>7212</v>
      </c>
      <c r="B4277" s="227" t="s">
        <v>13036</v>
      </c>
      <c r="C4277" s="228" t="s">
        <v>2017</v>
      </c>
      <c r="D4277" s="228" t="s">
        <v>2018</v>
      </c>
      <c r="E4277" s="228" t="s">
        <v>21980</v>
      </c>
    </row>
    <row r="4278" spans="1:5" ht="12.75">
      <c r="A4278" s="227">
        <v>7229</v>
      </c>
      <c r="B4278" s="227" t="s">
        <v>13037</v>
      </c>
      <c r="C4278" s="228" t="s">
        <v>2017</v>
      </c>
      <c r="D4278" s="228" t="s">
        <v>2018</v>
      </c>
      <c r="E4278" s="228" t="s">
        <v>21981</v>
      </c>
    </row>
    <row r="4279" spans="1:5" ht="12.75">
      <c r="A4279" s="227">
        <v>7230</v>
      </c>
      <c r="B4279" s="227" t="s">
        <v>13038</v>
      </c>
      <c r="C4279" s="228" t="s">
        <v>2017</v>
      </c>
      <c r="D4279" s="228" t="s">
        <v>2018</v>
      </c>
      <c r="E4279" s="228" t="s">
        <v>21982</v>
      </c>
    </row>
    <row r="4280" spans="1:5" ht="12.75">
      <c r="A4280" s="227">
        <v>7231</v>
      </c>
      <c r="B4280" s="227" t="s">
        <v>13039</v>
      </c>
      <c r="C4280" s="228" t="s">
        <v>2017</v>
      </c>
      <c r="D4280" s="228" t="s">
        <v>2018</v>
      </c>
      <c r="E4280" s="228" t="s">
        <v>21983</v>
      </c>
    </row>
    <row r="4281" spans="1:5" ht="12.75">
      <c r="A4281" s="227">
        <v>7220</v>
      </c>
      <c r="B4281" s="227" t="s">
        <v>13040</v>
      </c>
      <c r="C4281" s="228" t="s">
        <v>2017</v>
      </c>
      <c r="D4281" s="228" t="s">
        <v>2018</v>
      </c>
      <c r="E4281" s="228" t="s">
        <v>21984</v>
      </c>
    </row>
    <row r="4282" spans="1:5" ht="12.75">
      <c r="A4282" s="227">
        <v>34447</v>
      </c>
      <c r="B4282" s="227" t="s">
        <v>13041</v>
      </c>
      <c r="C4282" s="228" t="s">
        <v>2017</v>
      </c>
      <c r="D4282" s="228" t="s">
        <v>2018</v>
      </c>
      <c r="E4282" s="228" t="s">
        <v>21985</v>
      </c>
    </row>
    <row r="4283" spans="1:5" ht="12.75">
      <c r="A4283" s="227">
        <v>7233</v>
      </c>
      <c r="B4283" s="227" t="s">
        <v>13042</v>
      </c>
      <c r="C4283" s="228" t="s">
        <v>2017</v>
      </c>
      <c r="D4283" s="228" t="s">
        <v>2018</v>
      </c>
      <c r="E4283" s="228" t="s">
        <v>21986</v>
      </c>
    </row>
    <row r="4284" spans="1:5" ht="12.75">
      <c r="A4284" s="227">
        <v>40740</v>
      </c>
      <c r="B4284" s="227" t="s">
        <v>13043</v>
      </c>
      <c r="C4284" s="228" t="s">
        <v>2019</v>
      </c>
      <c r="D4284" s="228" t="s">
        <v>2020</v>
      </c>
      <c r="E4284" s="228" t="s">
        <v>21987</v>
      </c>
    </row>
    <row r="4285" spans="1:5" ht="12.75">
      <c r="A4285" s="227">
        <v>25007</v>
      </c>
      <c r="B4285" s="227" t="s">
        <v>13044</v>
      </c>
      <c r="C4285" s="228" t="s">
        <v>2019</v>
      </c>
      <c r="D4285" s="228" t="s">
        <v>2020</v>
      </c>
      <c r="E4285" s="228" t="s">
        <v>21988</v>
      </c>
    </row>
    <row r="4286" spans="1:5" ht="12.75">
      <c r="A4286" s="227">
        <v>43071</v>
      </c>
      <c r="B4286" s="227" t="s">
        <v>13045</v>
      </c>
      <c r="C4286" s="228" t="s">
        <v>2019</v>
      </c>
      <c r="D4286" s="228" t="s">
        <v>2020</v>
      </c>
      <c r="E4286" s="228" t="s">
        <v>21989</v>
      </c>
    </row>
    <row r="4287" spans="1:5" ht="12.75">
      <c r="A4287" s="227">
        <v>39520</v>
      </c>
      <c r="B4287" s="227" t="s">
        <v>13046</v>
      </c>
      <c r="C4287" s="228" t="s">
        <v>2019</v>
      </c>
      <c r="D4287" s="228" t="s">
        <v>2020</v>
      </c>
      <c r="E4287" s="228" t="s">
        <v>21990</v>
      </c>
    </row>
    <row r="4288" spans="1:5" ht="12.75">
      <c r="A4288" s="227">
        <v>39521</v>
      </c>
      <c r="B4288" s="227" t="s">
        <v>13047</v>
      </c>
      <c r="C4288" s="228" t="s">
        <v>2019</v>
      </c>
      <c r="D4288" s="228" t="s">
        <v>2020</v>
      </c>
      <c r="E4288" s="228" t="s">
        <v>21991</v>
      </c>
    </row>
    <row r="4289" spans="1:5" ht="12.75">
      <c r="A4289" s="227">
        <v>39522</v>
      </c>
      <c r="B4289" s="227" t="s">
        <v>13048</v>
      </c>
      <c r="C4289" s="228" t="s">
        <v>2019</v>
      </c>
      <c r="D4289" s="228" t="s">
        <v>2020</v>
      </c>
      <c r="E4289" s="228" t="s">
        <v>21992</v>
      </c>
    </row>
    <row r="4290" spans="1:5" ht="12.75">
      <c r="A4290" s="227">
        <v>7243</v>
      </c>
      <c r="B4290" s="227" t="s">
        <v>13049</v>
      </c>
      <c r="C4290" s="228" t="s">
        <v>2019</v>
      </c>
      <c r="D4290" s="228" t="s">
        <v>2020</v>
      </c>
      <c r="E4290" s="228" t="s">
        <v>21993</v>
      </c>
    </row>
    <row r="4291" spans="1:5" ht="12.75">
      <c r="A4291" s="227">
        <v>11067</v>
      </c>
      <c r="B4291" s="227" t="s">
        <v>13050</v>
      </c>
      <c r="C4291" s="228" t="s">
        <v>2017</v>
      </c>
      <c r="D4291" s="228" t="s">
        <v>2020</v>
      </c>
      <c r="E4291" s="228" t="s">
        <v>21994</v>
      </c>
    </row>
    <row r="4292" spans="1:5" ht="12.75">
      <c r="A4292" s="227">
        <v>11068</v>
      </c>
      <c r="B4292" s="227" t="s">
        <v>13051</v>
      </c>
      <c r="C4292" s="228" t="s">
        <v>2017</v>
      </c>
      <c r="D4292" s="228" t="s">
        <v>2020</v>
      </c>
      <c r="E4292" s="228" t="s">
        <v>21995</v>
      </c>
    </row>
    <row r="4293" spans="1:5" ht="12.75">
      <c r="A4293" s="227">
        <v>7246</v>
      </c>
      <c r="B4293" s="227" t="s">
        <v>13052</v>
      </c>
      <c r="C4293" s="228" t="s">
        <v>2017</v>
      </c>
      <c r="D4293" s="228" t="s">
        <v>2018</v>
      </c>
      <c r="E4293" s="228" t="s">
        <v>21996</v>
      </c>
    </row>
    <row r="4294" spans="1:5" ht="12.75">
      <c r="A4294" s="227">
        <v>41097</v>
      </c>
      <c r="B4294" s="227" t="s">
        <v>13053</v>
      </c>
      <c r="C4294" s="228" t="s">
        <v>2027</v>
      </c>
      <c r="D4294" s="228" t="s">
        <v>2018</v>
      </c>
      <c r="E4294" s="228" t="s">
        <v>21997</v>
      </c>
    </row>
    <row r="4295" spans="1:5" ht="12.75">
      <c r="A4295" s="227">
        <v>12869</v>
      </c>
      <c r="B4295" s="227" t="s">
        <v>13054</v>
      </c>
      <c r="C4295" s="228" t="s">
        <v>2021</v>
      </c>
      <c r="D4295" s="228" t="s">
        <v>2018</v>
      </c>
      <c r="E4295" s="228" t="s">
        <v>21998</v>
      </c>
    </row>
    <row r="4296" spans="1:5" ht="12.75">
      <c r="A4296" s="227">
        <v>1574</v>
      </c>
      <c r="B4296" s="227" t="s">
        <v>13055</v>
      </c>
      <c r="C4296" s="228" t="s">
        <v>2017</v>
      </c>
      <c r="D4296" s="228" t="s">
        <v>2018</v>
      </c>
      <c r="E4296" s="228" t="s">
        <v>21695</v>
      </c>
    </row>
    <row r="4297" spans="1:5" ht="12.75">
      <c r="A4297" s="227">
        <v>1581</v>
      </c>
      <c r="B4297" s="227" t="s">
        <v>13056</v>
      </c>
      <c r="C4297" s="228" t="s">
        <v>2017</v>
      </c>
      <c r="D4297" s="228" t="s">
        <v>2018</v>
      </c>
      <c r="E4297" s="228" t="s">
        <v>20042</v>
      </c>
    </row>
    <row r="4298" spans="1:5" ht="12.75">
      <c r="A4298" s="227">
        <v>1575</v>
      </c>
      <c r="B4298" s="227" t="s">
        <v>13057</v>
      </c>
      <c r="C4298" s="228" t="s">
        <v>2017</v>
      </c>
      <c r="D4298" s="228" t="s">
        <v>2018</v>
      </c>
      <c r="E4298" s="228" t="s">
        <v>19864</v>
      </c>
    </row>
    <row r="4299" spans="1:5" ht="12.75">
      <c r="A4299" s="227">
        <v>1570</v>
      </c>
      <c r="B4299" s="227" t="s">
        <v>13058</v>
      </c>
      <c r="C4299" s="228" t="s">
        <v>2017</v>
      </c>
      <c r="D4299" s="228" t="s">
        <v>2018</v>
      </c>
      <c r="E4299" s="228" t="s">
        <v>20937</v>
      </c>
    </row>
    <row r="4300" spans="1:5" ht="12.75">
      <c r="A4300" s="227">
        <v>1576</v>
      </c>
      <c r="B4300" s="227" t="s">
        <v>13059</v>
      </c>
      <c r="C4300" s="228" t="s">
        <v>2017</v>
      </c>
      <c r="D4300" s="228" t="s">
        <v>2018</v>
      </c>
      <c r="E4300" s="228" t="s">
        <v>18238</v>
      </c>
    </row>
    <row r="4301" spans="1:5" ht="12.75">
      <c r="A4301" s="227">
        <v>1577</v>
      </c>
      <c r="B4301" s="227" t="s">
        <v>13060</v>
      </c>
      <c r="C4301" s="228" t="s">
        <v>2017</v>
      </c>
      <c r="D4301" s="228" t="s">
        <v>2018</v>
      </c>
      <c r="E4301" s="228" t="s">
        <v>21999</v>
      </c>
    </row>
    <row r="4302" spans="1:5" ht="12.75">
      <c r="A4302" s="227">
        <v>1571</v>
      </c>
      <c r="B4302" s="227" t="s">
        <v>13061</v>
      </c>
      <c r="C4302" s="228" t="s">
        <v>2017</v>
      </c>
      <c r="D4302" s="228" t="s">
        <v>2018</v>
      </c>
      <c r="E4302" s="228" t="s">
        <v>21321</v>
      </c>
    </row>
    <row r="4303" spans="1:5" ht="12.75">
      <c r="A4303" s="227">
        <v>1578</v>
      </c>
      <c r="B4303" s="227" t="s">
        <v>13062</v>
      </c>
      <c r="C4303" s="228" t="s">
        <v>2017</v>
      </c>
      <c r="D4303" s="228" t="s">
        <v>2018</v>
      </c>
      <c r="E4303" s="228" t="s">
        <v>21816</v>
      </c>
    </row>
    <row r="4304" spans="1:5" ht="12.75">
      <c r="A4304" s="227">
        <v>1573</v>
      </c>
      <c r="B4304" s="227" t="s">
        <v>13063</v>
      </c>
      <c r="C4304" s="228" t="s">
        <v>2017</v>
      </c>
      <c r="D4304" s="228" t="s">
        <v>2018</v>
      </c>
      <c r="E4304" s="228" t="s">
        <v>18373</v>
      </c>
    </row>
    <row r="4305" spans="1:5" ht="12.75">
      <c r="A4305" s="227">
        <v>1579</v>
      </c>
      <c r="B4305" s="227" t="s">
        <v>13064</v>
      </c>
      <c r="C4305" s="228" t="s">
        <v>2017</v>
      </c>
      <c r="D4305" s="228" t="s">
        <v>2018</v>
      </c>
      <c r="E4305" s="228" t="s">
        <v>22000</v>
      </c>
    </row>
    <row r="4306" spans="1:5" ht="12.75">
      <c r="A4306" s="227">
        <v>1580</v>
      </c>
      <c r="B4306" s="227" t="s">
        <v>13065</v>
      </c>
      <c r="C4306" s="228" t="s">
        <v>2017</v>
      </c>
      <c r="D4306" s="228" t="s">
        <v>2018</v>
      </c>
      <c r="E4306" s="228" t="s">
        <v>20382</v>
      </c>
    </row>
    <row r="4307" spans="1:5" ht="12.75">
      <c r="A4307" s="227">
        <v>39321</v>
      </c>
      <c r="B4307" s="227" t="s">
        <v>13066</v>
      </c>
      <c r="C4307" s="228" t="s">
        <v>2017</v>
      </c>
      <c r="D4307" s="228" t="s">
        <v>2018</v>
      </c>
      <c r="E4307" s="228" t="s">
        <v>22001</v>
      </c>
    </row>
    <row r="4308" spans="1:5" ht="12.75">
      <c r="A4308" s="227">
        <v>39319</v>
      </c>
      <c r="B4308" s="227" t="s">
        <v>13067</v>
      </c>
      <c r="C4308" s="228" t="s">
        <v>2017</v>
      </c>
      <c r="D4308" s="228" t="s">
        <v>2018</v>
      </c>
      <c r="E4308" s="228" t="s">
        <v>19313</v>
      </c>
    </row>
    <row r="4309" spans="1:5" ht="12.75">
      <c r="A4309" s="227">
        <v>39320</v>
      </c>
      <c r="B4309" s="227" t="s">
        <v>13068</v>
      </c>
      <c r="C4309" s="228" t="s">
        <v>2017</v>
      </c>
      <c r="D4309" s="228" t="s">
        <v>2018</v>
      </c>
      <c r="E4309" s="228" t="s">
        <v>21294</v>
      </c>
    </row>
    <row r="4310" spans="1:5" ht="12.75">
      <c r="A4310" s="227">
        <v>1591</v>
      </c>
      <c r="B4310" s="227" t="s">
        <v>13069</v>
      </c>
      <c r="C4310" s="228" t="s">
        <v>2017</v>
      </c>
      <c r="D4310" s="228" t="s">
        <v>2018</v>
      </c>
      <c r="E4310" s="228" t="s">
        <v>21701</v>
      </c>
    </row>
    <row r="4311" spans="1:5" ht="12.75">
      <c r="A4311" s="227">
        <v>1547</v>
      </c>
      <c r="B4311" s="227" t="s">
        <v>13070</v>
      </c>
      <c r="C4311" s="228" t="s">
        <v>2017</v>
      </c>
      <c r="D4311" s="228" t="s">
        <v>2018</v>
      </c>
      <c r="E4311" s="228" t="s">
        <v>22002</v>
      </c>
    </row>
    <row r="4312" spans="1:5" ht="12.75">
      <c r="A4312" s="227">
        <v>38196</v>
      </c>
      <c r="B4312" s="227" t="s">
        <v>13071</v>
      </c>
      <c r="C4312" s="228" t="s">
        <v>2017</v>
      </c>
      <c r="D4312" s="228" t="s">
        <v>2018</v>
      </c>
      <c r="E4312" s="228" t="s">
        <v>22003</v>
      </c>
    </row>
    <row r="4313" spans="1:5" ht="12.75">
      <c r="A4313" s="227">
        <v>1543</v>
      </c>
      <c r="B4313" s="227" t="s">
        <v>13072</v>
      </c>
      <c r="C4313" s="228" t="s">
        <v>2017</v>
      </c>
      <c r="D4313" s="228" t="s">
        <v>2018</v>
      </c>
      <c r="E4313" s="228" t="s">
        <v>18385</v>
      </c>
    </row>
    <row r="4314" spans="1:5" ht="12.75">
      <c r="A4314" s="227">
        <v>1585</v>
      </c>
      <c r="B4314" s="227" t="s">
        <v>13073</v>
      </c>
      <c r="C4314" s="228" t="s">
        <v>2017</v>
      </c>
      <c r="D4314" s="228" t="s">
        <v>2018</v>
      </c>
      <c r="E4314" s="228" t="s">
        <v>21816</v>
      </c>
    </row>
    <row r="4315" spans="1:5" ht="12.75">
      <c r="A4315" s="227">
        <v>1593</v>
      </c>
      <c r="B4315" s="227" t="s">
        <v>13074</v>
      </c>
      <c r="C4315" s="228" t="s">
        <v>2017</v>
      </c>
      <c r="D4315" s="228" t="s">
        <v>2018</v>
      </c>
      <c r="E4315" s="228" t="s">
        <v>22004</v>
      </c>
    </row>
    <row r="4316" spans="1:5" ht="12.75">
      <c r="A4316" s="227">
        <v>11838</v>
      </c>
      <c r="B4316" s="227" t="s">
        <v>13075</v>
      </c>
      <c r="C4316" s="228" t="s">
        <v>2017</v>
      </c>
      <c r="D4316" s="228" t="s">
        <v>2018</v>
      </c>
      <c r="E4316" s="228" t="s">
        <v>22005</v>
      </c>
    </row>
    <row r="4317" spans="1:5" ht="12.75">
      <c r="A4317" s="227">
        <v>1594</v>
      </c>
      <c r="B4317" s="227" t="s">
        <v>13076</v>
      </c>
      <c r="C4317" s="228" t="s">
        <v>2017</v>
      </c>
      <c r="D4317" s="228" t="s">
        <v>2018</v>
      </c>
      <c r="E4317" s="228" t="s">
        <v>22006</v>
      </c>
    </row>
    <row r="4318" spans="1:5" ht="12.75">
      <c r="A4318" s="227">
        <v>1586</v>
      </c>
      <c r="B4318" s="227" t="s">
        <v>13077</v>
      </c>
      <c r="C4318" s="228" t="s">
        <v>2017</v>
      </c>
      <c r="D4318" s="228" t="s">
        <v>2018</v>
      </c>
      <c r="E4318" s="228" t="s">
        <v>22007</v>
      </c>
    </row>
    <row r="4319" spans="1:5" ht="12.75">
      <c r="A4319" s="227">
        <v>11839</v>
      </c>
      <c r="B4319" s="227" t="s">
        <v>13078</v>
      </c>
      <c r="C4319" s="228" t="s">
        <v>2017</v>
      </c>
      <c r="D4319" s="228" t="s">
        <v>2018</v>
      </c>
      <c r="E4319" s="228" t="s">
        <v>22008</v>
      </c>
    </row>
    <row r="4320" spans="1:5" ht="12.75">
      <c r="A4320" s="227">
        <v>1587</v>
      </c>
      <c r="B4320" s="227" t="s">
        <v>13079</v>
      </c>
      <c r="C4320" s="228" t="s">
        <v>2017</v>
      </c>
      <c r="D4320" s="228" t="s">
        <v>2018</v>
      </c>
      <c r="E4320" s="228" t="s">
        <v>21853</v>
      </c>
    </row>
    <row r="4321" spans="1:5" ht="12.75">
      <c r="A4321" s="227">
        <v>1545</v>
      </c>
      <c r="B4321" s="227" t="s">
        <v>13080</v>
      </c>
      <c r="C4321" s="228" t="s">
        <v>2017</v>
      </c>
      <c r="D4321" s="228" t="s">
        <v>2018</v>
      </c>
      <c r="E4321" s="228" t="s">
        <v>22009</v>
      </c>
    </row>
    <row r="4322" spans="1:5" ht="12.75">
      <c r="A4322" s="227">
        <v>1588</v>
      </c>
      <c r="B4322" s="227" t="s">
        <v>13081</v>
      </c>
      <c r="C4322" s="228" t="s">
        <v>2017</v>
      </c>
      <c r="D4322" s="228" t="s">
        <v>2018</v>
      </c>
      <c r="E4322" s="228" t="s">
        <v>21843</v>
      </c>
    </row>
    <row r="4323" spans="1:5" ht="12.75">
      <c r="A4323" s="227">
        <v>1535</v>
      </c>
      <c r="B4323" s="227" t="s">
        <v>13082</v>
      </c>
      <c r="C4323" s="228" t="s">
        <v>2017</v>
      </c>
      <c r="D4323" s="228" t="s">
        <v>2018</v>
      </c>
      <c r="E4323" s="228" t="s">
        <v>20481</v>
      </c>
    </row>
    <row r="4324" spans="1:5" ht="12.75">
      <c r="A4324" s="227">
        <v>1589</v>
      </c>
      <c r="B4324" s="227" t="s">
        <v>13083</v>
      </c>
      <c r="C4324" s="228" t="s">
        <v>2017</v>
      </c>
      <c r="D4324" s="228" t="s">
        <v>2018</v>
      </c>
      <c r="E4324" s="228" t="s">
        <v>21518</v>
      </c>
    </row>
    <row r="4325" spans="1:5" ht="12.75">
      <c r="A4325" s="227">
        <v>1546</v>
      </c>
      <c r="B4325" s="227" t="s">
        <v>13084</v>
      </c>
      <c r="C4325" s="228" t="s">
        <v>2017</v>
      </c>
      <c r="D4325" s="228" t="s">
        <v>2018</v>
      </c>
      <c r="E4325" s="228" t="s">
        <v>22010</v>
      </c>
    </row>
    <row r="4326" spans="1:5" ht="12.75">
      <c r="A4326" s="227">
        <v>1590</v>
      </c>
      <c r="B4326" s="227" t="s">
        <v>13085</v>
      </c>
      <c r="C4326" s="228" t="s">
        <v>2017</v>
      </c>
      <c r="D4326" s="228" t="s">
        <v>2018</v>
      </c>
      <c r="E4326" s="228" t="s">
        <v>20664</v>
      </c>
    </row>
    <row r="4327" spans="1:5" ht="12.75">
      <c r="A4327" s="227">
        <v>1542</v>
      </c>
      <c r="B4327" s="227" t="s">
        <v>13086</v>
      </c>
      <c r="C4327" s="228" t="s">
        <v>2017</v>
      </c>
      <c r="D4327" s="228" t="s">
        <v>2018</v>
      </c>
      <c r="E4327" s="228" t="s">
        <v>22011</v>
      </c>
    </row>
    <row r="4328" spans="1:5" ht="12.75">
      <c r="A4328" s="227">
        <v>38415</v>
      </c>
      <c r="B4328" s="227" t="s">
        <v>13087</v>
      </c>
      <c r="C4328" s="228" t="s">
        <v>2017</v>
      </c>
      <c r="D4328" s="228" t="s">
        <v>2020</v>
      </c>
      <c r="E4328" s="228" t="s">
        <v>22012</v>
      </c>
    </row>
    <row r="4329" spans="1:5" ht="12.75">
      <c r="A4329" s="227">
        <v>38414</v>
      </c>
      <c r="B4329" s="227" t="s">
        <v>13088</v>
      </c>
      <c r="C4329" s="228" t="s">
        <v>2017</v>
      </c>
      <c r="D4329" s="228" t="s">
        <v>2020</v>
      </c>
      <c r="E4329" s="228" t="s">
        <v>22013</v>
      </c>
    </row>
    <row r="4330" spans="1:5" ht="12.75">
      <c r="A4330" s="227">
        <v>38128</v>
      </c>
      <c r="B4330" s="227" t="s">
        <v>13089</v>
      </c>
      <c r="C4330" s="228" t="s">
        <v>2024</v>
      </c>
      <c r="D4330" s="228" t="s">
        <v>2022</v>
      </c>
      <c r="E4330" s="228" t="s">
        <v>19914</v>
      </c>
    </row>
    <row r="4331" spans="1:5" ht="12.75">
      <c r="A4331" s="227">
        <v>7253</v>
      </c>
      <c r="B4331" s="227" t="s">
        <v>13090</v>
      </c>
      <c r="C4331" s="228" t="s">
        <v>2026</v>
      </c>
      <c r="D4331" s="228" t="s">
        <v>2018</v>
      </c>
      <c r="E4331" s="228" t="s">
        <v>22014</v>
      </c>
    </row>
    <row r="4332" spans="1:5" ht="12.75">
      <c r="A4332" s="227">
        <v>4806</v>
      </c>
      <c r="B4332" s="227" t="s">
        <v>13091</v>
      </c>
      <c r="C4332" s="228" t="s">
        <v>2023</v>
      </c>
      <c r="D4332" s="228" t="s">
        <v>2018</v>
      </c>
      <c r="E4332" s="228" t="s">
        <v>22015</v>
      </c>
    </row>
    <row r="4333" spans="1:5" ht="12.75">
      <c r="A4333" s="227">
        <v>34401</v>
      </c>
      <c r="B4333" s="227" t="s">
        <v>13092</v>
      </c>
      <c r="C4333" s="228" t="s">
        <v>2017</v>
      </c>
      <c r="D4333" s="228" t="s">
        <v>2018</v>
      </c>
      <c r="E4333" s="228" t="s">
        <v>21321</v>
      </c>
    </row>
    <row r="4334" spans="1:5" ht="12.75">
      <c r="A4334" s="227">
        <v>7260</v>
      </c>
      <c r="B4334" s="227" t="s">
        <v>13093</v>
      </c>
      <c r="C4334" s="228" t="s">
        <v>2017</v>
      </c>
      <c r="D4334" s="228" t="s">
        <v>2018</v>
      </c>
      <c r="E4334" s="228" t="s">
        <v>18049</v>
      </c>
    </row>
    <row r="4335" spans="1:5" ht="12.75">
      <c r="A4335" s="227">
        <v>7256</v>
      </c>
      <c r="B4335" s="227" t="s">
        <v>13094</v>
      </c>
      <c r="C4335" s="228" t="s">
        <v>2017</v>
      </c>
      <c r="D4335" s="228" t="s">
        <v>2018</v>
      </c>
      <c r="E4335" s="228" t="s">
        <v>18140</v>
      </c>
    </row>
    <row r="4336" spans="1:5" ht="12.75">
      <c r="A4336" s="227">
        <v>7258</v>
      </c>
      <c r="B4336" s="227" t="s">
        <v>13095</v>
      </c>
      <c r="C4336" s="228" t="s">
        <v>2017</v>
      </c>
      <c r="D4336" s="228" t="s">
        <v>2018</v>
      </c>
      <c r="E4336" s="228" t="s">
        <v>22016</v>
      </c>
    </row>
    <row r="4337" spans="1:5" ht="12.75">
      <c r="A4337" s="227">
        <v>34400</v>
      </c>
      <c r="B4337" s="227" t="s">
        <v>13096</v>
      </c>
      <c r="C4337" s="228" t="s">
        <v>2017</v>
      </c>
      <c r="D4337" s="228" t="s">
        <v>2018</v>
      </c>
      <c r="E4337" s="228" t="s">
        <v>19852</v>
      </c>
    </row>
    <row r="4338" spans="1:5" ht="12.75">
      <c r="A4338" s="227">
        <v>10617</v>
      </c>
      <c r="B4338" s="227" t="s">
        <v>13097</v>
      </c>
      <c r="C4338" s="228" t="s">
        <v>2017</v>
      </c>
      <c r="D4338" s="228" t="s">
        <v>2018</v>
      </c>
      <c r="E4338" s="228" t="s">
        <v>18259</v>
      </c>
    </row>
    <row r="4339" spans="1:5" ht="12.75">
      <c r="A4339" s="227">
        <v>44261</v>
      </c>
      <c r="B4339" s="227" t="s">
        <v>22017</v>
      </c>
      <c r="C4339" s="228" t="s">
        <v>2017</v>
      </c>
      <c r="D4339" s="228" t="s">
        <v>2018</v>
      </c>
      <c r="E4339" s="228" t="s">
        <v>22018</v>
      </c>
    </row>
    <row r="4340" spans="1:5" ht="12.75">
      <c r="A4340" s="227">
        <v>7274</v>
      </c>
      <c r="B4340" s="227" t="s">
        <v>22019</v>
      </c>
      <c r="C4340" s="228" t="s">
        <v>2017</v>
      </c>
      <c r="D4340" s="228" t="s">
        <v>2018</v>
      </c>
      <c r="E4340" s="228" t="s">
        <v>22020</v>
      </c>
    </row>
    <row r="4341" spans="1:5" ht="12.75">
      <c r="A4341" s="227">
        <v>44326</v>
      </c>
      <c r="B4341" s="227" t="s">
        <v>22021</v>
      </c>
      <c r="C4341" s="228" t="s">
        <v>2017</v>
      </c>
      <c r="D4341" s="228" t="s">
        <v>2018</v>
      </c>
      <c r="E4341" s="228" t="s">
        <v>22022</v>
      </c>
    </row>
    <row r="4342" spans="1:5" ht="12.75">
      <c r="A4342" s="227">
        <v>154</v>
      </c>
      <c r="B4342" s="227" t="s">
        <v>13098</v>
      </c>
      <c r="C4342" s="228" t="s">
        <v>2025</v>
      </c>
      <c r="D4342" s="228" t="s">
        <v>2018</v>
      </c>
      <c r="E4342" s="228" t="s">
        <v>22023</v>
      </c>
    </row>
    <row r="4343" spans="1:5" ht="12.75">
      <c r="A4343" s="227">
        <v>38121</v>
      </c>
      <c r="B4343" s="227" t="s">
        <v>13099</v>
      </c>
      <c r="C4343" s="228" t="s">
        <v>2025</v>
      </c>
      <c r="D4343" s="228" t="s">
        <v>2018</v>
      </c>
      <c r="E4343" s="228" t="s">
        <v>22024</v>
      </c>
    </row>
    <row r="4344" spans="1:5" ht="12.75">
      <c r="A4344" s="227">
        <v>43776</v>
      </c>
      <c r="B4344" s="227" t="s">
        <v>13100</v>
      </c>
      <c r="C4344" s="228" t="s">
        <v>2025</v>
      </c>
      <c r="D4344" s="228" t="s">
        <v>2018</v>
      </c>
      <c r="E4344" s="228" t="s">
        <v>20729</v>
      </c>
    </row>
    <row r="4345" spans="1:5" ht="12.75">
      <c r="A4345" s="227">
        <v>7343</v>
      </c>
      <c r="B4345" s="227" t="s">
        <v>13101</v>
      </c>
      <c r="C4345" s="228" t="s">
        <v>2025</v>
      </c>
      <c r="D4345" s="228" t="s">
        <v>2018</v>
      </c>
      <c r="E4345" s="228" t="s">
        <v>22025</v>
      </c>
    </row>
    <row r="4346" spans="1:5" ht="12.75">
      <c r="A4346" s="227">
        <v>7348</v>
      </c>
      <c r="B4346" s="227" t="s">
        <v>13102</v>
      </c>
      <c r="C4346" s="228" t="s">
        <v>2025</v>
      </c>
      <c r="D4346" s="228" t="s">
        <v>2018</v>
      </c>
      <c r="E4346" s="228" t="s">
        <v>19162</v>
      </c>
    </row>
    <row r="4347" spans="1:5" ht="12.75">
      <c r="A4347" s="227">
        <v>7313</v>
      </c>
      <c r="B4347" s="227" t="s">
        <v>13103</v>
      </c>
      <c r="C4347" s="228" t="s">
        <v>2025</v>
      </c>
      <c r="D4347" s="228" t="s">
        <v>2018</v>
      </c>
      <c r="E4347" s="228" t="s">
        <v>20631</v>
      </c>
    </row>
    <row r="4348" spans="1:5" ht="12.75">
      <c r="A4348" s="227">
        <v>7319</v>
      </c>
      <c r="B4348" s="227" t="s">
        <v>13104</v>
      </c>
      <c r="C4348" s="228" t="s">
        <v>2025</v>
      </c>
      <c r="D4348" s="228" t="s">
        <v>2018</v>
      </c>
      <c r="E4348" s="228" t="s">
        <v>22026</v>
      </c>
    </row>
    <row r="4349" spans="1:5" ht="12.75">
      <c r="A4349" s="227">
        <v>7314</v>
      </c>
      <c r="B4349" s="227" t="s">
        <v>13105</v>
      </c>
      <c r="C4349" s="228" t="s">
        <v>2025</v>
      </c>
      <c r="D4349" s="228" t="s">
        <v>2018</v>
      </c>
      <c r="E4349" s="228" t="s">
        <v>22027</v>
      </c>
    </row>
    <row r="4350" spans="1:5" ht="12.75">
      <c r="A4350" s="227">
        <v>7304</v>
      </c>
      <c r="B4350" s="227" t="s">
        <v>13106</v>
      </c>
      <c r="C4350" s="228" t="s">
        <v>2025</v>
      </c>
      <c r="D4350" s="228" t="s">
        <v>2018</v>
      </c>
      <c r="E4350" s="228" t="s">
        <v>22028</v>
      </c>
    </row>
    <row r="4351" spans="1:5" ht="12.75">
      <c r="A4351" s="227">
        <v>43649</v>
      </c>
      <c r="B4351" s="227" t="s">
        <v>13107</v>
      </c>
      <c r="C4351" s="228" t="s">
        <v>2025</v>
      </c>
      <c r="D4351" s="228" t="s">
        <v>2018</v>
      </c>
      <c r="E4351" s="228" t="s">
        <v>22029</v>
      </c>
    </row>
    <row r="4352" spans="1:5" ht="12.75">
      <c r="A4352" s="227">
        <v>43650</v>
      </c>
      <c r="B4352" s="227" t="s">
        <v>13108</v>
      </c>
      <c r="C4352" s="228" t="s">
        <v>2025</v>
      </c>
      <c r="D4352" s="228" t="s">
        <v>2018</v>
      </c>
      <c r="E4352" s="228" t="s">
        <v>22030</v>
      </c>
    </row>
    <row r="4353" spans="1:5" ht="12.75">
      <c r="A4353" s="227">
        <v>7311</v>
      </c>
      <c r="B4353" s="227" t="s">
        <v>13109</v>
      </c>
      <c r="C4353" s="228" t="s">
        <v>2025</v>
      </c>
      <c r="D4353" s="228" t="s">
        <v>2018</v>
      </c>
      <c r="E4353" s="228" t="s">
        <v>22031</v>
      </c>
    </row>
    <row r="4354" spans="1:5" ht="12.75">
      <c r="A4354" s="227">
        <v>7292</v>
      </c>
      <c r="B4354" s="227" t="s">
        <v>13110</v>
      </c>
      <c r="C4354" s="228" t="s">
        <v>2025</v>
      </c>
      <c r="D4354" s="228" t="s">
        <v>2022</v>
      </c>
      <c r="E4354" s="228" t="s">
        <v>22032</v>
      </c>
    </row>
    <row r="4355" spans="1:5" ht="12.75">
      <c r="A4355" s="227">
        <v>7293</v>
      </c>
      <c r="B4355" s="227" t="s">
        <v>13111</v>
      </c>
      <c r="C4355" s="228" t="s">
        <v>2025</v>
      </c>
      <c r="D4355" s="228" t="s">
        <v>2018</v>
      </c>
      <c r="E4355" s="228" t="s">
        <v>22033</v>
      </c>
    </row>
    <row r="4356" spans="1:5" ht="12.75">
      <c r="A4356" s="227">
        <v>7306</v>
      </c>
      <c r="B4356" s="227" t="s">
        <v>13112</v>
      </c>
      <c r="C4356" s="228" t="s">
        <v>2025</v>
      </c>
      <c r="D4356" s="228" t="s">
        <v>2018</v>
      </c>
      <c r="E4356" s="228" t="s">
        <v>21142</v>
      </c>
    </row>
    <row r="4357" spans="1:5" ht="12.75">
      <c r="A4357" s="227">
        <v>7288</v>
      </c>
      <c r="B4357" s="227" t="s">
        <v>13113</v>
      </c>
      <c r="C4357" s="228" t="s">
        <v>2025</v>
      </c>
      <c r="D4357" s="228" t="s">
        <v>2018</v>
      </c>
      <c r="E4357" s="228" t="s">
        <v>21799</v>
      </c>
    </row>
    <row r="4358" spans="1:5" ht="12.75">
      <c r="A4358" s="227">
        <v>43625</v>
      </c>
      <c r="B4358" s="227" t="s">
        <v>13114</v>
      </c>
      <c r="C4358" s="228" t="s">
        <v>2025</v>
      </c>
      <c r="D4358" s="228" t="s">
        <v>2018</v>
      </c>
      <c r="E4358" s="228" t="s">
        <v>22034</v>
      </c>
    </row>
    <row r="4359" spans="1:5" ht="12.75">
      <c r="A4359" s="227">
        <v>43647</v>
      </c>
      <c r="B4359" s="227" t="s">
        <v>13115</v>
      </c>
      <c r="C4359" s="228" t="s">
        <v>2025</v>
      </c>
      <c r="D4359" s="228" t="s">
        <v>2018</v>
      </c>
      <c r="E4359" s="228" t="s">
        <v>22035</v>
      </c>
    </row>
    <row r="4360" spans="1:5" ht="12.75">
      <c r="A4360" s="227">
        <v>43648</v>
      </c>
      <c r="B4360" s="227" t="s">
        <v>13116</v>
      </c>
      <c r="C4360" s="228" t="s">
        <v>2025</v>
      </c>
      <c r="D4360" s="228" t="s">
        <v>2018</v>
      </c>
      <c r="E4360" s="228" t="s">
        <v>22036</v>
      </c>
    </row>
    <row r="4361" spans="1:5" ht="12.75">
      <c r="A4361" s="227">
        <v>35693</v>
      </c>
      <c r="B4361" s="227" t="s">
        <v>13117</v>
      </c>
      <c r="C4361" s="228" t="s">
        <v>2025</v>
      </c>
      <c r="D4361" s="228" t="s">
        <v>2018</v>
      </c>
      <c r="E4361" s="228" t="s">
        <v>22037</v>
      </c>
    </row>
    <row r="4362" spans="1:5" ht="12.75">
      <c r="A4362" s="227">
        <v>7356</v>
      </c>
      <c r="B4362" s="227" t="s">
        <v>13118</v>
      </c>
      <c r="C4362" s="228" t="s">
        <v>2025</v>
      </c>
      <c r="D4362" s="228" t="s">
        <v>2022</v>
      </c>
      <c r="E4362" s="228" t="s">
        <v>22038</v>
      </c>
    </row>
    <row r="4363" spans="1:5" ht="12.75">
      <c r="A4363" s="227">
        <v>35692</v>
      </c>
      <c r="B4363" s="227" t="s">
        <v>13119</v>
      </c>
      <c r="C4363" s="228" t="s">
        <v>2025</v>
      </c>
      <c r="D4363" s="228" t="s">
        <v>2018</v>
      </c>
      <c r="E4363" s="228" t="s">
        <v>21561</v>
      </c>
    </row>
    <row r="4364" spans="1:5" ht="12.75">
      <c r="A4364" s="227">
        <v>43624</v>
      </c>
      <c r="B4364" s="227" t="s">
        <v>13120</v>
      </c>
      <c r="C4364" s="228" t="s">
        <v>2025</v>
      </c>
      <c r="D4364" s="228" t="s">
        <v>2018</v>
      </c>
      <c r="E4364" s="228" t="s">
        <v>22039</v>
      </c>
    </row>
    <row r="4365" spans="1:5" ht="12.75">
      <c r="A4365" s="227">
        <v>7342</v>
      </c>
      <c r="B4365" s="227" t="s">
        <v>13121</v>
      </c>
      <c r="C4365" s="228" t="s">
        <v>2024</v>
      </c>
      <c r="D4365" s="228" t="s">
        <v>2018</v>
      </c>
      <c r="E4365" s="228" t="s">
        <v>22040</v>
      </c>
    </row>
    <row r="4366" spans="1:5" ht="12.75">
      <c r="A4366" s="227">
        <v>7350</v>
      </c>
      <c r="B4366" s="227" t="s">
        <v>22041</v>
      </c>
      <c r="C4366" s="228" t="s">
        <v>2025</v>
      </c>
      <c r="D4366" s="228" t="s">
        <v>2018</v>
      </c>
      <c r="E4366" s="228" t="s">
        <v>22042</v>
      </c>
    </row>
    <row r="4367" spans="1:5" ht="12.75">
      <c r="A4367" s="227">
        <v>39574</v>
      </c>
      <c r="B4367" s="227" t="s">
        <v>13122</v>
      </c>
      <c r="C4367" s="228" t="s">
        <v>2017</v>
      </c>
      <c r="D4367" s="228" t="s">
        <v>2018</v>
      </c>
      <c r="E4367" s="228" t="s">
        <v>18132</v>
      </c>
    </row>
    <row r="4368" spans="1:5" ht="12.75">
      <c r="A4368" s="227">
        <v>11060</v>
      </c>
      <c r="B4368" s="227" t="s">
        <v>13123</v>
      </c>
      <c r="C4368" s="228" t="s">
        <v>2017</v>
      </c>
      <c r="D4368" s="228" t="s">
        <v>2018</v>
      </c>
      <c r="E4368" s="228" t="s">
        <v>19111</v>
      </c>
    </row>
    <row r="4369" spans="1:5" ht="12.75">
      <c r="A4369" s="227">
        <v>37401</v>
      </c>
      <c r="B4369" s="227" t="s">
        <v>13124</v>
      </c>
      <c r="C4369" s="228" t="s">
        <v>2017</v>
      </c>
      <c r="D4369" s="228" t="s">
        <v>2018</v>
      </c>
      <c r="E4369" s="228" t="s">
        <v>21105</v>
      </c>
    </row>
    <row r="4370" spans="1:5" ht="12.75">
      <c r="A4370" s="227">
        <v>7525</v>
      </c>
      <c r="B4370" s="227" t="s">
        <v>13125</v>
      </c>
      <c r="C4370" s="228" t="s">
        <v>2017</v>
      </c>
      <c r="D4370" s="228" t="s">
        <v>2018</v>
      </c>
      <c r="E4370" s="228" t="s">
        <v>22043</v>
      </c>
    </row>
    <row r="4371" spans="1:5" ht="12.75">
      <c r="A4371" s="227">
        <v>7524</v>
      </c>
      <c r="B4371" s="227" t="s">
        <v>13126</v>
      </c>
      <c r="C4371" s="228" t="s">
        <v>2017</v>
      </c>
      <c r="D4371" s="228" t="s">
        <v>2018</v>
      </c>
      <c r="E4371" s="228" t="s">
        <v>22044</v>
      </c>
    </row>
    <row r="4372" spans="1:5" ht="12.75">
      <c r="A4372" s="227">
        <v>38105</v>
      </c>
      <c r="B4372" s="227" t="s">
        <v>13127</v>
      </c>
      <c r="C4372" s="228" t="s">
        <v>2017</v>
      </c>
      <c r="D4372" s="228" t="s">
        <v>2018</v>
      </c>
      <c r="E4372" s="228" t="s">
        <v>22045</v>
      </c>
    </row>
    <row r="4373" spans="1:5" ht="12.75">
      <c r="A4373" s="227">
        <v>38084</v>
      </c>
      <c r="B4373" s="227" t="s">
        <v>13128</v>
      </c>
      <c r="C4373" s="228" t="s">
        <v>2017</v>
      </c>
      <c r="D4373" s="228" t="s">
        <v>2018</v>
      </c>
      <c r="E4373" s="228" t="s">
        <v>22046</v>
      </c>
    </row>
    <row r="4374" spans="1:5" ht="12.75">
      <c r="A4374" s="227">
        <v>38103</v>
      </c>
      <c r="B4374" s="227" t="s">
        <v>13129</v>
      </c>
      <c r="C4374" s="228" t="s">
        <v>2017</v>
      </c>
      <c r="D4374" s="228" t="s">
        <v>2018</v>
      </c>
      <c r="E4374" s="228" t="s">
        <v>22047</v>
      </c>
    </row>
    <row r="4375" spans="1:5" ht="12.75">
      <c r="A4375" s="227">
        <v>38082</v>
      </c>
      <c r="B4375" s="227" t="s">
        <v>13130</v>
      </c>
      <c r="C4375" s="228" t="s">
        <v>2017</v>
      </c>
      <c r="D4375" s="228" t="s">
        <v>2018</v>
      </c>
      <c r="E4375" s="228" t="s">
        <v>22048</v>
      </c>
    </row>
    <row r="4376" spans="1:5" ht="12.75">
      <c r="A4376" s="227">
        <v>38104</v>
      </c>
      <c r="B4376" s="227" t="s">
        <v>13131</v>
      </c>
      <c r="C4376" s="228" t="s">
        <v>2017</v>
      </c>
      <c r="D4376" s="228" t="s">
        <v>2018</v>
      </c>
      <c r="E4376" s="228" t="s">
        <v>22049</v>
      </c>
    </row>
    <row r="4377" spans="1:5" ht="12.75">
      <c r="A4377" s="227">
        <v>38083</v>
      </c>
      <c r="B4377" s="227" t="s">
        <v>13132</v>
      </c>
      <c r="C4377" s="228" t="s">
        <v>2017</v>
      </c>
      <c r="D4377" s="228" t="s">
        <v>2018</v>
      </c>
      <c r="E4377" s="228" t="s">
        <v>22050</v>
      </c>
    </row>
    <row r="4378" spans="1:5" ht="12.75">
      <c r="A4378" s="227">
        <v>38101</v>
      </c>
      <c r="B4378" s="227" t="s">
        <v>13133</v>
      </c>
      <c r="C4378" s="228" t="s">
        <v>2017</v>
      </c>
      <c r="D4378" s="228" t="s">
        <v>2018</v>
      </c>
      <c r="E4378" s="228" t="s">
        <v>22051</v>
      </c>
    </row>
    <row r="4379" spans="1:5" ht="12.75">
      <c r="A4379" s="227">
        <v>7528</v>
      </c>
      <c r="B4379" s="227" t="s">
        <v>13134</v>
      </c>
      <c r="C4379" s="228" t="s">
        <v>2017</v>
      </c>
      <c r="D4379" s="228" t="s">
        <v>2022</v>
      </c>
      <c r="E4379" s="228" t="s">
        <v>19848</v>
      </c>
    </row>
    <row r="4380" spans="1:5" ht="12.75">
      <c r="A4380" s="227">
        <v>12147</v>
      </c>
      <c r="B4380" s="227" t="s">
        <v>13135</v>
      </c>
      <c r="C4380" s="228" t="s">
        <v>2017</v>
      </c>
      <c r="D4380" s="228" t="s">
        <v>2018</v>
      </c>
      <c r="E4380" s="228" t="s">
        <v>22052</v>
      </c>
    </row>
    <row r="4381" spans="1:5" ht="12.75">
      <c r="A4381" s="227">
        <v>38075</v>
      </c>
      <c r="B4381" s="227" t="s">
        <v>13136</v>
      </c>
      <c r="C4381" s="228" t="s">
        <v>2017</v>
      </c>
      <c r="D4381" s="228" t="s">
        <v>2018</v>
      </c>
      <c r="E4381" s="228" t="s">
        <v>22053</v>
      </c>
    </row>
    <row r="4382" spans="1:5" ht="12.75">
      <c r="A4382" s="227">
        <v>38102</v>
      </c>
      <c r="B4382" s="227" t="s">
        <v>13137</v>
      </c>
      <c r="C4382" s="228" t="s">
        <v>2017</v>
      </c>
      <c r="D4382" s="228" t="s">
        <v>2018</v>
      </c>
      <c r="E4382" s="228" t="s">
        <v>22054</v>
      </c>
    </row>
    <row r="4383" spans="1:5" ht="12.75">
      <c r="A4383" s="227">
        <v>38076</v>
      </c>
      <c r="B4383" s="227" t="s">
        <v>13138</v>
      </c>
      <c r="C4383" s="228" t="s">
        <v>2017</v>
      </c>
      <c r="D4383" s="228" t="s">
        <v>2018</v>
      </c>
      <c r="E4383" s="228" t="s">
        <v>22055</v>
      </c>
    </row>
    <row r="4384" spans="1:5" ht="12.75">
      <c r="A4384" s="227">
        <v>7592</v>
      </c>
      <c r="B4384" s="227" t="s">
        <v>13139</v>
      </c>
      <c r="C4384" s="228" t="s">
        <v>2021</v>
      </c>
      <c r="D4384" s="228" t="s">
        <v>2022</v>
      </c>
      <c r="E4384" s="228" t="s">
        <v>22056</v>
      </c>
    </row>
    <row r="4385" spans="1:5" ht="12.75">
      <c r="A4385" s="227">
        <v>40820</v>
      </c>
      <c r="B4385" s="227" t="s">
        <v>13140</v>
      </c>
      <c r="C4385" s="228" t="s">
        <v>2027</v>
      </c>
      <c r="D4385" s="228" t="s">
        <v>2018</v>
      </c>
      <c r="E4385" s="228" t="s">
        <v>22057</v>
      </c>
    </row>
    <row r="4386" spans="1:5" ht="12.75">
      <c r="A4386" s="227">
        <v>11826</v>
      </c>
      <c r="B4386" s="227" t="s">
        <v>13141</v>
      </c>
      <c r="C4386" s="228" t="s">
        <v>2017</v>
      </c>
      <c r="D4386" s="228" t="s">
        <v>2018</v>
      </c>
      <c r="E4386" s="228" t="s">
        <v>22058</v>
      </c>
    </row>
    <row r="4387" spans="1:5" ht="12.75">
      <c r="A4387" s="227">
        <v>7606</v>
      </c>
      <c r="B4387" s="227" t="s">
        <v>13142</v>
      </c>
      <c r="C4387" s="228" t="s">
        <v>2017</v>
      </c>
      <c r="D4387" s="228" t="s">
        <v>2018</v>
      </c>
      <c r="E4387" s="228" t="s">
        <v>22059</v>
      </c>
    </row>
    <row r="4388" spans="1:5" ht="12.75">
      <c r="A4388" s="227">
        <v>11763</v>
      </c>
      <c r="B4388" s="227" t="s">
        <v>13143</v>
      </c>
      <c r="C4388" s="228" t="s">
        <v>2017</v>
      </c>
      <c r="D4388" s="228" t="s">
        <v>2018</v>
      </c>
      <c r="E4388" s="228" t="s">
        <v>22060</v>
      </c>
    </row>
    <row r="4389" spans="1:5" ht="12.75">
      <c r="A4389" s="227">
        <v>11764</v>
      </c>
      <c r="B4389" s="227" t="s">
        <v>13144</v>
      </c>
      <c r="C4389" s="228" t="s">
        <v>2017</v>
      </c>
      <c r="D4389" s="228" t="s">
        <v>2018</v>
      </c>
      <c r="E4389" s="228" t="s">
        <v>22061</v>
      </c>
    </row>
    <row r="4390" spans="1:5" ht="12.75">
      <c r="A4390" s="227">
        <v>11829</v>
      </c>
      <c r="B4390" s="227" t="s">
        <v>13145</v>
      </c>
      <c r="C4390" s="228" t="s">
        <v>2017</v>
      </c>
      <c r="D4390" s="228" t="s">
        <v>2018</v>
      </c>
      <c r="E4390" s="228" t="s">
        <v>19040</v>
      </c>
    </row>
    <row r="4391" spans="1:5" ht="12.75">
      <c r="A4391" s="227">
        <v>11830</v>
      </c>
      <c r="B4391" s="227" t="s">
        <v>13146</v>
      </c>
      <c r="C4391" s="228" t="s">
        <v>2017</v>
      </c>
      <c r="D4391" s="228" t="s">
        <v>2018</v>
      </c>
      <c r="E4391" s="228" t="s">
        <v>22062</v>
      </c>
    </row>
    <row r="4392" spans="1:5" ht="12.75">
      <c r="A4392" s="227">
        <v>11825</v>
      </c>
      <c r="B4392" s="227" t="s">
        <v>13147</v>
      </c>
      <c r="C4392" s="228" t="s">
        <v>2017</v>
      </c>
      <c r="D4392" s="228" t="s">
        <v>2018</v>
      </c>
      <c r="E4392" s="228" t="s">
        <v>22063</v>
      </c>
    </row>
    <row r="4393" spans="1:5" ht="12.75">
      <c r="A4393" s="227">
        <v>11767</v>
      </c>
      <c r="B4393" s="227" t="s">
        <v>13148</v>
      </c>
      <c r="C4393" s="228" t="s">
        <v>2017</v>
      </c>
      <c r="D4393" s="228" t="s">
        <v>2018</v>
      </c>
      <c r="E4393" s="228" t="s">
        <v>22064</v>
      </c>
    </row>
    <row r="4394" spans="1:5" ht="12.75">
      <c r="A4394" s="227">
        <v>11766</v>
      </c>
      <c r="B4394" s="227" t="s">
        <v>13149</v>
      </c>
      <c r="C4394" s="228" t="s">
        <v>2017</v>
      </c>
      <c r="D4394" s="228" t="s">
        <v>2018</v>
      </c>
      <c r="E4394" s="228" t="s">
        <v>22065</v>
      </c>
    </row>
    <row r="4395" spans="1:5" ht="12.75">
      <c r="A4395" s="227">
        <v>11765</v>
      </c>
      <c r="B4395" s="227" t="s">
        <v>13150</v>
      </c>
      <c r="C4395" s="228" t="s">
        <v>2017</v>
      </c>
      <c r="D4395" s="228" t="s">
        <v>2018</v>
      </c>
      <c r="E4395" s="228" t="s">
        <v>22066</v>
      </c>
    </row>
    <row r="4396" spans="1:5" ht="12.75">
      <c r="A4396" s="227">
        <v>11824</v>
      </c>
      <c r="B4396" s="227" t="s">
        <v>13151</v>
      </c>
      <c r="C4396" s="228" t="s">
        <v>2017</v>
      </c>
      <c r="D4396" s="228" t="s">
        <v>2018</v>
      </c>
      <c r="E4396" s="228" t="s">
        <v>18957</v>
      </c>
    </row>
    <row r="4397" spans="1:5" ht="12.75">
      <c r="A4397" s="227">
        <v>44045</v>
      </c>
      <c r="B4397" s="227" t="s">
        <v>13152</v>
      </c>
      <c r="C4397" s="228" t="s">
        <v>2017</v>
      </c>
      <c r="D4397" s="228" t="s">
        <v>2018</v>
      </c>
      <c r="E4397" s="228" t="s">
        <v>22067</v>
      </c>
    </row>
    <row r="4398" spans="1:5" ht="12.75">
      <c r="A4398" s="227">
        <v>39702</v>
      </c>
      <c r="B4398" s="227" t="s">
        <v>13153</v>
      </c>
      <c r="C4398" s="228" t="s">
        <v>2017</v>
      </c>
      <c r="D4398" s="228" t="s">
        <v>2018</v>
      </c>
      <c r="E4398" s="228" t="s">
        <v>22068</v>
      </c>
    </row>
    <row r="4399" spans="1:5" ht="12.75">
      <c r="A4399" s="227">
        <v>13415</v>
      </c>
      <c r="B4399" s="227" t="s">
        <v>13154</v>
      </c>
      <c r="C4399" s="228" t="s">
        <v>2017</v>
      </c>
      <c r="D4399" s="228" t="s">
        <v>2022</v>
      </c>
      <c r="E4399" s="228" t="s">
        <v>22069</v>
      </c>
    </row>
    <row r="4400" spans="1:5" ht="12.75">
      <c r="A4400" s="227">
        <v>7602</v>
      </c>
      <c r="B4400" s="227" t="s">
        <v>13155</v>
      </c>
      <c r="C4400" s="228" t="s">
        <v>2017</v>
      </c>
      <c r="D4400" s="228" t="s">
        <v>2018</v>
      </c>
      <c r="E4400" s="228" t="s">
        <v>22070</v>
      </c>
    </row>
    <row r="4401" spans="1:5" ht="12.75">
      <c r="A4401" s="227">
        <v>7603</v>
      </c>
      <c r="B4401" s="227" t="s">
        <v>13156</v>
      </c>
      <c r="C4401" s="228" t="s">
        <v>2017</v>
      </c>
      <c r="D4401" s="228" t="s">
        <v>2018</v>
      </c>
      <c r="E4401" s="228" t="s">
        <v>18779</v>
      </c>
    </row>
    <row r="4402" spans="1:5" ht="12.75">
      <c r="A4402" s="227">
        <v>11777</v>
      </c>
      <c r="B4402" s="227" t="s">
        <v>13157</v>
      </c>
      <c r="C4402" s="228" t="s">
        <v>2017</v>
      </c>
      <c r="D4402" s="228" t="s">
        <v>2018</v>
      </c>
      <c r="E4402" s="228" t="s">
        <v>22071</v>
      </c>
    </row>
    <row r="4403" spans="1:5" ht="12.75">
      <c r="A4403" s="227">
        <v>13417</v>
      </c>
      <c r="B4403" s="227" t="s">
        <v>13158</v>
      </c>
      <c r="C4403" s="228" t="s">
        <v>2017</v>
      </c>
      <c r="D4403" s="228" t="s">
        <v>2018</v>
      </c>
      <c r="E4403" s="228" t="s">
        <v>22072</v>
      </c>
    </row>
    <row r="4404" spans="1:5" ht="12.75">
      <c r="A4404" s="227">
        <v>36791</v>
      </c>
      <c r="B4404" s="227" t="s">
        <v>13159</v>
      </c>
      <c r="C4404" s="228" t="s">
        <v>2017</v>
      </c>
      <c r="D4404" s="228" t="s">
        <v>2018</v>
      </c>
      <c r="E4404" s="228" t="s">
        <v>22073</v>
      </c>
    </row>
    <row r="4405" spans="1:5" ht="12.75">
      <c r="A4405" s="227">
        <v>36795</v>
      </c>
      <c r="B4405" s="227" t="s">
        <v>13160</v>
      </c>
      <c r="C4405" s="228" t="s">
        <v>2017</v>
      </c>
      <c r="D4405" s="228" t="s">
        <v>2018</v>
      </c>
      <c r="E4405" s="228" t="s">
        <v>22074</v>
      </c>
    </row>
    <row r="4406" spans="1:5" ht="12.75">
      <c r="A4406" s="227">
        <v>36796</v>
      </c>
      <c r="B4406" s="227" t="s">
        <v>13161</v>
      </c>
      <c r="C4406" s="228" t="s">
        <v>2017</v>
      </c>
      <c r="D4406" s="228" t="s">
        <v>2018</v>
      </c>
      <c r="E4406" s="228" t="s">
        <v>22075</v>
      </c>
    </row>
    <row r="4407" spans="1:5" ht="12.75">
      <c r="A4407" s="227">
        <v>36792</v>
      </c>
      <c r="B4407" s="227" t="s">
        <v>13162</v>
      </c>
      <c r="C4407" s="228" t="s">
        <v>2017</v>
      </c>
      <c r="D4407" s="228" t="s">
        <v>2018</v>
      </c>
      <c r="E4407" s="228" t="s">
        <v>22076</v>
      </c>
    </row>
    <row r="4408" spans="1:5" ht="12.75">
      <c r="A4408" s="227">
        <v>11773</v>
      </c>
      <c r="B4408" s="227" t="s">
        <v>13163</v>
      </c>
      <c r="C4408" s="228" t="s">
        <v>2017</v>
      </c>
      <c r="D4408" s="228" t="s">
        <v>2018</v>
      </c>
      <c r="E4408" s="228" t="s">
        <v>22077</v>
      </c>
    </row>
    <row r="4409" spans="1:5" ht="12.75">
      <c r="A4409" s="227">
        <v>11762</v>
      </c>
      <c r="B4409" s="227" t="s">
        <v>13164</v>
      </c>
      <c r="C4409" s="228" t="s">
        <v>2017</v>
      </c>
      <c r="D4409" s="228" t="s">
        <v>2018</v>
      </c>
      <c r="E4409" s="228" t="s">
        <v>22078</v>
      </c>
    </row>
    <row r="4410" spans="1:5" ht="12.75">
      <c r="A4410" s="227">
        <v>7604</v>
      </c>
      <c r="B4410" s="227" t="s">
        <v>13165</v>
      </c>
      <c r="C4410" s="228" t="s">
        <v>2017</v>
      </c>
      <c r="D4410" s="228" t="s">
        <v>2018</v>
      </c>
      <c r="E4410" s="228" t="s">
        <v>22079</v>
      </c>
    </row>
    <row r="4411" spans="1:5" ht="12.75">
      <c r="A4411" s="227">
        <v>13984</v>
      </c>
      <c r="B4411" s="227" t="s">
        <v>13166</v>
      </c>
      <c r="C4411" s="228" t="s">
        <v>2017</v>
      </c>
      <c r="D4411" s="228" t="s">
        <v>2018</v>
      </c>
      <c r="E4411" s="228" t="s">
        <v>22080</v>
      </c>
    </row>
    <row r="4412" spans="1:5" ht="12.75">
      <c r="A4412" s="227">
        <v>11772</v>
      </c>
      <c r="B4412" s="227" t="s">
        <v>13167</v>
      </c>
      <c r="C4412" s="228" t="s">
        <v>2017</v>
      </c>
      <c r="D4412" s="228" t="s">
        <v>2018</v>
      </c>
      <c r="E4412" s="228" t="s">
        <v>22081</v>
      </c>
    </row>
    <row r="4413" spans="1:5" ht="12.75">
      <c r="A4413" s="227">
        <v>13983</v>
      </c>
      <c r="B4413" s="227" t="s">
        <v>13168</v>
      </c>
      <c r="C4413" s="228" t="s">
        <v>2017</v>
      </c>
      <c r="D4413" s="228" t="s">
        <v>2018</v>
      </c>
      <c r="E4413" s="228" t="s">
        <v>22082</v>
      </c>
    </row>
    <row r="4414" spans="1:5" ht="12.75">
      <c r="A4414" s="227">
        <v>13416</v>
      </c>
      <c r="B4414" s="227" t="s">
        <v>13169</v>
      </c>
      <c r="C4414" s="228" t="s">
        <v>2017</v>
      </c>
      <c r="D4414" s="228" t="s">
        <v>2018</v>
      </c>
      <c r="E4414" s="228" t="s">
        <v>19627</v>
      </c>
    </row>
    <row r="4415" spans="1:5" ht="12.75">
      <c r="A4415" s="227">
        <v>40329</v>
      </c>
      <c r="B4415" s="227" t="s">
        <v>13170</v>
      </c>
      <c r="C4415" s="228" t="s">
        <v>2017</v>
      </c>
      <c r="D4415" s="228" t="s">
        <v>2022</v>
      </c>
      <c r="E4415" s="228" t="s">
        <v>19373</v>
      </c>
    </row>
    <row r="4416" spans="1:5" ht="12.75">
      <c r="A4416" s="227">
        <v>11823</v>
      </c>
      <c r="B4416" s="227" t="s">
        <v>13171</v>
      </c>
      <c r="C4416" s="228" t="s">
        <v>2017</v>
      </c>
      <c r="D4416" s="228" t="s">
        <v>2018</v>
      </c>
      <c r="E4416" s="228" t="s">
        <v>22083</v>
      </c>
    </row>
    <row r="4417" spans="1:5" ht="12.75">
      <c r="A4417" s="227">
        <v>11822</v>
      </c>
      <c r="B4417" s="227" t="s">
        <v>13172</v>
      </c>
      <c r="C4417" s="228" t="s">
        <v>2017</v>
      </c>
      <c r="D4417" s="228" t="s">
        <v>2018</v>
      </c>
      <c r="E4417" s="228" t="s">
        <v>22084</v>
      </c>
    </row>
    <row r="4418" spans="1:5" ht="12.75">
      <c r="A4418" s="227">
        <v>11831</v>
      </c>
      <c r="B4418" s="227" t="s">
        <v>13173</v>
      </c>
      <c r="C4418" s="228" t="s">
        <v>2017</v>
      </c>
      <c r="D4418" s="228" t="s">
        <v>2018</v>
      </c>
      <c r="E4418" s="228" t="s">
        <v>22085</v>
      </c>
    </row>
    <row r="4419" spans="1:5" ht="12.75">
      <c r="A4419" s="227">
        <v>7613</v>
      </c>
      <c r="B4419" s="227" t="s">
        <v>13174</v>
      </c>
      <c r="C4419" s="228" t="s">
        <v>2017</v>
      </c>
      <c r="D4419" s="228" t="s">
        <v>2020</v>
      </c>
      <c r="E4419" s="228" t="s">
        <v>22086</v>
      </c>
    </row>
    <row r="4420" spans="1:5" ht="12.75">
      <c r="A4420" s="227">
        <v>7619</v>
      </c>
      <c r="B4420" s="227" t="s">
        <v>13175</v>
      </c>
      <c r="C4420" s="228" t="s">
        <v>2017</v>
      </c>
      <c r="D4420" s="228" t="s">
        <v>2020</v>
      </c>
      <c r="E4420" s="228" t="s">
        <v>22087</v>
      </c>
    </row>
    <row r="4421" spans="1:5" ht="12.75">
      <c r="A4421" s="227">
        <v>12076</v>
      </c>
      <c r="B4421" s="227" t="s">
        <v>13176</v>
      </c>
      <c r="C4421" s="228" t="s">
        <v>2017</v>
      </c>
      <c r="D4421" s="228" t="s">
        <v>2020</v>
      </c>
      <c r="E4421" s="228" t="s">
        <v>22088</v>
      </c>
    </row>
    <row r="4422" spans="1:5" ht="12.75">
      <c r="A4422" s="227">
        <v>7614</v>
      </c>
      <c r="B4422" s="227" t="s">
        <v>13177</v>
      </c>
      <c r="C4422" s="228" t="s">
        <v>2017</v>
      </c>
      <c r="D4422" s="228" t="s">
        <v>2020</v>
      </c>
      <c r="E4422" s="228" t="s">
        <v>22089</v>
      </c>
    </row>
    <row r="4423" spans="1:5" ht="12.75">
      <c r="A4423" s="227">
        <v>7618</v>
      </c>
      <c r="B4423" s="227" t="s">
        <v>13178</v>
      </c>
      <c r="C4423" s="228" t="s">
        <v>2017</v>
      </c>
      <c r="D4423" s="228" t="s">
        <v>2020</v>
      </c>
      <c r="E4423" s="228" t="s">
        <v>22090</v>
      </c>
    </row>
    <row r="4424" spans="1:5" ht="12.75">
      <c r="A4424" s="227">
        <v>7620</v>
      </c>
      <c r="B4424" s="227" t="s">
        <v>13179</v>
      </c>
      <c r="C4424" s="228" t="s">
        <v>2017</v>
      </c>
      <c r="D4424" s="228" t="s">
        <v>2020</v>
      </c>
      <c r="E4424" s="228" t="s">
        <v>22091</v>
      </c>
    </row>
    <row r="4425" spans="1:5" ht="12.75">
      <c r="A4425" s="227">
        <v>7610</v>
      </c>
      <c r="B4425" s="227" t="s">
        <v>13180</v>
      </c>
      <c r="C4425" s="228" t="s">
        <v>2017</v>
      </c>
      <c r="D4425" s="228" t="s">
        <v>2020</v>
      </c>
      <c r="E4425" s="228" t="s">
        <v>22092</v>
      </c>
    </row>
    <row r="4426" spans="1:5" ht="12.75">
      <c r="A4426" s="227">
        <v>7615</v>
      </c>
      <c r="B4426" s="227" t="s">
        <v>13181</v>
      </c>
      <c r="C4426" s="228" t="s">
        <v>2017</v>
      </c>
      <c r="D4426" s="228" t="s">
        <v>2020</v>
      </c>
      <c r="E4426" s="228" t="s">
        <v>22093</v>
      </c>
    </row>
    <row r="4427" spans="1:5" ht="12.75">
      <c r="A4427" s="227">
        <v>7617</v>
      </c>
      <c r="B4427" s="227" t="s">
        <v>13182</v>
      </c>
      <c r="C4427" s="228" t="s">
        <v>2017</v>
      </c>
      <c r="D4427" s="228" t="s">
        <v>2020</v>
      </c>
      <c r="E4427" s="228" t="s">
        <v>22094</v>
      </c>
    </row>
    <row r="4428" spans="1:5" ht="12.75">
      <c r="A4428" s="227">
        <v>7616</v>
      </c>
      <c r="B4428" s="227" t="s">
        <v>13183</v>
      </c>
      <c r="C4428" s="228" t="s">
        <v>2017</v>
      </c>
      <c r="D4428" s="228" t="s">
        <v>2020</v>
      </c>
      <c r="E4428" s="228" t="s">
        <v>22095</v>
      </c>
    </row>
    <row r="4429" spans="1:5" ht="12.75">
      <c r="A4429" s="227">
        <v>7611</v>
      </c>
      <c r="B4429" s="227" t="s">
        <v>13184</v>
      </c>
      <c r="C4429" s="228" t="s">
        <v>2017</v>
      </c>
      <c r="D4429" s="228" t="s">
        <v>2020</v>
      </c>
      <c r="E4429" s="228" t="s">
        <v>22096</v>
      </c>
    </row>
    <row r="4430" spans="1:5" ht="12.75">
      <c r="A4430" s="227">
        <v>7612</v>
      </c>
      <c r="B4430" s="227" t="s">
        <v>13185</v>
      </c>
      <c r="C4430" s="228" t="s">
        <v>2017</v>
      </c>
      <c r="D4430" s="228" t="s">
        <v>2020</v>
      </c>
      <c r="E4430" s="228" t="s">
        <v>22097</v>
      </c>
    </row>
    <row r="4431" spans="1:5" ht="12.75">
      <c r="A4431" s="227">
        <v>37371</v>
      </c>
      <c r="B4431" s="227" t="s">
        <v>22098</v>
      </c>
      <c r="C4431" s="228" t="s">
        <v>2021</v>
      </c>
      <c r="D4431" s="228" t="s">
        <v>2022</v>
      </c>
      <c r="E4431" s="228" t="s">
        <v>18520</v>
      </c>
    </row>
    <row r="4432" spans="1:5" ht="12.75">
      <c r="A4432" s="227">
        <v>40861</v>
      </c>
      <c r="B4432" s="227" t="s">
        <v>22099</v>
      </c>
      <c r="C4432" s="228" t="s">
        <v>2027</v>
      </c>
      <c r="D4432" s="228" t="s">
        <v>2022</v>
      </c>
      <c r="E4432" s="228" t="s">
        <v>22100</v>
      </c>
    </row>
    <row r="4433" spans="1:5" ht="12.75">
      <c r="A4433" s="227">
        <v>36510</v>
      </c>
      <c r="B4433" s="227" t="s">
        <v>13186</v>
      </c>
      <c r="C4433" s="228" t="s">
        <v>2017</v>
      </c>
      <c r="D4433" s="228" t="s">
        <v>2020</v>
      </c>
      <c r="E4433" s="228" t="s">
        <v>22101</v>
      </c>
    </row>
    <row r="4434" spans="1:5" ht="12.75">
      <c r="A4434" s="227">
        <v>25020</v>
      </c>
      <c r="B4434" s="227" t="s">
        <v>13187</v>
      </c>
      <c r="C4434" s="228" t="s">
        <v>2017</v>
      </c>
      <c r="D4434" s="228" t="s">
        <v>2020</v>
      </c>
      <c r="E4434" s="228" t="s">
        <v>22102</v>
      </c>
    </row>
    <row r="4435" spans="1:5" ht="12.75">
      <c r="A4435" s="227">
        <v>7622</v>
      </c>
      <c r="B4435" s="227" t="s">
        <v>13188</v>
      </c>
      <c r="C4435" s="228" t="s">
        <v>2017</v>
      </c>
      <c r="D4435" s="228" t="s">
        <v>2020</v>
      </c>
      <c r="E4435" s="228" t="s">
        <v>22103</v>
      </c>
    </row>
    <row r="4436" spans="1:5" ht="12.75">
      <c r="A4436" s="227">
        <v>7624</v>
      </c>
      <c r="B4436" s="227" t="s">
        <v>13189</v>
      </c>
      <c r="C4436" s="228" t="s">
        <v>2017</v>
      </c>
      <c r="D4436" s="228" t="s">
        <v>2020</v>
      </c>
      <c r="E4436" s="228" t="s">
        <v>22104</v>
      </c>
    </row>
    <row r="4437" spans="1:5" ht="12.75">
      <c r="A4437" s="227">
        <v>7625</v>
      </c>
      <c r="B4437" s="227" t="s">
        <v>13190</v>
      </c>
      <c r="C4437" s="228" t="s">
        <v>2017</v>
      </c>
      <c r="D4437" s="228" t="s">
        <v>2020</v>
      </c>
      <c r="E4437" s="228" t="s">
        <v>22105</v>
      </c>
    </row>
    <row r="4438" spans="1:5" ht="12.75">
      <c r="A4438" s="227">
        <v>7623</v>
      </c>
      <c r="B4438" s="227" t="s">
        <v>13191</v>
      </c>
      <c r="C4438" s="228" t="s">
        <v>2017</v>
      </c>
      <c r="D4438" s="228" t="s">
        <v>2020</v>
      </c>
      <c r="E4438" s="228" t="s">
        <v>22102</v>
      </c>
    </row>
    <row r="4439" spans="1:5" ht="12.75">
      <c r="A4439" s="227">
        <v>36508</v>
      </c>
      <c r="B4439" s="227" t="s">
        <v>13192</v>
      </c>
      <c r="C4439" s="228" t="s">
        <v>2017</v>
      </c>
      <c r="D4439" s="228" t="s">
        <v>2020</v>
      </c>
      <c r="E4439" s="228" t="s">
        <v>22106</v>
      </c>
    </row>
    <row r="4440" spans="1:5" ht="12.75">
      <c r="A4440" s="227">
        <v>36509</v>
      </c>
      <c r="B4440" s="227" t="s">
        <v>13193</v>
      </c>
      <c r="C4440" s="228" t="s">
        <v>2017</v>
      </c>
      <c r="D4440" s="228" t="s">
        <v>2020</v>
      </c>
      <c r="E4440" s="228" t="s">
        <v>22107</v>
      </c>
    </row>
    <row r="4441" spans="1:5" ht="12.75">
      <c r="A4441" s="227">
        <v>13238</v>
      </c>
      <c r="B4441" s="227" t="s">
        <v>13194</v>
      </c>
      <c r="C4441" s="228" t="s">
        <v>2017</v>
      </c>
      <c r="D4441" s="228" t="s">
        <v>2020</v>
      </c>
      <c r="E4441" s="228" t="s">
        <v>22108</v>
      </c>
    </row>
    <row r="4442" spans="1:5" ht="12.75">
      <c r="A4442" s="227">
        <v>36511</v>
      </c>
      <c r="B4442" s="227" t="s">
        <v>13195</v>
      </c>
      <c r="C4442" s="228" t="s">
        <v>2017</v>
      </c>
      <c r="D4442" s="228" t="s">
        <v>2020</v>
      </c>
      <c r="E4442" s="228" t="s">
        <v>22109</v>
      </c>
    </row>
    <row r="4443" spans="1:5" ht="12.75">
      <c r="A4443" s="227">
        <v>36515</v>
      </c>
      <c r="B4443" s="227" t="s">
        <v>13196</v>
      </c>
      <c r="C4443" s="228" t="s">
        <v>2017</v>
      </c>
      <c r="D4443" s="228" t="s">
        <v>2020</v>
      </c>
      <c r="E4443" s="228" t="s">
        <v>22110</v>
      </c>
    </row>
    <row r="4444" spans="1:5" ht="12.75">
      <c r="A4444" s="227">
        <v>10598</v>
      </c>
      <c r="B4444" s="227" t="s">
        <v>13197</v>
      </c>
      <c r="C4444" s="228" t="s">
        <v>2017</v>
      </c>
      <c r="D4444" s="228" t="s">
        <v>2020</v>
      </c>
      <c r="E4444" s="228" t="s">
        <v>22111</v>
      </c>
    </row>
    <row r="4445" spans="1:5" ht="12.75">
      <c r="A4445" s="227">
        <v>7640</v>
      </c>
      <c r="B4445" s="227" t="s">
        <v>13198</v>
      </c>
      <c r="C4445" s="228" t="s">
        <v>2017</v>
      </c>
      <c r="D4445" s="228" t="s">
        <v>2020</v>
      </c>
      <c r="E4445" s="228" t="s">
        <v>20962</v>
      </c>
    </row>
    <row r="4446" spans="1:5" ht="12.75">
      <c r="A4446" s="227">
        <v>36513</v>
      </c>
      <c r="B4446" s="227" t="s">
        <v>13199</v>
      </c>
      <c r="C4446" s="228" t="s">
        <v>2017</v>
      </c>
      <c r="D4446" s="228" t="s">
        <v>2020</v>
      </c>
      <c r="E4446" s="228" t="s">
        <v>22112</v>
      </c>
    </row>
    <row r="4447" spans="1:5" ht="12.75">
      <c r="A4447" s="227">
        <v>36514</v>
      </c>
      <c r="B4447" s="227" t="s">
        <v>13200</v>
      </c>
      <c r="C4447" s="228" t="s">
        <v>2017</v>
      </c>
      <c r="D4447" s="228" t="s">
        <v>2020</v>
      </c>
      <c r="E4447" s="228" t="s">
        <v>22113</v>
      </c>
    </row>
    <row r="4448" spans="1:5" ht="12.75">
      <c r="A4448" s="227">
        <v>11572</v>
      </c>
      <c r="B4448" s="227" t="s">
        <v>13201</v>
      </c>
      <c r="C4448" s="228" t="s">
        <v>2017</v>
      </c>
      <c r="D4448" s="228" t="s">
        <v>2018</v>
      </c>
      <c r="E4448" s="228" t="s">
        <v>22114</v>
      </c>
    </row>
    <row r="4449" spans="1:5" ht="12.75">
      <c r="A4449" s="227">
        <v>36149</v>
      </c>
      <c r="B4449" s="227" t="s">
        <v>13202</v>
      </c>
      <c r="C4449" s="228" t="s">
        <v>2017</v>
      </c>
      <c r="D4449" s="228" t="s">
        <v>2018</v>
      </c>
      <c r="E4449" s="228" t="s">
        <v>22115</v>
      </c>
    </row>
    <row r="4450" spans="1:5" ht="12.75">
      <c r="A4450" s="227">
        <v>42407</v>
      </c>
      <c r="B4450" s="227" t="s">
        <v>13203</v>
      </c>
      <c r="C4450" s="228" t="s">
        <v>2023</v>
      </c>
      <c r="D4450" s="228" t="s">
        <v>2018</v>
      </c>
      <c r="E4450" s="228" t="s">
        <v>20785</v>
      </c>
    </row>
    <row r="4451" spans="1:5" ht="12.75">
      <c r="A4451" s="227">
        <v>11581</v>
      </c>
      <c r="B4451" s="227" t="s">
        <v>13204</v>
      </c>
      <c r="C4451" s="228" t="s">
        <v>2023</v>
      </c>
      <c r="D4451" s="228" t="s">
        <v>2018</v>
      </c>
      <c r="E4451" s="228" t="s">
        <v>19976</v>
      </c>
    </row>
    <row r="4452" spans="1:5" ht="12.75">
      <c r="A4452" s="227">
        <v>43605</v>
      </c>
      <c r="B4452" s="227" t="s">
        <v>13205</v>
      </c>
      <c r="C4452" s="228" t="s">
        <v>2023</v>
      </c>
      <c r="D4452" s="228" t="s">
        <v>2018</v>
      </c>
      <c r="E4452" s="228" t="s">
        <v>22116</v>
      </c>
    </row>
    <row r="4453" spans="1:5" ht="12.75">
      <c r="A4453" s="227">
        <v>11580</v>
      </c>
      <c r="B4453" s="227" t="s">
        <v>13206</v>
      </c>
      <c r="C4453" s="228" t="s">
        <v>2023</v>
      </c>
      <c r="D4453" s="228" t="s">
        <v>2018</v>
      </c>
      <c r="E4453" s="228" t="s">
        <v>19361</v>
      </c>
    </row>
    <row r="4454" spans="1:5" ht="12.75">
      <c r="A4454" s="227">
        <v>10743</v>
      </c>
      <c r="B4454" s="227" t="s">
        <v>13207</v>
      </c>
      <c r="C4454" s="228" t="s">
        <v>2017</v>
      </c>
      <c r="D4454" s="228" t="s">
        <v>2020</v>
      </c>
      <c r="E4454" s="228" t="s">
        <v>22117</v>
      </c>
    </row>
    <row r="4455" spans="1:5" ht="12.75">
      <c r="A4455" s="227">
        <v>39848</v>
      </c>
      <c r="B4455" s="227" t="s">
        <v>13208</v>
      </c>
      <c r="C4455" s="228" t="s">
        <v>2023</v>
      </c>
      <c r="D4455" s="228" t="s">
        <v>2020</v>
      </c>
      <c r="E4455" s="228" t="s">
        <v>18068</v>
      </c>
    </row>
    <row r="4456" spans="1:5" ht="12.75">
      <c r="A4456" s="227">
        <v>20999</v>
      </c>
      <c r="B4456" s="227" t="s">
        <v>13209</v>
      </c>
      <c r="C4456" s="228" t="s">
        <v>2023</v>
      </c>
      <c r="D4456" s="228" t="s">
        <v>2020</v>
      </c>
      <c r="E4456" s="228" t="s">
        <v>22118</v>
      </c>
    </row>
    <row r="4457" spans="1:5" ht="12.75">
      <c r="A4457" s="227">
        <v>21001</v>
      </c>
      <c r="B4457" s="227" t="s">
        <v>13210</v>
      </c>
      <c r="C4457" s="228" t="s">
        <v>2023</v>
      </c>
      <c r="D4457" s="228" t="s">
        <v>2020</v>
      </c>
      <c r="E4457" s="228" t="s">
        <v>20802</v>
      </c>
    </row>
    <row r="4458" spans="1:5" ht="12.75">
      <c r="A4458" s="227">
        <v>21003</v>
      </c>
      <c r="B4458" s="227" t="s">
        <v>13211</v>
      </c>
      <c r="C4458" s="228" t="s">
        <v>2023</v>
      </c>
      <c r="D4458" s="228" t="s">
        <v>2020</v>
      </c>
      <c r="E4458" s="228" t="s">
        <v>19571</v>
      </c>
    </row>
    <row r="4459" spans="1:5" ht="12.75">
      <c r="A4459" s="227">
        <v>21006</v>
      </c>
      <c r="B4459" s="227" t="s">
        <v>13212</v>
      </c>
      <c r="C4459" s="228" t="s">
        <v>2023</v>
      </c>
      <c r="D4459" s="228" t="s">
        <v>2020</v>
      </c>
      <c r="E4459" s="228" t="s">
        <v>22119</v>
      </c>
    </row>
    <row r="4460" spans="1:5" ht="12.75">
      <c r="A4460" s="227">
        <v>21019</v>
      </c>
      <c r="B4460" s="227" t="s">
        <v>13213</v>
      </c>
      <c r="C4460" s="228" t="s">
        <v>2023</v>
      </c>
      <c r="D4460" s="228" t="s">
        <v>2020</v>
      </c>
      <c r="E4460" s="228" t="s">
        <v>22120</v>
      </c>
    </row>
    <row r="4461" spans="1:5" ht="12.75">
      <c r="A4461" s="227">
        <v>21021</v>
      </c>
      <c r="B4461" s="227" t="s">
        <v>13214</v>
      </c>
      <c r="C4461" s="228" t="s">
        <v>2023</v>
      </c>
      <c r="D4461" s="228" t="s">
        <v>2020</v>
      </c>
      <c r="E4461" s="228" t="s">
        <v>22121</v>
      </c>
    </row>
    <row r="4462" spans="1:5" ht="12.75">
      <c r="A4462" s="227">
        <v>21024</v>
      </c>
      <c r="B4462" s="227" t="s">
        <v>13215</v>
      </c>
      <c r="C4462" s="228" t="s">
        <v>2023</v>
      </c>
      <c r="D4462" s="228" t="s">
        <v>2020</v>
      </c>
      <c r="E4462" s="228" t="s">
        <v>22122</v>
      </c>
    </row>
    <row r="4463" spans="1:5" ht="12.75">
      <c r="A4463" s="227">
        <v>40624</v>
      </c>
      <c r="B4463" s="227" t="s">
        <v>13216</v>
      </c>
      <c r="C4463" s="228" t="s">
        <v>2023</v>
      </c>
      <c r="D4463" s="228" t="s">
        <v>2020</v>
      </c>
      <c r="E4463" s="228" t="s">
        <v>22081</v>
      </c>
    </row>
    <row r="4464" spans="1:5" ht="12.75">
      <c r="A4464" s="227">
        <v>42575</v>
      </c>
      <c r="B4464" s="227" t="s">
        <v>13217</v>
      </c>
      <c r="C4464" s="228" t="s">
        <v>2023</v>
      </c>
      <c r="D4464" s="228" t="s">
        <v>2020</v>
      </c>
      <c r="E4464" s="228" t="s">
        <v>22123</v>
      </c>
    </row>
    <row r="4465" spans="1:5" ht="12.75">
      <c r="A4465" s="227">
        <v>13127</v>
      </c>
      <c r="B4465" s="227" t="s">
        <v>13218</v>
      </c>
      <c r="C4465" s="228" t="s">
        <v>2023</v>
      </c>
      <c r="D4465" s="228" t="s">
        <v>2020</v>
      </c>
      <c r="E4465" s="228" t="s">
        <v>21972</v>
      </c>
    </row>
    <row r="4466" spans="1:5" ht="12.75">
      <c r="A4466" s="227">
        <v>13137</v>
      </c>
      <c r="B4466" s="227" t="s">
        <v>13219</v>
      </c>
      <c r="C4466" s="228" t="s">
        <v>2023</v>
      </c>
      <c r="D4466" s="228" t="s">
        <v>2020</v>
      </c>
      <c r="E4466" s="228" t="s">
        <v>18275</v>
      </c>
    </row>
    <row r="4467" spans="1:5" ht="12.75">
      <c r="A4467" s="227">
        <v>42574</v>
      </c>
      <c r="B4467" s="227" t="s">
        <v>13220</v>
      </c>
      <c r="C4467" s="228" t="s">
        <v>2023</v>
      </c>
      <c r="D4467" s="228" t="s">
        <v>2020</v>
      </c>
      <c r="E4467" s="228" t="s">
        <v>22124</v>
      </c>
    </row>
    <row r="4468" spans="1:5" ht="12.75">
      <c r="A4468" s="227">
        <v>20989</v>
      </c>
      <c r="B4468" s="227" t="s">
        <v>13221</v>
      </c>
      <c r="C4468" s="228" t="s">
        <v>2023</v>
      </c>
      <c r="D4468" s="228" t="s">
        <v>2020</v>
      </c>
      <c r="E4468" s="228" t="s">
        <v>22125</v>
      </c>
    </row>
    <row r="4469" spans="1:5" ht="12.75">
      <c r="A4469" s="227">
        <v>21147</v>
      </c>
      <c r="B4469" s="227" t="s">
        <v>13222</v>
      </c>
      <c r="C4469" s="228" t="s">
        <v>2023</v>
      </c>
      <c r="D4469" s="228" t="s">
        <v>2020</v>
      </c>
      <c r="E4469" s="228" t="s">
        <v>22126</v>
      </c>
    </row>
    <row r="4470" spans="1:5" ht="12.75">
      <c r="A4470" s="227">
        <v>21148</v>
      </c>
      <c r="B4470" s="227" t="s">
        <v>13223</v>
      </c>
      <c r="C4470" s="228" t="s">
        <v>2023</v>
      </c>
      <c r="D4470" s="228" t="s">
        <v>2020</v>
      </c>
      <c r="E4470" s="228" t="s">
        <v>22127</v>
      </c>
    </row>
    <row r="4471" spans="1:5" ht="12.75">
      <c r="A4471" s="227">
        <v>20984</v>
      </c>
      <c r="B4471" s="227" t="s">
        <v>13224</v>
      </c>
      <c r="C4471" s="228" t="s">
        <v>2023</v>
      </c>
      <c r="D4471" s="228" t="s">
        <v>2020</v>
      </c>
      <c r="E4471" s="228" t="s">
        <v>22128</v>
      </c>
    </row>
    <row r="4472" spans="1:5" ht="12.75">
      <c r="A4472" s="227">
        <v>13042</v>
      </c>
      <c r="B4472" s="227" t="s">
        <v>13225</v>
      </c>
      <c r="C4472" s="228" t="s">
        <v>2023</v>
      </c>
      <c r="D4472" s="228" t="s">
        <v>2020</v>
      </c>
      <c r="E4472" s="228" t="s">
        <v>22129</v>
      </c>
    </row>
    <row r="4473" spans="1:5" ht="12.75">
      <c r="A4473" s="227">
        <v>21150</v>
      </c>
      <c r="B4473" s="227" t="s">
        <v>13226</v>
      </c>
      <c r="C4473" s="228" t="s">
        <v>2023</v>
      </c>
      <c r="D4473" s="228" t="s">
        <v>2020</v>
      </c>
      <c r="E4473" s="228" t="s">
        <v>22130</v>
      </c>
    </row>
    <row r="4474" spans="1:5" ht="12.75">
      <c r="A4474" s="227">
        <v>13141</v>
      </c>
      <c r="B4474" s="227" t="s">
        <v>13227</v>
      </c>
      <c r="C4474" s="228" t="s">
        <v>2023</v>
      </c>
      <c r="D4474" s="228" t="s">
        <v>2020</v>
      </c>
      <c r="E4474" s="228" t="s">
        <v>22131</v>
      </c>
    </row>
    <row r="4475" spans="1:5" ht="12.75">
      <c r="A4475" s="227">
        <v>42576</v>
      </c>
      <c r="B4475" s="227" t="s">
        <v>13228</v>
      </c>
      <c r="C4475" s="228" t="s">
        <v>2023</v>
      </c>
      <c r="D4475" s="228" t="s">
        <v>2020</v>
      </c>
      <c r="E4475" s="228" t="s">
        <v>22132</v>
      </c>
    </row>
    <row r="4476" spans="1:5" ht="12.75">
      <c r="A4476" s="227">
        <v>21151</v>
      </c>
      <c r="B4476" s="227" t="s">
        <v>13229</v>
      </c>
      <c r="C4476" s="228" t="s">
        <v>2023</v>
      </c>
      <c r="D4476" s="228" t="s">
        <v>2020</v>
      </c>
      <c r="E4476" s="228" t="s">
        <v>22133</v>
      </c>
    </row>
    <row r="4477" spans="1:5" ht="12.75">
      <c r="A4477" s="227">
        <v>13142</v>
      </c>
      <c r="B4477" s="227" t="s">
        <v>13230</v>
      </c>
      <c r="C4477" s="228" t="s">
        <v>2023</v>
      </c>
      <c r="D4477" s="228" t="s">
        <v>2020</v>
      </c>
      <c r="E4477" s="228" t="s">
        <v>22134</v>
      </c>
    </row>
    <row r="4478" spans="1:5" ht="12.75">
      <c r="A4478" s="227">
        <v>42577</v>
      </c>
      <c r="B4478" s="227" t="s">
        <v>13231</v>
      </c>
      <c r="C4478" s="228" t="s">
        <v>2023</v>
      </c>
      <c r="D4478" s="228" t="s">
        <v>2020</v>
      </c>
      <c r="E4478" s="228" t="s">
        <v>22135</v>
      </c>
    </row>
    <row r="4479" spans="1:5" ht="12.75">
      <c r="A4479" s="227">
        <v>20994</v>
      </c>
      <c r="B4479" s="227" t="s">
        <v>13232</v>
      </c>
      <c r="C4479" s="228" t="s">
        <v>2023</v>
      </c>
      <c r="D4479" s="228" t="s">
        <v>2020</v>
      </c>
      <c r="E4479" s="228" t="s">
        <v>22136</v>
      </c>
    </row>
    <row r="4480" spans="1:5" ht="12.75">
      <c r="A4480" s="227">
        <v>7672</v>
      </c>
      <c r="B4480" s="227" t="s">
        <v>13233</v>
      </c>
      <c r="C4480" s="228" t="s">
        <v>2023</v>
      </c>
      <c r="D4480" s="228" t="s">
        <v>2020</v>
      </c>
      <c r="E4480" s="228" t="s">
        <v>22137</v>
      </c>
    </row>
    <row r="4481" spans="1:5" ht="12.75">
      <c r="A4481" s="227">
        <v>20995</v>
      </c>
      <c r="B4481" s="227" t="s">
        <v>13234</v>
      </c>
      <c r="C4481" s="228" t="s">
        <v>2023</v>
      </c>
      <c r="D4481" s="228" t="s">
        <v>2020</v>
      </c>
      <c r="E4481" s="228" t="s">
        <v>22138</v>
      </c>
    </row>
    <row r="4482" spans="1:5" ht="12.75">
      <c r="A4482" s="227">
        <v>7690</v>
      </c>
      <c r="B4482" s="227" t="s">
        <v>13235</v>
      </c>
      <c r="C4482" s="228" t="s">
        <v>2023</v>
      </c>
      <c r="D4482" s="228" t="s">
        <v>2020</v>
      </c>
      <c r="E4482" s="228" t="s">
        <v>22139</v>
      </c>
    </row>
    <row r="4483" spans="1:5" ht="12.75">
      <c r="A4483" s="227">
        <v>20980</v>
      </c>
      <c r="B4483" s="227" t="s">
        <v>13236</v>
      </c>
      <c r="C4483" s="228" t="s">
        <v>2023</v>
      </c>
      <c r="D4483" s="228" t="s">
        <v>2020</v>
      </c>
      <c r="E4483" s="228" t="s">
        <v>22140</v>
      </c>
    </row>
    <row r="4484" spans="1:5" ht="12.75">
      <c r="A4484" s="227">
        <v>7661</v>
      </c>
      <c r="B4484" s="227" t="s">
        <v>13237</v>
      </c>
      <c r="C4484" s="228" t="s">
        <v>2023</v>
      </c>
      <c r="D4484" s="228" t="s">
        <v>2020</v>
      </c>
      <c r="E4484" s="228" t="s">
        <v>22141</v>
      </c>
    </row>
    <row r="4485" spans="1:5" ht="12.75">
      <c r="A4485" s="227">
        <v>21016</v>
      </c>
      <c r="B4485" s="227" t="s">
        <v>13238</v>
      </c>
      <c r="C4485" s="228" t="s">
        <v>2023</v>
      </c>
      <c r="D4485" s="228" t="s">
        <v>2018</v>
      </c>
      <c r="E4485" s="228" t="s">
        <v>22142</v>
      </c>
    </row>
    <row r="4486" spans="1:5" ht="12.75">
      <c r="A4486" s="227">
        <v>21008</v>
      </c>
      <c r="B4486" s="227" t="s">
        <v>13239</v>
      </c>
      <c r="C4486" s="228" t="s">
        <v>2023</v>
      </c>
      <c r="D4486" s="228" t="s">
        <v>2018</v>
      </c>
      <c r="E4486" s="228" t="s">
        <v>22143</v>
      </c>
    </row>
    <row r="4487" spans="1:5" ht="12.75">
      <c r="A4487" s="227">
        <v>21009</v>
      </c>
      <c r="B4487" s="227" t="s">
        <v>13240</v>
      </c>
      <c r="C4487" s="228" t="s">
        <v>2023</v>
      </c>
      <c r="D4487" s="228" t="s">
        <v>2018</v>
      </c>
      <c r="E4487" s="228" t="s">
        <v>22144</v>
      </c>
    </row>
    <row r="4488" spans="1:5" ht="12.75">
      <c r="A4488" s="227">
        <v>21010</v>
      </c>
      <c r="B4488" s="227" t="s">
        <v>13241</v>
      </c>
      <c r="C4488" s="228" t="s">
        <v>2023</v>
      </c>
      <c r="D4488" s="228" t="s">
        <v>2022</v>
      </c>
      <c r="E4488" s="228" t="s">
        <v>22145</v>
      </c>
    </row>
    <row r="4489" spans="1:5" ht="12.75">
      <c r="A4489" s="227">
        <v>21011</v>
      </c>
      <c r="B4489" s="227" t="s">
        <v>13242</v>
      </c>
      <c r="C4489" s="228" t="s">
        <v>2023</v>
      </c>
      <c r="D4489" s="228" t="s">
        <v>2018</v>
      </c>
      <c r="E4489" s="228" t="s">
        <v>22146</v>
      </c>
    </row>
    <row r="4490" spans="1:5" ht="12.75">
      <c r="A4490" s="227">
        <v>21012</v>
      </c>
      <c r="B4490" s="227" t="s">
        <v>13243</v>
      </c>
      <c r="C4490" s="228" t="s">
        <v>2023</v>
      </c>
      <c r="D4490" s="228" t="s">
        <v>2018</v>
      </c>
      <c r="E4490" s="228" t="s">
        <v>22147</v>
      </c>
    </row>
    <row r="4491" spans="1:5" ht="12.75">
      <c r="A4491" s="227">
        <v>21013</v>
      </c>
      <c r="B4491" s="227" t="s">
        <v>13244</v>
      </c>
      <c r="C4491" s="228" t="s">
        <v>2023</v>
      </c>
      <c r="D4491" s="228" t="s">
        <v>2018</v>
      </c>
      <c r="E4491" s="228" t="s">
        <v>18672</v>
      </c>
    </row>
    <row r="4492" spans="1:5" ht="12.75">
      <c r="A4492" s="227">
        <v>21014</v>
      </c>
      <c r="B4492" s="227" t="s">
        <v>13245</v>
      </c>
      <c r="C4492" s="228" t="s">
        <v>2023</v>
      </c>
      <c r="D4492" s="228" t="s">
        <v>2018</v>
      </c>
      <c r="E4492" s="228" t="s">
        <v>22148</v>
      </c>
    </row>
    <row r="4493" spans="1:5" ht="12.75">
      <c r="A4493" s="227">
        <v>21015</v>
      </c>
      <c r="B4493" s="227" t="s">
        <v>13246</v>
      </c>
      <c r="C4493" s="228" t="s">
        <v>2023</v>
      </c>
      <c r="D4493" s="228" t="s">
        <v>2018</v>
      </c>
      <c r="E4493" s="228" t="s">
        <v>22149</v>
      </c>
    </row>
    <row r="4494" spans="1:5" ht="12.75">
      <c r="A4494" s="227">
        <v>7697</v>
      </c>
      <c r="B4494" s="227" t="s">
        <v>13247</v>
      </c>
      <c r="C4494" s="228" t="s">
        <v>2023</v>
      </c>
      <c r="D4494" s="228" t="s">
        <v>2018</v>
      </c>
      <c r="E4494" s="228" t="s">
        <v>22150</v>
      </c>
    </row>
    <row r="4495" spans="1:5" ht="12.75">
      <c r="A4495" s="227">
        <v>7698</v>
      </c>
      <c r="B4495" s="227" t="s">
        <v>13248</v>
      </c>
      <c r="C4495" s="228" t="s">
        <v>2023</v>
      </c>
      <c r="D4495" s="228" t="s">
        <v>2018</v>
      </c>
      <c r="E4495" s="228" t="s">
        <v>22151</v>
      </c>
    </row>
    <row r="4496" spans="1:5" ht="12.75">
      <c r="A4496" s="227">
        <v>7691</v>
      </c>
      <c r="B4496" s="227" t="s">
        <v>13249</v>
      </c>
      <c r="C4496" s="228" t="s">
        <v>2023</v>
      </c>
      <c r="D4496" s="228" t="s">
        <v>2018</v>
      </c>
      <c r="E4496" s="228" t="s">
        <v>22152</v>
      </c>
    </row>
    <row r="4497" spans="1:5" ht="12.75">
      <c r="A4497" s="227">
        <v>40626</v>
      </c>
      <c r="B4497" s="227" t="s">
        <v>13250</v>
      </c>
      <c r="C4497" s="228" t="s">
        <v>2023</v>
      </c>
      <c r="D4497" s="228" t="s">
        <v>2018</v>
      </c>
      <c r="E4497" s="228" t="s">
        <v>22153</v>
      </c>
    </row>
    <row r="4498" spans="1:5" ht="12.75">
      <c r="A4498" s="227">
        <v>7701</v>
      </c>
      <c r="B4498" s="227" t="s">
        <v>13251</v>
      </c>
      <c r="C4498" s="228" t="s">
        <v>2023</v>
      </c>
      <c r="D4498" s="228" t="s">
        <v>2018</v>
      </c>
      <c r="E4498" s="228" t="s">
        <v>22154</v>
      </c>
    </row>
    <row r="4499" spans="1:5" ht="12.75">
      <c r="A4499" s="227">
        <v>7696</v>
      </c>
      <c r="B4499" s="227" t="s">
        <v>13252</v>
      </c>
      <c r="C4499" s="228" t="s">
        <v>2023</v>
      </c>
      <c r="D4499" s="228" t="s">
        <v>2018</v>
      </c>
      <c r="E4499" s="228" t="s">
        <v>22155</v>
      </c>
    </row>
    <row r="4500" spans="1:5" ht="12.75">
      <c r="A4500" s="227">
        <v>7700</v>
      </c>
      <c r="B4500" s="227" t="s">
        <v>13253</v>
      </c>
      <c r="C4500" s="228" t="s">
        <v>2023</v>
      </c>
      <c r="D4500" s="228" t="s">
        <v>2018</v>
      </c>
      <c r="E4500" s="228" t="s">
        <v>22156</v>
      </c>
    </row>
    <row r="4501" spans="1:5" ht="12.75">
      <c r="A4501" s="227">
        <v>7694</v>
      </c>
      <c r="B4501" s="227" t="s">
        <v>13254</v>
      </c>
      <c r="C4501" s="228" t="s">
        <v>2023</v>
      </c>
      <c r="D4501" s="228" t="s">
        <v>2018</v>
      </c>
      <c r="E4501" s="228" t="s">
        <v>22157</v>
      </c>
    </row>
    <row r="4502" spans="1:5" ht="12.75">
      <c r="A4502" s="227">
        <v>7693</v>
      </c>
      <c r="B4502" s="227" t="s">
        <v>13255</v>
      </c>
      <c r="C4502" s="228" t="s">
        <v>2023</v>
      </c>
      <c r="D4502" s="228" t="s">
        <v>2018</v>
      </c>
      <c r="E4502" s="228" t="s">
        <v>22158</v>
      </c>
    </row>
    <row r="4503" spans="1:5" ht="12.75">
      <c r="A4503" s="227">
        <v>7692</v>
      </c>
      <c r="B4503" s="227" t="s">
        <v>13256</v>
      </c>
      <c r="C4503" s="228" t="s">
        <v>2023</v>
      </c>
      <c r="D4503" s="228" t="s">
        <v>2018</v>
      </c>
      <c r="E4503" s="228" t="s">
        <v>22159</v>
      </c>
    </row>
    <row r="4504" spans="1:5" ht="12.75">
      <c r="A4504" s="227">
        <v>7695</v>
      </c>
      <c r="B4504" s="227" t="s">
        <v>13257</v>
      </c>
      <c r="C4504" s="228" t="s">
        <v>2023</v>
      </c>
      <c r="D4504" s="228" t="s">
        <v>2018</v>
      </c>
      <c r="E4504" s="228" t="s">
        <v>22160</v>
      </c>
    </row>
    <row r="4505" spans="1:5" ht="12.75">
      <c r="A4505" s="227">
        <v>13356</v>
      </c>
      <c r="B4505" s="227" t="s">
        <v>13258</v>
      </c>
      <c r="C4505" s="228" t="s">
        <v>2023</v>
      </c>
      <c r="D4505" s="228" t="s">
        <v>2018</v>
      </c>
      <c r="E4505" s="228" t="s">
        <v>22161</v>
      </c>
    </row>
    <row r="4506" spans="1:5" ht="12.75">
      <c r="A4506" s="227">
        <v>36365</v>
      </c>
      <c r="B4506" s="227" t="s">
        <v>13259</v>
      </c>
      <c r="C4506" s="228" t="s">
        <v>2023</v>
      </c>
      <c r="D4506" s="228" t="s">
        <v>2018</v>
      </c>
      <c r="E4506" s="228" t="s">
        <v>22162</v>
      </c>
    </row>
    <row r="4507" spans="1:5" ht="12.75">
      <c r="A4507" s="227">
        <v>41930</v>
      </c>
      <c r="B4507" s="227" t="s">
        <v>13260</v>
      </c>
      <c r="C4507" s="228" t="s">
        <v>2023</v>
      </c>
      <c r="D4507" s="228" t="s">
        <v>2018</v>
      </c>
      <c r="E4507" s="228" t="s">
        <v>22163</v>
      </c>
    </row>
    <row r="4508" spans="1:5" ht="12.75">
      <c r="A4508" s="227">
        <v>41931</v>
      </c>
      <c r="B4508" s="227" t="s">
        <v>13261</v>
      </c>
      <c r="C4508" s="228" t="s">
        <v>2023</v>
      </c>
      <c r="D4508" s="228" t="s">
        <v>2018</v>
      </c>
      <c r="E4508" s="228" t="s">
        <v>22164</v>
      </c>
    </row>
    <row r="4509" spans="1:5" ht="12.75">
      <c r="A4509" s="227">
        <v>41932</v>
      </c>
      <c r="B4509" s="227" t="s">
        <v>13262</v>
      </c>
      <c r="C4509" s="228" t="s">
        <v>2023</v>
      </c>
      <c r="D4509" s="228" t="s">
        <v>2018</v>
      </c>
      <c r="E4509" s="228" t="s">
        <v>22165</v>
      </c>
    </row>
    <row r="4510" spans="1:5" ht="12.75">
      <c r="A4510" s="227">
        <v>41933</v>
      </c>
      <c r="B4510" s="227" t="s">
        <v>13263</v>
      </c>
      <c r="C4510" s="228" t="s">
        <v>2023</v>
      </c>
      <c r="D4510" s="228" t="s">
        <v>2018</v>
      </c>
      <c r="E4510" s="228" t="s">
        <v>22166</v>
      </c>
    </row>
    <row r="4511" spans="1:5" ht="12.75">
      <c r="A4511" s="227">
        <v>41934</v>
      </c>
      <c r="B4511" s="227" t="s">
        <v>13264</v>
      </c>
      <c r="C4511" s="228" t="s">
        <v>2023</v>
      </c>
      <c r="D4511" s="228" t="s">
        <v>2018</v>
      </c>
      <c r="E4511" s="228" t="s">
        <v>22167</v>
      </c>
    </row>
    <row r="4512" spans="1:5" ht="12.75">
      <c r="A4512" s="227">
        <v>41936</v>
      </c>
      <c r="B4512" s="227" t="s">
        <v>13265</v>
      </c>
      <c r="C4512" s="228" t="s">
        <v>2023</v>
      </c>
      <c r="D4512" s="228" t="s">
        <v>2018</v>
      </c>
      <c r="E4512" s="228" t="s">
        <v>22168</v>
      </c>
    </row>
    <row r="4513" spans="1:5" ht="12.75">
      <c r="A4513" s="227">
        <v>44812</v>
      </c>
      <c r="B4513" s="227" t="s">
        <v>13266</v>
      </c>
      <c r="C4513" s="228" t="s">
        <v>2023</v>
      </c>
      <c r="D4513" s="228" t="s">
        <v>2018</v>
      </c>
      <c r="E4513" s="228" t="s">
        <v>22169</v>
      </c>
    </row>
    <row r="4514" spans="1:5" ht="12.75">
      <c r="A4514" s="227">
        <v>41785</v>
      </c>
      <c r="B4514" s="227" t="s">
        <v>13267</v>
      </c>
      <c r="C4514" s="228" t="s">
        <v>2023</v>
      </c>
      <c r="D4514" s="228" t="s">
        <v>2018</v>
      </c>
      <c r="E4514" s="228" t="s">
        <v>22170</v>
      </c>
    </row>
    <row r="4515" spans="1:5" ht="12.75">
      <c r="A4515" s="227">
        <v>41781</v>
      </c>
      <c r="B4515" s="227" t="s">
        <v>13268</v>
      </c>
      <c r="C4515" s="228" t="s">
        <v>2023</v>
      </c>
      <c r="D4515" s="228" t="s">
        <v>2018</v>
      </c>
      <c r="E4515" s="228" t="s">
        <v>22171</v>
      </c>
    </row>
    <row r="4516" spans="1:5" ht="12.75">
      <c r="A4516" s="227">
        <v>41783</v>
      </c>
      <c r="B4516" s="227" t="s">
        <v>13269</v>
      </c>
      <c r="C4516" s="228" t="s">
        <v>2023</v>
      </c>
      <c r="D4516" s="228" t="s">
        <v>2018</v>
      </c>
      <c r="E4516" s="228" t="s">
        <v>22172</v>
      </c>
    </row>
    <row r="4517" spans="1:5" ht="12.75">
      <c r="A4517" s="227">
        <v>41786</v>
      </c>
      <c r="B4517" s="227" t="s">
        <v>13270</v>
      </c>
      <c r="C4517" s="228" t="s">
        <v>2023</v>
      </c>
      <c r="D4517" s="228" t="s">
        <v>2018</v>
      </c>
      <c r="E4517" s="228" t="s">
        <v>22173</v>
      </c>
    </row>
    <row r="4518" spans="1:5" ht="12.75">
      <c r="A4518" s="227">
        <v>41779</v>
      </c>
      <c r="B4518" s="227" t="s">
        <v>13271</v>
      </c>
      <c r="C4518" s="228" t="s">
        <v>2023</v>
      </c>
      <c r="D4518" s="228" t="s">
        <v>2018</v>
      </c>
      <c r="E4518" s="228" t="s">
        <v>22174</v>
      </c>
    </row>
    <row r="4519" spans="1:5" ht="12.75">
      <c r="A4519" s="227">
        <v>41780</v>
      </c>
      <c r="B4519" s="227" t="s">
        <v>13272</v>
      </c>
      <c r="C4519" s="228" t="s">
        <v>2023</v>
      </c>
      <c r="D4519" s="228" t="s">
        <v>2018</v>
      </c>
      <c r="E4519" s="228" t="s">
        <v>22175</v>
      </c>
    </row>
    <row r="4520" spans="1:5" ht="12.75">
      <c r="A4520" s="227">
        <v>41782</v>
      </c>
      <c r="B4520" s="227" t="s">
        <v>13273</v>
      </c>
      <c r="C4520" s="228" t="s">
        <v>2023</v>
      </c>
      <c r="D4520" s="228" t="s">
        <v>2018</v>
      </c>
      <c r="E4520" s="228" t="s">
        <v>22176</v>
      </c>
    </row>
    <row r="4521" spans="1:5" ht="12.75">
      <c r="A4521" s="227">
        <v>38130</v>
      </c>
      <c r="B4521" s="227" t="s">
        <v>13274</v>
      </c>
      <c r="C4521" s="228" t="s">
        <v>2023</v>
      </c>
      <c r="D4521" s="228" t="s">
        <v>2018</v>
      </c>
      <c r="E4521" s="228" t="s">
        <v>18249</v>
      </c>
    </row>
    <row r="4522" spans="1:5" ht="12.75">
      <c r="A4522" s="227">
        <v>44260</v>
      </c>
      <c r="B4522" s="227" t="s">
        <v>22177</v>
      </c>
      <c r="C4522" s="228" t="s">
        <v>2023</v>
      </c>
      <c r="D4522" s="228" t="s">
        <v>2018</v>
      </c>
      <c r="E4522" s="228" t="s">
        <v>22178</v>
      </c>
    </row>
    <row r="4523" spans="1:5" ht="12.75">
      <c r="A4523" s="227">
        <v>21123</v>
      </c>
      <c r="B4523" s="227" t="s">
        <v>13275</v>
      </c>
      <c r="C4523" s="228" t="s">
        <v>2023</v>
      </c>
      <c r="D4523" s="228" t="s">
        <v>2022</v>
      </c>
      <c r="E4523" s="228" t="s">
        <v>22179</v>
      </c>
    </row>
    <row r="4524" spans="1:5" ht="12.75">
      <c r="A4524" s="227">
        <v>21124</v>
      </c>
      <c r="B4524" s="227" t="s">
        <v>13276</v>
      </c>
      <c r="C4524" s="228" t="s">
        <v>2023</v>
      </c>
      <c r="D4524" s="228" t="s">
        <v>2018</v>
      </c>
      <c r="E4524" s="228" t="s">
        <v>22180</v>
      </c>
    </row>
    <row r="4525" spans="1:5" ht="12.75">
      <c r="A4525" s="227">
        <v>21125</v>
      </c>
      <c r="B4525" s="227" t="s">
        <v>13277</v>
      </c>
      <c r="C4525" s="228" t="s">
        <v>2023</v>
      </c>
      <c r="D4525" s="228" t="s">
        <v>2018</v>
      </c>
      <c r="E4525" s="228" t="s">
        <v>22181</v>
      </c>
    </row>
    <row r="4526" spans="1:5" ht="12.75">
      <c r="A4526" s="227">
        <v>38028</v>
      </c>
      <c r="B4526" s="227" t="s">
        <v>13278</v>
      </c>
      <c r="C4526" s="228" t="s">
        <v>2023</v>
      </c>
      <c r="D4526" s="228" t="s">
        <v>2018</v>
      </c>
      <c r="E4526" s="228" t="s">
        <v>22182</v>
      </c>
    </row>
    <row r="4527" spans="1:5" ht="12.75">
      <c r="A4527" s="227">
        <v>38029</v>
      </c>
      <c r="B4527" s="227" t="s">
        <v>13279</v>
      </c>
      <c r="C4527" s="228" t="s">
        <v>2023</v>
      </c>
      <c r="D4527" s="228" t="s">
        <v>2018</v>
      </c>
      <c r="E4527" s="228" t="s">
        <v>22183</v>
      </c>
    </row>
    <row r="4528" spans="1:5" ht="12.75">
      <c r="A4528" s="227">
        <v>38030</v>
      </c>
      <c r="B4528" s="227" t="s">
        <v>13280</v>
      </c>
      <c r="C4528" s="228" t="s">
        <v>2023</v>
      </c>
      <c r="D4528" s="228" t="s">
        <v>2018</v>
      </c>
      <c r="E4528" s="228" t="s">
        <v>22184</v>
      </c>
    </row>
    <row r="4529" spans="1:5" ht="12.75">
      <c r="A4529" s="227">
        <v>38031</v>
      </c>
      <c r="B4529" s="227" t="s">
        <v>13281</v>
      </c>
      <c r="C4529" s="228" t="s">
        <v>2023</v>
      </c>
      <c r="D4529" s="228" t="s">
        <v>2018</v>
      </c>
      <c r="E4529" s="228" t="s">
        <v>22185</v>
      </c>
    </row>
    <row r="4530" spans="1:5" ht="12.75">
      <c r="A4530" s="227">
        <v>39735</v>
      </c>
      <c r="B4530" s="227" t="s">
        <v>13282</v>
      </c>
      <c r="C4530" s="228" t="s">
        <v>2023</v>
      </c>
      <c r="D4530" s="228" t="s">
        <v>2018</v>
      </c>
      <c r="E4530" s="228" t="s">
        <v>22186</v>
      </c>
    </row>
    <row r="4531" spans="1:5" ht="12.75">
      <c r="A4531" s="227">
        <v>39734</v>
      </c>
      <c r="B4531" s="227" t="s">
        <v>13283</v>
      </c>
      <c r="C4531" s="228" t="s">
        <v>2023</v>
      </c>
      <c r="D4531" s="228" t="s">
        <v>2018</v>
      </c>
      <c r="E4531" s="228" t="s">
        <v>18658</v>
      </c>
    </row>
    <row r="4532" spans="1:5" ht="12.75">
      <c r="A4532" s="227">
        <v>39736</v>
      </c>
      <c r="B4532" s="227" t="s">
        <v>13284</v>
      </c>
      <c r="C4532" s="228" t="s">
        <v>2023</v>
      </c>
      <c r="D4532" s="228" t="s">
        <v>2018</v>
      </c>
      <c r="E4532" s="228" t="s">
        <v>22187</v>
      </c>
    </row>
    <row r="4533" spans="1:5" ht="12.75">
      <c r="A4533" s="227">
        <v>39737</v>
      </c>
      <c r="B4533" s="227" t="s">
        <v>13285</v>
      </c>
      <c r="C4533" s="228" t="s">
        <v>2023</v>
      </c>
      <c r="D4533" s="228" t="s">
        <v>2018</v>
      </c>
      <c r="E4533" s="228" t="s">
        <v>22188</v>
      </c>
    </row>
    <row r="4534" spans="1:5" ht="12.75">
      <c r="A4534" s="227">
        <v>39738</v>
      </c>
      <c r="B4534" s="227" t="s">
        <v>13286</v>
      </c>
      <c r="C4534" s="228" t="s">
        <v>2023</v>
      </c>
      <c r="D4534" s="228" t="s">
        <v>2018</v>
      </c>
      <c r="E4534" s="228" t="s">
        <v>22189</v>
      </c>
    </row>
    <row r="4535" spans="1:5" ht="12.75">
      <c r="A4535" s="227">
        <v>39739</v>
      </c>
      <c r="B4535" s="227" t="s">
        <v>13287</v>
      </c>
      <c r="C4535" s="228" t="s">
        <v>2023</v>
      </c>
      <c r="D4535" s="228" t="s">
        <v>2018</v>
      </c>
      <c r="E4535" s="228" t="s">
        <v>22190</v>
      </c>
    </row>
    <row r="4536" spans="1:5" ht="12.75">
      <c r="A4536" s="227">
        <v>39733</v>
      </c>
      <c r="B4536" s="227" t="s">
        <v>13288</v>
      </c>
      <c r="C4536" s="228" t="s">
        <v>2023</v>
      </c>
      <c r="D4536" s="228" t="s">
        <v>2018</v>
      </c>
      <c r="E4536" s="228" t="s">
        <v>22191</v>
      </c>
    </row>
    <row r="4537" spans="1:5" ht="12.75">
      <c r="A4537" s="227">
        <v>39854</v>
      </c>
      <c r="B4537" s="227" t="s">
        <v>13289</v>
      </c>
      <c r="C4537" s="228" t="s">
        <v>2023</v>
      </c>
      <c r="D4537" s="228" t="s">
        <v>2018</v>
      </c>
      <c r="E4537" s="228" t="s">
        <v>22192</v>
      </c>
    </row>
    <row r="4538" spans="1:5" ht="12.75">
      <c r="A4538" s="227">
        <v>39740</v>
      </c>
      <c r="B4538" s="227" t="s">
        <v>13290</v>
      </c>
      <c r="C4538" s="228" t="s">
        <v>2023</v>
      </c>
      <c r="D4538" s="228" t="s">
        <v>2018</v>
      </c>
      <c r="E4538" s="228" t="s">
        <v>22193</v>
      </c>
    </row>
    <row r="4539" spans="1:5" ht="12.75">
      <c r="A4539" s="227">
        <v>39741</v>
      </c>
      <c r="B4539" s="227" t="s">
        <v>13291</v>
      </c>
      <c r="C4539" s="228" t="s">
        <v>2023</v>
      </c>
      <c r="D4539" s="228" t="s">
        <v>2018</v>
      </c>
      <c r="E4539" s="228" t="s">
        <v>19448</v>
      </c>
    </row>
    <row r="4540" spans="1:5" ht="12.75">
      <c r="A4540" s="227">
        <v>39853</v>
      </c>
      <c r="B4540" s="227" t="s">
        <v>13292</v>
      </c>
      <c r="C4540" s="228" t="s">
        <v>2023</v>
      </c>
      <c r="D4540" s="228" t="s">
        <v>2018</v>
      </c>
      <c r="E4540" s="228" t="s">
        <v>22194</v>
      </c>
    </row>
    <row r="4541" spans="1:5" ht="12.75">
      <c r="A4541" s="227">
        <v>39742</v>
      </c>
      <c r="B4541" s="227" t="s">
        <v>13293</v>
      </c>
      <c r="C4541" s="228" t="s">
        <v>2023</v>
      </c>
      <c r="D4541" s="228" t="s">
        <v>2018</v>
      </c>
      <c r="E4541" s="228" t="s">
        <v>22195</v>
      </c>
    </row>
    <row r="4542" spans="1:5" ht="12.75">
      <c r="A4542" s="227">
        <v>39749</v>
      </c>
      <c r="B4542" s="227" t="s">
        <v>13294</v>
      </c>
      <c r="C4542" s="228" t="s">
        <v>2023</v>
      </c>
      <c r="D4542" s="228" t="s">
        <v>2020</v>
      </c>
      <c r="E4542" s="228" t="s">
        <v>22196</v>
      </c>
    </row>
    <row r="4543" spans="1:5" ht="12.75">
      <c r="A4543" s="227">
        <v>39751</v>
      </c>
      <c r="B4543" s="227" t="s">
        <v>13295</v>
      </c>
      <c r="C4543" s="228" t="s">
        <v>2023</v>
      </c>
      <c r="D4543" s="228" t="s">
        <v>2020</v>
      </c>
      <c r="E4543" s="228" t="s">
        <v>22197</v>
      </c>
    </row>
    <row r="4544" spans="1:5" ht="12.75">
      <c r="A4544" s="227">
        <v>39750</v>
      </c>
      <c r="B4544" s="227" t="s">
        <v>13296</v>
      </c>
      <c r="C4544" s="228" t="s">
        <v>2023</v>
      </c>
      <c r="D4544" s="228" t="s">
        <v>2020</v>
      </c>
      <c r="E4544" s="228" t="s">
        <v>22198</v>
      </c>
    </row>
    <row r="4545" spans="1:5" ht="12.75">
      <c r="A4545" s="227">
        <v>39747</v>
      </c>
      <c r="B4545" s="227" t="s">
        <v>13297</v>
      </c>
      <c r="C4545" s="228" t="s">
        <v>2023</v>
      </c>
      <c r="D4545" s="228" t="s">
        <v>2020</v>
      </c>
      <c r="E4545" s="228" t="s">
        <v>22199</v>
      </c>
    </row>
    <row r="4546" spans="1:5" ht="12.75">
      <c r="A4546" s="227">
        <v>39753</v>
      </c>
      <c r="B4546" s="227" t="s">
        <v>13298</v>
      </c>
      <c r="C4546" s="228" t="s">
        <v>2023</v>
      </c>
      <c r="D4546" s="228" t="s">
        <v>2020</v>
      </c>
      <c r="E4546" s="228" t="s">
        <v>22200</v>
      </c>
    </row>
    <row r="4547" spans="1:5" ht="12.75">
      <c r="A4547" s="227">
        <v>39754</v>
      </c>
      <c r="B4547" s="227" t="s">
        <v>13299</v>
      </c>
      <c r="C4547" s="228" t="s">
        <v>2023</v>
      </c>
      <c r="D4547" s="228" t="s">
        <v>2020</v>
      </c>
      <c r="E4547" s="228" t="s">
        <v>22201</v>
      </c>
    </row>
    <row r="4548" spans="1:5" ht="12.75">
      <c r="A4548" s="227">
        <v>39748</v>
      </c>
      <c r="B4548" s="227" t="s">
        <v>13300</v>
      </c>
      <c r="C4548" s="228" t="s">
        <v>2023</v>
      </c>
      <c r="D4548" s="228" t="s">
        <v>2020</v>
      </c>
      <c r="E4548" s="228" t="s">
        <v>22202</v>
      </c>
    </row>
    <row r="4549" spans="1:5" ht="12.75">
      <c r="A4549" s="227">
        <v>39755</v>
      </c>
      <c r="B4549" s="227" t="s">
        <v>13301</v>
      </c>
      <c r="C4549" s="228" t="s">
        <v>2023</v>
      </c>
      <c r="D4549" s="228" t="s">
        <v>2020</v>
      </c>
      <c r="E4549" s="228" t="s">
        <v>22203</v>
      </c>
    </row>
    <row r="4550" spans="1:5" ht="12.75">
      <c r="A4550" s="227">
        <v>12742</v>
      </c>
      <c r="B4550" s="227" t="s">
        <v>13302</v>
      </c>
      <c r="C4550" s="228" t="s">
        <v>2023</v>
      </c>
      <c r="D4550" s="228" t="s">
        <v>2020</v>
      </c>
      <c r="E4550" s="228" t="s">
        <v>22204</v>
      </c>
    </row>
    <row r="4551" spans="1:5" ht="12.75">
      <c r="A4551" s="227">
        <v>12713</v>
      </c>
      <c r="B4551" s="227" t="s">
        <v>13303</v>
      </c>
      <c r="C4551" s="228" t="s">
        <v>2023</v>
      </c>
      <c r="D4551" s="228" t="s">
        <v>2020</v>
      </c>
      <c r="E4551" s="228" t="s">
        <v>18990</v>
      </c>
    </row>
    <row r="4552" spans="1:5" ht="12.75">
      <c r="A4552" s="227">
        <v>12743</v>
      </c>
      <c r="B4552" s="227" t="s">
        <v>13304</v>
      </c>
      <c r="C4552" s="228" t="s">
        <v>2023</v>
      </c>
      <c r="D4552" s="228" t="s">
        <v>2020</v>
      </c>
      <c r="E4552" s="228" t="s">
        <v>22205</v>
      </c>
    </row>
    <row r="4553" spans="1:5" ht="12.75">
      <c r="A4553" s="227">
        <v>12744</v>
      </c>
      <c r="B4553" s="227" t="s">
        <v>13305</v>
      </c>
      <c r="C4553" s="228" t="s">
        <v>2023</v>
      </c>
      <c r="D4553" s="228" t="s">
        <v>2020</v>
      </c>
      <c r="E4553" s="228" t="s">
        <v>22206</v>
      </c>
    </row>
    <row r="4554" spans="1:5" ht="12.75">
      <c r="A4554" s="227">
        <v>12745</v>
      </c>
      <c r="B4554" s="227" t="s">
        <v>13306</v>
      </c>
      <c r="C4554" s="228" t="s">
        <v>2023</v>
      </c>
      <c r="D4554" s="228" t="s">
        <v>2020</v>
      </c>
      <c r="E4554" s="228" t="s">
        <v>22207</v>
      </c>
    </row>
    <row r="4555" spans="1:5" ht="12.75">
      <c r="A4555" s="227">
        <v>12746</v>
      </c>
      <c r="B4555" s="227" t="s">
        <v>13307</v>
      </c>
      <c r="C4555" s="228" t="s">
        <v>2023</v>
      </c>
      <c r="D4555" s="228" t="s">
        <v>2020</v>
      </c>
      <c r="E4555" s="228" t="s">
        <v>22208</v>
      </c>
    </row>
    <row r="4556" spans="1:5" ht="12.75">
      <c r="A4556" s="227">
        <v>12747</v>
      </c>
      <c r="B4556" s="227" t="s">
        <v>13308</v>
      </c>
      <c r="C4556" s="228" t="s">
        <v>2023</v>
      </c>
      <c r="D4556" s="228" t="s">
        <v>2020</v>
      </c>
      <c r="E4556" s="228" t="s">
        <v>22209</v>
      </c>
    </row>
    <row r="4557" spans="1:5" ht="12.75">
      <c r="A4557" s="227">
        <v>12748</v>
      </c>
      <c r="B4557" s="227" t="s">
        <v>13309</v>
      </c>
      <c r="C4557" s="228" t="s">
        <v>2023</v>
      </c>
      <c r="D4557" s="228" t="s">
        <v>2020</v>
      </c>
      <c r="E4557" s="228" t="s">
        <v>22210</v>
      </c>
    </row>
    <row r="4558" spans="1:5" ht="12.75">
      <c r="A4558" s="227">
        <v>12749</v>
      </c>
      <c r="B4558" s="227" t="s">
        <v>13310</v>
      </c>
      <c r="C4558" s="228" t="s">
        <v>2023</v>
      </c>
      <c r="D4558" s="228" t="s">
        <v>2020</v>
      </c>
      <c r="E4558" s="228" t="s">
        <v>22211</v>
      </c>
    </row>
    <row r="4559" spans="1:5" ht="12.75">
      <c r="A4559" s="227">
        <v>39726</v>
      </c>
      <c r="B4559" s="227" t="s">
        <v>13311</v>
      </c>
      <c r="C4559" s="228" t="s">
        <v>2023</v>
      </c>
      <c r="D4559" s="228" t="s">
        <v>2020</v>
      </c>
      <c r="E4559" s="228" t="s">
        <v>22212</v>
      </c>
    </row>
    <row r="4560" spans="1:5" ht="12.75">
      <c r="A4560" s="227">
        <v>39728</v>
      </c>
      <c r="B4560" s="227" t="s">
        <v>13312</v>
      </c>
      <c r="C4560" s="228" t="s">
        <v>2023</v>
      </c>
      <c r="D4560" s="228" t="s">
        <v>2020</v>
      </c>
      <c r="E4560" s="228" t="s">
        <v>22213</v>
      </c>
    </row>
    <row r="4561" spans="1:5" ht="12.75">
      <c r="A4561" s="227">
        <v>39727</v>
      </c>
      <c r="B4561" s="227" t="s">
        <v>13313</v>
      </c>
      <c r="C4561" s="228" t="s">
        <v>2023</v>
      </c>
      <c r="D4561" s="228" t="s">
        <v>2020</v>
      </c>
      <c r="E4561" s="228" t="s">
        <v>22214</v>
      </c>
    </row>
    <row r="4562" spans="1:5" ht="12.75">
      <c r="A4562" s="227">
        <v>39724</v>
      </c>
      <c r="B4562" s="227" t="s">
        <v>13314</v>
      </c>
      <c r="C4562" s="228" t="s">
        <v>2023</v>
      </c>
      <c r="D4562" s="228" t="s">
        <v>2020</v>
      </c>
      <c r="E4562" s="228" t="s">
        <v>22215</v>
      </c>
    </row>
    <row r="4563" spans="1:5" ht="12.75">
      <c r="A4563" s="227">
        <v>39729</v>
      </c>
      <c r="B4563" s="227" t="s">
        <v>13315</v>
      </c>
      <c r="C4563" s="228" t="s">
        <v>2023</v>
      </c>
      <c r="D4563" s="228" t="s">
        <v>2020</v>
      </c>
      <c r="E4563" s="228" t="s">
        <v>22216</v>
      </c>
    </row>
    <row r="4564" spans="1:5" ht="12.75">
      <c r="A4564" s="227">
        <v>39730</v>
      </c>
      <c r="B4564" s="227" t="s">
        <v>13316</v>
      </c>
      <c r="C4564" s="228" t="s">
        <v>2023</v>
      </c>
      <c r="D4564" s="228" t="s">
        <v>2020</v>
      </c>
      <c r="E4564" s="228" t="s">
        <v>22217</v>
      </c>
    </row>
    <row r="4565" spans="1:5" ht="12.75">
      <c r="A4565" s="227">
        <v>39731</v>
      </c>
      <c r="B4565" s="227" t="s">
        <v>13317</v>
      </c>
      <c r="C4565" s="228" t="s">
        <v>2023</v>
      </c>
      <c r="D4565" s="228" t="s">
        <v>2020</v>
      </c>
      <c r="E4565" s="228" t="s">
        <v>22218</v>
      </c>
    </row>
    <row r="4566" spans="1:5" ht="12.75">
      <c r="A4566" s="227">
        <v>39725</v>
      </c>
      <c r="B4566" s="227" t="s">
        <v>13318</v>
      </c>
      <c r="C4566" s="228" t="s">
        <v>2023</v>
      </c>
      <c r="D4566" s="228" t="s">
        <v>2020</v>
      </c>
      <c r="E4566" s="228" t="s">
        <v>22219</v>
      </c>
    </row>
    <row r="4567" spans="1:5" ht="12.75">
      <c r="A4567" s="227">
        <v>39732</v>
      </c>
      <c r="B4567" s="227" t="s">
        <v>13319</v>
      </c>
      <c r="C4567" s="228" t="s">
        <v>2023</v>
      </c>
      <c r="D4567" s="228" t="s">
        <v>2020</v>
      </c>
      <c r="E4567" s="228" t="s">
        <v>22220</v>
      </c>
    </row>
    <row r="4568" spans="1:5" ht="12.75">
      <c r="A4568" s="227">
        <v>39660</v>
      </c>
      <c r="B4568" s="227" t="s">
        <v>13320</v>
      </c>
      <c r="C4568" s="228" t="s">
        <v>2023</v>
      </c>
      <c r="D4568" s="228" t="s">
        <v>2020</v>
      </c>
      <c r="E4568" s="228" t="s">
        <v>22221</v>
      </c>
    </row>
    <row r="4569" spans="1:5" ht="12.75">
      <c r="A4569" s="227">
        <v>39662</v>
      </c>
      <c r="B4569" s="227" t="s">
        <v>13321</v>
      </c>
      <c r="C4569" s="228" t="s">
        <v>2023</v>
      </c>
      <c r="D4569" s="228" t="s">
        <v>2020</v>
      </c>
      <c r="E4569" s="228" t="s">
        <v>19049</v>
      </c>
    </row>
    <row r="4570" spans="1:5" ht="12.75">
      <c r="A4570" s="227">
        <v>39661</v>
      </c>
      <c r="B4570" s="227" t="s">
        <v>13322</v>
      </c>
      <c r="C4570" s="228" t="s">
        <v>2023</v>
      </c>
      <c r="D4570" s="228" t="s">
        <v>2020</v>
      </c>
      <c r="E4570" s="228" t="s">
        <v>22222</v>
      </c>
    </row>
    <row r="4571" spans="1:5" ht="12.75">
      <c r="A4571" s="227">
        <v>39666</v>
      </c>
      <c r="B4571" s="227" t="s">
        <v>13323</v>
      </c>
      <c r="C4571" s="228" t="s">
        <v>2023</v>
      </c>
      <c r="D4571" s="228" t="s">
        <v>2020</v>
      </c>
      <c r="E4571" s="228" t="s">
        <v>22223</v>
      </c>
    </row>
    <row r="4572" spans="1:5" ht="12.75">
      <c r="A4572" s="227">
        <v>39664</v>
      </c>
      <c r="B4572" s="227" t="s">
        <v>13324</v>
      </c>
      <c r="C4572" s="228" t="s">
        <v>2023</v>
      </c>
      <c r="D4572" s="228" t="s">
        <v>2020</v>
      </c>
      <c r="E4572" s="228" t="s">
        <v>22224</v>
      </c>
    </row>
    <row r="4573" spans="1:5" ht="12.75">
      <c r="A4573" s="227">
        <v>39663</v>
      </c>
      <c r="B4573" s="227" t="s">
        <v>13325</v>
      </c>
      <c r="C4573" s="228" t="s">
        <v>2023</v>
      </c>
      <c r="D4573" s="228" t="s">
        <v>2020</v>
      </c>
      <c r="E4573" s="228" t="s">
        <v>20085</v>
      </c>
    </row>
    <row r="4574" spans="1:5" ht="12.75">
      <c r="A4574" s="227">
        <v>39665</v>
      </c>
      <c r="B4574" s="227" t="s">
        <v>13326</v>
      </c>
      <c r="C4574" s="228" t="s">
        <v>2023</v>
      </c>
      <c r="D4574" s="228" t="s">
        <v>2020</v>
      </c>
      <c r="E4574" s="228" t="s">
        <v>22225</v>
      </c>
    </row>
    <row r="4575" spans="1:5" ht="12.75">
      <c r="A4575" s="227">
        <v>39752</v>
      </c>
      <c r="B4575" s="227" t="s">
        <v>13327</v>
      </c>
      <c r="C4575" s="228" t="s">
        <v>2023</v>
      </c>
      <c r="D4575" s="228" t="s">
        <v>2020</v>
      </c>
      <c r="E4575" s="228" t="s">
        <v>22226</v>
      </c>
    </row>
    <row r="4576" spans="1:5" ht="12.75">
      <c r="A4576" s="227">
        <v>7725</v>
      </c>
      <c r="B4576" s="227" t="s">
        <v>13328</v>
      </c>
      <c r="C4576" s="228" t="s">
        <v>2023</v>
      </c>
      <c r="D4576" s="228" t="s">
        <v>2022</v>
      </c>
      <c r="E4576" s="228" t="s">
        <v>22227</v>
      </c>
    </row>
    <row r="4577" spans="1:5" ht="12.75">
      <c r="A4577" s="227">
        <v>7753</v>
      </c>
      <c r="B4577" s="227" t="s">
        <v>13329</v>
      </c>
      <c r="C4577" s="228" t="s">
        <v>2023</v>
      </c>
      <c r="D4577" s="228" t="s">
        <v>2018</v>
      </c>
      <c r="E4577" s="228" t="s">
        <v>22228</v>
      </c>
    </row>
    <row r="4578" spans="1:5" ht="12.75">
      <c r="A4578" s="227">
        <v>13256</v>
      </c>
      <c r="B4578" s="227" t="s">
        <v>13330</v>
      </c>
      <c r="C4578" s="228" t="s">
        <v>2023</v>
      </c>
      <c r="D4578" s="228" t="s">
        <v>2018</v>
      </c>
      <c r="E4578" s="228" t="s">
        <v>22229</v>
      </c>
    </row>
    <row r="4579" spans="1:5" ht="12.75">
      <c r="A4579" s="227">
        <v>7757</v>
      </c>
      <c r="B4579" s="227" t="s">
        <v>13331</v>
      </c>
      <c r="C4579" s="228" t="s">
        <v>2023</v>
      </c>
      <c r="D4579" s="228" t="s">
        <v>2018</v>
      </c>
      <c r="E4579" s="228" t="s">
        <v>22230</v>
      </c>
    </row>
    <row r="4580" spans="1:5" ht="12.75">
      <c r="A4580" s="227">
        <v>7758</v>
      </c>
      <c r="B4580" s="227" t="s">
        <v>13332</v>
      </c>
      <c r="C4580" s="228" t="s">
        <v>2023</v>
      </c>
      <c r="D4580" s="228" t="s">
        <v>2018</v>
      </c>
      <c r="E4580" s="228" t="s">
        <v>22231</v>
      </c>
    </row>
    <row r="4581" spans="1:5" ht="12.75">
      <c r="A4581" s="227">
        <v>7759</v>
      </c>
      <c r="B4581" s="227" t="s">
        <v>13333</v>
      </c>
      <c r="C4581" s="228" t="s">
        <v>2023</v>
      </c>
      <c r="D4581" s="228" t="s">
        <v>2018</v>
      </c>
      <c r="E4581" s="228" t="s">
        <v>22232</v>
      </c>
    </row>
    <row r="4582" spans="1:5" ht="12.75">
      <c r="A4582" s="227">
        <v>40334</v>
      </c>
      <c r="B4582" s="227" t="s">
        <v>13334</v>
      </c>
      <c r="C4582" s="228" t="s">
        <v>2023</v>
      </c>
      <c r="D4582" s="228" t="s">
        <v>2018</v>
      </c>
      <c r="E4582" s="228" t="s">
        <v>22233</v>
      </c>
    </row>
    <row r="4583" spans="1:5" ht="12.75">
      <c r="A4583" s="227">
        <v>7745</v>
      </c>
      <c r="B4583" s="227" t="s">
        <v>13335</v>
      </c>
      <c r="C4583" s="228" t="s">
        <v>2023</v>
      </c>
      <c r="D4583" s="228" t="s">
        <v>2018</v>
      </c>
      <c r="E4583" s="228" t="s">
        <v>22234</v>
      </c>
    </row>
    <row r="4584" spans="1:5" ht="12.75">
      <c r="A4584" s="227">
        <v>7714</v>
      </c>
      <c r="B4584" s="227" t="s">
        <v>13336</v>
      </c>
      <c r="C4584" s="228" t="s">
        <v>2023</v>
      </c>
      <c r="D4584" s="228" t="s">
        <v>2018</v>
      </c>
      <c r="E4584" s="228" t="s">
        <v>22235</v>
      </c>
    </row>
    <row r="4585" spans="1:5" ht="12.75">
      <c r="A4585" s="227">
        <v>7742</v>
      </c>
      <c r="B4585" s="227" t="s">
        <v>13337</v>
      </c>
      <c r="C4585" s="228" t="s">
        <v>2023</v>
      </c>
      <c r="D4585" s="228" t="s">
        <v>2018</v>
      </c>
      <c r="E4585" s="228" t="s">
        <v>22236</v>
      </c>
    </row>
    <row r="4586" spans="1:5" ht="12.75">
      <c r="A4586" s="227">
        <v>7750</v>
      </c>
      <c r="B4586" s="227" t="s">
        <v>13338</v>
      </c>
      <c r="C4586" s="228" t="s">
        <v>2023</v>
      </c>
      <c r="D4586" s="228" t="s">
        <v>2018</v>
      </c>
      <c r="E4586" s="228" t="s">
        <v>22237</v>
      </c>
    </row>
    <row r="4587" spans="1:5" ht="12.75">
      <c r="A4587" s="227">
        <v>7756</v>
      </c>
      <c r="B4587" s="227" t="s">
        <v>13339</v>
      </c>
      <c r="C4587" s="228" t="s">
        <v>2023</v>
      </c>
      <c r="D4587" s="228" t="s">
        <v>2018</v>
      </c>
      <c r="E4587" s="228" t="s">
        <v>22238</v>
      </c>
    </row>
    <row r="4588" spans="1:5" ht="12.75">
      <c r="A4588" s="227">
        <v>7765</v>
      </c>
      <c r="B4588" s="227" t="s">
        <v>13340</v>
      </c>
      <c r="C4588" s="228" t="s">
        <v>2023</v>
      </c>
      <c r="D4588" s="228" t="s">
        <v>2018</v>
      </c>
      <c r="E4588" s="228" t="s">
        <v>22239</v>
      </c>
    </row>
    <row r="4589" spans="1:5" ht="12.75">
      <c r="A4589" s="227">
        <v>12569</v>
      </c>
      <c r="B4589" s="227" t="s">
        <v>13341</v>
      </c>
      <c r="C4589" s="228" t="s">
        <v>2023</v>
      </c>
      <c r="D4589" s="228" t="s">
        <v>2018</v>
      </c>
      <c r="E4589" s="228" t="s">
        <v>22240</v>
      </c>
    </row>
    <row r="4590" spans="1:5" ht="12.75">
      <c r="A4590" s="227">
        <v>7766</v>
      </c>
      <c r="B4590" s="227" t="s">
        <v>13342</v>
      </c>
      <c r="C4590" s="228" t="s">
        <v>2023</v>
      </c>
      <c r="D4590" s="228" t="s">
        <v>2018</v>
      </c>
      <c r="E4590" s="228" t="s">
        <v>22241</v>
      </c>
    </row>
    <row r="4591" spans="1:5" ht="12.75">
      <c r="A4591" s="227">
        <v>7767</v>
      </c>
      <c r="B4591" s="227" t="s">
        <v>13343</v>
      </c>
      <c r="C4591" s="228" t="s">
        <v>2023</v>
      </c>
      <c r="D4591" s="228" t="s">
        <v>2018</v>
      </c>
      <c r="E4591" s="228" t="s">
        <v>22242</v>
      </c>
    </row>
    <row r="4592" spans="1:5" ht="12.75">
      <c r="A4592" s="227">
        <v>7727</v>
      </c>
      <c r="B4592" s="227" t="s">
        <v>13344</v>
      </c>
      <c r="C4592" s="228" t="s">
        <v>2023</v>
      </c>
      <c r="D4592" s="228" t="s">
        <v>2018</v>
      </c>
      <c r="E4592" s="228" t="s">
        <v>22243</v>
      </c>
    </row>
    <row r="4593" spans="1:5" ht="12.75">
      <c r="A4593" s="227">
        <v>7760</v>
      </c>
      <c r="B4593" s="227" t="s">
        <v>13345</v>
      </c>
      <c r="C4593" s="228" t="s">
        <v>2023</v>
      </c>
      <c r="D4593" s="228" t="s">
        <v>2018</v>
      </c>
      <c r="E4593" s="228" t="s">
        <v>21724</v>
      </c>
    </row>
    <row r="4594" spans="1:5" ht="12.75">
      <c r="A4594" s="227">
        <v>7761</v>
      </c>
      <c r="B4594" s="227" t="s">
        <v>13346</v>
      </c>
      <c r="C4594" s="228" t="s">
        <v>2023</v>
      </c>
      <c r="D4594" s="228" t="s">
        <v>2018</v>
      </c>
      <c r="E4594" s="228" t="s">
        <v>22244</v>
      </c>
    </row>
    <row r="4595" spans="1:5" ht="12.75">
      <c r="A4595" s="227">
        <v>7752</v>
      </c>
      <c r="B4595" s="227" t="s">
        <v>13347</v>
      </c>
      <c r="C4595" s="228" t="s">
        <v>2023</v>
      </c>
      <c r="D4595" s="228" t="s">
        <v>2018</v>
      </c>
      <c r="E4595" s="228" t="s">
        <v>21725</v>
      </c>
    </row>
    <row r="4596" spans="1:5" ht="12.75">
      <c r="A4596" s="227">
        <v>7762</v>
      </c>
      <c r="B4596" s="227" t="s">
        <v>13348</v>
      </c>
      <c r="C4596" s="228" t="s">
        <v>2023</v>
      </c>
      <c r="D4596" s="228" t="s">
        <v>2018</v>
      </c>
      <c r="E4596" s="228" t="s">
        <v>21244</v>
      </c>
    </row>
    <row r="4597" spans="1:5" ht="12.75">
      <c r="A4597" s="227">
        <v>7722</v>
      </c>
      <c r="B4597" s="227" t="s">
        <v>13349</v>
      </c>
      <c r="C4597" s="228" t="s">
        <v>2023</v>
      </c>
      <c r="D4597" s="228" t="s">
        <v>2018</v>
      </c>
      <c r="E4597" s="228" t="s">
        <v>22245</v>
      </c>
    </row>
    <row r="4598" spans="1:5" ht="12.75">
      <c r="A4598" s="227">
        <v>7763</v>
      </c>
      <c r="B4598" s="227" t="s">
        <v>13350</v>
      </c>
      <c r="C4598" s="228" t="s">
        <v>2023</v>
      </c>
      <c r="D4598" s="228" t="s">
        <v>2018</v>
      </c>
      <c r="E4598" s="228" t="s">
        <v>18870</v>
      </c>
    </row>
    <row r="4599" spans="1:5" ht="12.75">
      <c r="A4599" s="227">
        <v>7764</v>
      </c>
      <c r="B4599" s="227" t="s">
        <v>13351</v>
      </c>
      <c r="C4599" s="228" t="s">
        <v>2023</v>
      </c>
      <c r="D4599" s="228" t="s">
        <v>2018</v>
      </c>
      <c r="E4599" s="228" t="s">
        <v>22246</v>
      </c>
    </row>
    <row r="4600" spans="1:5" ht="12.75">
      <c r="A4600" s="227">
        <v>12572</v>
      </c>
      <c r="B4600" s="227" t="s">
        <v>13352</v>
      </c>
      <c r="C4600" s="228" t="s">
        <v>2023</v>
      </c>
      <c r="D4600" s="228" t="s">
        <v>2018</v>
      </c>
      <c r="E4600" s="228" t="s">
        <v>22229</v>
      </c>
    </row>
    <row r="4601" spans="1:5" ht="12.75">
      <c r="A4601" s="227">
        <v>12573</v>
      </c>
      <c r="B4601" s="227" t="s">
        <v>13353</v>
      </c>
      <c r="C4601" s="228" t="s">
        <v>2023</v>
      </c>
      <c r="D4601" s="228" t="s">
        <v>2018</v>
      </c>
      <c r="E4601" s="228" t="s">
        <v>22247</v>
      </c>
    </row>
    <row r="4602" spans="1:5" ht="12.75">
      <c r="A4602" s="227">
        <v>12574</v>
      </c>
      <c r="B4602" s="227" t="s">
        <v>13354</v>
      </c>
      <c r="C4602" s="228" t="s">
        <v>2023</v>
      </c>
      <c r="D4602" s="228" t="s">
        <v>2018</v>
      </c>
      <c r="E4602" s="228" t="s">
        <v>22248</v>
      </c>
    </row>
    <row r="4603" spans="1:5" ht="12.75">
      <c r="A4603" s="227">
        <v>12575</v>
      </c>
      <c r="B4603" s="227" t="s">
        <v>13355</v>
      </c>
      <c r="C4603" s="228" t="s">
        <v>2023</v>
      </c>
      <c r="D4603" s="228" t="s">
        <v>2018</v>
      </c>
      <c r="E4603" s="228" t="s">
        <v>22249</v>
      </c>
    </row>
    <row r="4604" spans="1:5" ht="12.75">
      <c r="A4604" s="227">
        <v>12576</v>
      </c>
      <c r="B4604" s="227" t="s">
        <v>13356</v>
      </c>
      <c r="C4604" s="228" t="s">
        <v>2023</v>
      </c>
      <c r="D4604" s="228" t="s">
        <v>2018</v>
      </c>
      <c r="E4604" s="228" t="s">
        <v>22250</v>
      </c>
    </row>
    <row r="4605" spans="1:5" ht="12.75">
      <c r="A4605" s="227">
        <v>12577</v>
      </c>
      <c r="B4605" s="227" t="s">
        <v>13357</v>
      </c>
      <c r="C4605" s="228" t="s">
        <v>2023</v>
      </c>
      <c r="D4605" s="228" t="s">
        <v>2018</v>
      </c>
      <c r="E4605" s="228" t="s">
        <v>22251</v>
      </c>
    </row>
    <row r="4606" spans="1:5" ht="12.75">
      <c r="A4606" s="227">
        <v>12578</v>
      </c>
      <c r="B4606" s="227" t="s">
        <v>13358</v>
      </c>
      <c r="C4606" s="228" t="s">
        <v>2023</v>
      </c>
      <c r="D4606" s="228" t="s">
        <v>2018</v>
      </c>
      <c r="E4606" s="228" t="s">
        <v>22252</v>
      </c>
    </row>
    <row r="4607" spans="1:5" ht="12.75">
      <c r="A4607" s="227">
        <v>12579</v>
      </c>
      <c r="B4607" s="227" t="s">
        <v>13359</v>
      </c>
      <c r="C4607" s="228" t="s">
        <v>2023</v>
      </c>
      <c r="D4607" s="228" t="s">
        <v>2018</v>
      </c>
      <c r="E4607" s="228" t="s">
        <v>22253</v>
      </c>
    </row>
    <row r="4608" spans="1:5" ht="12.75">
      <c r="A4608" s="227">
        <v>12580</v>
      </c>
      <c r="B4608" s="227" t="s">
        <v>13360</v>
      </c>
      <c r="C4608" s="228" t="s">
        <v>2023</v>
      </c>
      <c r="D4608" s="228" t="s">
        <v>2018</v>
      </c>
      <c r="E4608" s="228" t="s">
        <v>22254</v>
      </c>
    </row>
    <row r="4609" spans="1:5" ht="12.75">
      <c r="A4609" s="227">
        <v>12581</v>
      </c>
      <c r="B4609" s="227" t="s">
        <v>13361</v>
      </c>
      <c r="C4609" s="228" t="s">
        <v>2023</v>
      </c>
      <c r="D4609" s="228" t="s">
        <v>2018</v>
      </c>
      <c r="E4609" s="228" t="s">
        <v>22255</v>
      </c>
    </row>
    <row r="4610" spans="1:5" ht="12.75">
      <c r="A4610" s="227">
        <v>7720</v>
      </c>
      <c r="B4610" s="227" t="s">
        <v>13362</v>
      </c>
      <c r="C4610" s="228" t="s">
        <v>2023</v>
      </c>
      <c r="D4610" s="228" t="s">
        <v>2018</v>
      </c>
      <c r="E4610" s="228" t="s">
        <v>22256</v>
      </c>
    </row>
    <row r="4611" spans="1:5" ht="12.75">
      <c r="A4611" s="227">
        <v>40335</v>
      </c>
      <c r="B4611" s="227" t="s">
        <v>13363</v>
      </c>
      <c r="C4611" s="228" t="s">
        <v>2023</v>
      </c>
      <c r="D4611" s="228" t="s">
        <v>2018</v>
      </c>
      <c r="E4611" s="228" t="s">
        <v>22257</v>
      </c>
    </row>
    <row r="4612" spans="1:5" ht="12.75">
      <c r="A4612" s="227">
        <v>7740</v>
      </c>
      <c r="B4612" s="227" t="s">
        <v>13364</v>
      </c>
      <c r="C4612" s="228" t="s">
        <v>2023</v>
      </c>
      <c r="D4612" s="228" t="s">
        <v>2018</v>
      </c>
      <c r="E4612" s="228" t="s">
        <v>22258</v>
      </c>
    </row>
    <row r="4613" spans="1:5" ht="12.75">
      <c r="A4613" s="227">
        <v>7741</v>
      </c>
      <c r="B4613" s="227" t="s">
        <v>13365</v>
      </c>
      <c r="C4613" s="228" t="s">
        <v>2023</v>
      </c>
      <c r="D4613" s="228" t="s">
        <v>2018</v>
      </c>
      <c r="E4613" s="228" t="s">
        <v>22259</v>
      </c>
    </row>
    <row r="4614" spans="1:5" ht="12.75">
      <c r="A4614" s="227">
        <v>7774</v>
      </c>
      <c r="B4614" s="227" t="s">
        <v>13366</v>
      </c>
      <c r="C4614" s="228" t="s">
        <v>2023</v>
      </c>
      <c r="D4614" s="228" t="s">
        <v>2018</v>
      </c>
      <c r="E4614" s="228" t="s">
        <v>22260</v>
      </c>
    </row>
    <row r="4615" spans="1:5" ht="12.75">
      <c r="A4615" s="227">
        <v>7744</v>
      </c>
      <c r="B4615" s="227" t="s">
        <v>13367</v>
      </c>
      <c r="C4615" s="228" t="s">
        <v>2023</v>
      </c>
      <c r="D4615" s="228" t="s">
        <v>2018</v>
      </c>
      <c r="E4615" s="228" t="s">
        <v>22261</v>
      </c>
    </row>
    <row r="4616" spans="1:5" ht="12.75">
      <c r="A4616" s="227">
        <v>7773</v>
      </c>
      <c r="B4616" s="227" t="s">
        <v>13368</v>
      </c>
      <c r="C4616" s="228" t="s">
        <v>2023</v>
      </c>
      <c r="D4616" s="228" t="s">
        <v>2018</v>
      </c>
      <c r="E4616" s="228" t="s">
        <v>22262</v>
      </c>
    </row>
    <row r="4617" spans="1:5" ht="12.75">
      <c r="A4617" s="227">
        <v>7754</v>
      </c>
      <c r="B4617" s="227" t="s">
        <v>13369</v>
      </c>
      <c r="C4617" s="228" t="s">
        <v>2023</v>
      </c>
      <c r="D4617" s="228" t="s">
        <v>2018</v>
      </c>
      <c r="E4617" s="228" t="s">
        <v>22263</v>
      </c>
    </row>
    <row r="4618" spans="1:5" ht="12.75">
      <c r="A4618" s="227">
        <v>7735</v>
      </c>
      <c r="B4618" s="227" t="s">
        <v>13370</v>
      </c>
      <c r="C4618" s="228" t="s">
        <v>2023</v>
      </c>
      <c r="D4618" s="228" t="s">
        <v>2018</v>
      </c>
      <c r="E4618" s="228" t="s">
        <v>22264</v>
      </c>
    </row>
    <row r="4619" spans="1:5" ht="12.75">
      <c r="A4619" s="227">
        <v>7755</v>
      </c>
      <c r="B4619" s="227" t="s">
        <v>13371</v>
      </c>
      <c r="C4619" s="228" t="s">
        <v>2023</v>
      </c>
      <c r="D4619" s="228" t="s">
        <v>2018</v>
      </c>
      <c r="E4619" s="228" t="s">
        <v>22265</v>
      </c>
    </row>
    <row r="4620" spans="1:5" ht="12.75">
      <c r="A4620" s="227">
        <v>7776</v>
      </c>
      <c r="B4620" s="227" t="s">
        <v>13372</v>
      </c>
      <c r="C4620" s="228" t="s">
        <v>2023</v>
      </c>
      <c r="D4620" s="228" t="s">
        <v>2018</v>
      </c>
      <c r="E4620" s="228" t="s">
        <v>22266</v>
      </c>
    </row>
    <row r="4621" spans="1:5" ht="12.75">
      <c r="A4621" s="227">
        <v>7743</v>
      </c>
      <c r="B4621" s="227" t="s">
        <v>13373</v>
      </c>
      <c r="C4621" s="228" t="s">
        <v>2023</v>
      </c>
      <c r="D4621" s="228" t="s">
        <v>2018</v>
      </c>
      <c r="E4621" s="228" t="s">
        <v>22267</v>
      </c>
    </row>
    <row r="4622" spans="1:5" ht="12.75">
      <c r="A4622" s="227">
        <v>7733</v>
      </c>
      <c r="B4622" s="227" t="s">
        <v>13374</v>
      </c>
      <c r="C4622" s="228" t="s">
        <v>2023</v>
      </c>
      <c r="D4622" s="228" t="s">
        <v>2018</v>
      </c>
      <c r="E4622" s="228" t="s">
        <v>22268</v>
      </c>
    </row>
    <row r="4623" spans="1:5" ht="12.75">
      <c r="A4623" s="227">
        <v>7775</v>
      </c>
      <c r="B4623" s="227" t="s">
        <v>13375</v>
      </c>
      <c r="C4623" s="228" t="s">
        <v>2023</v>
      </c>
      <c r="D4623" s="228" t="s">
        <v>2018</v>
      </c>
      <c r="E4623" s="228" t="s">
        <v>22269</v>
      </c>
    </row>
    <row r="4624" spans="1:5" ht="12.75">
      <c r="A4624" s="227">
        <v>7734</v>
      </c>
      <c r="B4624" s="227" t="s">
        <v>13376</v>
      </c>
      <c r="C4624" s="228" t="s">
        <v>2023</v>
      </c>
      <c r="D4624" s="228" t="s">
        <v>2018</v>
      </c>
      <c r="E4624" s="228" t="s">
        <v>22270</v>
      </c>
    </row>
    <row r="4625" spans="1:5" ht="12.75">
      <c r="A4625" s="227">
        <v>37449</v>
      </c>
      <c r="B4625" s="227" t="s">
        <v>13377</v>
      </c>
      <c r="C4625" s="228" t="s">
        <v>2023</v>
      </c>
      <c r="D4625" s="228" t="s">
        <v>2020</v>
      </c>
      <c r="E4625" s="228" t="s">
        <v>22271</v>
      </c>
    </row>
    <row r="4626" spans="1:5" ht="12.75">
      <c r="A4626" s="227">
        <v>37450</v>
      </c>
      <c r="B4626" s="227" t="s">
        <v>13378</v>
      </c>
      <c r="C4626" s="228" t="s">
        <v>2023</v>
      </c>
      <c r="D4626" s="228" t="s">
        <v>2020</v>
      </c>
      <c r="E4626" s="228" t="s">
        <v>19999</v>
      </c>
    </row>
    <row r="4627" spans="1:5" ht="12.75">
      <c r="A4627" s="227">
        <v>37451</v>
      </c>
      <c r="B4627" s="227" t="s">
        <v>13379</v>
      </c>
      <c r="C4627" s="228" t="s">
        <v>2023</v>
      </c>
      <c r="D4627" s="228" t="s">
        <v>2020</v>
      </c>
      <c r="E4627" s="228" t="s">
        <v>22272</v>
      </c>
    </row>
    <row r="4628" spans="1:5" ht="12.75">
      <c r="A4628" s="227">
        <v>37452</v>
      </c>
      <c r="B4628" s="227" t="s">
        <v>13380</v>
      </c>
      <c r="C4628" s="228" t="s">
        <v>2023</v>
      </c>
      <c r="D4628" s="228" t="s">
        <v>2020</v>
      </c>
      <c r="E4628" s="228" t="s">
        <v>22273</v>
      </c>
    </row>
    <row r="4629" spans="1:5" ht="12.75">
      <c r="A4629" s="227">
        <v>37453</v>
      </c>
      <c r="B4629" s="227" t="s">
        <v>13381</v>
      </c>
      <c r="C4629" s="228" t="s">
        <v>2023</v>
      </c>
      <c r="D4629" s="228" t="s">
        <v>2020</v>
      </c>
      <c r="E4629" s="228" t="s">
        <v>22274</v>
      </c>
    </row>
    <row r="4630" spans="1:5" ht="12.75">
      <c r="A4630" s="227">
        <v>7778</v>
      </c>
      <c r="B4630" s="227" t="s">
        <v>13382</v>
      </c>
      <c r="C4630" s="228" t="s">
        <v>2023</v>
      </c>
      <c r="D4630" s="228" t="s">
        <v>2020</v>
      </c>
      <c r="E4630" s="228" t="s">
        <v>22275</v>
      </c>
    </row>
    <row r="4631" spans="1:5" ht="12.75">
      <c r="A4631" s="227">
        <v>7796</v>
      </c>
      <c r="B4631" s="227" t="s">
        <v>13383</v>
      </c>
      <c r="C4631" s="228" t="s">
        <v>2023</v>
      </c>
      <c r="D4631" s="228" t="s">
        <v>2020</v>
      </c>
      <c r="E4631" s="228" t="s">
        <v>21956</v>
      </c>
    </row>
    <row r="4632" spans="1:5" ht="12.75">
      <c r="A4632" s="227">
        <v>7781</v>
      </c>
      <c r="B4632" s="227" t="s">
        <v>13384</v>
      </c>
      <c r="C4632" s="228" t="s">
        <v>2023</v>
      </c>
      <c r="D4632" s="228" t="s">
        <v>2020</v>
      </c>
      <c r="E4632" s="228" t="s">
        <v>22276</v>
      </c>
    </row>
    <row r="4633" spans="1:5" ht="12.75">
      <c r="A4633" s="227">
        <v>7795</v>
      </c>
      <c r="B4633" s="227" t="s">
        <v>13385</v>
      </c>
      <c r="C4633" s="228" t="s">
        <v>2023</v>
      </c>
      <c r="D4633" s="228" t="s">
        <v>2020</v>
      </c>
      <c r="E4633" s="228" t="s">
        <v>22277</v>
      </c>
    </row>
    <row r="4634" spans="1:5" ht="12.75">
      <c r="A4634" s="227">
        <v>7791</v>
      </c>
      <c r="B4634" s="227" t="s">
        <v>13386</v>
      </c>
      <c r="C4634" s="228" t="s">
        <v>2023</v>
      </c>
      <c r="D4634" s="228" t="s">
        <v>2020</v>
      </c>
      <c r="E4634" s="228" t="s">
        <v>22278</v>
      </c>
    </row>
    <row r="4635" spans="1:5" ht="12.75">
      <c r="A4635" s="227">
        <v>7783</v>
      </c>
      <c r="B4635" s="227" t="s">
        <v>13387</v>
      </c>
      <c r="C4635" s="228" t="s">
        <v>2023</v>
      </c>
      <c r="D4635" s="228" t="s">
        <v>2020</v>
      </c>
      <c r="E4635" s="228" t="s">
        <v>18362</v>
      </c>
    </row>
    <row r="4636" spans="1:5" ht="12.75">
      <c r="A4636" s="227">
        <v>7790</v>
      </c>
      <c r="B4636" s="227" t="s">
        <v>13388</v>
      </c>
      <c r="C4636" s="228" t="s">
        <v>2023</v>
      </c>
      <c r="D4636" s="228" t="s">
        <v>2020</v>
      </c>
      <c r="E4636" s="228" t="s">
        <v>21865</v>
      </c>
    </row>
    <row r="4637" spans="1:5" ht="12.75">
      <c r="A4637" s="227">
        <v>7785</v>
      </c>
      <c r="B4637" s="227" t="s">
        <v>13389</v>
      </c>
      <c r="C4637" s="228" t="s">
        <v>2023</v>
      </c>
      <c r="D4637" s="228" t="s">
        <v>2020</v>
      </c>
      <c r="E4637" s="228" t="s">
        <v>22279</v>
      </c>
    </row>
    <row r="4638" spans="1:5" ht="12.75">
      <c r="A4638" s="227">
        <v>7792</v>
      </c>
      <c r="B4638" s="227" t="s">
        <v>13390</v>
      </c>
      <c r="C4638" s="228" t="s">
        <v>2023</v>
      </c>
      <c r="D4638" s="228" t="s">
        <v>2020</v>
      </c>
      <c r="E4638" s="228" t="s">
        <v>22280</v>
      </c>
    </row>
    <row r="4639" spans="1:5" ht="12.75">
      <c r="A4639" s="227">
        <v>7793</v>
      </c>
      <c r="B4639" s="227" t="s">
        <v>13391</v>
      </c>
      <c r="C4639" s="228" t="s">
        <v>2023</v>
      </c>
      <c r="D4639" s="228" t="s">
        <v>2020</v>
      </c>
      <c r="E4639" s="228" t="s">
        <v>22281</v>
      </c>
    </row>
    <row r="4640" spans="1:5" ht="12.75">
      <c r="A4640" s="227">
        <v>13159</v>
      </c>
      <c r="B4640" s="227" t="s">
        <v>13392</v>
      </c>
      <c r="C4640" s="228" t="s">
        <v>2023</v>
      </c>
      <c r="D4640" s="228" t="s">
        <v>2020</v>
      </c>
      <c r="E4640" s="228" t="s">
        <v>22282</v>
      </c>
    </row>
    <row r="4641" spans="1:5" ht="12.75">
      <c r="A4641" s="227">
        <v>13168</v>
      </c>
      <c r="B4641" s="227" t="s">
        <v>13393</v>
      </c>
      <c r="C4641" s="228" t="s">
        <v>2023</v>
      </c>
      <c r="D4641" s="228" t="s">
        <v>2020</v>
      </c>
      <c r="E4641" s="228" t="s">
        <v>22283</v>
      </c>
    </row>
    <row r="4642" spans="1:5" ht="12.75">
      <c r="A4642" s="227">
        <v>13173</v>
      </c>
      <c r="B4642" s="227" t="s">
        <v>13394</v>
      </c>
      <c r="C4642" s="228" t="s">
        <v>2023</v>
      </c>
      <c r="D4642" s="228" t="s">
        <v>2020</v>
      </c>
      <c r="E4642" s="228" t="s">
        <v>22284</v>
      </c>
    </row>
    <row r="4643" spans="1:5" ht="12.75">
      <c r="A4643" s="227">
        <v>12583</v>
      </c>
      <c r="B4643" s="227" t="s">
        <v>13395</v>
      </c>
      <c r="C4643" s="228" t="s">
        <v>2023</v>
      </c>
      <c r="D4643" s="228" t="s">
        <v>2020</v>
      </c>
      <c r="E4643" s="228" t="s">
        <v>22285</v>
      </c>
    </row>
    <row r="4644" spans="1:5" ht="12.75">
      <c r="A4644" s="227">
        <v>12584</v>
      </c>
      <c r="B4644" s="227" t="s">
        <v>13396</v>
      </c>
      <c r="C4644" s="228" t="s">
        <v>2023</v>
      </c>
      <c r="D4644" s="228" t="s">
        <v>2020</v>
      </c>
      <c r="E4644" s="228" t="s">
        <v>22286</v>
      </c>
    </row>
    <row r="4645" spans="1:5" ht="12.75">
      <c r="A4645" s="227">
        <v>12613</v>
      </c>
      <c r="B4645" s="227" t="s">
        <v>13397</v>
      </c>
      <c r="C4645" s="228" t="s">
        <v>2017</v>
      </c>
      <c r="D4645" s="228" t="s">
        <v>2018</v>
      </c>
      <c r="E4645" s="228" t="s">
        <v>22287</v>
      </c>
    </row>
    <row r="4646" spans="1:5" ht="12.75">
      <c r="A4646" s="227">
        <v>1031</v>
      </c>
      <c r="B4646" s="227" t="s">
        <v>13398</v>
      </c>
      <c r="C4646" s="228" t="s">
        <v>2017</v>
      </c>
      <c r="D4646" s="228" t="s">
        <v>2018</v>
      </c>
      <c r="E4646" s="228" t="s">
        <v>19248</v>
      </c>
    </row>
    <row r="4647" spans="1:5" ht="12.75">
      <c r="A4647" s="227">
        <v>39707</v>
      </c>
      <c r="B4647" s="227" t="s">
        <v>13399</v>
      </c>
      <c r="C4647" s="228" t="s">
        <v>2023</v>
      </c>
      <c r="D4647" s="228" t="s">
        <v>2018</v>
      </c>
      <c r="E4647" s="228" t="s">
        <v>21601</v>
      </c>
    </row>
    <row r="4648" spans="1:5" ht="12.75">
      <c r="A4648" s="227">
        <v>39708</v>
      </c>
      <c r="B4648" s="227" t="s">
        <v>13400</v>
      </c>
      <c r="C4648" s="228" t="s">
        <v>2023</v>
      </c>
      <c r="D4648" s="228" t="s">
        <v>2018</v>
      </c>
      <c r="E4648" s="228" t="s">
        <v>19839</v>
      </c>
    </row>
    <row r="4649" spans="1:5" ht="12.75">
      <c r="A4649" s="227">
        <v>39710</v>
      </c>
      <c r="B4649" s="227" t="s">
        <v>13401</v>
      </c>
      <c r="C4649" s="228" t="s">
        <v>2023</v>
      </c>
      <c r="D4649" s="228" t="s">
        <v>2018</v>
      </c>
      <c r="E4649" s="228" t="s">
        <v>22288</v>
      </c>
    </row>
    <row r="4650" spans="1:5" ht="12.75">
      <c r="A4650" s="227">
        <v>39709</v>
      </c>
      <c r="B4650" s="227" t="s">
        <v>13402</v>
      </c>
      <c r="C4650" s="228" t="s">
        <v>2023</v>
      </c>
      <c r="D4650" s="228" t="s">
        <v>2018</v>
      </c>
      <c r="E4650" s="228" t="s">
        <v>22289</v>
      </c>
    </row>
    <row r="4651" spans="1:5" ht="12.75">
      <c r="A4651" s="227">
        <v>39711</v>
      </c>
      <c r="B4651" s="227" t="s">
        <v>13403</v>
      </c>
      <c r="C4651" s="228" t="s">
        <v>2023</v>
      </c>
      <c r="D4651" s="228" t="s">
        <v>2018</v>
      </c>
      <c r="E4651" s="228" t="s">
        <v>22290</v>
      </c>
    </row>
    <row r="4652" spans="1:5" ht="12.75">
      <c r="A4652" s="227">
        <v>39712</v>
      </c>
      <c r="B4652" s="227" t="s">
        <v>13404</v>
      </c>
      <c r="C4652" s="228" t="s">
        <v>2023</v>
      </c>
      <c r="D4652" s="228" t="s">
        <v>2022</v>
      </c>
      <c r="E4652" s="228" t="s">
        <v>20838</v>
      </c>
    </row>
    <row r="4653" spans="1:5" ht="12.75">
      <c r="A4653" s="227">
        <v>39713</v>
      </c>
      <c r="B4653" s="227" t="s">
        <v>13405</v>
      </c>
      <c r="C4653" s="228" t="s">
        <v>2023</v>
      </c>
      <c r="D4653" s="228" t="s">
        <v>2018</v>
      </c>
      <c r="E4653" s="228" t="s">
        <v>18141</v>
      </c>
    </row>
    <row r="4654" spans="1:5" ht="12.75">
      <c r="A4654" s="227">
        <v>39714</v>
      </c>
      <c r="B4654" s="227" t="s">
        <v>13406</v>
      </c>
      <c r="C4654" s="228" t="s">
        <v>2023</v>
      </c>
      <c r="D4654" s="228" t="s">
        <v>2018</v>
      </c>
      <c r="E4654" s="228" t="s">
        <v>21311</v>
      </c>
    </row>
    <row r="4655" spans="1:5" ht="12.75">
      <c r="A4655" s="227">
        <v>39715</v>
      </c>
      <c r="B4655" s="227" t="s">
        <v>13407</v>
      </c>
      <c r="C4655" s="228" t="s">
        <v>2023</v>
      </c>
      <c r="D4655" s="228" t="s">
        <v>2018</v>
      </c>
      <c r="E4655" s="228" t="s">
        <v>22291</v>
      </c>
    </row>
    <row r="4656" spans="1:5" ht="12.75">
      <c r="A4656" s="227">
        <v>39716</v>
      </c>
      <c r="B4656" s="227" t="s">
        <v>13408</v>
      </c>
      <c r="C4656" s="228" t="s">
        <v>2023</v>
      </c>
      <c r="D4656" s="228" t="s">
        <v>2018</v>
      </c>
      <c r="E4656" s="228" t="s">
        <v>20157</v>
      </c>
    </row>
    <row r="4657" spans="1:5" ht="12.75">
      <c r="A4657" s="227">
        <v>39718</v>
      </c>
      <c r="B4657" s="227" t="s">
        <v>13409</v>
      </c>
      <c r="C4657" s="228" t="s">
        <v>2023</v>
      </c>
      <c r="D4657" s="228" t="s">
        <v>2018</v>
      </c>
      <c r="E4657" s="228" t="s">
        <v>20322</v>
      </c>
    </row>
    <row r="4658" spans="1:5" ht="12.75">
      <c r="A4658" s="227">
        <v>9813</v>
      </c>
      <c r="B4658" s="227" t="s">
        <v>13410</v>
      </c>
      <c r="C4658" s="228" t="s">
        <v>2023</v>
      </c>
      <c r="D4658" s="228" t="s">
        <v>2020</v>
      </c>
      <c r="E4658" s="228" t="s">
        <v>20735</v>
      </c>
    </row>
    <row r="4659" spans="1:5" ht="12.75">
      <c r="A4659" s="227">
        <v>9815</v>
      </c>
      <c r="B4659" s="227" t="s">
        <v>13411</v>
      </c>
      <c r="C4659" s="228" t="s">
        <v>2023</v>
      </c>
      <c r="D4659" s="228" t="s">
        <v>2020</v>
      </c>
      <c r="E4659" s="228" t="s">
        <v>22292</v>
      </c>
    </row>
    <row r="4660" spans="1:5" ht="12.75">
      <c r="A4660" s="227">
        <v>44543</v>
      </c>
      <c r="B4660" s="227" t="s">
        <v>13412</v>
      </c>
      <c r="C4660" s="228" t="s">
        <v>2023</v>
      </c>
      <c r="D4660" s="228" t="s">
        <v>2020</v>
      </c>
      <c r="E4660" s="228" t="s">
        <v>22293</v>
      </c>
    </row>
    <row r="4661" spans="1:5" ht="12.75">
      <c r="A4661" s="227">
        <v>44526</v>
      </c>
      <c r="B4661" s="227" t="s">
        <v>13413</v>
      </c>
      <c r="C4661" s="228" t="s">
        <v>2023</v>
      </c>
      <c r="D4661" s="228" t="s">
        <v>2020</v>
      </c>
      <c r="E4661" s="228" t="s">
        <v>22294</v>
      </c>
    </row>
    <row r="4662" spans="1:5" ht="12.75">
      <c r="A4662" s="227">
        <v>44518</v>
      </c>
      <c r="B4662" s="227" t="s">
        <v>13414</v>
      </c>
      <c r="C4662" s="228" t="s">
        <v>2023</v>
      </c>
      <c r="D4662" s="228" t="s">
        <v>2020</v>
      </c>
      <c r="E4662" s="228" t="s">
        <v>22295</v>
      </c>
    </row>
    <row r="4663" spans="1:5" ht="12.75">
      <c r="A4663" s="227">
        <v>44544</v>
      </c>
      <c r="B4663" s="227" t="s">
        <v>13415</v>
      </c>
      <c r="C4663" s="228" t="s">
        <v>2023</v>
      </c>
      <c r="D4663" s="228" t="s">
        <v>2020</v>
      </c>
      <c r="E4663" s="228" t="s">
        <v>22296</v>
      </c>
    </row>
    <row r="4664" spans="1:5" ht="12.75">
      <c r="A4664" s="227">
        <v>44545</v>
      </c>
      <c r="B4664" s="227" t="s">
        <v>13416</v>
      </c>
      <c r="C4664" s="228" t="s">
        <v>2023</v>
      </c>
      <c r="D4664" s="228" t="s">
        <v>2020</v>
      </c>
      <c r="E4664" s="228" t="s">
        <v>19453</v>
      </c>
    </row>
    <row r="4665" spans="1:5" ht="12.75">
      <c r="A4665" s="227">
        <v>44546</v>
      </c>
      <c r="B4665" s="227" t="s">
        <v>13417</v>
      </c>
      <c r="C4665" s="228" t="s">
        <v>2023</v>
      </c>
      <c r="D4665" s="228" t="s">
        <v>2020</v>
      </c>
      <c r="E4665" s="228" t="s">
        <v>22297</v>
      </c>
    </row>
    <row r="4666" spans="1:5" ht="12.75">
      <c r="A4666" s="227">
        <v>44525</v>
      </c>
      <c r="B4666" s="227" t="s">
        <v>13418</v>
      </c>
      <c r="C4666" s="228" t="s">
        <v>2023</v>
      </c>
      <c r="D4666" s="228" t="s">
        <v>2020</v>
      </c>
      <c r="E4666" s="228" t="s">
        <v>22298</v>
      </c>
    </row>
    <row r="4667" spans="1:5" ht="12.75">
      <c r="A4667" s="227">
        <v>44547</v>
      </c>
      <c r="B4667" s="227" t="s">
        <v>13419</v>
      </c>
      <c r="C4667" s="228" t="s">
        <v>2023</v>
      </c>
      <c r="D4667" s="228" t="s">
        <v>2020</v>
      </c>
      <c r="E4667" s="228" t="s">
        <v>22299</v>
      </c>
    </row>
    <row r="4668" spans="1:5" ht="12.75">
      <c r="A4668" s="227">
        <v>44519</v>
      </c>
      <c r="B4668" s="227" t="s">
        <v>13420</v>
      </c>
      <c r="C4668" s="228" t="s">
        <v>2023</v>
      </c>
      <c r="D4668" s="228" t="s">
        <v>2020</v>
      </c>
      <c r="E4668" s="228" t="s">
        <v>22300</v>
      </c>
    </row>
    <row r="4669" spans="1:5" ht="12.75">
      <c r="A4669" s="227">
        <v>44520</v>
      </c>
      <c r="B4669" s="227" t="s">
        <v>13421</v>
      </c>
      <c r="C4669" s="228" t="s">
        <v>2023</v>
      </c>
      <c r="D4669" s="228" t="s">
        <v>2020</v>
      </c>
      <c r="E4669" s="228" t="s">
        <v>22301</v>
      </c>
    </row>
    <row r="4670" spans="1:5" ht="12.75">
      <c r="A4670" s="227">
        <v>44521</v>
      </c>
      <c r="B4670" s="227" t="s">
        <v>13422</v>
      </c>
      <c r="C4670" s="228" t="s">
        <v>2023</v>
      </c>
      <c r="D4670" s="228" t="s">
        <v>2020</v>
      </c>
      <c r="E4670" s="228" t="s">
        <v>22302</v>
      </c>
    </row>
    <row r="4671" spans="1:5" ht="12.75">
      <c r="A4671" s="227">
        <v>44522</v>
      </c>
      <c r="B4671" s="227" t="s">
        <v>13423</v>
      </c>
      <c r="C4671" s="228" t="s">
        <v>2023</v>
      </c>
      <c r="D4671" s="228" t="s">
        <v>2020</v>
      </c>
      <c r="E4671" s="228" t="s">
        <v>22303</v>
      </c>
    </row>
    <row r="4672" spans="1:5" ht="12.75">
      <c r="A4672" s="227">
        <v>44523</v>
      </c>
      <c r="B4672" s="227" t="s">
        <v>13424</v>
      </c>
      <c r="C4672" s="228" t="s">
        <v>2023</v>
      </c>
      <c r="D4672" s="228" t="s">
        <v>2020</v>
      </c>
      <c r="E4672" s="228" t="s">
        <v>22304</v>
      </c>
    </row>
    <row r="4673" spans="1:5" ht="12.75">
      <c r="A4673" s="227">
        <v>44527</v>
      </c>
      <c r="B4673" s="227" t="s">
        <v>13425</v>
      </c>
      <c r="C4673" s="228" t="s">
        <v>2023</v>
      </c>
      <c r="D4673" s="228" t="s">
        <v>2020</v>
      </c>
      <c r="E4673" s="228" t="s">
        <v>22305</v>
      </c>
    </row>
    <row r="4674" spans="1:5" ht="12.75">
      <c r="A4674" s="227">
        <v>44524</v>
      </c>
      <c r="B4674" s="227" t="s">
        <v>13426</v>
      </c>
      <c r="C4674" s="228" t="s">
        <v>2023</v>
      </c>
      <c r="D4674" s="228" t="s">
        <v>2020</v>
      </c>
      <c r="E4674" s="228" t="s">
        <v>22306</v>
      </c>
    </row>
    <row r="4675" spans="1:5" ht="12.75">
      <c r="A4675" s="227">
        <v>44542</v>
      </c>
      <c r="B4675" s="227" t="s">
        <v>13427</v>
      </c>
      <c r="C4675" s="228" t="s">
        <v>2023</v>
      </c>
      <c r="D4675" s="228" t="s">
        <v>2020</v>
      </c>
      <c r="E4675" s="228" t="s">
        <v>22307</v>
      </c>
    </row>
    <row r="4676" spans="1:5" ht="12.75">
      <c r="A4676" s="227">
        <v>9877</v>
      </c>
      <c r="B4676" s="227" t="s">
        <v>13428</v>
      </c>
      <c r="C4676" s="228" t="s">
        <v>2023</v>
      </c>
      <c r="D4676" s="228" t="s">
        <v>2018</v>
      </c>
      <c r="E4676" s="228" t="s">
        <v>22308</v>
      </c>
    </row>
    <row r="4677" spans="1:5" ht="12.75">
      <c r="A4677" s="227">
        <v>9878</v>
      </c>
      <c r="B4677" s="227" t="s">
        <v>13429</v>
      </c>
      <c r="C4677" s="228" t="s">
        <v>2023</v>
      </c>
      <c r="D4677" s="228" t="s">
        <v>2018</v>
      </c>
      <c r="E4677" s="228" t="s">
        <v>22309</v>
      </c>
    </row>
    <row r="4678" spans="1:5" ht="12.75">
      <c r="A4678" s="227">
        <v>41986</v>
      </c>
      <c r="B4678" s="227" t="s">
        <v>13430</v>
      </c>
      <c r="C4678" s="228" t="s">
        <v>2023</v>
      </c>
      <c r="D4678" s="228" t="s">
        <v>2020</v>
      </c>
      <c r="E4678" s="228" t="s">
        <v>22310</v>
      </c>
    </row>
    <row r="4679" spans="1:5" ht="12.75">
      <c r="A4679" s="227">
        <v>43422</v>
      </c>
      <c r="B4679" s="227" t="s">
        <v>13431</v>
      </c>
      <c r="C4679" s="228" t="s">
        <v>2023</v>
      </c>
      <c r="D4679" s="228" t="s">
        <v>2020</v>
      </c>
      <c r="E4679" s="228" t="s">
        <v>22311</v>
      </c>
    </row>
    <row r="4680" spans="1:5" ht="12.75">
      <c r="A4680" s="227">
        <v>41987</v>
      </c>
      <c r="B4680" s="227" t="s">
        <v>13432</v>
      </c>
      <c r="C4680" s="228" t="s">
        <v>2023</v>
      </c>
      <c r="D4680" s="228" t="s">
        <v>2020</v>
      </c>
      <c r="E4680" s="228" t="s">
        <v>22312</v>
      </c>
    </row>
    <row r="4681" spans="1:5" ht="12.75">
      <c r="A4681" s="227">
        <v>41988</v>
      </c>
      <c r="B4681" s="227" t="s">
        <v>13433</v>
      </c>
      <c r="C4681" s="228" t="s">
        <v>2023</v>
      </c>
      <c r="D4681" s="228" t="s">
        <v>2020</v>
      </c>
      <c r="E4681" s="228" t="s">
        <v>22313</v>
      </c>
    </row>
    <row r="4682" spans="1:5" ht="12.75">
      <c r="A4682" s="227">
        <v>41697</v>
      </c>
      <c r="B4682" s="227" t="s">
        <v>13434</v>
      </c>
      <c r="C4682" s="228" t="s">
        <v>2023</v>
      </c>
      <c r="D4682" s="228" t="s">
        <v>2020</v>
      </c>
      <c r="E4682" s="228" t="s">
        <v>22314</v>
      </c>
    </row>
    <row r="4683" spans="1:5" ht="12.75">
      <c r="A4683" s="227">
        <v>41985</v>
      </c>
      <c r="B4683" s="227" t="s">
        <v>13435</v>
      </c>
      <c r="C4683" s="228" t="s">
        <v>2023</v>
      </c>
      <c r="D4683" s="228" t="s">
        <v>2020</v>
      </c>
      <c r="E4683" s="228" t="s">
        <v>22315</v>
      </c>
    </row>
    <row r="4684" spans="1:5" ht="12.75">
      <c r="A4684" s="227">
        <v>41699</v>
      </c>
      <c r="B4684" s="227" t="s">
        <v>13436</v>
      </c>
      <c r="C4684" s="228" t="s">
        <v>2023</v>
      </c>
      <c r="D4684" s="228" t="s">
        <v>2020</v>
      </c>
      <c r="E4684" s="228" t="s">
        <v>22316</v>
      </c>
    </row>
    <row r="4685" spans="1:5" ht="12.75">
      <c r="A4685" s="227">
        <v>38053</v>
      </c>
      <c r="B4685" s="227" t="s">
        <v>13437</v>
      </c>
      <c r="C4685" s="228" t="s">
        <v>2023</v>
      </c>
      <c r="D4685" s="228" t="s">
        <v>2020</v>
      </c>
      <c r="E4685" s="228" t="s">
        <v>19791</v>
      </c>
    </row>
    <row r="4686" spans="1:5" ht="12.75">
      <c r="A4686" s="227">
        <v>38054</v>
      </c>
      <c r="B4686" s="227" t="s">
        <v>13438</v>
      </c>
      <c r="C4686" s="228" t="s">
        <v>2023</v>
      </c>
      <c r="D4686" s="228" t="s">
        <v>2020</v>
      </c>
      <c r="E4686" s="228" t="s">
        <v>18274</v>
      </c>
    </row>
    <row r="4687" spans="1:5" ht="12.75">
      <c r="A4687" s="227">
        <v>38052</v>
      </c>
      <c r="B4687" s="227" t="s">
        <v>13439</v>
      </c>
      <c r="C4687" s="228" t="s">
        <v>2023</v>
      </c>
      <c r="D4687" s="228" t="s">
        <v>2020</v>
      </c>
      <c r="E4687" s="228" t="s">
        <v>21187</v>
      </c>
    </row>
    <row r="4688" spans="1:5" ht="12.75">
      <c r="A4688" s="227">
        <v>38051</v>
      </c>
      <c r="B4688" s="227" t="s">
        <v>13440</v>
      </c>
      <c r="C4688" s="228" t="s">
        <v>2023</v>
      </c>
      <c r="D4688" s="228" t="s">
        <v>2020</v>
      </c>
      <c r="E4688" s="228" t="s">
        <v>18191</v>
      </c>
    </row>
    <row r="4689" spans="1:5" ht="12.75">
      <c r="A4689" s="227">
        <v>38787</v>
      </c>
      <c r="B4689" s="227" t="s">
        <v>22317</v>
      </c>
      <c r="C4689" s="228" t="s">
        <v>2023</v>
      </c>
      <c r="D4689" s="228" t="s">
        <v>2020</v>
      </c>
      <c r="E4689" s="228" t="s">
        <v>22318</v>
      </c>
    </row>
    <row r="4690" spans="1:5" ht="12.75">
      <c r="A4690" s="227">
        <v>38825</v>
      </c>
      <c r="B4690" s="227" t="s">
        <v>22319</v>
      </c>
      <c r="C4690" s="228" t="s">
        <v>2023</v>
      </c>
      <c r="D4690" s="228" t="s">
        <v>2020</v>
      </c>
      <c r="E4690" s="228" t="s">
        <v>22320</v>
      </c>
    </row>
    <row r="4691" spans="1:5" ht="12.75">
      <c r="A4691" s="227">
        <v>38826</v>
      </c>
      <c r="B4691" s="227" t="s">
        <v>22321</v>
      </c>
      <c r="C4691" s="228" t="s">
        <v>2023</v>
      </c>
      <c r="D4691" s="228" t="s">
        <v>2020</v>
      </c>
      <c r="E4691" s="228" t="s">
        <v>22322</v>
      </c>
    </row>
    <row r="4692" spans="1:5" ht="12.75">
      <c r="A4692" s="227">
        <v>38827</v>
      </c>
      <c r="B4692" s="227" t="s">
        <v>22323</v>
      </c>
      <c r="C4692" s="228" t="s">
        <v>2023</v>
      </c>
      <c r="D4692" s="228" t="s">
        <v>2020</v>
      </c>
      <c r="E4692" s="228" t="s">
        <v>19720</v>
      </c>
    </row>
    <row r="4693" spans="1:5" ht="12.75">
      <c r="A4693" s="227">
        <v>38830</v>
      </c>
      <c r="B4693" s="227" t="s">
        <v>13441</v>
      </c>
      <c r="C4693" s="228" t="s">
        <v>2023</v>
      </c>
      <c r="D4693" s="228" t="s">
        <v>2020</v>
      </c>
      <c r="E4693" s="228" t="s">
        <v>22324</v>
      </c>
    </row>
    <row r="4694" spans="1:5" ht="12.75">
      <c r="A4694" s="227">
        <v>38828</v>
      </c>
      <c r="B4694" s="227" t="s">
        <v>13442</v>
      </c>
      <c r="C4694" s="228" t="s">
        <v>2023</v>
      </c>
      <c r="D4694" s="228" t="s">
        <v>2020</v>
      </c>
      <c r="E4694" s="228" t="s">
        <v>20601</v>
      </c>
    </row>
    <row r="4695" spans="1:5" ht="12.75">
      <c r="A4695" s="227">
        <v>38829</v>
      </c>
      <c r="B4695" s="227" t="s">
        <v>13443</v>
      </c>
      <c r="C4695" s="228" t="s">
        <v>2023</v>
      </c>
      <c r="D4695" s="228" t="s">
        <v>2020</v>
      </c>
      <c r="E4695" s="228" t="s">
        <v>22325</v>
      </c>
    </row>
    <row r="4696" spans="1:5" ht="12.75">
      <c r="A4696" s="227">
        <v>38831</v>
      </c>
      <c r="B4696" s="227" t="s">
        <v>13444</v>
      </c>
      <c r="C4696" s="228" t="s">
        <v>2023</v>
      </c>
      <c r="D4696" s="228" t="s">
        <v>2020</v>
      </c>
      <c r="E4696" s="228" t="s">
        <v>22326</v>
      </c>
    </row>
    <row r="4697" spans="1:5" ht="12.75">
      <c r="A4697" s="227">
        <v>36274</v>
      </c>
      <c r="B4697" s="227" t="s">
        <v>13445</v>
      </c>
      <c r="C4697" s="228" t="s">
        <v>2023</v>
      </c>
      <c r="D4697" s="228" t="s">
        <v>2020</v>
      </c>
      <c r="E4697" s="228" t="s">
        <v>22327</v>
      </c>
    </row>
    <row r="4698" spans="1:5" ht="12.75">
      <c r="A4698" s="227">
        <v>36278</v>
      </c>
      <c r="B4698" s="227" t="s">
        <v>13446</v>
      </c>
      <c r="C4698" s="228" t="s">
        <v>2023</v>
      </c>
      <c r="D4698" s="228" t="s">
        <v>2020</v>
      </c>
      <c r="E4698" s="228" t="s">
        <v>18107</v>
      </c>
    </row>
    <row r="4699" spans="1:5" ht="12.75">
      <c r="A4699" s="227">
        <v>38977</v>
      </c>
      <c r="B4699" s="227" t="s">
        <v>13447</v>
      </c>
      <c r="C4699" s="228" t="s">
        <v>2023</v>
      </c>
      <c r="D4699" s="228" t="s">
        <v>2020</v>
      </c>
      <c r="E4699" s="228" t="s">
        <v>22328</v>
      </c>
    </row>
    <row r="4700" spans="1:5" ht="12.75">
      <c r="A4700" s="227">
        <v>38971</v>
      </c>
      <c r="B4700" s="227" t="s">
        <v>13448</v>
      </c>
      <c r="C4700" s="228" t="s">
        <v>2023</v>
      </c>
      <c r="D4700" s="228" t="s">
        <v>2020</v>
      </c>
      <c r="E4700" s="228" t="s">
        <v>18103</v>
      </c>
    </row>
    <row r="4701" spans="1:5" ht="12.75">
      <c r="A4701" s="227">
        <v>38972</v>
      </c>
      <c r="B4701" s="227" t="s">
        <v>13449</v>
      </c>
      <c r="C4701" s="228" t="s">
        <v>2023</v>
      </c>
      <c r="D4701" s="228" t="s">
        <v>2020</v>
      </c>
      <c r="E4701" s="228" t="s">
        <v>22329</v>
      </c>
    </row>
    <row r="4702" spans="1:5" ht="12.75">
      <c r="A4702" s="227">
        <v>38973</v>
      </c>
      <c r="B4702" s="227" t="s">
        <v>13450</v>
      </c>
      <c r="C4702" s="228" t="s">
        <v>2023</v>
      </c>
      <c r="D4702" s="228" t="s">
        <v>2020</v>
      </c>
      <c r="E4702" s="228" t="s">
        <v>22330</v>
      </c>
    </row>
    <row r="4703" spans="1:5" ht="12.75">
      <c r="A4703" s="227">
        <v>38974</v>
      </c>
      <c r="B4703" s="227" t="s">
        <v>13451</v>
      </c>
      <c r="C4703" s="228" t="s">
        <v>2023</v>
      </c>
      <c r="D4703" s="228" t="s">
        <v>2020</v>
      </c>
      <c r="E4703" s="228" t="s">
        <v>22331</v>
      </c>
    </row>
    <row r="4704" spans="1:5" ht="12.75">
      <c r="A4704" s="227">
        <v>38975</v>
      </c>
      <c r="B4704" s="227" t="s">
        <v>13452</v>
      </c>
      <c r="C4704" s="228" t="s">
        <v>2023</v>
      </c>
      <c r="D4704" s="228" t="s">
        <v>2020</v>
      </c>
      <c r="E4704" s="228" t="s">
        <v>22332</v>
      </c>
    </row>
    <row r="4705" spans="1:5" ht="12.75">
      <c r="A4705" s="227">
        <v>38976</v>
      </c>
      <c r="B4705" s="227" t="s">
        <v>13453</v>
      </c>
      <c r="C4705" s="228" t="s">
        <v>2023</v>
      </c>
      <c r="D4705" s="228" t="s">
        <v>2020</v>
      </c>
      <c r="E4705" s="228" t="s">
        <v>22333</v>
      </c>
    </row>
    <row r="4706" spans="1:5" ht="12.75">
      <c r="A4706" s="227">
        <v>44176</v>
      </c>
      <c r="B4706" s="227" t="s">
        <v>22334</v>
      </c>
      <c r="C4706" s="228" t="s">
        <v>2023</v>
      </c>
      <c r="D4706" s="228" t="s">
        <v>2020</v>
      </c>
      <c r="E4706" s="228" t="s">
        <v>18129</v>
      </c>
    </row>
    <row r="4707" spans="1:5" ht="12.75">
      <c r="A4707" s="227">
        <v>38986</v>
      </c>
      <c r="B4707" s="227" t="s">
        <v>13454</v>
      </c>
      <c r="C4707" s="228" t="s">
        <v>2023</v>
      </c>
      <c r="D4707" s="228" t="s">
        <v>2020</v>
      </c>
      <c r="E4707" s="228" t="s">
        <v>22335</v>
      </c>
    </row>
    <row r="4708" spans="1:5" ht="12.75">
      <c r="A4708" s="227">
        <v>38978</v>
      </c>
      <c r="B4708" s="227" t="s">
        <v>13455</v>
      </c>
      <c r="C4708" s="228" t="s">
        <v>2023</v>
      </c>
      <c r="D4708" s="228" t="s">
        <v>2020</v>
      </c>
      <c r="E4708" s="228" t="s">
        <v>21932</v>
      </c>
    </row>
    <row r="4709" spans="1:5" ht="12.75">
      <c r="A4709" s="227">
        <v>38979</v>
      </c>
      <c r="B4709" s="227" t="s">
        <v>13456</v>
      </c>
      <c r="C4709" s="228" t="s">
        <v>2023</v>
      </c>
      <c r="D4709" s="228" t="s">
        <v>2020</v>
      </c>
      <c r="E4709" s="228" t="s">
        <v>22336</v>
      </c>
    </row>
    <row r="4710" spans="1:5" ht="12.75">
      <c r="A4710" s="227">
        <v>38980</v>
      </c>
      <c r="B4710" s="227" t="s">
        <v>13457</v>
      </c>
      <c r="C4710" s="228" t="s">
        <v>2023</v>
      </c>
      <c r="D4710" s="228" t="s">
        <v>2020</v>
      </c>
      <c r="E4710" s="228" t="s">
        <v>22337</v>
      </c>
    </row>
    <row r="4711" spans="1:5" ht="12.75">
      <c r="A4711" s="227">
        <v>38981</v>
      </c>
      <c r="B4711" s="227" t="s">
        <v>13458</v>
      </c>
      <c r="C4711" s="228" t="s">
        <v>2023</v>
      </c>
      <c r="D4711" s="228" t="s">
        <v>2020</v>
      </c>
      <c r="E4711" s="228" t="s">
        <v>22338</v>
      </c>
    </row>
    <row r="4712" spans="1:5" ht="12.75">
      <c r="A4712" s="227">
        <v>38982</v>
      </c>
      <c r="B4712" s="227" t="s">
        <v>13459</v>
      </c>
      <c r="C4712" s="228" t="s">
        <v>2023</v>
      </c>
      <c r="D4712" s="228" t="s">
        <v>2020</v>
      </c>
      <c r="E4712" s="228" t="s">
        <v>22339</v>
      </c>
    </row>
    <row r="4713" spans="1:5" ht="12.75">
      <c r="A4713" s="227">
        <v>38983</v>
      </c>
      <c r="B4713" s="227" t="s">
        <v>13460</v>
      </c>
      <c r="C4713" s="228" t="s">
        <v>2023</v>
      </c>
      <c r="D4713" s="228" t="s">
        <v>2020</v>
      </c>
      <c r="E4713" s="228" t="s">
        <v>22340</v>
      </c>
    </row>
    <row r="4714" spans="1:5" ht="12.75">
      <c r="A4714" s="227">
        <v>38984</v>
      </c>
      <c r="B4714" s="227" t="s">
        <v>13461</v>
      </c>
      <c r="C4714" s="228" t="s">
        <v>2023</v>
      </c>
      <c r="D4714" s="228" t="s">
        <v>2020</v>
      </c>
      <c r="E4714" s="228" t="s">
        <v>22341</v>
      </c>
    </row>
    <row r="4715" spans="1:5" ht="12.75">
      <c r="A4715" s="227">
        <v>38985</v>
      </c>
      <c r="B4715" s="227" t="s">
        <v>13462</v>
      </c>
      <c r="C4715" s="228" t="s">
        <v>2023</v>
      </c>
      <c r="D4715" s="228" t="s">
        <v>2020</v>
      </c>
      <c r="E4715" s="228" t="s">
        <v>22342</v>
      </c>
    </row>
    <row r="4716" spans="1:5" ht="12.75">
      <c r="A4716" s="227">
        <v>9836</v>
      </c>
      <c r="B4716" s="227" t="s">
        <v>13463</v>
      </c>
      <c r="C4716" s="228" t="s">
        <v>2023</v>
      </c>
      <c r="D4716" s="228" t="s">
        <v>2022</v>
      </c>
      <c r="E4716" s="228" t="s">
        <v>18422</v>
      </c>
    </row>
    <row r="4717" spans="1:5" ht="12.75">
      <c r="A4717" s="227">
        <v>20065</v>
      </c>
      <c r="B4717" s="227" t="s">
        <v>13464</v>
      </c>
      <c r="C4717" s="228" t="s">
        <v>2023</v>
      </c>
      <c r="D4717" s="228" t="s">
        <v>2018</v>
      </c>
      <c r="E4717" s="228" t="s">
        <v>22343</v>
      </c>
    </row>
    <row r="4718" spans="1:5" ht="12.75">
      <c r="A4718" s="227">
        <v>9835</v>
      </c>
      <c r="B4718" s="227" t="s">
        <v>13465</v>
      </c>
      <c r="C4718" s="228" t="s">
        <v>2023</v>
      </c>
      <c r="D4718" s="228" t="s">
        <v>2018</v>
      </c>
      <c r="E4718" s="228" t="s">
        <v>19867</v>
      </c>
    </row>
    <row r="4719" spans="1:5" ht="12.75">
      <c r="A4719" s="227">
        <v>38032</v>
      </c>
      <c r="B4719" s="227" t="s">
        <v>22344</v>
      </c>
      <c r="C4719" s="228" t="s">
        <v>2023</v>
      </c>
      <c r="D4719" s="228" t="s">
        <v>2018</v>
      </c>
      <c r="E4719" s="228" t="s">
        <v>22345</v>
      </c>
    </row>
    <row r="4720" spans="1:5" ht="12.75">
      <c r="A4720" s="227">
        <v>38033</v>
      </c>
      <c r="B4720" s="227" t="s">
        <v>22346</v>
      </c>
      <c r="C4720" s="228" t="s">
        <v>2023</v>
      </c>
      <c r="D4720" s="228" t="s">
        <v>2018</v>
      </c>
      <c r="E4720" s="228" t="s">
        <v>22347</v>
      </c>
    </row>
    <row r="4721" spans="1:5" ht="12.75">
      <c r="A4721" s="227">
        <v>38034</v>
      </c>
      <c r="B4721" s="227" t="s">
        <v>22348</v>
      </c>
      <c r="C4721" s="228" t="s">
        <v>2023</v>
      </c>
      <c r="D4721" s="228" t="s">
        <v>2018</v>
      </c>
      <c r="E4721" s="228" t="s">
        <v>22349</v>
      </c>
    </row>
    <row r="4722" spans="1:5" ht="12.75">
      <c r="A4722" s="227">
        <v>38035</v>
      </c>
      <c r="B4722" s="227" t="s">
        <v>22350</v>
      </c>
      <c r="C4722" s="228" t="s">
        <v>2023</v>
      </c>
      <c r="D4722" s="228" t="s">
        <v>2018</v>
      </c>
      <c r="E4722" s="228" t="s">
        <v>22351</v>
      </c>
    </row>
    <row r="4723" spans="1:5" ht="12.75">
      <c r="A4723" s="227">
        <v>38036</v>
      </c>
      <c r="B4723" s="227" t="s">
        <v>22352</v>
      </c>
      <c r="C4723" s="228" t="s">
        <v>2023</v>
      </c>
      <c r="D4723" s="228" t="s">
        <v>2018</v>
      </c>
      <c r="E4723" s="228" t="s">
        <v>22353</v>
      </c>
    </row>
    <row r="4724" spans="1:5" ht="12.75">
      <c r="A4724" s="227">
        <v>38037</v>
      </c>
      <c r="B4724" s="227" t="s">
        <v>22354</v>
      </c>
      <c r="C4724" s="228" t="s">
        <v>2023</v>
      </c>
      <c r="D4724" s="228" t="s">
        <v>2018</v>
      </c>
      <c r="E4724" s="228" t="s">
        <v>22355</v>
      </c>
    </row>
    <row r="4725" spans="1:5" ht="12.75">
      <c r="A4725" s="227">
        <v>9850</v>
      </c>
      <c r="B4725" s="227" t="s">
        <v>13472</v>
      </c>
      <c r="C4725" s="228" t="s">
        <v>2023</v>
      </c>
      <c r="D4725" s="228" t="s">
        <v>2020</v>
      </c>
      <c r="E4725" s="228" t="s">
        <v>22356</v>
      </c>
    </row>
    <row r="4726" spans="1:5" ht="12.75">
      <c r="A4726" s="227">
        <v>9853</v>
      </c>
      <c r="B4726" s="227" t="s">
        <v>13473</v>
      </c>
      <c r="C4726" s="228" t="s">
        <v>2023</v>
      </c>
      <c r="D4726" s="228" t="s">
        <v>2020</v>
      </c>
      <c r="E4726" s="228" t="s">
        <v>19989</v>
      </c>
    </row>
    <row r="4727" spans="1:5" ht="12.75">
      <c r="A4727" s="227">
        <v>9854</v>
      </c>
      <c r="B4727" s="227" t="s">
        <v>13474</v>
      </c>
      <c r="C4727" s="228" t="s">
        <v>2023</v>
      </c>
      <c r="D4727" s="228" t="s">
        <v>2020</v>
      </c>
      <c r="E4727" s="228" t="s">
        <v>22357</v>
      </c>
    </row>
    <row r="4728" spans="1:5" ht="12.75">
      <c r="A4728" s="227">
        <v>9851</v>
      </c>
      <c r="B4728" s="227" t="s">
        <v>13475</v>
      </c>
      <c r="C4728" s="228" t="s">
        <v>2023</v>
      </c>
      <c r="D4728" s="228" t="s">
        <v>2020</v>
      </c>
      <c r="E4728" s="228" t="s">
        <v>21718</v>
      </c>
    </row>
    <row r="4729" spans="1:5" ht="12.75">
      <c r="A4729" s="227">
        <v>9855</v>
      </c>
      <c r="B4729" s="227" t="s">
        <v>13476</v>
      </c>
      <c r="C4729" s="228" t="s">
        <v>2023</v>
      </c>
      <c r="D4729" s="228" t="s">
        <v>2020</v>
      </c>
      <c r="E4729" s="228" t="s">
        <v>22358</v>
      </c>
    </row>
    <row r="4730" spans="1:5" ht="12.75">
      <c r="A4730" s="227">
        <v>9825</v>
      </c>
      <c r="B4730" s="227" t="s">
        <v>13477</v>
      </c>
      <c r="C4730" s="228" t="s">
        <v>2023</v>
      </c>
      <c r="D4730" s="228" t="s">
        <v>2020</v>
      </c>
      <c r="E4730" s="228" t="s">
        <v>19840</v>
      </c>
    </row>
    <row r="4731" spans="1:5" ht="12.75">
      <c r="A4731" s="227">
        <v>9828</v>
      </c>
      <c r="B4731" s="227" t="s">
        <v>13478</v>
      </c>
      <c r="C4731" s="228" t="s">
        <v>2023</v>
      </c>
      <c r="D4731" s="228" t="s">
        <v>2020</v>
      </c>
      <c r="E4731" s="228" t="s">
        <v>22359</v>
      </c>
    </row>
    <row r="4732" spans="1:5" ht="12.75">
      <c r="A4732" s="227">
        <v>9829</v>
      </c>
      <c r="B4732" s="227" t="s">
        <v>13479</v>
      </c>
      <c r="C4732" s="228" t="s">
        <v>2023</v>
      </c>
      <c r="D4732" s="228" t="s">
        <v>2020</v>
      </c>
      <c r="E4732" s="228" t="s">
        <v>22360</v>
      </c>
    </row>
    <row r="4733" spans="1:5" ht="12.75">
      <c r="A4733" s="227">
        <v>9826</v>
      </c>
      <c r="B4733" s="227" t="s">
        <v>13480</v>
      </c>
      <c r="C4733" s="228" t="s">
        <v>2023</v>
      </c>
      <c r="D4733" s="228" t="s">
        <v>2020</v>
      </c>
      <c r="E4733" s="228" t="s">
        <v>22361</v>
      </c>
    </row>
    <row r="4734" spans="1:5" ht="12.75">
      <c r="A4734" s="227">
        <v>9827</v>
      </c>
      <c r="B4734" s="227" t="s">
        <v>13481</v>
      </c>
      <c r="C4734" s="228" t="s">
        <v>2023</v>
      </c>
      <c r="D4734" s="228" t="s">
        <v>2020</v>
      </c>
      <c r="E4734" s="228" t="s">
        <v>22362</v>
      </c>
    </row>
    <row r="4735" spans="1:5" ht="12.75">
      <c r="A4735" s="227">
        <v>36374</v>
      </c>
      <c r="B4735" s="227" t="s">
        <v>13482</v>
      </c>
      <c r="C4735" s="228" t="s">
        <v>2023</v>
      </c>
      <c r="D4735" s="228" t="s">
        <v>2020</v>
      </c>
      <c r="E4735" s="228" t="s">
        <v>22363</v>
      </c>
    </row>
    <row r="4736" spans="1:5" ht="12.75">
      <c r="A4736" s="227">
        <v>36084</v>
      </c>
      <c r="B4736" s="227" t="s">
        <v>13483</v>
      </c>
      <c r="C4736" s="228" t="s">
        <v>2023</v>
      </c>
      <c r="D4736" s="228" t="s">
        <v>2020</v>
      </c>
      <c r="E4736" s="228" t="s">
        <v>22364</v>
      </c>
    </row>
    <row r="4737" spans="1:5" ht="12.75">
      <c r="A4737" s="227">
        <v>36373</v>
      </c>
      <c r="B4737" s="227" t="s">
        <v>13484</v>
      </c>
      <c r="C4737" s="228" t="s">
        <v>2023</v>
      </c>
      <c r="D4737" s="228" t="s">
        <v>2020</v>
      </c>
      <c r="E4737" s="228" t="s">
        <v>22365</v>
      </c>
    </row>
    <row r="4738" spans="1:5" ht="12.75">
      <c r="A4738" s="227">
        <v>36377</v>
      </c>
      <c r="B4738" s="227" t="s">
        <v>13485</v>
      </c>
      <c r="C4738" s="228" t="s">
        <v>2023</v>
      </c>
      <c r="D4738" s="228" t="s">
        <v>2020</v>
      </c>
      <c r="E4738" s="228" t="s">
        <v>22366</v>
      </c>
    </row>
    <row r="4739" spans="1:5" ht="12.75">
      <c r="A4739" s="227">
        <v>36375</v>
      </c>
      <c r="B4739" s="227" t="s">
        <v>13486</v>
      </c>
      <c r="C4739" s="228" t="s">
        <v>2023</v>
      </c>
      <c r="D4739" s="228" t="s">
        <v>2020</v>
      </c>
      <c r="E4739" s="228" t="s">
        <v>20104</v>
      </c>
    </row>
    <row r="4740" spans="1:5" ht="12.75">
      <c r="A4740" s="227">
        <v>36376</v>
      </c>
      <c r="B4740" s="227" t="s">
        <v>13487</v>
      </c>
      <c r="C4740" s="228" t="s">
        <v>2023</v>
      </c>
      <c r="D4740" s="228" t="s">
        <v>2020</v>
      </c>
      <c r="E4740" s="228" t="s">
        <v>22367</v>
      </c>
    </row>
    <row r="4741" spans="1:5" ht="12.75">
      <c r="A4741" s="227">
        <v>36380</v>
      </c>
      <c r="B4741" s="227" t="s">
        <v>13488</v>
      </c>
      <c r="C4741" s="228" t="s">
        <v>2023</v>
      </c>
      <c r="D4741" s="228" t="s">
        <v>2020</v>
      </c>
      <c r="E4741" s="228" t="s">
        <v>22368</v>
      </c>
    </row>
    <row r="4742" spans="1:5" ht="12.75">
      <c r="A4742" s="227">
        <v>36378</v>
      </c>
      <c r="B4742" s="227" t="s">
        <v>13489</v>
      </c>
      <c r="C4742" s="228" t="s">
        <v>2023</v>
      </c>
      <c r="D4742" s="228" t="s">
        <v>2020</v>
      </c>
      <c r="E4742" s="228" t="s">
        <v>18131</v>
      </c>
    </row>
    <row r="4743" spans="1:5" ht="12.75">
      <c r="A4743" s="227">
        <v>36379</v>
      </c>
      <c r="B4743" s="227" t="s">
        <v>13490</v>
      </c>
      <c r="C4743" s="228" t="s">
        <v>2023</v>
      </c>
      <c r="D4743" s="228" t="s">
        <v>2020</v>
      </c>
      <c r="E4743" s="228" t="s">
        <v>22369</v>
      </c>
    </row>
    <row r="4744" spans="1:5" ht="12.75">
      <c r="A4744" s="227">
        <v>9859</v>
      </c>
      <c r="B4744" s="227" t="s">
        <v>13491</v>
      </c>
      <c r="C4744" s="228" t="s">
        <v>2023</v>
      </c>
      <c r="D4744" s="228" t="s">
        <v>2018</v>
      </c>
      <c r="E4744" s="228" t="s">
        <v>22370</v>
      </c>
    </row>
    <row r="4745" spans="1:5" ht="12.75">
      <c r="A4745" s="227">
        <v>9838</v>
      </c>
      <c r="B4745" s="227" t="s">
        <v>13492</v>
      </c>
      <c r="C4745" s="228" t="s">
        <v>2023</v>
      </c>
      <c r="D4745" s="228" t="s">
        <v>2018</v>
      </c>
      <c r="E4745" s="228" t="s">
        <v>18188</v>
      </c>
    </row>
    <row r="4746" spans="1:5" ht="12.75">
      <c r="A4746" s="227">
        <v>9837</v>
      </c>
      <c r="B4746" s="227" t="s">
        <v>13493</v>
      </c>
      <c r="C4746" s="228" t="s">
        <v>2023</v>
      </c>
      <c r="D4746" s="228" t="s">
        <v>2018</v>
      </c>
      <c r="E4746" s="228" t="s">
        <v>21450</v>
      </c>
    </row>
    <row r="4747" spans="1:5" ht="12.75">
      <c r="A4747" s="227">
        <v>44315</v>
      </c>
      <c r="B4747" s="227" t="s">
        <v>22371</v>
      </c>
      <c r="C4747" s="228" t="s">
        <v>2023</v>
      </c>
      <c r="D4747" s="228" t="s">
        <v>2018</v>
      </c>
      <c r="E4747" s="228" t="s">
        <v>22372</v>
      </c>
    </row>
    <row r="4748" spans="1:5" ht="12.75">
      <c r="A4748" s="227">
        <v>9863</v>
      </c>
      <c r="B4748" s="227" t="s">
        <v>13497</v>
      </c>
      <c r="C4748" s="228" t="s">
        <v>2023</v>
      </c>
      <c r="D4748" s="228" t="s">
        <v>2018</v>
      </c>
      <c r="E4748" s="228" t="s">
        <v>22373</v>
      </c>
    </row>
    <row r="4749" spans="1:5" ht="12.75">
      <c r="A4749" s="227">
        <v>9860</v>
      </c>
      <c r="B4749" s="227" t="s">
        <v>13498</v>
      </c>
      <c r="C4749" s="228" t="s">
        <v>2023</v>
      </c>
      <c r="D4749" s="228" t="s">
        <v>2018</v>
      </c>
      <c r="E4749" s="228" t="s">
        <v>18658</v>
      </c>
    </row>
    <row r="4750" spans="1:5" ht="12.75">
      <c r="A4750" s="227">
        <v>9862</v>
      </c>
      <c r="B4750" s="227" t="s">
        <v>13499</v>
      </c>
      <c r="C4750" s="228" t="s">
        <v>2023</v>
      </c>
      <c r="D4750" s="228" t="s">
        <v>2018</v>
      </c>
      <c r="E4750" s="228" t="s">
        <v>22374</v>
      </c>
    </row>
    <row r="4751" spans="1:5" ht="12.75">
      <c r="A4751" s="227">
        <v>9861</v>
      </c>
      <c r="B4751" s="227" t="s">
        <v>13500</v>
      </c>
      <c r="C4751" s="228" t="s">
        <v>2023</v>
      </c>
      <c r="D4751" s="228" t="s">
        <v>2018</v>
      </c>
      <c r="E4751" s="228" t="s">
        <v>22375</v>
      </c>
    </row>
    <row r="4752" spans="1:5" ht="12.75">
      <c r="A4752" s="227">
        <v>9856</v>
      </c>
      <c r="B4752" s="227" t="s">
        <v>13501</v>
      </c>
      <c r="C4752" s="228" t="s">
        <v>2023</v>
      </c>
      <c r="D4752" s="228" t="s">
        <v>2018</v>
      </c>
      <c r="E4752" s="228" t="s">
        <v>18101</v>
      </c>
    </row>
    <row r="4753" spans="1:5" ht="12.75">
      <c r="A4753" s="227">
        <v>9866</v>
      </c>
      <c r="B4753" s="227" t="s">
        <v>13502</v>
      </c>
      <c r="C4753" s="228" t="s">
        <v>2023</v>
      </c>
      <c r="D4753" s="228" t="s">
        <v>2018</v>
      </c>
      <c r="E4753" s="228" t="s">
        <v>22376</v>
      </c>
    </row>
    <row r="4754" spans="1:5" ht="12.75">
      <c r="A4754" s="227">
        <v>9841</v>
      </c>
      <c r="B4754" s="227" t="s">
        <v>22377</v>
      </c>
      <c r="C4754" s="228" t="s">
        <v>2023</v>
      </c>
      <c r="D4754" s="228" t="s">
        <v>2018</v>
      </c>
      <c r="E4754" s="228" t="s">
        <v>22378</v>
      </c>
    </row>
    <row r="4755" spans="1:5" ht="12.75">
      <c r="A4755" s="227">
        <v>9840</v>
      </c>
      <c r="B4755" s="227" t="s">
        <v>22379</v>
      </c>
      <c r="C4755" s="228" t="s">
        <v>2023</v>
      </c>
      <c r="D4755" s="228" t="s">
        <v>2018</v>
      </c>
      <c r="E4755" s="228" t="s">
        <v>22380</v>
      </c>
    </row>
    <row r="4756" spans="1:5" ht="12.75">
      <c r="A4756" s="227">
        <v>20067</v>
      </c>
      <c r="B4756" s="227" t="s">
        <v>22381</v>
      </c>
      <c r="C4756" s="228" t="s">
        <v>2023</v>
      </c>
      <c r="D4756" s="228" t="s">
        <v>2018</v>
      </c>
      <c r="E4756" s="228" t="s">
        <v>22382</v>
      </c>
    </row>
    <row r="4757" spans="1:5" ht="12.75">
      <c r="A4757" s="227">
        <v>20068</v>
      </c>
      <c r="B4757" s="227" t="s">
        <v>22383</v>
      </c>
      <c r="C4757" s="228" t="s">
        <v>2023</v>
      </c>
      <c r="D4757" s="228" t="s">
        <v>2018</v>
      </c>
      <c r="E4757" s="228" t="s">
        <v>19880</v>
      </c>
    </row>
    <row r="4758" spans="1:5" ht="12.75">
      <c r="A4758" s="227">
        <v>9839</v>
      </c>
      <c r="B4758" s="227" t="s">
        <v>22384</v>
      </c>
      <c r="C4758" s="228" t="s">
        <v>2023</v>
      </c>
      <c r="D4758" s="228" t="s">
        <v>2018</v>
      </c>
      <c r="E4758" s="228" t="s">
        <v>22385</v>
      </c>
    </row>
    <row r="4759" spans="1:5" ht="12.75">
      <c r="A4759" s="227">
        <v>9870</v>
      </c>
      <c r="B4759" s="227" t="s">
        <v>22386</v>
      </c>
      <c r="C4759" s="228" t="s">
        <v>2023</v>
      </c>
      <c r="D4759" s="228" t="s">
        <v>2018</v>
      </c>
      <c r="E4759" s="228" t="s">
        <v>22387</v>
      </c>
    </row>
    <row r="4760" spans="1:5" ht="12.75">
      <c r="A4760" s="227">
        <v>9867</v>
      </c>
      <c r="B4760" s="227" t="s">
        <v>22388</v>
      </c>
      <c r="C4760" s="228" t="s">
        <v>2023</v>
      </c>
      <c r="D4760" s="228" t="s">
        <v>2018</v>
      </c>
      <c r="E4760" s="228" t="s">
        <v>18666</v>
      </c>
    </row>
    <row r="4761" spans="1:5" ht="12.75">
      <c r="A4761" s="227">
        <v>9868</v>
      </c>
      <c r="B4761" s="227" t="s">
        <v>22389</v>
      </c>
      <c r="C4761" s="228" t="s">
        <v>2023</v>
      </c>
      <c r="D4761" s="228" t="s">
        <v>2022</v>
      </c>
      <c r="E4761" s="228" t="s">
        <v>18070</v>
      </c>
    </row>
    <row r="4762" spans="1:5" ht="12.75">
      <c r="A4762" s="227">
        <v>9869</v>
      </c>
      <c r="B4762" s="227" t="s">
        <v>22390</v>
      </c>
      <c r="C4762" s="228" t="s">
        <v>2023</v>
      </c>
      <c r="D4762" s="228" t="s">
        <v>2018</v>
      </c>
      <c r="E4762" s="228" t="s">
        <v>22391</v>
      </c>
    </row>
    <row r="4763" spans="1:5" ht="12.75">
      <c r="A4763" s="227">
        <v>9874</v>
      </c>
      <c r="B4763" s="227" t="s">
        <v>22392</v>
      </c>
      <c r="C4763" s="228" t="s">
        <v>2023</v>
      </c>
      <c r="D4763" s="228" t="s">
        <v>2018</v>
      </c>
      <c r="E4763" s="228" t="s">
        <v>22393</v>
      </c>
    </row>
    <row r="4764" spans="1:5" ht="12.75">
      <c r="A4764" s="227">
        <v>9875</v>
      </c>
      <c r="B4764" s="227" t="s">
        <v>22394</v>
      </c>
      <c r="C4764" s="228" t="s">
        <v>2023</v>
      </c>
      <c r="D4764" s="228" t="s">
        <v>2018</v>
      </c>
      <c r="E4764" s="228" t="s">
        <v>18422</v>
      </c>
    </row>
    <row r="4765" spans="1:5" ht="12.75">
      <c r="A4765" s="227">
        <v>9873</v>
      </c>
      <c r="B4765" s="227" t="s">
        <v>22395</v>
      </c>
      <c r="C4765" s="228" t="s">
        <v>2023</v>
      </c>
      <c r="D4765" s="228" t="s">
        <v>2018</v>
      </c>
      <c r="E4765" s="228" t="s">
        <v>22396</v>
      </c>
    </row>
    <row r="4766" spans="1:5" ht="12.75">
      <c r="A4766" s="227">
        <v>9871</v>
      </c>
      <c r="B4766" s="227" t="s">
        <v>22397</v>
      </c>
      <c r="C4766" s="228" t="s">
        <v>2023</v>
      </c>
      <c r="D4766" s="228" t="s">
        <v>2018</v>
      </c>
      <c r="E4766" s="228" t="s">
        <v>22398</v>
      </c>
    </row>
    <row r="4767" spans="1:5" ht="12.75">
      <c r="A4767" s="227">
        <v>9872</v>
      </c>
      <c r="B4767" s="227" t="s">
        <v>22399</v>
      </c>
      <c r="C4767" s="228" t="s">
        <v>2023</v>
      </c>
      <c r="D4767" s="228" t="s">
        <v>2018</v>
      </c>
      <c r="E4767" s="228" t="s">
        <v>22400</v>
      </c>
    </row>
    <row r="4768" spans="1:5" ht="12.75">
      <c r="A4768" s="227">
        <v>7667</v>
      </c>
      <c r="B4768" s="227" t="s">
        <v>13521</v>
      </c>
      <c r="C4768" s="228" t="s">
        <v>2023</v>
      </c>
      <c r="D4768" s="228" t="s">
        <v>2020</v>
      </c>
      <c r="E4768" s="228" t="s">
        <v>22401</v>
      </c>
    </row>
    <row r="4769" spans="1:5" ht="12.75">
      <c r="A4769" s="227">
        <v>7660</v>
      </c>
      <c r="B4769" s="227" t="s">
        <v>13522</v>
      </c>
      <c r="C4769" s="228" t="s">
        <v>2023</v>
      </c>
      <c r="D4769" s="228" t="s">
        <v>2020</v>
      </c>
      <c r="E4769" s="228" t="s">
        <v>22402</v>
      </c>
    </row>
    <row r="4770" spans="1:5" ht="12.75">
      <c r="A4770" s="227">
        <v>7676</v>
      </c>
      <c r="B4770" s="227" t="s">
        <v>13523</v>
      </c>
      <c r="C4770" s="228" t="s">
        <v>2023</v>
      </c>
      <c r="D4770" s="228" t="s">
        <v>2020</v>
      </c>
      <c r="E4770" s="228" t="s">
        <v>22403</v>
      </c>
    </row>
    <row r="4771" spans="1:5" ht="12.75">
      <c r="A4771" s="227">
        <v>12426</v>
      </c>
      <c r="B4771" s="227" t="s">
        <v>13524</v>
      </c>
      <c r="C4771" s="228" t="s">
        <v>2017</v>
      </c>
      <c r="D4771" s="228" t="s">
        <v>2020</v>
      </c>
      <c r="E4771" s="228" t="s">
        <v>22404</v>
      </c>
    </row>
    <row r="4772" spans="1:5" ht="12.75">
      <c r="A4772" s="227">
        <v>12425</v>
      </c>
      <c r="B4772" s="227" t="s">
        <v>13525</v>
      </c>
      <c r="C4772" s="228" t="s">
        <v>2017</v>
      </c>
      <c r="D4772" s="228" t="s">
        <v>2020</v>
      </c>
      <c r="E4772" s="228" t="s">
        <v>22405</v>
      </c>
    </row>
    <row r="4773" spans="1:5" ht="12.75">
      <c r="A4773" s="227">
        <v>12427</v>
      </c>
      <c r="B4773" s="227" t="s">
        <v>13526</v>
      </c>
      <c r="C4773" s="228" t="s">
        <v>2017</v>
      </c>
      <c r="D4773" s="228" t="s">
        <v>2020</v>
      </c>
      <c r="E4773" s="228" t="s">
        <v>22406</v>
      </c>
    </row>
    <row r="4774" spans="1:5" ht="12.75">
      <c r="A4774" s="227">
        <v>12428</v>
      </c>
      <c r="B4774" s="227" t="s">
        <v>13527</v>
      </c>
      <c r="C4774" s="228" t="s">
        <v>2017</v>
      </c>
      <c r="D4774" s="228" t="s">
        <v>2020</v>
      </c>
      <c r="E4774" s="228" t="s">
        <v>22407</v>
      </c>
    </row>
    <row r="4775" spans="1:5" ht="12.75">
      <c r="A4775" s="227">
        <v>12430</v>
      </c>
      <c r="B4775" s="227" t="s">
        <v>13528</v>
      </c>
      <c r="C4775" s="228" t="s">
        <v>2017</v>
      </c>
      <c r="D4775" s="228" t="s">
        <v>2020</v>
      </c>
      <c r="E4775" s="228" t="s">
        <v>22408</v>
      </c>
    </row>
    <row r="4776" spans="1:5" ht="12.75">
      <c r="A4776" s="227">
        <v>12429</v>
      </c>
      <c r="B4776" s="227" t="s">
        <v>13529</v>
      </c>
      <c r="C4776" s="228" t="s">
        <v>2017</v>
      </c>
      <c r="D4776" s="228" t="s">
        <v>2020</v>
      </c>
      <c r="E4776" s="228" t="s">
        <v>22409</v>
      </c>
    </row>
    <row r="4777" spans="1:5" ht="12.75">
      <c r="A4777" s="227">
        <v>12431</v>
      </c>
      <c r="B4777" s="227" t="s">
        <v>13530</v>
      </c>
      <c r="C4777" s="228" t="s">
        <v>2017</v>
      </c>
      <c r="D4777" s="228" t="s">
        <v>2020</v>
      </c>
      <c r="E4777" s="228" t="s">
        <v>22410</v>
      </c>
    </row>
    <row r="4778" spans="1:5" ht="12.75">
      <c r="A4778" s="227">
        <v>12432</v>
      </c>
      <c r="B4778" s="227" t="s">
        <v>13531</v>
      </c>
      <c r="C4778" s="228" t="s">
        <v>2017</v>
      </c>
      <c r="D4778" s="228" t="s">
        <v>2020</v>
      </c>
      <c r="E4778" s="228" t="s">
        <v>19698</v>
      </c>
    </row>
    <row r="4779" spans="1:5" ht="12.75">
      <c r="A4779" s="227">
        <v>12434</v>
      </c>
      <c r="B4779" s="227" t="s">
        <v>13532</v>
      </c>
      <c r="C4779" s="228" t="s">
        <v>2017</v>
      </c>
      <c r="D4779" s="228" t="s">
        <v>2020</v>
      </c>
      <c r="E4779" s="228" t="s">
        <v>22411</v>
      </c>
    </row>
    <row r="4780" spans="1:5" ht="12.75">
      <c r="A4780" s="227">
        <v>12433</v>
      </c>
      <c r="B4780" s="227" t="s">
        <v>13533</v>
      </c>
      <c r="C4780" s="228" t="s">
        <v>2017</v>
      </c>
      <c r="D4780" s="228" t="s">
        <v>2020</v>
      </c>
      <c r="E4780" s="228" t="s">
        <v>22412</v>
      </c>
    </row>
    <row r="4781" spans="1:5" ht="12.75">
      <c r="A4781" s="227">
        <v>12435</v>
      </c>
      <c r="B4781" s="227" t="s">
        <v>13534</v>
      </c>
      <c r="C4781" s="228" t="s">
        <v>2017</v>
      </c>
      <c r="D4781" s="228" t="s">
        <v>2020</v>
      </c>
      <c r="E4781" s="228" t="s">
        <v>22413</v>
      </c>
    </row>
    <row r="4782" spans="1:5" ht="12.75">
      <c r="A4782" s="227">
        <v>12437</v>
      </c>
      <c r="B4782" s="227" t="s">
        <v>13535</v>
      </c>
      <c r="C4782" s="228" t="s">
        <v>2017</v>
      </c>
      <c r="D4782" s="228" t="s">
        <v>2020</v>
      </c>
      <c r="E4782" s="228" t="s">
        <v>22414</v>
      </c>
    </row>
    <row r="4783" spans="1:5" ht="12.75">
      <c r="A4783" s="227">
        <v>12439</v>
      </c>
      <c r="B4783" s="227" t="s">
        <v>13536</v>
      </c>
      <c r="C4783" s="228" t="s">
        <v>2017</v>
      </c>
      <c r="D4783" s="228" t="s">
        <v>2020</v>
      </c>
      <c r="E4783" s="228" t="s">
        <v>22415</v>
      </c>
    </row>
    <row r="4784" spans="1:5" ht="12.75">
      <c r="A4784" s="227">
        <v>12438</v>
      </c>
      <c r="B4784" s="227" t="s">
        <v>13537</v>
      </c>
      <c r="C4784" s="228" t="s">
        <v>2017</v>
      </c>
      <c r="D4784" s="228" t="s">
        <v>2020</v>
      </c>
      <c r="E4784" s="228" t="s">
        <v>22416</v>
      </c>
    </row>
    <row r="4785" spans="1:5" ht="12.75">
      <c r="A4785" s="227">
        <v>12436</v>
      </c>
      <c r="B4785" s="227" t="s">
        <v>13538</v>
      </c>
      <c r="C4785" s="228" t="s">
        <v>2017</v>
      </c>
      <c r="D4785" s="228" t="s">
        <v>2020</v>
      </c>
      <c r="E4785" s="228" t="s">
        <v>22417</v>
      </c>
    </row>
    <row r="4786" spans="1:5" ht="12.75">
      <c r="A4786" s="227">
        <v>36357</v>
      </c>
      <c r="B4786" s="227" t="s">
        <v>22418</v>
      </c>
      <c r="C4786" s="228" t="s">
        <v>2017</v>
      </c>
      <c r="D4786" s="228" t="s">
        <v>2020</v>
      </c>
      <c r="E4786" s="228" t="s">
        <v>22419</v>
      </c>
    </row>
    <row r="4787" spans="1:5" ht="12.75">
      <c r="A4787" s="227">
        <v>12424</v>
      </c>
      <c r="B4787" s="227" t="s">
        <v>13540</v>
      </c>
      <c r="C4787" s="228" t="s">
        <v>2017</v>
      </c>
      <c r="D4787" s="228" t="s">
        <v>2020</v>
      </c>
      <c r="E4787" s="228" t="s">
        <v>22420</v>
      </c>
    </row>
    <row r="4788" spans="1:5" ht="12.75">
      <c r="A4788" s="227">
        <v>12440</v>
      </c>
      <c r="B4788" s="227" t="s">
        <v>13541</v>
      </c>
      <c r="C4788" s="228" t="s">
        <v>2017</v>
      </c>
      <c r="D4788" s="228" t="s">
        <v>2020</v>
      </c>
      <c r="E4788" s="228" t="s">
        <v>22421</v>
      </c>
    </row>
    <row r="4789" spans="1:5" ht="12.75">
      <c r="A4789" s="227">
        <v>9884</v>
      </c>
      <c r="B4789" s="227" t="s">
        <v>13542</v>
      </c>
      <c r="C4789" s="228" t="s">
        <v>2017</v>
      </c>
      <c r="D4789" s="228" t="s">
        <v>2020</v>
      </c>
      <c r="E4789" s="228" t="s">
        <v>22422</v>
      </c>
    </row>
    <row r="4790" spans="1:5" ht="12.75">
      <c r="A4790" s="227">
        <v>9888</v>
      </c>
      <c r="B4790" s="227" t="s">
        <v>13543</v>
      </c>
      <c r="C4790" s="228" t="s">
        <v>2017</v>
      </c>
      <c r="D4790" s="228" t="s">
        <v>2020</v>
      </c>
      <c r="E4790" s="228" t="s">
        <v>22423</v>
      </c>
    </row>
    <row r="4791" spans="1:5" ht="12.75">
      <c r="A4791" s="227">
        <v>9883</v>
      </c>
      <c r="B4791" s="227" t="s">
        <v>13544</v>
      </c>
      <c r="C4791" s="228" t="s">
        <v>2017</v>
      </c>
      <c r="D4791" s="228" t="s">
        <v>2020</v>
      </c>
      <c r="E4791" s="228" t="s">
        <v>22424</v>
      </c>
    </row>
    <row r="4792" spans="1:5" ht="12.75">
      <c r="A4792" s="227">
        <v>9886</v>
      </c>
      <c r="B4792" s="227" t="s">
        <v>13545</v>
      </c>
      <c r="C4792" s="228" t="s">
        <v>2017</v>
      </c>
      <c r="D4792" s="228" t="s">
        <v>2020</v>
      </c>
      <c r="E4792" s="228" t="s">
        <v>22425</v>
      </c>
    </row>
    <row r="4793" spans="1:5" ht="12.75">
      <c r="A4793" s="227">
        <v>9889</v>
      </c>
      <c r="B4793" s="227" t="s">
        <v>13546</v>
      </c>
      <c r="C4793" s="228" t="s">
        <v>2017</v>
      </c>
      <c r="D4793" s="228" t="s">
        <v>2020</v>
      </c>
      <c r="E4793" s="228" t="s">
        <v>22426</v>
      </c>
    </row>
    <row r="4794" spans="1:5" ht="12.75">
      <c r="A4794" s="227">
        <v>9887</v>
      </c>
      <c r="B4794" s="227" t="s">
        <v>13547</v>
      </c>
      <c r="C4794" s="228" t="s">
        <v>2017</v>
      </c>
      <c r="D4794" s="228" t="s">
        <v>2020</v>
      </c>
      <c r="E4794" s="228" t="s">
        <v>22427</v>
      </c>
    </row>
    <row r="4795" spans="1:5" ht="12.75">
      <c r="A4795" s="227">
        <v>9885</v>
      </c>
      <c r="B4795" s="227" t="s">
        <v>13548</v>
      </c>
      <c r="C4795" s="228" t="s">
        <v>2017</v>
      </c>
      <c r="D4795" s="228" t="s">
        <v>2020</v>
      </c>
      <c r="E4795" s="228" t="s">
        <v>22428</v>
      </c>
    </row>
    <row r="4796" spans="1:5" ht="12.75">
      <c r="A4796" s="227">
        <v>9890</v>
      </c>
      <c r="B4796" s="227" t="s">
        <v>13549</v>
      </c>
      <c r="C4796" s="228" t="s">
        <v>2017</v>
      </c>
      <c r="D4796" s="228" t="s">
        <v>2020</v>
      </c>
      <c r="E4796" s="228" t="s">
        <v>22429</v>
      </c>
    </row>
    <row r="4797" spans="1:5" ht="12.75">
      <c r="A4797" s="227">
        <v>9891</v>
      </c>
      <c r="B4797" s="227" t="s">
        <v>13550</v>
      </c>
      <c r="C4797" s="228" t="s">
        <v>2017</v>
      </c>
      <c r="D4797" s="228" t="s">
        <v>2020</v>
      </c>
      <c r="E4797" s="228" t="s">
        <v>22430</v>
      </c>
    </row>
    <row r="4798" spans="1:5" ht="12.75">
      <c r="A4798" s="227">
        <v>36313</v>
      </c>
      <c r="B4798" s="227" t="s">
        <v>22431</v>
      </c>
      <c r="C4798" s="228" t="s">
        <v>2017</v>
      </c>
      <c r="D4798" s="228" t="s">
        <v>2020</v>
      </c>
      <c r="E4798" s="228" t="s">
        <v>22432</v>
      </c>
    </row>
    <row r="4799" spans="1:5" ht="12.75">
      <c r="A4799" s="227">
        <v>36316</v>
      </c>
      <c r="B4799" s="227" t="s">
        <v>22433</v>
      </c>
      <c r="C4799" s="228" t="s">
        <v>2017</v>
      </c>
      <c r="D4799" s="228" t="s">
        <v>2020</v>
      </c>
      <c r="E4799" s="228" t="s">
        <v>20345</v>
      </c>
    </row>
    <row r="4800" spans="1:5" ht="12.75">
      <c r="A4800" s="227">
        <v>64</v>
      </c>
      <c r="B4800" s="227" t="s">
        <v>13557</v>
      </c>
      <c r="C4800" s="228" t="s">
        <v>2017</v>
      </c>
      <c r="D4800" s="228" t="s">
        <v>2020</v>
      </c>
      <c r="E4800" s="228" t="s">
        <v>18701</v>
      </c>
    </row>
    <row r="4801" spans="1:5" ht="12.75">
      <c r="A4801" s="227">
        <v>37423</v>
      </c>
      <c r="B4801" s="227" t="s">
        <v>13558</v>
      </c>
      <c r="C4801" s="228" t="s">
        <v>2017</v>
      </c>
      <c r="D4801" s="228" t="s">
        <v>2020</v>
      </c>
      <c r="E4801" s="228" t="s">
        <v>22434</v>
      </c>
    </row>
    <row r="4802" spans="1:5" ht="12.75">
      <c r="A4802" s="227">
        <v>9892</v>
      </c>
      <c r="B4802" s="227" t="s">
        <v>13563</v>
      </c>
      <c r="C4802" s="228" t="s">
        <v>2017</v>
      </c>
      <c r="D4802" s="228" t="s">
        <v>2018</v>
      </c>
      <c r="E4802" s="228" t="s">
        <v>19867</v>
      </c>
    </row>
    <row r="4803" spans="1:5" ht="12.75">
      <c r="A4803" s="227">
        <v>9901</v>
      </c>
      <c r="B4803" s="227" t="s">
        <v>13565</v>
      </c>
      <c r="C4803" s="228" t="s">
        <v>2017</v>
      </c>
      <c r="D4803" s="228" t="s">
        <v>2018</v>
      </c>
      <c r="E4803" s="228" t="s">
        <v>22435</v>
      </c>
    </row>
    <row r="4804" spans="1:5" ht="12.75">
      <c r="A4804" s="227">
        <v>9900</v>
      </c>
      <c r="B4804" s="227" t="s">
        <v>13567</v>
      </c>
      <c r="C4804" s="228" t="s">
        <v>2017</v>
      </c>
      <c r="D4804" s="228" t="s">
        <v>2018</v>
      </c>
      <c r="E4804" s="228" t="s">
        <v>21946</v>
      </c>
    </row>
    <row r="4805" spans="1:5" ht="12.75">
      <c r="A4805" s="227">
        <v>9899</v>
      </c>
      <c r="B4805" s="227" t="s">
        <v>13569</v>
      </c>
      <c r="C4805" s="228" t="s">
        <v>2017</v>
      </c>
      <c r="D4805" s="228" t="s">
        <v>2018</v>
      </c>
      <c r="E4805" s="228" t="s">
        <v>22436</v>
      </c>
    </row>
    <row r="4806" spans="1:5" ht="12.75">
      <c r="A4806" s="227">
        <v>9908</v>
      </c>
      <c r="B4806" s="227" t="s">
        <v>13571</v>
      </c>
      <c r="C4806" s="228" t="s">
        <v>2017</v>
      </c>
      <c r="D4806" s="228" t="s">
        <v>2018</v>
      </c>
      <c r="E4806" s="228" t="s">
        <v>22437</v>
      </c>
    </row>
    <row r="4807" spans="1:5" ht="12.75">
      <c r="A4807" s="227">
        <v>9905</v>
      </c>
      <c r="B4807" s="227" t="s">
        <v>13572</v>
      </c>
      <c r="C4807" s="228" t="s">
        <v>2017</v>
      </c>
      <c r="D4807" s="228" t="s">
        <v>2018</v>
      </c>
      <c r="E4807" s="228" t="s">
        <v>22438</v>
      </c>
    </row>
    <row r="4808" spans="1:5" ht="12.75">
      <c r="A4808" s="227">
        <v>9906</v>
      </c>
      <c r="B4808" s="227" t="s">
        <v>13573</v>
      </c>
      <c r="C4808" s="228" t="s">
        <v>2017</v>
      </c>
      <c r="D4808" s="228" t="s">
        <v>2018</v>
      </c>
      <c r="E4808" s="228" t="s">
        <v>22439</v>
      </c>
    </row>
    <row r="4809" spans="1:5" ht="12.75">
      <c r="A4809" s="227">
        <v>9895</v>
      </c>
      <c r="B4809" s="227" t="s">
        <v>13574</v>
      </c>
      <c r="C4809" s="228" t="s">
        <v>2017</v>
      </c>
      <c r="D4809" s="228" t="s">
        <v>2018</v>
      </c>
      <c r="E4809" s="228" t="s">
        <v>19296</v>
      </c>
    </row>
    <row r="4810" spans="1:5" ht="12.75">
      <c r="A4810" s="227">
        <v>9894</v>
      </c>
      <c r="B4810" s="227" t="s">
        <v>13575</v>
      </c>
      <c r="C4810" s="228" t="s">
        <v>2017</v>
      </c>
      <c r="D4810" s="228" t="s">
        <v>2018</v>
      </c>
      <c r="E4810" s="228" t="s">
        <v>22440</v>
      </c>
    </row>
    <row r="4811" spans="1:5" ht="12.75">
      <c r="A4811" s="227">
        <v>9897</v>
      </c>
      <c r="B4811" s="227" t="s">
        <v>13576</v>
      </c>
      <c r="C4811" s="228" t="s">
        <v>2017</v>
      </c>
      <c r="D4811" s="228" t="s">
        <v>2018</v>
      </c>
      <c r="E4811" s="228" t="s">
        <v>22441</v>
      </c>
    </row>
    <row r="4812" spans="1:5" ht="12.75">
      <c r="A4812" s="227">
        <v>9910</v>
      </c>
      <c r="B4812" s="227" t="s">
        <v>13577</v>
      </c>
      <c r="C4812" s="228" t="s">
        <v>2017</v>
      </c>
      <c r="D4812" s="228" t="s">
        <v>2018</v>
      </c>
      <c r="E4812" s="228" t="s">
        <v>22442</v>
      </c>
    </row>
    <row r="4813" spans="1:5" ht="12.75">
      <c r="A4813" s="227">
        <v>9909</v>
      </c>
      <c r="B4813" s="227" t="s">
        <v>13578</v>
      </c>
      <c r="C4813" s="228" t="s">
        <v>2017</v>
      </c>
      <c r="D4813" s="228" t="s">
        <v>2018</v>
      </c>
      <c r="E4813" s="228" t="s">
        <v>22443</v>
      </c>
    </row>
    <row r="4814" spans="1:5" ht="12.75">
      <c r="A4814" s="227">
        <v>9907</v>
      </c>
      <c r="B4814" s="227" t="s">
        <v>13579</v>
      </c>
      <c r="C4814" s="228" t="s">
        <v>2017</v>
      </c>
      <c r="D4814" s="228" t="s">
        <v>2018</v>
      </c>
      <c r="E4814" s="228" t="s">
        <v>22444</v>
      </c>
    </row>
    <row r="4815" spans="1:5" ht="12.75">
      <c r="A4815" s="227">
        <v>20973</v>
      </c>
      <c r="B4815" s="227" t="s">
        <v>13580</v>
      </c>
      <c r="C4815" s="228" t="s">
        <v>2017</v>
      </c>
      <c r="D4815" s="228" t="s">
        <v>2018</v>
      </c>
      <c r="E4815" s="228" t="s">
        <v>22445</v>
      </c>
    </row>
    <row r="4816" spans="1:5" ht="12.75">
      <c r="A4816" s="227">
        <v>20974</v>
      </c>
      <c r="B4816" s="227" t="s">
        <v>13581</v>
      </c>
      <c r="C4816" s="228" t="s">
        <v>2017</v>
      </c>
      <c r="D4816" s="228" t="s">
        <v>2018</v>
      </c>
      <c r="E4816" s="228" t="s">
        <v>22446</v>
      </c>
    </row>
    <row r="4817" spans="1:5" ht="12.75">
      <c r="A4817" s="227">
        <v>37989</v>
      </c>
      <c r="B4817" s="227" t="s">
        <v>13582</v>
      </c>
      <c r="C4817" s="228" t="s">
        <v>2017</v>
      </c>
      <c r="D4817" s="228" t="s">
        <v>2018</v>
      </c>
      <c r="E4817" s="228" t="s">
        <v>22447</v>
      </c>
    </row>
    <row r="4818" spans="1:5" ht="12.75">
      <c r="A4818" s="227">
        <v>37990</v>
      </c>
      <c r="B4818" s="227" t="s">
        <v>13583</v>
      </c>
      <c r="C4818" s="228" t="s">
        <v>2017</v>
      </c>
      <c r="D4818" s="228" t="s">
        <v>2018</v>
      </c>
      <c r="E4818" s="228" t="s">
        <v>22448</v>
      </c>
    </row>
    <row r="4819" spans="1:5" ht="12.75">
      <c r="A4819" s="227">
        <v>37991</v>
      </c>
      <c r="B4819" s="227" t="s">
        <v>13584</v>
      </c>
      <c r="C4819" s="228" t="s">
        <v>2017</v>
      </c>
      <c r="D4819" s="228" t="s">
        <v>2018</v>
      </c>
      <c r="E4819" s="228" t="s">
        <v>22449</v>
      </c>
    </row>
    <row r="4820" spans="1:5" ht="12.75">
      <c r="A4820" s="227">
        <v>37992</v>
      </c>
      <c r="B4820" s="227" t="s">
        <v>13585</v>
      </c>
      <c r="C4820" s="228" t="s">
        <v>2017</v>
      </c>
      <c r="D4820" s="228" t="s">
        <v>2018</v>
      </c>
      <c r="E4820" s="228" t="s">
        <v>21162</v>
      </c>
    </row>
    <row r="4821" spans="1:5" ht="12.75">
      <c r="A4821" s="227">
        <v>37993</v>
      </c>
      <c r="B4821" s="227" t="s">
        <v>13586</v>
      </c>
      <c r="C4821" s="228" t="s">
        <v>2017</v>
      </c>
      <c r="D4821" s="228" t="s">
        <v>2018</v>
      </c>
      <c r="E4821" s="228" t="s">
        <v>22450</v>
      </c>
    </row>
    <row r="4822" spans="1:5" ht="12.75">
      <c r="A4822" s="227">
        <v>37994</v>
      </c>
      <c r="B4822" s="227" t="s">
        <v>13587</v>
      </c>
      <c r="C4822" s="228" t="s">
        <v>2017</v>
      </c>
      <c r="D4822" s="228" t="s">
        <v>2018</v>
      </c>
      <c r="E4822" s="228" t="s">
        <v>22451</v>
      </c>
    </row>
    <row r="4823" spans="1:5" ht="12.75">
      <c r="A4823" s="227">
        <v>37995</v>
      </c>
      <c r="B4823" s="227" t="s">
        <v>13588</v>
      </c>
      <c r="C4823" s="228" t="s">
        <v>2017</v>
      </c>
      <c r="D4823" s="228" t="s">
        <v>2018</v>
      </c>
      <c r="E4823" s="228" t="s">
        <v>22452</v>
      </c>
    </row>
    <row r="4824" spans="1:5" ht="12.75">
      <c r="A4824" s="227">
        <v>37996</v>
      </c>
      <c r="B4824" s="227" t="s">
        <v>13589</v>
      </c>
      <c r="C4824" s="228" t="s">
        <v>2017</v>
      </c>
      <c r="D4824" s="228" t="s">
        <v>2018</v>
      </c>
      <c r="E4824" s="228" t="s">
        <v>22453</v>
      </c>
    </row>
    <row r="4825" spans="1:5" ht="12.75">
      <c r="A4825" s="227">
        <v>13883</v>
      </c>
      <c r="B4825" s="227" t="s">
        <v>13590</v>
      </c>
      <c r="C4825" s="228" t="s">
        <v>2017</v>
      </c>
      <c r="D4825" s="228" t="s">
        <v>2020</v>
      </c>
      <c r="E4825" s="228" t="s">
        <v>22454</v>
      </c>
    </row>
    <row r="4826" spans="1:5" ht="12.75">
      <c r="A4826" s="227">
        <v>38604</v>
      </c>
      <c r="B4826" s="227" t="s">
        <v>13591</v>
      </c>
      <c r="C4826" s="228" t="s">
        <v>2017</v>
      </c>
      <c r="D4826" s="228" t="s">
        <v>2020</v>
      </c>
      <c r="E4826" s="228" t="s">
        <v>22455</v>
      </c>
    </row>
    <row r="4827" spans="1:5" ht="12.75">
      <c r="A4827" s="227">
        <v>10601</v>
      </c>
      <c r="B4827" s="227" t="s">
        <v>13592</v>
      </c>
      <c r="C4827" s="228" t="s">
        <v>2017</v>
      </c>
      <c r="D4827" s="228" t="s">
        <v>2020</v>
      </c>
      <c r="E4827" s="228" t="s">
        <v>22456</v>
      </c>
    </row>
    <row r="4828" spans="1:5" ht="12.75">
      <c r="A4828" s="227">
        <v>44469</v>
      </c>
      <c r="B4828" s="227" t="s">
        <v>13593</v>
      </c>
      <c r="C4828" s="228" t="s">
        <v>2017</v>
      </c>
      <c r="D4828" s="228" t="s">
        <v>2020</v>
      </c>
      <c r="E4828" s="228" t="s">
        <v>22457</v>
      </c>
    </row>
    <row r="4829" spans="1:5" ht="12.75">
      <c r="A4829" s="227">
        <v>13894</v>
      </c>
      <c r="B4829" s="227" t="s">
        <v>13594</v>
      </c>
      <c r="C4829" s="228" t="s">
        <v>2017</v>
      </c>
      <c r="D4829" s="228" t="s">
        <v>2020</v>
      </c>
      <c r="E4829" s="228" t="s">
        <v>22458</v>
      </c>
    </row>
    <row r="4830" spans="1:5" ht="12.75">
      <c r="A4830" s="227">
        <v>13895</v>
      </c>
      <c r="B4830" s="227" t="s">
        <v>13595</v>
      </c>
      <c r="C4830" s="228" t="s">
        <v>2017</v>
      </c>
      <c r="D4830" s="228" t="s">
        <v>2020</v>
      </c>
      <c r="E4830" s="228" t="s">
        <v>22459</v>
      </c>
    </row>
    <row r="4831" spans="1:5" ht="12.75">
      <c r="A4831" s="227">
        <v>13892</v>
      </c>
      <c r="B4831" s="227" t="s">
        <v>13596</v>
      </c>
      <c r="C4831" s="228" t="s">
        <v>2017</v>
      </c>
      <c r="D4831" s="228" t="s">
        <v>2020</v>
      </c>
      <c r="E4831" s="228" t="s">
        <v>22460</v>
      </c>
    </row>
    <row r="4832" spans="1:5" ht="12.75">
      <c r="A4832" s="227">
        <v>9914</v>
      </c>
      <c r="B4832" s="227" t="s">
        <v>13597</v>
      </c>
      <c r="C4832" s="228" t="s">
        <v>2017</v>
      </c>
      <c r="D4832" s="228" t="s">
        <v>2020</v>
      </c>
      <c r="E4832" s="228" t="s">
        <v>22461</v>
      </c>
    </row>
    <row r="4833" spans="1:5" ht="12.75">
      <c r="A4833" s="227">
        <v>36485</v>
      </c>
      <c r="B4833" s="227" t="s">
        <v>13598</v>
      </c>
      <c r="C4833" s="228" t="s">
        <v>2017</v>
      </c>
      <c r="D4833" s="228" t="s">
        <v>2020</v>
      </c>
      <c r="E4833" s="228" t="s">
        <v>22462</v>
      </c>
    </row>
    <row r="4834" spans="1:5" ht="12.75">
      <c r="A4834" s="227">
        <v>9912</v>
      </c>
      <c r="B4834" s="227" t="s">
        <v>13599</v>
      </c>
      <c r="C4834" s="228" t="s">
        <v>2017</v>
      </c>
      <c r="D4834" s="228" t="s">
        <v>2020</v>
      </c>
      <c r="E4834" s="228" t="s">
        <v>22463</v>
      </c>
    </row>
    <row r="4835" spans="1:5" ht="12.75">
      <c r="A4835" s="227">
        <v>9921</v>
      </c>
      <c r="B4835" s="227" t="s">
        <v>13600</v>
      </c>
      <c r="C4835" s="228" t="s">
        <v>2017</v>
      </c>
      <c r="D4835" s="228" t="s">
        <v>2020</v>
      </c>
      <c r="E4835" s="228" t="s">
        <v>22464</v>
      </c>
    </row>
    <row r="4836" spans="1:5" ht="12.75">
      <c r="A4836" s="227">
        <v>21112</v>
      </c>
      <c r="B4836" s="227" t="s">
        <v>13601</v>
      </c>
      <c r="C4836" s="228" t="s">
        <v>2017</v>
      </c>
      <c r="D4836" s="228" t="s">
        <v>2018</v>
      </c>
      <c r="E4836" s="228" t="s">
        <v>22465</v>
      </c>
    </row>
    <row r="4837" spans="1:5" ht="12.75">
      <c r="A4837" s="227">
        <v>10228</v>
      </c>
      <c r="B4837" s="227" t="s">
        <v>13602</v>
      </c>
      <c r="C4837" s="228" t="s">
        <v>2017</v>
      </c>
      <c r="D4837" s="228" t="s">
        <v>2022</v>
      </c>
      <c r="E4837" s="228" t="s">
        <v>22466</v>
      </c>
    </row>
    <row r="4838" spans="1:5" ht="12.75">
      <c r="A4838" s="227">
        <v>11781</v>
      </c>
      <c r="B4838" s="227" t="s">
        <v>13603</v>
      </c>
      <c r="C4838" s="228" t="s">
        <v>2017</v>
      </c>
      <c r="D4838" s="228" t="s">
        <v>2018</v>
      </c>
      <c r="E4838" s="228" t="s">
        <v>22467</v>
      </c>
    </row>
    <row r="4839" spans="1:5" ht="12.75">
      <c r="A4839" s="227">
        <v>37588</v>
      </c>
      <c r="B4839" s="227" t="s">
        <v>13604</v>
      </c>
      <c r="C4839" s="228" t="s">
        <v>2017</v>
      </c>
      <c r="D4839" s="228" t="s">
        <v>2018</v>
      </c>
      <c r="E4839" s="228" t="s">
        <v>22468</v>
      </c>
    </row>
    <row r="4840" spans="1:5" ht="12.75">
      <c r="A4840" s="227">
        <v>11746</v>
      </c>
      <c r="B4840" s="227" t="s">
        <v>13605</v>
      </c>
      <c r="C4840" s="228" t="s">
        <v>2017</v>
      </c>
      <c r="D4840" s="228" t="s">
        <v>2018</v>
      </c>
      <c r="E4840" s="228" t="s">
        <v>22469</v>
      </c>
    </row>
    <row r="4841" spans="1:5" ht="12.75">
      <c r="A4841" s="227">
        <v>11751</v>
      </c>
      <c r="B4841" s="227" t="s">
        <v>13606</v>
      </c>
      <c r="C4841" s="228" t="s">
        <v>2017</v>
      </c>
      <c r="D4841" s="228" t="s">
        <v>2018</v>
      </c>
      <c r="E4841" s="228" t="s">
        <v>22470</v>
      </c>
    </row>
    <row r="4842" spans="1:5" ht="12.75">
      <c r="A4842" s="227">
        <v>11750</v>
      </c>
      <c r="B4842" s="227" t="s">
        <v>13607</v>
      </c>
      <c r="C4842" s="228" t="s">
        <v>2017</v>
      </c>
      <c r="D4842" s="228" t="s">
        <v>2018</v>
      </c>
      <c r="E4842" s="228" t="s">
        <v>22471</v>
      </c>
    </row>
    <row r="4843" spans="1:5" ht="12.75">
      <c r="A4843" s="227">
        <v>11748</v>
      </c>
      <c r="B4843" s="227" t="s">
        <v>13608</v>
      </c>
      <c r="C4843" s="228" t="s">
        <v>2017</v>
      </c>
      <c r="D4843" s="228" t="s">
        <v>2018</v>
      </c>
      <c r="E4843" s="228" t="s">
        <v>22472</v>
      </c>
    </row>
    <row r="4844" spans="1:5" ht="12.75">
      <c r="A4844" s="227">
        <v>11747</v>
      </c>
      <c r="B4844" s="227" t="s">
        <v>13609</v>
      </c>
      <c r="C4844" s="228" t="s">
        <v>2017</v>
      </c>
      <c r="D4844" s="228" t="s">
        <v>2018</v>
      </c>
      <c r="E4844" s="228" t="s">
        <v>22473</v>
      </c>
    </row>
    <row r="4845" spans="1:5" ht="12.75">
      <c r="A4845" s="227">
        <v>11749</v>
      </c>
      <c r="B4845" s="227" t="s">
        <v>13610</v>
      </c>
      <c r="C4845" s="228" t="s">
        <v>2017</v>
      </c>
      <c r="D4845" s="228" t="s">
        <v>2018</v>
      </c>
      <c r="E4845" s="228" t="s">
        <v>22474</v>
      </c>
    </row>
    <row r="4846" spans="1:5" ht="12.75">
      <c r="A4846" s="227">
        <v>10236</v>
      </c>
      <c r="B4846" s="227" t="s">
        <v>13611</v>
      </c>
      <c r="C4846" s="228" t="s">
        <v>2017</v>
      </c>
      <c r="D4846" s="228" t="s">
        <v>2018</v>
      </c>
      <c r="E4846" s="228" t="s">
        <v>22475</v>
      </c>
    </row>
    <row r="4847" spans="1:5" ht="12.75">
      <c r="A4847" s="227">
        <v>10233</v>
      </c>
      <c r="B4847" s="227" t="s">
        <v>13612</v>
      </c>
      <c r="C4847" s="228" t="s">
        <v>2017</v>
      </c>
      <c r="D4847" s="228" t="s">
        <v>2018</v>
      </c>
      <c r="E4847" s="228" t="s">
        <v>22476</v>
      </c>
    </row>
    <row r="4848" spans="1:5" ht="12.75">
      <c r="A4848" s="227">
        <v>10234</v>
      </c>
      <c r="B4848" s="227" t="s">
        <v>13613</v>
      </c>
      <c r="C4848" s="228" t="s">
        <v>2017</v>
      </c>
      <c r="D4848" s="228" t="s">
        <v>2018</v>
      </c>
      <c r="E4848" s="228" t="s">
        <v>22477</v>
      </c>
    </row>
    <row r="4849" spans="1:5" ht="12.75">
      <c r="A4849" s="227">
        <v>10231</v>
      </c>
      <c r="B4849" s="227" t="s">
        <v>13614</v>
      </c>
      <c r="C4849" s="228" t="s">
        <v>2017</v>
      </c>
      <c r="D4849" s="228" t="s">
        <v>2018</v>
      </c>
      <c r="E4849" s="228" t="s">
        <v>22478</v>
      </c>
    </row>
    <row r="4850" spans="1:5" ht="12.75">
      <c r="A4850" s="227">
        <v>10232</v>
      </c>
      <c r="B4850" s="227" t="s">
        <v>13615</v>
      </c>
      <c r="C4850" s="228" t="s">
        <v>2017</v>
      </c>
      <c r="D4850" s="228" t="s">
        <v>2018</v>
      </c>
      <c r="E4850" s="228" t="s">
        <v>22479</v>
      </c>
    </row>
    <row r="4851" spans="1:5" ht="12.75">
      <c r="A4851" s="227">
        <v>10229</v>
      </c>
      <c r="B4851" s="227" t="s">
        <v>13616</v>
      </c>
      <c r="C4851" s="228" t="s">
        <v>2017</v>
      </c>
      <c r="D4851" s="228" t="s">
        <v>2022</v>
      </c>
      <c r="E4851" s="228" t="s">
        <v>22480</v>
      </c>
    </row>
    <row r="4852" spans="1:5" ht="12.75">
      <c r="A4852" s="227">
        <v>10235</v>
      </c>
      <c r="B4852" s="227" t="s">
        <v>13617</v>
      </c>
      <c r="C4852" s="228" t="s">
        <v>2017</v>
      </c>
      <c r="D4852" s="228" t="s">
        <v>2018</v>
      </c>
      <c r="E4852" s="228" t="s">
        <v>22481</v>
      </c>
    </row>
    <row r="4853" spans="1:5" ht="12.75">
      <c r="A4853" s="227">
        <v>10230</v>
      </c>
      <c r="B4853" s="227" t="s">
        <v>13618</v>
      </c>
      <c r="C4853" s="228" t="s">
        <v>2017</v>
      </c>
      <c r="D4853" s="228" t="s">
        <v>2018</v>
      </c>
      <c r="E4853" s="228" t="s">
        <v>22482</v>
      </c>
    </row>
    <row r="4854" spans="1:5" ht="12.75">
      <c r="A4854" s="227">
        <v>10409</v>
      </c>
      <c r="B4854" s="227" t="s">
        <v>13619</v>
      </c>
      <c r="C4854" s="228" t="s">
        <v>2017</v>
      </c>
      <c r="D4854" s="228" t="s">
        <v>2018</v>
      </c>
      <c r="E4854" s="228" t="s">
        <v>22483</v>
      </c>
    </row>
    <row r="4855" spans="1:5" ht="12.75">
      <c r="A4855" s="227">
        <v>10411</v>
      </c>
      <c r="B4855" s="227" t="s">
        <v>13620</v>
      </c>
      <c r="C4855" s="228" t="s">
        <v>2017</v>
      </c>
      <c r="D4855" s="228" t="s">
        <v>2018</v>
      </c>
      <c r="E4855" s="228" t="s">
        <v>22484</v>
      </c>
    </row>
    <row r="4856" spans="1:5" ht="12.75">
      <c r="A4856" s="227">
        <v>10404</v>
      </c>
      <c r="B4856" s="227" t="s">
        <v>13621</v>
      </c>
      <c r="C4856" s="228" t="s">
        <v>2017</v>
      </c>
      <c r="D4856" s="228" t="s">
        <v>2018</v>
      </c>
      <c r="E4856" s="228" t="s">
        <v>22485</v>
      </c>
    </row>
    <row r="4857" spans="1:5" ht="12.75">
      <c r="A4857" s="227">
        <v>10410</v>
      </c>
      <c r="B4857" s="227" t="s">
        <v>13622</v>
      </c>
      <c r="C4857" s="228" t="s">
        <v>2017</v>
      </c>
      <c r="D4857" s="228" t="s">
        <v>2018</v>
      </c>
      <c r="E4857" s="228" t="s">
        <v>22486</v>
      </c>
    </row>
    <row r="4858" spans="1:5" ht="12.75">
      <c r="A4858" s="227">
        <v>10405</v>
      </c>
      <c r="B4858" s="227" t="s">
        <v>13623</v>
      </c>
      <c r="C4858" s="228" t="s">
        <v>2017</v>
      </c>
      <c r="D4858" s="228" t="s">
        <v>2018</v>
      </c>
      <c r="E4858" s="228" t="s">
        <v>22487</v>
      </c>
    </row>
    <row r="4859" spans="1:5" ht="12.75">
      <c r="A4859" s="227">
        <v>10408</v>
      </c>
      <c r="B4859" s="227" t="s">
        <v>13624</v>
      </c>
      <c r="C4859" s="228" t="s">
        <v>2017</v>
      </c>
      <c r="D4859" s="228" t="s">
        <v>2018</v>
      </c>
      <c r="E4859" s="228" t="s">
        <v>22488</v>
      </c>
    </row>
    <row r="4860" spans="1:5" ht="12.75">
      <c r="A4860" s="227">
        <v>10412</v>
      </c>
      <c r="B4860" s="227" t="s">
        <v>13625</v>
      </c>
      <c r="C4860" s="228" t="s">
        <v>2017</v>
      </c>
      <c r="D4860" s="228" t="s">
        <v>2018</v>
      </c>
      <c r="E4860" s="228" t="s">
        <v>22489</v>
      </c>
    </row>
    <row r="4861" spans="1:5" ht="12.75">
      <c r="A4861" s="227">
        <v>10406</v>
      </c>
      <c r="B4861" s="227" t="s">
        <v>13626</v>
      </c>
      <c r="C4861" s="228" t="s">
        <v>2017</v>
      </c>
      <c r="D4861" s="228" t="s">
        <v>2018</v>
      </c>
      <c r="E4861" s="228" t="s">
        <v>22490</v>
      </c>
    </row>
    <row r="4862" spans="1:5" ht="12.75">
      <c r="A4862" s="227">
        <v>10407</v>
      </c>
      <c r="B4862" s="227" t="s">
        <v>13627</v>
      </c>
      <c r="C4862" s="228" t="s">
        <v>2017</v>
      </c>
      <c r="D4862" s="228" t="s">
        <v>2018</v>
      </c>
      <c r="E4862" s="228" t="s">
        <v>22491</v>
      </c>
    </row>
    <row r="4863" spans="1:5" ht="12.75">
      <c r="A4863" s="227">
        <v>10416</v>
      </c>
      <c r="B4863" s="227" t="s">
        <v>13628</v>
      </c>
      <c r="C4863" s="228" t="s">
        <v>2017</v>
      </c>
      <c r="D4863" s="228" t="s">
        <v>2018</v>
      </c>
      <c r="E4863" s="228" t="s">
        <v>22492</v>
      </c>
    </row>
    <row r="4864" spans="1:5" ht="12.75">
      <c r="A4864" s="227">
        <v>10419</v>
      </c>
      <c r="B4864" s="227" t="s">
        <v>13629</v>
      </c>
      <c r="C4864" s="228" t="s">
        <v>2017</v>
      </c>
      <c r="D4864" s="228" t="s">
        <v>2018</v>
      </c>
      <c r="E4864" s="228" t="s">
        <v>22493</v>
      </c>
    </row>
    <row r="4865" spans="1:5" ht="12.75">
      <c r="A4865" s="227">
        <v>21092</v>
      </c>
      <c r="B4865" s="227" t="s">
        <v>13630</v>
      </c>
      <c r="C4865" s="228" t="s">
        <v>2017</v>
      </c>
      <c r="D4865" s="228" t="s">
        <v>2018</v>
      </c>
      <c r="E4865" s="228" t="s">
        <v>22494</v>
      </c>
    </row>
    <row r="4866" spans="1:5" ht="12.75">
      <c r="A4866" s="227">
        <v>10418</v>
      </c>
      <c r="B4866" s="227" t="s">
        <v>13631</v>
      </c>
      <c r="C4866" s="228" t="s">
        <v>2017</v>
      </c>
      <c r="D4866" s="228" t="s">
        <v>2018</v>
      </c>
      <c r="E4866" s="228" t="s">
        <v>22495</v>
      </c>
    </row>
    <row r="4867" spans="1:5" ht="12.75">
      <c r="A4867" s="227">
        <v>12657</v>
      </c>
      <c r="B4867" s="227" t="s">
        <v>13632</v>
      </c>
      <c r="C4867" s="228" t="s">
        <v>2017</v>
      </c>
      <c r="D4867" s="228" t="s">
        <v>2018</v>
      </c>
      <c r="E4867" s="228" t="s">
        <v>22496</v>
      </c>
    </row>
    <row r="4868" spans="1:5" ht="12.75">
      <c r="A4868" s="227">
        <v>10417</v>
      </c>
      <c r="B4868" s="227" t="s">
        <v>13633</v>
      </c>
      <c r="C4868" s="228" t="s">
        <v>2017</v>
      </c>
      <c r="D4868" s="228" t="s">
        <v>2018</v>
      </c>
      <c r="E4868" s="228" t="s">
        <v>22497</v>
      </c>
    </row>
    <row r="4869" spans="1:5" ht="12.75">
      <c r="A4869" s="227">
        <v>10413</v>
      </c>
      <c r="B4869" s="227" t="s">
        <v>13634</v>
      </c>
      <c r="C4869" s="228" t="s">
        <v>2017</v>
      </c>
      <c r="D4869" s="228" t="s">
        <v>2018</v>
      </c>
      <c r="E4869" s="228" t="s">
        <v>22498</v>
      </c>
    </row>
    <row r="4870" spans="1:5" ht="12.75">
      <c r="A4870" s="227">
        <v>10414</v>
      </c>
      <c r="B4870" s="227" t="s">
        <v>13635</v>
      </c>
      <c r="C4870" s="228" t="s">
        <v>2017</v>
      </c>
      <c r="D4870" s="228" t="s">
        <v>2018</v>
      </c>
      <c r="E4870" s="228" t="s">
        <v>21828</v>
      </c>
    </row>
    <row r="4871" spans="1:5" ht="12.75">
      <c r="A4871" s="227">
        <v>10415</v>
      </c>
      <c r="B4871" s="227" t="s">
        <v>13636</v>
      </c>
      <c r="C4871" s="228" t="s">
        <v>2017</v>
      </c>
      <c r="D4871" s="228" t="s">
        <v>2018</v>
      </c>
      <c r="E4871" s="228" t="s">
        <v>22499</v>
      </c>
    </row>
    <row r="4872" spans="1:5" ht="12.75">
      <c r="A4872" s="227">
        <v>38643</v>
      </c>
      <c r="B4872" s="227" t="s">
        <v>13637</v>
      </c>
      <c r="C4872" s="228" t="s">
        <v>2017</v>
      </c>
      <c r="D4872" s="228" t="s">
        <v>2018</v>
      </c>
      <c r="E4872" s="228" t="s">
        <v>22500</v>
      </c>
    </row>
    <row r="4873" spans="1:5" ht="12.75">
      <c r="A4873" s="227">
        <v>6157</v>
      </c>
      <c r="B4873" s="227" t="s">
        <v>13638</v>
      </c>
      <c r="C4873" s="228" t="s">
        <v>2017</v>
      </c>
      <c r="D4873" s="228" t="s">
        <v>2018</v>
      </c>
      <c r="E4873" s="228" t="s">
        <v>21436</v>
      </c>
    </row>
    <row r="4874" spans="1:5" ht="12.75">
      <c r="A4874" s="227">
        <v>6158</v>
      </c>
      <c r="B4874" s="227" t="s">
        <v>13639</v>
      </c>
      <c r="C4874" s="228" t="s">
        <v>2017</v>
      </c>
      <c r="D4874" s="228" t="s">
        <v>2018</v>
      </c>
      <c r="E4874" s="228" t="s">
        <v>18069</v>
      </c>
    </row>
    <row r="4875" spans="1:5" ht="12.75">
      <c r="A4875" s="227">
        <v>6153</v>
      </c>
      <c r="B4875" s="227" t="s">
        <v>13640</v>
      </c>
      <c r="C4875" s="228" t="s">
        <v>2017</v>
      </c>
      <c r="D4875" s="228" t="s">
        <v>2018</v>
      </c>
      <c r="E4875" s="228" t="s">
        <v>20719</v>
      </c>
    </row>
    <row r="4876" spans="1:5" ht="12.75">
      <c r="A4876" s="227">
        <v>6156</v>
      </c>
      <c r="B4876" s="227" t="s">
        <v>13641</v>
      </c>
      <c r="C4876" s="228" t="s">
        <v>2017</v>
      </c>
      <c r="D4876" s="228" t="s">
        <v>2018</v>
      </c>
      <c r="E4876" s="228" t="s">
        <v>22501</v>
      </c>
    </row>
    <row r="4877" spans="1:5" ht="12.75">
      <c r="A4877" s="227">
        <v>6154</v>
      </c>
      <c r="B4877" s="227" t="s">
        <v>13642</v>
      </c>
      <c r="C4877" s="228" t="s">
        <v>2017</v>
      </c>
      <c r="D4877" s="228" t="s">
        <v>2018</v>
      </c>
      <c r="E4877" s="228" t="s">
        <v>21194</v>
      </c>
    </row>
    <row r="4878" spans="1:5" ht="12.75">
      <c r="A4878" s="227">
        <v>6155</v>
      </c>
      <c r="B4878" s="227" t="s">
        <v>13643</v>
      </c>
      <c r="C4878" s="228" t="s">
        <v>2017</v>
      </c>
      <c r="D4878" s="228" t="s">
        <v>2018</v>
      </c>
      <c r="E4878" s="228" t="s">
        <v>22502</v>
      </c>
    </row>
    <row r="4879" spans="1:5" ht="12.75">
      <c r="A4879" s="227">
        <v>43595</v>
      </c>
      <c r="B4879" s="227" t="s">
        <v>13644</v>
      </c>
      <c r="C4879" s="228" t="s">
        <v>2017</v>
      </c>
      <c r="D4879" s="228" t="s">
        <v>2018</v>
      </c>
      <c r="E4879" s="228" t="s">
        <v>22053</v>
      </c>
    </row>
    <row r="4880" spans="1:5" ht="12.75">
      <c r="A4880" s="227">
        <v>43596</v>
      </c>
      <c r="B4880" s="227" t="s">
        <v>13645</v>
      </c>
      <c r="C4880" s="228" t="s">
        <v>2017</v>
      </c>
      <c r="D4880" s="228" t="s">
        <v>2018</v>
      </c>
      <c r="E4880" s="228" t="s">
        <v>22503</v>
      </c>
    </row>
    <row r="4881" spans="1:5" ht="12.75">
      <c r="A4881" s="227">
        <v>38108</v>
      </c>
      <c r="B4881" s="227" t="s">
        <v>13646</v>
      </c>
      <c r="C4881" s="228" t="s">
        <v>2017</v>
      </c>
      <c r="D4881" s="228" t="s">
        <v>2018</v>
      </c>
      <c r="E4881" s="228" t="s">
        <v>22504</v>
      </c>
    </row>
    <row r="4882" spans="1:5" ht="12.75">
      <c r="A4882" s="227">
        <v>38087</v>
      </c>
      <c r="B4882" s="227" t="s">
        <v>13647</v>
      </c>
      <c r="C4882" s="228" t="s">
        <v>2017</v>
      </c>
      <c r="D4882" s="228" t="s">
        <v>2018</v>
      </c>
      <c r="E4882" s="228" t="s">
        <v>22505</v>
      </c>
    </row>
    <row r="4883" spans="1:5" ht="12.75">
      <c r="A4883" s="227">
        <v>38109</v>
      </c>
      <c r="B4883" s="227" t="s">
        <v>13648</v>
      </c>
      <c r="C4883" s="228" t="s">
        <v>2017</v>
      </c>
      <c r="D4883" s="228" t="s">
        <v>2018</v>
      </c>
      <c r="E4883" s="228" t="s">
        <v>22506</v>
      </c>
    </row>
    <row r="4884" spans="1:5" ht="12.75">
      <c r="A4884" s="227">
        <v>38088</v>
      </c>
      <c r="B4884" s="227" t="s">
        <v>13649</v>
      </c>
      <c r="C4884" s="228" t="s">
        <v>2017</v>
      </c>
      <c r="D4884" s="228" t="s">
        <v>2018</v>
      </c>
      <c r="E4884" s="228" t="s">
        <v>22507</v>
      </c>
    </row>
    <row r="4885" spans="1:5" ht="12.75">
      <c r="A4885" s="227">
        <v>38110</v>
      </c>
      <c r="B4885" s="227" t="s">
        <v>13650</v>
      </c>
      <c r="C4885" s="228" t="s">
        <v>2017</v>
      </c>
      <c r="D4885" s="228" t="s">
        <v>2018</v>
      </c>
      <c r="E4885" s="228" t="s">
        <v>22508</v>
      </c>
    </row>
    <row r="4886" spans="1:5" ht="12.75">
      <c r="A4886" s="227">
        <v>38089</v>
      </c>
      <c r="B4886" s="227" t="s">
        <v>13651</v>
      </c>
      <c r="C4886" s="228" t="s">
        <v>2017</v>
      </c>
      <c r="D4886" s="228" t="s">
        <v>2018</v>
      </c>
      <c r="E4886" s="228" t="s">
        <v>22509</v>
      </c>
    </row>
    <row r="4887" spans="1:5" ht="12.75">
      <c r="A4887" s="227">
        <v>38111</v>
      </c>
      <c r="B4887" s="227" t="s">
        <v>13652</v>
      </c>
      <c r="C4887" s="228" t="s">
        <v>2017</v>
      </c>
      <c r="D4887" s="228" t="s">
        <v>2018</v>
      </c>
      <c r="E4887" s="228" t="s">
        <v>22510</v>
      </c>
    </row>
    <row r="4888" spans="1:5" ht="12.75">
      <c r="A4888" s="227">
        <v>38090</v>
      </c>
      <c r="B4888" s="227" t="s">
        <v>13653</v>
      </c>
      <c r="C4888" s="228" t="s">
        <v>2017</v>
      </c>
      <c r="D4888" s="228" t="s">
        <v>2018</v>
      </c>
      <c r="E4888" s="228" t="s">
        <v>22511</v>
      </c>
    </row>
    <row r="4889" spans="1:5" ht="12.75">
      <c r="A4889" s="227">
        <v>13726</v>
      </c>
      <c r="B4889" s="227" t="s">
        <v>13654</v>
      </c>
      <c r="C4889" s="228" t="s">
        <v>2017</v>
      </c>
      <c r="D4889" s="228" t="s">
        <v>2020</v>
      </c>
      <c r="E4889" s="228" t="s">
        <v>22512</v>
      </c>
    </row>
    <row r="4890" spans="1:5" ht="12.75">
      <c r="A4890" s="227">
        <v>38400</v>
      </c>
      <c r="B4890" s="227" t="s">
        <v>13655</v>
      </c>
      <c r="C4890" s="228" t="s">
        <v>2017</v>
      </c>
      <c r="D4890" s="228" t="s">
        <v>2018</v>
      </c>
      <c r="E4890" s="228" t="s">
        <v>22513</v>
      </c>
    </row>
    <row r="4891" spans="1:5" ht="12.75">
      <c r="A4891" s="227">
        <v>12627</v>
      </c>
      <c r="B4891" s="227" t="s">
        <v>13656</v>
      </c>
      <c r="C4891" s="228" t="s">
        <v>2017</v>
      </c>
      <c r="D4891" s="228" t="s">
        <v>2018</v>
      </c>
      <c r="E4891" s="228" t="s">
        <v>18358</v>
      </c>
    </row>
    <row r="4892" spans="1:5" ht="12.75">
      <c r="A4892" s="227">
        <v>39996</v>
      </c>
      <c r="B4892" s="227" t="s">
        <v>13657</v>
      </c>
      <c r="C4892" s="228" t="s">
        <v>2023</v>
      </c>
      <c r="D4892" s="228" t="s">
        <v>2018</v>
      </c>
      <c r="E4892" s="228" t="s">
        <v>21054</v>
      </c>
    </row>
    <row r="4893" spans="1:5" ht="12.75">
      <c r="A4893" s="227">
        <v>10478</v>
      </c>
      <c r="B4893" s="227" t="s">
        <v>13658</v>
      </c>
      <c r="C4893" s="228" t="s">
        <v>2025</v>
      </c>
      <c r="D4893" s="228" t="s">
        <v>2022</v>
      </c>
      <c r="E4893" s="228" t="s">
        <v>22514</v>
      </c>
    </row>
    <row r="4894" spans="1:5" ht="12.75">
      <c r="A4894" s="227">
        <v>10481</v>
      </c>
      <c r="B4894" s="227" t="s">
        <v>13659</v>
      </c>
      <c r="C4894" s="228" t="s">
        <v>2025</v>
      </c>
      <c r="D4894" s="228" t="s">
        <v>2018</v>
      </c>
      <c r="E4894" s="228" t="s">
        <v>22515</v>
      </c>
    </row>
    <row r="4895" spans="1:5" ht="12.75">
      <c r="A4895" s="227">
        <v>10475</v>
      </c>
      <c r="B4895" s="227" t="s">
        <v>13660</v>
      </c>
      <c r="C4895" s="228" t="s">
        <v>2025</v>
      </c>
      <c r="D4895" s="228" t="s">
        <v>2018</v>
      </c>
      <c r="E4895" s="228" t="s">
        <v>20477</v>
      </c>
    </row>
    <row r="4896" spans="1:5" ht="12.75">
      <c r="A4896" s="227">
        <v>4030</v>
      </c>
      <c r="B4896" s="227" t="s">
        <v>22516</v>
      </c>
      <c r="C4896" s="228" t="s">
        <v>2019</v>
      </c>
      <c r="D4896" s="228" t="s">
        <v>2018</v>
      </c>
      <c r="E4896" s="228" t="s">
        <v>22517</v>
      </c>
    </row>
    <row r="4897" spans="1:5" ht="12.75">
      <c r="A4897" s="227">
        <v>4031</v>
      </c>
      <c r="B4897" s="227" t="s">
        <v>13661</v>
      </c>
      <c r="C4897" s="228" t="s">
        <v>2019</v>
      </c>
      <c r="D4897" s="228" t="s">
        <v>2018</v>
      </c>
      <c r="E4897" s="228" t="s">
        <v>22518</v>
      </c>
    </row>
    <row r="4898" spans="1:5" ht="12.75">
      <c r="A4898" s="227">
        <v>39399</v>
      </c>
      <c r="B4898" s="227" t="s">
        <v>13663</v>
      </c>
      <c r="C4898" s="228" t="s">
        <v>2017</v>
      </c>
      <c r="D4898" s="228" t="s">
        <v>2020</v>
      </c>
      <c r="E4898" s="228" t="s">
        <v>22519</v>
      </c>
    </row>
    <row r="4899" spans="1:5" ht="12.75">
      <c r="A4899" s="227">
        <v>39400</v>
      </c>
      <c r="B4899" s="227" t="s">
        <v>13664</v>
      </c>
      <c r="C4899" s="228" t="s">
        <v>2017</v>
      </c>
      <c r="D4899" s="228" t="s">
        <v>2020</v>
      </c>
      <c r="E4899" s="228" t="s">
        <v>22520</v>
      </c>
    </row>
    <row r="4900" spans="1:5" ht="12.75">
      <c r="A4900" s="227">
        <v>39401</v>
      </c>
      <c r="B4900" s="227" t="s">
        <v>13665</v>
      </c>
      <c r="C4900" s="228" t="s">
        <v>2017</v>
      </c>
      <c r="D4900" s="228" t="s">
        <v>2020</v>
      </c>
      <c r="E4900" s="228" t="s">
        <v>22521</v>
      </c>
    </row>
    <row r="4901" spans="1:5" ht="12.75">
      <c r="A4901" s="227">
        <v>11652</v>
      </c>
      <c r="B4901" s="227" t="s">
        <v>13666</v>
      </c>
      <c r="C4901" s="228" t="s">
        <v>2017</v>
      </c>
      <c r="D4901" s="228" t="s">
        <v>2020</v>
      </c>
      <c r="E4901" s="228" t="s">
        <v>22522</v>
      </c>
    </row>
    <row r="4902" spans="1:5" ht="12.75">
      <c r="A4902" s="227">
        <v>13896</v>
      </c>
      <c r="B4902" s="227" t="s">
        <v>13667</v>
      </c>
      <c r="C4902" s="228" t="s">
        <v>2017</v>
      </c>
      <c r="D4902" s="228" t="s">
        <v>2020</v>
      </c>
      <c r="E4902" s="228" t="s">
        <v>22523</v>
      </c>
    </row>
    <row r="4903" spans="1:5" ht="12.75">
      <c r="A4903" s="227">
        <v>13475</v>
      </c>
      <c r="B4903" s="227" t="s">
        <v>13668</v>
      </c>
      <c r="C4903" s="228" t="s">
        <v>2017</v>
      </c>
      <c r="D4903" s="228" t="s">
        <v>2020</v>
      </c>
      <c r="E4903" s="228" t="s">
        <v>22524</v>
      </c>
    </row>
    <row r="4904" spans="1:5" ht="12.75">
      <c r="A4904" s="227">
        <v>44491</v>
      </c>
      <c r="B4904" s="227" t="s">
        <v>13669</v>
      </c>
      <c r="C4904" s="228" t="s">
        <v>2017</v>
      </c>
      <c r="D4904" s="228" t="s">
        <v>2020</v>
      </c>
      <c r="E4904" s="228" t="s">
        <v>22525</v>
      </c>
    </row>
    <row r="4905" spans="1:5" ht="12.75">
      <c r="A4905" s="227">
        <v>44470</v>
      </c>
      <c r="B4905" s="227" t="s">
        <v>13670</v>
      </c>
      <c r="C4905" s="228" t="s">
        <v>2017</v>
      </c>
      <c r="D4905" s="228" t="s">
        <v>2020</v>
      </c>
      <c r="E4905" s="228" t="s">
        <v>22526</v>
      </c>
    </row>
    <row r="4906" spans="1:5" ht="12.75">
      <c r="A4906" s="227">
        <v>13476</v>
      </c>
      <c r="B4906" s="227" t="s">
        <v>13671</v>
      </c>
      <c r="C4906" s="228" t="s">
        <v>2017</v>
      </c>
      <c r="D4906" s="228" t="s">
        <v>2020</v>
      </c>
      <c r="E4906" s="228" t="s">
        <v>22527</v>
      </c>
    </row>
    <row r="4907" spans="1:5" ht="12.75">
      <c r="A4907" s="227">
        <v>10488</v>
      </c>
      <c r="B4907" s="227" t="s">
        <v>13672</v>
      </c>
      <c r="C4907" s="228" t="s">
        <v>2017</v>
      </c>
      <c r="D4907" s="228" t="s">
        <v>2020</v>
      </c>
      <c r="E4907" s="228" t="s">
        <v>22528</v>
      </c>
    </row>
    <row r="4908" spans="1:5" ht="12.75">
      <c r="A4908" s="227">
        <v>13606</v>
      </c>
      <c r="B4908" s="227" t="s">
        <v>13673</v>
      </c>
      <c r="C4908" s="228" t="s">
        <v>2017</v>
      </c>
      <c r="D4908" s="228" t="s">
        <v>2020</v>
      </c>
      <c r="E4908" s="228" t="s">
        <v>22529</v>
      </c>
    </row>
    <row r="4909" spans="1:5" ht="12.75">
      <c r="A4909" s="227">
        <v>10489</v>
      </c>
      <c r="B4909" s="227" t="s">
        <v>13674</v>
      </c>
      <c r="C4909" s="228" t="s">
        <v>2021</v>
      </c>
      <c r="D4909" s="228" t="s">
        <v>2018</v>
      </c>
      <c r="E4909" s="228" t="s">
        <v>22530</v>
      </c>
    </row>
    <row r="4910" spans="1:5" ht="12.75">
      <c r="A4910" s="227">
        <v>41073</v>
      </c>
      <c r="B4910" s="227" t="s">
        <v>13675</v>
      </c>
      <c r="C4910" s="228" t="s">
        <v>2027</v>
      </c>
      <c r="D4910" s="228" t="s">
        <v>2018</v>
      </c>
      <c r="E4910" s="228" t="s">
        <v>22531</v>
      </c>
    </row>
    <row r="4911" spans="1:5" ht="12.75">
      <c r="A4911" s="227">
        <v>34391</v>
      </c>
      <c r="B4911" s="227" t="s">
        <v>13676</v>
      </c>
      <c r="C4911" s="228" t="s">
        <v>2019</v>
      </c>
      <c r="D4911" s="228" t="s">
        <v>2018</v>
      </c>
      <c r="E4911" s="228" t="s">
        <v>22532</v>
      </c>
    </row>
    <row r="4912" spans="1:5" ht="12.75">
      <c r="A4912" s="227">
        <v>10496</v>
      </c>
      <c r="B4912" s="227" t="s">
        <v>13677</v>
      </c>
      <c r="C4912" s="228" t="s">
        <v>2019</v>
      </c>
      <c r="D4912" s="228" t="s">
        <v>2018</v>
      </c>
      <c r="E4912" s="228" t="s">
        <v>22533</v>
      </c>
    </row>
    <row r="4913" spans="1:5" ht="12.75">
      <c r="A4913" s="227">
        <v>10497</v>
      </c>
      <c r="B4913" s="227" t="s">
        <v>13678</v>
      </c>
      <c r="C4913" s="228" t="s">
        <v>2019</v>
      </c>
      <c r="D4913" s="228" t="s">
        <v>2018</v>
      </c>
      <c r="E4913" s="228" t="s">
        <v>22534</v>
      </c>
    </row>
    <row r="4914" spans="1:5" ht="12.75">
      <c r="A4914" s="227">
        <v>10504</v>
      </c>
      <c r="B4914" s="227" t="s">
        <v>13679</v>
      </c>
      <c r="C4914" s="228" t="s">
        <v>2019</v>
      </c>
      <c r="D4914" s="228" t="s">
        <v>2018</v>
      </c>
      <c r="E4914" s="228" t="s">
        <v>22535</v>
      </c>
    </row>
    <row r="4915" spans="1:5" ht="12.75">
      <c r="A4915" s="227">
        <v>34390</v>
      </c>
      <c r="B4915" s="227" t="s">
        <v>13680</v>
      </c>
      <c r="C4915" s="228" t="s">
        <v>2019</v>
      </c>
      <c r="D4915" s="228" t="s">
        <v>2018</v>
      </c>
      <c r="E4915" s="228" t="s">
        <v>22536</v>
      </c>
    </row>
    <row r="4916" spans="1:5" ht="12.75">
      <c r="A4916" s="227">
        <v>34389</v>
      </c>
      <c r="B4916" s="227" t="s">
        <v>13681</v>
      </c>
      <c r="C4916" s="228" t="s">
        <v>2019</v>
      </c>
      <c r="D4916" s="228" t="s">
        <v>2018</v>
      </c>
      <c r="E4916" s="228" t="s">
        <v>22537</v>
      </c>
    </row>
    <row r="4917" spans="1:5" ht="12.75">
      <c r="A4917" s="227">
        <v>34388</v>
      </c>
      <c r="B4917" s="227" t="s">
        <v>13682</v>
      </c>
      <c r="C4917" s="228" t="s">
        <v>2019</v>
      </c>
      <c r="D4917" s="228" t="s">
        <v>2018</v>
      </c>
      <c r="E4917" s="228" t="s">
        <v>22538</v>
      </c>
    </row>
    <row r="4918" spans="1:5" ht="12.75">
      <c r="A4918" s="227">
        <v>34387</v>
      </c>
      <c r="B4918" s="227" t="s">
        <v>13683</v>
      </c>
      <c r="C4918" s="228" t="s">
        <v>2019</v>
      </c>
      <c r="D4918" s="228" t="s">
        <v>2018</v>
      </c>
      <c r="E4918" s="228" t="s">
        <v>22539</v>
      </c>
    </row>
    <row r="4919" spans="1:5" ht="12.75">
      <c r="A4919" s="227">
        <v>11188</v>
      </c>
      <c r="B4919" s="227" t="s">
        <v>13684</v>
      </c>
      <c r="C4919" s="228" t="s">
        <v>2019</v>
      </c>
      <c r="D4919" s="228" t="s">
        <v>2018</v>
      </c>
      <c r="E4919" s="228" t="s">
        <v>22540</v>
      </c>
    </row>
    <row r="4920" spans="1:5" ht="12.75">
      <c r="A4920" s="227">
        <v>11189</v>
      </c>
      <c r="B4920" s="227" t="s">
        <v>13685</v>
      </c>
      <c r="C4920" s="228" t="s">
        <v>2019</v>
      </c>
      <c r="D4920" s="228" t="s">
        <v>2018</v>
      </c>
      <c r="E4920" s="228" t="s">
        <v>22541</v>
      </c>
    </row>
    <row r="4921" spans="1:5" ht="12.75">
      <c r="A4921" s="227">
        <v>21107</v>
      </c>
      <c r="B4921" s="227" t="s">
        <v>13686</v>
      </c>
      <c r="C4921" s="228" t="s">
        <v>2019</v>
      </c>
      <c r="D4921" s="228" t="s">
        <v>2018</v>
      </c>
      <c r="E4921" s="228" t="s">
        <v>22542</v>
      </c>
    </row>
    <row r="4922" spans="1:5" ht="12.75">
      <c r="A4922" s="227">
        <v>34386</v>
      </c>
      <c r="B4922" s="227" t="s">
        <v>13687</v>
      </c>
      <c r="C4922" s="228" t="s">
        <v>2019</v>
      </c>
      <c r="D4922" s="228" t="s">
        <v>2018</v>
      </c>
      <c r="E4922" s="228" t="s">
        <v>22543</v>
      </c>
    </row>
    <row r="4923" spans="1:5" ht="12.75">
      <c r="A4923" s="227">
        <v>10490</v>
      </c>
      <c r="B4923" s="227" t="s">
        <v>13688</v>
      </c>
      <c r="C4923" s="228" t="s">
        <v>2019</v>
      </c>
      <c r="D4923" s="228" t="s">
        <v>2018</v>
      </c>
      <c r="E4923" s="228" t="s">
        <v>22281</v>
      </c>
    </row>
    <row r="4924" spans="1:5" ht="12.75">
      <c r="A4924" s="227">
        <v>10492</v>
      </c>
      <c r="B4924" s="227" t="s">
        <v>13689</v>
      </c>
      <c r="C4924" s="228" t="s">
        <v>2019</v>
      </c>
      <c r="D4924" s="228" t="s">
        <v>2022</v>
      </c>
      <c r="E4924" s="228" t="s">
        <v>22544</v>
      </c>
    </row>
    <row r="4925" spans="1:5" ht="12.75">
      <c r="A4925" s="227">
        <v>10493</v>
      </c>
      <c r="B4925" s="227" t="s">
        <v>13690</v>
      </c>
      <c r="C4925" s="228" t="s">
        <v>2019</v>
      </c>
      <c r="D4925" s="228" t="s">
        <v>2018</v>
      </c>
      <c r="E4925" s="228" t="s">
        <v>22537</v>
      </c>
    </row>
    <row r="4926" spans="1:5" ht="12.75">
      <c r="A4926" s="227">
        <v>10491</v>
      </c>
      <c r="B4926" s="227" t="s">
        <v>13691</v>
      </c>
      <c r="C4926" s="228" t="s">
        <v>2019</v>
      </c>
      <c r="D4926" s="228" t="s">
        <v>2018</v>
      </c>
      <c r="E4926" s="228" t="s">
        <v>22545</v>
      </c>
    </row>
    <row r="4927" spans="1:5" ht="12.75">
      <c r="A4927" s="227">
        <v>34385</v>
      </c>
      <c r="B4927" s="227" t="s">
        <v>13692</v>
      </c>
      <c r="C4927" s="228" t="s">
        <v>2019</v>
      </c>
      <c r="D4927" s="228" t="s">
        <v>2018</v>
      </c>
      <c r="E4927" s="228" t="s">
        <v>22546</v>
      </c>
    </row>
    <row r="4928" spans="1:5" ht="12.75">
      <c r="A4928" s="227">
        <v>10499</v>
      </c>
      <c r="B4928" s="227" t="s">
        <v>13693</v>
      </c>
      <c r="C4928" s="228" t="s">
        <v>2019</v>
      </c>
      <c r="D4928" s="228" t="s">
        <v>2018</v>
      </c>
      <c r="E4928" s="228" t="s">
        <v>22547</v>
      </c>
    </row>
    <row r="4929" spans="1:5" ht="12.75">
      <c r="A4929" s="227">
        <v>34384</v>
      </c>
      <c r="B4929" s="227" t="s">
        <v>13694</v>
      </c>
      <c r="C4929" s="228" t="s">
        <v>2019</v>
      </c>
      <c r="D4929" s="228" t="s">
        <v>2018</v>
      </c>
      <c r="E4929" s="228" t="s">
        <v>22543</v>
      </c>
    </row>
    <row r="4930" spans="1:5" ht="12.75">
      <c r="A4930" s="227">
        <v>11185</v>
      </c>
      <c r="B4930" s="227" t="s">
        <v>22548</v>
      </c>
      <c r="C4930" s="228" t="s">
        <v>2019</v>
      </c>
      <c r="D4930" s="228" t="s">
        <v>2018</v>
      </c>
      <c r="E4930" s="228" t="s">
        <v>22549</v>
      </c>
    </row>
    <row r="4931" spans="1:5" ht="12.75">
      <c r="A4931" s="227">
        <v>10507</v>
      </c>
      <c r="B4931" s="227" t="s">
        <v>13696</v>
      </c>
      <c r="C4931" s="228" t="s">
        <v>2019</v>
      </c>
      <c r="D4931" s="228" t="s">
        <v>2018</v>
      </c>
      <c r="E4931" s="228" t="s">
        <v>22550</v>
      </c>
    </row>
    <row r="4932" spans="1:5" ht="12.75">
      <c r="A4932" s="227">
        <v>10505</v>
      </c>
      <c r="B4932" s="227" t="s">
        <v>13697</v>
      </c>
      <c r="C4932" s="228" t="s">
        <v>2019</v>
      </c>
      <c r="D4932" s="228" t="s">
        <v>2018</v>
      </c>
      <c r="E4932" s="228" t="s">
        <v>20656</v>
      </c>
    </row>
    <row r="4933" spans="1:5" ht="12.75">
      <c r="A4933" s="227">
        <v>10506</v>
      </c>
      <c r="B4933" s="227" t="s">
        <v>13698</v>
      </c>
      <c r="C4933" s="228" t="s">
        <v>2019</v>
      </c>
      <c r="D4933" s="228" t="s">
        <v>2018</v>
      </c>
      <c r="E4933" s="228" t="s">
        <v>22551</v>
      </c>
    </row>
    <row r="4934" spans="1:5" ht="12.75">
      <c r="A4934" s="227">
        <v>5031</v>
      </c>
      <c r="B4934" s="227" t="s">
        <v>13699</v>
      </c>
      <c r="C4934" s="228" t="s">
        <v>2019</v>
      </c>
      <c r="D4934" s="228" t="s">
        <v>2022</v>
      </c>
      <c r="E4934" s="228" t="s">
        <v>22552</v>
      </c>
    </row>
    <row r="4935" spans="1:5" ht="12.75">
      <c r="A4935" s="227">
        <v>10502</v>
      </c>
      <c r="B4935" s="227" t="s">
        <v>13700</v>
      </c>
      <c r="C4935" s="228" t="s">
        <v>2019</v>
      </c>
      <c r="D4935" s="228" t="s">
        <v>2018</v>
      </c>
      <c r="E4935" s="228" t="s">
        <v>22553</v>
      </c>
    </row>
    <row r="4936" spans="1:5" ht="12.75">
      <c r="A4936" s="227">
        <v>10501</v>
      </c>
      <c r="B4936" s="227" t="s">
        <v>13701</v>
      </c>
      <c r="C4936" s="228" t="s">
        <v>2019</v>
      </c>
      <c r="D4936" s="228" t="s">
        <v>2018</v>
      </c>
      <c r="E4936" s="228" t="s">
        <v>22554</v>
      </c>
    </row>
    <row r="4937" spans="1:5" ht="12.75">
      <c r="A4937" s="227">
        <v>10503</v>
      </c>
      <c r="B4937" s="227" t="s">
        <v>13702</v>
      </c>
      <c r="C4937" s="228" t="s">
        <v>2019</v>
      </c>
      <c r="D4937" s="228" t="s">
        <v>2018</v>
      </c>
      <c r="E4937" s="228" t="s">
        <v>22555</v>
      </c>
    </row>
    <row r="4938" spans="1:5" ht="12.75">
      <c r="A4938" s="227">
        <v>4500</v>
      </c>
      <c r="B4938" s="227" t="s">
        <v>13703</v>
      </c>
      <c r="C4938" s="228" t="s">
        <v>2023</v>
      </c>
      <c r="D4938" s="228" t="s">
        <v>2018</v>
      </c>
      <c r="E4938" s="228" t="s">
        <v>20782</v>
      </c>
    </row>
    <row r="4939" spans="1:5" ht="12.75">
      <c r="A4939" s="227">
        <v>4448</v>
      </c>
      <c r="B4939" s="227" t="s">
        <v>13704</v>
      </c>
      <c r="C4939" s="228" t="s">
        <v>2023</v>
      </c>
      <c r="D4939" s="228" t="s">
        <v>2018</v>
      </c>
      <c r="E4939" s="228" t="s">
        <v>19649</v>
      </c>
    </row>
    <row r="4940" spans="1:5" ht="12.75">
      <c r="A4940" s="227">
        <v>20213</v>
      </c>
      <c r="B4940" s="227" t="s">
        <v>13705</v>
      </c>
      <c r="C4940" s="228" t="s">
        <v>2023</v>
      </c>
      <c r="D4940" s="228" t="s">
        <v>2018</v>
      </c>
      <c r="E4940" s="228" t="s">
        <v>22556</v>
      </c>
    </row>
    <row r="4941" spans="1:5" ht="12.75">
      <c r="A4941" s="227">
        <v>20211</v>
      </c>
      <c r="B4941" s="227" t="s">
        <v>13706</v>
      </c>
      <c r="C4941" s="228" t="s">
        <v>2023</v>
      </c>
      <c r="D4941" s="228" t="s">
        <v>2018</v>
      </c>
      <c r="E4941" s="228" t="s">
        <v>22557</v>
      </c>
    </row>
    <row r="4942" spans="1:5" ht="12.75">
      <c r="A4942" s="227">
        <v>40270</v>
      </c>
      <c r="B4942" s="227" t="s">
        <v>13707</v>
      </c>
      <c r="C4942" s="228" t="s">
        <v>2023</v>
      </c>
      <c r="D4942" s="228" t="s">
        <v>2020</v>
      </c>
      <c r="E4942" s="228" t="s">
        <v>22558</v>
      </c>
    </row>
    <row r="4943" spans="1:5" ht="12.75">
      <c r="A4943" s="227">
        <v>4425</v>
      </c>
      <c r="B4943" s="227" t="s">
        <v>13708</v>
      </c>
      <c r="C4943" s="228" t="s">
        <v>2023</v>
      </c>
      <c r="D4943" s="228" t="s">
        <v>2018</v>
      </c>
      <c r="E4943" s="228" t="s">
        <v>22559</v>
      </c>
    </row>
    <row r="4944" spans="1:5" ht="12.75">
      <c r="A4944" s="227">
        <v>4472</v>
      </c>
      <c r="B4944" s="227" t="s">
        <v>13709</v>
      </c>
      <c r="C4944" s="228" t="s">
        <v>2023</v>
      </c>
      <c r="D4944" s="228" t="s">
        <v>2018</v>
      </c>
      <c r="E4944" s="228" t="s">
        <v>22560</v>
      </c>
    </row>
    <row r="4945" spans="1:5" ht="12.75">
      <c r="A4945" s="227">
        <v>35272</v>
      </c>
      <c r="B4945" s="227" t="s">
        <v>13710</v>
      </c>
      <c r="C4945" s="228" t="s">
        <v>2023</v>
      </c>
      <c r="D4945" s="228" t="s">
        <v>2018</v>
      </c>
      <c r="E4945" s="228" t="s">
        <v>22561</v>
      </c>
    </row>
    <row r="4946" spans="1:5" ht="12.75">
      <c r="A4946" s="227">
        <v>4481</v>
      </c>
      <c r="B4946" s="227" t="s">
        <v>13711</v>
      </c>
      <c r="C4946" s="228" t="s">
        <v>2023</v>
      </c>
      <c r="D4946" s="228" t="s">
        <v>2018</v>
      </c>
      <c r="E4946" s="228" t="s">
        <v>22562</v>
      </c>
    </row>
    <row r="4947" spans="1:5" ht="12.75">
      <c r="A4947" s="227">
        <v>34345</v>
      </c>
      <c r="B4947" s="227" t="s">
        <v>13712</v>
      </c>
      <c r="C4947" s="228" t="s">
        <v>2021</v>
      </c>
      <c r="D4947" s="228" t="s">
        <v>2018</v>
      </c>
      <c r="E4947" s="228" t="s">
        <v>18432</v>
      </c>
    </row>
    <row r="4948" spans="1:5" ht="12.75">
      <c r="A4948" s="227">
        <v>41096</v>
      </c>
      <c r="B4948" s="227" t="s">
        <v>13713</v>
      </c>
      <c r="C4948" s="228" t="s">
        <v>2027</v>
      </c>
      <c r="D4948" s="228" t="s">
        <v>2018</v>
      </c>
      <c r="E4948" s="228" t="s">
        <v>18433</v>
      </c>
    </row>
    <row r="4949" spans="1:5" ht="12.75">
      <c r="A4949" s="227">
        <v>41776</v>
      </c>
      <c r="B4949" s="227" t="s">
        <v>13714</v>
      </c>
      <c r="C4949" s="228" t="s">
        <v>2021</v>
      </c>
      <c r="D4949" s="228" t="s">
        <v>2018</v>
      </c>
      <c r="E4949" s="228" t="s">
        <v>22563</v>
      </c>
    </row>
    <row r="4950" spans="1:5" ht="12.75">
      <c r="A4950" s="227" t="s">
        <v>22564</v>
      </c>
      <c r="B4950" s="227"/>
      <c r="C4950" s="228"/>
      <c r="D4950" s="228"/>
      <c r="E4950" s="228"/>
    </row>
    <row r="4951" spans="1:5" ht="14.25">
      <c r="A4951">
        <v>38972</v>
      </c>
      <c r="B4951" t="s">
        <v>13449</v>
      </c>
      <c r="C4951" t="s">
        <v>2023</v>
      </c>
      <c r="D4951" s="180">
        <v>26.05</v>
      </c>
    </row>
    <row r="4952" spans="1:5" ht="14.25">
      <c r="A4952">
        <v>38973</v>
      </c>
      <c r="B4952" t="s">
        <v>13450</v>
      </c>
      <c r="C4952" t="s">
        <v>2023</v>
      </c>
      <c r="D4952" s="180">
        <v>34.47</v>
      </c>
    </row>
    <row r="4953" spans="1:5" ht="14.25">
      <c r="A4953">
        <v>38974</v>
      </c>
      <c r="B4953" t="s">
        <v>13451</v>
      </c>
      <c r="C4953" t="s">
        <v>2023</v>
      </c>
      <c r="D4953" s="180">
        <v>50.26</v>
      </c>
    </row>
    <row r="4954" spans="1:5" ht="14.25">
      <c r="A4954">
        <v>38975</v>
      </c>
      <c r="B4954" t="s">
        <v>13452</v>
      </c>
      <c r="C4954" t="s">
        <v>2023</v>
      </c>
      <c r="D4954" s="180">
        <v>83.77</v>
      </c>
    </row>
    <row r="4955" spans="1:5" ht="14.25">
      <c r="A4955">
        <v>38976</v>
      </c>
      <c r="B4955" t="s">
        <v>13453</v>
      </c>
      <c r="C4955" t="s">
        <v>2023</v>
      </c>
      <c r="D4955" s="180">
        <v>117.48</v>
      </c>
    </row>
    <row r="4956" spans="1:5" ht="14.25">
      <c r="A4956">
        <v>38986</v>
      </c>
      <c r="B4956" t="s">
        <v>13454</v>
      </c>
      <c r="C4956" t="s">
        <v>2023</v>
      </c>
      <c r="D4956" s="180">
        <v>236.42</v>
      </c>
    </row>
    <row r="4957" spans="1:5" ht="14.25">
      <c r="A4957">
        <v>38978</v>
      </c>
      <c r="B4957" t="s">
        <v>13455</v>
      </c>
      <c r="C4957" t="s">
        <v>2023</v>
      </c>
      <c r="D4957" s="180">
        <v>10.06</v>
      </c>
    </row>
    <row r="4958" spans="1:5" ht="14.25">
      <c r="A4958">
        <v>38979</v>
      </c>
      <c r="B4958" t="s">
        <v>13456</v>
      </c>
      <c r="C4958" t="s">
        <v>2023</v>
      </c>
      <c r="D4958" s="180">
        <v>13.65</v>
      </c>
    </row>
    <row r="4959" spans="1:5" ht="14.25">
      <c r="A4959">
        <v>38980</v>
      </c>
      <c r="B4959" t="s">
        <v>13457</v>
      </c>
      <c r="C4959" t="s">
        <v>2023</v>
      </c>
      <c r="D4959" s="180">
        <v>22.81</v>
      </c>
    </row>
    <row r="4960" spans="1:5" ht="14.25">
      <c r="A4960">
        <v>38981</v>
      </c>
      <c r="B4960" t="s">
        <v>13458</v>
      </c>
      <c r="C4960" t="s">
        <v>2023</v>
      </c>
      <c r="D4960" s="180">
        <v>31.59</v>
      </c>
    </row>
    <row r="4961" spans="1:4" ht="14.25">
      <c r="A4961">
        <v>38982</v>
      </c>
      <c r="B4961" t="s">
        <v>13459</v>
      </c>
      <c r="C4961" t="s">
        <v>2023</v>
      </c>
      <c r="D4961" s="180">
        <v>45.97</v>
      </c>
    </row>
    <row r="4962" spans="1:4" ht="14.25">
      <c r="A4962">
        <v>38983</v>
      </c>
      <c r="B4962" t="s">
        <v>13460</v>
      </c>
      <c r="C4962" t="s">
        <v>2023</v>
      </c>
      <c r="D4962" s="180">
        <v>60.95</v>
      </c>
    </row>
    <row r="4963" spans="1:4" ht="14.25">
      <c r="A4963">
        <v>38984</v>
      </c>
      <c r="B4963" t="s">
        <v>13461</v>
      </c>
      <c r="C4963" t="s">
        <v>2023</v>
      </c>
      <c r="D4963" s="180">
        <v>117.56</v>
      </c>
    </row>
    <row r="4964" spans="1:4" ht="14.25">
      <c r="A4964">
        <v>38985</v>
      </c>
      <c r="B4964" t="s">
        <v>13462</v>
      </c>
      <c r="C4964" t="s">
        <v>2023</v>
      </c>
      <c r="D4964" s="180">
        <v>174.03</v>
      </c>
    </row>
    <row r="4965" spans="1:4" ht="14.25">
      <c r="A4965">
        <v>9836</v>
      </c>
      <c r="B4965" t="s">
        <v>13463</v>
      </c>
      <c r="C4965" t="s">
        <v>2023</v>
      </c>
      <c r="D4965" s="180">
        <v>22.5</v>
      </c>
    </row>
    <row r="4966" spans="1:4" ht="14.25">
      <c r="A4966">
        <v>20065</v>
      </c>
      <c r="B4966" t="s">
        <v>13464</v>
      </c>
      <c r="C4966" t="s">
        <v>2023</v>
      </c>
      <c r="D4966" s="180">
        <v>57.56</v>
      </c>
    </row>
    <row r="4967" spans="1:4" ht="14.25">
      <c r="A4967">
        <v>9835</v>
      </c>
      <c r="B4967" t="s">
        <v>13465</v>
      </c>
      <c r="C4967" t="s">
        <v>2023</v>
      </c>
      <c r="D4967" s="180">
        <v>8.11</v>
      </c>
    </row>
    <row r="4968" spans="1:4" ht="14.25">
      <c r="A4968">
        <v>38032</v>
      </c>
      <c r="B4968" t="s">
        <v>13466</v>
      </c>
      <c r="C4968" t="s">
        <v>2023</v>
      </c>
      <c r="D4968" s="180">
        <v>68.849999999999994</v>
      </c>
    </row>
    <row r="4969" spans="1:4" ht="14.25">
      <c r="A4969">
        <v>38033</v>
      </c>
      <c r="B4969" t="s">
        <v>13467</v>
      </c>
      <c r="C4969" t="s">
        <v>2023</v>
      </c>
      <c r="D4969" s="180">
        <v>112.67</v>
      </c>
    </row>
    <row r="4970" spans="1:4" ht="14.25">
      <c r="A4970">
        <v>38034</v>
      </c>
      <c r="B4970" t="s">
        <v>13468</v>
      </c>
      <c r="C4970" t="s">
        <v>2023</v>
      </c>
      <c r="D4970" s="180">
        <v>186.38</v>
      </c>
    </row>
    <row r="4971" spans="1:4" ht="14.25">
      <c r="A4971">
        <v>38035</v>
      </c>
      <c r="B4971" t="s">
        <v>13469</v>
      </c>
      <c r="C4971" t="s">
        <v>2023</v>
      </c>
      <c r="D4971" s="180">
        <v>259.72000000000003</v>
      </c>
    </row>
    <row r="4972" spans="1:4" ht="14.25">
      <c r="A4972">
        <v>38036</v>
      </c>
      <c r="B4972" t="s">
        <v>13470</v>
      </c>
      <c r="C4972" t="s">
        <v>2023</v>
      </c>
      <c r="D4972" s="180">
        <v>366.48</v>
      </c>
    </row>
    <row r="4973" spans="1:4" ht="14.25">
      <c r="A4973">
        <v>38037</v>
      </c>
      <c r="B4973" t="s">
        <v>13471</v>
      </c>
      <c r="C4973" t="s">
        <v>2023</v>
      </c>
      <c r="D4973" s="180">
        <v>424.94</v>
      </c>
    </row>
    <row r="4974" spans="1:4" ht="14.25">
      <c r="A4974">
        <v>9850</v>
      </c>
      <c r="B4974" t="s">
        <v>13472</v>
      </c>
      <c r="C4974" t="s">
        <v>2023</v>
      </c>
      <c r="D4974" s="180">
        <v>145</v>
      </c>
    </row>
    <row r="4975" spans="1:4" ht="14.25">
      <c r="A4975">
        <v>9853</v>
      </c>
      <c r="B4975" t="s">
        <v>13473</v>
      </c>
      <c r="C4975" t="s">
        <v>2023</v>
      </c>
      <c r="D4975" s="180">
        <v>257.85000000000002</v>
      </c>
    </row>
    <row r="4976" spans="1:4" ht="14.25">
      <c r="A4976">
        <v>9854</v>
      </c>
      <c r="B4976" t="s">
        <v>13474</v>
      </c>
      <c r="C4976" t="s">
        <v>2023</v>
      </c>
      <c r="D4976" s="180">
        <v>112.98</v>
      </c>
    </row>
    <row r="4977" spans="1:4" ht="14.25">
      <c r="A4977">
        <v>9851</v>
      </c>
      <c r="B4977" t="s">
        <v>13475</v>
      </c>
      <c r="C4977" t="s">
        <v>2023</v>
      </c>
      <c r="D4977" s="180">
        <v>195.91</v>
      </c>
    </row>
    <row r="4978" spans="1:4" ht="14.25">
      <c r="A4978">
        <v>9855</v>
      </c>
      <c r="B4978" t="s">
        <v>13476</v>
      </c>
      <c r="C4978" t="s">
        <v>2023</v>
      </c>
      <c r="D4978" s="180">
        <v>327.67</v>
      </c>
    </row>
    <row r="4979" spans="1:4" ht="14.25">
      <c r="A4979">
        <v>9825</v>
      </c>
      <c r="B4979" t="s">
        <v>13477</v>
      </c>
      <c r="C4979" t="s">
        <v>2023</v>
      </c>
      <c r="D4979" s="180">
        <v>60.55</v>
      </c>
    </row>
    <row r="4980" spans="1:4" ht="14.25">
      <c r="A4980">
        <v>9828</v>
      </c>
      <c r="B4980" t="s">
        <v>13478</v>
      </c>
      <c r="C4980" t="s">
        <v>2023</v>
      </c>
      <c r="D4980" s="180">
        <v>162.96</v>
      </c>
    </row>
    <row r="4981" spans="1:4" ht="14.25">
      <c r="A4981">
        <v>9829</v>
      </c>
      <c r="B4981" t="s">
        <v>13479</v>
      </c>
      <c r="C4981" t="s">
        <v>2023</v>
      </c>
      <c r="D4981" s="180">
        <v>276.17</v>
      </c>
    </row>
    <row r="4982" spans="1:4" ht="14.25">
      <c r="A4982">
        <v>9826</v>
      </c>
      <c r="B4982" t="s">
        <v>13480</v>
      </c>
      <c r="C4982" t="s">
        <v>2023</v>
      </c>
      <c r="D4982" s="180">
        <v>420.42</v>
      </c>
    </row>
    <row r="4983" spans="1:4" ht="14.25">
      <c r="A4983">
        <v>9827</v>
      </c>
      <c r="B4983" t="s">
        <v>13481</v>
      </c>
      <c r="C4983" t="s">
        <v>2023</v>
      </c>
      <c r="D4983" s="180">
        <v>597</v>
      </c>
    </row>
    <row r="4984" spans="1:4" ht="14.25">
      <c r="A4984">
        <v>36374</v>
      </c>
      <c r="B4984" t="s">
        <v>13482</v>
      </c>
      <c r="C4984" t="s">
        <v>2023</v>
      </c>
      <c r="D4984" s="180">
        <v>72.569999999999993</v>
      </c>
    </row>
    <row r="4985" spans="1:4" ht="14.25">
      <c r="A4985">
        <v>36084</v>
      </c>
      <c r="B4985" t="s">
        <v>13483</v>
      </c>
      <c r="C4985" t="s">
        <v>2023</v>
      </c>
      <c r="D4985" s="180">
        <v>21.5</v>
      </c>
    </row>
    <row r="4986" spans="1:4" ht="14.25">
      <c r="A4986">
        <v>36373</v>
      </c>
      <c r="B4986" t="s">
        <v>13484</v>
      </c>
      <c r="C4986" t="s">
        <v>2023</v>
      </c>
      <c r="D4986" s="180">
        <v>44.65</v>
      </c>
    </row>
    <row r="4987" spans="1:4" ht="14.25">
      <c r="A4987">
        <v>36377</v>
      </c>
      <c r="B4987" t="s">
        <v>13485</v>
      </c>
      <c r="C4987" t="s">
        <v>2023</v>
      </c>
      <c r="D4987" s="180">
        <v>87.06</v>
      </c>
    </row>
    <row r="4988" spans="1:4" ht="14.25">
      <c r="A4988">
        <v>36375</v>
      </c>
      <c r="B4988" t="s">
        <v>13486</v>
      </c>
      <c r="C4988" t="s">
        <v>2023</v>
      </c>
      <c r="D4988" s="180">
        <v>26.53</v>
      </c>
    </row>
    <row r="4989" spans="1:4" ht="14.25">
      <c r="A4989">
        <v>36376</v>
      </c>
      <c r="B4989" t="s">
        <v>13487</v>
      </c>
      <c r="C4989" t="s">
        <v>2023</v>
      </c>
      <c r="D4989" s="180">
        <v>52.1</v>
      </c>
    </row>
    <row r="4990" spans="1:4" ht="14.25">
      <c r="A4990">
        <v>36380</v>
      </c>
      <c r="B4990" t="s">
        <v>13488</v>
      </c>
      <c r="C4990" t="s">
        <v>2023</v>
      </c>
      <c r="D4990" s="180">
        <v>108.85</v>
      </c>
    </row>
    <row r="4991" spans="1:4" ht="14.25">
      <c r="A4991">
        <v>36378</v>
      </c>
      <c r="B4991" t="s">
        <v>13489</v>
      </c>
      <c r="C4991" t="s">
        <v>2023</v>
      </c>
      <c r="D4991" s="180">
        <v>32.619999999999997</v>
      </c>
    </row>
    <row r="4992" spans="1:4" ht="14.25">
      <c r="A4992">
        <v>36379</v>
      </c>
      <c r="B4992" t="s">
        <v>13490</v>
      </c>
      <c r="C4992" t="s">
        <v>2023</v>
      </c>
      <c r="D4992" s="180">
        <v>65.75</v>
      </c>
    </row>
    <row r="4993" spans="1:4" ht="14.25">
      <c r="A4993">
        <v>9859</v>
      </c>
      <c r="B4993" t="s">
        <v>13491</v>
      </c>
      <c r="C4993" t="s">
        <v>2023</v>
      </c>
      <c r="D4993" s="180">
        <v>16.18</v>
      </c>
    </row>
    <row r="4994" spans="1:4" ht="14.25">
      <c r="A4994">
        <v>9838</v>
      </c>
      <c r="B4994" t="s">
        <v>13492</v>
      </c>
      <c r="C4994" t="s">
        <v>2023</v>
      </c>
      <c r="D4994" s="180">
        <v>13.81</v>
      </c>
    </row>
    <row r="4995" spans="1:4" ht="14.25">
      <c r="A4995">
        <v>9837</v>
      </c>
      <c r="B4995" t="s">
        <v>13493</v>
      </c>
      <c r="C4995" t="s">
        <v>2023</v>
      </c>
      <c r="D4995" s="180">
        <v>19.940000000000001</v>
      </c>
    </row>
    <row r="4996" spans="1:4" ht="14.25">
      <c r="A4996">
        <v>9833</v>
      </c>
      <c r="B4996" t="s">
        <v>13494</v>
      </c>
      <c r="C4996" t="s">
        <v>2023</v>
      </c>
      <c r="D4996" s="180">
        <v>13.25</v>
      </c>
    </row>
    <row r="4997" spans="1:4" ht="14.25">
      <c r="A4997">
        <v>9830</v>
      </c>
      <c r="B4997" t="s">
        <v>13495</v>
      </c>
      <c r="C4997" t="s">
        <v>2023</v>
      </c>
      <c r="D4997" s="180">
        <v>7.09</v>
      </c>
    </row>
    <row r="4998" spans="1:4" ht="14.25">
      <c r="A4998">
        <v>9834</v>
      </c>
      <c r="B4998" t="s">
        <v>13496</v>
      </c>
      <c r="C4998" t="s">
        <v>2023</v>
      </c>
      <c r="D4998" s="180">
        <v>36.880000000000003</v>
      </c>
    </row>
    <row r="4999" spans="1:4" ht="14.25">
      <c r="A4999">
        <v>9863</v>
      </c>
      <c r="B4999" t="s">
        <v>13497</v>
      </c>
      <c r="C4999" t="s">
        <v>2023</v>
      </c>
      <c r="D4999" s="180">
        <v>116.73</v>
      </c>
    </row>
    <row r="5000" spans="1:4" ht="14.25">
      <c r="A5000">
        <v>9860</v>
      </c>
      <c r="B5000" t="s">
        <v>13498</v>
      </c>
      <c r="C5000" t="s">
        <v>2023</v>
      </c>
      <c r="D5000" s="180">
        <v>74.94</v>
      </c>
    </row>
    <row r="5001" spans="1:4" ht="14.25">
      <c r="A5001">
        <v>9862</v>
      </c>
      <c r="B5001" t="s">
        <v>13499</v>
      </c>
      <c r="C5001" t="s">
        <v>2023</v>
      </c>
      <c r="D5001" s="180">
        <v>52.88</v>
      </c>
    </row>
    <row r="5002" spans="1:4" ht="14.25">
      <c r="A5002">
        <v>9861</v>
      </c>
      <c r="B5002" t="s">
        <v>13500</v>
      </c>
      <c r="C5002" t="s">
        <v>2023</v>
      </c>
      <c r="D5002" s="180">
        <v>42.5</v>
      </c>
    </row>
    <row r="5003" spans="1:4" ht="14.25">
      <c r="A5003">
        <v>9856</v>
      </c>
      <c r="B5003" t="s">
        <v>13501</v>
      </c>
      <c r="C5003" t="s">
        <v>2023</v>
      </c>
      <c r="D5003" s="180">
        <v>11.42</v>
      </c>
    </row>
    <row r="5004" spans="1:4" ht="14.25">
      <c r="A5004">
        <v>9866</v>
      </c>
      <c r="B5004" t="s">
        <v>13502</v>
      </c>
      <c r="C5004" t="s">
        <v>2023</v>
      </c>
      <c r="D5004" s="180">
        <v>31.39</v>
      </c>
    </row>
    <row r="5005" spans="1:4" ht="14.25">
      <c r="A5005">
        <v>9857</v>
      </c>
      <c r="B5005" t="s">
        <v>13503</v>
      </c>
      <c r="C5005" t="s">
        <v>2023</v>
      </c>
      <c r="D5005" s="180">
        <v>150.97</v>
      </c>
    </row>
    <row r="5006" spans="1:4" ht="14.25">
      <c r="A5006">
        <v>9864</v>
      </c>
      <c r="B5006" t="s">
        <v>13504</v>
      </c>
      <c r="C5006" t="s">
        <v>2023</v>
      </c>
      <c r="D5006" s="180">
        <v>182.26</v>
      </c>
    </row>
    <row r="5007" spans="1:4" ht="14.25">
      <c r="A5007">
        <v>9865</v>
      </c>
      <c r="B5007" t="s">
        <v>13505</v>
      </c>
      <c r="C5007" t="s">
        <v>2023</v>
      </c>
      <c r="D5007" s="180">
        <v>262.12</v>
      </c>
    </row>
    <row r="5008" spans="1:4" ht="14.25">
      <c r="A5008">
        <v>9858</v>
      </c>
      <c r="B5008" t="s">
        <v>13506</v>
      </c>
      <c r="C5008" t="s">
        <v>2023</v>
      </c>
      <c r="D5008" s="180">
        <v>274.8</v>
      </c>
    </row>
    <row r="5009" spans="1:4" ht="14.25">
      <c r="A5009">
        <v>9841</v>
      </c>
      <c r="B5009" t="s">
        <v>13507</v>
      </c>
      <c r="C5009" t="s">
        <v>2023</v>
      </c>
      <c r="D5009" s="180">
        <v>55.53</v>
      </c>
    </row>
    <row r="5010" spans="1:4" ht="14.25">
      <c r="A5010">
        <v>9840</v>
      </c>
      <c r="B5010" t="s">
        <v>13508</v>
      </c>
      <c r="C5010" t="s">
        <v>2023</v>
      </c>
      <c r="D5010" s="180">
        <v>112.86</v>
      </c>
    </row>
    <row r="5011" spans="1:4" ht="14.25">
      <c r="A5011">
        <v>20067</v>
      </c>
      <c r="B5011" t="s">
        <v>13509</v>
      </c>
      <c r="C5011" t="s">
        <v>2023</v>
      </c>
      <c r="D5011" s="180">
        <v>19.39</v>
      </c>
    </row>
    <row r="5012" spans="1:4" ht="14.25">
      <c r="A5012">
        <v>20068</v>
      </c>
      <c r="B5012" t="s">
        <v>13510</v>
      </c>
      <c r="C5012" t="s">
        <v>2023</v>
      </c>
      <c r="D5012" s="180">
        <v>24.19</v>
      </c>
    </row>
    <row r="5013" spans="1:4" ht="14.25">
      <c r="A5013">
        <v>9839</v>
      </c>
      <c r="B5013" t="s">
        <v>13511</v>
      </c>
      <c r="C5013" t="s">
        <v>2023</v>
      </c>
      <c r="D5013" s="180">
        <v>31.7</v>
      </c>
    </row>
    <row r="5014" spans="1:4" ht="14.25">
      <c r="A5014">
        <v>9870</v>
      </c>
      <c r="B5014" t="s">
        <v>13512</v>
      </c>
      <c r="C5014" t="s">
        <v>2023</v>
      </c>
      <c r="D5014" s="180">
        <v>127.29</v>
      </c>
    </row>
    <row r="5015" spans="1:4" ht="14.25">
      <c r="A5015">
        <v>9867</v>
      </c>
      <c r="B5015" t="s">
        <v>13513</v>
      </c>
      <c r="C5015" t="s">
        <v>2023</v>
      </c>
      <c r="D5015" s="180">
        <v>4.68</v>
      </c>
    </row>
    <row r="5016" spans="1:4" ht="14.25">
      <c r="A5016">
        <v>9868</v>
      </c>
      <c r="B5016" t="s">
        <v>13514</v>
      </c>
      <c r="C5016" t="s">
        <v>2023</v>
      </c>
      <c r="D5016" s="180">
        <v>6</v>
      </c>
    </row>
    <row r="5017" spans="1:4" ht="14.25">
      <c r="A5017">
        <v>9869</v>
      </c>
      <c r="B5017" t="s">
        <v>13515</v>
      </c>
      <c r="C5017" t="s">
        <v>2023</v>
      </c>
      <c r="D5017" s="180">
        <v>13.47</v>
      </c>
    </row>
    <row r="5018" spans="1:4" ht="14.25">
      <c r="A5018">
        <v>9874</v>
      </c>
      <c r="B5018" t="s">
        <v>13516</v>
      </c>
      <c r="C5018" t="s">
        <v>2023</v>
      </c>
      <c r="D5018" s="180">
        <v>19.61</v>
      </c>
    </row>
    <row r="5019" spans="1:4" ht="14.25">
      <c r="A5019">
        <v>9875</v>
      </c>
      <c r="B5019" t="s">
        <v>13517</v>
      </c>
      <c r="C5019" t="s">
        <v>2023</v>
      </c>
      <c r="D5019" s="180">
        <v>22.47</v>
      </c>
    </row>
    <row r="5020" spans="1:4" ht="14.25">
      <c r="A5020">
        <v>9873</v>
      </c>
      <c r="B5020" t="s">
        <v>13518</v>
      </c>
      <c r="C5020" t="s">
        <v>2023</v>
      </c>
      <c r="D5020" s="180">
        <v>37.909999999999997</v>
      </c>
    </row>
    <row r="5021" spans="1:4" ht="14.25">
      <c r="A5021">
        <v>9871</v>
      </c>
      <c r="B5021" t="s">
        <v>13519</v>
      </c>
      <c r="C5021" t="s">
        <v>2023</v>
      </c>
      <c r="D5021" s="180">
        <v>63.5</v>
      </c>
    </row>
    <row r="5022" spans="1:4" ht="14.25">
      <c r="A5022">
        <v>9872</v>
      </c>
      <c r="B5022" t="s">
        <v>13520</v>
      </c>
      <c r="C5022" t="s">
        <v>2023</v>
      </c>
      <c r="D5022" s="180">
        <v>79.34</v>
      </c>
    </row>
    <row r="5023" spans="1:4" ht="14.25">
      <c r="A5023">
        <v>7667</v>
      </c>
      <c r="B5023" t="s">
        <v>13521</v>
      </c>
      <c r="C5023" t="s">
        <v>2023</v>
      </c>
      <c r="D5023" s="181">
        <v>3984.55</v>
      </c>
    </row>
    <row r="5024" spans="1:4" ht="14.25">
      <c r="A5024">
        <v>7660</v>
      </c>
      <c r="B5024" t="s">
        <v>13522</v>
      </c>
      <c r="C5024" t="s">
        <v>2023</v>
      </c>
      <c r="D5024" s="181">
        <v>5079.3500000000004</v>
      </c>
    </row>
    <row r="5025" spans="1:4" ht="14.25">
      <c r="A5025">
        <v>7676</v>
      </c>
      <c r="B5025" t="s">
        <v>13523</v>
      </c>
      <c r="C5025" t="s">
        <v>2023</v>
      </c>
      <c r="D5025" s="181">
        <v>5137.3999999999996</v>
      </c>
    </row>
    <row r="5026" spans="1:4" ht="14.25">
      <c r="A5026">
        <v>12426</v>
      </c>
      <c r="B5026" t="s">
        <v>13524</v>
      </c>
      <c r="C5026" t="s">
        <v>2017</v>
      </c>
      <c r="D5026" s="180">
        <v>40.76</v>
      </c>
    </row>
    <row r="5027" spans="1:4" ht="14.25">
      <c r="A5027">
        <v>12425</v>
      </c>
      <c r="B5027" t="s">
        <v>13525</v>
      </c>
      <c r="C5027" t="s">
        <v>2017</v>
      </c>
      <c r="D5027" s="180">
        <v>56</v>
      </c>
    </row>
    <row r="5028" spans="1:4" ht="14.25">
      <c r="A5028">
        <v>12427</v>
      </c>
      <c r="B5028" t="s">
        <v>13526</v>
      </c>
      <c r="C5028" t="s">
        <v>2017</v>
      </c>
      <c r="D5028" s="180">
        <v>232.43</v>
      </c>
    </row>
    <row r="5029" spans="1:4" ht="14.25">
      <c r="A5029">
        <v>12428</v>
      </c>
      <c r="B5029" t="s">
        <v>13527</v>
      </c>
      <c r="C5029" t="s">
        <v>2017</v>
      </c>
      <c r="D5029" s="180">
        <v>149.19</v>
      </c>
    </row>
    <row r="5030" spans="1:4" ht="14.25">
      <c r="A5030">
        <v>12430</v>
      </c>
      <c r="B5030" t="s">
        <v>13528</v>
      </c>
      <c r="C5030" t="s">
        <v>2017</v>
      </c>
      <c r="D5030" s="180">
        <v>49.97</v>
      </c>
    </row>
    <row r="5031" spans="1:4" ht="14.25">
      <c r="A5031">
        <v>12429</v>
      </c>
      <c r="B5031" t="s">
        <v>13529</v>
      </c>
      <c r="C5031" t="s">
        <v>2017</v>
      </c>
      <c r="D5031" s="180">
        <v>375.84</v>
      </c>
    </row>
    <row r="5032" spans="1:4" ht="14.25">
      <c r="A5032">
        <v>12431</v>
      </c>
      <c r="B5032" t="s">
        <v>13530</v>
      </c>
      <c r="C5032" t="s">
        <v>2017</v>
      </c>
      <c r="D5032" s="180">
        <v>639.62</v>
      </c>
    </row>
    <row r="5033" spans="1:4" ht="14.25">
      <c r="A5033">
        <v>12432</v>
      </c>
      <c r="B5033" t="s">
        <v>13531</v>
      </c>
      <c r="C5033" t="s">
        <v>2017</v>
      </c>
      <c r="D5033" s="180">
        <v>131.55000000000001</v>
      </c>
    </row>
    <row r="5034" spans="1:4" ht="14.25">
      <c r="A5034">
        <v>12434</v>
      </c>
      <c r="B5034" t="s">
        <v>13532</v>
      </c>
      <c r="C5034" t="s">
        <v>2017</v>
      </c>
      <c r="D5034" s="180">
        <v>42.87</v>
      </c>
    </row>
    <row r="5035" spans="1:4" ht="14.25">
      <c r="A5035">
        <v>12433</v>
      </c>
      <c r="B5035" t="s">
        <v>13533</v>
      </c>
      <c r="C5035" t="s">
        <v>2017</v>
      </c>
      <c r="D5035" s="180">
        <v>83.74</v>
      </c>
    </row>
    <row r="5036" spans="1:4" ht="14.25">
      <c r="A5036">
        <v>12435</v>
      </c>
      <c r="B5036" t="s">
        <v>13534</v>
      </c>
      <c r="C5036" t="s">
        <v>2017</v>
      </c>
      <c r="D5036" s="180">
        <v>259.17</v>
      </c>
    </row>
    <row r="5037" spans="1:4" ht="14.25">
      <c r="A5037">
        <v>12437</v>
      </c>
      <c r="B5037" t="s">
        <v>13535</v>
      </c>
      <c r="C5037" t="s">
        <v>2017</v>
      </c>
      <c r="D5037" s="180">
        <v>209.31</v>
      </c>
    </row>
    <row r="5038" spans="1:4" ht="14.25">
      <c r="A5038">
        <v>12439</v>
      </c>
      <c r="B5038" t="s">
        <v>13536</v>
      </c>
      <c r="C5038" t="s">
        <v>2017</v>
      </c>
      <c r="D5038" s="180">
        <v>67.180000000000007</v>
      </c>
    </row>
    <row r="5039" spans="1:4" ht="14.25">
      <c r="A5039">
        <v>12438</v>
      </c>
      <c r="B5039" t="s">
        <v>13537</v>
      </c>
      <c r="C5039" t="s">
        <v>2017</v>
      </c>
      <c r="D5039" s="180">
        <v>378.79</v>
      </c>
    </row>
    <row r="5040" spans="1:4" ht="14.25">
      <c r="A5040">
        <v>12436</v>
      </c>
      <c r="B5040" t="s">
        <v>13538</v>
      </c>
      <c r="C5040" t="s">
        <v>2017</v>
      </c>
      <c r="D5040" s="180">
        <v>478.49</v>
      </c>
    </row>
    <row r="5041" spans="1:4" ht="14.25">
      <c r="A5041">
        <v>36357</v>
      </c>
      <c r="B5041" t="s">
        <v>13539</v>
      </c>
      <c r="C5041" t="s">
        <v>2017</v>
      </c>
      <c r="D5041" s="180">
        <v>178.97</v>
      </c>
    </row>
    <row r="5042" spans="1:4" ht="14.25">
      <c r="A5042">
        <v>12424</v>
      </c>
      <c r="B5042" t="s">
        <v>13540</v>
      </c>
      <c r="C5042" t="s">
        <v>2017</v>
      </c>
      <c r="D5042" s="180">
        <v>86.22</v>
      </c>
    </row>
    <row r="5043" spans="1:4" ht="14.25">
      <c r="A5043">
        <v>12440</v>
      </c>
      <c r="B5043" t="s">
        <v>13541</v>
      </c>
      <c r="C5043" t="s">
        <v>2017</v>
      </c>
      <c r="D5043" s="180">
        <v>83.34</v>
      </c>
    </row>
    <row r="5044" spans="1:4" ht="14.25">
      <c r="A5044">
        <v>9884</v>
      </c>
      <c r="B5044" t="s">
        <v>13542</v>
      </c>
      <c r="C5044" t="s">
        <v>2017</v>
      </c>
      <c r="D5044" s="180">
        <v>62.16</v>
      </c>
    </row>
    <row r="5045" spans="1:4" ht="14.25">
      <c r="A5045">
        <v>9888</v>
      </c>
      <c r="B5045" t="s">
        <v>13543</v>
      </c>
      <c r="C5045" t="s">
        <v>2017</v>
      </c>
      <c r="D5045" s="180">
        <v>49.94</v>
      </c>
    </row>
    <row r="5046" spans="1:4" ht="14.25">
      <c r="A5046">
        <v>9883</v>
      </c>
      <c r="B5046" t="s">
        <v>13544</v>
      </c>
      <c r="C5046" t="s">
        <v>2017</v>
      </c>
      <c r="D5046" s="180">
        <v>21.79</v>
      </c>
    </row>
    <row r="5047" spans="1:4" ht="14.25">
      <c r="A5047">
        <v>9886</v>
      </c>
      <c r="B5047" t="s">
        <v>13545</v>
      </c>
      <c r="C5047" t="s">
        <v>2017</v>
      </c>
      <c r="D5047" s="180">
        <v>29.85</v>
      </c>
    </row>
    <row r="5048" spans="1:4" ht="14.25">
      <c r="A5048">
        <v>9889</v>
      </c>
      <c r="B5048" t="s">
        <v>13546</v>
      </c>
      <c r="C5048" t="s">
        <v>2017</v>
      </c>
      <c r="D5048" s="180">
        <v>151.24</v>
      </c>
    </row>
    <row r="5049" spans="1:4" ht="14.25">
      <c r="A5049">
        <v>9887</v>
      </c>
      <c r="B5049" t="s">
        <v>13547</v>
      </c>
      <c r="C5049" t="s">
        <v>2017</v>
      </c>
      <c r="D5049" s="180">
        <v>91.41</v>
      </c>
    </row>
    <row r="5050" spans="1:4" ht="14.25">
      <c r="A5050">
        <v>9885</v>
      </c>
      <c r="B5050" t="s">
        <v>13548</v>
      </c>
      <c r="C5050" t="s">
        <v>2017</v>
      </c>
      <c r="D5050" s="180">
        <v>28.86</v>
      </c>
    </row>
    <row r="5051" spans="1:4" ht="14.25">
      <c r="A5051">
        <v>9890</v>
      </c>
      <c r="B5051" t="s">
        <v>13549</v>
      </c>
      <c r="C5051" t="s">
        <v>2017</v>
      </c>
      <c r="D5051" s="180">
        <v>234.3</v>
      </c>
    </row>
    <row r="5052" spans="1:4" ht="14.25">
      <c r="A5052">
        <v>9891</v>
      </c>
      <c r="B5052" t="s">
        <v>13550</v>
      </c>
      <c r="C5052" t="s">
        <v>2017</v>
      </c>
      <c r="D5052" s="180">
        <v>328.92</v>
      </c>
    </row>
    <row r="5053" spans="1:4" ht="14.25">
      <c r="A5053">
        <v>39292</v>
      </c>
      <c r="B5053" t="s">
        <v>13551</v>
      </c>
      <c r="C5053" t="s">
        <v>2017</v>
      </c>
      <c r="D5053" s="180">
        <v>11.73</v>
      </c>
    </row>
    <row r="5054" spans="1:4" ht="14.25">
      <c r="A5054">
        <v>39293</v>
      </c>
      <c r="B5054" t="s">
        <v>13552</v>
      </c>
      <c r="C5054" t="s">
        <v>2017</v>
      </c>
      <c r="D5054" s="180">
        <v>18.93</v>
      </c>
    </row>
    <row r="5055" spans="1:4" ht="14.25">
      <c r="A5055">
        <v>39294</v>
      </c>
      <c r="B5055" t="s">
        <v>13553</v>
      </c>
      <c r="C5055" t="s">
        <v>2017</v>
      </c>
      <c r="D5055" s="180">
        <v>18.93</v>
      </c>
    </row>
    <row r="5056" spans="1:4" ht="14.25">
      <c r="A5056">
        <v>39295</v>
      </c>
      <c r="B5056" t="s">
        <v>13554</v>
      </c>
      <c r="C5056" t="s">
        <v>2017</v>
      </c>
      <c r="D5056" s="180">
        <v>32.28</v>
      </c>
    </row>
    <row r="5057" spans="1:4" ht="14.25">
      <c r="A5057">
        <v>36313</v>
      </c>
      <c r="B5057" t="s">
        <v>13555</v>
      </c>
      <c r="C5057" t="s">
        <v>2017</v>
      </c>
      <c r="D5057" s="180">
        <v>42.43</v>
      </c>
    </row>
    <row r="5058" spans="1:4" ht="14.25">
      <c r="A5058">
        <v>36316</v>
      </c>
      <c r="B5058" t="s">
        <v>13556</v>
      </c>
      <c r="C5058" t="s">
        <v>2017</v>
      </c>
      <c r="D5058" s="180">
        <v>51.45</v>
      </c>
    </row>
    <row r="5059" spans="1:4" ht="14.25">
      <c r="A5059">
        <v>64</v>
      </c>
      <c r="B5059" t="s">
        <v>13557</v>
      </c>
      <c r="C5059" t="s">
        <v>2017</v>
      </c>
      <c r="D5059" s="180">
        <v>5.14</v>
      </c>
    </row>
    <row r="5060" spans="1:4" ht="14.25">
      <c r="A5060">
        <v>37423</v>
      </c>
      <c r="B5060" t="s">
        <v>13558</v>
      </c>
      <c r="C5060" t="s">
        <v>2017</v>
      </c>
      <c r="D5060" s="180">
        <v>12.69</v>
      </c>
    </row>
    <row r="5061" spans="1:4" ht="14.25">
      <c r="A5061">
        <v>39296</v>
      </c>
      <c r="B5061" t="s">
        <v>13559</v>
      </c>
      <c r="C5061" t="s">
        <v>2017</v>
      </c>
      <c r="D5061" s="180">
        <v>9.06</v>
      </c>
    </row>
    <row r="5062" spans="1:4" ht="14.25">
      <c r="A5062">
        <v>39297</v>
      </c>
      <c r="B5062" t="s">
        <v>13560</v>
      </c>
      <c r="C5062" t="s">
        <v>2017</v>
      </c>
      <c r="D5062" s="180">
        <v>12.95</v>
      </c>
    </row>
    <row r="5063" spans="1:4" ht="14.25">
      <c r="A5063">
        <v>39298</v>
      </c>
      <c r="B5063" t="s">
        <v>13561</v>
      </c>
      <c r="C5063" t="s">
        <v>2017</v>
      </c>
      <c r="D5063" s="180">
        <v>22.82</v>
      </c>
    </row>
    <row r="5064" spans="1:4" ht="14.25">
      <c r="A5064">
        <v>39299</v>
      </c>
      <c r="B5064" t="s">
        <v>13562</v>
      </c>
      <c r="C5064" t="s">
        <v>2017</v>
      </c>
      <c r="D5064" s="180">
        <v>38.840000000000003</v>
      </c>
    </row>
    <row r="5065" spans="1:4" ht="14.25">
      <c r="A5065">
        <v>9892</v>
      </c>
      <c r="B5065" t="s">
        <v>13563</v>
      </c>
      <c r="C5065" t="s">
        <v>2017</v>
      </c>
      <c r="D5065" s="180">
        <v>10.199999999999999</v>
      </c>
    </row>
    <row r="5066" spans="1:4" ht="14.25">
      <c r="A5066">
        <v>9893</v>
      </c>
      <c r="B5066" t="s">
        <v>13564</v>
      </c>
      <c r="C5066" t="s">
        <v>2017</v>
      </c>
      <c r="D5066" s="180">
        <v>138.46</v>
      </c>
    </row>
    <row r="5067" spans="1:4" ht="14.25">
      <c r="A5067">
        <v>9901</v>
      </c>
      <c r="B5067" t="s">
        <v>13565</v>
      </c>
      <c r="C5067" t="s">
        <v>2017</v>
      </c>
      <c r="D5067" s="180">
        <v>61.45</v>
      </c>
    </row>
    <row r="5068" spans="1:4" ht="14.25">
      <c r="A5068">
        <v>9896</v>
      </c>
      <c r="B5068" t="s">
        <v>13566</v>
      </c>
      <c r="C5068" t="s">
        <v>2017</v>
      </c>
      <c r="D5068" s="180">
        <v>55.38</v>
      </c>
    </row>
    <row r="5069" spans="1:4" ht="14.25">
      <c r="A5069">
        <v>9900</v>
      </c>
      <c r="B5069" t="s">
        <v>13567</v>
      </c>
      <c r="C5069" t="s">
        <v>2017</v>
      </c>
      <c r="D5069" s="180">
        <v>33.6</v>
      </c>
    </row>
    <row r="5070" spans="1:4" ht="14.25">
      <c r="A5070">
        <v>9898</v>
      </c>
      <c r="B5070" t="s">
        <v>13568</v>
      </c>
      <c r="C5070" t="s">
        <v>2017</v>
      </c>
      <c r="D5070" s="180">
        <v>284.7</v>
      </c>
    </row>
    <row r="5071" spans="1:4" ht="14.25">
      <c r="A5071">
        <v>9899</v>
      </c>
      <c r="B5071" t="s">
        <v>13569</v>
      </c>
      <c r="C5071" t="s">
        <v>2017</v>
      </c>
      <c r="D5071" s="180">
        <v>18.34</v>
      </c>
    </row>
    <row r="5072" spans="1:4" ht="14.25">
      <c r="A5072">
        <v>9902</v>
      </c>
      <c r="B5072" t="s">
        <v>13570</v>
      </c>
      <c r="C5072" t="s">
        <v>2017</v>
      </c>
      <c r="D5072" s="180">
        <v>360.53</v>
      </c>
    </row>
    <row r="5073" spans="1:4" ht="14.25">
      <c r="A5073">
        <v>9908</v>
      </c>
      <c r="B5073" t="s">
        <v>13571</v>
      </c>
      <c r="C5073" t="s">
        <v>2017</v>
      </c>
      <c r="D5073" s="180">
        <v>718.84</v>
      </c>
    </row>
    <row r="5074" spans="1:4" ht="14.25">
      <c r="A5074">
        <v>9905</v>
      </c>
      <c r="B5074" t="s">
        <v>13572</v>
      </c>
      <c r="C5074" t="s">
        <v>2017</v>
      </c>
      <c r="D5074" s="180">
        <v>12.01</v>
      </c>
    </row>
    <row r="5075" spans="1:4" ht="14.25">
      <c r="A5075">
        <v>9906</v>
      </c>
      <c r="B5075" t="s">
        <v>13573</v>
      </c>
      <c r="C5075" t="s">
        <v>2017</v>
      </c>
      <c r="D5075" s="180">
        <v>14.39</v>
      </c>
    </row>
    <row r="5076" spans="1:4" ht="14.25">
      <c r="A5076">
        <v>9895</v>
      </c>
      <c r="B5076" t="s">
        <v>13574</v>
      </c>
      <c r="C5076" t="s">
        <v>2017</v>
      </c>
      <c r="D5076" s="180">
        <v>23.61</v>
      </c>
    </row>
    <row r="5077" spans="1:4" ht="14.25">
      <c r="A5077">
        <v>9894</v>
      </c>
      <c r="B5077" t="s">
        <v>13575</v>
      </c>
      <c r="C5077" t="s">
        <v>2017</v>
      </c>
      <c r="D5077" s="180">
        <v>46</v>
      </c>
    </row>
    <row r="5078" spans="1:4" ht="14.25">
      <c r="A5078">
        <v>9897</v>
      </c>
      <c r="B5078" t="s">
        <v>13576</v>
      </c>
      <c r="C5078" t="s">
        <v>2017</v>
      </c>
      <c r="D5078" s="180">
        <v>49.81</v>
      </c>
    </row>
    <row r="5079" spans="1:4" ht="14.25">
      <c r="A5079">
        <v>9910</v>
      </c>
      <c r="B5079" t="s">
        <v>13577</v>
      </c>
      <c r="C5079" t="s">
        <v>2017</v>
      </c>
      <c r="D5079" s="180">
        <v>125.36</v>
      </c>
    </row>
    <row r="5080" spans="1:4" ht="14.25">
      <c r="A5080">
        <v>9909</v>
      </c>
      <c r="B5080" t="s">
        <v>13578</v>
      </c>
      <c r="C5080" t="s">
        <v>2017</v>
      </c>
      <c r="D5080" s="180">
        <v>252.97</v>
      </c>
    </row>
    <row r="5081" spans="1:4" ht="14.25">
      <c r="A5081">
        <v>9907</v>
      </c>
      <c r="B5081" t="s">
        <v>13579</v>
      </c>
      <c r="C5081" t="s">
        <v>2017</v>
      </c>
      <c r="D5081" s="180">
        <v>388.96</v>
      </c>
    </row>
    <row r="5082" spans="1:4" ht="14.25">
      <c r="A5082">
        <v>20973</v>
      </c>
      <c r="B5082" t="s">
        <v>13580</v>
      </c>
      <c r="C5082" t="s">
        <v>2017</v>
      </c>
      <c r="D5082" s="180">
        <v>112.38</v>
      </c>
    </row>
    <row r="5083" spans="1:4" ht="14.25">
      <c r="A5083">
        <v>20974</v>
      </c>
      <c r="B5083" t="s">
        <v>13581</v>
      </c>
      <c r="C5083" t="s">
        <v>2017</v>
      </c>
      <c r="D5083" s="180">
        <v>160.78</v>
      </c>
    </row>
    <row r="5084" spans="1:4" ht="14.25">
      <c r="A5084">
        <v>37989</v>
      </c>
      <c r="B5084" t="s">
        <v>13582</v>
      </c>
      <c r="C5084" t="s">
        <v>2017</v>
      </c>
      <c r="D5084" s="180">
        <v>15.6</v>
      </c>
    </row>
    <row r="5085" spans="1:4" ht="14.25">
      <c r="A5085">
        <v>37990</v>
      </c>
      <c r="B5085" t="s">
        <v>13583</v>
      </c>
      <c r="C5085" t="s">
        <v>2017</v>
      </c>
      <c r="D5085" s="180">
        <v>18.12</v>
      </c>
    </row>
    <row r="5086" spans="1:4" ht="14.25">
      <c r="A5086">
        <v>37991</v>
      </c>
      <c r="B5086" t="s">
        <v>13584</v>
      </c>
      <c r="C5086" t="s">
        <v>2017</v>
      </c>
      <c r="D5086" s="180">
        <v>28.67</v>
      </c>
    </row>
    <row r="5087" spans="1:4" ht="14.25">
      <c r="A5087">
        <v>37992</v>
      </c>
      <c r="B5087" t="s">
        <v>13585</v>
      </c>
      <c r="C5087" t="s">
        <v>2017</v>
      </c>
      <c r="D5087" s="180">
        <v>43.79</v>
      </c>
    </row>
    <row r="5088" spans="1:4" ht="14.25">
      <c r="A5088">
        <v>37993</v>
      </c>
      <c r="B5088" t="s">
        <v>13586</v>
      </c>
      <c r="C5088" t="s">
        <v>2017</v>
      </c>
      <c r="D5088" s="180">
        <v>65</v>
      </c>
    </row>
    <row r="5089" spans="1:4" ht="14.25">
      <c r="A5089">
        <v>37994</v>
      </c>
      <c r="B5089" t="s">
        <v>13587</v>
      </c>
      <c r="C5089" t="s">
        <v>2017</v>
      </c>
      <c r="D5089" s="180">
        <v>156.19</v>
      </c>
    </row>
    <row r="5090" spans="1:4" ht="14.25">
      <c r="A5090">
        <v>37995</v>
      </c>
      <c r="B5090" t="s">
        <v>13588</v>
      </c>
      <c r="C5090" t="s">
        <v>2017</v>
      </c>
      <c r="D5090" s="180">
        <v>226.69</v>
      </c>
    </row>
    <row r="5091" spans="1:4" ht="14.25">
      <c r="A5091">
        <v>37996</v>
      </c>
      <c r="B5091" t="s">
        <v>13589</v>
      </c>
      <c r="C5091" t="s">
        <v>2017</v>
      </c>
      <c r="D5091" s="180">
        <v>334.25</v>
      </c>
    </row>
    <row r="5092" spans="1:4" ht="14.25">
      <c r="A5092">
        <v>13883</v>
      </c>
      <c r="B5092" t="s">
        <v>13590</v>
      </c>
      <c r="C5092" t="s">
        <v>2017</v>
      </c>
      <c r="D5092" s="181">
        <v>137267.59</v>
      </c>
    </row>
    <row r="5093" spans="1:4" ht="14.25">
      <c r="A5093">
        <v>38604</v>
      </c>
      <c r="B5093" t="s">
        <v>13591</v>
      </c>
      <c r="C5093" t="s">
        <v>2017</v>
      </c>
      <c r="D5093" s="181">
        <v>170964.97</v>
      </c>
    </row>
    <row r="5094" spans="1:4" ht="14.25">
      <c r="A5094">
        <v>10601</v>
      </c>
      <c r="B5094" t="s">
        <v>13592</v>
      </c>
      <c r="C5094" t="s">
        <v>2017</v>
      </c>
      <c r="D5094" s="181">
        <v>3325609.68</v>
      </c>
    </row>
    <row r="5095" spans="1:4" ht="14.25">
      <c r="A5095">
        <v>44469</v>
      </c>
      <c r="B5095" t="s">
        <v>13593</v>
      </c>
      <c r="C5095" t="s">
        <v>2017</v>
      </c>
      <c r="D5095" s="181">
        <v>8756212.9299999997</v>
      </c>
    </row>
    <row r="5096" spans="1:4" ht="14.25">
      <c r="A5096">
        <v>13894</v>
      </c>
      <c r="B5096" t="s">
        <v>13594</v>
      </c>
      <c r="C5096" t="s">
        <v>2017</v>
      </c>
      <c r="D5096" s="181">
        <v>392649.25</v>
      </c>
    </row>
    <row r="5097" spans="1:4" ht="14.25">
      <c r="A5097">
        <v>13895</v>
      </c>
      <c r="B5097" t="s">
        <v>13595</v>
      </c>
      <c r="C5097" t="s">
        <v>2017</v>
      </c>
      <c r="D5097" s="181">
        <v>527982.35</v>
      </c>
    </row>
    <row r="5098" spans="1:4" ht="14.25">
      <c r="A5098">
        <v>13892</v>
      </c>
      <c r="B5098" t="s">
        <v>13596</v>
      </c>
      <c r="C5098" t="s">
        <v>2017</v>
      </c>
      <c r="D5098" s="181">
        <v>647029.46</v>
      </c>
    </row>
    <row r="5099" spans="1:4" ht="14.25">
      <c r="A5099">
        <v>9914</v>
      </c>
      <c r="B5099" t="s">
        <v>13597</v>
      </c>
      <c r="C5099" t="s">
        <v>2017</v>
      </c>
      <c r="D5099" s="181">
        <v>700000</v>
      </c>
    </row>
    <row r="5100" spans="1:4" ht="14.25">
      <c r="A5100">
        <v>36485</v>
      </c>
      <c r="B5100" t="s">
        <v>13598</v>
      </c>
      <c r="C5100" t="s">
        <v>2017</v>
      </c>
      <c r="D5100" s="181">
        <v>624039.89</v>
      </c>
    </row>
    <row r="5101" spans="1:4" ht="14.25">
      <c r="A5101">
        <v>9912</v>
      </c>
      <c r="B5101" t="s">
        <v>13599</v>
      </c>
      <c r="C5101" t="s">
        <v>2017</v>
      </c>
      <c r="D5101" s="181">
        <v>2707421</v>
      </c>
    </row>
    <row r="5102" spans="1:4" ht="14.25">
      <c r="A5102">
        <v>9921</v>
      </c>
      <c r="B5102" t="s">
        <v>13600</v>
      </c>
      <c r="C5102" t="s">
        <v>2017</v>
      </c>
      <c r="D5102" s="181">
        <v>1396615.81</v>
      </c>
    </row>
    <row r="5103" spans="1:4" ht="14.25">
      <c r="A5103">
        <v>21112</v>
      </c>
      <c r="B5103" t="s">
        <v>13601</v>
      </c>
      <c r="C5103" t="s">
        <v>2017</v>
      </c>
      <c r="D5103" s="180">
        <v>187.28</v>
      </c>
    </row>
    <row r="5104" spans="1:4" ht="14.25">
      <c r="A5104">
        <v>10228</v>
      </c>
      <c r="B5104" t="s">
        <v>13602</v>
      </c>
      <c r="C5104" t="s">
        <v>2017</v>
      </c>
      <c r="D5104" s="180">
        <v>217.57</v>
      </c>
    </row>
    <row r="5105" spans="1:4" ht="14.25">
      <c r="A5105">
        <v>11781</v>
      </c>
      <c r="B5105" t="s">
        <v>13603</v>
      </c>
      <c r="C5105" t="s">
        <v>2017</v>
      </c>
      <c r="D5105" s="180">
        <v>176.26</v>
      </c>
    </row>
    <row r="5106" spans="1:4" ht="14.25">
      <c r="A5106">
        <v>37588</v>
      </c>
      <c r="B5106" t="s">
        <v>13604</v>
      </c>
      <c r="C5106" t="s">
        <v>2017</v>
      </c>
      <c r="D5106" s="180">
        <v>53.41</v>
      </c>
    </row>
    <row r="5107" spans="1:4" ht="14.25">
      <c r="A5107">
        <v>11746</v>
      </c>
      <c r="B5107" t="s">
        <v>13605</v>
      </c>
      <c r="C5107" t="s">
        <v>2017</v>
      </c>
      <c r="D5107" s="180">
        <v>80.790000000000006</v>
      </c>
    </row>
    <row r="5108" spans="1:4" ht="14.25">
      <c r="A5108">
        <v>11751</v>
      </c>
      <c r="B5108" t="s">
        <v>13606</v>
      </c>
      <c r="C5108" t="s">
        <v>2017</v>
      </c>
      <c r="D5108" s="180">
        <v>145.1</v>
      </c>
    </row>
    <row r="5109" spans="1:4" ht="14.25">
      <c r="A5109">
        <v>11750</v>
      </c>
      <c r="B5109" t="s">
        <v>13607</v>
      </c>
      <c r="C5109" t="s">
        <v>2017</v>
      </c>
      <c r="D5109" s="180">
        <v>120.42</v>
      </c>
    </row>
    <row r="5110" spans="1:4" ht="14.25">
      <c r="A5110">
        <v>11748</v>
      </c>
      <c r="B5110" t="s">
        <v>13608</v>
      </c>
      <c r="C5110" t="s">
        <v>2017</v>
      </c>
      <c r="D5110" s="180">
        <v>51.84</v>
      </c>
    </row>
    <row r="5111" spans="1:4" ht="14.25">
      <c r="A5111">
        <v>11747</v>
      </c>
      <c r="B5111" t="s">
        <v>13609</v>
      </c>
      <c r="C5111" t="s">
        <v>2017</v>
      </c>
      <c r="D5111" s="180">
        <v>223.75</v>
      </c>
    </row>
    <row r="5112" spans="1:4" ht="14.25">
      <c r="A5112">
        <v>11749</v>
      </c>
      <c r="B5112" t="s">
        <v>13610</v>
      </c>
      <c r="C5112" t="s">
        <v>2017</v>
      </c>
      <c r="D5112" s="180">
        <v>59.84</v>
      </c>
    </row>
    <row r="5113" spans="1:4" ht="14.25">
      <c r="A5113">
        <v>10236</v>
      </c>
      <c r="B5113" t="s">
        <v>13611</v>
      </c>
      <c r="C5113" t="s">
        <v>2017</v>
      </c>
      <c r="D5113" s="180">
        <v>93.66</v>
      </c>
    </row>
    <row r="5114" spans="1:4" ht="14.25">
      <c r="A5114">
        <v>10233</v>
      </c>
      <c r="B5114" t="s">
        <v>13612</v>
      </c>
      <c r="C5114" t="s">
        <v>2017</v>
      </c>
      <c r="D5114" s="180">
        <v>87.76</v>
      </c>
    </row>
    <row r="5115" spans="1:4" ht="14.25">
      <c r="A5115">
        <v>10234</v>
      </c>
      <c r="B5115" t="s">
        <v>13613</v>
      </c>
      <c r="C5115" t="s">
        <v>2017</v>
      </c>
      <c r="D5115" s="180">
        <v>55.28</v>
      </c>
    </row>
    <row r="5116" spans="1:4" ht="14.25">
      <c r="A5116">
        <v>10231</v>
      </c>
      <c r="B5116" t="s">
        <v>13614</v>
      </c>
      <c r="C5116" t="s">
        <v>2017</v>
      </c>
      <c r="D5116" s="180">
        <v>253.53</v>
      </c>
    </row>
    <row r="5117" spans="1:4" ht="14.25">
      <c r="A5117">
        <v>10232</v>
      </c>
      <c r="B5117" t="s">
        <v>13615</v>
      </c>
      <c r="C5117" t="s">
        <v>2017</v>
      </c>
      <c r="D5117" s="180">
        <v>141.87</v>
      </c>
    </row>
    <row r="5118" spans="1:4" ht="14.25">
      <c r="A5118">
        <v>10229</v>
      </c>
      <c r="B5118" t="s">
        <v>13616</v>
      </c>
      <c r="C5118" t="s">
        <v>2017</v>
      </c>
      <c r="D5118" s="180">
        <v>50</v>
      </c>
    </row>
    <row r="5119" spans="1:4" ht="14.25">
      <c r="A5119">
        <v>10235</v>
      </c>
      <c r="B5119" t="s">
        <v>13617</v>
      </c>
      <c r="C5119" t="s">
        <v>2017</v>
      </c>
      <c r="D5119" s="180">
        <v>347.56</v>
      </c>
    </row>
    <row r="5120" spans="1:4" ht="14.25">
      <c r="A5120">
        <v>10230</v>
      </c>
      <c r="B5120" t="s">
        <v>13618</v>
      </c>
      <c r="C5120" t="s">
        <v>2017</v>
      </c>
      <c r="D5120" s="180">
        <v>611.66999999999996</v>
      </c>
    </row>
    <row r="5121" spans="1:4" ht="14.25">
      <c r="A5121">
        <v>10409</v>
      </c>
      <c r="B5121" t="s">
        <v>13619</v>
      </c>
      <c r="C5121" t="s">
        <v>2017</v>
      </c>
      <c r="D5121" s="180">
        <v>181.72</v>
      </c>
    </row>
    <row r="5122" spans="1:4" ht="14.25">
      <c r="A5122">
        <v>10411</v>
      </c>
      <c r="B5122" t="s">
        <v>13620</v>
      </c>
      <c r="C5122" t="s">
        <v>2017</v>
      </c>
      <c r="D5122" s="180">
        <v>162.6</v>
      </c>
    </row>
    <row r="5123" spans="1:4" ht="14.25">
      <c r="A5123">
        <v>10404</v>
      </c>
      <c r="B5123" t="s">
        <v>13621</v>
      </c>
      <c r="C5123" t="s">
        <v>2017</v>
      </c>
      <c r="D5123" s="180">
        <v>65.94</v>
      </c>
    </row>
    <row r="5124" spans="1:4" ht="14.25">
      <c r="A5124">
        <v>10410</v>
      </c>
      <c r="B5124" t="s">
        <v>13622</v>
      </c>
      <c r="C5124" t="s">
        <v>2017</v>
      </c>
      <c r="D5124" s="180">
        <v>108.62</v>
      </c>
    </row>
    <row r="5125" spans="1:4" ht="14.25">
      <c r="A5125">
        <v>10405</v>
      </c>
      <c r="B5125" t="s">
        <v>13623</v>
      </c>
      <c r="C5125" t="s">
        <v>2017</v>
      </c>
      <c r="D5125" s="180">
        <v>364.08</v>
      </c>
    </row>
    <row r="5126" spans="1:4" ht="14.25">
      <c r="A5126">
        <v>10408</v>
      </c>
      <c r="B5126" t="s">
        <v>13624</v>
      </c>
      <c r="C5126" t="s">
        <v>2017</v>
      </c>
      <c r="D5126" s="180">
        <v>254.59</v>
      </c>
    </row>
    <row r="5127" spans="1:4" ht="14.25">
      <c r="A5127">
        <v>10412</v>
      </c>
      <c r="B5127" t="s">
        <v>13625</v>
      </c>
      <c r="C5127" t="s">
        <v>2017</v>
      </c>
      <c r="D5127" s="180">
        <v>79.91</v>
      </c>
    </row>
    <row r="5128" spans="1:4" ht="14.25">
      <c r="A5128">
        <v>10406</v>
      </c>
      <c r="B5128" t="s">
        <v>13626</v>
      </c>
      <c r="C5128" t="s">
        <v>2017</v>
      </c>
      <c r="D5128" s="180">
        <v>502.86</v>
      </c>
    </row>
    <row r="5129" spans="1:4" ht="14.25">
      <c r="A5129">
        <v>10407</v>
      </c>
      <c r="B5129" t="s">
        <v>13627</v>
      </c>
      <c r="C5129" t="s">
        <v>2017</v>
      </c>
      <c r="D5129" s="180">
        <v>779.95</v>
      </c>
    </row>
    <row r="5130" spans="1:4" ht="14.25">
      <c r="A5130">
        <v>10416</v>
      </c>
      <c r="B5130" t="s">
        <v>13628</v>
      </c>
      <c r="C5130" t="s">
        <v>2017</v>
      </c>
      <c r="D5130" s="180">
        <v>96.74</v>
      </c>
    </row>
    <row r="5131" spans="1:4" ht="14.25">
      <c r="A5131">
        <v>10419</v>
      </c>
      <c r="B5131" t="s">
        <v>13629</v>
      </c>
      <c r="C5131" t="s">
        <v>2017</v>
      </c>
      <c r="D5131" s="180">
        <v>83.97</v>
      </c>
    </row>
    <row r="5132" spans="1:4" ht="14.25">
      <c r="A5132">
        <v>21092</v>
      </c>
      <c r="B5132" t="s">
        <v>13630</v>
      </c>
      <c r="C5132" t="s">
        <v>2017</v>
      </c>
      <c r="D5132" s="180">
        <v>48.01</v>
      </c>
    </row>
    <row r="5133" spans="1:4" ht="14.25">
      <c r="A5133">
        <v>10418</v>
      </c>
      <c r="B5133" t="s">
        <v>13631</v>
      </c>
      <c r="C5133" t="s">
        <v>2017</v>
      </c>
      <c r="D5133" s="180">
        <v>55.97</v>
      </c>
    </row>
    <row r="5134" spans="1:4" ht="14.25">
      <c r="A5134">
        <v>12657</v>
      </c>
      <c r="B5134" t="s">
        <v>13632</v>
      </c>
      <c r="C5134" t="s">
        <v>2017</v>
      </c>
      <c r="D5134" s="180">
        <v>225.87</v>
      </c>
    </row>
    <row r="5135" spans="1:4" ht="14.25">
      <c r="A5135">
        <v>10417</v>
      </c>
      <c r="B5135" t="s">
        <v>13633</v>
      </c>
      <c r="C5135" t="s">
        <v>2017</v>
      </c>
      <c r="D5135" s="180">
        <v>140.96</v>
      </c>
    </row>
    <row r="5136" spans="1:4" ht="14.25">
      <c r="A5136">
        <v>10413</v>
      </c>
      <c r="B5136" t="s">
        <v>13634</v>
      </c>
      <c r="C5136" t="s">
        <v>2017</v>
      </c>
      <c r="D5136" s="180">
        <v>51.23</v>
      </c>
    </row>
    <row r="5137" spans="1:4" ht="14.25">
      <c r="A5137">
        <v>10414</v>
      </c>
      <c r="B5137" t="s">
        <v>13635</v>
      </c>
      <c r="C5137" t="s">
        <v>2017</v>
      </c>
      <c r="D5137" s="180">
        <v>308.45</v>
      </c>
    </row>
    <row r="5138" spans="1:4" ht="14.25">
      <c r="A5138">
        <v>10415</v>
      </c>
      <c r="B5138" t="s">
        <v>13636</v>
      </c>
      <c r="C5138" t="s">
        <v>2017</v>
      </c>
      <c r="D5138" s="180">
        <v>535.33000000000004</v>
      </c>
    </row>
    <row r="5139" spans="1:4" ht="14.25">
      <c r="A5139">
        <v>38643</v>
      </c>
      <c r="B5139" t="s">
        <v>13637</v>
      </c>
      <c r="C5139" t="s">
        <v>2017</v>
      </c>
      <c r="D5139" s="180">
        <v>42.44</v>
      </c>
    </row>
    <row r="5140" spans="1:4" ht="14.25">
      <c r="A5140">
        <v>6157</v>
      </c>
      <c r="B5140" t="s">
        <v>13638</v>
      </c>
      <c r="C5140" t="s">
        <v>2017</v>
      </c>
      <c r="D5140" s="180">
        <v>57.98</v>
      </c>
    </row>
    <row r="5141" spans="1:4" ht="14.25">
      <c r="A5141">
        <v>6152</v>
      </c>
      <c r="B5141" t="s">
        <v>22565</v>
      </c>
      <c r="C5141" t="s">
        <v>2017</v>
      </c>
      <c r="D5141" s="180">
        <v>3.15</v>
      </c>
    </row>
    <row r="5142" spans="1:4" ht="14.25">
      <c r="A5142">
        <v>6158</v>
      </c>
      <c r="B5142" t="s">
        <v>13639</v>
      </c>
      <c r="C5142" t="s">
        <v>2017</v>
      </c>
      <c r="D5142" s="180">
        <v>3.81</v>
      </c>
    </row>
    <row r="5143" spans="1:4" ht="14.25">
      <c r="A5143">
        <v>6153</v>
      </c>
      <c r="B5143" t="s">
        <v>13640</v>
      </c>
      <c r="C5143" t="s">
        <v>2017</v>
      </c>
      <c r="D5143" s="180">
        <v>2.96</v>
      </c>
    </row>
    <row r="5144" spans="1:4" ht="14.25">
      <c r="A5144">
        <v>6156</v>
      </c>
      <c r="B5144" t="s">
        <v>13641</v>
      </c>
      <c r="C5144" t="s">
        <v>2017</v>
      </c>
      <c r="D5144" s="180">
        <v>3.75</v>
      </c>
    </row>
    <row r="5145" spans="1:4" ht="14.25">
      <c r="A5145">
        <v>6154</v>
      </c>
      <c r="B5145" t="s">
        <v>13642</v>
      </c>
      <c r="C5145" t="s">
        <v>2017</v>
      </c>
      <c r="D5145" s="180">
        <v>7.06</v>
      </c>
    </row>
    <row r="5146" spans="1:4" ht="14.25">
      <c r="A5146">
        <v>6155</v>
      </c>
      <c r="B5146" t="s">
        <v>13643</v>
      </c>
      <c r="C5146" t="s">
        <v>2017</v>
      </c>
      <c r="D5146" s="180">
        <v>14.62</v>
      </c>
    </row>
    <row r="5147" spans="1:4" ht="14.25">
      <c r="A5147">
        <v>43595</v>
      </c>
      <c r="B5147" t="s">
        <v>13644</v>
      </c>
      <c r="C5147" t="s">
        <v>2017</v>
      </c>
      <c r="D5147" s="180">
        <v>16.66</v>
      </c>
    </row>
    <row r="5148" spans="1:4" ht="14.25">
      <c r="A5148">
        <v>43596</v>
      </c>
      <c r="B5148" t="s">
        <v>13645</v>
      </c>
      <c r="C5148" t="s">
        <v>2017</v>
      </c>
      <c r="D5148" s="180">
        <v>19.25</v>
      </c>
    </row>
    <row r="5149" spans="1:4" ht="14.25">
      <c r="A5149">
        <v>38108</v>
      </c>
      <c r="B5149" t="s">
        <v>13646</v>
      </c>
      <c r="C5149" t="s">
        <v>2017</v>
      </c>
      <c r="D5149" s="180">
        <v>44.27</v>
      </c>
    </row>
    <row r="5150" spans="1:4" ht="14.25">
      <c r="A5150">
        <v>38087</v>
      </c>
      <c r="B5150" t="s">
        <v>13647</v>
      </c>
      <c r="C5150" t="s">
        <v>2017</v>
      </c>
      <c r="D5150" s="180">
        <v>56.94</v>
      </c>
    </row>
    <row r="5151" spans="1:4" ht="14.25">
      <c r="A5151">
        <v>38109</v>
      </c>
      <c r="B5151" t="s">
        <v>13648</v>
      </c>
      <c r="C5151" t="s">
        <v>2017</v>
      </c>
      <c r="D5151" s="180">
        <v>70.75</v>
      </c>
    </row>
    <row r="5152" spans="1:4" ht="14.25">
      <c r="A5152">
        <v>38088</v>
      </c>
      <c r="B5152" t="s">
        <v>13649</v>
      </c>
      <c r="C5152" t="s">
        <v>2017</v>
      </c>
      <c r="D5152" s="180">
        <v>74.39</v>
      </c>
    </row>
    <row r="5153" spans="1:4" ht="14.25">
      <c r="A5153">
        <v>38110</v>
      </c>
      <c r="B5153" t="s">
        <v>13650</v>
      </c>
      <c r="C5153" t="s">
        <v>2017</v>
      </c>
      <c r="D5153" s="180">
        <v>27.21</v>
      </c>
    </row>
    <row r="5154" spans="1:4" ht="14.25">
      <c r="A5154">
        <v>38089</v>
      </c>
      <c r="B5154" t="s">
        <v>13651</v>
      </c>
      <c r="C5154" t="s">
        <v>2017</v>
      </c>
      <c r="D5154" s="180">
        <v>47.42</v>
      </c>
    </row>
    <row r="5155" spans="1:4" ht="14.25">
      <c r="A5155">
        <v>38111</v>
      </c>
      <c r="B5155" t="s">
        <v>13652</v>
      </c>
      <c r="C5155" t="s">
        <v>2017</v>
      </c>
      <c r="D5155" s="180">
        <v>30.43</v>
      </c>
    </row>
    <row r="5156" spans="1:4" ht="14.25">
      <c r="A5156">
        <v>38090</v>
      </c>
      <c r="B5156" t="s">
        <v>13653</v>
      </c>
      <c r="C5156" t="s">
        <v>2017</v>
      </c>
      <c r="D5156" s="180">
        <v>49.01</v>
      </c>
    </row>
    <row r="5157" spans="1:4" ht="14.25">
      <c r="A5157">
        <v>13726</v>
      </c>
      <c r="B5157" t="s">
        <v>13654</v>
      </c>
      <c r="C5157" t="s">
        <v>2017</v>
      </c>
      <c r="D5157" s="181">
        <v>83826.52</v>
      </c>
    </row>
    <row r="5158" spans="1:4" ht="14.25">
      <c r="A5158">
        <v>38400</v>
      </c>
      <c r="B5158" t="s">
        <v>13655</v>
      </c>
      <c r="C5158" t="s">
        <v>2017</v>
      </c>
      <c r="D5158" s="180">
        <v>12.17</v>
      </c>
    </row>
    <row r="5159" spans="1:4" ht="14.25">
      <c r="A5159">
        <v>12627</v>
      </c>
      <c r="B5159" t="s">
        <v>13656</v>
      </c>
      <c r="C5159" t="s">
        <v>2017</v>
      </c>
      <c r="D5159" s="180">
        <v>0.54</v>
      </c>
    </row>
    <row r="5160" spans="1:4" ht="14.25">
      <c r="A5160">
        <v>39996</v>
      </c>
      <c r="B5160" t="s">
        <v>13657</v>
      </c>
      <c r="C5160" t="s">
        <v>2023</v>
      </c>
      <c r="D5160" s="180">
        <v>4.51</v>
      </c>
    </row>
    <row r="5161" spans="1:4" ht="14.25">
      <c r="A5161">
        <v>10478</v>
      </c>
      <c r="B5161" t="s">
        <v>13658</v>
      </c>
      <c r="C5161" t="s">
        <v>2025</v>
      </c>
      <c r="D5161" s="180">
        <v>30.77</v>
      </c>
    </row>
    <row r="5162" spans="1:4" ht="14.25">
      <c r="A5162">
        <v>10481</v>
      </c>
      <c r="B5162" t="s">
        <v>13659</v>
      </c>
      <c r="C5162" t="s">
        <v>2025</v>
      </c>
      <c r="D5162" s="180">
        <v>27.36</v>
      </c>
    </row>
    <row r="5163" spans="1:4" ht="14.25">
      <c r="A5163">
        <v>10475</v>
      </c>
      <c r="B5163" t="s">
        <v>13660</v>
      </c>
      <c r="C5163" t="s">
        <v>2025</v>
      </c>
      <c r="D5163" s="180">
        <v>26.48</v>
      </c>
    </row>
    <row r="5164" spans="1:4" ht="14.25">
      <c r="A5164">
        <v>4031</v>
      </c>
      <c r="B5164" t="s">
        <v>13661</v>
      </c>
      <c r="C5164" t="s">
        <v>2019</v>
      </c>
      <c r="D5164" s="180">
        <v>38.58</v>
      </c>
    </row>
    <row r="5165" spans="1:4" ht="14.25">
      <c r="A5165">
        <v>4030</v>
      </c>
      <c r="B5165" t="s">
        <v>13662</v>
      </c>
      <c r="C5165" t="s">
        <v>2019</v>
      </c>
      <c r="D5165" s="180">
        <v>8.2100000000000009</v>
      </c>
    </row>
    <row r="5166" spans="1:4" ht="14.25">
      <c r="A5166">
        <v>39399</v>
      </c>
      <c r="B5166" t="s">
        <v>13663</v>
      </c>
      <c r="C5166" t="s">
        <v>2017</v>
      </c>
      <c r="D5166" s="181">
        <v>1334.25</v>
      </c>
    </row>
    <row r="5167" spans="1:4" ht="14.25">
      <c r="A5167">
        <v>39400</v>
      </c>
      <c r="B5167" t="s">
        <v>13664</v>
      </c>
      <c r="C5167" t="s">
        <v>2017</v>
      </c>
      <c r="D5167" s="181">
        <v>1450.27</v>
      </c>
    </row>
    <row r="5168" spans="1:4" ht="14.25">
      <c r="A5168">
        <v>39401</v>
      </c>
      <c r="B5168" t="s">
        <v>13665</v>
      </c>
      <c r="C5168" t="s">
        <v>2017</v>
      </c>
      <c r="D5168" s="181">
        <v>1626.86</v>
      </c>
    </row>
    <row r="5169" spans="1:4" ht="14.25">
      <c r="A5169">
        <v>11652</v>
      </c>
      <c r="B5169" t="s">
        <v>13666</v>
      </c>
      <c r="C5169" t="s">
        <v>2017</v>
      </c>
      <c r="D5169" s="181">
        <v>3500</v>
      </c>
    </row>
    <row r="5170" spans="1:4" ht="14.25">
      <c r="A5170">
        <v>13896</v>
      </c>
      <c r="B5170" t="s">
        <v>13667</v>
      </c>
      <c r="C5170" t="s">
        <v>2017</v>
      </c>
      <c r="D5170" s="181">
        <v>3139.8</v>
      </c>
    </row>
    <row r="5171" spans="1:4" ht="14.25">
      <c r="A5171">
        <v>13475</v>
      </c>
      <c r="B5171" t="s">
        <v>13668</v>
      </c>
      <c r="C5171" t="s">
        <v>2017</v>
      </c>
      <c r="D5171" s="181">
        <v>3824.66</v>
      </c>
    </row>
    <row r="5172" spans="1:4" ht="14.25">
      <c r="A5172">
        <v>44491</v>
      </c>
      <c r="B5172" t="s">
        <v>13669</v>
      </c>
      <c r="C5172" t="s">
        <v>2017</v>
      </c>
      <c r="D5172" s="181">
        <v>5372494</v>
      </c>
    </row>
    <row r="5173" spans="1:4" ht="14.25">
      <c r="A5173">
        <v>44470</v>
      </c>
      <c r="B5173" t="s">
        <v>13670</v>
      </c>
      <c r="C5173" t="s">
        <v>2017</v>
      </c>
      <c r="D5173" s="181">
        <v>2261757.62</v>
      </c>
    </row>
    <row r="5174" spans="1:4" ht="14.25">
      <c r="A5174">
        <v>13476</v>
      </c>
      <c r="B5174" t="s">
        <v>13671</v>
      </c>
      <c r="C5174" t="s">
        <v>2017</v>
      </c>
      <c r="D5174" s="181">
        <v>2278147.33</v>
      </c>
    </row>
    <row r="5175" spans="1:4" ht="14.25">
      <c r="A5175">
        <v>10488</v>
      </c>
      <c r="B5175" t="s">
        <v>13672</v>
      </c>
      <c r="C5175" t="s">
        <v>2017</v>
      </c>
      <c r="D5175" s="181">
        <v>2760000</v>
      </c>
    </row>
    <row r="5176" spans="1:4" ht="14.25">
      <c r="A5176">
        <v>13606</v>
      </c>
      <c r="B5176" t="s">
        <v>13673</v>
      </c>
      <c r="C5176" t="s">
        <v>2017</v>
      </c>
      <c r="D5176" s="181">
        <v>2445320.5299999998</v>
      </c>
    </row>
    <row r="5177" spans="1:4" ht="14.25">
      <c r="A5177">
        <v>10489</v>
      </c>
      <c r="B5177" t="s">
        <v>22566</v>
      </c>
      <c r="C5177" t="s">
        <v>2021</v>
      </c>
      <c r="D5177" s="180">
        <v>17.809999999999999</v>
      </c>
    </row>
    <row r="5178" spans="1:4" ht="14.25">
      <c r="A5178">
        <v>41073</v>
      </c>
      <c r="B5178" t="s">
        <v>13675</v>
      </c>
      <c r="C5178" t="s">
        <v>2027</v>
      </c>
      <c r="D5178" s="181">
        <v>3133.69</v>
      </c>
    </row>
    <row r="5179" spans="1:4" ht="14.25">
      <c r="A5179">
        <v>34391</v>
      </c>
      <c r="B5179" t="s">
        <v>13676</v>
      </c>
      <c r="C5179" t="s">
        <v>2019</v>
      </c>
      <c r="D5179" s="181">
        <v>1031.5999999999999</v>
      </c>
    </row>
    <row r="5180" spans="1:4" ht="14.25">
      <c r="A5180">
        <v>10496</v>
      </c>
      <c r="B5180" t="s">
        <v>13677</v>
      </c>
      <c r="C5180" t="s">
        <v>2019</v>
      </c>
      <c r="D5180" s="180">
        <v>898</v>
      </c>
    </row>
    <row r="5181" spans="1:4" ht="14.25">
      <c r="A5181">
        <v>10497</v>
      </c>
      <c r="B5181" t="s">
        <v>13678</v>
      </c>
      <c r="C5181" t="s">
        <v>2019</v>
      </c>
      <c r="D5181" s="181">
        <v>2334.79</v>
      </c>
    </row>
    <row r="5182" spans="1:4" ht="14.25">
      <c r="A5182">
        <v>10504</v>
      </c>
      <c r="B5182" t="s">
        <v>13679</v>
      </c>
      <c r="C5182" t="s">
        <v>2019</v>
      </c>
      <c r="D5182" s="181">
        <v>2729.92</v>
      </c>
    </row>
    <row r="5183" spans="1:4" ht="14.25">
      <c r="A5183">
        <v>34390</v>
      </c>
      <c r="B5183" t="s">
        <v>13680</v>
      </c>
      <c r="C5183" t="s">
        <v>2019</v>
      </c>
      <c r="D5183" s="180">
        <v>804.6</v>
      </c>
    </row>
    <row r="5184" spans="1:4" ht="14.25">
      <c r="A5184">
        <v>34389</v>
      </c>
      <c r="B5184" t="s">
        <v>13681</v>
      </c>
      <c r="C5184" t="s">
        <v>2019</v>
      </c>
      <c r="D5184" s="180">
        <v>251.44</v>
      </c>
    </row>
    <row r="5185" spans="1:4" ht="14.25">
      <c r="A5185">
        <v>34388</v>
      </c>
      <c r="B5185" t="s">
        <v>13682</v>
      </c>
      <c r="C5185" t="s">
        <v>2019</v>
      </c>
      <c r="D5185" s="180">
        <v>357.35</v>
      </c>
    </row>
    <row r="5186" spans="1:4" ht="14.25">
      <c r="A5186">
        <v>34387</v>
      </c>
      <c r="B5186" t="s">
        <v>13683</v>
      </c>
      <c r="C5186" t="s">
        <v>2019</v>
      </c>
      <c r="D5186" s="180">
        <v>580.1</v>
      </c>
    </row>
    <row r="5187" spans="1:4" ht="14.25">
      <c r="A5187">
        <v>11188</v>
      </c>
      <c r="B5187" t="s">
        <v>13684</v>
      </c>
      <c r="C5187" t="s">
        <v>2019</v>
      </c>
      <c r="D5187" s="180">
        <v>287.36</v>
      </c>
    </row>
    <row r="5188" spans="1:4" ht="14.25">
      <c r="A5188">
        <v>11189</v>
      </c>
      <c r="B5188" t="s">
        <v>13685</v>
      </c>
      <c r="C5188" t="s">
        <v>2019</v>
      </c>
      <c r="D5188" s="180">
        <v>431.04</v>
      </c>
    </row>
    <row r="5189" spans="1:4" ht="14.25">
      <c r="A5189">
        <v>21107</v>
      </c>
      <c r="B5189" t="s">
        <v>13686</v>
      </c>
      <c r="C5189" t="s">
        <v>2019</v>
      </c>
      <c r="D5189" s="180">
        <v>310.18</v>
      </c>
    </row>
    <row r="5190" spans="1:4" ht="14.25">
      <c r="A5190">
        <v>34386</v>
      </c>
      <c r="B5190" t="s">
        <v>13687</v>
      </c>
      <c r="C5190" t="s">
        <v>2019</v>
      </c>
      <c r="D5190" s="180">
        <v>538.79</v>
      </c>
    </row>
    <row r="5191" spans="1:4" ht="14.25">
      <c r="A5191">
        <v>10490</v>
      </c>
      <c r="B5191" t="s">
        <v>13688</v>
      </c>
      <c r="C5191" t="s">
        <v>2019</v>
      </c>
      <c r="D5191" s="180">
        <v>161.63999999999999</v>
      </c>
    </row>
    <row r="5192" spans="1:4" ht="14.25">
      <c r="A5192">
        <v>10492</v>
      </c>
      <c r="B5192" t="s">
        <v>13689</v>
      </c>
      <c r="C5192" t="s">
        <v>2019</v>
      </c>
      <c r="D5192" s="180">
        <v>215.51</v>
      </c>
    </row>
    <row r="5193" spans="1:4" ht="14.25">
      <c r="A5193">
        <v>10493</v>
      </c>
      <c r="B5193" t="s">
        <v>13690</v>
      </c>
      <c r="C5193" t="s">
        <v>2019</v>
      </c>
      <c r="D5193" s="180">
        <v>251.44</v>
      </c>
    </row>
    <row r="5194" spans="1:4" ht="14.25">
      <c r="A5194">
        <v>10491</v>
      </c>
      <c r="B5194" t="s">
        <v>13691</v>
      </c>
      <c r="C5194" t="s">
        <v>2019</v>
      </c>
      <c r="D5194" s="180">
        <v>305.32</v>
      </c>
    </row>
    <row r="5195" spans="1:4" ht="14.25">
      <c r="A5195">
        <v>34385</v>
      </c>
      <c r="B5195" t="s">
        <v>13692</v>
      </c>
      <c r="C5195" t="s">
        <v>2019</v>
      </c>
      <c r="D5195" s="180">
        <v>445.4</v>
      </c>
    </row>
    <row r="5196" spans="1:4" ht="14.25">
      <c r="A5196">
        <v>10499</v>
      </c>
      <c r="B5196" t="s">
        <v>13693</v>
      </c>
      <c r="C5196" t="s">
        <v>2019</v>
      </c>
      <c r="D5196" s="180">
        <v>179.59</v>
      </c>
    </row>
    <row r="5197" spans="1:4" ht="14.25">
      <c r="A5197">
        <v>34384</v>
      </c>
      <c r="B5197" t="s">
        <v>13694</v>
      </c>
      <c r="C5197" t="s">
        <v>2019</v>
      </c>
      <c r="D5197" s="180">
        <v>538.79</v>
      </c>
    </row>
    <row r="5198" spans="1:4" ht="14.25">
      <c r="A5198">
        <v>11185</v>
      </c>
      <c r="B5198" t="s">
        <v>13695</v>
      </c>
      <c r="C5198" t="s">
        <v>2019</v>
      </c>
      <c r="D5198" s="180">
        <v>556.75</v>
      </c>
    </row>
    <row r="5199" spans="1:4" ht="14.25">
      <c r="A5199">
        <v>10507</v>
      </c>
      <c r="B5199" t="s">
        <v>13696</v>
      </c>
      <c r="C5199" t="s">
        <v>2019</v>
      </c>
      <c r="D5199" s="180">
        <v>491.31</v>
      </c>
    </row>
    <row r="5200" spans="1:4" ht="14.25">
      <c r="A5200">
        <v>10505</v>
      </c>
      <c r="B5200" t="s">
        <v>13697</v>
      </c>
      <c r="C5200" t="s">
        <v>2019</v>
      </c>
      <c r="D5200" s="180">
        <v>289.91000000000003</v>
      </c>
    </row>
    <row r="5201" spans="1:4" ht="14.25">
      <c r="A5201">
        <v>10506</v>
      </c>
      <c r="B5201" t="s">
        <v>13698</v>
      </c>
      <c r="C5201" t="s">
        <v>2019</v>
      </c>
      <c r="D5201" s="180">
        <v>378.45</v>
      </c>
    </row>
    <row r="5202" spans="1:4" ht="14.25">
      <c r="A5202">
        <v>5031</v>
      </c>
      <c r="B5202" t="s">
        <v>13699</v>
      </c>
      <c r="C5202" t="s">
        <v>2019</v>
      </c>
      <c r="D5202" s="180">
        <v>531.41</v>
      </c>
    </row>
    <row r="5203" spans="1:4" ht="14.25">
      <c r="A5203">
        <v>10502</v>
      </c>
      <c r="B5203" t="s">
        <v>13700</v>
      </c>
      <c r="C5203" t="s">
        <v>2019</v>
      </c>
      <c r="D5203" s="180">
        <v>619.22</v>
      </c>
    </row>
    <row r="5204" spans="1:4" ht="14.25">
      <c r="A5204">
        <v>10501</v>
      </c>
      <c r="B5204" t="s">
        <v>13701</v>
      </c>
      <c r="C5204" t="s">
        <v>2019</v>
      </c>
      <c r="D5204" s="180">
        <v>349.84</v>
      </c>
    </row>
    <row r="5205" spans="1:4" ht="14.25">
      <c r="A5205">
        <v>10503</v>
      </c>
      <c r="B5205" t="s">
        <v>13702</v>
      </c>
      <c r="C5205" t="s">
        <v>2019</v>
      </c>
      <c r="D5205" s="180">
        <v>472.63</v>
      </c>
    </row>
    <row r="5206" spans="1:4" ht="14.25">
      <c r="A5206">
        <v>4500</v>
      </c>
      <c r="B5206" t="s">
        <v>13703</v>
      </c>
      <c r="C5206" t="s">
        <v>2023</v>
      </c>
      <c r="D5206" s="180">
        <v>14.73</v>
      </c>
    </row>
    <row r="5207" spans="1:4" ht="14.25">
      <c r="A5207">
        <v>4448</v>
      </c>
      <c r="B5207" t="s">
        <v>13704</v>
      </c>
      <c r="C5207" t="s">
        <v>2023</v>
      </c>
      <c r="D5207" s="180">
        <v>20.23</v>
      </c>
    </row>
    <row r="5208" spans="1:4" ht="14.25">
      <c r="A5208">
        <v>20213</v>
      </c>
      <c r="B5208" t="s">
        <v>13705</v>
      </c>
      <c r="C5208" t="s">
        <v>2023</v>
      </c>
      <c r="D5208" s="180">
        <v>26.28</v>
      </c>
    </row>
    <row r="5209" spans="1:4" ht="14.25">
      <c r="A5209">
        <v>20211</v>
      </c>
      <c r="B5209" t="s">
        <v>13706</v>
      </c>
      <c r="C5209" t="s">
        <v>2023</v>
      </c>
      <c r="D5209" s="180">
        <v>34.799999999999997</v>
      </c>
    </row>
    <row r="5210" spans="1:4" ht="14.25">
      <c r="A5210">
        <v>40270</v>
      </c>
      <c r="B5210" t="s">
        <v>13707</v>
      </c>
      <c r="C5210" t="s">
        <v>2023</v>
      </c>
      <c r="D5210" s="180">
        <v>92.18</v>
      </c>
    </row>
    <row r="5211" spans="1:4" ht="14.25">
      <c r="A5211">
        <v>4425</v>
      </c>
      <c r="B5211" t="s">
        <v>13708</v>
      </c>
      <c r="C5211" t="s">
        <v>2023</v>
      </c>
      <c r="D5211" s="180">
        <v>28.76</v>
      </c>
    </row>
    <row r="5212" spans="1:4" ht="14.25">
      <c r="A5212">
        <v>4472</v>
      </c>
      <c r="B5212" t="s">
        <v>13709</v>
      </c>
      <c r="C5212" t="s">
        <v>2023</v>
      </c>
      <c r="D5212" s="180">
        <v>35.93</v>
      </c>
    </row>
    <row r="5213" spans="1:4" ht="14.25">
      <c r="A5213">
        <v>35272</v>
      </c>
      <c r="B5213" t="s">
        <v>13710</v>
      </c>
      <c r="C5213" t="s">
        <v>2023</v>
      </c>
      <c r="D5213" s="180">
        <v>51.94</v>
      </c>
    </row>
    <row r="5214" spans="1:4" ht="14.25">
      <c r="A5214">
        <v>4481</v>
      </c>
      <c r="B5214" t="s">
        <v>13711</v>
      </c>
      <c r="C5214" t="s">
        <v>2023</v>
      </c>
      <c r="D5214" s="180">
        <v>55.6</v>
      </c>
    </row>
    <row r="5215" spans="1:4" ht="14.25">
      <c r="A5215">
        <v>34345</v>
      </c>
      <c r="B5215" t="s">
        <v>13712</v>
      </c>
      <c r="C5215" t="s">
        <v>2021</v>
      </c>
      <c r="D5215" s="180">
        <v>12.27</v>
      </c>
    </row>
    <row r="5216" spans="1:4" ht="14.25">
      <c r="A5216">
        <v>41096</v>
      </c>
      <c r="B5216" t="s">
        <v>13713</v>
      </c>
      <c r="C5216" t="s">
        <v>2027</v>
      </c>
      <c r="D5216" s="181">
        <v>2158.48</v>
      </c>
    </row>
    <row r="5217" spans="1:4" ht="14.25">
      <c r="A5217">
        <v>41776</v>
      </c>
      <c r="B5217" t="s">
        <v>13714</v>
      </c>
      <c r="C5217" t="s">
        <v>2021</v>
      </c>
      <c r="D5217" s="180">
        <v>16.79</v>
      </c>
    </row>
    <row r="5218" spans="1:4">
      <c r="D5218" s="230"/>
    </row>
    <row r="5219" spans="1:4">
      <c r="D5219" s="230"/>
    </row>
    <row r="5220" spans="1:4">
      <c r="D5220" s="230"/>
    </row>
    <row r="5221" spans="1:4">
      <c r="D5221" s="230"/>
    </row>
    <row r="5222" spans="1:4">
      <c r="D5222" s="230"/>
    </row>
    <row r="5223" spans="1:4">
      <c r="D5223" s="230"/>
    </row>
    <row r="5224" spans="1:4">
      <c r="D5224" s="230"/>
    </row>
    <row r="5225" spans="1:4">
      <c r="D5225" s="230"/>
    </row>
    <row r="5226" spans="1:4">
      <c r="D5226" s="230"/>
    </row>
    <row r="5227" spans="1:4">
      <c r="D5227" s="230"/>
    </row>
    <row r="5228" spans="1:4">
      <c r="D5228" s="230"/>
    </row>
    <row r="5229" spans="1:4">
      <c r="D5229" s="230"/>
    </row>
    <row r="5230" spans="1:4">
      <c r="D5230" s="230"/>
    </row>
    <row r="5231" spans="1:4">
      <c r="D5231" s="230"/>
    </row>
    <row r="5232" spans="1:4">
      <c r="D5232" s="230"/>
    </row>
    <row r="5233" spans="4:4">
      <c r="D5233" s="230"/>
    </row>
    <row r="5234" spans="4:4">
      <c r="D5234" s="230"/>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0"/>
  <sheetViews>
    <sheetView workbookViewId="0">
      <selection activeCell="A6" sqref="A6"/>
    </sheetView>
  </sheetViews>
  <sheetFormatPr defaultColWidth="0" defaultRowHeight="14.25"/>
  <cols>
    <col min="1" max="1" width="12" style="144" bestFit="1" customWidth="1"/>
    <col min="2" max="2" width="9" hidden="1" customWidth="1"/>
    <col min="3" max="5" width="0" hidden="1" customWidth="1"/>
    <col min="6" max="16384" width="9" hidden="1"/>
  </cols>
  <sheetData>
    <row r="1" spans="1:1">
      <c r="A1" s="145" t="s">
        <v>971</v>
      </c>
    </row>
    <row r="2" spans="1:1">
      <c r="A2" s="146" t="s">
        <v>4827</v>
      </c>
    </row>
    <row r="3" spans="1:1">
      <c r="A3" s="146" t="s">
        <v>5856</v>
      </c>
    </row>
    <row r="5" spans="1:1">
      <c r="A5" s="145" t="s">
        <v>5861</v>
      </c>
    </row>
    <row r="6" spans="1:1">
      <c r="A6" s="146" t="s">
        <v>31856</v>
      </c>
    </row>
    <row r="7" spans="1:1">
      <c r="A7" s="146" t="s">
        <v>2011</v>
      </c>
    </row>
    <row r="8" spans="1:1">
      <c r="A8" s="146" t="s">
        <v>967</v>
      </c>
    </row>
    <row r="9" spans="1:1">
      <c r="A9" s="146" t="s">
        <v>968</v>
      </c>
    </row>
    <row r="10" spans="1:1">
      <c r="A10" s="146" t="s">
        <v>22</v>
      </c>
    </row>
  </sheetData>
  <sortState ref="A6:A10">
    <sortCondition ref="A6:A10"/>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A17" sqref="A17:B17"/>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949</v>
      </c>
    </row>
    <row r="2" spans="1:13">
      <c r="A2" s="3"/>
    </row>
    <row r="3" spans="1:13" ht="12.75" customHeight="1">
      <c r="A3" s="355" t="s">
        <v>950</v>
      </c>
      <c r="B3" s="355" t="s">
        <v>951</v>
      </c>
      <c r="C3" s="355"/>
    </row>
    <row r="4" spans="1:13">
      <c r="A4" s="355"/>
      <c r="B4" s="4" t="s">
        <v>952</v>
      </c>
      <c r="C4" s="4" t="s">
        <v>953</v>
      </c>
      <c r="E4" s="5"/>
    </row>
    <row r="5" spans="1:13">
      <c r="A5" s="6" t="s">
        <v>954</v>
      </c>
      <c r="B5" s="7">
        <v>20.34</v>
      </c>
      <c r="C5" s="7">
        <v>25</v>
      </c>
    </row>
    <row r="6" spans="1:13">
      <c r="A6" s="6" t="s">
        <v>931</v>
      </c>
      <c r="B6" s="7">
        <v>11.1</v>
      </c>
      <c r="C6" s="7">
        <v>16.8</v>
      </c>
    </row>
    <row r="7" spans="1:13">
      <c r="A7" s="6" t="s">
        <v>955</v>
      </c>
      <c r="B7" s="7">
        <v>22.8</v>
      </c>
      <c r="C7" s="7">
        <v>30.95</v>
      </c>
    </row>
    <row r="8" spans="1:13">
      <c r="A8" s="6" t="s">
        <v>948</v>
      </c>
      <c r="B8" s="7">
        <v>20.76</v>
      </c>
      <c r="C8" s="7">
        <v>26.44</v>
      </c>
    </row>
    <row r="9" spans="1:13">
      <c r="A9" s="8" t="s">
        <v>956</v>
      </c>
      <c r="B9" s="7">
        <v>19.600000000000001</v>
      </c>
      <c r="C9" s="7">
        <v>24.23</v>
      </c>
    </row>
    <row r="10" spans="1:13">
      <c r="A10" s="355" t="s">
        <v>957</v>
      </c>
      <c r="B10" s="356" t="s">
        <v>16</v>
      </c>
      <c r="C10" s="356"/>
    </row>
    <row r="11" spans="1:13">
      <c r="A11" s="355"/>
      <c r="B11" s="4" t="s">
        <v>952</v>
      </c>
      <c r="C11" s="4" t="s">
        <v>953</v>
      </c>
    </row>
    <row r="12" spans="1:13">
      <c r="A12" s="6" t="str">
        <f>BDI!$B$13</f>
        <v>Edificações</v>
      </c>
      <c r="B12" s="7">
        <f>LOOKUP(A12,A5:A9,B5:B9)</f>
        <v>20.34</v>
      </c>
      <c r="C12" s="7">
        <f>LOOKUP(A12,A5:A9,C5:C9)</f>
        <v>25</v>
      </c>
    </row>
    <row r="14" spans="1:13">
      <c r="A14" s="355" t="s">
        <v>958</v>
      </c>
      <c r="B14" s="355"/>
      <c r="M14" s="9"/>
    </row>
    <row r="15" spans="1:13">
      <c r="A15" s="10" t="s">
        <v>982</v>
      </c>
      <c r="B15" s="14">
        <f>ROUND((((1+(BDI!$C$17+BDI!$C$18+BDI!$C$19)/100)*(1+(BDI!$C$20/100))*(1+(BDI!$C$22/100)))/(1-((BDI!$C$28/100)*BDI!$C$29+BDI!$C$31+BDI!$C$32+4.5)/100)-1),4)*100</f>
        <v>30.59</v>
      </c>
      <c r="M15" s="9"/>
    </row>
    <row r="16" spans="1:13">
      <c r="A16" s="11" t="s">
        <v>929</v>
      </c>
      <c r="B16" s="14">
        <f>ROUND((((1+(BDI!$C$17+BDI!$C$18+BDI!$C$19)/100)*(1+(BDI!$C$20/100))*(1+(BDI!$C$22/100)))/(1-((BDI!$C$28/100)*BDI!$C$29+BDI!$C$31+BDI!$C$32)/100)-1),4)*100</f>
        <v>24.16</v>
      </c>
    </row>
    <row r="17" spans="1:2">
      <c r="A17" s="354" t="str">
        <f>IF(B16&lt;B12,"Não Atende o Limite Inferior",IF(B16&gt;C12,"Não Atende o Limite Superior","Atende"))</f>
        <v>Atende</v>
      </c>
      <c r="B17" s="354"/>
    </row>
  </sheetData>
  <mergeCells count="6">
    <mergeCell ref="A17:B17"/>
    <mergeCell ref="A3:A4"/>
    <mergeCell ref="B3:C3"/>
    <mergeCell ref="A10:A11"/>
    <mergeCell ref="B10:C10"/>
    <mergeCell ref="A14:B14"/>
  </mergeCells>
  <conditionalFormatting sqref="A17">
    <cfRule type="cellIs" dxfId="744"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workbookViewId="0">
      <selection activeCell="B5" sqref="B5:D5"/>
    </sheetView>
  </sheetViews>
  <sheetFormatPr defaultColWidth="9" defaultRowHeight="14.25"/>
  <cols>
    <col min="1" max="1" width="10.125" style="48" customWidth="1"/>
    <col min="2" max="2" width="37.375" style="48" customWidth="1"/>
    <col min="3" max="3" width="10.875" style="55" customWidth="1"/>
    <col min="4" max="4" width="2.875" style="48" customWidth="1"/>
    <col min="5" max="5" width="10.125" style="48" customWidth="1"/>
    <col min="6" max="6" width="31.875" style="48" customWidth="1"/>
    <col min="7" max="257" width="8.5" style="48" customWidth="1"/>
    <col min="258" max="1024" width="8.5" style="27" customWidth="1"/>
    <col min="1025" max="16384" width="9" style="27"/>
  </cols>
  <sheetData>
    <row r="1" spans="1:8" s="37" customFormat="1" ht="15.75">
      <c r="A1" s="360" t="s">
        <v>925</v>
      </c>
      <c r="B1" s="360"/>
      <c r="C1" s="360"/>
      <c r="D1" s="360"/>
      <c r="E1" s="36"/>
      <c r="F1" s="36"/>
      <c r="H1" s="38"/>
    </row>
    <row r="2" spans="1:8" s="40" customFormat="1" ht="12.75">
      <c r="A2" s="39"/>
      <c r="B2" s="39"/>
      <c r="C2" s="39"/>
      <c r="D2" s="39"/>
      <c r="E2" s="39"/>
      <c r="F2" s="39"/>
      <c r="H2" s="41"/>
    </row>
    <row r="3" spans="1:8" s="43" customFormat="1" ht="12.75" customHeight="1">
      <c r="A3" s="42" t="s">
        <v>926</v>
      </c>
      <c r="B3" s="361" t="s">
        <v>13791</v>
      </c>
      <c r="C3" s="361"/>
      <c r="D3" s="361"/>
      <c r="E3" s="39"/>
    </row>
    <row r="4" spans="1:8" s="43" customFormat="1" ht="21" customHeight="1">
      <c r="A4" s="42" t="s">
        <v>927</v>
      </c>
      <c r="B4" s="362" t="str">
        <f>ORCAMENTO!C2</f>
        <v>EXECUÇÃO DA REFORMA NO CMEI FRANCISCO JOAO ''NEGUINHO''</v>
      </c>
      <c r="C4" s="362"/>
      <c r="D4" s="362"/>
      <c r="E4" s="39"/>
    </row>
    <row r="5" spans="1:8" s="43" customFormat="1" ht="12.75" customHeight="1">
      <c r="A5" s="42" t="s">
        <v>4834</v>
      </c>
      <c r="B5" s="363" t="str">
        <f>ORCAMENTO!C3</f>
        <v>IBITUBA - BAIXO GUANDU/ES</v>
      </c>
      <c r="C5" s="363"/>
      <c r="D5" s="363"/>
      <c r="E5" s="39"/>
    </row>
    <row r="6" spans="1:8" s="43" customFormat="1" ht="12.75">
      <c r="A6" s="44"/>
      <c r="B6" s="45"/>
      <c r="C6" s="46"/>
      <c r="D6" s="47"/>
      <c r="E6" s="39"/>
    </row>
    <row r="7" spans="1:8">
      <c r="A7" s="358" t="s">
        <v>928</v>
      </c>
      <c r="B7" s="358"/>
      <c r="C7" s="358"/>
      <c r="D7" s="358"/>
    </row>
    <row r="8" spans="1:8" s="49" customFormat="1" ht="8.1" customHeight="1">
      <c r="B8" s="50"/>
      <c r="C8" s="51"/>
      <c r="D8" s="52"/>
    </row>
    <row r="9" spans="1:8">
      <c r="B9" s="53" t="s">
        <v>929</v>
      </c>
      <c r="C9" s="51"/>
      <c r="D9" s="52"/>
    </row>
    <row r="10" spans="1:8" ht="8.1" customHeight="1">
      <c r="C10" s="51"/>
      <c r="D10" s="52"/>
    </row>
    <row r="11" spans="1:8" ht="14.25" hidden="1" customHeight="1">
      <c r="A11" s="358" t="s">
        <v>930</v>
      </c>
      <c r="B11" s="358"/>
      <c r="C11" s="358"/>
      <c r="D11" s="358"/>
    </row>
    <row r="12" spans="1:8" s="49" customFormat="1" ht="6" hidden="1" customHeight="1">
      <c r="C12" s="54"/>
      <c r="D12" s="50"/>
    </row>
    <row r="13" spans="1:8" ht="14.25" hidden="1" customHeight="1">
      <c r="B13" s="53" t="s">
        <v>954</v>
      </c>
      <c r="C13" s="54"/>
      <c r="D13" s="50"/>
    </row>
    <row r="14" spans="1:8" ht="8.1" hidden="1" customHeight="1">
      <c r="B14" s="55"/>
      <c r="D14" s="55"/>
      <c r="E14" s="55"/>
      <c r="F14" s="55"/>
    </row>
    <row r="15" spans="1:8">
      <c r="A15" s="358" t="s">
        <v>932</v>
      </c>
      <c r="B15" s="358"/>
      <c r="C15" s="358"/>
      <c r="D15" s="358"/>
    </row>
    <row r="16" spans="1:8" s="49" customFormat="1" ht="6">
      <c r="C16" s="54"/>
      <c r="D16" s="54"/>
    </row>
    <row r="17" spans="1:6">
      <c r="A17" s="56"/>
      <c r="B17" s="57" t="s">
        <v>933</v>
      </c>
      <c r="C17" s="58">
        <v>4</v>
      </c>
      <c r="D17" s="59" t="s">
        <v>934</v>
      </c>
      <c r="F17" s="60"/>
    </row>
    <row r="18" spans="1:6" ht="16.5" customHeight="1">
      <c r="A18" s="56"/>
      <c r="B18" s="57" t="s">
        <v>13787</v>
      </c>
      <c r="C18" s="58">
        <v>0.5</v>
      </c>
      <c r="D18" s="59" t="s">
        <v>934</v>
      </c>
      <c r="F18" s="60"/>
    </row>
    <row r="19" spans="1:6">
      <c r="A19" s="56"/>
      <c r="B19" s="57" t="s">
        <v>13788</v>
      </c>
      <c r="C19" s="58">
        <v>0.5</v>
      </c>
      <c r="D19" s="59" t="s">
        <v>934</v>
      </c>
      <c r="F19" s="176"/>
    </row>
    <row r="20" spans="1:6">
      <c r="A20" s="56"/>
      <c r="B20" s="57" t="s">
        <v>935</v>
      </c>
      <c r="C20" s="58">
        <v>1</v>
      </c>
      <c r="D20" s="59" t="s">
        <v>934</v>
      </c>
      <c r="F20" s="60"/>
    </row>
    <row r="21" spans="1:6" ht="8.1" customHeight="1">
      <c r="B21" s="61"/>
      <c r="C21" s="62"/>
      <c r="D21" s="63"/>
      <c r="F21" s="60"/>
    </row>
    <row r="22" spans="1:6">
      <c r="A22" s="56"/>
      <c r="B22" s="57" t="s">
        <v>936</v>
      </c>
      <c r="C22" s="58">
        <v>6.95</v>
      </c>
      <c r="D22" s="59" t="s">
        <v>934</v>
      </c>
      <c r="F22" s="60"/>
    </row>
    <row r="23" spans="1:6" ht="8.1" customHeight="1">
      <c r="D23" s="55"/>
    </row>
    <row r="24" spans="1:6" ht="12.75" customHeight="1">
      <c r="A24" s="358" t="s">
        <v>937</v>
      </c>
      <c r="B24" s="358"/>
      <c r="C24" s="358"/>
      <c r="D24" s="358"/>
    </row>
    <row r="25" spans="1:6" ht="8.1" customHeight="1">
      <c r="A25" s="52"/>
      <c r="B25" s="52"/>
      <c r="C25" s="52"/>
      <c r="D25" s="52"/>
    </row>
    <row r="26" spans="1:6" ht="12.75" customHeight="1">
      <c r="A26" s="52"/>
      <c r="B26" s="64" t="s">
        <v>938</v>
      </c>
      <c r="C26" s="65">
        <f>C29+C31+C32+C33</f>
        <v>8.65</v>
      </c>
      <c r="D26" s="66" t="s">
        <v>934</v>
      </c>
    </row>
    <row r="27" spans="1:6" ht="12.75" customHeight="1">
      <c r="A27" s="52"/>
      <c r="B27" s="52"/>
      <c r="C27" s="52"/>
      <c r="D27" s="52"/>
    </row>
    <row r="28" spans="1:6" ht="13.5" customHeight="1">
      <c r="A28" s="52"/>
      <c r="B28" s="67" t="s">
        <v>939</v>
      </c>
      <c r="C28" s="58">
        <v>100</v>
      </c>
      <c r="D28" s="66" t="s">
        <v>934</v>
      </c>
    </row>
    <row r="29" spans="1:6" ht="12.75" customHeight="1">
      <c r="A29" s="52"/>
      <c r="B29" s="67" t="s">
        <v>940</v>
      </c>
      <c r="C29" s="58">
        <v>5</v>
      </c>
      <c r="D29" s="66" t="s">
        <v>934</v>
      </c>
    </row>
    <row r="30" spans="1:6" s="49" customFormat="1" ht="8.1" customHeight="1">
      <c r="C30" s="68"/>
      <c r="D30" s="54"/>
    </row>
    <row r="31" spans="1:6">
      <c r="B31" s="67" t="s">
        <v>941</v>
      </c>
      <c r="C31" s="69">
        <v>3</v>
      </c>
      <c r="D31" s="70" t="s">
        <v>934</v>
      </c>
      <c r="F31" s="60"/>
    </row>
    <row r="32" spans="1:6" ht="12.75" customHeight="1">
      <c r="B32" s="67" t="s">
        <v>942</v>
      </c>
      <c r="C32" s="69">
        <v>0.65</v>
      </c>
      <c r="D32" s="70" t="s">
        <v>934</v>
      </c>
    </row>
    <row r="33" spans="1:6" ht="12.75" customHeight="1">
      <c r="B33" s="67" t="s">
        <v>943</v>
      </c>
      <c r="C33" s="69">
        <f>IF(B9="Com Desoneração",4.5,0)</f>
        <v>0</v>
      </c>
      <c r="D33" s="59" t="s">
        <v>934</v>
      </c>
    </row>
    <row r="34" spans="1:6" ht="8.1" customHeight="1">
      <c r="D34" s="55"/>
    </row>
    <row r="35" spans="1:6">
      <c r="A35" s="358" t="s">
        <v>944</v>
      </c>
      <c r="B35" s="358"/>
      <c r="C35" s="358"/>
      <c r="D35" s="358"/>
    </row>
    <row r="36" spans="1:6" s="49" customFormat="1" ht="6">
      <c r="C36" s="54"/>
      <c r="D36" s="50"/>
    </row>
    <row r="37" spans="1:6" ht="12.75" customHeight="1">
      <c r="B37" s="55" t="s">
        <v>13789</v>
      </c>
      <c r="C37" s="359">
        <f>ROUND((((1+($C$17+$C$18+$C$19)/100)*(1+($C$20/100))*(1+($C$22/100)))/(1-$C$26/100)-1),4)</f>
        <v>0.24160000000000001</v>
      </c>
      <c r="D37" s="359"/>
      <c r="E37" s="357" t="str">
        <f>Auxiliar!$A$17</f>
        <v>Atende</v>
      </c>
      <c r="F37" s="71"/>
    </row>
    <row r="38" spans="1:6" ht="12.75" customHeight="1">
      <c r="B38" s="55" t="s">
        <v>13783</v>
      </c>
      <c r="C38" s="359"/>
      <c r="D38" s="359"/>
      <c r="E38" s="357"/>
      <c r="F38" s="72"/>
    </row>
    <row r="39" spans="1:6" ht="14.25" customHeight="1">
      <c r="C39" s="73"/>
    </row>
    <row r="40" spans="1:6">
      <c r="A40" s="74" t="s">
        <v>945</v>
      </c>
    </row>
    <row r="41" spans="1:6">
      <c r="A41" s="74" t="str">
        <f>CONCATENATE("do ISS para ",B13," é de ",C28," %",", com a respectiva alíquota de ",C29,"  %")</f>
        <v>do ISS para Edificações é de 100 %, com a respectiva alíquota de 5  %</v>
      </c>
    </row>
    <row r="42" spans="1:6" ht="14.25" customHeight="1">
      <c r="A42" s="74"/>
    </row>
    <row r="43" spans="1:6">
      <c r="A43" s="28" t="s">
        <v>946</v>
      </c>
      <c r="B43" s="75"/>
      <c r="C43" s="76"/>
      <c r="D43" s="76"/>
    </row>
    <row r="44" spans="1:6">
      <c r="A44" s="28" t="str">
        <f>CONCATENATE("elaboração do orçamento foi ",B9,", e que esta é a alternativa mais adequada para ")</f>
        <v xml:space="preserve">elaboração do orçamento foi Sem Desoneração, e que esta é a alternativa mais adequada para </v>
      </c>
      <c r="C44" s="76"/>
      <c r="D44" s="76"/>
    </row>
    <row r="45" spans="1:6">
      <c r="A45" s="28" t="s">
        <v>947</v>
      </c>
      <c r="C45" s="76"/>
      <c r="D45" s="76"/>
    </row>
    <row r="49" spans="1:4">
      <c r="A49" s="56" t="s">
        <v>13790</v>
      </c>
      <c r="B49" s="190" t="s">
        <v>13784</v>
      </c>
    </row>
    <row r="50" spans="1:4">
      <c r="A50" s="56" t="s">
        <v>13785</v>
      </c>
      <c r="B50" s="191" t="s">
        <v>13786</v>
      </c>
    </row>
    <row r="51" spans="1:4">
      <c r="A51" s="161"/>
      <c r="B51" s="161"/>
      <c r="C51" s="162"/>
      <c r="D51" s="161"/>
    </row>
    <row r="52" spans="1:4">
      <c r="A52" s="161"/>
      <c r="B52" s="161"/>
      <c r="C52" s="162"/>
      <c r="D52" s="161"/>
    </row>
    <row r="53" spans="1:4">
      <c r="A53" s="161"/>
      <c r="B53" s="161"/>
      <c r="C53" s="161"/>
      <c r="D53" s="161"/>
    </row>
    <row r="54" spans="1:4">
      <c r="A54" s="161"/>
      <c r="B54" s="161"/>
      <c r="C54" s="162"/>
      <c r="D54" s="161"/>
    </row>
    <row r="55" spans="1:4">
      <c r="A55" s="161"/>
      <c r="B55" s="164"/>
      <c r="C55" s="162"/>
      <c r="D55" s="161"/>
    </row>
    <row r="56" spans="1:4">
      <c r="A56" s="163"/>
      <c r="B56" s="165"/>
      <c r="C56" s="162"/>
      <c r="D56" s="161"/>
    </row>
    <row r="57" spans="1:4">
      <c r="A57" s="163"/>
      <c r="B57" s="165"/>
      <c r="C57" s="162"/>
      <c r="D57" s="161"/>
    </row>
    <row r="58" spans="1:4">
      <c r="A58" s="161"/>
      <c r="B58" s="161"/>
      <c r="C58" s="162"/>
      <c r="D58" s="161"/>
    </row>
    <row r="59" spans="1:4">
      <c r="A59" s="161"/>
      <c r="B59" s="161"/>
      <c r="C59" s="162"/>
      <c r="D59" s="161"/>
    </row>
    <row r="60" spans="1:4">
      <c r="A60" s="161"/>
      <c r="B60" s="161"/>
      <c r="C60" s="162"/>
      <c r="D60" s="161"/>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743" priority="5" stopIfTrue="1" operator="equal">
      <formula>"Atende"</formula>
    </cfRule>
  </conditionalFormatting>
  <conditionalFormatting sqref="E37">
    <cfRule type="cellIs" dxfId="742"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59055118110236227" right="0.39370078740157483" top="1.7716535433070868" bottom="0.78740157480314965" header="0.78740157480314965" footer="0.19685039370078741"/>
  <pageSetup paperSize="9" fitToWidth="0" fitToHeight="0" pageOrder="overThenDown" orientation="portrait" useFirstPageNumber="1" r:id="rId1"/>
  <headerFooter alignWithMargins="0">
    <oddHeader>&amp;C&amp;G</oddHeader>
  </headerFooter>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228"/>
  <sheetViews>
    <sheetView showGridLines="0" tabSelected="1" topLeftCell="A28" zoomScale="70" zoomScaleNormal="70" workbookViewId="0">
      <selection activeCell="J43" sqref="J43"/>
    </sheetView>
  </sheetViews>
  <sheetFormatPr defaultColWidth="9" defaultRowHeight="18.75" customHeight="1"/>
  <cols>
    <col min="1" max="1" width="10.25" style="78" customWidth="1"/>
    <col min="2" max="2" width="10.625" style="117" customWidth="1"/>
    <col min="3" max="3" width="9.875" style="115" customWidth="1"/>
    <col min="4" max="4" width="14.75" style="115" bestFit="1" customWidth="1"/>
    <col min="5" max="5" width="57.625" style="114" customWidth="1"/>
    <col min="6" max="6" width="9.875" style="115" bestFit="1" customWidth="1"/>
    <col min="7" max="7" width="9.625" style="118" customWidth="1"/>
    <col min="8" max="8" width="11.125" style="116" bestFit="1" customWidth="1"/>
    <col min="9" max="9" width="12.375" style="116" bestFit="1" customWidth="1"/>
    <col min="10" max="10" width="14.375" style="101" bestFit="1" customWidth="1"/>
    <col min="11" max="11" width="2.375" style="79" customWidth="1"/>
    <col min="12" max="12" width="9.875" style="92" customWidth="1"/>
    <col min="13" max="13" width="13.5" style="80" customWidth="1"/>
    <col min="14" max="14" width="8.875" style="81" bestFit="1" customWidth="1"/>
    <col min="15" max="15" width="8.875" style="80" bestFit="1" customWidth="1"/>
    <col min="16" max="16" width="2.375" style="79" customWidth="1"/>
    <col min="17" max="17" width="14.125" style="78" hidden="1" customWidth="1"/>
    <col min="18" max="18" width="13.5" style="78" hidden="1" customWidth="1"/>
    <col min="19" max="19" width="15.625" style="78" hidden="1" customWidth="1"/>
    <col min="20" max="20" width="3.5" style="78" hidden="1" customWidth="1"/>
    <col min="21" max="23" width="15.625" style="78" hidden="1" customWidth="1"/>
    <col min="24" max="24" width="3.5" style="78" customWidth="1"/>
    <col min="25" max="25" width="2.75" style="78" bestFit="1" customWidth="1"/>
    <col min="26" max="26" width="15.625" style="78" customWidth="1"/>
    <col min="27" max="27" width="10.5" style="78" bestFit="1" customWidth="1"/>
    <col min="28" max="28" width="11.75" style="78" bestFit="1" customWidth="1"/>
    <col min="29" max="29" width="4.375" style="78" bestFit="1" customWidth="1"/>
    <col min="30" max="31" width="15.625" style="78" customWidth="1"/>
    <col min="32" max="16384" width="9" style="78"/>
  </cols>
  <sheetData>
    <row r="1" spans="1:31" ht="18.75" customHeight="1">
      <c r="B1" s="376" t="s">
        <v>4833</v>
      </c>
      <c r="C1" s="376"/>
      <c r="D1" s="376"/>
      <c r="E1" s="376"/>
      <c r="F1" s="376"/>
      <c r="G1" s="376"/>
      <c r="H1" s="376"/>
      <c r="I1" s="376"/>
      <c r="J1" s="376"/>
      <c r="L1" s="370"/>
      <c r="M1" s="371"/>
      <c r="N1" s="371"/>
      <c r="O1" s="372"/>
      <c r="Q1" s="379" t="s">
        <v>2012</v>
      </c>
      <c r="R1" s="378" t="s">
        <v>2015</v>
      </c>
      <c r="S1" s="157" t="s">
        <v>963</v>
      </c>
      <c r="T1" s="25"/>
      <c r="U1" s="158" t="s">
        <v>4829</v>
      </c>
      <c r="V1" s="157" t="s">
        <v>4830</v>
      </c>
      <c r="W1" s="157" t="s">
        <v>4831</v>
      </c>
      <c r="X1" s="25"/>
      <c r="Y1" s="367" t="s">
        <v>5865</v>
      </c>
      <c r="Z1" s="158" t="s">
        <v>5866</v>
      </c>
      <c r="AA1" s="158" t="s">
        <v>5867</v>
      </c>
      <c r="AB1" s="158" t="s">
        <v>5868</v>
      </c>
      <c r="AC1" s="158" t="s">
        <v>5869</v>
      </c>
      <c r="AD1" s="158" t="s">
        <v>5870</v>
      </c>
      <c r="AE1" s="158" t="s">
        <v>963</v>
      </c>
    </row>
    <row r="2" spans="1:31" s="25" customFormat="1" ht="21" customHeight="1" thickBot="1">
      <c r="B2" s="280" t="str">
        <f>BDI!$A$4</f>
        <v>OBRA:</v>
      </c>
      <c r="C2" s="380" t="s">
        <v>31907</v>
      </c>
      <c r="D2" s="381"/>
      <c r="E2" s="381"/>
      <c r="F2" s="281" t="s">
        <v>31857</v>
      </c>
      <c r="G2" s="284" t="str">
        <f>UPPER(LEFT(BDI!$B$9,7))</f>
        <v>SEM DES</v>
      </c>
      <c r="H2" s="282" t="s">
        <v>17</v>
      </c>
      <c r="I2" s="283">
        <f>BDI</f>
        <v>0.24160000000000001</v>
      </c>
      <c r="K2" s="82"/>
      <c r="L2" s="373"/>
      <c r="M2" s="374"/>
      <c r="N2" s="374"/>
      <c r="O2" s="375"/>
      <c r="P2" s="82"/>
      <c r="Q2" s="379"/>
      <c r="R2" s="378"/>
      <c r="S2" s="93">
        <f>SUBTOTAL(9,J6:J42)/2</f>
        <v>102728.21999999997</v>
      </c>
      <c r="U2" s="97">
        <v>105000</v>
      </c>
      <c r="V2" s="95">
        <f>S2</f>
        <v>102728.21999999997</v>
      </c>
      <c r="W2" s="97">
        <f>U2-V2</f>
        <v>2271.7800000000279</v>
      </c>
      <c r="Y2" s="367"/>
      <c r="Z2" s="94">
        <f>LARGE(M:M,AC2)</f>
        <v>98.38</v>
      </c>
      <c r="AA2" s="94" t="s">
        <v>5856</v>
      </c>
      <c r="AB2" s="159">
        <v>0.5</v>
      </c>
      <c r="AC2" s="94">
        <f>ROUND(COUNTIF(L5:L42,"&gt;0")*SUM($AB2:$AB$4),0)</f>
        <v>29</v>
      </c>
      <c r="AD2" s="160">
        <f>SUMIF(O:O,AA2,M:M)</f>
        <v>15640.529999999999</v>
      </c>
      <c r="AE2" s="160">
        <f>AD2+AE3</f>
        <v>102728.22</v>
      </c>
    </row>
    <row r="3" spans="1:31" s="25" customFormat="1" ht="24" customHeight="1">
      <c r="B3" s="280" t="str">
        <f>BDI!$A$5</f>
        <v>ENDEREÇO:</v>
      </c>
      <c r="C3" s="377" t="s">
        <v>31908</v>
      </c>
      <c r="D3" s="377"/>
      <c r="E3" s="377"/>
      <c r="F3" s="280" t="s">
        <v>959</v>
      </c>
      <c r="G3" s="382" t="s">
        <v>31864</v>
      </c>
      <c r="H3" s="383"/>
      <c r="I3" s="384"/>
      <c r="K3" s="102"/>
      <c r="L3" s="368" t="s">
        <v>5872</v>
      </c>
      <c r="M3" s="369"/>
      <c r="N3" s="369"/>
      <c r="O3" s="369"/>
      <c r="P3" s="102"/>
      <c r="Q3" s="97" t="s">
        <v>2013</v>
      </c>
      <c r="R3" s="96">
        <v>6.2300000000000001E-2</v>
      </c>
      <c r="S3" s="97">
        <f>S2*R3</f>
        <v>6399.9681059999984</v>
      </c>
      <c r="U3" s="98">
        <v>5000</v>
      </c>
      <c r="V3" s="99">
        <f>IF(V2&lt;U2,V2*0.01,U3+ABS(W2))</f>
        <v>1027.2821999999996</v>
      </c>
      <c r="W3" s="100" t="s">
        <v>4832</v>
      </c>
      <c r="Y3" s="367"/>
      <c r="Z3" s="94">
        <f>LARGE(M:M,AC3)</f>
        <v>3070.77</v>
      </c>
      <c r="AA3" s="94" t="s">
        <v>5871</v>
      </c>
      <c r="AB3" s="159">
        <v>0.3</v>
      </c>
      <c r="AC3" s="94">
        <f>ROUND(COUNTIF(L6:L42,"&gt;0")*SUM($AB3:$AB$4),0)</f>
        <v>15</v>
      </c>
      <c r="AD3" s="160">
        <f>SUMIF(O:O,AA3,M:M)</f>
        <v>34932.36</v>
      </c>
      <c r="AE3" s="160">
        <f>AD3+AE4</f>
        <v>87087.69</v>
      </c>
    </row>
    <row r="4" spans="1:31" s="25" customFormat="1" ht="20.25" customHeight="1">
      <c r="A4" s="25" t="s">
        <v>960</v>
      </c>
      <c r="B4" s="83" t="s">
        <v>961</v>
      </c>
      <c r="C4" s="83" t="s">
        <v>962</v>
      </c>
      <c r="D4" s="83" t="s">
        <v>18</v>
      </c>
      <c r="E4" s="84" t="s">
        <v>970</v>
      </c>
      <c r="F4" s="83" t="s">
        <v>19</v>
      </c>
      <c r="G4" s="85" t="s">
        <v>5869</v>
      </c>
      <c r="H4" s="86" t="s">
        <v>2010</v>
      </c>
      <c r="I4" s="87" t="s">
        <v>5863</v>
      </c>
      <c r="J4" s="119" t="s">
        <v>963</v>
      </c>
      <c r="K4" s="88"/>
      <c r="L4" s="89" t="s">
        <v>5869</v>
      </c>
      <c r="M4" s="90" t="s">
        <v>964</v>
      </c>
      <c r="N4" s="91" t="s">
        <v>965</v>
      </c>
      <c r="O4" s="90" t="s">
        <v>5857</v>
      </c>
      <c r="P4" s="88"/>
      <c r="Q4" s="94" t="s">
        <v>2014</v>
      </c>
      <c r="R4" s="96" t="e">
        <f>S4/S2</f>
        <v>#VALUE!</v>
      </c>
      <c r="S4" s="95" t="str">
        <f>IFERROR(INDEX($J:$J,MATCH("ADMINISTRAÇÃO LOCAL",$E:$E,0)+1),"SEM ADM LOCAL")</f>
        <v>SEM ADM LOCAL</v>
      </c>
      <c r="Y4" s="367"/>
      <c r="Z4" s="94">
        <f>LARGE(M:M,AC4)</f>
        <v>5957.82</v>
      </c>
      <c r="AA4" s="94" t="s">
        <v>5864</v>
      </c>
      <c r="AB4" s="159">
        <v>0.2</v>
      </c>
      <c r="AC4" s="94">
        <f>ROUND(COUNTIF(L5:L42,"&gt;0")*SUM($AB$4:$AB4),0)</f>
        <v>6</v>
      </c>
      <c r="AD4" s="160">
        <f>SUMIF(O:O,AA4,M:M)</f>
        <v>52155.33</v>
      </c>
      <c r="AE4" s="160">
        <f>AD4</f>
        <v>52155.33</v>
      </c>
    </row>
    <row r="5" spans="1:31" ht="21" customHeight="1">
      <c r="B5" s="364" t="s">
        <v>13815</v>
      </c>
      <c r="C5" s="365"/>
      <c r="D5" s="365"/>
      <c r="E5" s="365"/>
      <c r="F5" s="365"/>
      <c r="G5" s="365"/>
      <c r="H5" s="365"/>
      <c r="I5" s="365"/>
      <c r="J5" s="366"/>
      <c r="K5" s="153"/>
      <c r="L5" s="154"/>
      <c r="M5" s="155"/>
      <c r="N5" s="156"/>
      <c r="O5" s="155"/>
      <c r="P5" s="153"/>
    </row>
    <row r="6" spans="1:31" s="293" customFormat="1" ht="21" customHeight="1">
      <c r="A6" s="293" t="str">
        <f>CONCATENATE(C6,D6)</f>
        <v/>
      </c>
      <c r="B6" s="117">
        <v>1</v>
      </c>
      <c r="C6" s="294"/>
      <c r="D6" s="294"/>
      <c r="E6" s="150" t="s">
        <v>966</v>
      </c>
      <c r="F6" s="150"/>
      <c r="G6" s="295"/>
      <c r="H6" s="296"/>
      <c r="I6" s="297"/>
      <c r="J6" s="298">
        <f>SUM(J7:J9)</f>
        <v>9509.4499999999989</v>
      </c>
      <c r="L6" s="299"/>
      <c r="M6" s="300"/>
      <c r="N6" s="301"/>
      <c r="O6" s="300"/>
    </row>
    <row r="7" spans="1:31" ht="12.75">
      <c r="A7" s="78" t="str">
        <f>CONCATENATE(C7,D7)</f>
        <v>DER-ES020305</v>
      </c>
      <c r="B7" s="117" t="s">
        <v>4826</v>
      </c>
      <c r="C7" s="149" t="s">
        <v>31856</v>
      </c>
      <c r="D7" s="185" t="s">
        <v>16676</v>
      </c>
      <c r="E7" s="150" t="str">
        <f>IFERROR(
IF($C7="DER-ES",INDEX('DER-ES'!$B:$B,MATCH($D7,'DER-ES'!$A:$A,0)),
IF($C7="SINAPI",INDEX(SINAPI!$B:$B,MATCH($D7,SINAPI!$A:$A,0)),
IF($C7="SICRO",INDEX(SICRO!$B:$B,MATCH($D7,SICRO!$A:$A,0)),
IF($C7="COMP",INDEX(COMPOSIÇAO!$B:$B,MATCH($D7,COMPOSIÇAO!$A:$A,0)),
"")))),"*Verificar código*")</f>
        <v>Placa de obra nas dimensões de 2.0 x 4.0 m, padrão DER</v>
      </c>
      <c r="F7" s="151" t="str">
        <f>IFERROR(LOWER(
IF($C7="DER-ES",INDEX('DER-ES'!$C:$C,MATCH($D7,'DER-ES'!$A:$A,0)),
IF($C7="SINAPI",INDEX(SINAPI!$C:$C,MATCH($D7,SINAPI!$A:$A,0)),
IF($C7="SICRO",INDEX(SICRO!$C:$C,MATCH($D7,SICRO!$A:$A,0)),
IF($C7="COMP",INDEX(COMPOSIÇAO!$H:$H,MATCH($D7,COMPOSIÇAO!$A:$A,0)),
""))))),"*Erro*")</f>
        <v>m2</v>
      </c>
      <c r="G7" s="152">
        <f>VLOOKUP(B7,'MEMÓRIA DE CÁLCULO'!B:K,10,0)</f>
        <v>8</v>
      </c>
      <c r="H7" s="186">
        <f>IFERROR(
IF($C7="DER-ES",INDEX('DER-ES'!$E:$E,MATCH($D7,'DER-ES'!$A:$A,0)),
IF($C7="SINAPI",INDEX(SINAPI!$D:$D,MATCH($D7,SINAPI!$A:$A,0)),
IF($C7="SICRO",INDEX(SICRO!$D:$D,MATCH($D7,SICRO!$A:$A,0)),
IF($C7="COMP",INDEX(COMPOSIÇAO!$I:$I,MATCH($D7,COMPOSIÇAO!$A:$A,0)),
"")))),"*Erro Código*")</f>
        <v>336.35</v>
      </c>
      <c r="I7" s="186">
        <f>IFERROR(ROUND(H7*(1+$I$2),2),"")</f>
        <v>417.61</v>
      </c>
      <c r="J7" s="187">
        <f>IFERROR(ROUND($I7*$G7,2),"")</f>
        <v>3340.88</v>
      </c>
      <c r="K7" s="153"/>
      <c r="L7" s="154">
        <f t="shared" ref="L7" si="0">G7</f>
        <v>8</v>
      </c>
      <c r="M7" s="155">
        <f t="shared" ref="M7" si="1">ROUND(L7*I7,2)</f>
        <v>3340.88</v>
      </c>
      <c r="N7" s="156">
        <f>M7/$J$43</f>
        <v>3.2521540819066087E-2</v>
      </c>
      <c r="O7" s="155" t="str">
        <f>VLOOKUP(M7,$Z$2:$AA$4,2,1)</f>
        <v>B</v>
      </c>
      <c r="P7" s="153"/>
    </row>
    <row r="8" spans="1:31" ht="12.75">
      <c r="A8" s="78" t="str">
        <f t="shared" ref="A8:A42" si="2">CONCATENATE(C8,D8)</f>
        <v>DER-ES010202</v>
      </c>
      <c r="B8" s="117" t="s">
        <v>5875</v>
      </c>
      <c r="C8" s="149" t="s">
        <v>31856</v>
      </c>
      <c r="D8" s="185" t="s">
        <v>16606</v>
      </c>
      <c r="E8" s="150" t="str">
        <f>IFERROR(
IF($C8="DER-ES",INDEX('DER-ES'!$B:$B,MATCH($D8,'DER-ES'!$A:$A,0)),
IF($C8="SINAPI",INDEX(SINAPI!$B:$B,MATCH($D8,SINAPI!$A:$A,0)),
IF($C8="SICRO",INDEX(SICRO!$B:$B,MATCH($D8,SICRO!$A:$A,0)),
IF($C8="COMP",INDEX(COMPOSIÇAO!$B:$B,MATCH($D8,COMPOSIÇAO!$A:$A,0)),
"")))),"*Verificar código*")</f>
        <v>Demolição de piso revestido com cerâmica</v>
      </c>
      <c r="F8" s="151" t="str">
        <f>IFERROR(LOWER(
IF($C8="DER-ES",INDEX('DER-ES'!$C:$C,MATCH($D8,'DER-ES'!$A:$A,0)),
IF($C8="SINAPI",INDEX(SINAPI!$C:$C,MATCH($D8,SINAPI!$A:$A,0)),
IF($C8="SICRO",INDEX(SICRO!$C:$C,MATCH($D8,SICRO!$A:$A,0)),
IF($C8="COMP",INDEX(COMPOSIÇAO!$H:$H,MATCH($D8,COMPOSIÇAO!$A:$A,0)),
""))))),"*Erro*")</f>
        <v>m2</v>
      </c>
      <c r="G8" s="152">
        <f>VLOOKUP(B8,'MEMÓRIA DE CÁLCULO'!B:K,10,0)</f>
        <v>364.57599999999996</v>
      </c>
      <c r="H8" s="186">
        <f>IFERROR(
IF($C8="DER-ES",INDEX('DER-ES'!$E:$E,MATCH($D8,'DER-ES'!$A:$A,0)),
IF($C8="SINAPI",INDEX(SINAPI!$D:$D,MATCH($D8,SINAPI!$A:$A,0)),
IF($C8="SICRO",INDEX(SICRO!$D:$D,MATCH($D8,SICRO!$A:$A,0)),
IF($C8="COMP",INDEX(COMPOSIÇAO!$I:$I,MATCH($D8,COMPOSIÇAO!$A:$A,0)),
"")))),"*Erro Código*")</f>
        <v>13.41</v>
      </c>
      <c r="I8" s="186">
        <f t="shared" ref="I8" si="3">IFERROR(ROUND(H8*(1+$I$2),2),"")</f>
        <v>16.649999999999999</v>
      </c>
      <c r="J8" s="187">
        <f t="shared" ref="J8" si="4">IFERROR(ROUND($I8*$G8,2),"")</f>
        <v>6070.19</v>
      </c>
      <c r="K8" s="153"/>
      <c r="L8" s="154">
        <f t="shared" ref="L8" si="5">G8</f>
        <v>364.57599999999996</v>
      </c>
      <c r="M8" s="155">
        <f t="shared" ref="M8" si="6">ROUND(L8*I8,2)</f>
        <v>6070.19</v>
      </c>
      <c r="N8" s="156">
        <f t="shared" ref="N8:N42" si="7">M8/$J$43</f>
        <v>5.9089800251576452E-2</v>
      </c>
      <c r="O8" s="155" t="str">
        <f>VLOOKUP(M8,$Z$2:$AA$4,2,1)</f>
        <v>A</v>
      </c>
      <c r="P8" s="153"/>
    </row>
    <row r="9" spans="1:31" ht="25.5" customHeight="1">
      <c r="A9" s="78" t="str">
        <f t="shared" si="2"/>
        <v>DER-ES010227</v>
      </c>
      <c r="B9" s="117" t="s">
        <v>5876</v>
      </c>
      <c r="C9" s="149" t="s">
        <v>31856</v>
      </c>
      <c r="D9" s="185" t="s">
        <v>16629</v>
      </c>
      <c r="E9" s="150" t="str">
        <f>IFERROR(
IF($C9="DER-ES",INDEX('DER-ES'!$B:$B,MATCH($D9,'DER-ES'!$A:$A,0)),
IF($C9="SINAPI",INDEX(SINAPI!$B:$B,MATCH($D9,SINAPI!$A:$A,0)),
IF($C9="SICRO",INDEX(SICRO!$B:$B,MATCH($D9,SICRO!$A:$A,0)),
IF($C9="COMP",INDEX(COMPOSIÇAO!$B:$B,MATCH($D9,COMPOSIÇAO!$A:$A,0)),
"")))),"*Verificar código*")</f>
        <v>Retirada de caixa d'água de fibrocimento, inclusive tubulação de ligação</v>
      </c>
      <c r="F9" s="151" t="str">
        <f>IFERROR(LOWER(
IF($C9="DER-ES",INDEX('DER-ES'!$C:$C,MATCH($D9,'DER-ES'!$A:$A,0)),
IF($C9="SINAPI",INDEX(SINAPI!$C:$C,MATCH($D9,SINAPI!$A:$A,0)),
IF($C9="SICRO",INDEX(SICRO!$C:$C,MATCH($D9,SICRO!$A:$A,0)),
IF($C9="COMP",INDEX(COMPOSIÇAO!$H:$H,MATCH($D9,COMPOSIÇAO!$A:$A,0)),
""))))),"*Erro*")</f>
        <v>und</v>
      </c>
      <c r="G9" s="152">
        <f>VLOOKUP(B9,'MEMÓRIA DE CÁLCULO'!B:K,10,0)</f>
        <v>2</v>
      </c>
      <c r="H9" s="186">
        <f>IFERROR(
IF($C9="DER-ES",INDEX('DER-ES'!$E:$E,MATCH($D9,'DER-ES'!$A:$A,0)),
IF($C9="SINAPI",INDEX(SINAPI!$D:$D,MATCH($D9,SINAPI!$A:$A,0)),
IF($C9="SICRO",INDEX(SICRO!$D:$D,MATCH($D9,SICRO!$A:$A,0)),
IF($C9="COMP",INDEX(COMPOSIÇAO!$I:$I,MATCH($D9,COMPOSIÇAO!$A:$A,0)),
"")))),"*Erro Código*")</f>
        <v>39.619999999999997</v>
      </c>
      <c r="I9" s="186">
        <f t="shared" ref="I9" si="8">IFERROR(ROUND(H9*(1+$I$2),2),"")</f>
        <v>49.19</v>
      </c>
      <c r="J9" s="186">
        <f>IFERROR(ROUND($I9*$G9,2),"")</f>
        <v>98.38</v>
      </c>
      <c r="K9" s="153"/>
      <c r="L9" s="154">
        <f t="shared" ref="L9" si="9">G9</f>
        <v>2</v>
      </c>
      <c r="M9" s="155">
        <f t="shared" ref="M9" si="10">ROUND(L9*I9,2)</f>
        <v>98.38</v>
      </c>
      <c r="N9" s="156">
        <f t="shared" si="7"/>
        <v>9.5767258500147306E-4</v>
      </c>
      <c r="O9" s="155" t="str">
        <f>VLOOKUP(M9,$Z$2:$AA$4,2,1)</f>
        <v>C</v>
      </c>
      <c r="P9" s="153"/>
    </row>
    <row r="10" spans="1:31" s="293" customFormat="1" ht="21" customHeight="1">
      <c r="A10" s="293" t="str">
        <f t="shared" si="2"/>
        <v/>
      </c>
      <c r="B10" s="117">
        <v>2</v>
      </c>
      <c r="C10" s="294"/>
      <c r="D10" s="294"/>
      <c r="E10" s="150" t="s">
        <v>13763</v>
      </c>
      <c r="F10" s="150"/>
      <c r="G10" s="295"/>
      <c r="H10" s="296"/>
      <c r="I10" s="297"/>
      <c r="J10" s="298">
        <f>SUM(J11:J14)</f>
        <v>11626.769999999999</v>
      </c>
      <c r="L10" s="299"/>
      <c r="M10" s="300"/>
      <c r="N10" s="301"/>
      <c r="O10" s="300"/>
    </row>
    <row r="11" spans="1:31" ht="25.5">
      <c r="A11" s="78" t="str">
        <f t="shared" si="2"/>
        <v>SINAPI94228</v>
      </c>
      <c r="B11" s="117" t="s">
        <v>6261</v>
      </c>
      <c r="C11" s="149" t="s">
        <v>967</v>
      </c>
      <c r="D11" s="149">
        <v>94228</v>
      </c>
      <c r="E11" s="150" t="str">
        <f>IFERROR(PROPER(
IF($C11="DER-ES",INDEX('DER-ES'!$B:$B,MATCH($D11,'DER-ES'!$A:$A,0)),
IF($C11="SINAPI",INDEX(SINAPI!$B:$B,MATCH($D11,SINAPI!$A:$A,0)),
IF($C11="SICRO",INDEX(SICRO!$B:$B,MATCH($D11,SICRO!$A:$A,0)),
IF($C11="COMP",INDEX(COMPOSIÇAO!$B:$B,MATCH($D11,COMPOSIÇAO!$A:$A,0)),
""))))),"*Verificar código*")</f>
        <v>Calha Em Chapa De Aço Galvanizado Número 24, Desenvolvimento De 50 Cm, Incluso Transporte Vertical. Af_07/2019</v>
      </c>
      <c r="F11" s="151" t="str">
        <f>IFERROR(LOWER(
IF($C11="DER-ES",INDEX('DER-ES'!$C:$C,MATCH($D11,'DER-ES'!$A:$A,0)),
IF($C11="SINAPI",INDEX(SINAPI!$C:$C,MATCH($D11,SINAPI!$A:$A,0)),
IF($C11="SICRO",INDEX(SICRO!$C:$C,MATCH($D11,SICRO!$A:$A,0)),
IF($C11="COMP",INDEX(COMPOSIÇAO!$H:$H,MATCH($D11,COMPOSIÇAO!$A:$A,0)),
""))))),"*Erro*")</f>
        <v>m</v>
      </c>
      <c r="G11" s="152">
        <f>VLOOKUP(B11,'MEMÓRIA DE CÁLCULO'!B:K,10,0)</f>
        <v>39.409999999999997</v>
      </c>
      <c r="H11" s="186">
        <f>IFERROR(
IF($C11="DER-ES",INDEX('DER-ES'!$E:$E,MATCH($D11,'DER-ES'!$A:$A,0)),
IF($C11="SINAPI",INDEX(SINAPI!$D:$D,MATCH($D11,SINAPI!$A:$A,0)),
IF($C11="SICRO",INDEX(SICRO!$D:$D,MATCH($D11,SICRO!$A:$A,0)),
IF($C11="COMP",INDEX(COMPOSIÇAO!$I:$I,MATCH($D11,COMPOSIÇAO!$A:$A,0)),
"")))),"*Erro Código*")</f>
        <v>92.63</v>
      </c>
      <c r="I11" s="186">
        <f t="shared" ref="I11:I12" si="11">IFERROR(ROUND(H11*(1+$I$2),2),"")</f>
        <v>115.01</v>
      </c>
      <c r="J11" s="186">
        <f t="shared" ref="J11:J19" si="12">IFERROR(ROUND($I11*$G11,2),"")</f>
        <v>4532.54</v>
      </c>
      <c r="K11" s="153"/>
      <c r="L11" s="154">
        <f t="shared" ref="L11:L12" si="13">G11</f>
        <v>39.409999999999997</v>
      </c>
      <c r="M11" s="155">
        <f t="shared" ref="M11:M12" si="14">ROUND(L11*I11,2)</f>
        <v>4532.54</v>
      </c>
      <c r="N11" s="156">
        <f t="shared" si="7"/>
        <v>4.4121663940054651E-2</v>
      </c>
      <c r="O11" s="155" t="str">
        <f t="shared" ref="O11:O12" si="15">VLOOKUP(M11,$Z$2:$AA$4,2,1)</f>
        <v>B</v>
      </c>
      <c r="P11" s="153"/>
      <c r="R11" s="188"/>
    </row>
    <row r="12" spans="1:31" ht="25.5" customHeight="1">
      <c r="A12" s="78" t="str">
        <f t="shared" si="2"/>
        <v>SINAPI94231</v>
      </c>
      <c r="B12" s="117" t="s">
        <v>6262</v>
      </c>
      <c r="C12" s="149" t="s">
        <v>967</v>
      </c>
      <c r="D12" s="149">
        <v>94231</v>
      </c>
      <c r="E12" s="150" t="str">
        <f>IFERROR(PROPER(
IF($C12="DER-ES",INDEX('DER-ES'!$B:$B,MATCH($D12,'DER-ES'!$A:$A,0)),
IF($C12="SINAPI",INDEX(SINAPI!$B:$B,MATCH($D12,SINAPI!$A:$A,0)),
IF($C12="SICRO",INDEX(SICRO!$B:$B,MATCH($D12,SICRO!$A:$A,0)),
IF($C12="COMP",INDEX(COMPOSIÇAO!$B:$B,MATCH($D12,COMPOSIÇAO!$A:$A,0)),
""))))),"*Verificar código*")</f>
        <v>Rufo Em Chapa De Aço Galvanizado Número 24, Corte De 25 Cm, Incluso Transporte Vertical. Af_07/2019</v>
      </c>
      <c r="F12" s="151" t="str">
        <f>IFERROR(LOWER(
IF($C12="DER-ES",INDEX('DER-ES'!$C:$C,MATCH($D12,'DER-ES'!$A:$A,0)),
IF($C12="SINAPI",INDEX(SINAPI!$C:$C,MATCH($D12,SINAPI!$A:$A,0)),
IF($C12="SICRO",INDEX(SICRO!$C:$C,MATCH($D12,SICRO!$A:$A,0)),
IF($C12="COMP",INDEX(COMPOSIÇAO!$H:$H,MATCH($D12,COMPOSIÇAO!$A:$A,0)),
""))))),"*Erro*")</f>
        <v>m</v>
      </c>
      <c r="G12" s="152">
        <f>VLOOKUP(B12,'MEMÓRIA DE CÁLCULO'!B:K,10,0)</f>
        <v>48.35</v>
      </c>
      <c r="H12" s="186">
        <f>IFERROR(
IF($C12="DER-ES",INDEX('DER-ES'!$E:$E,MATCH($D12,'DER-ES'!$A:$A,0)),
IF($C12="SINAPI",INDEX(SINAPI!$D:$D,MATCH($D12,SINAPI!$A:$A,0)),
IF($C12="SICRO",INDEX(SICRO!$D:$D,MATCH($D12,SICRO!$A:$A,0)),
IF($C12="COMP",INDEX(COMPOSIÇAO!$I:$I,MATCH($D12,COMPOSIÇAO!$A:$A,0)),
"")))),"*Erro Código*")</f>
        <v>54.75</v>
      </c>
      <c r="I12" s="186">
        <f t="shared" si="11"/>
        <v>67.98</v>
      </c>
      <c r="J12" s="186">
        <f t="shared" si="12"/>
        <v>3286.83</v>
      </c>
      <c r="K12" s="153"/>
      <c r="L12" s="154">
        <f t="shared" si="13"/>
        <v>48.35</v>
      </c>
      <c r="M12" s="155">
        <f t="shared" si="14"/>
        <v>3286.83</v>
      </c>
      <c r="N12" s="156">
        <f t="shared" si="7"/>
        <v>3.1995395228302415E-2</v>
      </c>
      <c r="O12" s="155" t="str">
        <f t="shared" si="15"/>
        <v>B</v>
      </c>
      <c r="P12" s="153"/>
    </row>
    <row r="13" spans="1:31" ht="25.5" customHeight="1">
      <c r="A13" s="78" t="str">
        <f t="shared" si="2"/>
        <v>SINAPI94445</v>
      </c>
      <c r="B13" s="117" t="s">
        <v>6263</v>
      </c>
      <c r="C13" s="149" t="s">
        <v>967</v>
      </c>
      <c r="D13" s="149">
        <v>94445</v>
      </c>
      <c r="E13" s="150" t="str">
        <f>IFERROR(PROPER(
IF($C13="DER-ES",INDEX('DER-ES'!$B:$B,MATCH($D13,'DER-ES'!$A:$A,0)),
IF($C13="SINAPI",INDEX(SINAPI!$B:$B,MATCH($D13,SINAPI!$A:$A,0)),
IF($C13="SICRO",INDEX(SICRO!$B:$B,MATCH($D13,SICRO!$A:$A,0)),
IF($C13="COMP",INDEX(COMPOSIÇAO!$B:$B,MATCH($D13,COMPOSIÇAO!$A:$A,0)),
""))))),"*Verificar código*")</f>
        <v>Telhamento Com Telha Cerâmica Capa-Canal, Tipo Plan, Com Até 2 Águas, Incluso Transporte Vertical. Af_07/2019</v>
      </c>
      <c r="F13" s="151" t="str">
        <f>IFERROR(LOWER(
IF($C13="DER-ES",INDEX('DER-ES'!$C:$C,MATCH($D13,'DER-ES'!$A:$A,0)),
IF($C13="SINAPI",INDEX(SINAPI!$C:$C,MATCH($D13,SINAPI!$A:$A,0)),
IF($C13="SICRO",INDEX(SICRO!$C:$C,MATCH($D13,SICRO!$A:$A,0)),
IF($C13="COMP",INDEX(COMPOSIÇAO!$H:$H,MATCH($D13,COMPOSIÇAO!$A:$A,0)),
""))))),"*Erro*")</f>
        <v>m2</v>
      </c>
      <c r="G13" s="152">
        <f>VLOOKUP(B13,'MEMÓRIA DE CÁLCULO'!B:K,10,0)</f>
        <v>67.150000000000006</v>
      </c>
      <c r="H13" s="186">
        <f>IFERROR(
IF($C13="DER-ES",INDEX('DER-ES'!$E:$E,MATCH($D13,'DER-ES'!$A:$A,0)),
IF($C13="SINAPI",INDEX(SINAPI!$D:$D,MATCH($D13,SINAPI!$A:$A,0)),
IF($C13="SICRO",INDEX(SICRO!$D:$D,MATCH($D13,SICRO!$A:$A,0)),
IF($C13="COMP",INDEX(COMPOSIÇAO!$I:$I,MATCH($D13,COMPOSIÇAO!$A:$A,0)),
"")))),"*Erro Código*")</f>
        <v>36.83</v>
      </c>
      <c r="I13" s="186">
        <f t="shared" ref="I13" si="16">IFERROR(ROUND(H13*(1+$I$2),2),"")</f>
        <v>45.73</v>
      </c>
      <c r="J13" s="186">
        <f t="shared" si="12"/>
        <v>3070.77</v>
      </c>
      <c r="K13" s="153"/>
      <c r="L13" s="154">
        <f t="shared" ref="L13" si="17">G13</f>
        <v>67.150000000000006</v>
      </c>
      <c r="M13" s="155">
        <f t="shared" ref="M13" si="18">ROUND(L13*I13,2)</f>
        <v>3070.77</v>
      </c>
      <c r="N13" s="156">
        <f t="shared" si="7"/>
        <v>2.9892175684539272E-2</v>
      </c>
      <c r="O13" s="155" t="str">
        <f t="shared" ref="O13" si="19">VLOOKUP(M13,$Z$2:$AA$4,2,1)</f>
        <v>B</v>
      </c>
      <c r="P13" s="153"/>
    </row>
    <row r="14" spans="1:31" ht="25.5">
      <c r="A14" s="78" t="str">
        <f t="shared" si="2"/>
        <v>COMP1</v>
      </c>
      <c r="B14" s="117" t="s">
        <v>6264</v>
      </c>
      <c r="C14" s="149" t="s">
        <v>968</v>
      </c>
      <c r="D14" s="149">
        <v>1</v>
      </c>
      <c r="E14" s="150" t="str">
        <f>IFERROR(
IF($C14="DER-ES",INDEX('DER-ES'!$B:$B,MATCH($D14,'DER-ES'!$A:$A,0)),
IF($C14="SINAPI",INDEX(SINAPI!$B:$B,MATCH($D14,SINAPI!$A:$A,0)),
IF($C14="SICRO",INDEX(SICRO!$B:$B,MATCH($D14,SICRO!$A:$A,0)),
IF($C14="COMP",INDEX(COMPOSIÇAO!$B:$B,MATCH($D14,COMPOSIÇAO!$A:$A,0)),
"")))),"*Verificar código*")</f>
        <v>Abertura e fechamento de rasgos em alvenaria, para chumbamento de Telha Cerâmica</v>
      </c>
      <c r="F14" s="151" t="str">
        <f>IFERROR(LOWER(
IF($C14="DER-ES",INDEX('DER-ES'!$C:$C,MATCH($D14,'DER-ES'!$A:$A,0)),
IF($C14="SINAPI",INDEX(SINAPI!$C:$C,MATCH($D14,SINAPI!$A:$A,0)),
IF($C14="SICRO",INDEX(SICRO!$C:$C,MATCH($D14,SICRO!$A:$A,0)),
IF($C14="COMP",INDEX(COMPOSIÇAO!$H:$H,MATCH($D14,COMPOSIÇAO!$A:$A,0)),
""))))),"*Erro*")</f>
        <v>m</v>
      </c>
      <c r="G14" s="152">
        <f>VLOOKUP(B14,'MEMÓRIA DE CÁLCULO'!B:K,10,0)</f>
        <v>59.55</v>
      </c>
      <c r="H14" s="186">
        <f>IFERROR(
IF($C14="DER-ES",INDEX('DER-ES'!$E:$E,MATCH($D14,'DER-ES'!$A:$A,0)),
IF($C14="SINAPI",INDEX(SINAPI!$D:$D,MATCH($D14,SINAPI!$A:$A,0)),
IF($C14="SICRO",INDEX(SICRO!$D:$D,MATCH($D14,SICRO!$A:$A,0)),
IF($C14="COMP",INDEX(COMPOSIÇAO!$I:$I,MATCH($D14,COMPOSIÇAO!$A:$A,0)),
"")))),"*Erro Código*")</f>
        <v>9.963000000000001</v>
      </c>
      <c r="I14" s="186">
        <f t="shared" ref="I14" si="20">IFERROR(ROUND(H14*(1+$I$2),2),"")</f>
        <v>12.37</v>
      </c>
      <c r="J14" s="186">
        <f t="shared" si="12"/>
        <v>736.63</v>
      </c>
      <c r="K14" s="153"/>
      <c r="L14" s="154">
        <f t="shared" ref="L14" si="21">G14</f>
        <v>59.55</v>
      </c>
      <c r="M14" s="155">
        <f t="shared" ref="M14" si="22">ROUND(L14*I14,2)</f>
        <v>736.63</v>
      </c>
      <c r="N14" s="156">
        <f t="shared" si="7"/>
        <v>7.1706683908277606E-3</v>
      </c>
      <c r="O14" s="155" t="str">
        <f t="shared" ref="O14" si="23">VLOOKUP(M14,$Z$2:$AA$4,2,1)</f>
        <v>C</v>
      </c>
      <c r="P14" s="153"/>
    </row>
    <row r="15" spans="1:31" s="293" customFormat="1" ht="21" customHeight="1">
      <c r="A15" s="293" t="str">
        <f t="shared" si="2"/>
        <v/>
      </c>
      <c r="B15" s="117">
        <v>3</v>
      </c>
      <c r="C15" s="294"/>
      <c r="D15" s="294"/>
      <c r="E15" s="150" t="s">
        <v>21</v>
      </c>
      <c r="F15" s="150"/>
      <c r="G15" s="295"/>
      <c r="H15" s="296"/>
      <c r="I15" s="297"/>
      <c r="J15" s="298">
        <f>SUM(J16:J17)</f>
        <v>6948.380000000001</v>
      </c>
      <c r="L15" s="299"/>
      <c r="M15" s="300"/>
      <c r="N15" s="301"/>
      <c r="O15" s="300"/>
      <c r="R15" s="302"/>
    </row>
    <row r="16" spans="1:31" ht="12.75">
      <c r="A16" s="78" t="str">
        <f t="shared" si="2"/>
        <v>DER-ES010256</v>
      </c>
      <c r="B16" s="117" t="s">
        <v>6260</v>
      </c>
      <c r="C16" s="149" t="s">
        <v>31856</v>
      </c>
      <c r="D16" s="185" t="s">
        <v>16643</v>
      </c>
      <c r="E16" s="150" t="str">
        <f>IFERROR(
IF($C16="DER-ES",INDEX('DER-ES'!$B:$B,MATCH($D16,'DER-ES'!$A:$A,0)),
IF($C16="SINAPI",INDEX(SINAPI!$B:$B,MATCH($D16,SINAPI!$A:$A,0)),
IF($C16="SICRO",INDEX(SICRO!$B:$B,MATCH($D16,SICRO!$A:$A,0)),
IF($C16="COMP",INDEX(COMPOSIÇAO!$B:$B,MATCH($D16,COMPOSIÇAO!$A:$A,0)),
"")))),"*Verificar código*")</f>
        <v>Remoção de telha ondulada de fibrocimento, inclusive cumeeira</v>
      </c>
      <c r="F16" s="151" t="str">
        <f>IFERROR(LOWER(
IF($C16="DER-ES",INDEX('DER-ES'!$C:$C,MATCH($D16,'DER-ES'!$A:$A,0)),
IF($C16="SINAPI",INDEX(SINAPI!$C:$C,MATCH($D16,SINAPI!$A:$A,0)),
IF($C16="SICRO",INDEX(SICRO!$C:$C,MATCH($D16,SICRO!$A:$A,0)),
IF($C16="COMP",INDEX(COMPOSIÇAO!$H:$H,MATCH($D16,COMPOSIÇAO!$A:$A,0)),
""))))),"*Erro*")</f>
        <v>m2</v>
      </c>
      <c r="G16" s="152">
        <f>VLOOKUP(B16,'MEMÓRIA DE CÁLCULO'!B:K,10,0)</f>
        <v>227.22</v>
      </c>
      <c r="H16" s="186">
        <f>IFERROR(
IF($C16="DER-ES",INDEX('DER-ES'!$E:$E,MATCH($D16,'DER-ES'!$A:$A,0)),
IF($C16="SINAPI",INDEX(SINAPI!$D:$D,MATCH($D16,SINAPI!$A:$A,0)),
IF($C16="SICRO",INDEX(SICRO!$D:$D,MATCH($D16,SICRO!$A:$A,0)),
IF($C16="COMP",INDEX(COMPOSIÇAO!$I:$I,MATCH($D16,COMPOSIÇAO!$A:$A,0)),
"")))),"*Erro Código*")</f>
        <v>7.3</v>
      </c>
      <c r="I16" s="186">
        <f t="shared" ref="I16" si="24">IFERROR(ROUND(H16*(1+$I$2),2),"")</f>
        <v>9.06</v>
      </c>
      <c r="J16" s="186">
        <f>IFERROR(ROUND($I16*$G16,2),"")</f>
        <v>2058.61</v>
      </c>
      <c r="K16" s="153"/>
      <c r="L16" s="154">
        <f t="shared" ref="L16" si="25">G16</f>
        <v>227.22</v>
      </c>
      <c r="M16" s="155">
        <f t="shared" ref="M16" si="26">ROUND(L16*I16,2)</f>
        <v>2058.61</v>
      </c>
      <c r="N16" s="156">
        <f t="shared" si="7"/>
        <v>2.0039381583755667E-2</v>
      </c>
      <c r="O16" s="155" t="str">
        <f>VLOOKUP(M16,$Z$2:$AA$4,2,1)</f>
        <v>C</v>
      </c>
      <c r="P16" s="153"/>
    </row>
    <row r="17" spans="1:16" ht="12.75">
      <c r="A17" s="78" t="str">
        <f t="shared" si="2"/>
        <v>DER-ES090506</v>
      </c>
      <c r="B17" s="117" t="s">
        <v>6265</v>
      </c>
      <c r="C17" s="149" t="s">
        <v>31856</v>
      </c>
      <c r="D17" s="185" t="s">
        <v>16928</v>
      </c>
      <c r="E17" s="150" t="str">
        <f>IFERROR(
IF($C17="DER-ES",INDEX('DER-ES'!$B:$B,MATCH($D17,'DER-ES'!$A:$A,0)),
IF($C17="SINAPI",INDEX(SINAPI!$B:$B,MATCH($D17,SINAPI!$A:$A,0)),
IF($C17="SICRO",INDEX(SICRO!$B:$B,MATCH($D17,SICRO!$A:$A,0)),
IF($C17="COMP",INDEX(COMPOSIÇAO!$B:$B,MATCH($D17,COMPOSIÇAO!$A:$A,0)),
"")))),"*Verificar código*")</f>
        <v>Recolocação de telha ondulada de fibrocimento 6mm, excl. cumeeira</v>
      </c>
      <c r="F17" s="151" t="str">
        <f>IFERROR(LOWER(
IF($C17="DER-ES",INDEX('DER-ES'!$C:$C,MATCH($D17,'DER-ES'!$A:$A,0)),
IF($C17="SINAPI",INDEX(SINAPI!$C:$C,MATCH($D17,SINAPI!$A:$A,0)),
IF($C17="SICRO",INDEX(SICRO!$C:$C,MATCH($D17,SICRO!$A:$A,0)),
IF($C17="COMP",INDEX(COMPOSIÇAO!$H:$H,MATCH($D17,COMPOSIÇAO!$A:$A,0)),
""))))),"*Erro*")</f>
        <v>m2</v>
      </c>
      <c r="G17" s="152">
        <f>VLOOKUP(B17,'MEMÓRIA DE CÁLCULO'!B:K,10,0)</f>
        <v>227.22</v>
      </c>
      <c r="H17" s="186">
        <f>IFERROR(
IF($C17="DER-ES",INDEX('DER-ES'!$E:$E,MATCH($D17,'DER-ES'!$A:$A,0)),
IF($C17="SINAPI",INDEX(SINAPI!$D:$D,MATCH($D17,SINAPI!$A:$A,0)),
IF($C17="SICRO",INDEX(SICRO!$D:$D,MATCH($D17,SICRO!$A:$A,0)),
IF($C17="COMP",INDEX(COMPOSIÇAO!$I:$I,MATCH($D17,COMPOSIÇAO!$A:$A,0)),
"")))),"*Erro Código*")</f>
        <v>17.329999999999998</v>
      </c>
      <c r="I17" s="186">
        <f t="shared" ref="I17" si="27">IFERROR(ROUND(H17*(1+$I$2),2),"")</f>
        <v>21.52</v>
      </c>
      <c r="J17" s="186">
        <f>IFERROR(ROUND($I17*$G17,2),"")</f>
        <v>4889.7700000000004</v>
      </c>
      <c r="K17" s="153"/>
      <c r="L17" s="154">
        <f t="shared" ref="L17" si="28">G17</f>
        <v>227.22</v>
      </c>
      <c r="M17" s="155">
        <f t="shared" ref="M17" si="29">ROUND(L17*I17,2)</f>
        <v>4889.7700000000004</v>
      </c>
      <c r="N17" s="156">
        <f t="shared" si="7"/>
        <v>4.7599092050850313E-2</v>
      </c>
      <c r="O17" s="155" t="str">
        <f>VLOOKUP(M17,$Z$2:$AA$4,2,1)</f>
        <v>B</v>
      </c>
      <c r="P17" s="153"/>
    </row>
    <row r="18" spans="1:16" s="293" customFormat="1" ht="21" customHeight="1">
      <c r="A18" s="293" t="str">
        <f t="shared" si="2"/>
        <v/>
      </c>
      <c r="B18" s="117">
        <v>4</v>
      </c>
      <c r="C18" s="294"/>
      <c r="D18" s="294"/>
      <c r="E18" s="150" t="s">
        <v>13715</v>
      </c>
      <c r="F18" s="150"/>
      <c r="G18" s="295"/>
      <c r="H18" s="296"/>
      <c r="I18" s="297"/>
      <c r="J18" s="298">
        <f>SUM(J19:J19)</f>
        <v>9855.36</v>
      </c>
      <c r="L18" s="299"/>
      <c r="M18" s="300"/>
      <c r="N18" s="301"/>
      <c r="O18" s="300"/>
    </row>
    <row r="19" spans="1:16" ht="37.5" customHeight="1">
      <c r="A19" s="78" t="str">
        <f t="shared" si="2"/>
        <v>DER-ES120232</v>
      </c>
      <c r="B19" s="117" t="s">
        <v>6259</v>
      </c>
      <c r="C19" s="149" t="s">
        <v>31856</v>
      </c>
      <c r="D19" s="185" t="s">
        <v>16967</v>
      </c>
      <c r="E19" s="150" t="str">
        <f>IFERROR(PROPER(
IF($C19="DER-ES",INDEX('DER-ES'!$B:$B,MATCH($D19,'DER-ES'!$A:$A,0)),
IF($C19="SINAPI",INDEX(SINAPI!$B:$B,MATCH($D19,SINAPI!$A:$A,0)),
IF($C19="SICRO",INDEX(SICRO!$B:$B,MATCH($D19,SICRO!$A:$A,0)),
IF($C19="COMP",INDEX(COMPOSIÇAO!$B:$B,MATCH($D19,COMPOSIÇAO!$A:$A,0)),
""))))),"*Verificar código*")</f>
        <v>Cerâmica 10 X 10 Cm, Ref Camburi Branco Eliane, Cecrisa Ou Portobello, Empregando Argamassa Colante, Inclusive Rejuntamento Junta Plus Cinza Claro Esp. 3 Mm</v>
      </c>
      <c r="F19" s="151" t="str">
        <f>IFERROR(LOWER(
IF($C19="DER-ES",INDEX('DER-ES'!$C:$C,MATCH($D19,'DER-ES'!$A:$A,0)),
IF($C19="SINAPI",INDEX(SINAPI!$C:$C,MATCH($D19,SINAPI!$A:$A,0)),
IF($C19="SICRO",INDEX(SICRO!$C:$C,MATCH($D19,SICRO!$A:$A,0)),
IF($C19="COMP",INDEX(COMPOSIÇAO!$H:$H,MATCH($D19,COMPOSIÇAO!$A:$A,0)),
""))))),"*Erro*")</f>
        <v>m2</v>
      </c>
      <c r="G19" s="152">
        <f>VLOOKUP(B19,'MEMÓRIA DE CÁLCULO'!B:K,10,0)</f>
        <v>83.74</v>
      </c>
      <c r="H19" s="186">
        <f>IFERROR(
IF($C19="DER-ES",INDEX('DER-ES'!$E:$E,MATCH($D19,'DER-ES'!$A:$A,0)),
IF($C19="SINAPI",INDEX(SINAPI!$D:$D,MATCH($D19,SINAPI!$A:$A,0)),
IF($C19="SICRO",INDEX(SICRO!$D:$D,MATCH($D19,SICRO!$A:$A,0)),
IF($C19="COMP",INDEX(COMPOSIÇAO!$I:$I,MATCH($D19,COMPOSIÇAO!$A:$A,0)),
"")))),"*Erro Código*")</f>
        <v>94.79</v>
      </c>
      <c r="I19" s="186">
        <f t="shared" ref="I19" si="30">IFERROR(ROUND(H19*(1+$I$2),2),"")</f>
        <v>117.69</v>
      </c>
      <c r="J19" s="186">
        <f t="shared" si="12"/>
        <v>9855.36</v>
      </c>
      <c r="K19" s="153"/>
      <c r="L19" s="154">
        <f t="shared" ref="L19" si="31">G19</f>
        <v>83.74</v>
      </c>
      <c r="M19" s="155">
        <f t="shared" ref="M19" si="32">ROUND(L19*I19,2)</f>
        <v>9855.36</v>
      </c>
      <c r="N19" s="156">
        <f t="shared" si="7"/>
        <v>9.5936248092296381E-2</v>
      </c>
      <c r="O19" s="155" t="str">
        <f>VLOOKUP(M19,$Z$2:$AA$4,2,1)</f>
        <v>A</v>
      </c>
      <c r="P19" s="153"/>
    </row>
    <row r="20" spans="1:16" s="293" customFormat="1" ht="21" customHeight="1">
      <c r="A20" s="293" t="str">
        <f t="shared" si="2"/>
        <v/>
      </c>
      <c r="B20" s="117">
        <v>5</v>
      </c>
      <c r="C20" s="294"/>
      <c r="D20" s="303"/>
      <c r="E20" s="150" t="s">
        <v>13766</v>
      </c>
      <c r="F20" s="150"/>
      <c r="G20" s="295"/>
      <c r="H20" s="296"/>
      <c r="I20" s="297"/>
      <c r="J20" s="298">
        <f>SUM(J21:J24)</f>
        <v>32478.329999999998</v>
      </c>
      <c r="L20" s="299"/>
      <c r="M20" s="300"/>
      <c r="N20" s="301"/>
      <c r="O20" s="300"/>
    </row>
    <row r="21" spans="1:16" ht="25.5">
      <c r="A21" s="78" t="str">
        <f t="shared" si="2"/>
        <v>SINAPI88489</v>
      </c>
      <c r="B21" s="117" t="s">
        <v>6266</v>
      </c>
      <c r="C21" s="149" t="s">
        <v>967</v>
      </c>
      <c r="D21" s="149">
        <v>88489</v>
      </c>
      <c r="E21" s="150" t="str">
        <f>IFERROR(PROPER(
IF($C21="DER-ES",INDEX('DER-ES'!$B:$B,MATCH($D21,'DER-ES'!$A:$A,0)),
IF($C21="SINAPI",INDEX(SINAPI!$B:$B,MATCH($D21,SINAPI!$A:$A,0)),
IF($C21="SICRO",INDEX(SICRO!$B:$B,MATCH($D21,SICRO!$A:$A,0)),
IF($C21="COMP",INDEX(COMPOSIÇAO!$B:$B,MATCH($D21,COMPOSIÇAO!$A:$A,0)),
""))))),"*Verificar código*")</f>
        <v>Pintura Látex Acrílica Premium, Aplicação Manual Em Paredes, Duas Demãos. Af_04/2023</v>
      </c>
      <c r="F21" s="151" t="str">
        <f>IFERROR(LOWER(
IF($C21="DER-ES",INDEX('DER-ES'!$C:$C,MATCH($D21,'DER-ES'!$A:$A,0)),
IF($C21="SINAPI",INDEX(SINAPI!$C:$C,MATCH($D21,SINAPI!$A:$A,0)),
IF($C21="SICRO",INDEX(SICRO!$C:$C,MATCH($D21,SICRO!$A:$A,0)),
IF($C21="COMP",INDEX(COMPOSIÇAO!$H:$H,MATCH($D21,COMPOSIÇAO!$A:$A,0)),
""))))),"*Erro*")</f>
        <v>m2</v>
      </c>
      <c r="G21" s="152">
        <f>VLOOKUP(B21,'MEMÓRIA DE CÁLCULO'!B:K,10,0)</f>
        <v>422.12799999999999</v>
      </c>
      <c r="H21" s="186">
        <f>IFERROR(
IF($C21="DER-ES",INDEX('DER-ES'!$E:$E,MATCH($D21,'DER-ES'!$A:$A,0)),
IF($C21="SINAPI",INDEX(SINAPI!$D:$D,MATCH($D21,SINAPI!$A:$A,0)),
IF($C21="SICRO",INDEX(SICRO!$D:$D,MATCH($D21,SICRO!$A:$A,0)),
IF($C21="COMP",INDEX(COMPOSIÇAO!$I:$I,MATCH($D21,COMPOSIÇAO!$A:$A,0)),
"")))),"*Erro Código*")</f>
        <v>12.4</v>
      </c>
      <c r="I21" s="186">
        <f t="shared" ref="I21:I22" si="33">IFERROR(ROUND(H21*(1+$I$2),2),"")</f>
        <v>15.4</v>
      </c>
      <c r="J21" s="186">
        <f t="shared" ref="J21:J39" si="34">IFERROR(ROUND($I21*$G21,2),"")</f>
        <v>6500.77</v>
      </c>
      <c r="K21" s="153"/>
      <c r="L21" s="154">
        <f t="shared" ref="L21:L22" si="35">G21</f>
        <v>422.12799999999999</v>
      </c>
      <c r="M21" s="155">
        <f t="shared" ref="M21:M22" si="36">ROUND(L21*I21,2)</f>
        <v>6500.77</v>
      </c>
      <c r="N21" s="156">
        <f t="shared" si="7"/>
        <v>6.3281248326895981E-2</v>
      </c>
      <c r="O21" s="155" t="str">
        <f>VLOOKUP(M21,$Z$2:$AA$4,2,1)</f>
        <v>A</v>
      </c>
      <c r="P21" s="153"/>
    </row>
    <row r="22" spans="1:16" ht="25.5">
      <c r="A22" s="78" t="str">
        <f t="shared" si="2"/>
        <v>SINAPI88488</v>
      </c>
      <c r="B22" s="117" t="s">
        <v>6267</v>
      </c>
      <c r="C22" s="149" t="s">
        <v>967</v>
      </c>
      <c r="D22" s="185">
        <v>88488</v>
      </c>
      <c r="E22" s="150" t="str">
        <f>IFERROR(PROPER(
IF($C22="DER-ES",INDEX('DER-ES'!$B:$B,MATCH($D22,'DER-ES'!$A:$A,0)),
IF($C22="SINAPI",INDEX(SINAPI!$B:$B,MATCH($D22,SINAPI!$A:$A,0)),
IF($C22="SICRO",INDEX(SICRO!$B:$B,MATCH($D22,SICRO!$A:$A,0)),
IF($C22="COMP",INDEX(COMPOSIÇAO!$B:$B,MATCH($D22,COMPOSIÇAO!$A:$A,0)),
""))))),"*Verificar código*")</f>
        <v>Pintura Látex Acrílica Premium, Aplicação Manual Em Teto, Duas Demãos. Af_04/2023</v>
      </c>
      <c r="F22" s="151" t="str">
        <f>IFERROR(LOWER(
IF($C22="DER-ES",INDEX('DER-ES'!$C:$C,MATCH($D22,'DER-ES'!$A:$A,0)),
IF($C22="SINAPI",INDEX(SINAPI!$C:$C,MATCH($D22,SINAPI!$A:$A,0)),
IF($C22="SICRO",INDEX(SICRO!$C:$C,MATCH($D22,SICRO!$A:$A,0)),
IF($C22="COMP",INDEX(COMPOSIÇAO!$H:$H,MATCH($D22,COMPOSIÇAO!$A:$A,0)),
""))))),"*Erro*")</f>
        <v>m2</v>
      </c>
      <c r="G22" s="152">
        <f>VLOOKUP(B22,'MEMÓRIA DE CÁLCULO'!B:K,10,0)</f>
        <v>176.04000000000002</v>
      </c>
      <c r="H22" s="186">
        <f>IFERROR(
IF($C22="DER-ES",INDEX('DER-ES'!$E:$E,MATCH($D22,'DER-ES'!$A:$A,0)),
IF($C22="SINAPI",INDEX(SINAPI!$D:$D,MATCH($D22,SINAPI!$A:$A,0)),
IF($C22="SICRO",INDEX(SICRO!$D:$D,MATCH($D22,SICRO!$A:$A,0)),
IF($C22="COMP",INDEX(COMPOSIÇAO!$I:$I,MATCH($D22,COMPOSIÇAO!$A:$A,0)),
"")))),"*Erro Código*")</f>
        <v>14.8</v>
      </c>
      <c r="I22" s="186">
        <f t="shared" si="33"/>
        <v>18.38</v>
      </c>
      <c r="J22" s="186">
        <f t="shared" si="34"/>
        <v>3235.62</v>
      </c>
      <c r="K22" s="153"/>
      <c r="L22" s="154">
        <f t="shared" si="35"/>
        <v>176.04000000000002</v>
      </c>
      <c r="M22" s="155">
        <f t="shared" si="36"/>
        <v>3235.62</v>
      </c>
      <c r="N22" s="156">
        <f t="shared" si="7"/>
        <v>3.1496895400309678E-2</v>
      </c>
      <c r="O22" s="155" t="str">
        <f t="shared" ref="O22" si="37">VLOOKUP(M22,$Z$2:$AA$4,2,1)</f>
        <v>B</v>
      </c>
      <c r="P22" s="153"/>
    </row>
    <row r="23" spans="1:16" ht="51">
      <c r="A23" s="78" t="str">
        <f t="shared" si="2"/>
        <v>DER-ES190117</v>
      </c>
      <c r="B23" s="117" t="s">
        <v>6268</v>
      </c>
      <c r="C23" s="149" t="s">
        <v>31856</v>
      </c>
      <c r="D23" s="185" t="s">
        <v>17801</v>
      </c>
      <c r="E23" s="150" t="str">
        <f>IFERROR(
IF($C23="DER-ES",INDEX('DER-ES'!$B:$B,MATCH($D23,'DER-ES'!$A:$A,0)),
IF($C23="SINAPI",INDEX(SINAPI!$B:$B,MATCH($D23,SINAPI!$A:$A,0)),
IF($C23="SICRO",INDEX(SICRO!$B:$B,MATCH($D23,SICRO!$A:$A,0)),
IF($C23="COMP",INDEX(COMPOSIÇAO!$B:$B,MATCH($D23,COMPOSIÇAO!$A:$A,0)),
"")))),"*Verificar código*")</f>
        <v>Pintura sobre paredes e forros, aplicação manual, com duas demãos de tinta látex acrílico premium, acabamento fosco, referência Suvinil, Coral e Metalatex, inclusive uma demão de liquido selador acrílico, referência Suvinil, Coral ou Metalatex</v>
      </c>
      <c r="F23" s="151" t="str">
        <f>IFERROR(LOWER(
IF($C23="DER-ES",INDEX('DER-ES'!$C:$C,MATCH($D23,'DER-ES'!$A:$A,0)),
IF($C23="SINAPI",INDEX(SINAPI!$C:$C,MATCH($D23,SINAPI!$A:$A,0)),
IF($C23="SICRO",INDEX(SICRO!$C:$C,MATCH($D23,SICRO!$A:$A,0)),
IF($C23="COMP",INDEX(COMPOSIÇAO!$H:$H,MATCH($D23,COMPOSIÇAO!$A:$A,0)),
""))))),"*Erro*")</f>
        <v>m2</v>
      </c>
      <c r="G23" s="152">
        <f>VLOOKUP(B23,'MEMÓRIA DE CÁLCULO'!B:K,10,0)</f>
        <v>659.93</v>
      </c>
      <c r="H23" s="186">
        <f>IFERROR(
IF($C23="DER-ES",INDEX('DER-ES'!$E:$E,MATCH($D23,'DER-ES'!$A:$A,0)),
IF($C23="SINAPI",INDEX(SINAPI!$D:$D,MATCH($D23,SINAPI!$A:$A,0)),
IF($C23="SICRO",INDEX(SICRO!$D:$D,MATCH($D23,SICRO!$A:$A,0)),
IF($C23="COMP",INDEX(COMPOSIÇAO!$I:$I,MATCH($D23,COMPOSIÇAO!$A:$A,0)),
"")))),"*Erro Código*")</f>
        <v>20.88</v>
      </c>
      <c r="I23" s="186">
        <f t="shared" ref="I23:I24" si="38">IFERROR(ROUND(H23*(1+$I$2),2),"")</f>
        <v>25.92</v>
      </c>
      <c r="J23" s="186">
        <f t="shared" si="34"/>
        <v>17105.39</v>
      </c>
      <c r="K23" s="153"/>
      <c r="L23" s="154">
        <f t="shared" ref="L23:L24" si="39">G23</f>
        <v>659.93</v>
      </c>
      <c r="M23" s="155">
        <f t="shared" ref="M23:M24" si="40">ROUND(L23*I23,2)</f>
        <v>17105.39</v>
      </c>
      <c r="N23" s="156">
        <f t="shared" si="7"/>
        <v>0.16651111057896267</v>
      </c>
      <c r="O23" s="155" t="str">
        <f t="shared" ref="O23:O24" si="41">VLOOKUP(M23,$Z$2:$AA$4,2,1)</f>
        <v>A</v>
      </c>
      <c r="P23" s="153"/>
    </row>
    <row r="24" spans="1:16" ht="38.25">
      <c r="A24" s="78" t="str">
        <f t="shared" si="2"/>
        <v>DER-ES190417</v>
      </c>
      <c r="B24" s="117" t="s">
        <v>13810</v>
      </c>
      <c r="C24" s="149" t="s">
        <v>31856</v>
      </c>
      <c r="D24" s="185" t="s">
        <v>13769</v>
      </c>
      <c r="E24" s="150" t="str">
        <f>IFERROR(
IF($C24="DER-ES",INDEX('DER-ES'!$B:$B,MATCH($D24,'DER-ES'!$A:$A,0)),
IF($C24="SINAPI",INDEX(SINAPI!$B:$B,MATCH($D24,SINAPI!$A:$A,0)),
IF($C24="SICRO",INDEX(SICRO!$B:$B,MATCH($D24,SICRO!$A:$A,0)),
IF($C24="COMP",INDEX(COMPOSIÇAO!$B:$B,MATCH($D24,COMPOSIÇAO!$A:$A,0)),
"")))),"*Verificar código*")</f>
        <v>Pintura sobre metal, aplicação manual, com duas demãos de tinta esmalte sintético, referência Suvinil, Coral ou Metalatex, inclusive uma demão de fundo anticorrosivo</v>
      </c>
      <c r="F24" s="151" t="str">
        <f>IFERROR(LOWER(
IF($C24="DER-ES",INDEX('DER-ES'!$C:$C,MATCH($D24,'DER-ES'!$A:$A,0)),
IF($C24="SINAPI",INDEX(SINAPI!$C:$C,MATCH($D24,SINAPI!$A:$A,0)),
IF($C24="SICRO",INDEX(SICRO!$C:$C,MATCH($D24,SICRO!$A:$A,0)),
IF($C24="COMP",INDEX(COMPOSIÇAO!$H:$H,MATCH($D24,COMPOSIÇAO!$A:$A,0)),
""))))),"*Erro*")</f>
        <v>m2</v>
      </c>
      <c r="G24" s="152">
        <f>VLOOKUP(B24,'MEMÓRIA DE CÁLCULO'!B:K,10,0)</f>
        <v>99.41</v>
      </c>
      <c r="H24" s="186">
        <f>IFERROR(
IF($C24="DER-ES",INDEX('DER-ES'!$E:$E,MATCH($D24,'DER-ES'!$A:$A,0)),
IF($C24="SINAPI",INDEX(SINAPI!$D:$D,MATCH($D24,SINAPI!$A:$A,0)),
IF($C24="SICRO",INDEX(SICRO!$D:$D,MATCH($D24,SICRO!$A:$A,0)),
IF($C24="COMP",INDEX(COMPOSIÇAO!$I:$I,MATCH($D24,COMPOSIÇAO!$A:$A,0)),
"")))),"*Erro Código*")</f>
        <v>45.67</v>
      </c>
      <c r="I24" s="186">
        <f t="shared" si="38"/>
        <v>56.7</v>
      </c>
      <c r="J24" s="186">
        <f t="shared" si="34"/>
        <v>5636.55</v>
      </c>
      <c r="K24" s="153"/>
      <c r="L24" s="154">
        <f t="shared" si="39"/>
        <v>99.41</v>
      </c>
      <c r="M24" s="155">
        <f t="shared" si="40"/>
        <v>5636.55</v>
      </c>
      <c r="N24" s="156">
        <f t="shared" si="7"/>
        <v>5.4868564840313612E-2</v>
      </c>
      <c r="O24" s="155" t="str">
        <f t="shared" si="41"/>
        <v>B</v>
      </c>
      <c r="P24" s="153"/>
    </row>
    <row r="25" spans="1:16" s="293" customFormat="1" ht="25.5" customHeight="1">
      <c r="A25" s="293" t="str">
        <f t="shared" ref="A25:A26" si="42">CONCATENATE(C25,D25)</f>
        <v/>
      </c>
      <c r="B25" s="117">
        <v>6</v>
      </c>
      <c r="C25" s="294"/>
      <c r="D25" s="303"/>
      <c r="E25" s="150" t="s">
        <v>31890</v>
      </c>
      <c r="F25" s="150"/>
      <c r="G25" s="295"/>
      <c r="H25" s="296"/>
      <c r="I25" s="297"/>
      <c r="J25" s="298">
        <f>SUM(J26:J34)</f>
        <v>15738.409999999998</v>
      </c>
      <c r="L25" s="299"/>
      <c r="M25" s="300"/>
      <c r="N25" s="301"/>
      <c r="O25" s="300"/>
    </row>
    <row r="26" spans="1:16" ht="25.5" customHeight="1">
      <c r="A26" s="78" t="str">
        <f t="shared" si="42"/>
        <v>SINAPI86888</v>
      </c>
      <c r="B26" s="117" t="s">
        <v>6270</v>
      </c>
      <c r="C26" s="149" t="s">
        <v>967</v>
      </c>
      <c r="D26" s="149">
        <v>86888</v>
      </c>
      <c r="E26" s="150" t="str">
        <f>IFERROR(PROPER(
IF($C26="DER-ES",INDEX('DER-ES'!$B:$B,MATCH($D26,'DER-ES'!$A:$A,0)),
IF($C26="SINAPI",INDEX(SINAPI!$B:$B,MATCH($D26,SINAPI!$A:$A,0)),
IF($C26="SICRO",INDEX(SICRO!$B:$B,MATCH($D26,SICRO!$A:$A,0)),
IF($C26="COMP",INDEX(COMPOSIÇAO!$B:$B,MATCH($D26,COMPOSIÇAO!$A:$A,0)),
""))))),"*Verificar código*")</f>
        <v>Vaso Sanitário Sifonado Com Caixa Acoplada Louça Branca - Fornecimento E Instalação. Af_01/2020</v>
      </c>
      <c r="F26" s="151" t="str">
        <f>IFERROR(LOWER(
IF($C26="DER-ES",INDEX('DER-ES'!$C:$C,MATCH($D26,'DER-ES'!$A:$A,0)),
IF($C26="SINAPI",INDEX(SINAPI!$C:$C,MATCH($D26,SINAPI!$A:$A,0)),
IF($C26="SICRO",INDEX(SICRO!$C:$C,MATCH($D26,SICRO!$A:$A,0)),
IF($C26="COMP",INDEX(COMPOSIÇAO!$H:$H,MATCH($D26,COMPOSIÇAO!$A:$A,0)),
""))))),"*Erro*")</f>
        <v>un</v>
      </c>
      <c r="G26" s="152">
        <f>VLOOKUP(B26,'MEMÓRIA DE CÁLCULO'!B:K,10,0)</f>
        <v>2</v>
      </c>
      <c r="H26" s="186">
        <f>IFERROR(
IF($C26="DER-ES",INDEX('DER-ES'!$E:$E,MATCH($D26,'DER-ES'!$A:$A,0)),
IF($C26="SINAPI",INDEX(SINAPI!$D:$D,MATCH($D26,SINAPI!$A:$A,0)),
IF($C26="SICRO",INDEX(SICRO!$D:$D,MATCH($D26,SICRO!$A:$A,0)),
IF($C26="COMP",INDEX(COMPOSIÇAO!$I:$I,MATCH($D26,COMPOSIÇAO!$A:$A,0)),
"")))),"*Erro Código*")</f>
        <v>479.31</v>
      </c>
      <c r="I26" s="186">
        <f t="shared" ref="I26" si="43">IFERROR(ROUND(H26*(1+$I$2),2),"")</f>
        <v>595.11</v>
      </c>
      <c r="J26" s="186">
        <f t="shared" si="34"/>
        <v>1190.22</v>
      </c>
      <c r="K26" s="153"/>
      <c r="L26" s="154">
        <f t="shared" ref="L26" si="44">G26</f>
        <v>2</v>
      </c>
      <c r="M26" s="155">
        <f t="shared" ref="M26" si="45">ROUND(L26*I26,2)</f>
        <v>1190.22</v>
      </c>
      <c r="N26" s="156">
        <f t="shared" si="7"/>
        <v>1.1586105551132885E-2</v>
      </c>
      <c r="O26" s="155" t="str">
        <f t="shared" ref="O26" si="46">VLOOKUP(M26,$Z$2:$AA$4,2,1)</f>
        <v>C</v>
      </c>
      <c r="P26" s="153"/>
    </row>
    <row r="27" spans="1:16" ht="25.5">
      <c r="A27" s="78" t="str">
        <f t="shared" ref="A27" si="47">CONCATENATE(C27,D27)</f>
        <v>SINAPI100848</v>
      </c>
      <c r="B27" s="117" t="s">
        <v>6271</v>
      </c>
      <c r="C27" s="149" t="s">
        <v>967</v>
      </c>
      <c r="D27" s="149">
        <v>100848</v>
      </c>
      <c r="E27" s="150" t="str">
        <f>IFERROR(PROPER(
IF($C27="DER-ES",INDEX('DER-ES'!$B:$B,MATCH($D27,'DER-ES'!$A:$A,0)),
IF($C27="SINAPI",INDEX(SINAPI!$B:$B,MATCH($D27,SINAPI!$A:$A,0)),
IF($C27="SICRO",INDEX(SICRO!$B:$B,MATCH($D27,SICRO!$A:$A,0)),
IF($C27="COMP",INDEX(COMPOSIÇAO!$B:$B,MATCH($D27,COMPOSIÇAO!$A:$A,0)),
""))))),"*Verificar código*")</f>
        <v>Vaso Sanitário Infantil Louça Branca - Fornecimento E Instalacao. Af_01/2020</v>
      </c>
      <c r="F27" s="151" t="str">
        <f>IFERROR(LOWER(
IF($C27="DER-ES",INDEX('DER-ES'!$C:$C,MATCH($D27,'DER-ES'!$A:$A,0)),
IF($C27="SINAPI",INDEX(SINAPI!$C:$C,MATCH($D27,SINAPI!$A:$A,0)),
IF($C27="SICRO",INDEX(SICRO!$C:$C,MATCH($D27,SICRO!$A:$A,0)),
IF($C27="COMP",INDEX(COMPOSIÇAO!$H:$H,MATCH($D27,COMPOSIÇAO!$A:$A,0)),
""))))),"*Erro*")</f>
        <v>un</v>
      </c>
      <c r="G27" s="152">
        <f>VLOOKUP(B27,'MEMÓRIA DE CÁLCULO'!B:K,10,0)</f>
        <v>2</v>
      </c>
      <c r="H27" s="186">
        <f>IFERROR(
IF($C27="DER-ES",INDEX('DER-ES'!$E:$E,MATCH($D27,'DER-ES'!$A:$A,0)),
IF($C27="SINAPI",INDEX(SINAPI!$D:$D,MATCH($D27,SINAPI!$A:$A,0)),
IF($C27="SICRO",INDEX(SICRO!$D:$D,MATCH($D27,SICRO!$A:$A,0)),
IF($C27="COMP",INDEX(COMPOSIÇAO!$I:$I,MATCH($D27,COMPOSIÇAO!$A:$A,0)),
"")))),"*Erro Código*")</f>
        <v>540.34</v>
      </c>
      <c r="I27" s="186">
        <f t="shared" ref="I27" si="48">IFERROR(ROUND(H27*(1+$I$2),2),"")</f>
        <v>670.89</v>
      </c>
      <c r="J27" s="186">
        <f t="shared" si="34"/>
        <v>1341.78</v>
      </c>
      <c r="K27" s="153"/>
      <c r="L27" s="154">
        <f t="shared" ref="L27" si="49">G27</f>
        <v>2</v>
      </c>
      <c r="M27" s="155">
        <f t="shared" ref="M27" si="50">ROUND(L27*I27,2)</f>
        <v>1341.78</v>
      </c>
      <c r="N27" s="156">
        <f t="shared" si="7"/>
        <v>1.3061454778443551E-2</v>
      </c>
      <c r="O27" s="155" t="str">
        <f t="shared" ref="O27" si="51">VLOOKUP(M27,$Z$2:$AA$4,2,1)</f>
        <v>C</v>
      </c>
      <c r="P27" s="153"/>
    </row>
    <row r="28" spans="1:16" ht="38.25">
      <c r="A28" s="78" t="str">
        <f t="shared" ref="A28" si="52">CONCATENATE(C28,D28)</f>
        <v>DER-ES170131</v>
      </c>
      <c r="B28" s="117" t="s">
        <v>31887</v>
      </c>
      <c r="C28" s="149" t="s">
        <v>31856</v>
      </c>
      <c r="D28" s="185" t="s">
        <v>17629</v>
      </c>
      <c r="E28" s="150" t="str">
        <f>IFERROR(PROPER(
IF($C28="DER-ES",INDEX('DER-ES'!$B:$B,MATCH($D28,'DER-ES'!$A:$A,0)),
IF($C28="SINAPI",INDEX(SINAPI!$B:$B,MATCH($D28,SINAPI!$A:$A,0)),
IF($C28="SICRO",INDEX(SICRO!$B:$B,MATCH($D28,SICRO!$A:$A,0)),
IF($C28="COMP",INDEX(COMPOSIÇAO!$B:$B,MATCH($D28,COMPOSIÇAO!$A:$A,0)),
""))))),"*Verificar código*")</f>
        <v>Lavatório De Louça Branca Com Coluna Suspensa - Ref L51 + Cs 1V, Cor Branca, Inclusive Sifão, Válvula E Engates Cromados, Exclusive Torneira, Para Pne</v>
      </c>
      <c r="F28" s="151" t="str">
        <f>IFERROR(LOWER(
IF($C28="DER-ES",INDEX('DER-ES'!$C:$C,MATCH($D28,'DER-ES'!$A:$A,0)),
IF($C28="SINAPI",INDEX(SINAPI!$C:$C,MATCH($D28,SINAPI!$A:$A,0)),
IF($C28="SICRO",INDEX(SICRO!$C:$C,MATCH($D28,SICRO!$A:$A,0)),
IF($C28="COMP",INDEX(COMPOSIÇAO!$H:$H,MATCH($D28,COMPOSIÇAO!$A:$A,0)),
""))))),"*Erro*")</f>
        <v>und</v>
      </c>
      <c r="G28" s="152">
        <f>VLOOKUP(B28,'MEMÓRIA DE CÁLCULO'!B:K,10,0)</f>
        <v>4</v>
      </c>
      <c r="H28" s="186">
        <f>IFERROR(
IF($C28="DER-ES",INDEX('DER-ES'!$E:$E,MATCH($D28,'DER-ES'!$A:$A,0)),
IF($C28="SINAPI",INDEX(SINAPI!$D:$D,MATCH($D28,SINAPI!$A:$A,0)),
IF($C28="SICRO",INDEX(SICRO!$D:$D,MATCH($D28,SICRO!$A:$A,0)),
IF($C28="COMP",INDEX(COMPOSIÇAO!$I:$I,MATCH($D28,COMPOSIÇAO!$A:$A,0)),
"")))),"*Erro Código*")</f>
        <v>1342.18</v>
      </c>
      <c r="I28" s="186">
        <f t="shared" ref="I28" si="53">IFERROR(ROUND(H28*(1+$I$2),2),"")</f>
        <v>1666.45</v>
      </c>
      <c r="J28" s="186">
        <f t="shared" si="34"/>
        <v>6665.8</v>
      </c>
      <c r="K28" s="153"/>
      <c r="L28" s="154">
        <f t="shared" ref="L28" si="54">G28</f>
        <v>4</v>
      </c>
      <c r="M28" s="155">
        <f t="shared" ref="M28" si="55">ROUND(L28*I28,2)</f>
        <v>6665.8</v>
      </c>
      <c r="N28" s="156">
        <f t="shared" si="7"/>
        <v>6.4887720238898342E-2</v>
      </c>
      <c r="O28" s="155" t="str">
        <f t="shared" ref="O28" si="56">VLOOKUP(M28,$Z$2:$AA$4,2,1)</f>
        <v>A</v>
      </c>
      <c r="P28" s="153"/>
    </row>
    <row r="29" spans="1:16" ht="12.75">
      <c r="A29" s="78" t="str">
        <f t="shared" ref="A29" si="57">CONCATENATE(C29,D29)</f>
        <v>DER-ES170205</v>
      </c>
      <c r="B29" s="117" t="s">
        <v>31891</v>
      </c>
      <c r="C29" s="149" t="s">
        <v>31856</v>
      </c>
      <c r="D29" s="185" t="s">
        <v>17636</v>
      </c>
      <c r="E29" s="150" t="str">
        <f>IFERROR(PROPER(
IF($C29="DER-ES",INDEX('DER-ES'!$B:$B,MATCH($D29,'DER-ES'!$A:$A,0)),
IF($C29="SINAPI",INDEX(SINAPI!$B:$B,MATCH($D29,SINAPI!$A:$A,0)),
IF($C29="SICRO",INDEX(SICRO!$B:$B,MATCH($D29,SICRO!$A:$A,0)),
IF($C29="COMP",INDEX(COMPOSIÇAO!$B:$B,MATCH($D29,COMPOSIÇAO!$A:$A,0)),
""))))),"*Verificar código*")</f>
        <v>Bancada De Mármore Esp. 3Cm</v>
      </c>
      <c r="F29" s="151" t="str">
        <f>IFERROR(LOWER(
IF($C29="DER-ES",INDEX('DER-ES'!$C:$C,MATCH($D29,'DER-ES'!$A:$A,0)),
IF($C29="SINAPI",INDEX(SINAPI!$C:$C,MATCH($D29,SINAPI!$A:$A,0)),
IF($C29="SICRO",INDEX(SICRO!$C:$C,MATCH($D29,SICRO!$A:$A,0)),
IF($C29="COMP",INDEX(COMPOSIÇAO!$H:$H,MATCH($D29,COMPOSIÇAO!$A:$A,0)),
""))))),"*Erro*")</f>
        <v>m2</v>
      </c>
      <c r="G29" s="152">
        <f>VLOOKUP(B29,'MEMÓRIA DE CÁLCULO'!B:K,10,0)</f>
        <v>2</v>
      </c>
      <c r="H29" s="186">
        <f>IFERROR(
IF($C29="DER-ES",INDEX('DER-ES'!$E:$E,MATCH($D29,'DER-ES'!$A:$A,0)),
IF($C29="SINAPI",INDEX(SINAPI!$D:$D,MATCH($D29,SINAPI!$A:$A,0)),
IF($C29="SICRO",INDEX(SICRO!$D:$D,MATCH($D29,SICRO!$A:$A,0)),
IF($C29="COMP",INDEX(COMPOSIÇAO!$I:$I,MATCH($D29,COMPOSIÇAO!$A:$A,0)),
"")))),"*Erro Código*")</f>
        <v>518.01</v>
      </c>
      <c r="I29" s="186">
        <f t="shared" ref="I29" si="58">IFERROR(ROUND(H29*(1+$I$2),2),"")</f>
        <v>643.16</v>
      </c>
      <c r="J29" s="186">
        <f t="shared" si="34"/>
        <v>1286.32</v>
      </c>
      <c r="K29" s="153"/>
      <c r="L29" s="154">
        <f t="shared" ref="L29" si="59">G29</f>
        <v>2</v>
      </c>
      <c r="M29" s="155">
        <f t="shared" ref="M29" si="60">ROUND(L29*I29,2)</f>
        <v>1286.32</v>
      </c>
      <c r="N29" s="156">
        <f t="shared" si="7"/>
        <v>1.2521583650529525E-2</v>
      </c>
      <c r="O29" s="155" t="str">
        <f t="shared" ref="O29" si="61">VLOOKUP(M29,$Z$2:$AA$4,2,1)</f>
        <v>C</v>
      </c>
      <c r="P29" s="153"/>
    </row>
    <row r="30" spans="1:16" ht="38.25">
      <c r="A30" s="78" t="str">
        <f t="shared" ref="A30" si="62">CONCATENATE(C30,D30)</f>
        <v>DER-ES170515</v>
      </c>
      <c r="B30" s="117" t="s">
        <v>31892</v>
      </c>
      <c r="C30" s="149" t="s">
        <v>31856</v>
      </c>
      <c r="D30" s="185" t="s">
        <v>17692</v>
      </c>
      <c r="E30" s="150" t="str">
        <f>IFERROR(PROPER(
IF($C30="DER-ES",INDEX('DER-ES'!$B:$B,MATCH($D30,'DER-ES'!$A:$A,0)),
IF($C30="SINAPI",INDEX(SINAPI!$B:$B,MATCH($D30,SINAPI!$A:$A,0)),
IF($C30="SICRO",INDEX(SICRO!$B:$B,MATCH($D30,SICRO!$A:$A,0)),
IF($C30="COMP",INDEX(COMPOSIÇAO!$B:$B,MATCH($D30,COMPOSIÇAO!$A:$A,0)),
""))))),"*Verificar código*")</f>
        <v>Cuba P/ Panelões De Aço Inox 80X60X40 Cm, Marcas De Referência Fisher, Metalpress Ou Mekal, Inclusive Válvula Metal 1 1/4" E Sifão Cromado 1 X 1 1/2", Excl. Torneira</v>
      </c>
      <c r="F30" s="151" t="str">
        <f>IFERROR(LOWER(
IF($C30="DER-ES",INDEX('DER-ES'!$C:$C,MATCH($D30,'DER-ES'!$A:$A,0)),
IF($C30="SINAPI",INDEX(SINAPI!$C:$C,MATCH($D30,SINAPI!$A:$A,0)),
IF($C30="SICRO",INDEX(SICRO!$C:$C,MATCH($D30,SICRO!$A:$A,0)),
IF($C30="COMP",INDEX(COMPOSIÇAO!$H:$H,MATCH($D30,COMPOSIÇAO!$A:$A,0)),
""))))),"*Erro*")</f>
        <v>und</v>
      </c>
      <c r="G30" s="152">
        <f>VLOOKUP(B30,'MEMÓRIA DE CÁLCULO'!B:K,10,0)</f>
        <v>1</v>
      </c>
      <c r="H30" s="186">
        <f>IFERROR(
IF($C30="DER-ES",INDEX('DER-ES'!$E:$E,MATCH($D30,'DER-ES'!$A:$A,0)),
IF($C30="SINAPI",INDEX(SINAPI!$D:$D,MATCH($D30,SINAPI!$A:$A,0)),
IF($C30="SICRO",INDEX(SICRO!$D:$D,MATCH($D30,SICRO!$A:$A,0)),
IF($C30="COMP",INDEX(COMPOSIÇAO!$I:$I,MATCH($D30,COMPOSIÇAO!$A:$A,0)),
"")))),"*Erro Código*")</f>
        <v>2272.79</v>
      </c>
      <c r="I30" s="186">
        <f t="shared" ref="I30" si="63">IFERROR(ROUND(H30*(1+$I$2),2),"")</f>
        <v>2821.9</v>
      </c>
      <c r="J30" s="186">
        <f t="shared" si="34"/>
        <v>2821.9</v>
      </c>
      <c r="K30" s="153"/>
      <c r="L30" s="154">
        <f t="shared" ref="L30" si="64">G30</f>
        <v>1</v>
      </c>
      <c r="M30" s="155">
        <f t="shared" ref="M30" si="65">ROUND(L30*I30,2)</f>
        <v>2821.9</v>
      </c>
      <c r="N30" s="156">
        <f t="shared" si="7"/>
        <v>2.7469569705383785E-2</v>
      </c>
      <c r="O30" s="155" t="str">
        <f t="shared" ref="O30" si="66">VLOOKUP(M30,$Z$2:$AA$4,2,1)</f>
        <v>C</v>
      </c>
      <c r="P30" s="153"/>
    </row>
    <row r="31" spans="1:16" ht="38.25">
      <c r="A31" s="78" t="str">
        <f t="shared" ref="A31" si="67">CONCATENATE(C31,D31)</f>
        <v>DER-ES170530</v>
      </c>
      <c r="B31" s="117" t="s">
        <v>31893</v>
      </c>
      <c r="C31" s="149" t="s">
        <v>31856</v>
      </c>
      <c r="D31" s="185" t="s">
        <v>17696</v>
      </c>
      <c r="E31" s="150" t="str">
        <f>IFERROR(PROPER(
IF($C31="DER-ES",INDEX('DER-ES'!$B:$B,MATCH($D31,'DER-ES'!$A:$A,0)),
IF($C31="SINAPI",INDEX(SINAPI!$B:$B,MATCH($D31,SINAPI!$A:$A,0)),
IF($C31="SICRO",INDEX(SICRO!$B:$B,MATCH($D31,SICRO!$A:$A,0)),
IF($C31="COMP",INDEX(COMPOSIÇAO!$B:$B,MATCH($D31,COMPOSIÇAO!$A:$A,0)),
""))))),"*Verificar código*")</f>
        <v>Cuba Em Aço Inox Nº 02(Dim.560X340X150)Mm, Marcas De Referência Franke, Strake, Tramontina, Inclusive Válvula De Metal 31/2" E Sifão Cromado 1 X 1/2", Excl. Torneira</v>
      </c>
      <c r="F31" s="151" t="str">
        <f>IFERROR(LOWER(
IF($C31="DER-ES",INDEX('DER-ES'!$C:$C,MATCH($D31,'DER-ES'!$A:$A,0)),
IF($C31="SINAPI",INDEX(SINAPI!$C:$C,MATCH($D31,SINAPI!$A:$A,0)),
IF($C31="SICRO",INDEX(SICRO!$C:$C,MATCH($D31,SICRO!$A:$A,0)),
IF($C31="COMP",INDEX(COMPOSIÇAO!$H:$H,MATCH($D31,COMPOSIÇAO!$A:$A,0)),
""))))),"*Erro*")</f>
        <v>und</v>
      </c>
      <c r="G31" s="152">
        <f>VLOOKUP(B31,'MEMÓRIA DE CÁLCULO'!B:K,10,0)</f>
        <v>1</v>
      </c>
      <c r="H31" s="186">
        <f>IFERROR(
IF($C31="DER-ES",INDEX('DER-ES'!$E:$E,MATCH($D31,'DER-ES'!$A:$A,0)),
IF($C31="SINAPI",INDEX(SINAPI!$D:$D,MATCH($D31,SINAPI!$A:$A,0)),
IF($C31="SICRO",INDEX(SICRO!$D:$D,MATCH($D31,SICRO!$A:$A,0)),
IF($C31="COMP",INDEX(COMPOSIÇAO!$I:$I,MATCH($D31,COMPOSIÇAO!$A:$A,0)),
"")))),"*Erro Código*")</f>
        <v>501.49</v>
      </c>
      <c r="I31" s="186">
        <f t="shared" ref="I31" si="68">IFERROR(ROUND(H31*(1+$I$2),2),"")</f>
        <v>622.65</v>
      </c>
      <c r="J31" s="186">
        <f t="shared" si="34"/>
        <v>622.65</v>
      </c>
      <c r="K31" s="153"/>
      <c r="L31" s="154">
        <f t="shared" ref="L31" si="69">G31</f>
        <v>1</v>
      </c>
      <c r="M31" s="155">
        <f t="shared" ref="M31" si="70">ROUND(L31*I31,2)</f>
        <v>622.65</v>
      </c>
      <c r="N31" s="156">
        <f t="shared" si="7"/>
        <v>6.0611387990563851E-3</v>
      </c>
      <c r="O31" s="155" t="str">
        <f t="shared" ref="O31" si="71">VLOOKUP(M31,$Z$2:$AA$4,2,1)</f>
        <v>C</v>
      </c>
      <c r="P31" s="153"/>
    </row>
    <row r="32" spans="1:16" ht="12.75">
      <c r="A32" s="78" t="str">
        <f t="shared" ref="A32" si="72">CONCATENATE(C32,D32)</f>
        <v>DER-ES170306</v>
      </c>
      <c r="B32" s="117" t="s">
        <v>31894</v>
      </c>
      <c r="C32" s="149" t="s">
        <v>31856</v>
      </c>
      <c r="D32" s="185" t="s">
        <v>17641</v>
      </c>
      <c r="E32" s="150" t="str">
        <f>IFERROR(PROPER(
IF($C32="DER-ES",INDEX('DER-ES'!$B:$B,MATCH($D32,'DER-ES'!$A:$A,0)),
IF($C32="SINAPI",INDEX(SINAPI!$B:$B,MATCH($D32,SINAPI!$A:$A,0)),
IF($C32="SICRO",INDEX(SICRO!$B:$B,MATCH($D32,SICRO!$A:$A,0)),
IF($C32="COMP",INDEX(COMPOSIÇAO!$B:$B,MATCH($D32,COMPOSIÇAO!$A:$A,0)),
""))))),"*Verificar código*")</f>
        <v>Torneira Para Tanque, Marcas De Referência Fabrimar, Deca Ou Docol.</v>
      </c>
      <c r="F32" s="151" t="str">
        <f>IFERROR(LOWER(
IF($C32="DER-ES",INDEX('DER-ES'!$C:$C,MATCH($D32,'DER-ES'!$A:$A,0)),
IF($C32="SINAPI",INDEX(SINAPI!$C:$C,MATCH($D32,SINAPI!$A:$A,0)),
IF($C32="SICRO",INDEX(SICRO!$C:$C,MATCH($D32,SICRO!$A:$A,0)),
IF($C32="COMP",INDEX(COMPOSIÇAO!$H:$H,MATCH($D32,COMPOSIÇAO!$A:$A,0)),
""))))),"*Erro*")</f>
        <v>und</v>
      </c>
      <c r="G32" s="152">
        <f>VLOOKUP(B32,'MEMÓRIA DE CÁLCULO'!B:K,10,0)</f>
        <v>2</v>
      </c>
      <c r="H32" s="186">
        <f>IFERROR(
IF($C32="DER-ES",INDEX('DER-ES'!$E:$E,MATCH($D32,'DER-ES'!$A:$A,0)),
IF($C32="SINAPI",INDEX(SINAPI!$D:$D,MATCH($D32,SINAPI!$A:$A,0)),
IF($C32="SICRO",INDEX(SICRO!$D:$D,MATCH($D32,SICRO!$A:$A,0)),
IF($C32="COMP",INDEX(COMPOSIÇAO!$I:$I,MATCH($D32,COMPOSIÇAO!$A:$A,0)),
"")))),"*Erro Código*")</f>
        <v>178.67</v>
      </c>
      <c r="I32" s="186">
        <f t="shared" ref="I32" si="73">IFERROR(ROUND(H32*(1+$I$2),2),"")</f>
        <v>221.84</v>
      </c>
      <c r="J32" s="186">
        <f t="shared" si="34"/>
        <v>443.68</v>
      </c>
      <c r="K32" s="153"/>
      <c r="L32" s="154">
        <f t="shared" ref="L32" si="74">G32</f>
        <v>2</v>
      </c>
      <c r="M32" s="155">
        <f t="shared" ref="M32" si="75">ROUND(L32*I32,2)</f>
        <v>443.68</v>
      </c>
      <c r="N32" s="156">
        <f t="shared" si="7"/>
        <v>4.3189690233121931E-3</v>
      </c>
      <c r="O32" s="155" t="str">
        <f t="shared" ref="O32" si="76">VLOOKUP(M32,$Z$2:$AA$4,2,1)</f>
        <v>C</v>
      </c>
      <c r="P32" s="153"/>
    </row>
    <row r="33" spans="1:16" ht="25.5">
      <c r="A33" s="78" t="str">
        <f t="shared" ref="A33" si="77">CONCATENATE(C33,D33)</f>
        <v>DER-ES170315</v>
      </c>
      <c r="B33" s="117" t="s">
        <v>31895</v>
      </c>
      <c r="C33" s="149" t="s">
        <v>31856</v>
      </c>
      <c r="D33" s="185" t="s">
        <v>17646</v>
      </c>
      <c r="E33" s="150" t="str">
        <f>IFERROR(PROPER(
IF($C33="DER-ES",INDEX('DER-ES'!$B:$B,MATCH($D33,'DER-ES'!$A:$A,0)),
IF($C33="SINAPI",INDEX(SINAPI!$B:$B,MATCH($D33,SINAPI!$A:$A,0)),
IF($C33="SICRO",INDEX(SICRO!$B:$B,MATCH($D33,SICRO!$A:$A,0)),
IF($C33="COMP",INDEX(COMPOSIÇAO!$B:$B,MATCH($D33,COMPOSIÇAO!$A:$A,0)),
""))))),"*Verificar código*")</f>
        <v>Torneira Pressão Cromada Diam. 1/2" Para Pia, Marcas De Referência Fabrimar, Deca Ou Docol</v>
      </c>
      <c r="F33" s="151" t="str">
        <f>IFERROR(LOWER(
IF($C33="DER-ES",INDEX('DER-ES'!$C:$C,MATCH($D33,'DER-ES'!$A:$A,0)),
IF($C33="SINAPI",INDEX(SINAPI!$C:$C,MATCH($D33,SINAPI!$A:$A,0)),
IF($C33="SICRO",INDEX(SICRO!$C:$C,MATCH($D33,SICRO!$A:$A,0)),
IF($C33="COMP",INDEX(COMPOSIÇAO!$H:$H,MATCH($D33,COMPOSIÇAO!$A:$A,0)),
""))))),"*Erro*")</f>
        <v>und</v>
      </c>
      <c r="G33" s="152">
        <f>VLOOKUP(B33,'MEMÓRIA DE CÁLCULO'!B:K,10,0)</f>
        <v>4</v>
      </c>
      <c r="H33" s="186">
        <f>IFERROR(
IF($C33="DER-ES",INDEX('DER-ES'!$E:$E,MATCH($D33,'DER-ES'!$A:$A,0)),
IF($C33="SINAPI",INDEX(SINAPI!$D:$D,MATCH($D33,SINAPI!$A:$A,0)),
IF($C33="SICRO",INDEX(SICRO!$D:$D,MATCH($D33,SICRO!$A:$A,0)),
IF($C33="COMP",INDEX(COMPOSIÇAO!$I:$I,MATCH($D33,COMPOSIÇAO!$A:$A,0)),
"")))),"*Erro Código*")</f>
        <v>226.22</v>
      </c>
      <c r="I33" s="186">
        <f t="shared" ref="I33" si="78">IFERROR(ROUND(H33*(1+$I$2),2),"")</f>
        <v>280.87</v>
      </c>
      <c r="J33" s="186">
        <f t="shared" si="34"/>
        <v>1123.48</v>
      </c>
      <c r="K33" s="153"/>
      <c r="L33" s="154">
        <f t="shared" ref="L33" si="79">G33</f>
        <v>4</v>
      </c>
      <c r="M33" s="155">
        <f t="shared" ref="M33" si="80">ROUND(L33*I33,2)</f>
        <v>1123.48</v>
      </c>
      <c r="N33" s="156">
        <f t="shared" si="7"/>
        <v>1.0936430126016009E-2</v>
      </c>
      <c r="O33" s="155" t="str">
        <f t="shared" ref="O33" si="81">VLOOKUP(M33,$Z$2:$AA$4,2,1)</f>
        <v>C</v>
      </c>
      <c r="P33" s="153"/>
    </row>
    <row r="34" spans="1:16" ht="12.75">
      <c r="A34" s="78" t="str">
        <f t="shared" ref="A34:A36" si="82">CONCATENATE(C34,D34)</f>
        <v>DER-ES180809</v>
      </c>
      <c r="B34" s="117" t="s">
        <v>31901</v>
      </c>
      <c r="C34" s="149" t="s">
        <v>31856</v>
      </c>
      <c r="D34" s="185" t="s">
        <v>17772</v>
      </c>
      <c r="E34" s="150" t="str">
        <f>IFERROR(PROPER(
IF($C34="DER-ES",INDEX('DER-ES'!$B:$B,MATCH($D34,'DER-ES'!$A:$A,0)),
IF($C34="SINAPI",INDEX(SINAPI!$B:$B,MATCH($D34,SINAPI!$A:$A,0)),
IF($C34="SICRO",INDEX(SICRO!$B:$B,MATCH($D34,SICRO!$A:$A,0)),
IF($C34="COMP",INDEX(COMPOSIÇAO!$B:$B,MATCH($D34,COMPOSIÇAO!$A:$A,0)),
""))))),"*Verificar código*")</f>
        <v>Chuveiro Elétrico Tipo Ducha Lorenzet Ou Corona</v>
      </c>
      <c r="F34" s="151" t="str">
        <f>IFERROR(LOWER(
IF($C34="DER-ES",INDEX('DER-ES'!$C:$C,MATCH($D34,'DER-ES'!$A:$A,0)),
IF($C34="SINAPI",INDEX(SINAPI!$C:$C,MATCH($D34,SINAPI!$A:$A,0)),
IF($C34="SICRO",INDEX(SICRO!$C:$C,MATCH($D34,SICRO!$A:$A,0)),
IF($C34="COMP",INDEX(COMPOSIÇAO!$H:$H,MATCH($D34,COMPOSIÇAO!$A:$A,0)),
""))))),"*Erro*")</f>
        <v>und</v>
      </c>
      <c r="G34" s="152">
        <f>VLOOKUP(B34,'MEMÓRIA DE CÁLCULO'!B:K,10,0)</f>
        <v>2</v>
      </c>
      <c r="H34" s="186">
        <f>IFERROR(
IF($C34="DER-ES",INDEX('DER-ES'!$E:$E,MATCH($D34,'DER-ES'!$A:$A,0)),
IF($C34="SINAPI",INDEX(SINAPI!$D:$D,MATCH($D34,SINAPI!$A:$A,0)),
IF($C34="SICRO",INDEX(SICRO!$D:$D,MATCH($D34,SICRO!$A:$A,0)),
IF($C34="COMP",INDEX(COMPOSIÇAO!$I:$I,MATCH($D34,COMPOSIÇAO!$A:$A,0)),
"")))),"*Erro Código*")</f>
        <v>97.69</v>
      </c>
      <c r="I34" s="186">
        <f t="shared" ref="I34" si="83">IFERROR(ROUND(H34*(1+$I$2),2),"")</f>
        <v>121.29</v>
      </c>
      <c r="J34" s="186">
        <f t="shared" si="34"/>
        <v>242.58</v>
      </c>
      <c r="K34" s="153"/>
      <c r="L34" s="154">
        <f t="shared" ref="L34" si="84">G34</f>
        <v>2</v>
      </c>
      <c r="M34" s="155">
        <f t="shared" ref="M34" si="85">ROUND(L34*I34,2)</f>
        <v>242.58</v>
      </c>
      <c r="N34" s="156">
        <f t="shared" si="7"/>
        <v>2.3613764552719795E-3</v>
      </c>
      <c r="O34" s="155" t="str">
        <f t="shared" ref="O34" si="86">VLOOKUP(M34,$Z$2:$AA$4,2,1)</f>
        <v>C</v>
      </c>
      <c r="P34" s="153"/>
    </row>
    <row r="35" spans="1:16" s="293" customFormat="1" ht="25.5" customHeight="1">
      <c r="A35" s="293" t="str">
        <f t="shared" si="82"/>
        <v/>
      </c>
      <c r="B35" s="117">
        <v>7</v>
      </c>
      <c r="C35" s="294"/>
      <c r="D35" s="303"/>
      <c r="E35" s="150" t="s">
        <v>31902</v>
      </c>
      <c r="F35" s="150"/>
      <c r="G35" s="295"/>
      <c r="H35" s="296"/>
      <c r="I35" s="297"/>
      <c r="J35" s="298">
        <f>SUM(J36:J39)</f>
        <v>9632.119999999999</v>
      </c>
      <c r="L35" s="299"/>
      <c r="M35" s="300"/>
      <c r="N35" s="301"/>
      <c r="O35" s="300"/>
    </row>
    <row r="36" spans="1:16" ht="25.5" customHeight="1">
      <c r="A36" s="78" t="str">
        <f t="shared" si="82"/>
        <v>DER-ES180702</v>
      </c>
      <c r="B36" s="117" t="s">
        <v>31896</v>
      </c>
      <c r="C36" s="149" t="s">
        <v>31856</v>
      </c>
      <c r="D36" s="185" t="s">
        <v>17768</v>
      </c>
      <c r="E36" s="150" t="str">
        <f>IFERROR(PROPER(
IF($C36="DER-ES",INDEX('DER-ES'!$B:$B,MATCH($D36,'DER-ES'!$A:$A,0)),
IF($C36="SINAPI",INDEX(SINAPI!$B:$B,MATCH($D36,SINAPI!$A:$A,0)),
IF($C36="SICRO",INDEX(SICRO!$B:$B,MATCH($D36,SICRO!$A:$A,0)),
IF($C36="COMP",INDEX(COMPOSIÇAO!$B:$B,MATCH($D36,COMPOSIÇAO!$A:$A,0)),
""))))),"*Verificar código*")</f>
        <v>Ventilador De Teto Base Madeira Sem Alojamento Para Luminária, Ref. Tron Ou Equivalente, Com Comando De Interruptor Simples, Sem Dimer Para Regulagem De Velocidade</v>
      </c>
      <c r="F36" s="151" t="str">
        <f>IFERROR(LOWER(
IF($C36="DER-ES",INDEX('DER-ES'!$C:$C,MATCH($D36,'DER-ES'!$A:$A,0)),
IF($C36="SINAPI",INDEX(SINAPI!$C:$C,MATCH($D36,SINAPI!$A:$A,0)),
IF($C36="SICRO",INDEX(SICRO!$C:$C,MATCH($D36,SICRO!$A:$A,0)),
IF($C36="COMP",INDEX(COMPOSIÇAO!$H:$H,MATCH($D36,COMPOSIÇAO!$A:$A,0)),
""))))),"*Erro*")</f>
        <v>und</v>
      </c>
      <c r="G36" s="152">
        <f>VLOOKUP(B36,'MEMÓRIA DE CÁLCULO'!B:K,10,0)</f>
        <v>4</v>
      </c>
      <c r="H36" s="186">
        <f>IFERROR(
IF($C36="DER-ES",INDEX('DER-ES'!$E:$E,MATCH($D36,'DER-ES'!$A:$A,0)),
IF($C36="SINAPI",INDEX(SINAPI!$D:$D,MATCH($D36,SINAPI!$A:$A,0)),
IF($C36="SICRO",INDEX(SICRO!$D:$D,MATCH($D36,SICRO!$A:$A,0)),
IF($C36="COMP",INDEX(COMPOSIÇAO!$I:$I,MATCH($D36,COMPOSIÇAO!$A:$A,0)),
"")))),"*Erro Código*")</f>
        <v>277.06</v>
      </c>
      <c r="I36" s="186">
        <f t="shared" ref="I36" si="87">IFERROR(ROUND(H36*(1+$I$2),2),"")</f>
        <v>344</v>
      </c>
      <c r="J36" s="186">
        <f t="shared" si="34"/>
        <v>1376</v>
      </c>
      <c r="K36" s="153"/>
      <c r="L36" s="154">
        <f t="shared" ref="L36" si="88">G36</f>
        <v>4</v>
      </c>
      <c r="M36" s="155">
        <f t="shared" ref="M36" si="89">ROUND(L36*I36,2)</f>
        <v>1376</v>
      </c>
      <c r="N36" s="156">
        <f t="shared" si="7"/>
        <v>1.3394566750986247E-2</v>
      </c>
      <c r="O36" s="155" t="str">
        <f t="shared" ref="O36" si="90">VLOOKUP(M36,$Z$2:$AA$4,2,1)</f>
        <v>C</v>
      </c>
      <c r="P36" s="153"/>
    </row>
    <row r="37" spans="1:16" ht="25.5" customHeight="1">
      <c r="A37" s="78" t="str">
        <f t="shared" ref="A37:A38" si="91">CONCATENATE(C37,D37)</f>
        <v>DER-ES151806</v>
      </c>
      <c r="B37" s="117" t="s">
        <v>31897</v>
      </c>
      <c r="C37" s="149" t="s">
        <v>31856</v>
      </c>
      <c r="D37" s="185" t="s">
        <v>17343</v>
      </c>
      <c r="E37" s="150" t="str">
        <f>IFERROR(PROPER(
IF($C37="DER-ES",INDEX('DER-ES'!$B:$B,MATCH($D37,'DER-ES'!$A:$A,0)),
IF($C37="SINAPI",INDEX(SINAPI!$B:$B,MATCH($D37,SINAPI!$A:$A,0)),
IF($C37="SICRO",INDEX(SICRO!$B:$B,MATCH($D37,SICRO!$A:$A,0)),
IF($C37="COMP",INDEX(COMPOSIÇAO!$B:$B,MATCH($D37,COMPOSIÇAO!$A:$A,0)),
""))))),"*Verificar código*")</f>
        <v>Ponto Padrão De Tomada Para Ar Refrigerado - Considerando Eletroduto Pvc Rígido De 3/4" Inclusive Conexões (6.0M), Fio Isolado Pvc De 4.0Mm2 (21.6M) E Caixa Pvc 4X2" (1 Und)</v>
      </c>
      <c r="F37" s="151" t="str">
        <f>IFERROR(LOWER(
IF($C37="DER-ES",INDEX('DER-ES'!$C:$C,MATCH($D37,'DER-ES'!$A:$A,0)),
IF($C37="SINAPI",INDEX(SINAPI!$C:$C,MATCH($D37,SINAPI!$A:$A,0)),
IF($C37="SICRO",INDEX(SICRO!$C:$C,MATCH($D37,SICRO!$A:$A,0)),
IF($C37="COMP",INDEX(COMPOSIÇAO!$H:$H,MATCH($D37,COMPOSIÇAO!$A:$A,0)),
""))))),"*Erro*")</f>
        <v>und</v>
      </c>
      <c r="G37" s="152">
        <f>VLOOKUP(B37,'MEMÓRIA DE CÁLCULO'!B:K,10,0)</f>
        <v>5</v>
      </c>
      <c r="H37" s="186">
        <f>IFERROR(
IF($C37="DER-ES",INDEX('DER-ES'!$E:$E,MATCH($D37,'DER-ES'!$A:$A,0)),
IF($C37="SINAPI",INDEX(SINAPI!$D:$D,MATCH($D37,SINAPI!$A:$A,0)),
IF($C37="SICRO",INDEX(SICRO!$D:$D,MATCH($D37,SICRO!$A:$A,0)),
IF($C37="COMP",INDEX(COMPOSIÇAO!$I:$I,MATCH($D37,COMPOSIÇAO!$A:$A,0)),
"")))),"*Erro Código*")</f>
        <v>326.54000000000002</v>
      </c>
      <c r="I37" s="186">
        <f t="shared" ref="I37:I39" si="92">IFERROR(ROUND(H37*(1+$I$2),2),"")</f>
        <v>405.43</v>
      </c>
      <c r="J37" s="186">
        <f t="shared" si="34"/>
        <v>2027.15</v>
      </c>
      <c r="K37" s="153"/>
      <c r="L37" s="154">
        <f t="shared" ref="L37:L39" si="93">G37</f>
        <v>5</v>
      </c>
      <c r="M37" s="155">
        <f t="shared" ref="M37:M39" si="94">ROUND(L37*I37,2)</f>
        <v>2027.15</v>
      </c>
      <c r="N37" s="156">
        <f t="shared" si="7"/>
        <v>1.973313662010303E-2</v>
      </c>
      <c r="O37" s="155" t="str">
        <f t="shared" ref="O37:O39" si="95">VLOOKUP(M37,$Z$2:$AA$4,2,1)</f>
        <v>C</v>
      </c>
      <c r="P37" s="153"/>
    </row>
    <row r="38" spans="1:16" ht="25.5" customHeight="1">
      <c r="A38" s="78" t="str">
        <f t="shared" si="91"/>
        <v>DER-ES151801</v>
      </c>
      <c r="B38" s="117" t="s">
        <v>31898</v>
      </c>
      <c r="C38" s="149" t="s">
        <v>31856</v>
      </c>
      <c r="D38" s="185" t="s">
        <v>17339</v>
      </c>
      <c r="E38" s="150" t="str">
        <f>IFERROR(PROPER(
IF($C38="DER-ES",INDEX('DER-ES'!$B:$B,MATCH($D38,'DER-ES'!$A:$A,0)),
IF($C38="SINAPI",INDEX(SINAPI!$B:$B,MATCH($D38,SINAPI!$A:$A,0)),
IF($C38="SICRO",INDEX(SICRO!$B:$B,MATCH($D38,SICRO!$A:$A,0)),
IF($C38="COMP",INDEX(COMPOSIÇAO!$B:$B,MATCH($D38,COMPOSIÇAO!$A:$A,0)),
""))))),"*Verificar código*")</f>
        <v>Ponto Padrão De Luz No Teto - Considerando Eletroduto Pvc Rígido De 3/4" Inclusive Conexões (4.5M), Fio Isolado Pvc De 2.5Mm2 (16.2M) E Caixa Pvc 4X4" (1 Und)</v>
      </c>
      <c r="F38" s="151" t="str">
        <f>IFERROR(LOWER(
IF($C38="DER-ES",INDEX('DER-ES'!$C:$C,MATCH($D38,'DER-ES'!$A:$A,0)),
IF($C38="SINAPI",INDEX(SINAPI!$C:$C,MATCH($D38,SINAPI!$A:$A,0)),
IF($C38="SICRO",INDEX(SICRO!$C:$C,MATCH($D38,SICRO!$A:$A,0)),
IF($C38="COMP",INDEX(COMPOSIÇAO!$H:$H,MATCH($D38,COMPOSIÇAO!$A:$A,0)),
""))))),"*Erro*")</f>
        <v>und</v>
      </c>
      <c r="G38" s="152">
        <f>VLOOKUP(B38,'MEMÓRIA DE CÁLCULO'!B:K,10,0)</f>
        <v>1</v>
      </c>
      <c r="H38" s="186">
        <f>IFERROR(
IF($C38="DER-ES",INDEX('DER-ES'!$E:$E,MATCH($D38,'DER-ES'!$A:$A,0)),
IF($C38="SINAPI",INDEX(SINAPI!$D:$D,MATCH($D38,SINAPI!$A:$A,0)),
IF($C38="SICRO",INDEX(SICRO!$D:$D,MATCH($D38,SICRO!$A:$A,0)),
IF($C38="COMP",INDEX(COMPOSIÇAO!$I:$I,MATCH($D38,COMPOSIÇAO!$A:$A,0)),
"")))),"*Erro Código*")</f>
        <v>218.39</v>
      </c>
      <c r="I38" s="186">
        <f t="shared" si="92"/>
        <v>271.14999999999998</v>
      </c>
      <c r="J38" s="186">
        <f t="shared" si="34"/>
        <v>271.14999999999998</v>
      </c>
      <c r="K38" s="153"/>
      <c r="L38" s="154">
        <f t="shared" si="93"/>
        <v>1</v>
      </c>
      <c r="M38" s="155">
        <f t="shared" si="94"/>
        <v>271.14999999999998</v>
      </c>
      <c r="N38" s="156">
        <f t="shared" si="7"/>
        <v>2.6394889349781398E-3</v>
      </c>
      <c r="O38" s="155" t="str">
        <f t="shared" si="95"/>
        <v>C</v>
      </c>
      <c r="P38" s="153"/>
    </row>
    <row r="39" spans="1:16" ht="25.5" customHeight="1">
      <c r="A39" s="78" t="str">
        <f>CONCATENATE(C39,D39)</f>
        <v>DER-ES181001</v>
      </c>
      <c r="B39" s="117" t="s">
        <v>31905</v>
      </c>
      <c r="C39" s="149" t="s">
        <v>31856</v>
      </c>
      <c r="D39" s="185" t="s">
        <v>17774</v>
      </c>
      <c r="E39" s="150" t="str">
        <f>IFERROR(PROPER(
IF($C39="DER-ES",INDEX('DER-ES'!$B:$B,MATCH($D39,'DER-ES'!$A:$A,0)),
IF($C39="SINAPI",INDEX(SINAPI!$B:$B,MATCH($D39,SINAPI!$A:$A,0)),
IF($C39="SICRO",INDEX(SICRO!$B:$B,MATCH($D39,SICRO!$A:$A,0)),
IF($C39="COMP",INDEX(COMPOSIÇAO!$B:$B,MATCH($D39,COMPOSIÇAO!$A:$A,0)),
""))))),"*Verificar código*")</f>
        <v>Luminaria Sobrepor Compl., Corpo Ch. Aço Pintada Branca, Refletor, Aletas Parabólicas Alum.Alta Pureza E Refletância Inclusive 2 Lâmpadas Led T8 9/10W Temp. De Cor 5000K C/ 60Cm - Ref. Cs216Al-N - Ames, 1261 - Lumavi Ou Equivalente</v>
      </c>
      <c r="F39" s="151" t="str">
        <f>IFERROR(LOWER(
IF($C39="DER-ES",INDEX('DER-ES'!$C:$C,MATCH($D39,'DER-ES'!$A:$A,0)),
IF($C39="SINAPI",INDEX(SINAPI!$C:$C,MATCH($D39,SINAPI!$A:$A,0)),
IF($C39="SICRO",INDEX(SICRO!$C:$C,MATCH($D39,SICRO!$A:$A,0)),
IF($C39="COMP",INDEX(COMPOSIÇAO!$H:$H,MATCH($D39,COMPOSIÇAO!$A:$A,0)),
""))))),"*Erro*")</f>
        <v>und</v>
      </c>
      <c r="G39" s="152">
        <f>VLOOKUP(B39,'MEMÓRIA DE CÁLCULO'!B:K,10,0)</f>
        <v>27</v>
      </c>
      <c r="H39" s="186">
        <f>IFERROR(
IF($C39="DER-ES",INDEX('DER-ES'!$E:$E,MATCH($D39,'DER-ES'!$A:$A,0)),
IF($C39="SINAPI",INDEX(SINAPI!$D:$D,MATCH($D39,SINAPI!$A:$A,0)),
IF($C39="SICRO",INDEX(SICRO!$D:$D,MATCH($D39,SICRO!$A:$A,0)),
IF($C39="COMP",INDEX(COMPOSIÇAO!$I:$I,MATCH($D39,COMPOSIÇAO!$A:$A,0)),
"")))),"*Erro Código*")</f>
        <v>177.72</v>
      </c>
      <c r="I39" s="186">
        <f t="shared" si="92"/>
        <v>220.66</v>
      </c>
      <c r="J39" s="186">
        <f t="shared" si="34"/>
        <v>5957.82</v>
      </c>
      <c r="K39" s="153"/>
      <c r="L39" s="154">
        <f t="shared" si="93"/>
        <v>27</v>
      </c>
      <c r="M39" s="155">
        <f t="shared" si="94"/>
        <v>5957.82</v>
      </c>
      <c r="N39" s="156">
        <f t="shared" si="7"/>
        <v>5.7995943081657612E-2</v>
      </c>
      <c r="O39" s="155" t="str">
        <f t="shared" si="95"/>
        <v>A</v>
      </c>
      <c r="P39" s="153"/>
    </row>
    <row r="40" spans="1:16" s="293" customFormat="1" ht="21" customHeight="1">
      <c r="A40" s="293" t="str">
        <f>CONCATENATE(C40,D40)</f>
        <v/>
      </c>
      <c r="B40" s="117">
        <v>8</v>
      </c>
      <c r="C40" s="294"/>
      <c r="D40" s="303"/>
      <c r="E40" s="150" t="s">
        <v>13781</v>
      </c>
      <c r="F40" s="150"/>
      <c r="G40" s="295"/>
      <c r="H40" s="304"/>
      <c r="I40" s="304"/>
      <c r="J40" s="298">
        <f>SUM(J41:J42)</f>
        <v>6939.4</v>
      </c>
      <c r="L40" s="299"/>
      <c r="M40" s="300"/>
      <c r="N40" s="156"/>
      <c r="O40" s="300"/>
    </row>
    <row r="41" spans="1:16" ht="25.5">
      <c r="A41" s="78" t="str">
        <f t="shared" si="2"/>
        <v>DER-ES170540</v>
      </c>
      <c r="B41" s="117" t="s">
        <v>31903</v>
      </c>
      <c r="C41" s="149" t="s">
        <v>31856</v>
      </c>
      <c r="D41" s="185" t="s">
        <v>17704</v>
      </c>
      <c r="E41" s="150" t="str">
        <f>IFERROR(
IF($C41="DER-ES",INDEX('DER-ES'!$B:$B,MATCH($D41,'DER-ES'!$A:$A,0)),
IF($C41="SINAPI",INDEX(SINAPI!$B:$B,MATCH($D41,SINAPI!$A:$A,0)),
IF($C41="SICRO",INDEX(SICRO!$B:$B,MATCH($D41,SICRO!$A:$A,0)),
IF($C41="COMP",INDEX(COMPOSIÇAO!$B:$B,MATCH($D41,COMPOSIÇAO!$A:$A,0)),
"")))),"*Verificar código*")</f>
        <v>Reservatório de polietileno de 1000l, inclusive peça de madeira 6x16cm para apoio, exclusive flanges e torneira de bóia</v>
      </c>
      <c r="F41" s="151" t="str">
        <f>IFERROR(LOWER(
IF($C41="DER-ES",INDEX('DER-ES'!$C:$C,MATCH($D41,'DER-ES'!$A:$A,0)),
IF($C41="SINAPI",INDEX(SINAPI!$C:$C,MATCH($D41,SINAPI!$A:$A,0)),
IF($C41="SICRO",INDEX(SICRO!$C:$C,MATCH($D41,SICRO!$A:$A,0)),
IF($C41="COMP",INDEX(COMPOSIÇAO!$H:$H,MATCH($D41,COMPOSIÇAO!$A:$A,0)),
""))))),"*Erro*")</f>
        <v>und</v>
      </c>
      <c r="G41" s="152">
        <f>VLOOKUP(B41,'MEMÓRIA DE CÁLCULO'!B:K,10,0)</f>
        <v>4</v>
      </c>
      <c r="H41" s="186">
        <f>IFERROR(
IF($C41="DER-ES",INDEX('DER-ES'!$E:$E,MATCH($D41,'DER-ES'!$A:$A,0)),
IF($C41="SINAPI",INDEX(SINAPI!$D:$D,MATCH($D41,SINAPI!$A:$A,0)),
IF($C41="SICRO",INDEX(SICRO!$D:$D,MATCH($D41,SICRO!$A:$A,0)),
IF($C41="COMP",INDEX(COMPOSIÇAO!$I:$I,MATCH($D41,COMPOSIÇAO!$A:$A,0)),
"")))),"*Erro Código*")</f>
        <v>728.11</v>
      </c>
      <c r="I41" s="186">
        <f t="shared" ref="I41" si="96">IFERROR(ROUND(H41*(1+$I$2),2),"")</f>
        <v>904.02</v>
      </c>
      <c r="J41" s="186">
        <f>IFERROR(ROUND($I41*$G41,2),"")</f>
        <v>3616.08</v>
      </c>
      <c r="K41" s="153"/>
      <c r="L41" s="154">
        <f t="shared" ref="L41" si="97">G41</f>
        <v>4</v>
      </c>
      <c r="M41" s="155">
        <f t="shared" ref="M41" si="98">ROUND(L41*I41,2)</f>
        <v>3616.08</v>
      </c>
      <c r="N41" s="156">
        <f t="shared" si="7"/>
        <v>3.5200454169263332E-2</v>
      </c>
      <c r="O41" s="155" t="str">
        <f t="shared" ref="O41" si="99">VLOOKUP(M41,$Z$2:$AA$4,2,1)</f>
        <v>B</v>
      </c>
      <c r="P41" s="153"/>
    </row>
    <row r="42" spans="1:16" ht="25.5">
      <c r="A42" s="78" t="str">
        <f t="shared" si="2"/>
        <v>SICRO5213486</v>
      </c>
      <c r="B42" s="117" t="s">
        <v>31904</v>
      </c>
      <c r="C42" s="149" t="s">
        <v>2011</v>
      </c>
      <c r="D42" s="185">
        <v>5213486</v>
      </c>
      <c r="E42" s="150" t="str">
        <f>IFERROR(
IF($C42="DER-ES",INDEX('DER-ES'!$B:$B,MATCH($D42,'DER-ES'!$A:$A,0)),
IF($C42="SINAPI",INDEX(SINAPI!$B:$B,MATCH($D42,SINAPI!$A:$A,0)),
IF($C42="SICRO",INDEX(SICRO!$B:$B,MATCH($D42,SICRO!$A:$A,0)),
IF($C42="COMP",INDEX(COMPOSIÇAO!$B:$B,MATCH($D42,COMPOSIÇAO!$A:$A,0)),
"")))),"*Verificar código*")</f>
        <v>Placa em alumínio composto, espessura de 3,0 mm, modulada, aérea - película retrorrefletiva tipo I + III - fornecimento e implantação</v>
      </c>
      <c r="F42" s="151" t="str">
        <f>IFERROR(LOWER(
IF($C42="DER-ES",INDEX('DER-ES'!$C:$C,MATCH($D42,'DER-ES'!$A:$A,0)),
IF($C42="SINAPI",INDEX(SINAPI!$C:$C,MATCH($D42,SINAPI!$A:$A,0)),
IF($C42="SICRO",INDEX(SICRO!$C:$C,MATCH($D42,SICRO!$A:$A,0)),
IF($C42="COMP",INDEX(COMPOSIÇAO!$H:$H,MATCH($D42,COMPOSIÇAO!$A:$A,0)),
""))))),"*Erro*")</f>
        <v>m²</v>
      </c>
      <c r="G42" s="152">
        <f>VLOOKUP(B42,'MEMÓRIA DE CÁLCULO'!B:K,10,0)</f>
        <v>2.8000000000000003</v>
      </c>
      <c r="H42" s="186">
        <f>IFERROR(
IF($C42="DER-ES",INDEX('DER-ES'!$E:$E,MATCH($D42,'DER-ES'!$A:$A,0)),
IF($C42="SINAPI",INDEX(SINAPI!$D:$D,MATCH($D42,SINAPI!$A:$A,0)),
IF($C42="SICRO",INDEX(SICRO!$D:$D,MATCH($D42,SICRO!$A:$A,0)),
IF($C42="COMP",INDEX(COMPOSIÇAO!$I:$I,MATCH($D42,COMPOSIÇAO!$A:$A,0)),
"")))),"*Erro Código*")</f>
        <v>955.94</v>
      </c>
      <c r="I42" s="186">
        <f t="shared" ref="I42" si="100">IFERROR(ROUND(H42*(1+$I$2),2),"")</f>
        <v>1186.9000000000001</v>
      </c>
      <c r="J42" s="186">
        <f>IFERROR(ROUND($I42*$G42,2),"")</f>
        <v>3323.32</v>
      </c>
      <c r="K42" s="153"/>
      <c r="L42" s="154">
        <f t="shared" ref="L42" si="101">G42</f>
        <v>2.8000000000000003</v>
      </c>
      <c r="M42" s="155">
        <f t="shared" ref="M42" si="102">ROUND(L42*I42,2)</f>
        <v>3323.32</v>
      </c>
      <c r="N42" s="156">
        <f t="shared" si="7"/>
        <v>3.2350604342214838E-2</v>
      </c>
      <c r="O42" s="155" t="str">
        <f t="shared" ref="O42" si="103">VLOOKUP(M42,$Z$2:$AA$4,2,1)</f>
        <v>B</v>
      </c>
      <c r="P42" s="153"/>
    </row>
    <row r="43" spans="1:16" ht="26.25" customHeight="1">
      <c r="A43" s="183"/>
      <c r="C43" s="117"/>
      <c r="D43" s="117"/>
      <c r="E43" s="117"/>
      <c r="F43" s="117"/>
      <c r="G43" s="117"/>
      <c r="H43" s="117"/>
      <c r="I43" s="196" t="s">
        <v>13817</v>
      </c>
      <c r="J43" s="197">
        <f>SUM(J6:J42)/2</f>
        <v>102728.21999999997</v>
      </c>
      <c r="K43" s="153"/>
      <c r="L43" s="154"/>
      <c r="M43" s="155"/>
      <c r="N43" s="156"/>
      <c r="O43" s="155"/>
      <c r="P43" s="153"/>
    </row>
    <row r="44" spans="1:16" ht="12.75">
      <c r="A44" s="183"/>
      <c r="C44" s="117"/>
      <c r="D44" s="117"/>
      <c r="E44" s="117"/>
      <c r="F44" s="117"/>
      <c r="G44" s="117"/>
      <c r="H44" s="117"/>
      <c r="I44" s="117"/>
      <c r="J44" s="117"/>
      <c r="K44" s="153"/>
      <c r="L44" s="154"/>
      <c r="M44" s="155"/>
      <c r="N44" s="156"/>
      <c r="O44" s="155"/>
      <c r="P44" s="153"/>
    </row>
    <row r="45" spans="1:16" ht="12.75">
      <c r="A45" s="183"/>
      <c r="C45" s="149"/>
      <c r="D45" s="185"/>
      <c r="E45" s="150"/>
      <c r="F45" s="151"/>
      <c r="G45" s="152"/>
      <c r="H45" s="186"/>
      <c r="I45" s="186"/>
      <c r="J45" s="186"/>
      <c r="K45" s="153"/>
      <c r="L45" s="154"/>
      <c r="M45" s="155"/>
      <c r="N45" s="156"/>
      <c r="O45" s="155"/>
      <c r="P45" s="153"/>
    </row>
    <row r="46" spans="1:16" ht="12.75">
      <c r="A46" s="183"/>
      <c r="C46" s="149"/>
      <c r="D46" s="185"/>
      <c r="E46" s="150"/>
      <c r="F46" s="151"/>
      <c r="G46" s="152"/>
      <c r="H46" s="186"/>
      <c r="I46" s="186"/>
      <c r="J46" s="186"/>
      <c r="K46" s="153"/>
      <c r="L46" s="154"/>
      <c r="M46" s="155"/>
      <c r="N46" s="156"/>
      <c r="O46" s="155"/>
      <c r="P46" s="153"/>
    </row>
    <row r="47" spans="1:16" ht="12.75">
      <c r="A47" s="183"/>
      <c r="C47" s="149"/>
      <c r="D47" s="185"/>
      <c r="E47" s="150"/>
      <c r="F47" s="151"/>
      <c r="G47" s="152"/>
      <c r="H47" s="186"/>
      <c r="I47" s="186"/>
      <c r="J47" s="186"/>
      <c r="K47" s="153"/>
      <c r="L47" s="154"/>
      <c r="M47" s="155"/>
      <c r="N47" s="156"/>
      <c r="O47" s="155"/>
      <c r="P47" s="153"/>
    </row>
    <row r="48" spans="1:16" ht="12.75">
      <c r="A48" s="183"/>
      <c r="C48" s="149"/>
      <c r="D48" s="185"/>
      <c r="E48" s="150"/>
      <c r="F48" s="151"/>
      <c r="G48" s="152"/>
      <c r="H48" s="186"/>
      <c r="I48" s="186"/>
      <c r="J48" s="186"/>
      <c r="K48" s="153"/>
      <c r="L48" s="154"/>
      <c r="M48" s="155"/>
      <c r="N48" s="156"/>
      <c r="O48" s="155"/>
      <c r="P48" s="153"/>
    </row>
    <row r="49" spans="1:16" ht="12.75">
      <c r="A49" s="183"/>
      <c r="C49" s="149"/>
      <c r="D49" s="185"/>
      <c r="E49" s="150"/>
      <c r="F49" s="151"/>
      <c r="G49" s="152"/>
      <c r="H49" s="186"/>
      <c r="I49" s="186"/>
      <c r="J49" s="186"/>
      <c r="K49" s="153"/>
      <c r="L49" s="154"/>
      <c r="M49" s="155"/>
      <c r="N49" s="156"/>
      <c r="O49" s="155"/>
      <c r="P49" s="153"/>
    </row>
    <row r="50" spans="1:16" ht="12.75">
      <c r="A50" s="183"/>
      <c r="C50" s="149"/>
      <c r="D50" s="185"/>
      <c r="E50" s="150"/>
      <c r="F50" s="151"/>
      <c r="G50" s="152"/>
      <c r="H50" s="186"/>
      <c r="I50" s="186"/>
      <c r="J50" s="186"/>
      <c r="K50" s="153"/>
      <c r="L50" s="154"/>
      <c r="M50" s="155"/>
      <c r="N50" s="156"/>
      <c r="O50" s="155"/>
      <c r="P50" s="153"/>
    </row>
    <row r="51" spans="1:16" ht="12.75">
      <c r="A51" s="183"/>
      <c r="C51" s="149"/>
      <c r="D51" s="185"/>
      <c r="E51" s="150"/>
      <c r="F51" s="151"/>
      <c r="G51" s="152"/>
      <c r="H51" s="186"/>
      <c r="I51" s="186"/>
      <c r="J51" s="186"/>
      <c r="K51" s="153"/>
      <c r="L51" s="154"/>
      <c r="M51" s="155"/>
      <c r="N51" s="156"/>
      <c r="O51" s="155"/>
      <c r="P51" s="153"/>
    </row>
    <row r="52" spans="1:16" ht="12.75">
      <c r="A52" s="183"/>
      <c r="C52" s="149"/>
      <c r="D52" s="185"/>
      <c r="E52" s="150"/>
      <c r="F52" s="151"/>
      <c r="G52" s="152"/>
      <c r="H52" s="186"/>
      <c r="I52" s="186"/>
      <c r="J52" s="186"/>
      <c r="K52" s="153"/>
      <c r="L52" s="154"/>
      <c r="M52" s="155"/>
      <c r="N52" s="156"/>
      <c r="O52" s="155"/>
      <c r="P52" s="153"/>
    </row>
    <row r="53" spans="1:16" ht="12.75">
      <c r="A53" s="183"/>
      <c r="C53" s="149"/>
      <c r="D53" s="185"/>
      <c r="E53" s="150"/>
      <c r="F53" s="151"/>
      <c r="G53" s="152"/>
      <c r="H53" s="186"/>
      <c r="I53" s="186"/>
      <c r="J53" s="186"/>
      <c r="K53" s="153"/>
      <c r="L53" s="154"/>
      <c r="M53" s="155"/>
      <c r="N53" s="156"/>
      <c r="O53" s="155"/>
      <c r="P53" s="153"/>
    </row>
    <row r="54" spans="1:16" ht="12.75">
      <c r="A54" s="183"/>
      <c r="C54" s="149"/>
      <c r="D54" s="185"/>
      <c r="E54" s="150"/>
      <c r="F54" s="151"/>
      <c r="G54" s="152"/>
      <c r="H54" s="186"/>
      <c r="I54" s="186"/>
      <c r="J54" s="186"/>
      <c r="K54" s="153"/>
      <c r="L54" s="154"/>
      <c r="M54" s="155"/>
      <c r="N54" s="156"/>
      <c r="O54" s="155"/>
      <c r="P54" s="153"/>
    </row>
    <row r="55" spans="1:16" ht="12.75">
      <c r="A55" s="183"/>
      <c r="C55" s="149"/>
      <c r="D55" s="185"/>
      <c r="E55" s="150"/>
      <c r="F55" s="151"/>
      <c r="G55" s="152"/>
      <c r="H55" s="186"/>
      <c r="I55" s="186"/>
      <c r="J55" s="186"/>
      <c r="K55" s="153"/>
      <c r="L55" s="154"/>
      <c r="M55" s="155"/>
      <c r="N55" s="156"/>
      <c r="O55" s="155"/>
      <c r="P55" s="153"/>
    </row>
    <row r="56" spans="1:16" ht="12.75">
      <c r="A56" s="183"/>
      <c r="C56" s="149"/>
      <c r="D56" s="185"/>
      <c r="E56" s="150"/>
      <c r="F56" s="151"/>
      <c r="G56" s="152"/>
      <c r="H56" s="186"/>
      <c r="I56" s="186"/>
      <c r="J56" s="186"/>
      <c r="K56" s="153"/>
      <c r="L56" s="154"/>
      <c r="M56" s="155"/>
      <c r="N56" s="156"/>
      <c r="O56" s="155"/>
      <c r="P56" s="153"/>
    </row>
    <row r="57" spans="1:16" ht="12.75">
      <c r="A57" s="183"/>
      <c r="C57" s="149"/>
      <c r="D57" s="185"/>
      <c r="E57" s="150"/>
      <c r="F57" s="151"/>
      <c r="G57" s="152"/>
      <c r="H57" s="186"/>
      <c r="I57" s="186"/>
      <c r="J57" s="186"/>
      <c r="K57" s="153"/>
      <c r="L57" s="154"/>
      <c r="M57" s="155"/>
      <c r="N57" s="156"/>
      <c r="O57" s="155"/>
      <c r="P57" s="153"/>
    </row>
    <row r="58" spans="1:16" ht="12.75">
      <c r="A58" s="183"/>
      <c r="C58" s="149"/>
      <c r="D58" s="185"/>
      <c r="E58" s="150"/>
      <c r="F58" s="151"/>
      <c r="G58" s="152"/>
      <c r="H58" s="186"/>
      <c r="I58" s="186"/>
      <c r="J58" s="186"/>
      <c r="K58" s="153"/>
      <c r="L58" s="154"/>
      <c r="M58" s="155"/>
      <c r="N58" s="156"/>
      <c r="O58" s="155"/>
      <c r="P58" s="153"/>
    </row>
    <row r="59" spans="1:16" ht="12.75">
      <c r="A59" s="183"/>
      <c r="C59" s="149"/>
      <c r="D59" s="185"/>
      <c r="E59" s="150"/>
      <c r="F59" s="151"/>
      <c r="G59" s="152"/>
      <c r="H59" s="186"/>
      <c r="I59" s="186"/>
      <c r="J59" s="186"/>
      <c r="K59" s="153"/>
      <c r="L59" s="154"/>
      <c r="M59" s="155"/>
      <c r="N59" s="156"/>
      <c r="O59" s="155"/>
      <c r="P59" s="153"/>
    </row>
    <row r="60" spans="1:16" ht="12.75">
      <c r="A60" s="183"/>
      <c r="C60" s="149"/>
      <c r="D60" s="185"/>
      <c r="E60" s="150"/>
      <c r="F60" s="151"/>
      <c r="G60" s="152"/>
      <c r="H60" s="186"/>
      <c r="I60" s="186"/>
      <c r="J60" s="186"/>
      <c r="K60" s="153"/>
      <c r="L60" s="154"/>
      <c r="M60" s="155"/>
      <c r="N60" s="156"/>
      <c r="O60" s="155"/>
      <c r="P60" s="153"/>
    </row>
    <row r="61" spans="1:16" ht="12.75">
      <c r="A61" s="183"/>
      <c r="C61" s="149"/>
      <c r="D61" s="185"/>
      <c r="E61" s="150"/>
      <c r="F61" s="151"/>
      <c r="G61" s="152"/>
      <c r="H61" s="186"/>
      <c r="I61" s="186"/>
      <c r="J61" s="186"/>
      <c r="K61" s="153"/>
      <c r="L61" s="154"/>
      <c r="M61" s="155"/>
      <c r="N61" s="156"/>
      <c r="O61" s="155"/>
      <c r="P61" s="153"/>
    </row>
    <row r="62" spans="1:16" ht="12.75">
      <c r="A62" s="183"/>
      <c r="C62" s="149"/>
      <c r="D62" s="185"/>
      <c r="E62" s="150"/>
      <c r="F62" s="151"/>
      <c r="G62" s="152"/>
      <c r="H62" s="186"/>
      <c r="I62" s="186"/>
      <c r="J62" s="186"/>
      <c r="K62" s="153"/>
      <c r="L62" s="154"/>
      <c r="M62" s="155"/>
      <c r="N62" s="156"/>
      <c r="O62" s="155"/>
      <c r="P62" s="153"/>
    </row>
    <row r="63" spans="1:16" ht="12.75">
      <c r="A63" s="183"/>
      <c r="C63" s="149"/>
      <c r="D63" s="185"/>
      <c r="E63" s="150"/>
      <c r="F63" s="151"/>
      <c r="G63" s="152"/>
      <c r="H63" s="186"/>
      <c r="I63" s="186"/>
      <c r="J63" s="186"/>
      <c r="K63" s="153"/>
      <c r="L63" s="154"/>
      <c r="M63" s="155"/>
      <c r="N63" s="156"/>
      <c r="O63" s="155"/>
      <c r="P63" s="153"/>
    </row>
    <row r="64" spans="1:16" ht="12.75">
      <c r="A64" s="183"/>
      <c r="C64" s="149"/>
      <c r="D64" s="185"/>
      <c r="E64" s="150"/>
      <c r="F64" s="151"/>
      <c r="G64" s="152"/>
      <c r="H64" s="186"/>
      <c r="I64" s="186"/>
      <c r="J64" s="186"/>
      <c r="K64" s="153"/>
      <c r="L64" s="154"/>
      <c r="M64" s="155"/>
      <c r="N64" s="156"/>
      <c r="O64" s="155"/>
      <c r="P64" s="153"/>
    </row>
    <row r="65" spans="1:16" ht="12.75">
      <c r="A65" s="183"/>
      <c r="C65" s="149"/>
      <c r="D65" s="185"/>
      <c r="E65" s="150"/>
      <c r="F65" s="151"/>
      <c r="G65" s="152"/>
      <c r="H65" s="186"/>
      <c r="I65" s="186"/>
      <c r="J65" s="186"/>
      <c r="K65" s="153"/>
      <c r="L65" s="154"/>
      <c r="M65" s="155"/>
      <c r="N65" s="156"/>
      <c r="O65" s="155"/>
      <c r="P65" s="153"/>
    </row>
    <row r="66" spans="1:16" ht="12.75">
      <c r="A66" s="183"/>
      <c r="C66" s="149"/>
      <c r="D66" s="185"/>
      <c r="E66" s="150"/>
      <c r="F66" s="151"/>
      <c r="G66" s="152"/>
      <c r="H66" s="186"/>
      <c r="I66" s="186"/>
      <c r="J66" s="186"/>
      <c r="K66" s="153"/>
      <c r="L66" s="154"/>
      <c r="M66" s="155"/>
      <c r="N66" s="156"/>
      <c r="O66" s="155"/>
      <c r="P66" s="153"/>
    </row>
    <row r="67" spans="1:16" ht="12.75">
      <c r="A67" s="183"/>
      <c r="C67" s="149"/>
      <c r="D67" s="185"/>
      <c r="E67" s="150"/>
      <c r="F67" s="151"/>
      <c r="G67" s="152"/>
      <c r="H67" s="186"/>
      <c r="I67" s="186"/>
      <c r="J67" s="186"/>
      <c r="K67" s="153"/>
      <c r="L67" s="154"/>
      <c r="M67" s="155"/>
      <c r="N67" s="156"/>
      <c r="O67" s="155"/>
      <c r="P67" s="153"/>
    </row>
    <row r="68" spans="1:16" ht="12.75">
      <c r="A68" s="183"/>
      <c r="C68" s="149"/>
      <c r="D68" s="185"/>
      <c r="E68" s="150"/>
      <c r="F68" s="151"/>
      <c r="G68" s="152"/>
      <c r="H68" s="186"/>
      <c r="I68" s="186"/>
      <c r="J68" s="186"/>
      <c r="K68" s="153"/>
      <c r="L68" s="154"/>
      <c r="M68" s="155"/>
      <c r="N68" s="156"/>
      <c r="O68" s="155"/>
      <c r="P68" s="153"/>
    </row>
    <row r="69" spans="1:16" ht="12.75">
      <c r="A69" s="183"/>
      <c r="C69" s="149"/>
      <c r="D69" s="185"/>
      <c r="E69" s="150"/>
      <c r="F69" s="151"/>
      <c r="G69" s="152"/>
      <c r="H69" s="186"/>
      <c r="I69" s="186"/>
      <c r="J69" s="186"/>
      <c r="K69" s="153"/>
      <c r="L69" s="154"/>
      <c r="M69" s="155"/>
      <c r="N69" s="156"/>
      <c r="O69" s="155"/>
      <c r="P69" s="153"/>
    </row>
    <row r="70" spans="1:16" ht="12.75">
      <c r="A70" s="183"/>
      <c r="C70" s="149"/>
      <c r="D70" s="185"/>
      <c r="E70" s="150"/>
      <c r="F70" s="151"/>
      <c r="G70" s="152"/>
      <c r="H70" s="186"/>
      <c r="I70" s="186"/>
      <c r="J70" s="186"/>
      <c r="K70" s="153"/>
      <c r="L70" s="154"/>
      <c r="M70" s="155"/>
      <c r="N70" s="156"/>
      <c r="O70" s="155"/>
      <c r="P70" s="153"/>
    </row>
    <row r="71" spans="1:16" ht="12.75">
      <c r="A71" s="183"/>
      <c r="C71" s="149"/>
      <c r="D71" s="185"/>
      <c r="E71" s="150"/>
      <c r="F71" s="151"/>
      <c r="G71" s="152"/>
      <c r="H71" s="186"/>
      <c r="I71" s="186"/>
      <c r="J71" s="186"/>
      <c r="K71" s="153"/>
      <c r="L71" s="154"/>
      <c r="M71" s="155"/>
      <c r="N71" s="156"/>
      <c r="O71" s="155"/>
      <c r="P71" s="153"/>
    </row>
    <row r="72" spans="1:16" ht="12.75">
      <c r="A72" s="183"/>
      <c r="C72" s="149"/>
      <c r="D72" s="185"/>
      <c r="E72" s="150"/>
      <c r="F72" s="151"/>
      <c r="G72" s="152"/>
      <c r="H72" s="186"/>
      <c r="I72" s="186"/>
      <c r="J72" s="186"/>
      <c r="K72" s="153"/>
      <c r="L72" s="154"/>
      <c r="M72" s="155"/>
      <c r="N72" s="156"/>
      <c r="O72" s="155"/>
      <c r="P72" s="153"/>
    </row>
    <row r="73" spans="1:16" ht="12.75">
      <c r="A73" s="183"/>
      <c r="C73" s="149"/>
      <c r="D73" s="185"/>
      <c r="E73" s="150"/>
      <c r="F73" s="151"/>
      <c r="G73" s="152"/>
      <c r="H73" s="186"/>
      <c r="I73" s="186"/>
      <c r="J73" s="186"/>
      <c r="K73" s="153"/>
      <c r="L73" s="154"/>
      <c r="M73" s="155"/>
      <c r="N73" s="156"/>
      <c r="O73" s="155"/>
      <c r="P73" s="153"/>
    </row>
    <row r="74" spans="1:16" ht="12.75">
      <c r="A74" s="183"/>
      <c r="C74" s="149"/>
      <c r="D74" s="185"/>
      <c r="E74" s="150"/>
      <c r="F74" s="151"/>
      <c r="G74" s="152"/>
      <c r="H74" s="186"/>
      <c r="I74" s="186"/>
      <c r="J74" s="186"/>
      <c r="K74" s="153"/>
      <c r="L74" s="154"/>
      <c r="M74" s="155"/>
      <c r="N74" s="156"/>
      <c r="O74" s="155"/>
      <c r="P74" s="153"/>
    </row>
    <row r="75" spans="1:16" ht="12.75">
      <c r="A75" s="183"/>
      <c r="C75" s="149"/>
      <c r="D75" s="185"/>
      <c r="E75" s="150"/>
      <c r="F75" s="151"/>
      <c r="G75" s="152"/>
      <c r="H75" s="186"/>
      <c r="I75" s="186"/>
      <c r="J75" s="186"/>
      <c r="K75" s="153"/>
      <c r="L75" s="154"/>
      <c r="M75" s="155"/>
      <c r="N75" s="156"/>
      <c r="O75" s="155"/>
      <c r="P75" s="153"/>
    </row>
    <row r="76" spans="1:16" ht="12.75">
      <c r="A76" s="183"/>
      <c r="C76" s="149"/>
      <c r="D76" s="185"/>
      <c r="E76" s="150"/>
      <c r="F76" s="151"/>
      <c r="G76" s="152"/>
      <c r="H76" s="186"/>
      <c r="I76" s="186"/>
      <c r="J76" s="186"/>
      <c r="K76" s="153"/>
      <c r="L76" s="154"/>
      <c r="M76" s="155"/>
      <c r="N76" s="156"/>
      <c r="O76" s="155"/>
      <c r="P76" s="153"/>
    </row>
    <row r="77" spans="1:16" ht="12.75">
      <c r="A77" s="183"/>
      <c r="C77" s="149"/>
      <c r="D77" s="185"/>
      <c r="E77" s="150"/>
      <c r="F77" s="151"/>
      <c r="G77" s="152"/>
      <c r="H77" s="186"/>
      <c r="I77" s="186"/>
      <c r="J77" s="186"/>
      <c r="K77" s="153"/>
      <c r="L77" s="154"/>
      <c r="M77" s="155"/>
      <c r="N77" s="156"/>
      <c r="O77" s="155"/>
      <c r="P77" s="153"/>
    </row>
    <row r="78" spans="1:16" ht="12.75">
      <c r="A78" s="183"/>
      <c r="C78" s="149"/>
      <c r="D78" s="185"/>
      <c r="E78" s="150"/>
      <c r="F78" s="151"/>
      <c r="G78" s="152"/>
      <c r="H78" s="186"/>
      <c r="I78" s="186"/>
      <c r="J78" s="186"/>
      <c r="K78" s="153"/>
      <c r="L78" s="154"/>
      <c r="M78" s="155"/>
      <c r="N78" s="156"/>
      <c r="O78" s="155"/>
      <c r="P78" s="153"/>
    </row>
    <row r="79" spans="1:16" ht="12.75">
      <c r="A79" s="183"/>
      <c r="C79" s="149"/>
      <c r="D79" s="185"/>
      <c r="E79" s="150"/>
      <c r="F79" s="151"/>
      <c r="G79" s="152"/>
      <c r="H79" s="186"/>
      <c r="I79" s="186"/>
      <c r="J79" s="186"/>
      <c r="K79" s="153"/>
      <c r="L79" s="154"/>
      <c r="M79" s="155"/>
      <c r="N79" s="156"/>
      <c r="O79" s="155"/>
      <c r="P79" s="153"/>
    </row>
    <row r="80" spans="1:16" ht="12.75">
      <c r="A80" s="183"/>
      <c r="C80" s="149"/>
      <c r="D80" s="185"/>
      <c r="E80" s="150"/>
      <c r="F80" s="151"/>
      <c r="G80" s="152"/>
      <c r="H80" s="186"/>
      <c r="I80" s="186"/>
      <c r="J80" s="186"/>
      <c r="K80" s="153"/>
      <c r="L80" s="154"/>
      <c r="M80" s="155"/>
      <c r="N80" s="156"/>
      <c r="O80" s="155"/>
      <c r="P80" s="153"/>
    </row>
    <row r="81" spans="1:16" ht="12.75">
      <c r="A81" s="183"/>
      <c r="C81" s="149"/>
      <c r="D81" s="185"/>
      <c r="E81" s="150"/>
      <c r="F81" s="151"/>
      <c r="G81" s="152"/>
      <c r="H81" s="186"/>
      <c r="I81" s="186"/>
      <c r="J81" s="186"/>
      <c r="K81" s="153"/>
      <c r="L81" s="154"/>
      <c r="M81" s="155"/>
      <c r="N81" s="156"/>
      <c r="O81" s="155"/>
      <c r="P81" s="153"/>
    </row>
    <row r="82" spans="1:16" ht="12.75">
      <c r="A82" s="183"/>
      <c r="C82" s="149"/>
      <c r="D82" s="185"/>
      <c r="E82" s="150"/>
      <c r="F82" s="151"/>
      <c r="G82" s="152"/>
      <c r="H82" s="186"/>
      <c r="I82" s="186"/>
      <c r="J82" s="186"/>
      <c r="K82" s="153"/>
      <c r="L82" s="154"/>
      <c r="M82" s="155"/>
      <c r="N82" s="156"/>
      <c r="O82" s="155"/>
      <c r="P82" s="153"/>
    </row>
    <row r="83" spans="1:16" ht="12.75">
      <c r="A83" s="183"/>
      <c r="C83" s="149"/>
      <c r="D83" s="185"/>
      <c r="E83" s="150"/>
      <c r="F83" s="151"/>
      <c r="G83" s="152"/>
      <c r="H83" s="186"/>
      <c r="I83" s="186"/>
      <c r="J83" s="186"/>
      <c r="K83" s="153"/>
      <c r="L83" s="154"/>
      <c r="M83" s="155"/>
      <c r="N83" s="156"/>
      <c r="O83" s="155"/>
      <c r="P83" s="153"/>
    </row>
    <row r="84" spans="1:16" ht="12.75">
      <c r="A84" s="183"/>
      <c r="C84" s="149"/>
      <c r="D84" s="185"/>
      <c r="E84" s="150"/>
      <c r="F84" s="151"/>
      <c r="G84" s="152"/>
      <c r="H84" s="186"/>
      <c r="I84" s="186"/>
      <c r="J84" s="186"/>
      <c r="K84" s="153"/>
      <c r="L84" s="154"/>
      <c r="M84" s="155"/>
      <c r="N84" s="156"/>
      <c r="O84" s="155"/>
      <c r="P84" s="153"/>
    </row>
    <row r="85" spans="1:16" ht="12.75">
      <c r="A85" s="183"/>
      <c r="C85" s="149"/>
      <c r="D85" s="185"/>
      <c r="E85" s="150"/>
      <c r="F85" s="151"/>
      <c r="G85" s="152"/>
      <c r="H85" s="186"/>
      <c r="I85" s="186"/>
      <c r="J85" s="186"/>
      <c r="K85" s="153"/>
      <c r="L85" s="154"/>
      <c r="M85" s="155"/>
      <c r="N85" s="156"/>
      <c r="O85" s="155"/>
      <c r="P85" s="153"/>
    </row>
    <row r="86" spans="1:16" ht="12.75">
      <c r="A86" s="183"/>
      <c r="C86" s="149"/>
      <c r="D86" s="185"/>
      <c r="E86" s="150"/>
      <c r="F86" s="151"/>
      <c r="G86" s="152"/>
      <c r="H86" s="186"/>
      <c r="I86" s="186"/>
      <c r="J86" s="186"/>
      <c r="K86" s="153"/>
      <c r="L86" s="154"/>
      <c r="M86" s="155"/>
      <c r="N86" s="156"/>
      <c r="O86" s="155"/>
      <c r="P86" s="153"/>
    </row>
    <row r="87" spans="1:16" ht="12.75">
      <c r="A87" s="183"/>
      <c r="C87" s="149"/>
      <c r="D87" s="185"/>
      <c r="E87" s="150"/>
      <c r="F87" s="151"/>
      <c r="G87" s="152"/>
      <c r="H87" s="186"/>
      <c r="I87" s="186"/>
      <c r="J87" s="186"/>
      <c r="K87" s="153"/>
      <c r="L87" s="154"/>
      <c r="M87" s="155"/>
      <c r="N87" s="156"/>
      <c r="O87" s="155"/>
      <c r="P87" s="153"/>
    </row>
    <row r="88" spans="1:16" ht="12.75">
      <c r="A88" s="183"/>
      <c r="C88" s="149"/>
      <c r="D88" s="185"/>
      <c r="E88" s="150"/>
      <c r="F88" s="151"/>
      <c r="G88" s="152"/>
      <c r="H88" s="186"/>
      <c r="I88" s="186"/>
      <c r="J88" s="186"/>
      <c r="K88" s="153"/>
      <c r="L88" s="154"/>
      <c r="M88" s="155"/>
      <c r="N88" s="156"/>
      <c r="O88" s="155"/>
      <c r="P88" s="153"/>
    </row>
    <row r="89" spans="1:16" ht="12.75">
      <c r="A89" s="183"/>
      <c r="C89" s="149"/>
      <c r="D89" s="185"/>
      <c r="E89" s="150"/>
      <c r="F89" s="151"/>
      <c r="G89" s="152"/>
      <c r="H89" s="186"/>
      <c r="I89" s="186"/>
      <c r="J89" s="186"/>
      <c r="K89" s="153"/>
      <c r="L89" s="154"/>
      <c r="M89" s="155"/>
      <c r="N89" s="156"/>
      <c r="O89" s="155"/>
      <c r="P89" s="153"/>
    </row>
    <row r="90" spans="1:16" ht="12.75">
      <c r="A90" s="183"/>
      <c r="C90" s="149"/>
      <c r="D90" s="185"/>
      <c r="E90" s="150"/>
      <c r="F90" s="151"/>
      <c r="G90" s="152"/>
      <c r="H90" s="186"/>
      <c r="I90" s="186"/>
      <c r="J90" s="186"/>
      <c r="K90" s="153"/>
      <c r="L90" s="154"/>
      <c r="M90" s="155"/>
      <c r="N90" s="156"/>
      <c r="O90" s="155"/>
      <c r="P90" s="153"/>
    </row>
    <row r="91" spans="1:16" ht="12.75">
      <c r="A91" s="183"/>
      <c r="C91" s="149"/>
      <c r="D91" s="185"/>
      <c r="E91" s="150"/>
      <c r="F91" s="151"/>
      <c r="G91" s="152"/>
      <c r="H91" s="186"/>
      <c r="I91" s="186"/>
      <c r="J91" s="186"/>
      <c r="K91" s="153"/>
      <c r="L91" s="154"/>
      <c r="M91" s="155"/>
      <c r="N91" s="156"/>
      <c r="O91" s="155"/>
      <c r="P91" s="153"/>
    </row>
    <row r="92" spans="1:16" ht="12.75">
      <c r="A92" s="183"/>
      <c r="C92" s="149"/>
      <c r="D92" s="185"/>
      <c r="E92" s="150"/>
      <c r="F92" s="151"/>
      <c r="G92" s="152"/>
      <c r="H92" s="186"/>
      <c r="I92" s="186"/>
      <c r="J92" s="186"/>
      <c r="K92" s="153"/>
      <c r="L92" s="154"/>
      <c r="M92" s="155"/>
      <c r="N92" s="156"/>
      <c r="O92" s="155"/>
      <c r="P92" s="153"/>
    </row>
    <row r="93" spans="1:16" ht="12.75">
      <c r="A93" s="183"/>
      <c r="C93" s="149"/>
      <c r="D93" s="185"/>
      <c r="E93" s="150"/>
      <c r="F93" s="151"/>
      <c r="G93" s="152"/>
      <c r="H93" s="186"/>
      <c r="I93" s="186"/>
      <c r="J93" s="186"/>
      <c r="K93" s="153"/>
      <c r="L93" s="154"/>
      <c r="M93" s="155"/>
      <c r="N93" s="156"/>
      <c r="O93" s="155"/>
      <c r="P93" s="153"/>
    </row>
    <row r="94" spans="1:16" ht="12.75">
      <c r="A94" s="183"/>
      <c r="C94" s="149"/>
      <c r="D94" s="185"/>
      <c r="E94" s="150"/>
      <c r="F94" s="151"/>
      <c r="G94" s="152"/>
      <c r="H94" s="186"/>
      <c r="I94" s="186"/>
      <c r="J94" s="186"/>
      <c r="K94" s="153"/>
      <c r="L94" s="154"/>
      <c r="M94" s="155"/>
      <c r="N94" s="156"/>
      <c r="O94" s="155"/>
      <c r="P94" s="153"/>
    </row>
    <row r="95" spans="1:16" ht="12.75">
      <c r="A95" s="183"/>
      <c r="C95" s="149"/>
      <c r="D95" s="185"/>
      <c r="E95" s="150"/>
      <c r="F95" s="151"/>
      <c r="G95" s="152"/>
      <c r="H95" s="186"/>
      <c r="I95" s="186"/>
      <c r="J95" s="186"/>
      <c r="K95" s="153"/>
      <c r="L95" s="154"/>
      <c r="M95" s="155"/>
      <c r="N95" s="156"/>
      <c r="O95" s="155"/>
      <c r="P95" s="153"/>
    </row>
    <row r="96" spans="1:16" ht="12.75">
      <c r="A96" s="183"/>
      <c r="C96" s="149"/>
      <c r="D96" s="185"/>
      <c r="E96" s="150"/>
      <c r="F96" s="151"/>
      <c r="G96" s="152"/>
      <c r="H96" s="186"/>
      <c r="I96" s="186"/>
      <c r="J96" s="186"/>
      <c r="K96" s="153"/>
      <c r="L96" s="154"/>
      <c r="M96" s="155"/>
      <c r="N96" s="156"/>
      <c r="O96" s="155"/>
      <c r="P96" s="153"/>
    </row>
    <row r="97" spans="1:16" ht="12.75">
      <c r="A97" s="183"/>
      <c r="C97" s="149"/>
      <c r="D97" s="185"/>
      <c r="E97" s="150"/>
      <c r="F97" s="151"/>
      <c r="G97" s="152"/>
      <c r="H97" s="186"/>
      <c r="I97" s="186"/>
      <c r="J97" s="186"/>
      <c r="K97" s="153"/>
      <c r="L97" s="154"/>
      <c r="M97" s="155"/>
      <c r="N97" s="156"/>
      <c r="O97" s="155"/>
      <c r="P97" s="153"/>
    </row>
    <row r="98" spans="1:16" ht="12.75">
      <c r="A98" s="183"/>
      <c r="C98" s="149"/>
      <c r="D98" s="185"/>
      <c r="E98" s="150"/>
      <c r="F98" s="151"/>
      <c r="G98" s="152"/>
      <c r="H98" s="186"/>
      <c r="I98" s="186"/>
      <c r="J98" s="186"/>
      <c r="K98" s="153"/>
      <c r="L98" s="154"/>
      <c r="M98" s="155"/>
      <c r="N98" s="156"/>
      <c r="O98" s="155"/>
      <c r="P98" s="153"/>
    </row>
    <row r="99" spans="1:16" ht="12.75">
      <c r="A99" s="183"/>
      <c r="C99" s="149"/>
      <c r="D99" s="185"/>
      <c r="E99" s="150"/>
      <c r="F99" s="151"/>
      <c r="G99" s="152"/>
      <c r="H99" s="186"/>
      <c r="I99" s="186"/>
      <c r="J99" s="186"/>
      <c r="K99" s="153"/>
      <c r="L99" s="154"/>
      <c r="M99" s="155"/>
      <c r="N99" s="156"/>
      <c r="O99" s="155"/>
      <c r="P99" s="153"/>
    </row>
    <row r="100" spans="1:16" ht="12.75">
      <c r="A100" s="183"/>
      <c r="C100" s="149"/>
      <c r="D100" s="185"/>
      <c r="E100" s="150"/>
      <c r="F100" s="151"/>
      <c r="G100" s="152"/>
      <c r="H100" s="186"/>
      <c r="I100" s="186"/>
      <c r="J100" s="186"/>
      <c r="K100" s="153"/>
      <c r="L100" s="154"/>
      <c r="M100" s="155"/>
      <c r="N100" s="156"/>
      <c r="O100" s="155"/>
      <c r="P100" s="153"/>
    </row>
    <row r="101" spans="1:16" ht="12.75">
      <c r="A101" s="183"/>
      <c r="C101" s="149"/>
      <c r="D101" s="185"/>
      <c r="E101" s="150"/>
      <c r="F101" s="151"/>
      <c r="G101" s="152"/>
      <c r="H101" s="186"/>
      <c r="I101" s="186"/>
      <c r="J101" s="186"/>
      <c r="K101" s="153"/>
      <c r="L101" s="154"/>
      <c r="M101" s="155"/>
      <c r="N101" s="156"/>
      <c r="O101" s="155"/>
      <c r="P101" s="153"/>
    </row>
    <row r="102" spans="1:16" ht="12.75">
      <c r="A102" s="183"/>
      <c r="C102" s="149"/>
      <c r="D102" s="185"/>
      <c r="E102" s="150"/>
      <c r="F102" s="151"/>
      <c r="G102" s="152"/>
      <c r="H102" s="186"/>
      <c r="I102" s="186"/>
      <c r="J102" s="186"/>
      <c r="K102" s="153"/>
      <c r="L102" s="154"/>
      <c r="M102" s="155"/>
      <c r="N102" s="156"/>
      <c r="O102" s="155"/>
      <c r="P102" s="153"/>
    </row>
    <row r="103" spans="1:16" ht="12.75">
      <c r="A103" s="183"/>
      <c r="C103" s="149"/>
      <c r="D103" s="185"/>
      <c r="E103" s="150"/>
      <c r="F103" s="151"/>
      <c r="G103" s="152"/>
      <c r="H103" s="186"/>
      <c r="I103" s="186"/>
      <c r="J103" s="186"/>
      <c r="K103" s="153"/>
      <c r="L103" s="154"/>
      <c r="M103" s="155"/>
      <c r="N103" s="156"/>
      <c r="O103" s="155"/>
      <c r="P103" s="153"/>
    </row>
    <row r="104" spans="1:16" ht="12.75">
      <c r="A104" s="183"/>
      <c r="C104" s="149"/>
      <c r="D104" s="185"/>
      <c r="E104" s="150"/>
      <c r="F104" s="151"/>
      <c r="G104" s="152"/>
      <c r="H104" s="186"/>
      <c r="I104" s="186"/>
      <c r="J104" s="186"/>
      <c r="K104" s="153"/>
      <c r="L104" s="154"/>
      <c r="M104" s="155"/>
      <c r="N104" s="156"/>
      <c r="O104" s="155"/>
      <c r="P104" s="153"/>
    </row>
    <row r="105" spans="1:16" ht="12.75">
      <c r="A105" s="183"/>
      <c r="C105" s="149"/>
      <c r="D105" s="185"/>
      <c r="E105" s="150"/>
      <c r="F105" s="151"/>
      <c r="G105" s="152"/>
      <c r="H105" s="186"/>
      <c r="I105" s="186"/>
      <c r="J105" s="186"/>
      <c r="K105" s="153"/>
      <c r="L105" s="154"/>
      <c r="M105" s="155"/>
      <c r="N105" s="156"/>
      <c r="O105" s="155"/>
      <c r="P105" s="153"/>
    </row>
    <row r="106" spans="1:16" ht="12.75">
      <c r="A106" s="183"/>
      <c r="C106" s="149"/>
      <c r="D106" s="185"/>
      <c r="E106" s="150"/>
      <c r="F106" s="151"/>
      <c r="G106" s="152"/>
      <c r="H106" s="186"/>
      <c r="I106" s="186"/>
      <c r="J106" s="186"/>
      <c r="K106" s="153"/>
      <c r="L106" s="154"/>
      <c r="M106" s="155"/>
      <c r="N106" s="156"/>
      <c r="O106" s="155"/>
      <c r="P106" s="153"/>
    </row>
    <row r="107" spans="1:16" ht="12.75">
      <c r="A107" s="183"/>
      <c r="C107" s="149"/>
      <c r="D107" s="185"/>
      <c r="E107" s="150"/>
      <c r="F107" s="151"/>
      <c r="G107" s="152"/>
      <c r="H107" s="186"/>
      <c r="I107" s="186"/>
      <c r="J107" s="186"/>
      <c r="K107" s="153"/>
      <c r="L107" s="154"/>
      <c r="M107" s="155"/>
      <c r="N107" s="156"/>
      <c r="O107" s="155"/>
      <c r="P107" s="153"/>
    </row>
    <row r="108" spans="1:16" ht="12.75">
      <c r="A108" s="183"/>
      <c r="C108" s="149"/>
      <c r="D108" s="185"/>
      <c r="E108" s="150"/>
      <c r="F108" s="151"/>
      <c r="G108" s="152"/>
      <c r="H108" s="186"/>
      <c r="I108" s="186"/>
      <c r="J108" s="186"/>
      <c r="K108" s="153"/>
      <c r="L108" s="154"/>
      <c r="M108" s="155"/>
      <c r="N108" s="156"/>
      <c r="O108" s="155"/>
      <c r="P108" s="153"/>
    </row>
    <row r="109" spans="1:16" ht="12.75">
      <c r="A109" s="183"/>
      <c r="C109" s="149"/>
      <c r="D109" s="185"/>
      <c r="E109" s="150"/>
      <c r="F109" s="151"/>
      <c r="G109" s="152"/>
      <c r="H109" s="186"/>
      <c r="I109" s="186"/>
      <c r="J109" s="186"/>
      <c r="K109" s="153"/>
      <c r="L109" s="154"/>
      <c r="M109" s="155"/>
      <c r="N109" s="156"/>
      <c r="O109" s="155"/>
      <c r="P109" s="153"/>
    </row>
    <row r="110" spans="1:16" ht="12.75">
      <c r="A110" s="183"/>
      <c r="C110" s="149"/>
      <c r="D110" s="185"/>
      <c r="E110" s="150"/>
      <c r="F110" s="151"/>
      <c r="G110" s="152"/>
      <c r="H110" s="186"/>
      <c r="I110" s="186"/>
      <c r="J110" s="186"/>
      <c r="K110" s="153"/>
      <c r="L110" s="154"/>
      <c r="M110" s="155"/>
      <c r="N110" s="156"/>
      <c r="O110" s="155"/>
      <c r="P110" s="153"/>
    </row>
    <row r="111" spans="1:16" ht="12.75">
      <c r="A111" s="183"/>
      <c r="C111" s="149"/>
      <c r="D111" s="185"/>
      <c r="E111" s="150"/>
      <c r="F111" s="151"/>
      <c r="G111" s="152"/>
      <c r="H111" s="186"/>
      <c r="I111" s="186"/>
      <c r="J111" s="186"/>
      <c r="K111" s="153"/>
      <c r="L111" s="154"/>
      <c r="M111" s="155"/>
      <c r="N111" s="156"/>
      <c r="O111" s="155"/>
      <c r="P111" s="153"/>
    </row>
    <row r="112" spans="1:16" ht="12.75">
      <c r="A112" s="183"/>
      <c r="C112" s="149"/>
      <c r="D112" s="185"/>
      <c r="E112" s="150"/>
      <c r="F112" s="151"/>
      <c r="G112" s="152"/>
      <c r="H112" s="186"/>
      <c r="I112" s="186"/>
      <c r="J112" s="186"/>
      <c r="K112" s="153"/>
      <c r="L112" s="154"/>
      <c r="M112" s="155"/>
      <c r="N112" s="156"/>
      <c r="O112" s="155"/>
      <c r="P112" s="153"/>
    </row>
    <row r="113" spans="1:16" ht="12.75">
      <c r="A113" s="183"/>
      <c r="C113" s="149"/>
      <c r="D113" s="185"/>
      <c r="E113" s="150"/>
      <c r="F113" s="151"/>
      <c r="G113" s="152"/>
      <c r="H113" s="186"/>
      <c r="I113" s="186"/>
      <c r="J113" s="186"/>
      <c r="K113" s="153"/>
      <c r="L113" s="154"/>
      <c r="M113" s="155"/>
      <c r="N113" s="156"/>
      <c r="O113" s="155"/>
      <c r="P113" s="153"/>
    </row>
    <row r="114" spans="1:16" ht="12.75">
      <c r="A114" s="183"/>
      <c r="C114" s="149"/>
      <c r="D114" s="185"/>
      <c r="E114" s="150"/>
      <c r="F114" s="151"/>
      <c r="G114" s="152"/>
      <c r="H114" s="186"/>
      <c r="I114" s="186"/>
      <c r="J114" s="186"/>
      <c r="K114" s="153"/>
      <c r="L114" s="154"/>
      <c r="M114" s="155"/>
      <c r="N114" s="156"/>
      <c r="O114" s="155"/>
      <c r="P114" s="153"/>
    </row>
    <row r="115" spans="1:16" ht="12.75">
      <c r="A115" s="183"/>
      <c r="C115" s="149"/>
      <c r="D115" s="185"/>
      <c r="E115" s="150"/>
      <c r="F115" s="151"/>
      <c r="G115" s="152"/>
      <c r="H115" s="186"/>
      <c r="I115" s="186"/>
      <c r="J115" s="186"/>
      <c r="K115" s="153"/>
      <c r="L115" s="154"/>
      <c r="M115" s="155"/>
      <c r="N115" s="156"/>
      <c r="O115" s="155"/>
      <c r="P115" s="153"/>
    </row>
    <row r="116" spans="1:16" ht="12.75">
      <c r="A116" s="183"/>
      <c r="C116" s="149"/>
      <c r="D116" s="185"/>
      <c r="E116" s="150"/>
      <c r="F116" s="151"/>
      <c r="G116" s="152"/>
      <c r="H116" s="186"/>
      <c r="I116" s="186"/>
      <c r="J116" s="186"/>
      <c r="K116" s="153"/>
      <c r="L116" s="154"/>
      <c r="M116" s="155"/>
      <c r="N116" s="156"/>
      <c r="O116" s="155"/>
      <c r="P116" s="153"/>
    </row>
    <row r="117" spans="1:16" ht="12.75">
      <c r="A117" s="183"/>
      <c r="C117" s="149"/>
      <c r="D117" s="185"/>
      <c r="E117" s="150"/>
      <c r="F117" s="151"/>
      <c r="G117" s="152"/>
      <c r="H117" s="186"/>
      <c r="I117" s="186"/>
      <c r="J117" s="186"/>
      <c r="K117" s="153"/>
      <c r="L117" s="154"/>
      <c r="M117" s="155"/>
      <c r="N117" s="156"/>
      <c r="O117" s="155"/>
      <c r="P117" s="153"/>
    </row>
    <row r="118" spans="1:16" ht="12.75">
      <c r="A118" s="183"/>
      <c r="C118" s="149"/>
      <c r="D118" s="185"/>
      <c r="E118" s="150"/>
      <c r="F118" s="151"/>
      <c r="G118" s="152"/>
      <c r="H118" s="186"/>
      <c r="I118" s="186"/>
      <c r="J118" s="186"/>
      <c r="K118" s="153"/>
      <c r="L118" s="154"/>
      <c r="M118" s="155"/>
      <c r="N118" s="156"/>
      <c r="O118" s="155"/>
      <c r="P118" s="153"/>
    </row>
    <row r="119" spans="1:16" ht="12.75">
      <c r="A119" s="183"/>
      <c r="C119" s="149"/>
      <c r="D119" s="185"/>
      <c r="E119" s="150"/>
      <c r="F119" s="151"/>
      <c r="G119" s="152"/>
      <c r="H119" s="186"/>
      <c r="I119" s="186"/>
      <c r="J119" s="186"/>
      <c r="K119" s="153"/>
      <c r="L119" s="154"/>
      <c r="M119" s="155"/>
      <c r="N119" s="156"/>
      <c r="O119" s="155"/>
      <c r="P119" s="153"/>
    </row>
    <row r="120" spans="1:16" ht="12.75">
      <c r="A120" s="183"/>
      <c r="C120" s="149"/>
      <c r="D120" s="185"/>
      <c r="E120" s="150"/>
      <c r="F120" s="151"/>
      <c r="G120" s="152"/>
      <c r="H120" s="186"/>
      <c r="I120" s="186"/>
      <c r="J120" s="186"/>
      <c r="K120" s="153"/>
      <c r="L120" s="154"/>
      <c r="M120" s="155"/>
      <c r="N120" s="156"/>
      <c r="O120" s="155"/>
      <c r="P120" s="153"/>
    </row>
    <row r="121" spans="1:16" ht="12.75">
      <c r="A121" s="183"/>
      <c r="C121" s="149"/>
      <c r="D121" s="185"/>
      <c r="E121" s="150"/>
      <c r="F121" s="151"/>
      <c r="G121" s="152"/>
      <c r="H121" s="186"/>
      <c r="I121" s="186"/>
      <c r="J121" s="186"/>
      <c r="K121" s="153"/>
      <c r="L121" s="154"/>
      <c r="M121" s="155"/>
      <c r="N121" s="156"/>
      <c r="O121" s="155"/>
      <c r="P121" s="153"/>
    </row>
    <row r="122" spans="1:16" ht="12.75">
      <c r="A122" s="183"/>
      <c r="C122" s="149"/>
      <c r="D122" s="185"/>
      <c r="E122" s="150"/>
      <c r="F122" s="151"/>
      <c r="G122" s="152"/>
      <c r="H122" s="186"/>
      <c r="I122" s="186"/>
      <c r="J122" s="186"/>
      <c r="K122" s="153"/>
      <c r="L122" s="154"/>
      <c r="M122" s="155"/>
      <c r="N122" s="156"/>
      <c r="O122" s="155"/>
      <c r="P122" s="153"/>
    </row>
    <row r="123" spans="1:16" ht="12.75">
      <c r="A123" s="183"/>
      <c r="C123" s="149"/>
      <c r="D123" s="185"/>
      <c r="E123" s="150"/>
      <c r="F123" s="151"/>
      <c r="G123" s="152"/>
      <c r="H123" s="186"/>
      <c r="I123" s="186"/>
      <c r="J123" s="186"/>
      <c r="K123" s="153"/>
      <c r="L123" s="154"/>
      <c r="M123" s="155"/>
      <c r="N123" s="156"/>
      <c r="O123" s="155"/>
      <c r="P123" s="153"/>
    </row>
    <row r="124" spans="1:16" ht="12.75">
      <c r="A124" s="183"/>
      <c r="C124" s="149"/>
      <c r="D124" s="185"/>
      <c r="E124" s="150"/>
      <c r="F124" s="151"/>
      <c r="G124" s="152"/>
      <c r="H124" s="186"/>
      <c r="I124" s="186"/>
      <c r="J124" s="186"/>
      <c r="K124" s="153"/>
      <c r="L124" s="154"/>
      <c r="M124" s="155"/>
      <c r="N124" s="156"/>
      <c r="O124" s="155"/>
      <c r="P124" s="153"/>
    </row>
    <row r="125" spans="1:16" ht="12.75">
      <c r="A125" s="183"/>
      <c r="C125" s="149"/>
      <c r="D125" s="185"/>
      <c r="E125" s="150"/>
      <c r="F125" s="151"/>
      <c r="G125" s="152"/>
      <c r="H125" s="186"/>
      <c r="I125" s="186"/>
      <c r="J125" s="186"/>
      <c r="K125" s="153"/>
      <c r="L125" s="154"/>
      <c r="M125" s="155"/>
      <c r="N125" s="156"/>
      <c r="O125" s="155"/>
      <c r="P125" s="153"/>
    </row>
    <row r="126" spans="1:16" ht="12.75">
      <c r="A126" s="183"/>
      <c r="C126" s="149"/>
      <c r="D126" s="185"/>
      <c r="E126" s="150"/>
      <c r="F126" s="151"/>
      <c r="G126" s="152"/>
      <c r="H126" s="186"/>
      <c r="I126" s="186"/>
      <c r="J126" s="186"/>
      <c r="K126" s="153"/>
      <c r="L126" s="154"/>
      <c r="M126" s="155"/>
      <c r="N126" s="156"/>
      <c r="O126" s="155"/>
      <c r="P126" s="153"/>
    </row>
    <row r="127" spans="1:16" ht="12.75">
      <c r="A127" s="183"/>
      <c r="C127" s="149"/>
      <c r="D127" s="185"/>
      <c r="E127" s="150"/>
      <c r="F127" s="151"/>
      <c r="G127" s="152"/>
      <c r="H127" s="186"/>
      <c r="I127" s="186"/>
      <c r="J127" s="186"/>
      <c r="K127" s="153"/>
      <c r="L127" s="154"/>
      <c r="M127" s="155"/>
      <c r="N127" s="156"/>
      <c r="O127" s="155"/>
      <c r="P127" s="153"/>
    </row>
    <row r="128" spans="1:16" ht="12.75">
      <c r="A128" s="183"/>
      <c r="C128" s="149"/>
      <c r="D128" s="185"/>
      <c r="E128" s="150"/>
      <c r="F128" s="151"/>
      <c r="G128" s="152"/>
      <c r="H128" s="186"/>
      <c r="I128" s="186"/>
      <c r="J128" s="186"/>
      <c r="K128" s="153"/>
      <c r="L128" s="154"/>
      <c r="M128" s="155"/>
      <c r="N128" s="156"/>
      <c r="O128" s="155"/>
      <c r="P128" s="153"/>
    </row>
    <row r="129" spans="1:16" ht="12.75">
      <c r="A129" s="183"/>
      <c r="C129" s="149"/>
      <c r="D129" s="185"/>
      <c r="E129" s="150"/>
      <c r="F129" s="151"/>
      <c r="G129" s="152"/>
      <c r="H129" s="186"/>
      <c r="I129" s="186"/>
      <c r="J129" s="186"/>
      <c r="K129" s="153"/>
      <c r="L129" s="154"/>
      <c r="M129" s="155"/>
      <c r="N129" s="156"/>
      <c r="O129" s="155"/>
      <c r="P129" s="153"/>
    </row>
    <row r="130" spans="1:16" ht="12.75">
      <c r="A130" s="183"/>
      <c r="C130" s="149"/>
      <c r="D130" s="185"/>
      <c r="E130" s="150"/>
      <c r="F130" s="151"/>
      <c r="G130" s="152"/>
      <c r="H130" s="186"/>
      <c r="I130" s="186"/>
      <c r="J130" s="186"/>
      <c r="K130" s="153"/>
      <c r="L130" s="154"/>
      <c r="M130" s="155"/>
      <c r="N130" s="156"/>
      <c r="O130" s="155"/>
      <c r="P130" s="153"/>
    </row>
    <row r="131" spans="1:16" ht="12.75">
      <c r="A131" s="183"/>
      <c r="C131" s="149"/>
      <c r="D131" s="185"/>
      <c r="E131" s="150"/>
      <c r="F131" s="151"/>
      <c r="G131" s="152"/>
      <c r="H131" s="186"/>
      <c r="I131" s="186"/>
      <c r="J131" s="186"/>
      <c r="K131" s="153"/>
      <c r="L131" s="154"/>
      <c r="M131" s="155"/>
      <c r="N131" s="156"/>
      <c r="O131" s="155"/>
      <c r="P131" s="153"/>
    </row>
    <row r="132" spans="1:16" ht="12.75">
      <c r="A132" s="183"/>
      <c r="C132" s="149"/>
      <c r="D132" s="185"/>
      <c r="E132" s="150"/>
      <c r="F132" s="151"/>
      <c r="G132" s="152"/>
      <c r="H132" s="186"/>
      <c r="I132" s="186"/>
      <c r="J132" s="186"/>
      <c r="K132" s="153"/>
      <c r="L132" s="154"/>
      <c r="M132" s="155"/>
      <c r="N132" s="156"/>
      <c r="O132" s="155"/>
      <c r="P132" s="153"/>
    </row>
    <row r="133" spans="1:16" ht="12.75">
      <c r="A133" s="183"/>
      <c r="C133" s="149"/>
      <c r="D133" s="185"/>
      <c r="E133" s="150"/>
      <c r="F133" s="151"/>
      <c r="G133" s="152"/>
      <c r="H133" s="186"/>
      <c r="I133" s="186"/>
      <c r="J133" s="186"/>
      <c r="K133" s="153"/>
      <c r="L133" s="154"/>
      <c r="M133" s="155"/>
      <c r="N133" s="156"/>
      <c r="O133" s="155"/>
      <c r="P133" s="153"/>
    </row>
    <row r="134" spans="1:16" ht="12.75">
      <c r="A134" s="183"/>
      <c r="C134" s="149"/>
      <c r="D134" s="185"/>
      <c r="E134" s="150"/>
      <c r="F134" s="151"/>
      <c r="G134" s="152"/>
      <c r="H134" s="186"/>
      <c r="I134" s="186"/>
      <c r="J134" s="186"/>
      <c r="K134" s="153"/>
      <c r="L134" s="154"/>
      <c r="M134" s="155"/>
      <c r="N134" s="156"/>
      <c r="O134" s="155"/>
      <c r="P134" s="153"/>
    </row>
    <row r="135" spans="1:16" ht="12.75">
      <c r="A135" s="183"/>
      <c r="C135" s="149"/>
      <c r="D135" s="185"/>
      <c r="E135" s="150"/>
      <c r="F135" s="151"/>
      <c r="G135" s="152"/>
      <c r="H135" s="186"/>
      <c r="I135" s="186"/>
      <c r="J135" s="186"/>
      <c r="K135" s="153"/>
      <c r="L135" s="154"/>
      <c r="M135" s="155"/>
      <c r="N135" s="156"/>
      <c r="O135" s="155"/>
      <c r="P135" s="153"/>
    </row>
    <row r="136" spans="1:16" ht="12.75">
      <c r="A136" s="183"/>
      <c r="C136" s="149"/>
      <c r="D136" s="185"/>
      <c r="E136" s="150"/>
      <c r="F136" s="151"/>
      <c r="G136" s="152"/>
      <c r="H136" s="186"/>
      <c r="I136" s="186"/>
      <c r="J136" s="186"/>
      <c r="K136" s="153"/>
      <c r="L136" s="154"/>
      <c r="M136" s="155"/>
      <c r="N136" s="156"/>
      <c r="O136" s="155"/>
      <c r="P136" s="153"/>
    </row>
    <row r="137" spans="1:16" ht="12.75">
      <c r="A137" s="183"/>
      <c r="C137" s="149"/>
      <c r="D137" s="185"/>
      <c r="E137" s="150"/>
      <c r="F137" s="151"/>
      <c r="G137" s="152"/>
      <c r="H137" s="186"/>
      <c r="I137" s="186"/>
      <c r="J137" s="186"/>
      <c r="K137" s="153"/>
      <c r="L137" s="154"/>
      <c r="M137" s="155"/>
      <c r="N137" s="156"/>
      <c r="O137" s="155"/>
      <c r="P137" s="153"/>
    </row>
    <row r="138" spans="1:16" ht="12.75">
      <c r="A138" s="183"/>
      <c r="C138" s="149"/>
      <c r="D138" s="185"/>
      <c r="E138" s="150"/>
      <c r="F138" s="151"/>
      <c r="G138" s="152"/>
      <c r="H138" s="186"/>
      <c r="I138" s="186"/>
      <c r="J138" s="186"/>
      <c r="K138" s="153"/>
      <c r="L138" s="154"/>
      <c r="M138" s="155"/>
      <c r="N138" s="156"/>
      <c r="O138" s="155"/>
      <c r="P138" s="153"/>
    </row>
    <row r="139" spans="1:16" ht="12.75">
      <c r="A139" s="183"/>
      <c r="C139" s="149"/>
      <c r="D139" s="185"/>
      <c r="E139" s="150"/>
      <c r="F139" s="151"/>
      <c r="G139" s="152"/>
      <c r="H139" s="186"/>
      <c r="I139" s="186"/>
      <c r="J139" s="186"/>
      <c r="K139" s="153"/>
      <c r="L139" s="154"/>
      <c r="M139" s="155"/>
      <c r="N139" s="156"/>
      <c r="O139" s="155"/>
      <c r="P139" s="153"/>
    </row>
    <row r="140" spans="1:16" ht="12.75">
      <c r="A140" s="183"/>
      <c r="C140" s="149"/>
      <c r="D140" s="185"/>
      <c r="E140" s="150"/>
      <c r="F140" s="151"/>
      <c r="G140" s="152"/>
      <c r="H140" s="186"/>
      <c r="I140" s="186"/>
      <c r="J140" s="186"/>
      <c r="K140" s="153"/>
      <c r="L140" s="154"/>
      <c r="M140" s="155"/>
      <c r="N140" s="156"/>
      <c r="O140" s="155"/>
      <c r="P140" s="153"/>
    </row>
    <row r="141" spans="1:16" ht="12.75">
      <c r="A141" s="183"/>
      <c r="C141" s="149"/>
      <c r="D141" s="185"/>
      <c r="E141" s="150"/>
      <c r="F141" s="151"/>
      <c r="G141" s="152"/>
      <c r="H141" s="186"/>
      <c r="I141" s="186"/>
      <c r="J141" s="186"/>
      <c r="K141" s="153"/>
      <c r="L141" s="154"/>
      <c r="M141" s="155"/>
      <c r="N141" s="156"/>
      <c r="O141" s="155"/>
      <c r="P141" s="153"/>
    </row>
    <row r="142" spans="1:16" ht="12.75">
      <c r="A142" s="183"/>
      <c r="C142" s="149"/>
      <c r="D142" s="185"/>
      <c r="E142" s="150"/>
      <c r="F142" s="151"/>
      <c r="G142" s="152"/>
      <c r="H142" s="186"/>
      <c r="I142" s="186"/>
      <c r="J142" s="186"/>
      <c r="K142" s="153"/>
      <c r="L142" s="154"/>
      <c r="M142" s="155"/>
      <c r="N142" s="156"/>
      <c r="O142" s="155"/>
      <c r="P142" s="153"/>
    </row>
    <row r="143" spans="1:16" ht="12.75">
      <c r="A143" s="183"/>
      <c r="C143" s="149"/>
      <c r="D143" s="185"/>
      <c r="E143" s="150"/>
      <c r="F143" s="151"/>
      <c r="G143" s="152"/>
      <c r="H143" s="186"/>
      <c r="I143" s="186"/>
      <c r="J143" s="186"/>
      <c r="K143" s="153"/>
      <c r="L143" s="154"/>
      <c r="M143" s="155"/>
      <c r="N143" s="156"/>
      <c r="O143" s="155"/>
      <c r="P143" s="153"/>
    </row>
    <row r="144" spans="1:16" ht="12.75">
      <c r="A144" s="183"/>
      <c r="C144" s="149"/>
      <c r="D144" s="185"/>
      <c r="E144" s="150"/>
      <c r="F144" s="151"/>
      <c r="G144" s="152"/>
      <c r="H144" s="186"/>
      <c r="I144" s="186"/>
      <c r="J144" s="186"/>
      <c r="K144" s="153"/>
      <c r="L144" s="154"/>
      <c r="M144" s="155"/>
      <c r="N144" s="156"/>
      <c r="O144" s="155"/>
      <c r="P144" s="153"/>
    </row>
    <row r="145" spans="1:16" ht="12.75">
      <c r="A145" s="183"/>
      <c r="C145" s="149"/>
      <c r="D145" s="185"/>
      <c r="E145" s="150"/>
      <c r="F145" s="151"/>
      <c r="G145" s="152"/>
      <c r="H145" s="186"/>
      <c r="I145" s="186"/>
      <c r="J145" s="186"/>
      <c r="K145" s="153"/>
      <c r="L145" s="154"/>
      <c r="M145" s="155"/>
      <c r="N145" s="156"/>
      <c r="O145" s="155"/>
      <c r="P145" s="153"/>
    </row>
    <row r="146" spans="1:16" ht="12.75">
      <c r="A146" s="183"/>
      <c r="C146" s="149"/>
      <c r="D146" s="185"/>
      <c r="E146" s="150"/>
      <c r="F146" s="151"/>
      <c r="G146" s="152"/>
      <c r="H146" s="186"/>
      <c r="I146" s="186"/>
      <c r="J146" s="186"/>
      <c r="K146" s="153"/>
      <c r="L146" s="154"/>
      <c r="M146" s="155"/>
      <c r="N146" s="156"/>
      <c r="O146" s="155"/>
      <c r="P146" s="153"/>
    </row>
    <row r="147" spans="1:16" ht="12.75">
      <c r="A147" s="183"/>
      <c r="C147" s="149"/>
      <c r="D147" s="185"/>
      <c r="E147" s="150"/>
      <c r="F147" s="151"/>
      <c r="G147" s="152"/>
      <c r="H147" s="186"/>
      <c r="I147" s="186"/>
      <c r="J147" s="186"/>
      <c r="K147" s="153"/>
      <c r="L147" s="154"/>
      <c r="M147" s="155"/>
      <c r="N147" s="156"/>
      <c r="O147" s="155"/>
      <c r="P147" s="153"/>
    </row>
    <row r="148" spans="1:16" ht="12.75">
      <c r="A148" s="183"/>
      <c r="C148" s="149"/>
      <c r="D148" s="185"/>
      <c r="E148" s="150"/>
      <c r="F148" s="151"/>
      <c r="G148" s="152"/>
      <c r="H148" s="186"/>
      <c r="I148" s="186"/>
      <c r="J148" s="186"/>
      <c r="K148" s="153"/>
      <c r="L148" s="154"/>
      <c r="M148" s="155"/>
      <c r="N148" s="156"/>
      <c r="O148" s="155"/>
      <c r="P148" s="153"/>
    </row>
    <row r="149" spans="1:16" ht="12.75">
      <c r="A149" s="183"/>
      <c r="C149" s="149"/>
      <c r="D149" s="185"/>
      <c r="E149" s="150"/>
      <c r="F149" s="151"/>
      <c r="G149" s="152"/>
      <c r="H149" s="186"/>
      <c r="I149" s="186"/>
      <c r="J149" s="186"/>
      <c r="K149" s="153"/>
      <c r="L149" s="154"/>
      <c r="M149" s="155"/>
      <c r="N149" s="156"/>
      <c r="O149" s="155"/>
      <c r="P149" s="153"/>
    </row>
    <row r="150" spans="1:16" ht="12.75">
      <c r="A150" s="183"/>
      <c r="C150" s="149"/>
      <c r="D150" s="185"/>
      <c r="E150" s="150"/>
      <c r="F150" s="151"/>
      <c r="G150" s="152"/>
      <c r="H150" s="186"/>
      <c r="I150" s="186"/>
      <c r="J150" s="186"/>
      <c r="K150" s="153"/>
      <c r="L150" s="154"/>
      <c r="M150" s="155"/>
      <c r="N150" s="156"/>
      <c r="O150" s="155"/>
      <c r="P150" s="153"/>
    </row>
    <row r="151" spans="1:16" ht="12.75">
      <c r="A151" s="183"/>
      <c r="C151" s="149"/>
      <c r="D151" s="185"/>
      <c r="E151" s="150"/>
      <c r="F151" s="151"/>
      <c r="G151" s="152"/>
      <c r="H151" s="186"/>
      <c r="I151" s="186"/>
      <c r="J151" s="186"/>
      <c r="K151" s="153"/>
      <c r="L151" s="154"/>
      <c r="M151" s="155"/>
      <c r="N151" s="156"/>
      <c r="O151" s="155"/>
      <c r="P151" s="153"/>
    </row>
    <row r="152" spans="1:16" ht="12.75">
      <c r="A152" s="183"/>
      <c r="C152" s="149"/>
      <c r="D152" s="185"/>
      <c r="E152" s="150"/>
      <c r="F152" s="151"/>
      <c r="G152" s="152"/>
      <c r="H152" s="186"/>
      <c r="I152" s="186"/>
      <c r="J152" s="186"/>
      <c r="K152" s="153"/>
      <c r="L152" s="154"/>
      <c r="M152" s="155"/>
      <c r="N152" s="156"/>
      <c r="O152" s="155"/>
      <c r="P152" s="153"/>
    </row>
    <row r="153" spans="1:16" ht="12.75">
      <c r="A153" s="183"/>
      <c r="C153" s="149"/>
      <c r="D153" s="185"/>
      <c r="E153" s="150"/>
      <c r="F153" s="151"/>
      <c r="G153" s="152"/>
      <c r="H153" s="186"/>
      <c r="I153" s="186"/>
      <c r="J153" s="186"/>
      <c r="K153" s="153"/>
      <c r="L153" s="154"/>
      <c r="M153" s="155"/>
      <c r="N153" s="156"/>
      <c r="O153" s="155"/>
      <c r="P153" s="153"/>
    </row>
    <row r="154" spans="1:16" ht="12.75">
      <c r="A154" s="183"/>
      <c r="C154" s="149"/>
      <c r="D154" s="185"/>
      <c r="E154" s="150"/>
      <c r="F154" s="151"/>
      <c r="G154" s="152"/>
      <c r="H154" s="186"/>
      <c r="I154" s="186"/>
      <c r="J154" s="186"/>
      <c r="K154" s="153"/>
      <c r="L154" s="154"/>
      <c r="M154" s="155"/>
      <c r="N154" s="156"/>
      <c r="O154" s="155"/>
      <c r="P154" s="153"/>
    </row>
    <row r="155" spans="1:16" ht="12.75">
      <c r="A155" s="183"/>
      <c r="C155" s="149"/>
      <c r="D155" s="185"/>
      <c r="E155" s="150"/>
      <c r="F155" s="151"/>
      <c r="G155" s="152"/>
      <c r="H155" s="186"/>
      <c r="I155" s="186"/>
      <c r="J155" s="186"/>
      <c r="K155" s="153"/>
      <c r="L155" s="154"/>
      <c r="M155" s="155"/>
      <c r="N155" s="156"/>
      <c r="O155" s="155"/>
      <c r="P155" s="153"/>
    </row>
    <row r="156" spans="1:16" ht="12.75">
      <c r="A156" s="183"/>
      <c r="C156" s="149"/>
      <c r="D156" s="185"/>
      <c r="E156" s="150"/>
      <c r="F156" s="151"/>
      <c r="G156" s="152"/>
      <c r="H156" s="186"/>
      <c r="I156" s="186"/>
      <c r="J156" s="186"/>
      <c r="K156" s="153"/>
      <c r="L156" s="154"/>
      <c r="M156" s="155"/>
      <c r="N156" s="156"/>
      <c r="O156" s="155"/>
      <c r="P156" s="153"/>
    </row>
    <row r="157" spans="1:16" ht="12.75">
      <c r="A157" s="183"/>
      <c r="C157" s="149"/>
      <c r="D157" s="185"/>
      <c r="E157" s="150"/>
      <c r="F157" s="151"/>
      <c r="G157" s="152"/>
      <c r="H157" s="186"/>
      <c r="I157" s="186"/>
      <c r="J157" s="186"/>
      <c r="K157" s="153"/>
      <c r="L157" s="154"/>
      <c r="M157" s="155"/>
      <c r="N157" s="156"/>
      <c r="O157" s="155"/>
      <c r="P157" s="153"/>
    </row>
    <row r="158" spans="1:16" ht="12.75">
      <c r="A158" s="183"/>
      <c r="C158" s="149"/>
      <c r="D158" s="185"/>
      <c r="E158" s="150"/>
      <c r="F158" s="151"/>
      <c r="G158" s="152"/>
      <c r="H158" s="186"/>
      <c r="I158" s="186"/>
      <c r="J158" s="186"/>
      <c r="K158" s="153"/>
      <c r="L158" s="154"/>
      <c r="M158" s="155"/>
      <c r="N158" s="156"/>
      <c r="O158" s="155"/>
      <c r="P158" s="153"/>
    </row>
    <row r="159" spans="1:16" ht="12.75">
      <c r="A159" s="183"/>
      <c r="C159" s="149"/>
      <c r="D159" s="185"/>
      <c r="E159" s="150"/>
      <c r="F159" s="151"/>
      <c r="G159" s="152"/>
      <c r="H159" s="186"/>
      <c r="I159" s="186"/>
      <c r="J159" s="186"/>
      <c r="K159" s="153"/>
      <c r="L159" s="154"/>
      <c r="M159" s="155"/>
      <c r="N159" s="156"/>
      <c r="O159" s="155"/>
      <c r="P159" s="153"/>
    </row>
    <row r="160" spans="1:16" ht="12.75">
      <c r="A160" s="183"/>
      <c r="C160" s="149"/>
      <c r="D160" s="185"/>
      <c r="E160" s="150"/>
      <c r="F160" s="151"/>
      <c r="G160" s="152"/>
      <c r="H160" s="186"/>
      <c r="I160" s="186"/>
      <c r="J160" s="186"/>
      <c r="K160" s="153"/>
      <c r="L160" s="154"/>
      <c r="M160" s="155"/>
      <c r="N160" s="156"/>
      <c r="O160" s="155"/>
      <c r="P160" s="153"/>
    </row>
    <row r="161" spans="1:16" ht="12.75">
      <c r="A161" s="183"/>
      <c r="C161" s="149"/>
      <c r="D161" s="185"/>
      <c r="E161" s="150"/>
      <c r="F161" s="151"/>
      <c r="G161" s="152"/>
      <c r="H161" s="186"/>
      <c r="I161" s="186"/>
      <c r="J161" s="186"/>
      <c r="K161" s="153"/>
      <c r="L161" s="154"/>
      <c r="M161" s="155"/>
      <c r="N161" s="156"/>
      <c r="O161" s="155"/>
      <c r="P161" s="153"/>
    </row>
    <row r="162" spans="1:16" ht="12.75">
      <c r="A162" s="183"/>
      <c r="C162" s="149"/>
      <c r="D162" s="185"/>
      <c r="E162" s="150"/>
      <c r="F162" s="151"/>
      <c r="G162" s="152"/>
      <c r="H162" s="186"/>
      <c r="I162" s="186"/>
      <c r="J162" s="186"/>
      <c r="K162" s="153"/>
      <c r="L162" s="154"/>
      <c r="M162" s="155"/>
      <c r="N162" s="156"/>
      <c r="O162" s="155"/>
      <c r="P162" s="153"/>
    </row>
    <row r="163" spans="1:16" ht="12.75">
      <c r="A163" s="183"/>
      <c r="C163" s="149"/>
      <c r="D163" s="185"/>
      <c r="E163" s="150"/>
      <c r="F163" s="151"/>
      <c r="G163" s="152"/>
      <c r="H163" s="186"/>
      <c r="I163" s="186"/>
      <c r="J163" s="186"/>
      <c r="K163" s="153"/>
      <c r="L163" s="154"/>
      <c r="M163" s="155"/>
      <c r="N163" s="156"/>
      <c r="O163" s="155"/>
      <c r="P163" s="153"/>
    </row>
    <row r="164" spans="1:16" ht="12.75">
      <c r="A164" s="183"/>
      <c r="C164" s="149"/>
      <c r="D164" s="185"/>
      <c r="E164" s="150"/>
      <c r="F164" s="151"/>
      <c r="G164" s="152"/>
      <c r="H164" s="186"/>
      <c r="I164" s="186"/>
      <c r="J164" s="186"/>
      <c r="K164" s="153"/>
      <c r="L164" s="154"/>
      <c r="M164" s="155"/>
      <c r="N164" s="156"/>
      <c r="O164" s="155"/>
      <c r="P164" s="153"/>
    </row>
    <row r="165" spans="1:16" ht="12.75">
      <c r="A165" s="183"/>
      <c r="C165" s="149"/>
      <c r="D165" s="185"/>
      <c r="E165" s="150"/>
      <c r="F165" s="151"/>
      <c r="G165" s="152"/>
      <c r="H165" s="186"/>
      <c r="I165" s="186"/>
      <c r="J165" s="186"/>
      <c r="K165" s="153"/>
      <c r="L165" s="154"/>
      <c r="M165" s="155"/>
      <c r="N165" s="156"/>
      <c r="O165" s="155"/>
      <c r="P165" s="153"/>
    </row>
    <row r="166" spans="1:16" ht="12.75">
      <c r="A166" s="183"/>
      <c r="C166" s="149"/>
      <c r="D166" s="185"/>
      <c r="E166" s="150"/>
      <c r="F166" s="151"/>
      <c r="G166" s="152"/>
      <c r="H166" s="186"/>
      <c r="I166" s="186"/>
      <c r="J166" s="186"/>
      <c r="K166" s="153"/>
      <c r="L166" s="154"/>
      <c r="M166" s="155"/>
      <c r="N166" s="156"/>
      <c r="O166" s="155"/>
      <c r="P166" s="153"/>
    </row>
    <row r="167" spans="1:16" ht="12.75">
      <c r="A167" s="183"/>
      <c r="C167" s="149"/>
      <c r="D167" s="185"/>
      <c r="E167" s="150"/>
      <c r="F167" s="151"/>
      <c r="G167" s="152"/>
      <c r="H167" s="186"/>
      <c r="I167" s="186"/>
      <c r="J167" s="186"/>
      <c r="K167" s="153"/>
      <c r="L167" s="154"/>
      <c r="M167" s="155"/>
      <c r="N167" s="156"/>
      <c r="O167" s="155"/>
      <c r="P167" s="153"/>
    </row>
    <row r="168" spans="1:16" ht="12.75">
      <c r="A168" s="183"/>
      <c r="C168" s="149"/>
      <c r="D168" s="185"/>
      <c r="E168" s="150"/>
      <c r="F168" s="151"/>
      <c r="G168" s="152"/>
      <c r="H168" s="186"/>
      <c r="I168" s="186"/>
      <c r="J168" s="186"/>
      <c r="K168" s="153"/>
      <c r="L168" s="154"/>
      <c r="M168" s="155"/>
      <c r="N168" s="156"/>
      <c r="O168" s="155"/>
      <c r="P168" s="153"/>
    </row>
    <row r="169" spans="1:16" ht="12.75">
      <c r="A169" s="183"/>
      <c r="C169" s="149"/>
      <c r="D169" s="185"/>
      <c r="E169" s="150"/>
      <c r="F169" s="151"/>
      <c r="G169" s="152"/>
      <c r="H169" s="186"/>
      <c r="I169" s="186"/>
      <c r="J169" s="186"/>
      <c r="K169" s="153"/>
      <c r="L169" s="154"/>
      <c r="M169" s="155"/>
      <c r="N169" s="156"/>
      <c r="O169" s="155"/>
      <c r="P169" s="153"/>
    </row>
    <row r="170" spans="1:16" ht="12.75">
      <c r="A170" s="183"/>
      <c r="C170" s="149"/>
      <c r="D170" s="185"/>
      <c r="E170" s="150"/>
      <c r="F170" s="151"/>
      <c r="G170" s="152"/>
      <c r="H170" s="186"/>
      <c r="I170" s="186"/>
      <c r="J170" s="186"/>
      <c r="K170" s="153"/>
      <c r="L170" s="154"/>
      <c r="M170" s="155"/>
      <c r="N170" s="156"/>
      <c r="O170" s="155"/>
      <c r="P170" s="153"/>
    </row>
    <row r="171" spans="1:16" ht="12.75">
      <c r="A171" s="183"/>
      <c r="C171" s="149"/>
      <c r="D171" s="185"/>
      <c r="E171" s="150"/>
      <c r="F171" s="151"/>
      <c r="G171" s="152"/>
      <c r="H171" s="186"/>
      <c r="I171" s="186"/>
      <c r="J171" s="186"/>
      <c r="K171" s="153"/>
      <c r="L171" s="154"/>
      <c r="M171" s="155"/>
      <c r="N171" s="156"/>
      <c r="O171" s="155"/>
      <c r="P171" s="153"/>
    </row>
    <row r="172" spans="1:16" ht="12.75">
      <c r="A172" s="183"/>
      <c r="C172" s="149"/>
      <c r="D172" s="185"/>
      <c r="E172" s="150"/>
      <c r="F172" s="151"/>
      <c r="G172" s="152"/>
      <c r="H172" s="186"/>
      <c r="I172" s="186"/>
      <c r="J172" s="186"/>
      <c r="K172" s="153"/>
      <c r="L172" s="154"/>
      <c r="M172" s="155"/>
      <c r="N172" s="156"/>
      <c r="O172" s="155"/>
      <c r="P172" s="153"/>
    </row>
    <row r="173" spans="1:16" ht="12.75">
      <c r="A173" s="183"/>
      <c r="C173" s="149"/>
      <c r="D173" s="185"/>
      <c r="E173" s="150"/>
      <c r="F173" s="151"/>
      <c r="G173" s="152"/>
      <c r="H173" s="186"/>
      <c r="I173" s="186"/>
      <c r="J173" s="186"/>
      <c r="K173" s="153"/>
      <c r="L173" s="154"/>
      <c r="M173" s="155"/>
      <c r="N173" s="156"/>
      <c r="O173" s="155"/>
      <c r="P173" s="153"/>
    </row>
    <row r="174" spans="1:16" ht="12.75">
      <c r="A174" s="183"/>
      <c r="C174" s="149"/>
      <c r="D174" s="185"/>
      <c r="E174" s="150"/>
      <c r="F174" s="151"/>
      <c r="G174" s="152"/>
      <c r="H174" s="186"/>
      <c r="I174" s="186"/>
      <c r="J174" s="186"/>
      <c r="K174" s="153"/>
      <c r="L174" s="154"/>
      <c r="M174" s="155"/>
      <c r="N174" s="156"/>
      <c r="O174" s="155"/>
      <c r="P174" s="153"/>
    </row>
    <row r="175" spans="1:16" ht="12.75">
      <c r="A175" s="183"/>
      <c r="C175" s="149"/>
      <c r="D175" s="185"/>
      <c r="E175" s="150"/>
      <c r="F175" s="151"/>
      <c r="G175" s="152"/>
      <c r="H175" s="186"/>
      <c r="I175" s="186"/>
      <c r="J175" s="186"/>
      <c r="K175" s="153"/>
      <c r="L175" s="154"/>
      <c r="M175" s="155"/>
      <c r="N175" s="156"/>
      <c r="O175" s="155"/>
      <c r="P175" s="153"/>
    </row>
    <row r="176" spans="1:16" ht="12.75">
      <c r="A176" s="183"/>
      <c r="C176" s="149"/>
      <c r="D176" s="185"/>
      <c r="E176" s="150"/>
      <c r="F176" s="151"/>
      <c r="G176" s="152"/>
      <c r="H176" s="186"/>
      <c r="I176" s="186"/>
      <c r="J176" s="186"/>
      <c r="K176" s="153"/>
      <c r="L176" s="154"/>
      <c r="M176" s="155"/>
      <c r="N176" s="156"/>
      <c r="O176" s="155"/>
      <c r="P176" s="153"/>
    </row>
    <row r="177" spans="1:16" ht="12.75">
      <c r="A177" s="183"/>
      <c r="C177" s="149"/>
      <c r="D177" s="185"/>
      <c r="E177" s="150"/>
      <c r="F177" s="151"/>
      <c r="G177" s="152"/>
      <c r="H177" s="186"/>
      <c r="I177" s="186"/>
      <c r="J177" s="186"/>
      <c r="K177" s="153"/>
      <c r="L177" s="154"/>
      <c r="M177" s="155"/>
      <c r="N177" s="156"/>
      <c r="O177" s="155"/>
      <c r="P177" s="153"/>
    </row>
    <row r="178" spans="1:16" ht="12.75">
      <c r="A178" s="183"/>
      <c r="C178" s="149"/>
      <c r="D178" s="185"/>
      <c r="E178" s="150"/>
      <c r="F178" s="151"/>
      <c r="G178" s="152"/>
      <c r="H178" s="186"/>
      <c r="I178" s="186"/>
      <c r="J178" s="186"/>
      <c r="K178" s="153"/>
      <c r="L178" s="154"/>
      <c r="M178" s="155"/>
      <c r="N178" s="156"/>
      <c r="O178" s="155"/>
      <c r="P178" s="153"/>
    </row>
    <row r="179" spans="1:16" ht="12.75">
      <c r="A179" s="183"/>
      <c r="C179" s="149"/>
      <c r="D179" s="185"/>
      <c r="E179" s="150"/>
      <c r="F179" s="151"/>
      <c r="G179" s="152"/>
      <c r="H179" s="186"/>
      <c r="I179" s="186"/>
      <c r="J179" s="186"/>
      <c r="K179" s="153"/>
      <c r="L179" s="154"/>
      <c r="M179" s="155"/>
      <c r="N179" s="156"/>
      <c r="O179" s="155"/>
      <c r="P179" s="153"/>
    </row>
    <row r="180" spans="1:16" ht="12.75">
      <c r="A180" s="183"/>
      <c r="C180" s="149"/>
      <c r="D180" s="185"/>
      <c r="E180" s="150"/>
      <c r="F180" s="151"/>
      <c r="G180" s="152"/>
      <c r="H180" s="186"/>
      <c r="I180" s="186"/>
      <c r="J180" s="186"/>
      <c r="K180" s="153"/>
      <c r="L180" s="154"/>
      <c r="M180" s="155"/>
      <c r="N180" s="156"/>
      <c r="O180" s="155"/>
      <c r="P180" s="153"/>
    </row>
    <row r="181" spans="1:16" ht="12.75">
      <c r="A181" s="183"/>
      <c r="C181" s="149"/>
      <c r="D181" s="185"/>
      <c r="E181" s="150"/>
      <c r="F181" s="151"/>
      <c r="G181" s="152"/>
      <c r="H181" s="186"/>
      <c r="I181" s="186"/>
      <c r="J181" s="186"/>
      <c r="K181" s="153"/>
      <c r="L181" s="154"/>
      <c r="M181" s="155"/>
      <c r="N181" s="156"/>
      <c r="O181" s="155"/>
      <c r="P181" s="153"/>
    </row>
    <row r="182" spans="1:16" ht="12.75">
      <c r="A182" s="183"/>
      <c r="C182" s="149"/>
      <c r="D182" s="185"/>
      <c r="E182" s="150"/>
      <c r="F182" s="151"/>
      <c r="G182" s="152"/>
      <c r="H182" s="186"/>
      <c r="I182" s="186"/>
      <c r="J182" s="186"/>
      <c r="K182" s="153"/>
      <c r="L182" s="154"/>
      <c r="M182" s="155"/>
      <c r="N182" s="156"/>
      <c r="O182" s="155"/>
      <c r="P182" s="153"/>
    </row>
    <row r="183" spans="1:16" ht="12.75">
      <c r="A183" s="183"/>
      <c r="C183" s="149"/>
      <c r="D183" s="185"/>
      <c r="E183" s="150"/>
      <c r="F183" s="151"/>
      <c r="G183" s="152"/>
      <c r="H183" s="186"/>
      <c r="I183" s="186"/>
      <c r="J183" s="186"/>
      <c r="K183" s="153"/>
      <c r="L183" s="154"/>
      <c r="M183" s="155"/>
      <c r="N183" s="156"/>
      <c r="O183" s="155"/>
      <c r="P183" s="153"/>
    </row>
    <row r="184" spans="1:16" ht="12.75">
      <c r="A184" s="183"/>
      <c r="C184" s="149"/>
      <c r="D184" s="185"/>
      <c r="E184" s="150"/>
      <c r="F184" s="151"/>
      <c r="G184" s="152"/>
      <c r="H184" s="186"/>
      <c r="I184" s="186"/>
      <c r="J184" s="186"/>
      <c r="K184" s="153"/>
      <c r="L184" s="154"/>
      <c r="M184" s="155"/>
      <c r="N184" s="156"/>
      <c r="O184" s="155"/>
      <c r="P184" s="153"/>
    </row>
    <row r="185" spans="1:16" ht="12.75">
      <c r="A185" s="183"/>
      <c r="C185" s="149"/>
      <c r="D185" s="185"/>
      <c r="E185" s="150"/>
      <c r="F185" s="151"/>
      <c r="G185" s="152"/>
      <c r="H185" s="186"/>
      <c r="I185" s="186"/>
      <c r="J185" s="186"/>
      <c r="K185" s="153"/>
      <c r="L185" s="154"/>
      <c r="M185" s="155"/>
      <c r="N185" s="156"/>
      <c r="O185" s="155"/>
      <c r="P185" s="153"/>
    </row>
    <row r="186" spans="1:16" ht="12.75">
      <c r="A186" s="183"/>
      <c r="C186" s="149"/>
      <c r="D186" s="185"/>
      <c r="E186" s="150"/>
      <c r="F186" s="151"/>
      <c r="G186" s="152"/>
      <c r="H186" s="186"/>
      <c r="I186" s="186"/>
      <c r="J186" s="186"/>
      <c r="K186" s="153"/>
      <c r="L186" s="154"/>
      <c r="M186" s="155"/>
      <c r="N186" s="156"/>
      <c r="O186" s="155"/>
      <c r="P186" s="153"/>
    </row>
    <row r="187" spans="1:16" ht="12.75">
      <c r="A187" s="183"/>
      <c r="C187" s="149"/>
      <c r="D187" s="185"/>
      <c r="E187" s="150"/>
      <c r="F187" s="151"/>
      <c r="G187" s="152"/>
      <c r="H187" s="186"/>
      <c r="I187" s="186"/>
      <c r="J187" s="186"/>
      <c r="K187" s="153"/>
      <c r="L187" s="154"/>
      <c r="M187" s="155"/>
      <c r="N187" s="156"/>
      <c r="O187" s="155"/>
      <c r="P187" s="153"/>
    </row>
    <row r="188" spans="1:16" ht="12.75">
      <c r="A188" s="183"/>
      <c r="C188" s="149"/>
      <c r="D188" s="185"/>
      <c r="E188" s="150"/>
      <c r="F188" s="151"/>
      <c r="G188" s="152"/>
      <c r="H188" s="186"/>
      <c r="I188" s="186"/>
      <c r="J188" s="186"/>
      <c r="K188" s="153"/>
      <c r="L188" s="154"/>
      <c r="M188" s="155"/>
      <c r="N188" s="156"/>
      <c r="O188" s="155"/>
      <c r="P188" s="153"/>
    </row>
    <row r="189" spans="1:16" ht="12.75">
      <c r="A189" s="183"/>
      <c r="C189" s="149"/>
      <c r="D189" s="185"/>
      <c r="E189" s="150"/>
      <c r="F189" s="151"/>
      <c r="G189" s="152"/>
      <c r="H189" s="186"/>
      <c r="I189" s="186"/>
      <c r="J189" s="186"/>
      <c r="K189" s="153"/>
      <c r="L189" s="154"/>
      <c r="M189" s="155"/>
      <c r="N189" s="156"/>
      <c r="O189" s="155"/>
      <c r="P189" s="153"/>
    </row>
    <row r="190" spans="1:16" ht="12.75">
      <c r="A190" s="183"/>
      <c r="C190" s="149"/>
      <c r="D190" s="185"/>
      <c r="E190" s="150"/>
      <c r="F190" s="151"/>
      <c r="G190" s="152"/>
      <c r="H190" s="186"/>
      <c r="I190" s="186"/>
      <c r="J190" s="186"/>
      <c r="K190" s="153"/>
      <c r="L190" s="154"/>
      <c r="M190" s="155"/>
      <c r="N190" s="156"/>
      <c r="O190" s="155"/>
      <c r="P190" s="153"/>
    </row>
    <row r="191" spans="1:16" ht="12.75">
      <c r="A191" s="183"/>
      <c r="C191" s="149"/>
      <c r="D191" s="185"/>
      <c r="E191" s="150"/>
      <c r="F191" s="151"/>
      <c r="G191" s="152"/>
      <c r="H191" s="186"/>
      <c r="I191" s="186"/>
      <c r="J191" s="186"/>
      <c r="K191" s="153"/>
      <c r="L191" s="154"/>
      <c r="M191" s="155"/>
      <c r="N191" s="156"/>
      <c r="O191" s="155"/>
      <c r="P191" s="153"/>
    </row>
    <row r="192" spans="1:16" ht="12.75">
      <c r="A192" s="183"/>
      <c r="C192" s="149"/>
      <c r="D192" s="185"/>
      <c r="E192" s="150"/>
      <c r="F192" s="151"/>
      <c r="G192" s="152"/>
      <c r="H192" s="186"/>
      <c r="I192" s="186"/>
      <c r="J192" s="186"/>
      <c r="K192" s="153"/>
      <c r="L192" s="154"/>
      <c r="M192" s="155"/>
      <c r="N192" s="156"/>
      <c r="O192" s="155"/>
      <c r="P192" s="153"/>
    </row>
    <row r="193" spans="1:16" ht="12.75">
      <c r="A193" s="183"/>
      <c r="C193" s="149"/>
      <c r="D193" s="185"/>
      <c r="E193" s="150"/>
      <c r="F193" s="151"/>
      <c r="G193" s="152"/>
      <c r="H193" s="186"/>
      <c r="I193" s="186"/>
      <c r="J193" s="186"/>
      <c r="K193" s="153"/>
      <c r="L193" s="154"/>
      <c r="M193" s="155"/>
      <c r="N193" s="156"/>
      <c r="O193" s="155"/>
      <c r="P193" s="153"/>
    </row>
    <row r="194" spans="1:16" ht="12.75">
      <c r="A194" s="183"/>
      <c r="C194" s="149"/>
      <c r="D194" s="185"/>
      <c r="E194" s="150"/>
      <c r="F194" s="151"/>
      <c r="G194" s="152"/>
      <c r="H194" s="186"/>
      <c r="I194" s="186"/>
      <c r="J194" s="186"/>
      <c r="K194" s="153"/>
      <c r="L194" s="154"/>
      <c r="M194" s="155"/>
      <c r="N194" s="156"/>
      <c r="O194" s="155"/>
      <c r="P194" s="153"/>
    </row>
    <row r="195" spans="1:16" ht="12.75">
      <c r="A195" s="183"/>
      <c r="C195" s="149"/>
      <c r="D195" s="185"/>
      <c r="E195" s="150"/>
      <c r="F195" s="151"/>
      <c r="G195" s="152"/>
      <c r="H195" s="186"/>
      <c r="I195" s="186"/>
      <c r="J195" s="186"/>
      <c r="K195" s="153"/>
      <c r="L195" s="154"/>
      <c r="M195" s="155"/>
      <c r="N195" s="156"/>
      <c r="O195" s="155"/>
      <c r="P195" s="153"/>
    </row>
    <row r="196" spans="1:16" ht="12.75">
      <c r="A196" s="183"/>
      <c r="C196" s="149"/>
      <c r="D196" s="185"/>
      <c r="E196" s="150"/>
      <c r="F196" s="151"/>
      <c r="G196" s="152"/>
      <c r="H196" s="186"/>
      <c r="I196" s="186"/>
      <c r="J196" s="186"/>
      <c r="K196" s="153"/>
      <c r="L196" s="154"/>
      <c r="M196" s="155"/>
      <c r="N196" s="156"/>
      <c r="O196" s="155"/>
      <c r="P196" s="153"/>
    </row>
    <row r="197" spans="1:16" ht="12.75">
      <c r="A197" s="183"/>
      <c r="C197" s="149"/>
      <c r="D197" s="185"/>
      <c r="E197" s="150"/>
      <c r="F197" s="151"/>
      <c r="G197" s="152"/>
      <c r="H197" s="186"/>
      <c r="I197" s="186"/>
      <c r="J197" s="186"/>
      <c r="K197" s="153"/>
      <c r="L197" s="154"/>
      <c r="M197" s="155"/>
      <c r="N197" s="156"/>
      <c r="O197" s="155"/>
      <c r="P197" s="153"/>
    </row>
    <row r="198" spans="1:16" ht="12.75">
      <c r="A198" s="183"/>
      <c r="C198" s="149"/>
      <c r="D198" s="185"/>
      <c r="E198" s="150"/>
      <c r="F198" s="151"/>
      <c r="G198" s="152"/>
      <c r="H198" s="186"/>
      <c r="I198" s="186"/>
      <c r="J198" s="186"/>
      <c r="K198" s="153"/>
      <c r="L198" s="154"/>
      <c r="M198" s="155"/>
      <c r="N198" s="156"/>
      <c r="O198" s="155"/>
      <c r="P198" s="153"/>
    </row>
    <row r="199" spans="1:16" ht="12.75">
      <c r="A199" s="183"/>
      <c r="C199" s="149"/>
      <c r="D199" s="185"/>
      <c r="E199" s="150"/>
      <c r="F199" s="151"/>
      <c r="G199" s="152"/>
      <c r="H199" s="186"/>
      <c r="I199" s="186"/>
      <c r="J199" s="186"/>
      <c r="K199" s="153"/>
      <c r="L199" s="154"/>
      <c r="M199" s="155"/>
      <c r="N199" s="156"/>
      <c r="O199" s="155"/>
      <c r="P199" s="153"/>
    </row>
    <row r="200" spans="1:16" ht="12.75">
      <c r="A200" s="183"/>
      <c r="C200" s="149"/>
      <c r="D200" s="185"/>
      <c r="E200" s="150"/>
      <c r="F200" s="151"/>
      <c r="G200" s="152"/>
      <c r="H200" s="186"/>
      <c r="I200" s="186"/>
      <c r="J200" s="186"/>
      <c r="K200" s="153"/>
      <c r="L200" s="154"/>
      <c r="M200" s="155"/>
      <c r="N200" s="156"/>
      <c r="O200" s="155"/>
      <c r="P200" s="153"/>
    </row>
    <row r="201" spans="1:16" ht="12.75">
      <c r="A201" s="183"/>
      <c r="C201" s="149"/>
      <c r="D201" s="185"/>
      <c r="E201" s="150"/>
      <c r="F201" s="151"/>
      <c r="G201" s="152"/>
      <c r="H201" s="186"/>
      <c r="I201" s="186"/>
      <c r="J201" s="186"/>
      <c r="K201" s="153"/>
      <c r="L201" s="154"/>
      <c r="M201" s="155"/>
      <c r="N201" s="156"/>
      <c r="O201" s="155"/>
      <c r="P201" s="153"/>
    </row>
    <row r="202" spans="1:16" ht="12.75">
      <c r="A202" s="183"/>
      <c r="C202" s="149"/>
      <c r="D202" s="185"/>
      <c r="E202" s="150"/>
      <c r="F202" s="151"/>
      <c r="G202" s="152"/>
      <c r="H202" s="186"/>
      <c r="I202" s="186"/>
      <c r="J202" s="186"/>
      <c r="K202" s="153"/>
      <c r="L202" s="154"/>
      <c r="M202" s="155"/>
      <c r="N202" s="156"/>
      <c r="O202" s="155"/>
      <c r="P202" s="153"/>
    </row>
    <row r="203" spans="1:16" ht="12.75">
      <c r="A203" s="183"/>
      <c r="C203" s="149"/>
      <c r="D203" s="185"/>
      <c r="E203" s="150"/>
      <c r="F203" s="151"/>
      <c r="G203" s="152"/>
      <c r="H203" s="186"/>
      <c r="I203" s="186"/>
      <c r="J203" s="186"/>
      <c r="K203" s="153"/>
      <c r="L203" s="154"/>
      <c r="M203" s="155"/>
      <c r="N203" s="156"/>
      <c r="O203" s="155"/>
      <c r="P203" s="153"/>
    </row>
    <row r="204" spans="1:16" ht="12.75">
      <c r="A204" s="183"/>
      <c r="C204" s="149"/>
      <c r="D204" s="185"/>
      <c r="E204" s="150"/>
      <c r="F204" s="151"/>
      <c r="G204" s="152"/>
      <c r="H204" s="186"/>
      <c r="I204" s="186"/>
      <c r="J204" s="186"/>
      <c r="K204" s="153"/>
      <c r="L204" s="154"/>
      <c r="M204" s="155"/>
      <c r="N204" s="156"/>
      <c r="O204" s="155"/>
      <c r="P204" s="153"/>
    </row>
    <row r="205" spans="1:16" ht="12.75">
      <c r="A205" s="183"/>
      <c r="C205" s="149"/>
      <c r="D205" s="185"/>
      <c r="E205" s="150"/>
      <c r="F205" s="151"/>
      <c r="G205" s="152"/>
      <c r="H205" s="186"/>
      <c r="I205" s="186"/>
      <c r="J205" s="186"/>
      <c r="K205" s="153"/>
      <c r="L205" s="154"/>
      <c r="M205" s="155"/>
      <c r="N205" s="156"/>
      <c r="O205" s="155"/>
      <c r="P205" s="153"/>
    </row>
    <row r="206" spans="1:16" ht="12.75">
      <c r="A206" s="183"/>
      <c r="C206" s="149"/>
      <c r="D206" s="185"/>
      <c r="E206" s="150"/>
      <c r="F206" s="151"/>
      <c r="G206" s="152"/>
      <c r="H206" s="186"/>
      <c r="I206" s="186"/>
      <c r="J206" s="186"/>
      <c r="K206" s="153"/>
      <c r="L206" s="154"/>
      <c r="M206" s="155"/>
      <c r="N206" s="156"/>
      <c r="O206" s="155"/>
      <c r="P206" s="153"/>
    </row>
    <row r="207" spans="1:16" ht="12.75">
      <c r="A207" s="183"/>
      <c r="C207" s="149"/>
      <c r="D207" s="185"/>
      <c r="E207" s="150"/>
      <c r="F207" s="151"/>
      <c r="G207" s="152"/>
      <c r="H207" s="186"/>
      <c r="I207" s="186"/>
      <c r="J207" s="186"/>
      <c r="K207" s="153"/>
      <c r="L207" s="154"/>
      <c r="M207" s="155"/>
      <c r="N207" s="156"/>
      <c r="O207" s="155"/>
      <c r="P207" s="153"/>
    </row>
    <row r="208" spans="1:16" ht="12.75">
      <c r="A208" s="183"/>
      <c r="C208" s="149"/>
      <c r="D208" s="185"/>
      <c r="E208" s="150"/>
      <c r="F208" s="151"/>
      <c r="G208" s="152"/>
      <c r="H208" s="186"/>
      <c r="I208" s="186"/>
      <c r="J208" s="186"/>
      <c r="K208" s="153"/>
      <c r="L208" s="154"/>
      <c r="M208" s="155"/>
      <c r="N208" s="156"/>
      <c r="O208" s="155"/>
      <c r="P208" s="153"/>
    </row>
    <row r="209" spans="1:16" ht="12.75">
      <c r="A209" s="183"/>
      <c r="C209" s="149"/>
      <c r="D209" s="185"/>
      <c r="E209" s="150"/>
      <c r="F209" s="151"/>
      <c r="G209" s="152"/>
      <c r="H209" s="186"/>
      <c r="I209" s="186"/>
      <c r="J209" s="186"/>
      <c r="K209" s="153"/>
      <c r="L209" s="154"/>
      <c r="M209" s="155"/>
      <c r="N209" s="156"/>
      <c r="O209" s="155"/>
      <c r="P209" s="153"/>
    </row>
    <row r="210" spans="1:16" ht="12.75">
      <c r="A210" s="183"/>
      <c r="C210" s="149"/>
      <c r="D210" s="185"/>
      <c r="E210" s="150"/>
      <c r="F210" s="151"/>
      <c r="G210" s="152"/>
      <c r="H210" s="186"/>
      <c r="I210" s="186"/>
      <c r="J210" s="186"/>
      <c r="K210" s="153"/>
      <c r="L210" s="154"/>
      <c r="M210" s="155"/>
      <c r="N210" s="156"/>
      <c r="O210" s="155"/>
      <c r="P210" s="153"/>
    </row>
    <row r="211" spans="1:16" ht="12.75">
      <c r="A211" s="183"/>
      <c r="C211" s="149"/>
      <c r="D211" s="185"/>
      <c r="E211" s="150"/>
      <c r="F211" s="151"/>
      <c r="G211" s="152"/>
      <c r="H211" s="186"/>
      <c r="I211" s="186"/>
      <c r="J211" s="186"/>
      <c r="K211" s="153"/>
      <c r="L211" s="154"/>
      <c r="M211" s="155"/>
      <c r="N211" s="156"/>
      <c r="O211" s="155"/>
      <c r="P211" s="153"/>
    </row>
    <row r="212" spans="1:16" ht="12.75">
      <c r="A212" s="183"/>
      <c r="C212" s="149"/>
      <c r="D212" s="185"/>
      <c r="E212" s="150"/>
      <c r="F212" s="151"/>
      <c r="G212" s="152"/>
      <c r="H212" s="186"/>
      <c r="I212" s="186"/>
      <c r="J212" s="186"/>
      <c r="K212" s="153"/>
      <c r="L212" s="154"/>
      <c r="M212" s="155"/>
      <c r="N212" s="156"/>
      <c r="O212" s="155"/>
      <c r="P212" s="153"/>
    </row>
    <row r="213" spans="1:16" ht="12.75">
      <c r="A213" s="183"/>
      <c r="C213" s="149"/>
      <c r="D213" s="185"/>
      <c r="E213" s="150"/>
      <c r="F213" s="151"/>
      <c r="G213" s="152"/>
      <c r="H213" s="186"/>
      <c r="I213" s="186"/>
      <c r="J213" s="186"/>
      <c r="K213" s="153"/>
      <c r="L213" s="154"/>
      <c r="M213" s="155"/>
      <c r="N213" s="156"/>
      <c r="O213" s="155"/>
      <c r="P213" s="153"/>
    </row>
    <row r="214" spans="1:16" ht="12.75">
      <c r="A214" s="183"/>
      <c r="C214" s="149"/>
      <c r="D214" s="185"/>
      <c r="E214" s="150"/>
      <c r="F214" s="151"/>
      <c r="G214" s="152"/>
      <c r="H214" s="186"/>
      <c r="I214" s="186"/>
      <c r="J214" s="186"/>
      <c r="K214" s="153"/>
      <c r="L214" s="154"/>
      <c r="M214" s="155"/>
      <c r="N214" s="156"/>
      <c r="O214" s="155"/>
      <c r="P214" s="153"/>
    </row>
    <row r="215" spans="1:16" ht="12.75">
      <c r="A215" s="183"/>
      <c r="C215" s="149"/>
      <c r="D215" s="185"/>
      <c r="E215" s="150"/>
      <c r="F215" s="151"/>
      <c r="G215" s="152"/>
      <c r="H215" s="186"/>
      <c r="I215" s="186"/>
      <c r="J215" s="186"/>
      <c r="K215" s="153"/>
      <c r="L215" s="154"/>
      <c r="M215" s="155"/>
      <c r="N215" s="156"/>
      <c r="O215" s="155"/>
      <c r="P215" s="153"/>
    </row>
    <row r="216" spans="1:16" ht="12.75">
      <c r="A216" s="183"/>
      <c r="C216" s="149"/>
      <c r="D216" s="185"/>
      <c r="E216" s="150"/>
      <c r="F216" s="151"/>
      <c r="G216" s="152"/>
      <c r="H216" s="186"/>
      <c r="I216" s="186"/>
      <c r="J216" s="186"/>
      <c r="K216" s="153"/>
      <c r="L216" s="154"/>
      <c r="M216" s="155"/>
      <c r="N216" s="156"/>
      <c r="O216" s="155"/>
      <c r="P216" s="153"/>
    </row>
    <row r="217" spans="1:16" ht="12.75">
      <c r="A217" s="183"/>
      <c r="C217" s="149"/>
      <c r="D217" s="185"/>
      <c r="E217" s="150"/>
      <c r="F217" s="151"/>
      <c r="G217" s="152"/>
      <c r="H217" s="186"/>
      <c r="I217" s="186"/>
      <c r="J217" s="186"/>
      <c r="K217" s="153"/>
      <c r="L217" s="154"/>
      <c r="M217" s="155"/>
      <c r="N217" s="156"/>
      <c r="O217" s="155"/>
      <c r="P217" s="153"/>
    </row>
    <row r="218" spans="1:16" ht="12.75">
      <c r="A218" s="183"/>
      <c r="C218" s="149"/>
      <c r="D218" s="185"/>
      <c r="E218" s="150"/>
      <c r="F218" s="151"/>
      <c r="G218" s="152"/>
      <c r="H218" s="186"/>
      <c r="I218" s="186"/>
      <c r="J218" s="186"/>
      <c r="K218" s="153"/>
      <c r="L218" s="154"/>
      <c r="M218" s="155"/>
      <c r="N218" s="156"/>
      <c r="O218" s="155"/>
      <c r="P218" s="153"/>
    </row>
    <row r="219" spans="1:16" ht="12.75">
      <c r="A219" s="183"/>
      <c r="C219" s="149"/>
      <c r="D219" s="185"/>
      <c r="E219" s="150"/>
      <c r="F219" s="151"/>
      <c r="G219" s="152"/>
      <c r="H219" s="186"/>
      <c r="I219" s="186"/>
      <c r="J219" s="186"/>
      <c r="K219" s="153"/>
      <c r="L219" s="154"/>
      <c r="M219" s="155"/>
      <c r="N219" s="156"/>
      <c r="O219" s="155"/>
      <c r="P219" s="153"/>
    </row>
    <row r="220" spans="1:16" ht="12.75">
      <c r="A220" s="183"/>
      <c r="C220" s="149"/>
      <c r="D220" s="185"/>
      <c r="E220" s="150"/>
      <c r="F220" s="151"/>
      <c r="G220" s="152"/>
      <c r="H220" s="186"/>
      <c r="I220" s="186"/>
      <c r="J220" s="186"/>
      <c r="K220" s="153"/>
      <c r="L220" s="154"/>
      <c r="M220" s="155"/>
      <c r="N220" s="156"/>
      <c r="O220" s="155"/>
      <c r="P220" s="153"/>
    </row>
    <row r="221" spans="1:16" ht="12.75">
      <c r="A221" s="183"/>
      <c r="C221" s="149"/>
      <c r="D221" s="185"/>
      <c r="E221" s="150"/>
      <c r="F221" s="151"/>
      <c r="G221" s="152"/>
      <c r="H221" s="186"/>
      <c r="I221" s="186"/>
      <c r="J221" s="186"/>
      <c r="K221" s="153"/>
      <c r="L221" s="154"/>
      <c r="M221" s="155"/>
      <c r="N221" s="156"/>
      <c r="O221" s="155"/>
      <c r="P221" s="153"/>
    </row>
    <row r="222" spans="1:16" ht="12.75">
      <c r="A222" s="183"/>
      <c r="C222" s="149"/>
      <c r="D222" s="185"/>
      <c r="E222" s="150"/>
      <c r="F222" s="151"/>
      <c r="G222" s="152"/>
      <c r="H222" s="186"/>
      <c r="I222" s="186"/>
      <c r="J222" s="186"/>
      <c r="K222" s="153"/>
      <c r="L222" s="154"/>
      <c r="M222" s="155"/>
      <c r="N222" s="156"/>
      <c r="O222" s="155"/>
      <c r="P222" s="153"/>
    </row>
    <row r="223" spans="1:16" ht="12.75">
      <c r="A223" s="183"/>
      <c r="C223" s="149"/>
      <c r="D223" s="185"/>
      <c r="E223" s="150"/>
      <c r="F223" s="151"/>
      <c r="G223" s="152"/>
      <c r="H223" s="186"/>
      <c r="I223" s="186"/>
      <c r="J223" s="186"/>
      <c r="K223" s="153"/>
      <c r="L223" s="154"/>
      <c r="M223" s="155"/>
      <c r="N223" s="156"/>
      <c r="O223" s="155"/>
      <c r="P223" s="153"/>
    </row>
    <row r="224" spans="1:16" ht="12.75">
      <c r="A224" s="183"/>
      <c r="C224" s="149"/>
      <c r="D224" s="185"/>
      <c r="E224" s="150"/>
      <c r="F224" s="151"/>
      <c r="G224" s="152"/>
      <c r="H224" s="186"/>
      <c r="I224" s="186"/>
      <c r="J224" s="186"/>
      <c r="K224" s="153"/>
      <c r="L224" s="154"/>
      <c r="M224" s="155"/>
      <c r="N224" s="156"/>
      <c r="O224" s="155"/>
      <c r="P224" s="153"/>
    </row>
    <row r="225" spans="1:16" ht="12.75">
      <c r="A225" s="183"/>
      <c r="C225" s="149"/>
      <c r="D225" s="185"/>
      <c r="E225" s="150"/>
      <c r="F225" s="151"/>
      <c r="G225" s="152"/>
      <c r="H225" s="186"/>
      <c r="I225" s="186"/>
      <c r="J225" s="186"/>
      <c r="K225" s="153"/>
      <c r="L225" s="154"/>
      <c r="M225" s="155"/>
      <c r="N225" s="156"/>
      <c r="O225" s="155"/>
      <c r="P225" s="153"/>
    </row>
    <row r="226" spans="1:16" ht="12.75">
      <c r="A226" s="183"/>
      <c r="C226" s="149"/>
      <c r="D226" s="185"/>
      <c r="E226" s="150"/>
      <c r="F226" s="151"/>
      <c r="G226" s="152"/>
      <c r="H226" s="186"/>
      <c r="I226" s="186"/>
      <c r="J226" s="186"/>
      <c r="K226" s="153"/>
      <c r="L226" s="154"/>
      <c r="M226" s="155"/>
      <c r="N226" s="156"/>
      <c r="O226" s="155"/>
      <c r="P226" s="153"/>
    </row>
    <row r="227" spans="1:16" ht="12.75">
      <c r="A227" s="183"/>
      <c r="C227" s="149"/>
      <c r="D227" s="185"/>
      <c r="E227" s="150"/>
      <c r="F227" s="151"/>
      <c r="G227" s="152"/>
      <c r="H227" s="186"/>
      <c r="I227" s="186"/>
      <c r="J227" s="186"/>
      <c r="K227" s="153"/>
      <c r="L227" s="154"/>
      <c r="M227" s="155"/>
      <c r="N227" s="156"/>
      <c r="O227" s="155"/>
      <c r="P227" s="153"/>
    </row>
    <row r="228" spans="1:16" ht="12.75">
      <c r="A228" s="183"/>
      <c r="C228" s="149"/>
      <c r="D228" s="185"/>
      <c r="E228" s="150" t="s">
        <v>963</v>
      </c>
      <c r="F228" s="151"/>
      <c r="G228" s="152"/>
      <c r="H228" s="186"/>
      <c r="I228" s="186"/>
      <c r="J228" s="186" t="e">
        <f>J6+#REF!+#REF!+#REF!+#REF!+#REF!+J10+J15+J18+#REF!+#REF!+#REF!+#REF!+#REF!+#REF!+#REF!+#REF!+#REF!+#REF!+J40</f>
        <v>#REF!</v>
      </c>
      <c r="K228" s="153"/>
      <c r="L228" s="154"/>
      <c r="M228" s="155"/>
      <c r="N228" s="156"/>
      <c r="O228" s="155"/>
      <c r="P228" s="153"/>
    </row>
  </sheetData>
  <autoFilter ref="B4:O7"/>
  <mergeCells count="10">
    <mergeCell ref="B5:J5"/>
    <mergeCell ref="Y1:Y4"/>
    <mergeCell ref="L3:O3"/>
    <mergeCell ref="L1:O2"/>
    <mergeCell ref="B1:J1"/>
    <mergeCell ref="C3:E3"/>
    <mergeCell ref="R1:R2"/>
    <mergeCell ref="Q1:Q2"/>
    <mergeCell ref="C2:E2"/>
    <mergeCell ref="G3:I3"/>
  </mergeCells>
  <phoneticPr fontId="57" type="noConversion"/>
  <conditionalFormatting sqref="L5:O5 L7:O7 B21:B24 C18:F18 B16:B17 B44:J227 B13:D13 C7:F7 B9:F10 F13 F22:F23 H21:J22 H23 H13:J13 H7:J7 L25:O25 B25:F25 B26:B34 L35:O35 B35:F35 H36:J39 B36:B39 H26:J34 L10:O10 H9:J9 G7:G9 B8:B9 L40:O227 B40:J42 L18:O20 H19:J19 B19:F20 L9:M9 O9 N8:N9 L13:O13">
    <cfRule type="expression" dxfId="741" priority="28610">
      <formula>IFERROR($E5,TRUE)</formula>
    </cfRule>
  </conditionalFormatting>
  <conditionalFormatting sqref="N5 N7:N14 N17:N24 N39:N227">
    <cfRule type="expression" dxfId="740" priority="28678">
      <formula>IFERROR($E5,TRUE)</formula>
    </cfRule>
  </conditionalFormatting>
  <conditionalFormatting sqref="L5:O5 L7:O7 B21:B24 C18:F18 B16:B17 L44:O227 B44:J227 B13:D13 C7:F7 B9:F10 F13 F22:F23 H21:J22 H23 H13:J13 H7:J7 L25:O25 B25:F25 B26:B34 L35:O35 B35:F35 H36:J39 B36:B39 H26:J34 L10:O10 H9:J9 G7:G9 B8:B9 L40:O42 B40:J42 L18:O20 H19:J19 B19:F20 L9:M9 O9 N8:N9 L13:O13">
    <cfRule type="expression" dxfId="739" priority="26370">
      <formula>IF(AND($C5="",$D5=""),TRUE,FALSE)</formula>
    </cfRule>
  </conditionalFormatting>
  <conditionalFormatting sqref="R4:S4">
    <cfRule type="cellIs" dxfId="738" priority="36278" operator="lessThan">
      <formula>R$3</formula>
    </cfRule>
    <cfRule type="cellIs" dxfId="737" priority="36279" operator="greaterThan">
      <formula>R$3</formula>
    </cfRule>
  </conditionalFormatting>
  <conditionalFormatting sqref="B21:B24 C18:D18 B16:B17 B13:D13 G44:G227 B44:D227 C7:D7 B9:D10 G21:G24 B25:D25 G26:G34 B26:B34 B35:D35 B36:B39 G7:G9 B8:B9 B40:D42 G36:G42 B19:D20">
    <cfRule type="expression" dxfId="736" priority="28499">
      <formula>IF(OR($C7&lt;&gt;"",$D7&lt;&gt;""),TRUE,FALSE)</formula>
    </cfRule>
  </conditionalFormatting>
  <conditionalFormatting sqref="I7:J7">
    <cfRule type="expression" dxfId="735" priority="26371">
      <formula>IF(OR($C7&lt;&gt;"",$D7&lt;&gt;""),TRUE,FALSE)</formula>
    </cfRule>
  </conditionalFormatting>
  <conditionalFormatting sqref="H40:I40 E44:F227 H44:J227 E7:F7 F11:F14 H7:J7 H13:J13 H21:J22 E9:F10 H9:J9 E40:F42 H41:J42 H19:J19 E18:F20">
    <cfRule type="expression" dxfId="734" priority="26372">
      <formula>IF($E7="*VERIFICAR CÓDIGO*",TRUE,FALSE)</formula>
    </cfRule>
  </conditionalFormatting>
  <conditionalFormatting sqref="O5 O40 O20 O18 O13 O9:O10 O42:O227">
    <cfRule type="cellIs" dxfId="733" priority="26040" operator="equal">
      <formula>"C"</formula>
    </cfRule>
    <cfRule type="cellIs" dxfId="732" priority="26041" operator="equal">
      <formula>"A"</formula>
    </cfRule>
    <cfRule type="cellIs" dxfId="731" priority="26094" operator="equal">
      <formula>"B"</formula>
    </cfRule>
  </conditionalFormatting>
  <conditionalFormatting sqref="H6:H7 H19:J19 H40:I40 H16:J17 H10 H21:J24 H44:J228 H7:J9 I14:J14 H11:J13 H41:J42 H14:H26 H35:H36 H36:J39 H26:J34">
    <cfRule type="expression" dxfId="730" priority="36884">
      <formula>IF((SUMIF(A:A,A6,H:H)/COUNTIF(A:A,A6))&lt;&gt;H6,TRUE,FALSE)</formula>
    </cfRule>
  </conditionalFormatting>
  <conditionalFormatting sqref="B7">
    <cfRule type="expression" dxfId="729" priority="18642">
      <formula>IFERROR($E7,TRUE)</formula>
    </cfRule>
  </conditionalFormatting>
  <conditionalFormatting sqref="B7">
    <cfRule type="expression" dxfId="728" priority="18639">
      <formula>IF(AND($C7="",$D7=""),TRUE,FALSE)</formula>
    </cfRule>
  </conditionalFormatting>
  <conditionalFormatting sqref="B7">
    <cfRule type="expression" dxfId="727" priority="18641">
      <formula>IF(OR($C7&lt;&gt;"",$D7&lt;&gt;""),TRUE,FALSE)</formula>
    </cfRule>
  </conditionalFormatting>
  <conditionalFormatting sqref="B6:J6 L6:O6">
    <cfRule type="expression" dxfId="726" priority="18618">
      <formula>IFERROR($E6,TRUE)</formula>
    </cfRule>
  </conditionalFormatting>
  <conditionalFormatting sqref="N6">
    <cfRule type="expression" dxfId="725" priority="18619">
      <formula>IFERROR($E6,TRUE)</formula>
    </cfRule>
  </conditionalFormatting>
  <conditionalFormatting sqref="B6:J6 L6:O6">
    <cfRule type="expression" dxfId="724" priority="18614">
      <formula>IF(AND($C6="",$D6=""),TRUE,FALSE)</formula>
    </cfRule>
  </conditionalFormatting>
  <conditionalFormatting sqref="G6 B6:D6">
    <cfRule type="expression" dxfId="723" priority="18617">
      <formula>IF(OR($C6&lt;&gt;"",$D6&lt;&gt;""),TRUE,FALSE)</formula>
    </cfRule>
  </conditionalFormatting>
  <conditionalFormatting sqref="I6">
    <cfRule type="expression" dxfId="722" priority="18615">
      <formula>IF(OR($C6&lt;&gt;"",$D6&lt;&gt;""),TRUE,FALSE)</formula>
    </cfRule>
  </conditionalFormatting>
  <conditionalFormatting sqref="E6">
    <cfRule type="expression" dxfId="721" priority="18616">
      <formula>IF($E6="*VERIFICAR CÓDIGO*",TRUE,FALSE)</formula>
    </cfRule>
  </conditionalFormatting>
  <conditionalFormatting sqref="F6">
    <cfRule type="expression" dxfId="720" priority="18613">
      <formula>IF($E6="*VERIFICAR CÓDIGO*",TRUE,FALSE)</formula>
    </cfRule>
  </conditionalFormatting>
  <conditionalFormatting sqref="H6">
    <cfRule type="expression" dxfId="719" priority="18612">
      <formula>IF($E6="*VERIFICAR CÓDIGO*",TRUE,FALSE)</formula>
    </cfRule>
  </conditionalFormatting>
  <conditionalFormatting sqref="H6">
    <cfRule type="expression" dxfId="718" priority="18611">
      <formula>IF($E6="*VERIFICAR CÓDIGO*",TRUE,FALSE)</formula>
    </cfRule>
  </conditionalFormatting>
  <conditionalFormatting sqref="O6">
    <cfRule type="cellIs" dxfId="717" priority="18608" operator="equal">
      <formula>"C"</formula>
    </cfRule>
    <cfRule type="cellIs" dxfId="716" priority="18609" operator="equal">
      <formula>"A"</formula>
    </cfRule>
    <cfRule type="cellIs" dxfId="715" priority="18610" operator="equal">
      <formula>"B"</formula>
    </cfRule>
  </conditionalFormatting>
  <conditionalFormatting sqref="O7">
    <cfRule type="cellIs" dxfId="714" priority="18591" operator="equal">
      <formula>"C"</formula>
    </cfRule>
    <cfRule type="cellIs" dxfId="713" priority="18592" operator="equal">
      <formula>"A"</formula>
    </cfRule>
    <cfRule type="cellIs" dxfId="712" priority="18593" operator="equal">
      <formula>"B"</formula>
    </cfRule>
  </conditionalFormatting>
  <conditionalFormatting sqref="B5">
    <cfRule type="expression" dxfId="711" priority="18457">
      <formula>IFERROR($E5,TRUE)</formula>
    </cfRule>
  </conditionalFormatting>
  <conditionalFormatting sqref="B5">
    <cfRule type="expression" dxfId="710" priority="18455">
      <formula>IF(AND($C5="",$D5=""),TRUE,FALSE)</formula>
    </cfRule>
  </conditionalFormatting>
  <conditionalFormatting sqref="B5">
    <cfRule type="expression" dxfId="709" priority="18456">
      <formula>IF(OR($C5&lt;&gt;"",$D5&lt;&gt;""),TRUE,FALSE)</formula>
    </cfRule>
  </conditionalFormatting>
  <conditionalFormatting sqref="G10:I10">
    <cfRule type="expression" dxfId="708" priority="11405">
      <formula>IFERROR($E10,TRUE)</formula>
    </cfRule>
  </conditionalFormatting>
  <conditionalFormatting sqref="G10:I10">
    <cfRule type="expression" dxfId="707" priority="11402">
      <formula>IF(AND($C10="",$D10=""),TRUE,FALSE)</formula>
    </cfRule>
  </conditionalFormatting>
  <conditionalFormatting sqref="G10">
    <cfRule type="expression" dxfId="706" priority="11404">
      <formula>IF(OR($C10&lt;&gt;"",$D10&lt;&gt;""),TRUE,FALSE)</formula>
    </cfRule>
  </conditionalFormatting>
  <conditionalFormatting sqref="I10">
    <cfRule type="expression" dxfId="705" priority="11403">
      <formula>IF(OR($C10&lt;&gt;"",$D10&lt;&gt;""),TRUE,FALSE)</formula>
    </cfRule>
  </conditionalFormatting>
  <conditionalFormatting sqref="H10">
    <cfRule type="expression" dxfId="704" priority="11401">
      <formula>IF($E10="*VERIFICAR CÓDIGO*",TRUE,FALSE)</formula>
    </cfRule>
  </conditionalFormatting>
  <conditionalFormatting sqref="H10">
    <cfRule type="expression" dxfId="703" priority="11400">
      <formula>IF($E10="*VERIFICAR CÓDIGO*",TRUE,FALSE)</formula>
    </cfRule>
  </conditionalFormatting>
  <conditionalFormatting sqref="H10">
    <cfRule type="expression" dxfId="702" priority="11385">
      <formula>IFERROR($E10,TRUE)</formula>
    </cfRule>
  </conditionalFormatting>
  <conditionalFormatting sqref="H10">
    <cfRule type="expression" dxfId="701" priority="11384">
      <formula>IF(AND($C10="",$D10=""),TRUE,FALSE)</formula>
    </cfRule>
  </conditionalFormatting>
  <conditionalFormatting sqref="H10">
    <cfRule type="expression" dxfId="700" priority="11383">
      <formula>IF($E10="*VERIFICAR CÓDIGO*",TRUE,FALSE)</formula>
    </cfRule>
  </conditionalFormatting>
  <conditionalFormatting sqref="H10">
    <cfRule type="expression" dxfId="699" priority="11382">
      <formula>IF($E10="*VERIFICAR CÓDIGO*",TRUE,FALSE)</formula>
    </cfRule>
  </conditionalFormatting>
  <conditionalFormatting sqref="H10">
    <cfRule type="expression" dxfId="698" priority="11381">
      <formula>IFERROR($E10,TRUE)</formula>
    </cfRule>
  </conditionalFormatting>
  <conditionalFormatting sqref="H10">
    <cfRule type="expression" dxfId="697" priority="11380">
      <formula>IF(AND($C10="",$D10=""),TRUE,FALSE)</formula>
    </cfRule>
  </conditionalFormatting>
  <conditionalFormatting sqref="H10">
    <cfRule type="expression" dxfId="696" priority="11379">
      <formula>IF($E10="*VERIFICAR CÓDIGO*",TRUE,FALSE)</formula>
    </cfRule>
  </conditionalFormatting>
  <conditionalFormatting sqref="H10">
    <cfRule type="expression" dxfId="695" priority="11378">
      <formula>IF($E10="*VERIFICAR CÓDIGO*",TRUE,FALSE)</formula>
    </cfRule>
  </conditionalFormatting>
  <conditionalFormatting sqref="H10">
    <cfRule type="expression" dxfId="694" priority="11377">
      <formula>IFERROR($E10,TRUE)</formula>
    </cfRule>
  </conditionalFormatting>
  <conditionalFormatting sqref="H10">
    <cfRule type="expression" dxfId="693" priority="11375">
      <formula>IF(AND($C10="",$D10=""),TRUE,FALSE)</formula>
    </cfRule>
  </conditionalFormatting>
  <conditionalFormatting sqref="H10">
    <cfRule type="expression" dxfId="692" priority="11376">
      <formula>IF($E10="*VERIFICAR CÓDIGO*",TRUE,FALSE)</formula>
    </cfRule>
  </conditionalFormatting>
  <conditionalFormatting sqref="H10">
    <cfRule type="expression" dxfId="691" priority="11374">
      <formula>IFERROR($E10,TRUE)</formula>
    </cfRule>
  </conditionalFormatting>
  <conditionalFormatting sqref="H10">
    <cfRule type="expression" dxfId="690" priority="11373">
      <formula>IF(AND($C10="",$D10=""),TRUE,FALSE)</formula>
    </cfRule>
  </conditionalFormatting>
  <conditionalFormatting sqref="H10">
    <cfRule type="expression" dxfId="689" priority="11372">
      <formula>IF($E10="*VERIFICAR CÓDIGO*",TRUE,FALSE)</formula>
    </cfRule>
  </conditionalFormatting>
  <conditionalFormatting sqref="H10">
    <cfRule type="expression" dxfId="688" priority="11371">
      <formula>IF($E10="*VERIFICAR CÓDIGO*",TRUE,FALSE)</formula>
    </cfRule>
  </conditionalFormatting>
  <conditionalFormatting sqref="H10">
    <cfRule type="expression" dxfId="687" priority="11370">
      <formula>IFERROR($E10,TRUE)</formula>
    </cfRule>
  </conditionalFormatting>
  <conditionalFormatting sqref="H10">
    <cfRule type="expression" dxfId="686" priority="11369">
      <formula>IF(AND($C10="",$D10=""),TRUE,FALSE)</formula>
    </cfRule>
  </conditionalFormatting>
  <conditionalFormatting sqref="H10">
    <cfRule type="expression" dxfId="685" priority="11368">
      <formula>IF($E10="*VERIFICAR CÓDIGO*",TRUE,FALSE)</formula>
    </cfRule>
  </conditionalFormatting>
  <conditionalFormatting sqref="H10">
    <cfRule type="expression" dxfId="684" priority="11367">
      <formula>IF($E10="*VERIFICAR CÓDIGO*",TRUE,FALSE)</formula>
    </cfRule>
  </conditionalFormatting>
  <conditionalFormatting sqref="H10">
    <cfRule type="expression" dxfId="683" priority="11366">
      <formula>IFERROR($E10,TRUE)</formula>
    </cfRule>
  </conditionalFormatting>
  <conditionalFormatting sqref="H10">
    <cfRule type="expression" dxfId="682" priority="11365">
      <formula>IF(AND($C10="",$D10=""),TRUE,FALSE)</formula>
    </cfRule>
  </conditionalFormatting>
  <conditionalFormatting sqref="H10">
    <cfRule type="expression" dxfId="681" priority="11364">
      <formula>IF($E10="*VERIFICAR CÓDIGO*",TRUE,FALSE)</formula>
    </cfRule>
  </conditionalFormatting>
  <conditionalFormatting sqref="H10">
    <cfRule type="expression" dxfId="680" priority="11363">
      <formula>IF($E10="*VERIFICAR CÓDIGO*",TRUE,FALSE)</formula>
    </cfRule>
  </conditionalFormatting>
  <conditionalFormatting sqref="H10">
    <cfRule type="expression" dxfId="679" priority="11361">
      <formula>IF(AND($C10="",$D10=""),TRUE,FALSE)</formula>
    </cfRule>
  </conditionalFormatting>
  <conditionalFormatting sqref="H10">
    <cfRule type="expression" dxfId="678" priority="11362">
      <formula>IFERROR($E10,TRUE)</formula>
    </cfRule>
  </conditionalFormatting>
  <conditionalFormatting sqref="H10">
    <cfRule type="expression" dxfId="677" priority="11360">
      <formula>IF($E10="*VERIFICAR CÓDIGO*",TRUE,FALSE)</formula>
    </cfRule>
  </conditionalFormatting>
  <conditionalFormatting sqref="H10">
    <cfRule type="expression" dxfId="676" priority="11359">
      <formula>IF($E10="*VERIFICAR CÓDIGO*",TRUE,FALSE)</formula>
    </cfRule>
  </conditionalFormatting>
  <conditionalFormatting sqref="H10">
    <cfRule type="expression" dxfId="675" priority="11358">
      <formula>IFERROR($E10,TRUE)</formula>
    </cfRule>
  </conditionalFormatting>
  <conditionalFormatting sqref="H10">
    <cfRule type="expression" dxfId="674" priority="11357">
      <formula>IF(AND($C10="",$D10=""),TRUE,FALSE)</formula>
    </cfRule>
  </conditionalFormatting>
  <conditionalFormatting sqref="H10">
    <cfRule type="expression" dxfId="673" priority="11356">
      <formula>IF($E10="*VERIFICAR CÓDIGO*",TRUE,FALSE)</formula>
    </cfRule>
  </conditionalFormatting>
  <conditionalFormatting sqref="H10">
    <cfRule type="expression" dxfId="672" priority="11355">
      <formula>IF($E10="*VERIFICAR CÓDIGO*",TRUE,FALSE)</formula>
    </cfRule>
  </conditionalFormatting>
  <conditionalFormatting sqref="B18">
    <cfRule type="expression" dxfId="671" priority="11284">
      <formula>IFERROR($E18,TRUE)</formula>
    </cfRule>
  </conditionalFormatting>
  <conditionalFormatting sqref="B18">
    <cfRule type="expression" dxfId="670" priority="11282">
      <formula>IF(AND($C18="",$D18=""),TRUE,FALSE)</formula>
    </cfRule>
  </conditionalFormatting>
  <conditionalFormatting sqref="B18">
    <cfRule type="expression" dxfId="669" priority="11283">
      <formula>IF(OR($C18&lt;&gt;"",$D18&lt;&gt;""),TRUE,FALSE)</formula>
    </cfRule>
  </conditionalFormatting>
  <conditionalFormatting sqref="G18:I18">
    <cfRule type="expression" dxfId="668" priority="11281">
      <formula>IFERROR($E18,TRUE)</formula>
    </cfRule>
  </conditionalFormatting>
  <conditionalFormatting sqref="G18:I18">
    <cfRule type="expression" dxfId="667" priority="11278">
      <formula>IF(AND($C18="",$D18=""),TRUE,FALSE)</formula>
    </cfRule>
  </conditionalFormatting>
  <conditionalFormatting sqref="G18">
    <cfRule type="expression" dxfId="666" priority="11280">
      <formula>IF(OR($C18&lt;&gt;"",$D18&lt;&gt;""),TRUE,FALSE)</formula>
    </cfRule>
  </conditionalFormatting>
  <conditionalFormatting sqref="I18">
    <cfRule type="expression" dxfId="665" priority="11279">
      <formula>IF(OR($C18&lt;&gt;"",$D18&lt;&gt;""),TRUE,FALSE)</formula>
    </cfRule>
  </conditionalFormatting>
  <conditionalFormatting sqref="H18">
    <cfRule type="expression" dxfId="664" priority="11277">
      <formula>IF($E18="*VERIFICAR CÓDIGO*",TRUE,FALSE)</formula>
    </cfRule>
  </conditionalFormatting>
  <conditionalFormatting sqref="H18">
    <cfRule type="expression" dxfId="663" priority="11276">
      <formula>IF($E18="*VERIFICAR CÓDIGO*",TRUE,FALSE)</formula>
    </cfRule>
  </conditionalFormatting>
  <conditionalFormatting sqref="H18">
    <cfRule type="expression" dxfId="662" priority="11261">
      <formula>IFERROR($E18,TRUE)</formula>
    </cfRule>
  </conditionalFormatting>
  <conditionalFormatting sqref="H18">
    <cfRule type="expression" dxfId="661" priority="11260">
      <formula>IF(AND($C18="",$D18=""),TRUE,FALSE)</formula>
    </cfRule>
  </conditionalFormatting>
  <conditionalFormatting sqref="H18">
    <cfRule type="expression" dxfId="660" priority="11259">
      <formula>IF($E18="*VERIFICAR CÓDIGO*",TRUE,FALSE)</formula>
    </cfRule>
  </conditionalFormatting>
  <conditionalFormatting sqref="H18">
    <cfRule type="expression" dxfId="659" priority="11258">
      <formula>IF($E18="*VERIFICAR CÓDIGO*",TRUE,FALSE)</formula>
    </cfRule>
  </conditionalFormatting>
  <conditionalFormatting sqref="H18">
    <cfRule type="expression" dxfId="658" priority="11257">
      <formula>IFERROR($E18,TRUE)</formula>
    </cfRule>
  </conditionalFormatting>
  <conditionalFormatting sqref="H18">
    <cfRule type="expression" dxfId="657" priority="11256">
      <formula>IF(AND($C18="",$D18=""),TRUE,FALSE)</formula>
    </cfRule>
  </conditionalFormatting>
  <conditionalFormatting sqref="H18">
    <cfRule type="expression" dxfId="656" priority="11255">
      <formula>IF($E18="*VERIFICAR CÓDIGO*",TRUE,FALSE)</formula>
    </cfRule>
  </conditionalFormatting>
  <conditionalFormatting sqref="H18">
    <cfRule type="expression" dxfId="655" priority="11254">
      <formula>IF($E18="*VERIFICAR CÓDIGO*",TRUE,FALSE)</formula>
    </cfRule>
  </conditionalFormatting>
  <conditionalFormatting sqref="H18">
    <cfRule type="expression" dxfId="654" priority="11253">
      <formula>IFERROR($E18,TRUE)</formula>
    </cfRule>
  </conditionalFormatting>
  <conditionalFormatting sqref="H18">
    <cfRule type="expression" dxfId="653" priority="11251">
      <formula>IF(AND($C18="",$D18=""),TRUE,FALSE)</formula>
    </cfRule>
  </conditionalFormatting>
  <conditionalFormatting sqref="H18">
    <cfRule type="expression" dxfId="652" priority="11252">
      <formula>IF($E18="*VERIFICAR CÓDIGO*",TRUE,FALSE)</formula>
    </cfRule>
  </conditionalFormatting>
  <conditionalFormatting sqref="H18">
    <cfRule type="expression" dxfId="651" priority="11250">
      <formula>IFERROR($E18,TRUE)</formula>
    </cfRule>
  </conditionalFormatting>
  <conditionalFormatting sqref="H18">
    <cfRule type="expression" dxfId="650" priority="11249">
      <formula>IF(AND($C18="",$D18=""),TRUE,FALSE)</formula>
    </cfRule>
  </conditionalFormatting>
  <conditionalFormatting sqref="H18">
    <cfRule type="expression" dxfId="649" priority="11248">
      <formula>IF($E18="*VERIFICAR CÓDIGO*",TRUE,FALSE)</formula>
    </cfRule>
  </conditionalFormatting>
  <conditionalFormatting sqref="H18">
    <cfRule type="expression" dxfId="648" priority="11247">
      <formula>IF($E18="*VERIFICAR CÓDIGO*",TRUE,FALSE)</formula>
    </cfRule>
  </conditionalFormatting>
  <conditionalFormatting sqref="H18">
    <cfRule type="expression" dxfId="647" priority="11246">
      <formula>IFERROR($E18,TRUE)</formula>
    </cfRule>
  </conditionalFormatting>
  <conditionalFormatting sqref="H18">
    <cfRule type="expression" dxfId="646" priority="11245">
      <formula>IF(AND($C18="",$D18=""),TRUE,FALSE)</formula>
    </cfRule>
  </conditionalFormatting>
  <conditionalFormatting sqref="H18">
    <cfRule type="expression" dxfId="645" priority="11244">
      <formula>IF($E18="*VERIFICAR CÓDIGO*",TRUE,FALSE)</formula>
    </cfRule>
  </conditionalFormatting>
  <conditionalFormatting sqref="H18">
    <cfRule type="expression" dxfId="644" priority="11243">
      <formula>IF($E18="*VERIFICAR CÓDIGO*",TRUE,FALSE)</formula>
    </cfRule>
  </conditionalFormatting>
  <conditionalFormatting sqref="H18">
    <cfRule type="expression" dxfId="643" priority="11242">
      <formula>IFERROR($E18,TRUE)</formula>
    </cfRule>
  </conditionalFormatting>
  <conditionalFormatting sqref="H18">
    <cfRule type="expression" dxfId="642" priority="11241">
      <formula>IF(AND($C18="",$D18=""),TRUE,FALSE)</formula>
    </cfRule>
  </conditionalFormatting>
  <conditionalFormatting sqref="H18">
    <cfRule type="expression" dxfId="641" priority="11240">
      <formula>IF($E18="*VERIFICAR CÓDIGO*",TRUE,FALSE)</formula>
    </cfRule>
  </conditionalFormatting>
  <conditionalFormatting sqref="H18">
    <cfRule type="expression" dxfId="640" priority="11239">
      <formula>IF($E18="*VERIFICAR CÓDIGO*",TRUE,FALSE)</formula>
    </cfRule>
  </conditionalFormatting>
  <conditionalFormatting sqref="H18">
    <cfRule type="expression" dxfId="639" priority="11237">
      <formula>IF(AND($C18="",$D18=""),TRUE,FALSE)</formula>
    </cfRule>
  </conditionalFormatting>
  <conditionalFormatting sqref="H18">
    <cfRule type="expression" dxfId="638" priority="11238">
      <formula>IFERROR($E18,TRUE)</formula>
    </cfRule>
  </conditionalFormatting>
  <conditionalFormatting sqref="H18">
    <cfRule type="expression" dxfId="637" priority="11236">
      <formula>IF($E18="*VERIFICAR CÓDIGO*",TRUE,FALSE)</formula>
    </cfRule>
  </conditionalFormatting>
  <conditionalFormatting sqref="H18">
    <cfRule type="expression" dxfId="636" priority="11235">
      <formula>IF($E18="*VERIFICAR CÓDIGO*",TRUE,FALSE)</formula>
    </cfRule>
  </conditionalFormatting>
  <conditionalFormatting sqref="H18">
    <cfRule type="expression" dxfId="635" priority="11234">
      <formula>IFERROR($E18,TRUE)</formula>
    </cfRule>
  </conditionalFormatting>
  <conditionalFormatting sqref="H18">
    <cfRule type="expression" dxfId="634" priority="11233">
      <formula>IF(AND($C18="",$D18=""),TRUE,FALSE)</formula>
    </cfRule>
  </conditionalFormatting>
  <conditionalFormatting sqref="H18">
    <cfRule type="expression" dxfId="633" priority="11232">
      <formula>IF($E18="*VERIFICAR CÓDIGO*",TRUE,FALSE)</formula>
    </cfRule>
  </conditionalFormatting>
  <conditionalFormatting sqref="H18">
    <cfRule type="expression" dxfId="632" priority="11231">
      <formula>IF($E18="*VERIFICAR CÓDIGO*",TRUE,FALSE)</formula>
    </cfRule>
  </conditionalFormatting>
  <conditionalFormatting sqref="O19">
    <cfRule type="cellIs" dxfId="631" priority="10831" operator="equal">
      <formula>"C"</formula>
    </cfRule>
    <cfRule type="cellIs" dxfId="630" priority="10832" operator="equal">
      <formula>"A"</formula>
    </cfRule>
    <cfRule type="cellIs" dxfId="629" priority="10833" operator="equal">
      <formula>"B"</formula>
    </cfRule>
  </conditionalFormatting>
  <conditionalFormatting sqref="H15">
    <cfRule type="expression" dxfId="628" priority="6140">
      <formula>IF($E15="*VERIFICAR CÓDIGO*",TRUE,FALSE)</formula>
    </cfRule>
  </conditionalFormatting>
  <conditionalFormatting sqref="M12 M15">
    <cfRule type="expression" dxfId="627" priority="6131">
      <formula>IFERROR($E12,TRUE)</formula>
    </cfRule>
  </conditionalFormatting>
  <conditionalFormatting sqref="M12 M15">
    <cfRule type="expression" dxfId="626" priority="6130">
      <formula>IF(AND($C12="",$D12=""),TRUE,FALSE)</formula>
    </cfRule>
  </conditionalFormatting>
  <conditionalFormatting sqref="E15">
    <cfRule type="expression" dxfId="625" priority="6128">
      <formula>IF($E15="*VERIFICAR CÓDIGO*",TRUE,FALSE)</formula>
    </cfRule>
  </conditionalFormatting>
  <conditionalFormatting sqref="H15">
    <cfRule type="expression" dxfId="624" priority="6116">
      <formula>IF($E15="*VERIFICAR CÓDIGO*",TRUE,FALSE)</formula>
    </cfRule>
  </conditionalFormatting>
  <conditionalFormatting sqref="B11:B12">
    <cfRule type="expression" dxfId="623" priority="6272">
      <formula>IFERROR($E11,TRUE)</formula>
    </cfRule>
  </conditionalFormatting>
  <conditionalFormatting sqref="B11:B12">
    <cfRule type="expression" dxfId="622" priority="6270">
      <formula>IF(AND($C11="",$D11=""),TRUE,FALSE)</formula>
    </cfRule>
  </conditionalFormatting>
  <conditionalFormatting sqref="B11:B12">
    <cfRule type="expression" dxfId="621" priority="6271">
      <formula>IF(OR($C11&lt;&gt;"",$D11&lt;&gt;""),TRUE,FALSE)</formula>
    </cfRule>
  </conditionalFormatting>
  <conditionalFormatting sqref="L11">
    <cfRule type="expression" dxfId="620" priority="6263">
      <formula>IFERROR($E11,TRUE)</formula>
    </cfRule>
  </conditionalFormatting>
  <conditionalFormatting sqref="L11">
    <cfRule type="expression" dxfId="619" priority="6262">
      <formula>IF(AND($C11="",$D11=""),TRUE,FALSE)</formula>
    </cfRule>
  </conditionalFormatting>
  <conditionalFormatting sqref="M11">
    <cfRule type="expression" dxfId="618" priority="6254">
      <formula>IF(AND($C11="",$D11=""),TRUE,FALSE)</formula>
    </cfRule>
  </conditionalFormatting>
  <conditionalFormatting sqref="O11">
    <cfRule type="expression" dxfId="617" priority="6260">
      <formula>IFERROR($E11,TRUE)</formula>
    </cfRule>
  </conditionalFormatting>
  <conditionalFormatting sqref="O11">
    <cfRule type="expression" dxfId="616" priority="6259">
      <formula>IF(AND($C11="",$D11=""),TRUE,FALSE)</formula>
    </cfRule>
  </conditionalFormatting>
  <conditionalFormatting sqref="O11">
    <cfRule type="cellIs" dxfId="615" priority="6256" operator="equal">
      <formula>"C"</formula>
    </cfRule>
    <cfRule type="cellIs" dxfId="614" priority="6257" operator="equal">
      <formula>"A"</formula>
    </cfRule>
    <cfRule type="cellIs" dxfId="613" priority="6258" operator="equal">
      <formula>"B"</formula>
    </cfRule>
  </conditionalFormatting>
  <conditionalFormatting sqref="M11">
    <cfRule type="expression" dxfId="612" priority="6255">
      <formula>IFERROR($E11,TRUE)</formula>
    </cfRule>
  </conditionalFormatting>
  <conditionalFormatting sqref="H15">
    <cfRule type="expression" dxfId="611" priority="6141">
      <formula>IF($E15="*VERIFICAR CÓDIGO*",TRUE,FALSE)</formula>
    </cfRule>
  </conditionalFormatting>
  <conditionalFormatting sqref="O12 N15:O15">
    <cfRule type="expression" dxfId="610" priority="6136">
      <formula>IFERROR($E12,TRUE)</formula>
    </cfRule>
  </conditionalFormatting>
  <conditionalFormatting sqref="E15:F15">
    <cfRule type="expression" dxfId="609" priority="6129">
      <formula>IFERROR($E15,TRUE)</formula>
    </cfRule>
  </conditionalFormatting>
  <conditionalFormatting sqref="F15">
    <cfRule type="expression" dxfId="608" priority="6126">
      <formula>IF($E15="*VERIFICAR CÓDIGO*",TRUE,FALSE)</formula>
    </cfRule>
  </conditionalFormatting>
  <conditionalFormatting sqref="H15">
    <cfRule type="expression" dxfId="607" priority="6125">
      <formula>IFERROR($E15,TRUE)</formula>
    </cfRule>
  </conditionalFormatting>
  <conditionalFormatting sqref="H15">
    <cfRule type="expression" dxfId="606" priority="6124">
      <formula>IF(AND($C15="",$D15=""),TRUE,FALSE)</formula>
    </cfRule>
  </conditionalFormatting>
  <conditionalFormatting sqref="H15">
    <cfRule type="expression" dxfId="605" priority="6123">
      <formula>IF($E15="*VERIFICAR CÓDIGO*",TRUE,FALSE)</formula>
    </cfRule>
  </conditionalFormatting>
  <conditionalFormatting sqref="H15">
    <cfRule type="expression" dxfId="604" priority="6122">
      <formula>IF($E15="*VERIFICAR CÓDIGO*",TRUE,FALSE)</formula>
    </cfRule>
  </conditionalFormatting>
  <conditionalFormatting sqref="H15">
    <cfRule type="expression" dxfId="603" priority="6120">
      <formula>IF(AND($C15="",$D15=""),TRUE,FALSE)</formula>
    </cfRule>
  </conditionalFormatting>
  <conditionalFormatting sqref="H15">
    <cfRule type="expression" dxfId="602" priority="6121">
      <formula>IFERROR($E15,TRUE)</formula>
    </cfRule>
  </conditionalFormatting>
  <conditionalFormatting sqref="H15">
    <cfRule type="expression" dxfId="601" priority="6119">
      <formula>IF($E15="*VERIFICAR CÓDIGO*",TRUE,FALSE)</formula>
    </cfRule>
  </conditionalFormatting>
  <conditionalFormatting sqref="H15">
    <cfRule type="expression" dxfId="600" priority="6118">
      <formula>IF($E15="*VERIFICAR CÓDIGO*",TRUE,FALSE)</formula>
    </cfRule>
  </conditionalFormatting>
  <conditionalFormatting sqref="H15">
    <cfRule type="expression" dxfId="599" priority="6117">
      <formula>IFERROR($E15,TRUE)</formula>
    </cfRule>
  </conditionalFormatting>
  <conditionalFormatting sqref="C11">
    <cfRule type="expression" dxfId="598" priority="6218">
      <formula>IFERROR($E11,TRUE)</formula>
    </cfRule>
  </conditionalFormatting>
  <conditionalFormatting sqref="C11">
    <cfRule type="expression" dxfId="597" priority="6216">
      <formula>IF(AND($C11="",$D11=""),TRUE,FALSE)</formula>
    </cfRule>
  </conditionalFormatting>
  <conditionalFormatting sqref="C11">
    <cfRule type="expression" dxfId="596" priority="6217">
      <formula>IF(OR($C11&lt;&gt;"",$D11&lt;&gt;""),TRUE,FALSE)</formula>
    </cfRule>
  </conditionalFormatting>
  <conditionalFormatting sqref="D11">
    <cfRule type="expression" dxfId="595" priority="6215">
      <formula>IFERROR($E11,TRUE)</formula>
    </cfRule>
  </conditionalFormatting>
  <conditionalFormatting sqref="D11">
    <cfRule type="expression" dxfId="594" priority="6213">
      <formula>IF(AND($C11="",$D11=""),TRUE,FALSE)</formula>
    </cfRule>
  </conditionalFormatting>
  <conditionalFormatting sqref="D11">
    <cfRule type="expression" dxfId="593" priority="6214">
      <formula>IF(OR($C11&lt;&gt;"",$D11&lt;&gt;""),TRUE,FALSE)</formula>
    </cfRule>
  </conditionalFormatting>
  <conditionalFormatting sqref="B15">
    <cfRule type="expression" dxfId="592" priority="6148">
      <formula>IFERROR($E15,TRUE)</formula>
    </cfRule>
  </conditionalFormatting>
  <conditionalFormatting sqref="B15">
    <cfRule type="expression" dxfId="591" priority="6146">
      <formula>IF(AND($C15="",$D15=""),TRUE,FALSE)</formula>
    </cfRule>
  </conditionalFormatting>
  <conditionalFormatting sqref="B15">
    <cfRule type="expression" dxfId="590" priority="6147">
      <formula>IF(OR($C15&lt;&gt;"",$D15&lt;&gt;""),TRUE,FALSE)</formula>
    </cfRule>
  </conditionalFormatting>
  <conditionalFormatting sqref="G15:I15">
    <cfRule type="expression" dxfId="589" priority="6145">
      <formula>IFERROR($E15,TRUE)</formula>
    </cfRule>
  </conditionalFormatting>
  <conditionalFormatting sqref="G15:I15">
    <cfRule type="expression" dxfId="588" priority="6142">
      <formula>IF(AND($C15="",$D15=""),TRUE,FALSE)</formula>
    </cfRule>
  </conditionalFormatting>
  <conditionalFormatting sqref="G15">
    <cfRule type="expression" dxfId="587" priority="6144">
      <formula>IF(OR($C15&lt;&gt;"",$D15&lt;&gt;""),TRUE,FALSE)</formula>
    </cfRule>
  </conditionalFormatting>
  <conditionalFormatting sqref="I15">
    <cfRule type="expression" dxfId="586" priority="6143">
      <formula>IF(OR($C15&lt;&gt;"",$D15&lt;&gt;""),TRUE,FALSE)</formula>
    </cfRule>
  </conditionalFormatting>
  <conditionalFormatting sqref="L12 L15">
    <cfRule type="expression" dxfId="585" priority="6139">
      <formula>IFERROR($E12,TRUE)</formula>
    </cfRule>
  </conditionalFormatting>
  <conditionalFormatting sqref="L12 L15">
    <cfRule type="expression" dxfId="584" priority="6138">
      <formula>IF(AND($C12="",$D12=""),TRUE,FALSE)</formula>
    </cfRule>
  </conditionalFormatting>
  <conditionalFormatting sqref="N15">
    <cfRule type="expression" dxfId="583" priority="6137">
      <formula>IFERROR($E15,TRUE)</formula>
    </cfRule>
  </conditionalFormatting>
  <conditionalFormatting sqref="O12 N15:O15">
    <cfRule type="expression" dxfId="582" priority="6135">
      <formula>IF(AND($C12="",$D12=""),TRUE,FALSE)</formula>
    </cfRule>
  </conditionalFormatting>
  <conditionalFormatting sqref="O12 O15">
    <cfRule type="cellIs" dxfId="581" priority="6132" operator="equal">
      <formula>"C"</formula>
    </cfRule>
    <cfRule type="cellIs" dxfId="580" priority="6133" operator="equal">
      <formula>"A"</formula>
    </cfRule>
    <cfRule type="cellIs" dxfId="579" priority="6134" operator="equal">
      <formula>"B"</formula>
    </cfRule>
  </conditionalFormatting>
  <conditionalFormatting sqref="E15:F15">
    <cfRule type="expression" dxfId="578" priority="6127">
      <formula>IF(AND($C15="",$D15=""),TRUE,FALSE)</formula>
    </cfRule>
  </conditionalFormatting>
  <conditionalFormatting sqref="H15">
    <cfRule type="expression" dxfId="577" priority="6115">
      <formula>IF(AND($C15="",$D15=""),TRUE,FALSE)</formula>
    </cfRule>
  </conditionalFormatting>
  <conditionalFormatting sqref="H15">
    <cfRule type="expression" dxfId="576" priority="6114">
      <formula>IFERROR($E15,TRUE)</formula>
    </cfRule>
  </conditionalFormatting>
  <conditionalFormatting sqref="H15">
    <cfRule type="expression" dxfId="575" priority="6113">
      <formula>IF(AND($C15="",$D15=""),TRUE,FALSE)</formula>
    </cfRule>
  </conditionalFormatting>
  <conditionalFormatting sqref="H15">
    <cfRule type="expression" dxfId="574" priority="6112">
      <formula>IF($E15="*VERIFICAR CÓDIGO*",TRUE,FALSE)</formula>
    </cfRule>
  </conditionalFormatting>
  <conditionalFormatting sqref="H15">
    <cfRule type="expression" dxfId="573" priority="6111">
      <formula>IF($E15="*VERIFICAR CÓDIGO*",TRUE,FALSE)</formula>
    </cfRule>
  </conditionalFormatting>
  <conditionalFormatting sqref="H15">
    <cfRule type="expression" dxfId="572" priority="6110">
      <formula>IFERROR($E15,TRUE)</formula>
    </cfRule>
  </conditionalFormatting>
  <conditionalFormatting sqref="H15">
    <cfRule type="expression" dxfId="571" priority="6109">
      <formula>IF(AND($C15="",$D15=""),TRUE,FALSE)</formula>
    </cfRule>
  </conditionalFormatting>
  <conditionalFormatting sqref="H15">
    <cfRule type="expression" dxfId="570" priority="6108">
      <formula>IF($E15="*VERIFICAR CÓDIGO*",TRUE,FALSE)</formula>
    </cfRule>
  </conditionalFormatting>
  <conditionalFormatting sqref="H15">
    <cfRule type="expression" dxfId="569" priority="6107">
      <formula>IF($E15="*VERIFICAR CÓDIGO*",TRUE,FALSE)</formula>
    </cfRule>
  </conditionalFormatting>
  <conditionalFormatting sqref="H15">
    <cfRule type="expression" dxfId="568" priority="6106">
      <formula>IFERROR($E15,TRUE)</formula>
    </cfRule>
  </conditionalFormatting>
  <conditionalFormatting sqref="H15">
    <cfRule type="expression" dxfId="567" priority="6105">
      <formula>IF(AND($C15="",$D15=""),TRUE,FALSE)</formula>
    </cfRule>
  </conditionalFormatting>
  <conditionalFormatting sqref="H15">
    <cfRule type="expression" dxfId="566" priority="6104">
      <formula>IF($E15="*VERIFICAR CÓDIGO*",TRUE,FALSE)</formula>
    </cfRule>
  </conditionalFormatting>
  <conditionalFormatting sqref="H15">
    <cfRule type="expression" dxfId="565" priority="6103">
      <formula>IF($E15="*VERIFICAR CÓDIGO*",TRUE,FALSE)</formula>
    </cfRule>
  </conditionalFormatting>
  <conditionalFormatting sqref="H15">
    <cfRule type="expression" dxfId="564" priority="6101">
      <formula>IF(AND($C15="",$D15=""),TRUE,FALSE)</formula>
    </cfRule>
  </conditionalFormatting>
  <conditionalFormatting sqref="H15">
    <cfRule type="expression" dxfId="563" priority="6102">
      <formula>IFERROR($E15,TRUE)</formula>
    </cfRule>
  </conditionalFormatting>
  <conditionalFormatting sqref="H15">
    <cfRule type="expression" dxfId="562" priority="6100">
      <formula>IF($E15="*VERIFICAR CÓDIGO*",TRUE,FALSE)</formula>
    </cfRule>
  </conditionalFormatting>
  <conditionalFormatting sqref="H15">
    <cfRule type="expression" dxfId="561" priority="6099">
      <formula>IF($E15="*VERIFICAR CÓDIGO*",TRUE,FALSE)</formula>
    </cfRule>
  </conditionalFormatting>
  <conditionalFormatting sqref="H15">
    <cfRule type="expression" dxfId="560" priority="6098">
      <formula>IFERROR($E15,TRUE)</formula>
    </cfRule>
  </conditionalFormatting>
  <conditionalFormatting sqref="H15">
    <cfRule type="expression" dxfId="559" priority="6097">
      <formula>IF(AND($C15="",$D15=""),TRUE,FALSE)</formula>
    </cfRule>
  </conditionalFormatting>
  <conditionalFormatting sqref="H15">
    <cfRule type="expression" dxfId="558" priority="6096">
      <formula>IF($E15="*VERIFICAR CÓDIGO*",TRUE,FALSE)</formula>
    </cfRule>
  </conditionalFormatting>
  <conditionalFormatting sqref="H15">
    <cfRule type="expression" dxfId="557" priority="6095">
      <formula>IF($E15="*VERIFICAR CÓDIGO*",TRUE,FALSE)</formula>
    </cfRule>
  </conditionalFormatting>
  <conditionalFormatting sqref="C12 C15">
    <cfRule type="expression" dxfId="556" priority="6094">
      <formula>IFERROR($E12,TRUE)</formula>
    </cfRule>
  </conditionalFormatting>
  <conditionalFormatting sqref="C12 C15">
    <cfRule type="expression" dxfId="555" priority="6092">
      <formula>IF(AND($C12="",$D12=""),TRUE,FALSE)</formula>
    </cfRule>
  </conditionalFormatting>
  <conditionalFormatting sqref="C12 C15">
    <cfRule type="expression" dxfId="554" priority="6093">
      <formula>IF(OR($C12&lt;&gt;"",$D12&lt;&gt;""),TRUE,FALSE)</formula>
    </cfRule>
  </conditionalFormatting>
  <conditionalFormatting sqref="D12 D15">
    <cfRule type="expression" dxfId="553" priority="6091">
      <formula>IFERROR($E12,TRUE)</formula>
    </cfRule>
  </conditionalFormatting>
  <conditionalFormatting sqref="D12 D15">
    <cfRule type="expression" dxfId="552" priority="6089">
      <formula>IF(AND($C12="",$D12=""),TRUE,FALSE)</formula>
    </cfRule>
  </conditionalFormatting>
  <conditionalFormatting sqref="D12 D15">
    <cfRule type="expression" dxfId="551" priority="6090">
      <formula>IF(OR($C12&lt;&gt;"",$D12&lt;&gt;""),TRUE,FALSE)</formula>
    </cfRule>
  </conditionalFormatting>
  <conditionalFormatting sqref="H11:J12">
    <cfRule type="expression" dxfId="550" priority="5055">
      <formula>IFERROR($E11,TRUE)</formula>
    </cfRule>
  </conditionalFormatting>
  <conditionalFormatting sqref="H11:J12">
    <cfRule type="expression" dxfId="549" priority="5053">
      <formula>IF(AND($C11="",$D11=""),TRUE,FALSE)</formula>
    </cfRule>
  </conditionalFormatting>
  <conditionalFormatting sqref="H11:J12">
    <cfRule type="expression" dxfId="548" priority="5054">
      <formula>IF($E11="*VERIFICAR CÓDIGO*",TRUE,FALSE)</formula>
    </cfRule>
  </conditionalFormatting>
  <conditionalFormatting sqref="H11:J12">
    <cfRule type="expression" dxfId="547" priority="5052">
      <formula>IFERROR($E11,TRUE)</formula>
    </cfRule>
  </conditionalFormatting>
  <conditionalFormatting sqref="H11:J12">
    <cfRule type="expression" dxfId="546" priority="5051">
      <formula>IF(AND($C11="",$D11=""),TRUE,FALSE)</formula>
    </cfRule>
  </conditionalFormatting>
  <conditionalFormatting sqref="H11:J12">
    <cfRule type="expression" dxfId="545" priority="5050">
      <formula>IF($E11="*VERIFICAR CÓDIGO*",TRUE,FALSE)</formula>
    </cfRule>
  </conditionalFormatting>
  <conditionalFormatting sqref="H11:J12">
    <cfRule type="expression" dxfId="544" priority="5049">
      <formula>IF($E11="*VERIFICAR CÓDIGO*",TRUE,FALSE)</formula>
    </cfRule>
  </conditionalFormatting>
  <conditionalFormatting sqref="H11:J12">
    <cfRule type="expression" dxfId="543" priority="5048">
      <formula>IFERROR($E11,TRUE)</formula>
    </cfRule>
  </conditionalFormatting>
  <conditionalFormatting sqref="H11:J12">
    <cfRule type="expression" dxfId="542" priority="5046">
      <formula>IF(AND($C11="",$D11=""),TRUE,FALSE)</formula>
    </cfRule>
  </conditionalFormatting>
  <conditionalFormatting sqref="H11:J12">
    <cfRule type="expression" dxfId="541" priority="5047">
      <formula>IF($E11="*VERIFICAR CÓDIGO*",TRUE,FALSE)</formula>
    </cfRule>
  </conditionalFormatting>
  <conditionalFormatting sqref="H11:J12">
    <cfRule type="expression" dxfId="540" priority="5045">
      <formula>IFERROR($E11,TRUE)</formula>
    </cfRule>
  </conditionalFormatting>
  <conditionalFormatting sqref="H11:J12">
    <cfRule type="expression" dxfId="539" priority="5044">
      <formula>IF(AND($C11="",$D11=""),TRUE,FALSE)</formula>
    </cfRule>
  </conditionalFormatting>
  <conditionalFormatting sqref="H11:J12">
    <cfRule type="expression" dxfId="538" priority="5043">
      <formula>IF($E11="*VERIFICAR CÓDIGO*",TRUE,FALSE)</formula>
    </cfRule>
  </conditionalFormatting>
  <conditionalFormatting sqref="H11:J12">
    <cfRule type="expression" dxfId="537" priority="5042">
      <formula>IF($E11="*VERIFICAR CÓDIGO*",TRUE,FALSE)</formula>
    </cfRule>
  </conditionalFormatting>
  <conditionalFormatting sqref="D226">
    <cfRule type="expression" dxfId="536" priority="47893">
      <formula>IF((COUNTIF($A$5:$A323,A226))&gt;1,TRUE,FALSE)</formula>
    </cfRule>
  </conditionalFormatting>
  <conditionalFormatting sqref="O41">
    <cfRule type="cellIs" dxfId="535" priority="3056" operator="equal">
      <formula>"C"</formula>
    </cfRule>
    <cfRule type="cellIs" dxfId="534" priority="3057" operator="equal">
      <formula>"A"</formula>
    </cfRule>
    <cfRule type="cellIs" dxfId="533" priority="3058" operator="equal">
      <formula>"B"</formula>
    </cfRule>
  </conditionalFormatting>
  <conditionalFormatting sqref="D228">
    <cfRule type="expression" dxfId="532" priority="3049">
      <formula>IF((COUNTIF($A$5:$A318,A228))&gt;1,TRUE,FALSE)</formula>
    </cfRule>
  </conditionalFormatting>
  <conditionalFormatting sqref="D227">
    <cfRule type="expression" dxfId="531" priority="3021">
      <formula>IF((COUNTIF($A$5:$A318,A227))&gt;1,TRUE,FALSE)</formula>
    </cfRule>
  </conditionalFormatting>
  <conditionalFormatting sqref="B228">
    <cfRule type="expression" dxfId="530" priority="2893">
      <formula>IFERROR($E228,TRUE)</formula>
    </cfRule>
  </conditionalFormatting>
  <conditionalFormatting sqref="B228">
    <cfRule type="expression" dxfId="529" priority="2891">
      <formula>IF(AND($C228="",$D228=""),TRUE,FALSE)</formula>
    </cfRule>
  </conditionalFormatting>
  <conditionalFormatting sqref="B228">
    <cfRule type="expression" dxfId="528" priority="2892">
      <formula>IF(OR($C228&lt;&gt;"",$D228&lt;&gt;""),TRUE,FALSE)</formula>
    </cfRule>
  </conditionalFormatting>
  <conditionalFormatting sqref="C228">
    <cfRule type="expression" dxfId="527" priority="2889">
      <formula>IFERROR($E228,TRUE)</formula>
    </cfRule>
  </conditionalFormatting>
  <conditionalFormatting sqref="C228">
    <cfRule type="expression" dxfId="526" priority="2887">
      <formula>IF(AND($C228="",$D228=""),TRUE,FALSE)</formula>
    </cfRule>
  </conditionalFormatting>
  <conditionalFormatting sqref="C228">
    <cfRule type="expression" dxfId="525" priority="2888">
      <formula>IF(OR($C228&lt;&gt;"",$D228&lt;&gt;""),TRUE,FALSE)</formula>
    </cfRule>
  </conditionalFormatting>
  <conditionalFormatting sqref="H228:J228">
    <cfRule type="expression" dxfId="524" priority="2886">
      <formula>IFERROR($E228,TRUE)</formula>
    </cfRule>
  </conditionalFormatting>
  <conditionalFormatting sqref="H228:J228">
    <cfRule type="expression" dxfId="523" priority="2884">
      <formula>IF(AND($C228="",$D228=""),TRUE,FALSE)</formula>
    </cfRule>
  </conditionalFormatting>
  <conditionalFormatting sqref="H228:J228">
    <cfRule type="expression" dxfId="522" priority="2885">
      <formula>IF($E228="*VERIFICAR CÓDIGO*",TRUE,FALSE)</formula>
    </cfRule>
  </conditionalFormatting>
  <conditionalFormatting sqref="G228">
    <cfRule type="expression" dxfId="521" priority="2881">
      <formula>IF(AND($C228="",$D228=""),TRUE,FALSE)</formula>
    </cfRule>
  </conditionalFormatting>
  <conditionalFormatting sqref="G228">
    <cfRule type="expression" dxfId="520" priority="2883">
      <formula>IFERROR($E228,TRUE)</formula>
    </cfRule>
  </conditionalFormatting>
  <conditionalFormatting sqref="G228">
    <cfRule type="expression" dxfId="519" priority="2882">
      <formula>IF(OR($C228&lt;&gt;"",$D228&lt;&gt;""),TRUE,FALSE)</formula>
    </cfRule>
  </conditionalFormatting>
  <conditionalFormatting sqref="F228">
    <cfRule type="expression" dxfId="518" priority="2867">
      <formula>IF($E228="*VERIFICAR CÓDIGO*",TRUE,FALSE)</formula>
    </cfRule>
  </conditionalFormatting>
  <conditionalFormatting sqref="L228">
    <cfRule type="expression" dxfId="517" priority="2880">
      <formula>IFERROR($E228,TRUE)</formula>
    </cfRule>
  </conditionalFormatting>
  <conditionalFormatting sqref="L228">
    <cfRule type="expression" dxfId="516" priority="2879">
      <formula>IF(AND($C228="",$D228=""),TRUE,FALSE)</formula>
    </cfRule>
  </conditionalFormatting>
  <conditionalFormatting sqref="M228">
    <cfRule type="expression" dxfId="515" priority="2871">
      <formula>IF(AND($C228="",$D228=""),TRUE,FALSE)</formula>
    </cfRule>
  </conditionalFormatting>
  <conditionalFormatting sqref="N228:O228">
    <cfRule type="expression" dxfId="514" priority="2877">
      <formula>IFERROR($E228,TRUE)</formula>
    </cfRule>
  </conditionalFormatting>
  <conditionalFormatting sqref="N228">
    <cfRule type="expression" dxfId="513" priority="2878">
      <formula>IFERROR($E228,TRUE)</formula>
    </cfRule>
  </conditionalFormatting>
  <conditionalFormatting sqref="N228:O228">
    <cfRule type="expression" dxfId="512" priority="2876">
      <formula>IF(AND($C228="",$D228=""),TRUE,FALSE)</formula>
    </cfRule>
  </conditionalFormatting>
  <conditionalFormatting sqref="O228">
    <cfRule type="cellIs" dxfId="511" priority="2873" operator="equal">
      <formula>"C"</formula>
    </cfRule>
    <cfRule type="cellIs" dxfId="510" priority="2874" operator="equal">
      <formula>"A"</formula>
    </cfRule>
    <cfRule type="cellIs" dxfId="509" priority="2875" operator="equal">
      <formula>"B"</formula>
    </cfRule>
  </conditionalFormatting>
  <conditionalFormatting sqref="M228">
    <cfRule type="expression" dxfId="508" priority="2872">
      <formula>IFERROR($E228,TRUE)</formula>
    </cfRule>
  </conditionalFormatting>
  <conditionalFormatting sqref="E228:F228">
    <cfRule type="expression" dxfId="507" priority="2870">
      <formula>IFERROR($E228,TRUE)</formula>
    </cfRule>
  </conditionalFormatting>
  <conditionalFormatting sqref="E228:F228">
    <cfRule type="expression" dxfId="506" priority="2868">
      <formula>IF(AND($C228="",$D228=""),TRUE,FALSE)</formula>
    </cfRule>
  </conditionalFormatting>
  <conditionalFormatting sqref="E228">
    <cfRule type="expression" dxfId="505" priority="2869">
      <formula>IF($E228="*VERIFICAR CÓDIGO*",TRUE,FALSE)</formula>
    </cfRule>
  </conditionalFormatting>
  <conditionalFormatting sqref="D228">
    <cfRule type="expression" dxfId="504" priority="2866">
      <formula>IFERROR($E228,TRUE)</formula>
    </cfRule>
  </conditionalFormatting>
  <conditionalFormatting sqref="D228">
    <cfRule type="expression" dxfId="503" priority="2864">
      <formula>IF(AND($C228="",$D228=""),TRUE,FALSE)</formula>
    </cfRule>
  </conditionalFormatting>
  <conditionalFormatting sqref="D228">
    <cfRule type="expression" dxfId="502" priority="2865">
      <formula>IF(OR($C228&lt;&gt;"",$D228&lt;&gt;""),TRUE,FALSE)</formula>
    </cfRule>
  </conditionalFormatting>
  <conditionalFormatting sqref="D45:D225">
    <cfRule type="expression" dxfId="501" priority="50288">
      <formula>IF((COUNTIF($A$5:$A408,A45))&gt;1,TRUE,FALSE)</formula>
    </cfRule>
  </conditionalFormatting>
  <conditionalFormatting sqref="G20:I20">
    <cfRule type="expression" dxfId="500" priority="1166">
      <formula>IFERROR($E20,TRUE)</formula>
    </cfRule>
  </conditionalFormatting>
  <conditionalFormatting sqref="G20:I20">
    <cfRule type="expression" dxfId="499" priority="1163">
      <formula>IF(AND($C20="",$D20=""),TRUE,FALSE)</formula>
    </cfRule>
  </conditionalFormatting>
  <conditionalFormatting sqref="G20">
    <cfRule type="expression" dxfId="498" priority="1165">
      <formula>IF(OR($C20&lt;&gt;"",$D20&lt;&gt;""),TRUE,FALSE)</formula>
    </cfRule>
  </conditionalFormatting>
  <conditionalFormatting sqref="I20">
    <cfRule type="expression" dxfId="497" priority="1164">
      <formula>IF(OR($C20&lt;&gt;"",$D20&lt;&gt;""),TRUE,FALSE)</formula>
    </cfRule>
  </conditionalFormatting>
  <conditionalFormatting sqref="H20">
    <cfRule type="expression" dxfId="496" priority="1162">
      <formula>IF($E20="*VERIFICAR CÓDIGO*",TRUE,FALSE)</formula>
    </cfRule>
  </conditionalFormatting>
  <conditionalFormatting sqref="H20">
    <cfRule type="expression" dxfId="495" priority="1161">
      <formula>IF($E20="*VERIFICAR CÓDIGO*",TRUE,FALSE)</formula>
    </cfRule>
  </conditionalFormatting>
  <conditionalFormatting sqref="H20">
    <cfRule type="expression" dxfId="494" priority="1146">
      <formula>IFERROR($E20,TRUE)</formula>
    </cfRule>
  </conditionalFormatting>
  <conditionalFormatting sqref="H20">
    <cfRule type="expression" dxfId="493" priority="1145">
      <formula>IF(AND($C20="",$D20=""),TRUE,FALSE)</formula>
    </cfRule>
  </conditionalFormatting>
  <conditionalFormatting sqref="H20">
    <cfRule type="expression" dxfId="492" priority="1144">
      <formula>IF($E20="*VERIFICAR CÓDIGO*",TRUE,FALSE)</formula>
    </cfRule>
  </conditionalFormatting>
  <conditionalFormatting sqref="H20">
    <cfRule type="expression" dxfId="491" priority="1143">
      <formula>IF($E20="*VERIFICAR CÓDIGO*",TRUE,FALSE)</formula>
    </cfRule>
  </conditionalFormatting>
  <conditionalFormatting sqref="H20">
    <cfRule type="expression" dxfId="490" priority="1142">
      <formula>IFERROR($E20,TRUE)</formula>
    </cfRule>
  </conditionalFormatting>
  <conditionalFormatting sqref="H20">
    <cfRule type="expression" dxfId="489" priority="1141">
      <formula>IF(AND($C20="",$D20=""),TRUE,FALSE)</formula>
    </cfRule>
  </conditionalFormatting>
  <conditionalFormatting sqref="H20">
    <cfRule type="expression" dxfId="488" priority="1140">
      <formula>IF($E20="*VERIFICAR CÓDIGO*",TRUE,FALSE)</formula>
    </cfRule>
  </conditionalFormatting>
  <conditionalFormatting sqref="H20">
    <cfRule type="expression" dxfId="487" priority="1139">
      <formula>IF($E20="*VERIFICAR CÓDIGO*",TRUE,FALSE)</formula>
    </cfRule>
  </conditionalFormatting>
  <conditionalFormatting sqref="H20">
    <cfRule type="expression" dxfId="486" priority="1138">
      <formula>IFERROR($E20,TRUE)</formula>
    </cfRule>
  </conditionalFormatting>
  <conditionalFormatting sqref="H20">
    <cfRule type="expression" dxfId="485" priority="1136">
      <formula>IF(AND($C20="",$D20=""),TRUE,FALSE)</formula>
    </cfRule>
  </conditionalFormatting>
  <conditionalFormatting sqref="H20">
    <cfRule type="expression" dxfId="484" priority="1137">
      <formula>IF($E20="*VERIFICAR CÓDIGO*",TRUE,FALSE)</formula>
    </cfRule>
  </conditionalFormatting>
  <conditionalFormatting sqref="H20">
    <cfRule type="expression" dxfId="483" priority="1135">
      <formula>IFERROR($E20,TRUE)</formula>
    </cfRule>
  </conditionalFormatting>
  <conditionalFormatting sqref="H20">
    <cfRule type="expression" dxfId="482" priority="1134">
      <formula>IF(AND($C20="",$D20=""),TRUE,FALSE)</formula>
    </cfRule>
  </conditionalFormatting>
  <conditionalFormatting sqref="H20">
    <cfRule type="expression" dxfId="481" priority="1133">
      <formula>IF($E20="*VERIFICAR CÓDIGO*",TRUE,FALSE)</formula>
    </cfRule>
  </conditionalFormatting>
  <conditionalFormatting sqref="H20">
    <cfRule type="expression" dxfId="480" priority="1132">
      <formula>IF($E20="*VERIFICAR CÓDIGO*",TRUE,FALSE)</formula>
    </cfRule>
  </conditionalFormatting>
  <conditionalFormatting sqref="H20">
    <cfRule type="expression" dxfId="479" priority="1131">
      <formula>IFERROR($E20,TRUE)</formula>
    </cfRule>
  </conditionalFormatting>
  <conditionalFormatting sqref="H20">
    <cfRule type="expression" dxfId="478" priority="1130">
      <formula>IF(AND($C20="",$D20=""),TRUE,FALSE)</formula>
    </cfRule>
  </conditionalFormatting>
  <conditionalFormatting sqref="H20">
    <cfRule type="expression" dxfId="477" priority="1129">
      <formula>IF($E20="*VERIFICAR CÓDIGO*",TRUE,FALSE)</formula>
    </cfRule>
  </conditionalFormatting>
  <conditionalFormatting sqref="H20">
    <cfRule type="expression" dxfId="476" priority="1128">
      <formula>IF($E20="*VERIFICAR CÓDIGO*",TRUE,FALSE)</formula>
    </cfRule>
  </conditionalFormatting>
  <conditionalFormatting sqref="H20">
    <cfRule type="expression" dxfId="475" priority="1127">
      <formula>IFERROR($E20,TRUE)</formula>
    </cfRule>
  </conditionalFormatting>
  <conditionalFormatting sqref="H20">
    <cfRule type="expression" dxfId="474" priority="1126">
      <formula>IF(AND($C20="",$D20=""),TRUE,FALSE)</formula>
    </cfRule>
  </conditionalFormatting>
  <conditionalFormatting sqref="H20">
    <cfRule type="expression" dxfId="473" priority="1125">
      <formula>IF($E20="*VERIFICAR CÓDIGO*",TRUE,FALSE)</formula>
    </cfRule>
  </conditionalFormatting>
  <conditionalFormatting sqref="H20">
    <cfRule type="expression" dxfId="472" priority="1124">
      <formula>IF($E20="*VERIFICAR CÓDIGO*",TRUE,FALSE)</formula>
    </cfRule>
  </conditionalFormatting>
  <conditionalFormatting sqref="H20">
    <cfRule type="expression" dxfId="471" priority="1122">
      <formula>IF(AND($C20="",$D20=""),TRUE,FALSE)</formula>
    </cfRule>
  </conditionalFormatting>
  <conditionalFormatting sqref="H20">
    <cfRule type="expression" dxfId="470" priority="1123">
      <formula>IFERROR($E20,TRUE)</formula>
    </cfRule>
  </conditionalFormatting>
  <conditionalFormatting sqref="H20">
    <cfRule type="expression" dxfId="469" priority="1121">
      <formula>IF($E20="*VERIFICAR CÓDIGO*",TRUE,FALSE)</formula>
    </cfRule>
  </conditionalFormatting>
  <conditionalFormatting sqref="H20">
    <cfRule type="expression" dxfId="468" priority="1120">
      <formula>IF($E20="*VERIFICAR CÓDIGO*",TRUE,FALSE)</formula>
    </cfRule>
  </conditionalFormatting>
  <conditionalFormatting sqref="H20">
    <cfRule type="expression" dxfId="467" priority="1119">
      <formula>IFERROR($E20,TRUE)</formula>
    </cfRule>
  </conditionalFormatting>
  <conditionalFormatting sqref="H20">
    <cfRule type="expression" dxfId="466" priority="1118">
      <formula>IF(AND($C20="",$D20=""),TRUE,FALSE)</formula>
    </cfRule>
  </conditionalFormatting>
  <conditionalFormatting sqref="H20">
    <cfRule type="expression" dxfId="465" priority="1117">
      <formula>IF($E20="*VERIFICAR CÓDIGO*",TRUE,FALSE)</formula>
    </cfRule>
  </conditionalFormatting>
  <conditionalFormatting sqref="H20">
    <cfRule type="expression" dxfId="464" priority="1116">
      <formula>IF($E20="*VERIFICAR CÓDIGO*",TRUE,FALSE)</formula>
    </cfRule>
  </conditionalFormatting>
  <conditionalFormatting sqref="L21">
    <cfRule type="expression" dxfId="463" priority="1089">
      <formula>IFERROR($E21,TRUE)</formula>
    </cfRule>
  </conditionalFormatting>
  <conditionalFormatting sqref="L21">
    <cfRule type="expression" dxfId="462" priority="1088">
      <formula>IF(AND($C21="",$D21=""),TRUE,FALSE)</formula>
    </cfRule>
  </conditionalFormatting>
  <conditionalFormatting sqref="M21">
    <cfRule type="expression" dxfId="461" priority="1080">
      <formula>IF(AND($C21="",$D21=""),TRUE,FALSE)</formula>
    </cfRule>
  </conditionalFormatting>
  <conditionalFormatting sqref="O21">
    <cfRule type="expression" dxfId="460" priority="1086">
      <formula>IFERROR($E21,TRUE)</formula>
    </cfRule>
  </conditionalFormatting>
  <conditionalFormatting sqref="O21">
    <cfRule type="expression" dxfId="459" priority="1085">
      <formula>IF(AND($C21="",$D21=""),TRUE,FALSE)</formula>
    </cfRule>
  </conditionalFormatting>
  <conditionalFormatting sqref="O21">
    <cfRule type="cellIs" dxfId="458" priority="1082" operator="equal">
      <formula>"C"</formula>
    </cfRule>
    <cfRule type="cellIs" dxfId="457" priority="1083" operator="equal">
      <formula>"A"</formula>
    </cfRule>
    <cfRule type="cellIs" dxfId="456" priority="1084" operator="equal">
      <formula>"B"</formula>
    </cfRule>
  </conditionalFormatting>
  <conditionalFormatting sqref="M21">
    <cfRule type="expression" dxfId="455" priority="1081">
      <formula>IFERROR($E21,TRUE)</formula>
    </cfRule>
  </conditionalFormatting>
  <conditionalFormatting sqref="D21">
    <cfRule type="expression" dxfId="454" priority="1072">
      <formula>IFERROR($E21,TRUE)</formula>
    </cfRule>
  </conditionalFormatting>
  <conditionalFormatting sqref="C21">
    <cfRule type="expression" dxfId="453" priority="1075">
      <formula>IFERROR($E21,TRUE)</formula>
    </cfRule>
  </conditionalFormatting>
  <conditionalFormatting sqref="C21">
    <cfRule type="expression" dxfId="452" priority="1073">
      <formula>IF(AND($C21="",$D21=""),TRUE,FALSE)</formula>
    </cfRule>
  </conditionalFormatting>
  <conditionalFormatting sqref="C21">
    <cfRule type="expression" dxfId="451" priority="1074">
      <formula>IF(OR($C21&lt;&gt;"",$D21&lt;&gt;""),TRUE,FALSE)</formula>
    </cfRule>
  </conditionalFormatting>
  <conditionalFormatting sqref="D21">
    <cfRule type="expression" dxfId="450" priority="1070">
      <formula>IF(AND($C21="",$D21=""),TRUE,FALSE)</formula>
    </cfRule>
  </conditionalFormatting>
  <conditionalFormatting sqref="D21">
    <cfRule type="expression" dxfId="449" priority="1071">
      <formula>IF(OR($C21&lt;&gt;"",$D21&lt;&gt;""),TRUE,FALSE)</formula>
    </cfRule>
  </conditionalFormatting>
  <conditionalFormatting sqref="L22">
    <cfRule type="expression" dxfId="448" priority="1069">
      <formula>IFERROR($E22,TRUE)</formula>
    </cfRule>
  </conditionalFormatting>
  <conditionalFormatting sqref="L22">
    <cfRule type="expression" dxfId="447" priority="1068">
      <formula>IF(AND($C22="",$D22=""),TRUE,FALSE)</formula>
    </cfRule>
  </conditionalFormatting>
  <conditionalFormatting sqref="M22">
    <cfRule type="expression" dxfId="446" priority="1060">
      <formula>IF(AND($C22="",$D22=""),TRUE,FALSE)</formula>
    </cfRule>
  </conditionalFormatting>
  <conditionalFormatting sqref="O22">
    <cfRule type="expression" dxfId="445" priority="1066">
      <formula>IFERROR($E22,TRUE)</formula>
    </cfRule>
  </conditionalFormatting>
  <conditionalFormatting sqref="O22">
    <cfRule type="expression" dxfId="444" priority="1065">
      <formula>IF(AND($C22="",$D22=""),TRUE,FALSE)</formula>
    </cfRule>
  </conditionalFormatting>
  <conditionalFormatting sqref="O22">
    <cfRule type="cellIs" dxfId="443" priority="1062" operator="equal">
      <formula>"C"</formula>
    </cfRule>
    <cfRule type="cellIs" dxfId="442" priority="1063" operator="equal">
      <formula>"A"</formula>
    </cfRule>
    <cfRule type="cellIs" dxfId="441" priority="1064" operator="equal">
      <formula>"B"</formula>
    </cfRule>
  </conditionalFormatting>
  <conditionalFormatting sqref="M22">
    <cfRule type="expression" dxfId="440" priority="1061">
      <formula>IFERROR($E22,TRUE)</formula>
    </cfRule>
  </conditionalFormatting>
  <conditionalFormatting sqref="D22">
    <cfRule type="expression" dxfId="439" priority="1052">
      <formula>IFERROR($E22,TRUE)</formula>
    </cfRule>
  </conditionalFormatting>
  <conditionalFormatting sqref="C22">
    <cfRule type="expression" dxfId="438" priority="1055">
      <formula>IFERROR($E22,TRUE)</formula>
    </cfRule>
  </conditionalFormatting>
  <conditionalFormatting sqref="C22">
    <cfRule type="expression" dxfId="437" priority="1053">
      <formula>IF(AND($C22="",$D22=""),TRUE,FALSE)</formula>
    </cfRule>
  </conditionalFormatting>
  <conditionalFormatting sqref="C22">
    <cfRule type="expression" dxfId="436" priority="1054">
      <formula>IF(OR($C22&lt;&gt;"",$D22&lt;&gt;""),TRUE,FALSE)</formula>
    </cfRule>
  </conditionalFormatting>
  <conditionalFormatting sqref="D22">
    <cfRule type="expression" dxfId="435" priority="1050">
      <formula>IF(AND($C22="",$D22=""),TRUE,FALSE)</formula>
    </cfRule>
  </conditionalFormatting>
  <conditionalFormatting sqref="D22">
    <cfRule type="expression" dxfId="434" priority="1051">
      <formula>IF(OR($C22&lt;&gt;"",$D22&lt;&gt;""),TRUE,FALSE)</formula>
    </cfRule>
  </conditionalFormatting>
  <conditionalFormatting sqref="J10">
    <cfRule type="expression" dxfId="433" priority="675">
      <formula>IFERROR($E10,TRUE)</formula>
    </cfRule>
  </conditionalFormatting>
  <conditionalFormatting sqref="J10">
    <cfRule type="expression" dxfId="432" priority="674">
      <formula>IF(AND($C10="",$D10=""),TRUE,FALSE)</formula>
    </cfRule>
  </conditionalFormatting>
  <conditionalFormatting sqref="J15">
    <cfRule type="expression" dxfId="431" priority="673">
      <formula>IFERROR($E15,TRUE)</formula>
    </cfRule>
  </conditionalFormatting>
  <conditionalFormatting sqref="J15">
    <cfRule type="expression" dxfId="430" priority="672">
      <formula>IF(AND($C15="",$D15=""),TRUE,FALSE)</formula>
    </cfRule>
  </conditionalFormatting>
  <conditionalFormatting sqref="J18">
    <cfRule type="expression" dxfId="429" priority="671">
      <formula>IFERROR($E18,TRUE)</formula>
    </cfRule>
  </conditionalFormatting>
  <conditionalFormatting sqref="J18">
    <cfRule type="expression" dxfId="428" priority="670">
      <formula>IF(AND($C18="",$D18=""),TRUE,FALSE)</formula>
    </cfRule>
  </conditionalFormatting>
  <conditionalFormatting sqref="J20">
    <cfRule type="expression" dxfId="427" priority="627">
      <formula>IFERROR($E20,TRUE)</formula>
    </cfRule>
  </conditionalFormatting>
  <conditionalFormatting sqref="J20">
    <cfRule type="expression" dxfId="426" priority="626">
      <formula>IF(AND($C20="",$D20=""),TRUE,FALSE)</formula>
    </cfRule>
  </conditionalFormatting>
  <conditionalFormatting sqref="D7:D8 D19">
    <cfRule type="expression" dxfId="425" priority="53874">
      <formula>IF((COUNTIF($A$5:$A7,A7))&gt;1,TRUE,FALSE)</formula>
    </cfRule>
  </conditionalFormatting>
  <conditionalFormatting sqref="D6 D18">
    <cfRule type="expression" dxfId="424" priority="53883">
      <formula>IF((COUNTIF($A$5:$A7,A6))&gt;1,TRUE,FALSE)</formula>
    </cfRule>
  </conditionalFormatting>
  <conditionalFormatting sqref="B5 D16:D17">
    <cfRule type="expression" dxfId="423" priority="53941">
      <formula>IF((COUNTIF($A$5:$A7,XFC5))&gt;1,TRUE,FALSE)</formula>
    </cfRule>
  </conditionalFormatting>
  <conditionalFormatting sqref="L16">
    <cfRule type="expression" dxfId="422" priority="578">
      <formula>IFERROR($E16,TRUE)</formula>
    </cfRule>
  </conditionalFormatting>
  <conditionalFormatting sqref="L16">
    <cfRule type="expression" dxfId="421" priority="577">
      <formula>IF(AND($C16="",$D16=""),TRUE,FALSE)</formula>
    </cfRule>
  </conditionalFormatting>
  <conditionalFormatting sqref="M16">
    <cfRule type="expression" dxfId="420" priority="569">
      <formula>IF(AND($C16="",$D16=""),TRUE,FALSE)</formula>
    </cfRule>
  </conditionalFormatting>
  <conditionalFormatting sqref="O16">
    <cfRule type="expression" dxfId="419" priority="575">
      <formula>IFERROR($E16,TRUE)</formula>
    </cfRule>
  </conditionalFormatting>
  <conditionalFormatting sqref="O16">
    <cfRule type="expression" dxfId="418" priority="574">
      <formula>IF(AND($C16="",$D16=""),TRUE,FALSE)</formula>
    </cfRule>
  </conditionalFormatting>
  <conditionalFormatting sqref="O16">
    <cfRule type="cellIs" dxfId="417" priority="571" operator="equal">
      <formula>"C"</formula>
    </cfRule>
    <cfRule type="cellIs" dxfId="416" priority="572" operator="equal">
      <formula>"A"</formula>
    </cfRule>
    <cfRule type="cellIs" dxfId="415" priority="573" operator="equal">
      <formula>"B"</formula>
    </cfRule>
  </conditionalFormatting>
  <conditionalFormatting sqref="M16">
    <cfRule type="expression" dxfId="414" priority="570">
      <formula>IFERROR($E16,TRUE)</formula>
    </cfRule>
  </conditionalFormatting>
  <conditionalFormatting sqref="D16">
    <cfRule type="expression" dxfId="413" priority="561">
      <formula>IFERROR($E16,TRUE)</formula>
    </cfRule>
  </conditionalFormatting>
  <conditionalFormatting sqref="D16">
    <cfRule type="expression" dxfId="412" priority="559">
      <formula>IF(AND($C16="",$D16=""),TRUE,FALSE)</formula>
    </cfRule>
  </conditionalFormatting>
  <conditionalFormatting sqref="D16">
    <cfRule type="expression" dxfId="411" priority="560">
      <formula>IF(OR($C16&lt;&gt;"",$D16&lt;&gt;""),TRUE,FALSE)</formula>
    </cfRule>
  </conditionalFormatting>
  <conditionalFormatting sqref="H16:J16">
    <cfRule type="expression" dxfId="410" priority="558">
      <formula>IFERROR($E16,TRUE)</formula>
    </cfRule>
  </conditionalFormatting>
  <conditionalFormatting sqref="H16:J16">
    <cfRule type="expression" dxfId="409" priority="556">
      <formula>IF(AND($C16="",$D16=""),TRUE,FALSE)</formula>
    </cfRule>
  </conditionalFormatting>
  <conditionalFormatting sqref="H16:J16">
    <cfRule type="expression" dxfId="408" priority="557">
      <formula>IF($E16="*VERIFICAR CÓDIGO*",TRUE,FALSE)</formula>
    </cfRule>
  </conditionalFormatting>
  <conditionalFormatting sqref="H16:J16">
    <cfRule type="expression" dxfId="407" priority="555">
      <formula>IFERROR($E16,TRUE)</formula>
    </cfRule>
  </conditionalFormatting>
  <conditionalFormatting sqref="H16:J16">
    <cfRule type="expression" dxfId="406" priority="554">
      <formula>IF(AND($C16="",$D16=""),TRUE,FALSE)</formula>
    </cfRule>
  </conditionalFormatting>
  <conditionalFormatting sqref="H16:J16">
    <cfRule type="expression" dxfId="405" priority="553">
      <formula>IF($E16="*VERIFICAR CÓDIGO*",TRUE,FALSE)</formula>
    </cfRule>
  </conditionalFormatting>
  <conditionalFormatting sqref="H16:J16">
    <cfRule type="expression" dxfId="404" priority="552">
      <formula>IF($E16="*VERIFICAR CÓDIGO*",TRUE,FALSE)</formula>
    </cfRule>
  </conditionalFormatting>
  <conditionalFormatting sqref="H16:J16">
    <cfRule type="expression" dxfId="403" priority="551">
      <formula>IFERROR($E16,TRUE)</formula>
    </cfRule>
  </conditionalFormatting>
  <conditionalFormatting sqref="H16:J16">
    <cfRule type="expression" dxfId="402" priority="549">
      <formula>IF(AND($C16="",$D16=""),TRUE,FALSE)</formula>
    </cfRule>
  </conditionalFormatting>
  <conditionalFormatting sqref="H16:J16">
    <cfRule type="expression" dxfId="401" priority="550">
      <formula>IF($E16="*VERIFICAR CÓDIGO*",TRUE,FALSE)</formula>
    </cfRule>
  </conditionalFormatting>
  <conditionalFormatting sqref="H16:J16">
    <cfRule type="expression" dxfId="400" priority="548">
      <formula>IFERROR($E16,TRUE)</formula>
    </cfRule>
  </conditionalFormatting>
  <conditionalFormatting sqref="H16:J16">
    <cfRule type="expression" dxfId="399" priority="547">
      <formula>IF(AND($C16="",$D16=""),TRUE,FALSE)</formula>
    </cfRule>
  </conditionalFormatting>
  <conditionalFormatting sqref="H16:J16">
    <cfRule type="expression" dxfId="398" priority="546">
      <formula>IF($E16="*VERIFICAR CÓDIGO*",TRUE,FALSE)</formula>
    </cfRule>
  </conditionalFormatting>
  <conditionalFormatting sqref="H16:J16">
    <cfRule type="expression" dxfId="397" priority="545">
      <formula>IF($E16="*VERIFICAR CÓDIGO*",TRUE,FALSE)</formula>
    </cfRule>
  </conditionalFormatting>
  <conditionalFormatting sqref="L17">
    <cfRule type="expression" dxfId="396" priority="536">
      <formula>IFERROR($E17,TRUE)</formula>
    </cfRule>
  </conditionalFormatting>
  <conditionalFormatting sqref="L17">
    <cfRule type="expression" dxfId="395" priority="535">
      <formula>IF(AND($C17="",$D17=""),TRUE,FALSE)</formula>
    </cfRule>
  </conditionalFormatting>
  <conditionalFormatting sqref="M17">
    <cfRule type="expression" dxfId="394" priority="527">
      <formula>IF(AND($C17="",$D17=""),TRUE,FALSE)</formula>
    </cfRule>
  </conditionalFormatting>
  <conditionalFormatting sqref="O17">
    <cfRule type="expression" dxfId="393" priority="533">
      <formula>IFERROR($E17,TRUE)</formula>
    </cfRule>
  </conditionalFormatting>
  <conditionalFormatting sqref="O17">
    <cfRule type="expression" dxfId="392" priority="532">
      <formula>IF(AND($C17="",$D17=""),TRUE,FALSE)</formula>
    </cfRule>
  </conditionalFormatting>
  <conditionalFormatting sqref="O17">
    <cfRule type="cellIs" dxfId="391" priority="529" operator="equal">
      <formula>"C"</formula>
    </cfRule>
    <cfRule type="cellIs" dxfId="390" priority="530" operator="equal">
      <formula>"A"</formula>
    </cfRule>
    <cfRule type="cellIs" dxfId="389" priority="531" operator="equal">
      <formula>"B"</formula>
    </cfRule>
  </conditionalFormatting>
  <conditionalFormatting sqref="M17">
    <cfRule type="expression" dxfId="388" priority="528">
      <formula>IFERROR($E17,TRUE)</formula>
    </cfRule>
  </conditionalFormatting>
  <conditionalFormatting sqref="D17">
    <cfRule type="expression" dxfId="387" priority="519">
      <formula>IFERROR($E17,TRUE)</formula>
    </cfRule>
  </conditionalFormatting>
  <conditionalFormatting sqref="D17">
    <cfRule type="expression" dxfId="386" priority="517">
      <formula>IF(AND($C17="",$D17=""),TRUE,FALSE)</formula>
    </cfRule>
  </conditionalFormatting>
  <conditionalFormatting sqref="D17">
    <cfRule type="expression" dxfId="385" priority="518">
      <formula>IF(OR($C17&lt;&gt;"",$D17&lt;&gt;""),TRUE,FALSE)</formula>
    </cfRule>
  </conditionalFormatting>
  <conditionalFormatting sqref="H17:J17">
    <cfRule type="expression" dxfId="384" priority="516">
      <formula>IFERROR($E17,TRUE)</formula>
    </cfRule>
  </conditionalFormatting>
  <conditionalFormatting sqref="H17:J17">
    <cfRule type="expression" dxfId="383" priority="514">
      <formula>IF(AND($C17="",$D17=""),TRUE,FALSE)</formula>
    </cfRule>
  </conditionalFormatting>
  <conditionalFormatting sqref="H17:J17">
    <cfRule type="expression" dxfId="382" priority="515">
      <formula>IF($E17="*VERIFICAR CÓDIGO*",TRUE,FALSE)</formula>
    </cfRule>
  </conditionalFormatting>
  <conditionalFormatting sqref="H17:J17">
    <cfRule type="expression" dxfId="381" priority="513">
      <formula>IFERROR($E17,TRUE)</formula>
    </cfRule>
  </conditionalFormatting>
  <conditionalFormatting sqref="H17:J17">
    <cfRule type="expression" dxfId="380" priority="512">
      <formula>IF(AND($C17="",$D17=""),TRUE,FALSE)</formula>
    </cfRule>
  </conditionalFormatting>
  <conditionalFormatting sqref="H17:J17">
    <cfRule type="expression" dxfId="379" priority="511">
      <formula>IF($E17="*VERIFICAR CÓDIGO*",TRUE,FALSE)</formula>
    </cfRule>
  </conditionalFormatting>
  <conditionalFormatting sqref="H17:J17">
    <cfRule type="expression" dxfId="378" priority="510">
      <formula>IF($E17="*VERIFICAR CÓDIGO*",TRUE,FALSE)</formula>
    </cfRule>
  </conditionalFormatting>
  <conditionalFormatting sqref="H17:J17">
    <cfRule type="expression" dxfId="377" priority="509">
      <formula>IFERROR($E17,TRUE)</formula>
    </cfRule>
  </conditionalFormatting>
  <conditionalFormatting sqref="H17:J17">
    <cfRule type="expression" dxfId="376" priority="507">
      <formula>IF(AND($C17="",$D17=""),TRUE,FALSE)</formula>
    </cfRule>
  </conditionalFormatting>
  <conditionalFormatting sqref="H17:J17">
    <cfRule type="expression" dxfId="375" priority="508">
      <formula>IF($E17="*VERIFICAR CÓDIGO*",TRUE,FALSE)</formula>
    </cfRule>
  </conditionalFormatting>
  <conditionalFormatting sqref="H17:J17">
    <cfRule type="expression" dxfId="374" priority="506">
      <formula>IFERROR($E17,TRUE)</formula>
    </cfRule>
  </conditionalFormatting>
  <conditionalFormatting sqref="H17:J17">
    <cfRule type="expression" dxfId="373" priority="505">
      <formula>IF(AND($C17="",$D17=""),TRUE,FALSE)</formula>
    </cfRule>
  </conditionalFormatting>
  <conditionalFormatting sqref="H17:J17">
    <cfRule type="expression" dxfId="372" priority="504">
      <formula>IF($E17="*VERIFICAR CÓDIGO*",TRUE,FALSE)</formula>
    </cfRule>
  </conditionalFormatting>
  <conditionalFormatting sqref="H17:J17">
    <cfRule type="expression" dxfId="371" priority="503">
      <formula>IF($E17="*VERIFICAR CÓDIGO*",TRUE,FALSE)</formula>
    </cfRule>
  </conditionalFormatting>
  <conditionalFormatting sqref="H8:J8">
    <cfRule type="expression" dxfId="370" priority="497">
      <formula>IFERROR($E8,TRUE)</formula>
    </cfRule>
  </conditionalFormatting>
  <conditionalFormatting sqref="H8:J8">
    <cfRule type="expression" dxfId="369" priority="493">
      <formula>IF(AND($C8="",$D8=""),TRUE,FALSE)</formula>
    </cfRule>
  </conditionalFormatting>
  <conditionalFormatting sqref="J8">
    <cfRule type="expression" dxfId="368" priority="494">
      <formula>IF(OR($C8&lt;&gt;"",$D8&lt;&gt;""),TRUE,FALSE)</formula>
    </cfRule>
  </conditionalFormatting>
  <conditionalFormatting sqref="H8:J8">
    <cfRule type="expression" dxfId="367" priority="495">
      <formula>IF($E8="*VERIFICAR CÓDIGO*",TRUE,FALSE)</formula>
    </cfRule>
  </conditionalFormatting>
  <conditionalFormatting sqref="H8">
    <cfRule type="expression" dxfId="366" priority="489">
      <formula>IF(AND($C8="",$D8=""),TRUE,FALSE)</formula>
    </cfRule>
  </conditionalFormatting>
  <conditionalFormatting sqref="H8">
    <cfRule type="expression" dxfId="365" priority="490">
      <formula>IF($E8="*VERIFICAR CÓDIGO*",TRUE,FALSE)</formula>
    </cfRule>
  </conditionalFormatting>
  <conditionalFormatting sqref="D8">
    <cfRule type="expression" dxfId="364" priority="488">
      <formula>IFERROR($E8,TRUE)</formula>
    </cfRule>
  </conditionalFormatting>
  <conditionalFormatting sqref="H8">
    <cfRule type="expression" dxfId="363" priority="482">
      <formula>IF($E8="*VERIFICAR CÓDIGO*",TRUE,FALSE)</formula>
    </cfRule>
  </conditionalFormatting>
  <conditionalFormatting sqref="O8">
    <cfRule type="expression" dxfId="362" priority="476">
      <formula>IF(AND($C8="",$D8=""),TRUE,FALSE)</formula>
    </cfRule>
  </conditionalFormatting>
  <conditionalFormatting sqref="O8">
    <cfRule type="expression" dxfId="361" priority="477">
      <formula>IFERROR($E8,TRUE)</formula>
    </cfRule>
  </conditionalFormatting>
  <conditionalFormatting sqref="H8">
    <cfRule type="expression" dxfId="360" priority="492">
      <formula>IFERROR($E8,TRUE)</formula>
    </cfRule>
  </conditionalFormatting>
  <conditionalFormatting sqref="D8">
    <cfRule type="expression" dxfId="359" priority="486">
      <formula>IF(AND($C8="",$D8=""),TRUE,FALSE)</formula>
    </cfRule>
  </conditionalFormatting>
  <conditionalFormatting sqref="D8">
    <cfRule type="expression" dxfId="358" priority="487">
      <formula>IF(OR($C8&lt;&gt;"",$D8&lt;&gt;""),TRUE,FALSE)</formula>
    </cfRule>
  </conditionalFormatting>
  <conditionalFormatting sqref="H8:I8">
    <cfRule type="expression" dxfId="357" priority="485">
      <formula>IFERROR($E8,TRUE)</formula>
    </cfRule>
  </conditionalFormatting>
  <conditionalFormatting sqref="H8:I8">
    <cfRule type="expression" dxfId="356" priority="483">
      <formula>IF(AND($C8="",$D8=""),TRUE,FALSE)</formula>
    </cfRule>
  </conditionalFormatting>
  <conditionalFormatting sqref="I8">
    <cfRule type="expression" dxfId="355" priority="484">
      <formula>IF(OR($C8&lt;&gt;"",$D8&lt;&gt;""),TRUE,FALSE)</formula>
    </cfRule>
  </conditionalFormatting>
  <conditionalFormatting sqref="H8">
    <cfRule type="expression" dxfId="354" priority="481">
      <formula>IF($E8="*VERIFICAR CÓDIGO*",TRUE,FALSE)</formula>
    </cfRule>
  </conditionalFormatting>
  <conditionalFormatting sqref="L8">
    <cfRule type="expression" dxfId="353" priority="480">
      <formula>IFERROR($E8,TRUE)</formula>
    </cfRule>
  </conditionalFormatting>
  <conditionalFormatting sqref="L8">
    <cfRule type="expression" dxfId="352" priority="479">
      <formula>IF(AND($C8="",$D8=""),TRUE,FALSE)</formula>
    </cfRule>
  </conditionalFormatting>
  <conditionalFormatting sqref="M8">
    <cfRule type="expression" dxfId="351" priority="471">
      <formula>IF(AND($C8="",$D8=""),TRUE,FALSE)</formula>
    </cfRule>
  </conditionalFormatting>
  <conditionalFormatting sqref="O8">
    <cfRule type="cellIs" dxfId="350" priority="473" operator="equal">
      <formula>"C"</formula>
    </cfRule>
    <cfRule type="cellIs" dxfId="349" priority="474" operator="equal">
      <formula>"A"</formula>
    </cfRule>
    <cfRule type="cellIs" dxfId="348" priority="475" operator="equal">
      <formula>"B"</formula>
    </cfRule>
  </conditionalFormatting>
  <conditionalFormatting sqref="M8">
    <cfRule type="expression" dxfId="347" priority="472">
      <formula>IFERROR($E8,TRUE)</formula>
    </cfRule>
  </conditionalFormatting>
  <conditionalFormatting sqref="H23:J24">
    <cfRule type="expression" dxfId="346" priority="439">
      <formula>IFERROR($E23,TRUE)</formula>
    </cfRule>
  </conditionalFormatting>
  <conditionalFormatting sqref="H23:J24">
    <cfRule type="expression" dxfId="345" priority="436">
      <formula>IF(AND($C23="",$D23=""),TRUE,FALSE)</formula>
    </cfRule>
  </conditionalFormatting>
  <conditionalFormatting sqref="H23:J24">
    <cfRule type="expression" dxfId="344" priority="437">
      <formula>IF($E23="*VERIFICAR CÓDIGO*",TRUE,FALSE)</formula>
    </cfRule>
  </conditionalFormatting>
  <conditionalFormatting sqref="L23">
    <cfRule type="expression" dxfId="343" priority="435">
      <formula>IFERROR($E23,TRUE)</formula>
    </cfRule>
  </conditionalFormatting>
  <conditionalFormatting sqref="L23">
    <cfRule type="expression" dxfId="342" priority="434">
      <formula>IF(AND($C23="",$D23=""),TRUE,FALSE)</formula>
    </cfRule>
  </conditionalFormatting>
  <conditionalFormatting sqref="M23">
    <cfRule type="expression" dxfId="341" priority="426">
      <formula>IF(AND($C23="",$D23=""),TRUE,FALSE)</formula>
    </cfRule>
  </conditionalFormatting>
  <conditionalFormatting sqref="O23">
    <cfRule type="expression" dxfId="340" priority="432">
      <formula>IFERROR($E23,TRUE)</formula>
    </cfRule>
  </conditionalFormatting>
  <conditionalFormatting sqref="O23">
    <cfRule type="expression" dxfId="339" priority="431">
      <formula>IF(AND($C23="",$D23=""),TRUE,FALSE)</formula>
    </cfRule>
  </conditionalFormatting>
  <conditionalFormatting sqref="O23">
    <cfRule type="cellIs" dxfId="338" priority="428" operator="equal">
      <formula>"C"</formula>
    </cfRule>
    <cfRule type="cellIs" dxfId="337" priority="429" operator="equal">
      <formula>"A"</formula>
    </cfRule>
    <cfRule type="cellIs" dxfId="336" priority="430" operator="equal">
      <formula>"B"</formula>
    </cfRule>
  </conditionalFormatting>
  <conditionalFormatting sqref="M23">
    <cfRule type="expression" dxfId="335" priority="427">
      <formula>IFERROR($E23,TRUE)</formula>
    </cfRule>
  </conditionalFormatting>
  <conditionalFormatting sqref="D23">
    <cfRule type="expression" dxfId="334" priority="418">
      <formula>IFERROR($E23,TRUE)</formula>
    </cfRule>
  </conditionalFormatting>
  <conditionalFormatting sqref="D23">
    <cfRule type="expression" dxfId="333" priority="416">
      <formula>IF(AND($C23="",$D23=""),TRUE,FALSE)</formula>
    </cfRule>
  </conditionalFormatting>
  <conditionalFormatting sqref="D23">
    <cfRule type="expression" dxfId="332" priority="417">
      <formula>IF(OR($C23&lt;&gt;"",$D23&lt;&gt;""),TRUE,FALSE)</formula>
    </cfRule>
  </conditionalFormatting>
  <conditionalFormatting sqref="L24">
    <cfRule type="expression" dxfId="331" priority="415">
      <formula>IFERROR($E24,TRUE)</formula>
    </cfRule>
  </conditionalFormatting>
  <conditionalFormatting sqref="L24">
    <cfRule type="expression" dxfId="330" priority="414">
      <formula>IF(AND($C24="",$D24=""),TRUE,FALSE)</formula>
    </cfRule>
  </conditionalFormatting>
  <conditionalFormatting sqref="M24">
    <cfRule type="expression" dxfId="329" priority="406">
      <formula>IF(AND($C24="",$D24=""),TRUE,FALSE)</formula>
    </cfRule>
  </conditionalFormatting>
  <conditionalFormatting sqref="O24">
    <cfRule type="expression" dxfId="328" priority="412">
      <formula>IFERROR($E24,TRUE)</formula>
    </cfRule>
  </conditionalFormatting>
  <conditionalFormatting sqref="O24">
    <cfRule type="expression" dxfId="327" priority="411">
      <formula>IF(AND($C24="",$D24=""),TRUE,FALSE)</formula>
    </cfRule>
  </conditionalFormatting>
  <conditionalFormatting sqref="O24">
    <cfRule type="cellIs" dxfId="326" priority="408" operator="equal">
      <formula>"C"</formula>
    </cfRule>
    <cfRule type="cellIs" dxfId="325" priority="409" operator="equal">
      <formula>"A"</formula>
    </cfRule>
    <cfRule type="cellIs" dxfId="324" priority="410" operator="equal">
      <formula>"B"</formula>
    </cfRule>
  </conditionalFormatting>
  <conditionalFormatting sqref="M24">
    <cfRule type="expression" dxfId="323" priority="407">
      <formula>IFERROR($E24,TRUE)</formula>
    </cfRule>
  </conditionalFormatting>
  <conditionalFormatting sqref="D24">
    <cfRule type="expression" dxfId="322" priority="398">
      <formula>IFERROR($E24,TRUE)</formula>
    </cfRule>
  </conditionalFormatting>
  <conditionalFormatting sqref="D24">
    <cfRule type="expression" dxfId="321" priority="396">
      <formula>IF(AND($C24="",$D24=""),TRUE,FALSE)</formula>
    </cfRule>
  </conditionalFormatting>
  <conditionalFormatting sqref="D24">
    <cfRule type="expression" dxfId="320" priority="397">
      <formula>IF(OR($C24&lt;&gt;"",$D24&lt;&gt;""),TRUE,FALSE)</formula>
    </cfRule>
  </conditionalFormatting>
  <conditionalFormatting sqref="D15">
    <cfRule type="expression" dxfId="319" priority="54604">
      <formula>IF((COUNTIF($A$5:$A19,A15))&gt;1,TRUE,FALSE)</formula>
    </cfRule>
  </conditionalFormatting>
  <conditionalFormatting sqref="D44">
    <cfRule type="expression" dxfId="318" priority="54651">
      <formula>IF((COUNTIF($A$5:$A404,A44))&gt;1,TRUE,FALSE)</formula>
    </cfRule>
  </conditionalFormatting>
  <conditionalFormatting sqref="D10">
    <cfRule type="expression" dxfId="317" priority="54703">
      <formula>IF((COUNTIF($A$5:$A19,A10))&gt;1,TRUE,FALSE)</formula>
    </cfRule>
  </conditionalFormatting>
  <conditionalFormatting sqref="L14:M14 B14:D14 I14:J14 O14">
    <cfRule type="expression" dxfId="316" priority="383">
      <formula>IFERROR($E14,TRUE)</formula>
    </cfRule>
  </conditionalFormatting>
  <conditionalFormatting sqref="L14:M14 B14:D14 I14:J14 O14">
    <cfRule type="expression" dxfId="315" priority="380">
      <formula>IF(AND($C14="",$D14=""),TRUE,FALSE)</formula>
    </cfRule>
  </conditionalFormatting>
  <conditionalFormatting sqref="B14:D14">
    <cfRule type="expression" dxfId="314" priority="382">
      <formula>IF(OR($C14&lt;&gt;"",$D14&lt;&gt;""),TRUE,FALSE)</formula>
    </cfRule>
  </conditionalFormatting>
  <conditionalFormatting sqref="I14:J14">
    <cfRule type="expression" dxfId="313" priority="381">
      <formula>IF($E14="*VERIFICAR CÓDIGO*",TRUE,FALSE)</formula>
    </cfRule>
  </conditionalFormatting>
  <conditionalFormatting sqref="O14">
    <cfRule type="cellIs" dxfId="312" priority="377" operator="equal">
      <formula>"C"</formula>
    </cfRule>
    <cfRule type="cellIs" dxfId="311" priority="378" operator="equal">
      <formula>"A"</formula>
    </cfRule>
    <cfRule type="cellIs" dxfId="310" priority="379" operator="equal">
      <formula>"B"</formula>
    </cfRule>
  </conditionalFormatting>
  <conditionalFormatting sqref="C8">
    <cfRule type="expression" dxfId="309" priority="376">
      <formula>IFERROR($E8,TRUE)</formula>
    </cfRule>
  </conditionalFormatting>
  <conditionalFormatting sqref="C8">
    <cfRule type="expression" dxfId="308" priority="374">
      <formula>IF(AND($C8="",$D8=""),TRUE,FALSE)</formula>
    </cfRule>
  </conditionalFormatting>
  <conditionalFormatting sqref="C8">
    <cfRule type="expression" dxfId="307" priority="375">
      <formula>IF(OR($C8&lt;&gt;"",$D8&lt;&gt;""),TRUE,FALSE)</formula>
    </cfRule>
  </conditionalFormatting>
  <conditionalFormatting sqref="E8">
    <cfRule type="expression" dxfId="306" priority="334">
      <formula>IFERROR($E8,TRUE)</formula>
    </cfRule>
  </conditionalFormatting>
  <conditionalFormatting sqref="E8">
    <cfRule type="expression" dxfId="305" priority="332">
      <formula>IF(AND($C8="",$D8=""),TRUE,FALSE)</formula>
    </cfRule>
  </conditionalFormatting>
  <conditionalFormatting sqref="E8">
    <cfRule type="expression" dxfId="304" priority="333">
      <formula>IF($E8="*VERIFICAR CÓDIGO*",TRUE,FALSE)</formula>
    </cfRule>
  </conditionalFormatting>
  <conditionalFormatting sqref="E11:E13">
    <cfRule type="expression" dxfId="303" priority="331">
      <formula>IFERROR($E11,TRUE)</formula>
    </cfRule>
  </conditionalFormatting>
  <conditionalFormatting sqref="E11:E13">
    <cfRule type="expression" dxfId="302" priority="329">
      <formula>IF(AND($C11="",$D11=""),TRUE,FALSE)</formula>
    </cfRule>
  </conditionalFormatting>
  <conditionalFormatting sqref="E11:E13">
    <cfRule type="expression" dxfId="301" priority="330">
      <formula>IF($E11="*VERIFICAR CÓDIGO*",TRUE,FALSE)</formula>
    </cfRule>
  </conditionalFormatting>
  <conditionalFormatting sqref="E14">
    <cfRule type="expression" dxfId="300" priority="325">
      <formula>IFERROR($E14,TRUE)</formula>
    </cfRule>
  </conditionalFormatting>
  <conditionalFormatting sqref="E14">
    <cfRule type="expression" dxfId="299" priority="323">
      <formula>IF(AND($C14="",$D14=""),TRUE,FALSE)</formula>
    </cfRule>
  </conditionalFormatting>
  <conditionalFormatting sqref="E14">
    <cfRule type="expression" dxfId="298" priority="324">
      <formula>IF($E14="*VERIFICAR CÓDIGO*",TRUE,FALSE)</formula>
    </cfRule>
  </conditionalFormatting>
  <conditionalFormatting sqref="E16">
    <cfRule type="expression" dxfId="297" priority="322">
      <formula>IFERROR($E16,TRUE)</formula>
    </cfRule>
  </conditionalFormatting>
  <conditionalFormatting sqref="E16">
    <cfRule type="expression" dxfId="296" priority="320">
      <formula>IF(AND($C16="",$D16=""),TRUE,FALSE)</formula>
    </cfRule>
  </conditionalFormatting>
  <conditionalFormatting sqref="E16">
    <cfRule type="expression" dxfId="295" priority="321">
      <formula>IF($E16="*VERIFICAR CÓDIGO*",TRUE,FALSE)</formula>
    </cfRule>
  </conditionalFormatting>
  <conditionalFormatting sqref="E17">
    <cfRule type="expression" dxfId="294" priority="319">
      <formula>IFERROR($E17,TRUE)</formula>
    </cfRule>
  </conditionalFormatting>
  <conditionalFormatting sqref="E17">
    <cfRule type="expression" dxfId="293" priority="317">
      <formula>IF(AND($C17="",$D17=""),TRUE,FALSE)</formula>
    </cfRule>
  </conditionalFormatting>
  <conditionalFormatting sqref="E17">
    <cfRule type="expression" dxfId="292" priority="318">
      <formula>IF($E17="*VERIFICAR CÓDIGO*",TRUE,FALSE)</formula>
    </cfRule>
  </conditionalFormatting>
  <conditionalFormatting sqref="E23">
    <cfRule type="expression" dxfId="291" priority="310">
      <formula>IFERROR($E23,TRUE)</formula>
    </cfRule>
  </conditionalFormatting>
  <conditionalFormatting sqref="E23">
    <cfRule type="expression" dxfId="290" priority="308">
      <formula>IF(AND($C23="",$D23=""),TRUE,FALSE)</formula>
    </cfRule>
  </conditionalFormatting>
  <conditionalFormatting sqref="E23">
    <cfRule type="expression" dxfId="289" priority="309">
      <formula>IF($E23="*VERIFICAR CÓDIGO*",TRUE,FALSE)</formula>
    </cfRule>
  </conditionalFormatting>
  <conditionalFormatting sqref="E24">
    <cfRule type="expression" dxfId="288" priority="307">
      <formula>IFERROR($E24,TRUE)</formula>
    </cfRule>
  </conditionalFormatting>
  <conditionalFormatting sqref="E24">
    <cfRule type="expression" dxfId="287" priority="305">
      <formula>IF(AND($C24="",$D24=""),TRUE,FALSE)</formula>
    </cfRule>
  </conditionalFormatting>
  <conditionalFormatting sqref="E24">
    <cfRule type="expression" dxfId="286" priority="306">
      <formula>IF($E24="*VERIFICAR CÓDIGO*",TRUE,FALSE)</formula>
    </cfRule>
  </conditionalFormatting>
  <conditionalFormatting sqref="C16">
    <cfRule type="expression" dxfId="285" priority="304">
      <formula>IFERROR($E16,TRUE)</formula>
    </cfRule>
  </conditionalFormatting>
  <conditionalFormatting sqref="C16">
    <cfRule type="expression" dxfId="284" priority="302">
      <formula>IF(AND($C16="",$D16=""),TRUE,FALSE)</formula>
    </cfRule>
  </conditionalFormatting>
  <conditionalFormatting sqref="C16">
    <cfRule type="expression" dxfId="283" priority="303">
      <formula>IF(OR($C16&lt;&gt;"",$D16&lt;&gt;""),TRUE,FALSE)</formula>
    </cfRule>
  </conditionalFormatting>
  <conditionalFormatting sqref="C17">
    <cfRule type="expression" dxfId="282" priority="301">
      <formula>IFERROR($E17,TRUE)</formula>
    </cfRule>
  </conditionalFormatting>
  <conditionalFormatting sqref="C17">
    <cfRule type="expression" dxfId="281" priority="299">
      <formula>IF(AND($C17="",$D17=""),TRUE,FALSE)</formula>
    </cfRule>
  </conditionalFormatting>
  <conditionalFormatting sqref="C17">
    <cfRule type="expression" dxfId="280" priority="300">
      <formula>IF(OR($C17&lt;&gt;"",$D17&lt;&gt;""),TRUE,FALSE)</formula>
    </cfRule>
  </conditionalFormatting>
  <conditionalFormatting sqref="C23">
    <cfRule type="expression" dxfId="279" priority="298">
      <formula>IFERROR($E23,TRUE)</formula>
    </cfRule>
  </conditionalFormatting>
  <conditionalFormatting sqref="C23">
    <cfRule type="expression" dxfId="278" priority="296">
      <formula>IF(AND($C23="",$D23=""),TRUE,FALSE)</formula>
    </cfRule>
  </conditionalFormatting>
  <conditionalFormatting sqref="C23">
    <cfRule type="expression" dxfId="277" priority="297">
      <formula>IF(OR($C23&lt;&gt;"",$D23&lt;&gt;""),TRUE,FALSE)</formula>
    </cfRule>
  </conditionalFormatting>
  <conditionalFormatting sqref="C24">
    <cfRule type="expression" dxfId="276" priority="295">
      <formula>IFERROR($E24,TRUE)</formula>
    </cfRule>
  </conditionalFormatting>
  <conditionalFormatting sqref="C24">
    <cfRule type="expression" dxfId="275" priority="293">
      <formula>IF(AND($C24="",$D24=""),TRUE,FALSE)</formula>
    </cfRule>
  </conditionalFormatting>
  <conditionalFormatting sqref="C24">
    <cfRule type="expression" dxfId="274" priority="294">
      <formula>IF(OR($C24&lt;&gt;"",$D24&lt;&gt;""),TRUE,FALSE)</formula>
    </cfRule>
  </conditionalFormatting>
  <conditionalFormatting sqref="E21">
    <cfRule type="expression" dxfId="273" priority="289">
      <formula>IFERROR($E21,TRUE)</formula>
    </cfRule>
  </conditionalFormatting>
  <conditionalFormatting sqref="E21">
    <cfRule type="expression" dxfId="272" priority="287">
      <formula>IF(AND($C21="",$D21=""),TRUE,FALSE)</formula>
    </cfRule>
  </conditionalFormatting>
  <conditionalFormatting sqref="E21">
    <cfRule type="expression" dxfId="271" priority="288">
      <formula>IF($E21="*VERIFICAR CÓDIGO*",TRUE,FALSE)</formula>
    </cfRule>
  </conditionalFormatting>
  <conditionalFormatting sqref="E22">
    <cfRule type="expression" dxfId="270" priority="286">
      <formula>IFERROR($E22,TRUE)</formula>
    </cfRule>
  </conditionalFormatting>
  <conditionalFormatting sqref="E22">
    <cfRule type="expression" dxfId="269" priority="284">
      <formula>IF(AND($C22="",$D22=""),TRUE,FALSE)</formula>
    </cfRule>
  </conditionalFormatting>
  <conditionalFormatting sqref="E22">
    <cfRule type="expression" dxfId="268" priority="285">
      <formula>IF($E22="*VERIFICAR CÓDIGO*",TRUE,FALSE)</formula>
    </cfRule>
  </conditionalFormatting>
  <conditionalFormatting sqref="F12">
    <cfRule type="expression" dxfId="267" priority="277">
      <formula>IFERROR($E12,TRUE)</formula>
    </cfRule>
  </conditionalFormatting>
  <conditionalFormatting sqref="F12">
    <cfRule type="expression" dxfId="266" priority="276">
      <formula>IF(AND($C12="",$D12=""),TRUE,FALSE)</formula>
    </cfRule>
  </conditionalFormatting>
  <conditionalFormatting sqref="F14">
    <cfRule type="expression" dxfId="265" priority="275">
      <formula>IFERROR($E14,TRUE)</formula>
    </cfRule>
  </conditionalFormatting>
  <conditionalFormatting sqref="F14">
    <cfRule type="expression" dxfId="264" priority="274">
      <formula>IF(AND($C14="",$D14=""),TRUE,FALSE)</formula>
    </cfRule>
  </conditionalFormatting>
  <conditionalFormatting sqref="F22">
    <cfRule type="expression" dxfId="263" priority="264">
      <formula>IF($E22="*VERIFICAR CÓDIGO*",TRUE,FALSE)</formula>
    </cfRule>
  </conditionalFormatting>
  <conditionalFormatting sqref="F23">
    <cfRule type="expression" dxfId="262" priority="263">
      <formula>IF($E23="*VERIFICAR CÓDIGO*",TRUE,FALSE)</formula>
    </cfRule>
  </conditionalFormatting>
  <conditionalFormatting sqref="F14">
    <cfRule type="expression" dxfId="261" priority="259">
      <formula>IFERROR($E14,TRUE)</formula>
    </cfRule>
  </conditionalFormatting>
  <conditionalFormatting sqref="F14">
    <cfRule type="expression" dxfId="260" priority="258">
      <formula>IF(AND($C14="",$D14=""),TRUE,FALSE)</formula>
    </cfRule>
  </conditionalFormatting>
  <conditionalFormatting sqref="F14">
    <cfRule type="expression" dxfId="259" priority="257">
      <formula>IFERROR($E14,TRUE)</formula>
    </cfRule>
  </conditionalFormatting>
  <conditionalFormatting sqref="F14">
    <cfRule type="expression" dxfId="258" priority="256">
      <formula>IF(AND($C14="",$D14=""),TRUE,FALSE)</formula>
    </cfRule>
  </conditionalFormatting>
  <conditionalFormatting sqref="F8">
    <cfRule type="expression" dxfId="257" priority="255">
      <formula>IFERROR($E8,TRUE)</formula>
    </cfRule>
  </conditionalFormatting>
  <conditionalFormatting sqref="F8">
    <cfRule type="expression" dxfId="256" priority="253">
      <formula>IF(AND($C8="",$D8=""),TRUE,FALSE)</formula>
    </cfRule>
  </conditionalFormatting>
  <conditionalFormatting sqref="F8">
    <cfRule type="expression" dxfId="255" priority="254">
      <formula>IF($E8="*VERIFICAR CÓDIGO*",TRUE,FALSE)</formula>
    </cfRule>
  </conditionalFormatting>
  <conditionalFormatting sqref="F11">
    <cfRule type="expression" dxfId="254" priority="252">
      <formula>IFERROR($E11,TRUE)</formula>
    </cfRule>
  </conditionalFormatting>
  <conditionalFormatting sqref="F11">
    <cfRule type="expression" dxfId="253" priority="251">
      <formula>IF(AND($C11="",$D11=""),TRUE,FALSE)</formula>
    </cfRule>
  </conditionalFormatting>
  <conditionalFormatting sqref="F12">
    <cfRule type="expression" dxfId="252" priority="250">
      <formula>IFERROR($E12,TRUE)</formula>
    </cfRule>
  </conditionalFormatting>
  <conditionalFormatting sqref="F12">
    <cfRule type="expression" dxfId="251" priority="249">
      <formula>IF(AND($C12="",$D12=""),TRUE,FALSE)</formula>
    </cfRule>
  </conditionalFormatting>
  <conditionalFormatting sqref="F14">
    <cfRule type="expression" dxfId="250" priority="248">
      <formula>IFERROR($E14,TRUE)</formula>
    </cfRule>
  </conditionalFormatting>
  <conditionalFormatting sqref="F14">
    <cfRule type="expression" dxfId="249" priority="247">
      <formula>IF(AND($C14="",$D14=""),TRUE,FALSE)</formula>
    </cfRule>
  </conditionalFormatting>
  <conditionalFormatting sqref="F16">
    <cfRule type="expression" dxfId="248" priority="246">
      <formula>IFERROR($E16,TRUE)</formula>
    </cfRule>
  </conditionalFormatting>
  <conditionalFormatting sqref="F16">
    <cfRule type="expression" dxfId="247" priority="244">
      <formula>IF(AND($C16="",$D16=""),TRUE,FALSE)</formula>
    </cfRule>
  </conditionalFormatting>
  <conditionalFormatting sqref="F16">
    <cfRule type="expression" dxfId="246" priority="245">
      <formula>IF($E16="*VERIFICAR CÓDIGO*",TRUE,FALSE)</formula>
    </cfRule>
  </conditionalFormatting>
  <conditionalFormatting sqref="F17">
    <cfRule type="expression" dxfId="245" priority="243">
      <formula>IFERROR($E17,TRUE)</formula>
    </cfRule>
  </conditionalFormatting>
  <conditionalFormatting sqref="F17">
    <cfRule type="expression" dxfId="244" priority="241">
      <formula>IF(AND($C17="",$D17=""),TRUE,FALSE)</formula>
    </cfRule>
  </conditionalFormatting>
  <conditionalFormatting sqref="F17">
    <cfRule type="expression" dxfId="243" priority="242">
      <formula>IF($E17="*VERIFICAR CÓDIGO*",TRUE,FALSE)</formula>
    </cfRule>
  </conditionalFormatting>
  <conditionalFormatting sqref="F21">
    <cfRule type="expression" dxfId="242" priority="240">
      <formula>IFERROR($E21,TRUE)</formula>
    </cfRule>
  </conditionalFormatting>
  <conditionalFormatting sqref="F21">
    <cfRule type="expression" dxfId="241" priority="238">
      <formula>IF(AND($C21="",$D21=""),TRUE,FALSE)</formula>
    </cfRule>
  </conditionalFormatting>
  <conditionalFormatting sqref="F21">
    <cfRule type="expression" dxfId="240" priority="239">
      <formula>IF($E21="*VERIFICAR CÓDIGO*",TRUE,FALSE)</formula>
    </cfRule>
  </conditionalFormatting>
  <conditionalFormatting sqref="F22">
    <cfRule type="expression" dxfId="239" priority="237">
      <formula>IF($E22="*VERIFICAR CÓDIGO*",TRUE,FALSE)</formula>
    </cfRule>
  </conditionalFormatting>
  <conditionalFormatting sqref="F23">
    <cfRule type="expression" dxfId="238" priority="236">
      <formula>IF($E23="*VERIFICAR CÓDIGO*",TRUE,FALSE)</formula>
    </cfRule>
  </conditionalFormatting>
  <conditionalFormatting sqref="F24">
    <cfRule type="expression" dxfId="237" priority="235">
      <formula>IFERROR($E24,TRUE)</formula>
    </cfRule>
  </conditionalFormatting>
  <conditionalFormatting sqref="F24">
    <cfRule type="expression" dxfId="236" priority="233">
      <formula>IF(AND($C24="",$D24=""),TRUE,FALSE)</formula>
    </cfRule>
  </conditionalFormatting>
  <conditionalFormatting sqref="F24">
    <cfRule type="expression" dxfId="235" priority="234">
      <formula>IF($E24="*VERIFICAR CÓDIGO*",TRUE,FALSE)</formula>
    </cfRule>
  </conditionalFormatting>
  <conditionalFormatting sqref="H14">
    <cfRule type="expression" dxfId="234" priority="232">
      <formula>IFERROR($E14,TRUE)</formula>
    </cfRule>
  </conditionalFormatting>
  <conditionalFormatting sqref="H14">
    <cfRule type="expression" dxfId="233" priority="230">
      <formula>IF(AND($C14="",$D14=""),TRUE,FALSE)</formula>
    </cfRule>
  </conditionalFormatting>
  <conditionalFormatting sqref="H14">
    <cfRule type="expression" dxfId="232" priority="231">
      <formula>IF($E14="*VERIFICAR CÓDIGO*",TRUE,FALSE)</formula>
    </cfRule>
  </conditionalFormatting>
  <conditionalFormatting sqref="H11">
    <cfRule type="expression" dxfId="231" priority="229">
      <formula>IFERROR($E11,TRUE)</formula>
    </cfRule>
  </conditionalFormatting>
  <conditionalFormatting sqref="H11">
    <cfRule type="expression" dxfId="230" priority="227">
      <formula>IF(AND($C11="",$D11=""),TRUE,FALSE)</formula>
    </cfRule>
  </conditionalFormatting>
  <conditionalFormatting sqref="H11">
    <cfRule type="expression" dxfId="229" priority="228">
      <formula>IF($E11="*VERIFICAR CÓDIGO*",TRUE,FALSE)</formula>
    </cfRule>
  </conditionalFormatting>
  <conditionalFormatting sqref="H11">
    <cfRule type="expression" dxfId="228" priority="226">
      <formula>IFERROR($E11,TRUE)</formula>
    </cfRule>
  </conditionalFormatting>
  <conditionalFormatting sqref="H11">
    <cfRule type="expression" dxfId="227" priority="224">
      <formula>IF(AND($C11="",$D11=""),TRUE,FALSE)</formula>
    </cfRule>
  </conditionalFormatting>
  <conditionalFormatting sqref="H11">
    <cfRule type="expression" dxfId="226" priority="225">
      <formula>IF($E11="*VERIFICAR CÓDIGO*",TRUE,FALSE)</formula>
    </cfRule>
  </conditionalFormatting>
  <conditionalFormatting sqref="H14">
    <cfRule type="expression" dxfId="225" priority="223">
      <formula>IFERROR($E14,TRUE)</formula>
    </cfRule>
  </conditionalFormatting>
  <conditionalFormatting sqref="H14">
    <cfRule type="expression" dxfId="224" priority="221">
      <formula>IF(AND($C14="",$D14=""),TRUE,FALSE)</formula>
    </cfRule>
  </conditionalFormatting>
  <conditionalFormatting sqref="H14">
    <cfRule type="expression" dxfId="223" priority="222">
      <formula>IF($E14="*VERIFICAR CÓDIGO*",TRUE,FALSE)</formula>
    </cfRule>
  </conditionalFormatting>
  <conditionalFormatting sqref="H11">
    <cfRule type="expression" dxfId="222" priority="220">
      <formula>IFERROR($E11,TRUE)</formula>
    </cfRule>
  </conditionalFormatting>
  <conditionalFormatting sqref="H11">
    <cfRule type="expression" dxfId="221" priority="218">
      <formula>IF(AND($C11="",$D11=""),TRUE,FALSE)</formula>
    </cfRule>
  </conditionalFormatting>
  <conditionalFormatting sqref="H11">
    <cfRule type="expression" dxfId="220" priority="219">
      <formula>IF($E11="*VERIFICAR CÓDIGO*",TRUE,FALSE)</formula>
    </cfRule>
  </conditionalFormatting>
  <conditionalFormatting sqref="H8">
    <cfRule type="expression" dxfId="219" priority="217">
      <formula>IFERROR($E8,TRUE)</formula>
    </cfRule>
  </conditionalFormatting>
  <conditionalFormatting sqref="H8">
    <cfRule type="expression" dxfId="218" priority="215">
      <formula>IF(AND($C8="",$D8=""),TRUE,FALSE)</formula>
    </cfRule>
  </conditionalFormatting>
  <conditionalFormatting sqref="H8">
    <cfRule type="expression" dxfId="217" priority="216">
      <formula>IF($E8="*VERIFICAR CÓDIGO*",TRUE,FALSE)</formula>
    </cfRule>
  </conditionalFormatting>
  <conditionalFormatting sqref="H11">
    <cfRule type="expression" dxfId="216" priority="214">
      <formula>IFERROR($E11,TRUE)</formula>
    </cfRule>
  </conditionalFormatting>
  <conditionalFormatting sqref="H11">
    <cfRule type="expression" dxfId="215" priority="212">
      <formula>IF(AND($C11="",$D11=""),TRUE,FALSE)</formula>
    </cfRule>
  </conditionalFormatting>
  <conditionalFormatting sqref="H11">
    <cfRule type="expression" dxfId="214" priority="213">
      <formula>IF($E11="*VERIFICAR CÓDIGO*",TRUE,FALSE)</formula>
    </cfRule>
  </conditionalFormatting>
  <conditionalFormatting sqref="H12">
    <cfRule type="expression" dxfId="213" priority="211">
      <formula>IFERROR($E12,TRUE)</formula>
    </cfRule>
  </conditionalFormatting>
  <conditionalFormatting sqref="H12">
    <cfRule type="expression" dxfId="212" priority="209">
      <formula>IF(AND($C12="",$D12=""),TRUE,FALSE)</formula>
    </cfRule>
  </conditionalFormatting>
  <conditionalFormatting sqref="H12">
    <cfRule type="expression" dxfId="211" priority="210">
      <formula>IF($E12="*VERIFICAR CÓDIGO*",TRUE,FALSE)</formula>
    </cfRule>
  </conditionalFormatting>
  <conditionalFormatting sqref="H14">
    <cfRule type="expression" dxfId="210" priority="208">
      <formula>IFERROR($E14,TRUE)</formula>
    </cfRule>
  </conditionalFormatting>
  <conditionalFormatting sqref="H14">
    <cfRule type="expression" dxfId="209" priority="206">
      <formula>IF(AND($C14="",$D14=""),TRUE,FALSE)</formula>
    </cfRule>
  </conditionalFormatting>
  <conditionalFormatting sqref="H14">
    <cfRule type="expression" dxfId="208" priority="207">
      <formula>IF($E14="*VERIFICAR CÓDIGO*",TRUE,FALSE)</formula>
    </cfRule>
  </conditionalFormatting>
  <conditionalFormatting sqref="H16">
    <cfRule type="expression" dxfId="207" priority="205">
      <formula>IFERROR($E16,TRUE)</formula>
    </cfRule>
  </conditionalFormatting>
  <conditionalFormatting sqref="H16">
    <cfRule type="expression" dxfId="206" priority="203">
      <formula>IF(AND($C16="",$D16=""),TRUE,FALSE)</formula>
    </cfRule>
  </conditionalFormatting>
  <conditionalFormatting sqref="H16">
    <cfRule type="expression" dxfId="205" priority="204">
      <formula>IF($E16="*VERIFICAR CÓDIGO*",TRUE,FALSE)</formula>
    </cfRule>
  </conditionalFormatting>
  <conditionalFormatting sqref="H17">
    <cfRule type="expression" dxfId="204" priority="202">
      <formula>IFERROR($E17,TRUE)</formula>
    </cfRule>
  </conditionalFormatting>
  <conditionalFormatting sqref="H17">
    <cfRule type="expression" dxfId="203" priority="200">
      <formula>IF(AND($C17="",$D17=""),TRUE,FALSE)</formula>
    </cfRule>
  </conditionalFormatting>
  <conditionalFormatting sqref="H17">
    <cfRule type="expression" dxfId="202" priority="201">
      <formula>IF($E17="*VERIFICAR CÓDIGO*",TRUE,FALSE)</formula>
    </cfRule>
  </conditionalFormatting>
  <conditionalFormatting sqref="H23">
    <cfRule type="expression" dxfId="201" priority="199">
      <formula>IF($E23="*VERIFICAR CÓDIGO*",TRUE,FALSE)</formula>
    </cfRule>
  </conditionalFormatting>
  <conditionalFormatting sqref="H24">
    <cfRule type="expression" dxfId="200" priority="198">
      <formula>IFERROR($E24,TRUE)</formula>
    </cfRule>
  </conditionalFormatting>
  <conditionalFormatting sqref="H24">
    <cfRule type="expression" dxfId="199" priority="196">
      <formula>IF(AND($C24="",$D24=""),TRUE,FALSE)</formula>
    </cfRule>
  </conditionalFormatting>
  <conditionalFormatting sqref="H24">
    <cfRule type="expression" dxfId="198" priority="197">
      <formula>IF($E24="*VERIFICAR CÓDIGO*",TRUE,FALSE)</formula>
    </cfRule>
  </conditionalFormatting>
  <conditionalFormatting sqref="L43:O43">
    <cfRule type="expression" dxfId="197" priority="54882">
      <formula>IF(AND(#REF!="",$D43=""),TRUE,FALSE)</formula>
    </cfRule>
  </conditionalFormatting>
  <conditionalFormatting sqref="D11:D13">
    <cfRule type="expression" dxfId="196" priority="54884">
      <formula>IF((COUNTIF($A$5:$A40,A11))&gt;1,TRUE,FALSE)</formula>
    </cfRule>
  </conditionalFormatting>
  <conditionalFormatting sqref="H11">
    <cfRule type="expression" dxfId="195" priority="195">
      <formula>IFERROR($E11,TRUE)</formula>
    </cfRule>
  </conditionalFormatting>
  <conditionalFormatting sqref="H11">
    <cfRule type="expression" dxfId="194" priority="193">
      <formula>IF(AND($C11="",$D11=""),TRUE,FALSE)</formula>
    </cfRule>
  </conditionalFormatting>
  <conditionalFormatting sqref="H11">
    <cfRule type="expression" dxfId="193" priority="194">
      <formula>IF($E11="*VERIFICAR CÓDIGO*",TRUE,FALSE)</formula>
    </cfRule>
  </conditionalFormatting>
  <conditionalFormatting sqref="G21:G24 G26:G34 G36:G39">
    <cfRule type="expression" dxfId="192" priority="192">
      <formula>IFERROR($E21,TRUE)</formula>
    </cfRule>
  </conditionalFormatting>
  <conditionalFormatting sqref="G21:G24 G26:G34 G36:G39">
    <cfRule type="expression" dxfId="191" priority="191">
      <formula>IF(AND($C21="",$D21=""),TRUE,FALSE)</formula>
    </cfRule>
  </conditionalFormatting>
  <conditionalFormatting sqref="G16:G17">
    <cfRule type="expression" dxfId="190" priority="187">
      <formula>IF(OR($C16&lt;&gt;"",$D16&lt;&gt;""),TRUE,FALSE)</formula>
    </cfRule>
  </conditionalFormatting>
  <conditionalFormatting sqref="G16:G17">
    <cfRule type="expression" dxfId="189" priority="186">
      <formula>IFERROR($E16,TRUE)</formula>
    </cfRule>
  </conditionalFormatting>
  <conditionalFormatting sqref="G16:G17">
    <cfRule type="expression" dxfId="188" priority="185">
      <formula>IF(AND($C16="",$D16=""),TRUE,FALSE)</formula>
    </cfRule>
  </conditionalFormatting>
  <conditionalFormatting sqref="G11:G14">
    <cfRule type="expression" dxfId="187" priority="184">
      <formula>IF(OR($C11&lt;&gt;"",$D11&lt;&gt;""),TRUE,FALSE)</formula>
    </cfRule>
  </conditionalFormatting>
  <conditionalFormatting sqref="G11:G14">
    <cfRule type="expression" dxfId="186" priority="183">
      <formula>IFERROR($E11,TRUE)</formula>
    </cfRule>
  </conditionalFormatting>
  <conditionalFormatting sqref="G11:G14">
    <cfRule type="expression" dxfId="185" priority="182">
      <formula>IF(AND($C11="",$D11=""),TRUE,FALSE)</formula>
    </cfRule>
  </conditionalFormatting>
  <conditionalFormatting sqref="D21:D24 D26:D31 D36:D39">
    <cfRule type="expression" dxfId="184" priority="55038">
      <formula>IF((COUNTIF($A$5:$A134,A21))&gt;1,TRUE,FALSE)</formula>
    </cfRule>
  </conditionalFormatting>
  <conditionalFormatting sqref="N25">
    <cfRule type="expression" dxfId="183" priority="178">
      <formula>IFERROR($E25,TRUE)</formula>
    </cfRule>
  </conditionalFormatting>
  <conditionalFormatting sqref="E25:F25 E35:F35 H36:J39 H26:J34">
    <cfRule type="expression" dxfId="182" priority="177">
      <formula>IF($E25="*VERIFICAR CÓDIGO*",TRUE,FALSE)</formula>
    </cfRule>
  </conditionalFormatting>
  <conditionalFormatting sqref="O25">
    <cfRule type="cellIs" dxfId="181" priority="174" operator="equal">
      <formula>"C"</formula>
    </cfRule>
    <cfRule type="cellIs" dxfId="180" priority="175" operator="equal">
      <formula>"A"</formula>
    </cfRule>
    <cfRule type="cellIs" dxfId="179" priority="176" operator="equal">
      <formula>"B"</formula>
    </cfRule>
  </conditionalFormatting>
  <conditionalFormatting sqref="G25:I25">
    <cfRule type="expression" dxfId="178" priority="173">
      <formula>IFERROR($E25,TRUE)</formula>
    </cfRule>
  </conditionalFormatting>
  <conditionalFormatting sqref="G25:I25">
    <cfRule type="expression" dxfId="177" priority="170">
      <formula>IF(AND($C25="",$D25=""),TRUE,FALSE)</formula>
    </cfRule>
  </conditionalFormatting>
  <conditionalFormatting sqref="G25">
    <cfRule type="expression" dxfId="176" priority="172">
      <formula>IF(OR($C25&lt;&gt;"",$D25&lt;&gt;""),TRUE,FALSE)</formula>
    </cfRule>
  </conditionalFormatting>
  <conditionalFormatting sqref="I25">
    <cfRule type="expression" dxfId="175" priority="171">
      <formula>IF(OR($C25&lt;&gt;"",$D25&lt;&gt;""),TRUE,FALSE)</formula>
    </cfRule>
  </conditionalFormatting>
  <conditionalFormatting sqref="H25">
    <cfRule type="expression" dxfId="174" priority="169">
      <formula>IF($E25="*VERIFICAR CÓDIGO*",TRUE,FALSE)</formula>
    </cfRule>
  </conditionalFormatting>
  <conditionalFormatting sqref="H25">
    <cfRule type="expression" dxfId="173" priority="168">
      <formula>IF($E25="*VERIFICAR CÓDIGO*",TRUE,FALSE)</formula>
    </cfRule>
  </conditionalFormatting>
  <conditionalFormatting sqref="H25">
    <cfRule type="expression" dxfId="172" priority="167">
      <formula>IFERROR($E25,TRUE)</formula>
    </cfRule>
  </conditionalFormatting>
  <conditionalFormatting sqref="H25">
    <cfRule type="expression" dxfId="171" priority="166">
      <formula>IF(AND($C25="",$D25=""),TRUE,FALSE)</formula>
    </cfRule>
  </conditionalFormatting>
  <conditionalFormatting sqref="H25">
    <cfRule type="expression" dxfId="170" priority="165">
      <formula>IF($E25="*VERIFICAR CÓDIGO*",TRUE,FALSE)</formula>
    </cfRule>
  </conditionalFormatting>
  <conditionalFormatting sqref="H25">
    <cfRule type="expression" dxfId="169" priority="164">
      <formula>IF($E25="*VERIFICAR CÓDIGO*",TRUE,FALSE)</formula>
    </cfRule>
  </conditionalFormatting>
  <conditionalFormatting sqref="H25">
    <cfRule type="expression" dxfId="168" priority="163">
      <formula>IFERROR($E25,TRUE)</formula>
    </cfRule>
  </conditionalFormatting>
  <conditionalFormatting sqref="H25">
    <cfRule type="expression" dxfId="167" priority="162">
      <formula>IF(AND($C25="",$D25=""),TRUE,FALSE)</formula>
    </cfRule>
  </conditionalFormatting>
  <conditionalFormatting sqref="H25">
    <cfRule type="expression" dxfId="166" priority="161">
      <formula>IF($E25="*VERIFICAR CÓDIGO*",TRUE,FALSE)</formula>
    </cfRule>
  </conditionalFormatting>
  <conditionalFormatting sqref="H25">
    <cfRule type="expression" dxfId="165" priority="160">
      <formula>IF($E25="*VERIFICAR CÓDIGO*",TRUE,FALSE)</formula>
    </cfRule>
  </conditionalFormatting>
  <conditionalFormatting sqref="H25">
    <cfRule type="expression" dxfId="164" priority="159">
      <formula>IFERROR($E25,TRUE)</formula>
    </cfRule>
  </conditionalFormatting>
  <conditionalFormatting sqref="H25">
    <cfRule type="expression" dxfId="163" priority="157">
      <formula>IF(AND($C25="",$D25=""),TRUE,FALSE)</formula>
    </cfRule>
  </conditionalFormatting>
  <conditionalFormatting sqref="H25">
    <cfRule type="expression" dxfId="162" priority="158">
      <formula>IF($E25="*VERIFICAR CÓDIGO*",TRUE,FALSE)</formula>
    </cfRule>
  </conditionalFormatting>
  <conditionalFormatting sqref="H25">
    <cfRule type="expression" dxfId="161" priority="156">
      <formula>IFERROR($E25,TRUE)</formula>
    </cfRule>
  </conditionalFormatting>
  <conditionalFormatting sqref="H25">
    <cfRule type="expression" dxfId="160" priority="155">
      <formula>IF(AND($C25="",$D25=""),TRUE,FALSE)</formula>
    </cfRule>
  </conditionalFormatting>
  <conditionalFormatting sqref="H25">
    <cfRule type="expression" dxfId="159" priority="154">
      <formula>IF($E25="*VERIFICAR CÓDIGO*",TRUE,FALSE)</formula>
    </cfRule>
  </conditionalFormatting>
  <conditionalFormatting sqref="H25">
    <cfRule type="expression" dxfId="158" priority="153">
      <formula>IF($E25="*VERIFICAR CÓDIGO*",TRUE,FALSE)</formula>
    </cfRule>
  </conditionalFormatting>
  <conditionalFormatting sqref="H25">
    <cfRule type="expression" dxfId="157" priority="152">
      <formula>IFERROR($E25,TRUE)</formula>
    </cfRule>
  </conditionalFormatting>
  <conditionalFormatting sqref="H25">
    <cfRule type="expression" dxfId="156" priority="151">
      <formula>IF(AND($C25="",$D25=""),TRUE,FALSE)</formula>
    </cfRule>
  </conditionalFormatting>
  <conditionalFormatting sqref="H25">
    <cfRule type="expression" dxfId="155" priority="150">
      <formula>IF($E25="*VERIFICAR CÓDIGO*",TRUE,FALSE)</formula>
    </cfRule>
  </conditionalFormatting>
  <conditionalFormatting sqref="H25">
    <cfRule type="expression" dxfId="154" priority="149">
      <formula>IF($E25="*VERIFICAR CÓDIGO*",TRUE,FALSE)</formula>
    </cfRule>
  </conditionalFormatting>
  <conditionalFormatting sqref="H25">
    <cfRule type="expression" dxfId="153" priority="148">
      <formula>IFERROR($E25,TRUE)</formula>
    </cfRule>
  </conditionalFormatting>
  <conditionalFormatting sqref="H25">
    <cfRule type="expression" dxfId="152" priority="147">
      <formula>IF(AND($C25="",$D25=""),TRUE,FALSE)</formula>
    </cfRule>
  </conditionalFormatting>
  <conditionalFormatting sqref="H25">
    <cfRule type="expression" dxfId="151" priority="146">
      <formula>IF($E25="*VERIFICAR CÓDIGO*",TRUE,FALSE)</formula>
    </cfRule>
  </conditionalFormatting>
  <conditionalFormatting sqref="H25">
    <cfRule type="expression" dxfId="150" priority="145">
      <formula>IF($E25="*VERIFICAR CÓDIGO*",TRUE,FALSE)</formula>
    </cfRule>
  </conditionalFormatting>
  <conditionalFormatting sqref="H25">
    <cfRule type="expression" dxfId="149" priority="143">
      <formula>IF(AND($C25="",$D25=""),TRUE,FALSE)</formula>
    </cfRule>
  </conditionalFormatting>
  <conditionalFormatting sqref="H25">
    <cfRule type="expression" dxfId="148" priority="144">
      <formula>IFERROR($E25,TRUE)</formula>
    </cfRule>
  </conditionalFormatting>
  <conditionalFormatting sqref="H25">
    <cfRule type="expression" dxfId="147" priority="142">
      <formula>IF($E25="*VERIFICAR CÓDIGO*",TRUE,FALSE)</formula>
    </cfRule>
  </conditionalFormatting>
  <conditionalFormatting sqref="H25">
    <cfRule type="expression" dxfId="146" priority="141">
      <formula>IF($E25="*VERIFICAR CÓDIGO*",TRUE,FALSE)</formula>
    </cfRule>
  </conditionalFormatting>
  <conditionalFormatting sqref="H25">
    <cfRule type="expression" dxfId="145" priority="140">
      <formula>IFERROR($E25,TRUE)</formula>
    </cfRule>
  </conditionalFormatting>
  <conditionalFormatting sqref="H25">
    <cfRule type="expression" dxfId="144" priority="139">
      <formula>IF(AND($C25="",$D25=""),TRUE,FALSE)</formula>
    </cfRule>
  </conditionalFormatting>
  <conditionalFormatting sqref="H25">
    <cfRule type="expression" dxfId="143" priority="138">
      <formula>IF($E25="*VERIFICAR CÓDIGO*",TRUE,FALSE)</formula>
    </cfRule>
  </conditionalFormatting>
  <conditionalFormatting sqref="H25">
    <cfRule type="expression" dxfId="142" priority="137">
      <formula>IF($E25="*VERIFICAR CÓDIGO*",TRUE,FALSE)</formula>
    </cfRule>
  </conditionalFormatting>
  <conditionalFormatting sqref="L26:L34 L36:L39">
    <cfRule type="expression" dxfId="141" priority="136">
      <formula>IFERROR($E26,TRUE)</formula>
    </cfRule>
  </conditionalFormatting>
  <conditionalFormatting sqref="L26:L34 L36:L39">
    <cfRule type="expression" dxfId="140" priority="135">
      <formula>IF(AND($C26="",$D26=""),TRUE,FALSE)</formula>
    </cfRule>
  </conditionalFormatting>
  <conditionalFormatting sqref="M26:M34 M36:M39">
    <cfRule type="expression" dxfId="139" priority="127">
      <formula>IF(AND($C26="",$D26=""),TRUE,FALSE)</formula>
    </cfRule>
  </conditionalFormatting>
  <conditionalFormatting sqref="O26:O34 O36:O39">
    <cfRule type="expression" dxfId="138" priority="133">
      <formula>IFERROR($E26,TRUE)</formula>
    </cfRule>
  </conditionalFormatting>
  <conditionalFormatting sqref="O26:O34 O36:O39">
    <cfRule type="expression" dxfId="137" priority="132">
      <formula>IF(AND($C26="",$D26=""),TRUE,FALSE)</formula>
    </cfRule>
  </conditionalFormatting>
  <conditionalFormatting sqref="O26:O34 O36:O39">
    <cfRule type="cellIs" dxfId="136" priority="129" operator="equal">
      <formula>"C"</formula>
    </cfRule>
    <cfRule type="cellIs" dxfId="135" priority="130" operator="equal">
      <formula>"A"</formula>
    </cfRule>
    <cfRule type="cellIs" dxfId="134" priority="131" operator="equal">
      <formula>"B"</formula>
    </cfRule>
  </conditionalFormatting>
  <conditionalFormatting sqref="M26:M34 M36:M39">
    <cfRule type="expression" dxfId="133" priority="128">
      <formula>IFERROR($E26,TRUE)</formula>
    </cfRule>
  </conditionalFormatting>
  <conditionalFormatting sqref="D26:D34 D36:D39">
    <cfRule type="expression" dxfId="132" priority="123">
      <formula>IFERROR($E26,TRUE)</formula>
    </cfRule>
  </conditionalFormatting>
  <conditionalFormatting sqref="C26:C34 C36:C39">
    <cfRule type="expression" dxfId="131" priority="126">
      <formula>IFERROR($E26,TRUE)</formula>
    </cfRule>
  </conditionalFormatting>
  <conditionalFormatting sqref="C26:C34 C36:C39">
    <cfRule type="expression" dxfId="130" priority="124">
      <formula>IF(AND($C26="",$D26=""),TRUE,FALSE)</formula>
    </cfRule>
  </conditionalFormatting>
  <conditionalFormatting sqref="C26:C34 C36:C39">
    <cfRule type="expression" dxfId="129" priority="125">
      <formula>IF(OR($C26&lt;&gt;"",$D26&lt;&gt;""),TRUE,FALSE)</formula>
    </cfRule>
  </conditionalFormatting>
  <conditionalFormatting sqref="D26:D34 D36:D39">
    <cfRule type="expression" dxfId="128" priority="121">
      <formula>IF(AND($C26="",$D26=""),TRUE,FALSE)</formula>
    </cfRule>
  </conditionalFormatting>
  <conditionalFormatting sqref="D26:D34 D36:D39">
    <cfRule type="expression" dxfId="127" priority="122">
      <formula>IF(OR($C26&lt;&gt;"",$D26&lt;&gt;""),TRUE,FALSE)</formula>
    </cfRule>
  </conditionalFormatting>
  <conditionalFormatting sqref="J25">
    <cfRule type="expression" dxfId="126" priority="120">
      <formula>IFERROR($E25,TRUE)</formula>
    </cfRule>
  </conditionalFormatting>
  <conditionalFormatting sqref="J25">
    <cfRule type="expression" dxfId="125" priority="119">
      <formula>IF(AND($C25="",$D25=""),TRUE,FALSE)</formula>
    </cfRule>
  </conditionalFormatting>
  <conditionalFormatting sqref="E26:E34 E36:E39">
    <cfRule type="expression" dxfId="124" priority="118">
      <formula>IFERROR($E26,TRUE)</formula>
    </cfRule>
  </conditionalFormatting>
  <conditionalFormatting sqref="E26:E34 E36:E39">
    <cfRule type="expression" dxfId="123" priority="116">
      <formula>IF(AND($C26="",$D26=""),TRUE,FALSE)</formula>
    </cfRule>
  </conditionalFormatting>
  <conditionalFormatting sqref="E26:E34 E36:E39">
    <cfRule type="expression" dxfId="122" priority="117">
      <formula>IF($E26="*VERIFICAR CÓDIGO*",TRUE,FALSE)</formula>
    </cfRule>
  </conditionalFormatting>
  <conditionalFormatting sqref="F26:F34 F36:F39">
    <cfRule type="expression" dxfId="121" priority="115">
      <formula>IFERROR($E26,TRUE)</formula>
    </cfRule>
  </conditionalFormatting>
  <conditionalFormatting sqref="F26:F34 F36:F39">
    <cfRule type="expression" dxfId="120" priority="113">
      <formula>IF(AND($C26="",$D26=""),TRUE,FALSE)</formula>
    </cfRule>
  </conditionalFormatting>
  <conditionalFormatting sqref="F26:F34 F36:F39">
    <cfRule type="expression" dxfId="119" priority="114">
      <formula>IF($E26="*VERIFICAR CÓDIGO*",TRUE,FALSE)</formula>
    </cfRule>
  </conditionalFormatting>
  <conditionalFormatting sqref="N35">
    <cfRule type="expression" dxfId="118" priority="111">
      <formula>IFERROR($E35,TRUE)</formula>
    </cfRule>
  </conditionalFormatting>
  <conditionalFormatting sqref="O35">
    <cfRule type="cellIs" dxfId="117" priority="108" operator="equal">
      <formula>"C"</formula>
    </cfRule>
    <cfRule type="cellIs" dxfId="116" priority="109" operator="equal">
      <formula>"A"</formula>
    </cfRule>
    <cfRule type="cellIs" dxfId="115" priority="110" operator="equal">
      <formula>"B"</formula>
    </cfRule>
  </conditionalFormatting>
  <conditionalFormatting sqref="G35:I35">
    <cfRule type="expression" dxfId="114" priority="107">
      <formula>IFERROR($E35,TRUE)</formula>
    </cfRule>
  </conditionalFormatting>
  <conditionalFormatting sqref="G35:I35">
    <cfRule type="expression" dxfId="113" priority="104">
      <formula>IF(AND($C35="",$D35=""),TRUE,FALSE)</formula>
    </cfRule>
  </conditionalFormatting>
  <conditionalFormatting sqref="G35">
    <cfRule type="expression" dxfId="112" priority="106">
      <formula>IF(OR($C35&lt;&gt;"",$D35&lt;&gt;""),TRUE,FALSE)</formula>
    </cfRule>
  </conditionalFormatting>
  <conditionalFormatting sqref="I35">
    <cfRule type="expression" dxfId="111" priority="105">
      <formula>IF(OR($C35&lt;&gt;"",$D35&lt;&gt;""),TRUE,FALSE)</formula>
    </cfRule>
  </conditionalFormatting>
  <conditionalFormatting sqref="H35">
    <cfRule type="expression" dxfId="110" priority="103">
      <formula>IF($E35="*VERIFICAR CÓDIGO*",TRUE,FALSE)</formula>
    </cfRule>
  </conditionalFormatting>
  <conditionalFormatting sqref="H35">
    <cfRule type="expression" dxfId="109" priority="102">
      <formula>IF($E35="*VERIFICAR CÓDIGO*",TRUE,FALSE)</formula>
    </cfRule>
  </conditionalFormatting>
  <conditionalFormatting sqref="H35">
    <cfRule type="expression" dxfId="108" priority="101">
      <formula>IFERROR($E35,TRUE)</formula>
    </cfRule>
  </conditionalFormatting>
  <conditionalFormatting sqref="H35">
    <cfRule type="expression" dxfId="107" priority="100">
      <formula>IF(AND($C35="",$D35=""),TRUE,FALSE)</formula>
    </cfRule>
  </conditionalFormatting>
  <conditionalFormatting sqref="H35">
    <cfRule type="expression" dxfId="106" priority="99">
      <formula>IF($E35="*VERIFICAR CÓDIGO*",TRUE,FALSE)</formula>
    </cfRule>
  </conditionalFormatting>
  <conditionalFormatting sqref="H35">
    <cfRule type="expression" dxfId="105" priority="98">
      <formula>IF($E35="*VERIFICAR CÓDIGO*",TRUE,FALSE)</formula>
    </cfRule>
  </conditionalFormatting>
  <conditionalFormatting sqref="H35">
    <cfRule type="expression" dxfId="104" priority="97">
      <formula>IFERROR($E35,TRUE)</formula>
    </cfRule>
  </conditionalFormatting>
  <conditionalFormatting sqref="H35">
    <cfRule type="expression" dxfId="103" priority="96">
      <formula>IF(AND($C35="",$D35=""),TRUE,FALSE)</formula>
    </cfRule>
  </conditionalFormatting>
  <conditionalFormatting sqref="H35">
    <cfRule type="expression" dxfId="102" priority="95">
      <formula>IF($E35="*VERIFICAR CÓDIGO*",TRUE,FALSE)</formula>
    </cfRule>
  </conditionalFormatting>
  <conditionalFormatting sqref="H35">
    <cfRule type="expression" dxfId="101" priority="94">
      <formula>IF($E35="*VERIFICAR CÓDIGO*",TRUE,FALSE)</formula>
    </cfRule>
  </conditionalFormatting>
  <conditionalFormatting sqref="H35">
    <cfRule type="expression" dxfId="100" priority="93">
      <formula>IFERROR($E35,TRUE)</formula>
    </cfRule>
  </conditionalFormatting>
  <conditionalFormatting sqref="H35">
    <cfRule type="expression" dxfId="99" priority="91">
      <formula>IF(AND($C35="",$D35=""),TRUE,FALSE)</formula>
    </cfRule>
  </conditionalFormatting>
  <conditionalFormatting sqref="H35">
    <cfRule type="expression" dxfId="98" priority="92">
      <formula>IF($E35="*VERIFICAR CÓDIGO*",TRUE,FALSE)</formula>
    </cfRule>
  </conditionalFormatting>
  <conditionalFormatting sqref="H35">
    <cfRule type="expression" dxfId="97" priority="90">
      <formula>IFERROR($E35,TRUE)</formula>
    </cfRule>
  </conditionalFormatting>
  <conditionalFormatting sqref="H35">
    <cfRule type="expression" dxfId="96" priority="89">
      <formula>IF(AND($C35="",$D35=""),TRUE,FALSE)</formula>
    </cfRule>
  </conditionalFormatting>
  <conditionalFormatting sqref="H35">
    <cfRule type="expression" dxfId="95" priority="88">
      <formula>IF($E35="*VERIFICAR CÓDIGO*",TRUE,FALSE)</formula>
    </cfRule>
  </conditionalFormatting>
  <conditionalFormatting sqref="H35">
    <cfRule type="expression" dxfId="94" priority="87">
      <formula>IF($E35="*VERIFICAR CÓDIGO*",TRUE,FALSE)</formula>
    </cfRule>
  </conditionalFormatting>
  <conditionalFormatting sqref="H35">
    <cfRule type="expression" dxfId="93" priority="86">
      <formula>IFERROR($E35,TRUE)</formula>
    </cfRule>
  </conditionalFormatting>
  <conditionalFormatting sqref="H35">
    <cfRule type="expression" dxfId="92" priority="85">
      <formula>IF(AND($C35="",$D35=""),TRUE,FALSE)</formula>
    </cfRule>
  </conditionalFormatting>
  <conditionalFormatting sqref="H35">
    <cfRule type="expression" dxfId="91" priority="84">
      <formula>IF($E35="*VERIFICAR CÓDIGO*",TRUE,FALSE)</formula>
    </cfRule>
  </conditionalFormatting>
  <conditionalFormatting sqref="H35">
    <cfRule type="expression" dxfId="90" priority="83">
      <formula>IF($E35="*VERIFICAR CÓDIGO*",TRUE,FALSE)</formula>
    </cfRule>
  </conditionalFormatting>
  <conditionalFormatting sqref="H35">
    <cfRule type="expression" dxfId="89" priority="82">
      <formula>IFERROR($E35,TRUE)</formula>
    </cfRule>
  </conditionalFormatting>
  <conditionalFormatting sqref="H35">
    <cfRule type="expression" dxfId="88" priority="81">
      <formula>IF(AND($C35="",$D35=""),TRUE,FALSE)</formula>
    </cfRule>
  </conditionalFormatting>
  <conditionalFormatting sqref="H35">
    <cfRule type="expression" dxfId="87" priority="80">
      <formula>IF($E35="*VERIFICAR CÓDIGO*",TRUE,FALSE)</formula>
    </cfRule>
  </conditionalFormatting>
  <conditionalFormatting sqref="H35">
    <cfRule type="expression" dxfId="86" priority="79">
      <formula>IF($E35="*VERIFICAR CÓDIGO*",TRUE,FALSE)</formula>
    </cfRule>
  </conditionalFormatting>
  <conditionalFormatting sqref="H35">
    <cfRule type="expression" dxfId="85" priority="77">
      <formula>IF(AND($C35="",$D35=""),TRUE,FALSE)</formula>
    </cfRule>
  </conditionalFormatting>
  <conditionalFormatting sqref="H35">
    <cfRule type="expression" dxfId="84" priority="78">
      <formula>IFERROR($E35,TRUE)</formula>
    </cfRule>
  </conditionalFormatting>
  <conditionalFormatting sqref="H35">
    <cfRule type="expression" dxfId="83" priority="76">
      <formula>IF($E35="*VERIFICAR CÓDIGO*",TRUE,FALSE)</formula>
    </cfRule>
  </conditionalFormatting>
  <conditionalFormatting sqref="H35">
    <cfRule type="expression" dxfId="82" priority="75">
      <formula>IF($E35="*VERIFICAR CÓDIGO*",TRUE,FALSE)</formula>
    </cfRule>
  </conditionalFormatting>
  <conditionalFormatting sqref="H35">
    <cfRule type="expression" dxfId="81" priority="74">
      <formula>IFERROR($E35,TRUE)</formula>
    </cfRule>
  </conditionalFormatting>
  <conditionalFormatting sqref="H35">
    <cfRule type="expression" dxfId="80" priority="73">
      <formula>IF(AND($C35="",$D35=""),TRUE,FALSE)</formula>
    </cfRule>
  </conditionalFormatting>
  <conditionalFormatting sqref="H35">
    <cfRule type="expression" dxfId="79" priority="72">
      <formula>IF($E35="*VERIFICAR CÓDIGO*",TRUE,FALSE)</formula>
    </cfRule>
  </conditionalFormatting>
  <conditionalFormatting sqref="H35">
    <cfRule type="expression" dxfId="78" priority="71">
      <formula>IF($E35="*VERIFICAR CÓDIGO*",TRUE,FALSE)</formula>
    </cfRule>
  </conditionalFormatting>
  <conditionalFormatting sqref="J35">
    <cfRule type="expression" dxfId="77" priority="70">
      <formula>IFERROR($E35,TRUE)</formula>
    </cfRule>
  </conditionalFormatting>
  <conditionalFormatting sqref="J35">
    <cfRule type="expression" dxfId="76" priority="69">
      <formula>IF(AND($C35="",$D35=""),TRUE,FALSE)</formula>
    </cfRule>
  </conditionalFormatting>
  <conditionalFormatting sqref="G19">
    <cfRule type="expression" dxfId="75" priority="68">
      <formula>IF(OR($C19&lt;&gt;"",$D19&lt;&gt;""),TRUE,FALSE)</formula>
    </cfRule>
  </conditionalFormatting>
  <conditionalFormatting sqref="G19">
    <cfRule type="expression" dxfId="74" priority="67">
      <formula>IFERROR($E19,TRUE)</formula>
    </cfRule>
  </conditionalFormatting>
  <conditionalFormatting sqref="G19">
    <cfRule type="expression" dxfId="73" priority="66">
      <formula>IF(AND($C19="",$D19=""),TRUE,FALSE)</formula>
    </cfRule>
  </conditionalFormatting>
  <conditionalFormatting sqref="D40:D42">
    <cfRule type="expression" dxfId="72" priority="55292">
      <formula>IF((COUNTIF($A$5:$A315,A40))&gt;1,TRUE,FALSE)</formula>
    </cfRule>
  </conditionalFormatting>
  <conditionalFormatting sqref="D20 D25 D32:D35">
    <cfRule type="expression" dxfId="71" priority="55293">
      <formula>IF((COUNTIF($A$5:$A132,A20))&gt;1,TRUE,FALSE)</formula>
    </cfRule>
  </conditionalFormatting>
  <conditionalFormatting sqref="D14">
    <cfRule type="expression" dxfId="70" priority="55335">
      <formula>IF((COUNTIF($A$5:$A42,A14))&gt;1,TRUE,FALSE)</formula>
    </cfRule>
  </conditionalFormatting>
  <conditionalFormatting sqref="D9">
    <cfRule type="expression" dxfId="69" priority="55340">
      <formula>IF((COUNTIF($A$5:$A318,A9))&gt;1,TRUE,FALSE)</formula>
    </cfRule>
  </conditionalFormatting>
  <conditionalFormatting sqref="N11">
    <cfRule type="expression" dxfId="68" priority="65">
      <formula>IFERROR($E11,TRUE)</formula>
    </cfRule>
  </conditionalFormatting>
  <conditionalFormatting sqref="N11">
    <cfRule type="expression" dxfId="67" priority="64">
      <formula>IF(AND($C11="",$D11=""),TRUE,FALSE)</formula>
    </cfRule>
  </conditionalFormatting>
  <conditionalFormatting sqref="N12">
    <cfRule type="expression" dxfId="66" priority="63">
      <formula>IFERROR($E12,TRUE)</formula>
    </cfRule>
  </conditionalFormatting>
  <conditionalFormatting sqref="N12">
    <cfRule type="expression" dxfId="65" priority="62">
      <formula>IF(AND($C12="",$D12=""),TRUE,FALSE)</formula>
    </cfRule>
  </conditionalFormatting>
  <conditionalFormatting sqref="N14">
    <cfRule type="expression" dxfId="64" priority="61">
      <formula>IFERROR($E14,TRUE)</formula>
    </cfRule>
  </conditionalFormatting>
  <conditionalFormatting sqref="N14">
    <cfRule type="expression" dxfId="63" priority="60">
      <formula>IF(AND($C14="",$D14=""),TRUE,FALSE)</formula>
    </cfRule>
  </conditionalFormatting>
  <conditionalFormatting sqref="N16">
    <cfRule type="expression" dxfId="62" priority="59">
      <formula>IFERROR($E16,TRUE)</formula>
    </cfRule>
  </conditionalFormatting>
  <conditionalFormatting sqref="N16">
    <cfRule type="expression" dxfId="61" priority="58">
      <formula>IFERROR($E16,TRUE)</formula>
    </cfRule>
  </conditionalFormatting>
  <conditionalFormatting sqref="N16">
    <cfRule type="expression" dxfId="60" priority="57">
      <formula>IF(AND($C16="",$D16=""),TRUE,FALSE)</formula>
    </cfRule>
  </conditionalFormatting>
  <conditionalFormatting sqref="N17">
    <cfRule type="expression" dxfId="59" priority="56">
      <formula>IFERROR($E17,TRUE)</formula>
    </cfRule>
  </conditionalFormatting>
  <conditionalFormatting sqref="N17">
    <cfRule type="expression" dxfId="58" priority="55">
      <formula>IF(AND($C17="",$D17=""),TRUE,FALSE)</formula>
    </cfRule>
  </conditionalFormatting>
  <conditionalFormatting sqref="N19">
    <cfRule type="expression" dxfId="57" priority="54">
      <formula>IFERROR($E19,TRUE)</formula>
    </cfRule>
  </conditionalFormatting>
  <conditionalFormatting sqref="N19">
    <cfRule type="expression" dxfId="56" priority="53">
      <formula>IF(AND($C19="",$D19=""),TRUE,FALSE)</formula>
    </cfRule>
  </conditionalFormatting>
  <conditionalFormatting sqref="N21">
    <cfRule type="expression" dxfId="55" priority="52">
      <formula>IFERROR($E21,TRUE)</formula>
    </cfRule>
  </conditionalFormatting>
  <conditionalFormatting sqref="N21">
    <cfRule type="expression" dxfId="54" priority="51">
      <formula>IF(AND($C21="",$D21=""),TRUE,FALSE)</formula>
    </cfRule>
  </conditionalFormatting>
  <conditionalFormatting sqref="N22">
    <cfRule type="expression" dxfId="53" priority="50">
      <formula>IFERROR($E22,TRUE)</formula>
    </cfRule>
  </conditionalFormatting>
  <conditionalFormatting sqref="N22">
    <cfRule type="expression" dxfId="52" priority="49">
      <formula>IF(AND($C22="",$D22=""),TRUE,FALSE)</formula>
    </cfRule>
  </conditionalFormatting>
  <conditionalFormatting sqref="N23">
    <cfRule type="expression" dxfId="51" priority="48">
      <formula>IFERROR($E23,TRUE)</formula>
    </cfRule>
  </conditionalFormatting>
  <conditionalFormatting sqref="N23">
    <cfRule type="expression" dxfId="50" priority="47">
      <formula>IF(AND($C23="",$D23=""),TRUE,FALSE)</formula>
    </cfRule>
  </conditionalFormatting>
  <conditionalFormatting sqref="N24">
    <cfRule type="expression" dxfId="49" priority="46">
      <formula>IFERROR($E24,TRUE)</formula>
    </cfRule>
  </conditionalFormatting>
  <conditionalFormatting sqref="N24">
    <cfRule type="expression" dxfId="48" priority="45">
      <formula>IF(AND($C24="",$D24=""),TRUE,FALSE)</formula>
    </cfRule>
  </conditionalFormatting>
  <conditionalFormatting sqref="N26">
    <cfRule type="expression" dxfId="47" priority="44">
      <formula>IFERROR($E26,TRUE)</formula>
    </cfRule>
  </conditionalFormatting>
  <conditionalFormatting sqref="N26">
    <cfRule type="expression" dxfId="46" priority="43">
      <formula>IFERROR($E26,TRUE)</formula>
    </cfRule>
  </conditionalFormatting>
  <conditionalFormatting sqref="N26">
    <cfRule type="expression" dxfId="45" priority="42">
      <formula>IF(AND($C26="",$D26=""),TRUE,FALSE)</formula>
    </cfRule>
  </conditionalFormatting>
  <conditionalFormatting sqref="N27">
    <cfRule type="expression" dxfId="44" priority="41">
      <formula>IFERROR($E27,TRUE)</formula>
    </cfRule>
  </conditionalFormatting>
  <conditionalFormatting sqref="N27">
    <cfRule type="expression" dxfId="43" priority="40">
      <formula>IFERROR($E27,TRUE)</formula>
    </cfRule>
  </conditionalFormatting>
  <conditionalFormatting sqref="N27">
    <cfRule type="expression" dxfId="42" priority="39">
      <formula>IF(AND($C27="",$D27=""),TRUE,FALSE)</formula>
    </cfRule>
  </conditionalFormatting>
  <conditionalFormatting sqref="N28">
    <cfRule type="expression" dxfId="41" priority="38">
      <formula>IFERROR($E28,TRUE)</formula>
    </cfRule>
  </conditionalFormatting>
  <conditionalFormatting sqref="N28">
    <cfRule type="expression" dxfId="40" priority="37">
      <formula>IFERROR($E28,TRUE)</formula>
    </cfRule>
  </conditionalFormatting>
  <conditionalFormatting sqref="N28">
    <cfRule type="expression" dxfId="39" priority="36">
      <formula>IF(AND($C28="",$D28=""),TRUE,FALSE)</formula>
    </cfRule>
  </conditionalFormatting>
  <conditionalFormatting sqref="N29">
    <cfRule type="expression" dxfId="38" priority="35">
      <formula>IFERROR($E29,TRUE)</formula>
    </cfRule>
  </conditionalFormatting>
  <conditionalFormatting sqref="N29">
    <cfRule type="expression" dxfId="37" priority="34">
      <formula>IFERROR($E29,TRUE)</formula>
    </cfRule>
  </conditionalFormatting>
  <conditionalFormatting sqref="N29">
    <cfRule type="expression" dxfId="36" priority="33">
      <formula>IF(AND($C29="",$D29=""),TRUE,FALSE)</formula>
    </cfRule>
  </conditionalFormatting>
  <conditionalFormatting sqref="N30">
    <cfRule type="expression" dxfId="35" priority="32">
      <formula>IFERROR($E30,TRUE)</formula>
    </cfRule>
  </conditionalFormatting>
  <conditionalFormatting sqref="N30">
    <cfRule type="expression" dxfId="34" priority="31">
      <formula>IFERROR($E30,TRUE)</formula>
    </cfRule>
  </conditionalFormatting>
  <conditionalFormatting sqref="N30">
    <cfRule type="expression" dxfId="33" priority="30">
      <formula>IF(AND($C30="",$D30=""),TRUE,FALSE)</formula>
    </cfRule>
  </conditionalFormatting>
  <conditionalFormatting sqref="N31">
    <cfRule type="expression" dxfId="32" priority="29">
      <formula>IFERROR($E31,TRUE)</formula>
    </cfRule>
  </conditionalFormatting>
  <conditionalFormatting sqref="N31">
    <cfRule type="expression" dxfId="31" priority="28">
      <formula>IFERROR($E31,TRUE)</formula>
    </cfRule>
  </conditionalFormatting>
  <conditionalFormatting sqref="N31">
    <cfRule type="expression" dxfId="30" priority="27">
      <formula>IF(AND($C31="",$D31=""),TRUE,FALSE)</formula>
    </cfRule>
  </conditionalFormatting>
  <conditionalFormatting sqref="N32">
    <cfRule type="expression" dxfId="29" priority="26">
      <formula>IFERROR($E32,TRUE)</formula>
    </cfRule>
  </conditionalFormatting>
  <conditionalFormatting sqref="N32">
    <cfRule type="expression" dxfId="28" priority="25">
      <formula>IFERROR($E32,TRUE)</formula>
    </cfRule>
  </conditionalFormatting>
  <conditionalFormatting sqref="N32">
    <cfRule type="expression" dxfId="27" priority="24">
      <formula>IF(AND($C32="",$D32=""),TRUE,FALSE)</formula>
    </cfRule>
  </conditionalFormatting>
  <conditionalFormatting sqref="N33">
    <cfRule type="expression" dxfId="26" priority="23">
      <formula>IFERROR($E33,TRUE)</formula>
    </cfRule>
  </conditionalFormatting>
  <conditionalFormatting sqref="N33">
    <cfRule type="expression" dxfId="25" priority="22">
      <formula>IFERROR($E33,TRUE)</formula>
    </cfRule>
  </conditionalFormatting>
  <conditionalFormatting sqref="N33">
    <cfRule type="expression" dxfId="24" priority="21">
      <formula>IF(AND($C33="",$D33=""),TRUE,FALSE)</formula>
    </cfRule>
  </conditionalFormatting>
  <conditionalFormatting sqref="N34">
    <cfRule type="expression" dxfId="23" priority="20">
      <formula>IFERROR($E34,TRUE)</formula>
    </cfRule>
  </conditionalFormatting>
  <conditionalFormatting sqref="N34">
    <cfRule type="expression" dxfId="22" priority="19">
      <formula>IFERROR($E34,TRUE)</formula>
    </cfRule>
  </conditionalFormatting>
  <conditionalFormatting sqref="N34">
    <cfRule type="expression" dxfId="21" priority="18">
      <formula>IF(AND($C34="",$D34=""),TRUE,FALSE)</formula>
    </cfRule>
  </conditionalFormatting>
  <conditionalFormatting sqref="N36">
    <cfRule type="expression" dxfId="20" priority="17">
      <formula>IFERROR($E36,TRUE)</formula>
    </cfRule>
  </conditionalFormatting>
  <conditionalFormatting sqref="N36">
    <cfRule type="expression" dxfId="19" priority="16">
      <formula>IFERROR($E36,TRUE)</formula>
    </cfRule>
  </conditionalFormatting>
  <conditionalFormatting sqref="N36">
    <cfRule type="expression" dxfId="18" priority="15">
      <formula>IF(AND($C36="",$D36=""),TRUE,FALSE)</formula>
    </cfRule>
  </conditionalFormatting>
  <conditionalFormatting sqref="N37">
    <cfRule type="expression" dxfId="17" priority="14">
      <formula>IFERROR($E37,TRUE)</formula>
    </cfRule>
  </conditionalFormatting>
  <conditionalFormatting sqref="N37">
    <cfRule type="expression" dxfId="16" priority="13">
      <formula>IFERROR($E37,TRUE)</formula>
    </cfRule>
  </conditionalFormatting>
  <conditionalFormatting sqref="N37">
    <cfRule type="expression" dxfId="15" priority="12">
      <formula>IF(AND($C37="",$D37=""),TRUE,FALSE)</formula>
    </cfRule>
  </conditionalFormatting>
  <conditionalFormatting sqref="N38">
    <cfRule type="expression" dxfId="14" priority="11">
      <formula>IFERROR($E38,TRUE)</formula>
    </cfRule>
  </conditionalFormatting>
  <conditionalFormatting sqref="N38">
    <cfRule type="expression" dxfId="13" priority="10">
      <formula>IFERROR($E38,TRUE)</formula>
    </cfRule>
  </conditionalFormatting>
  <conditionalFormatting sqref="N38">
    <cfRule type="expression" dxfId="12" priority="9">
      <formula>IF(AND($C38="",$D38=""),TRUE,FALSE)</formula>
    </cfRule>
  </conditionalFormatting>
  <conditionalFormatting sqref="N39">
    <cfRule type="expression" dxfId="11" priority="8">
      <formula>IFERROR($E39,TRUE)</formula>
    </cfRule>
  </conditionalFormatting>
  <conditionalFormatting sqref="N39">
    <cfRule type="expression" dxfId="10" priority="7">
      <formula>IF(AND($C39="",$D39=""),TRUE,FALSE)</formula>
    </cfRule>
  </conditionalFormatting>
  <conditionalFormatting sqref="N40">
    <cfRule type="expression" dxfId="9" priority="6">
      <formula>IFERROR($E40,TRUE)</formula>
    </cfRule>
  </conditionalFormatting>
  <conditionalFormatting sqref="N40">
    <cfRule type="expression" dxfId="8" priority="5">
      <formula>IF(AND($C40="",$D40=""),TRUE,FALSE)</formula>
    </cfRule>
  </conditionalFormatting>
  <conditionalFormatting sqref="N41">
    <cfRule type="expression" dxfId="7" priority="4">
      <formula>IFERROR($E41,TRUE)</formula>
    </cfRule>
  </conditionalFormatting>
  <conditionalFormatting sqref="N41">
    <cfRule type="expression" dxfId="6" priority="3">
      <formula>IF(AND($C41="",$D41=""),TRUE,FALSE)</formula>
    </cfRule>
  </conditionalFormatting>
  <conditionalFormatting sqref="N42">
    <cfRule type="expression" dxfId="5" priority="2">
      <formula>IFERROR($E42,TRUE)</formula>
    </cfRule>
  </conditionalFormatting>
  <conditionalFormatting sqref="N42">
    <cfRule type="expression" dxfId="4" priority="1">
      <formula>IF(AND($C42="",$D42=""),TRUE,FALSE)</formula>
    </cfRule>
  </conditionalFormatting>
  <dataValidations count="2">
    <dataValidation type="list" errorStyle="warning" allowBlank="1" showInputMessage="1" showErrorMessage="1" error="Selecionar Referencial compatível" sqref="F3 AF1:XFD2 Z1:AE1 U1:W2 Q1:S2">
      <formula1>DADOS</formula1>
    </dataValidation>
    <dataValidation type="list" allowBlank="1" showInputMessage="1" showErrorMessage="1" error="Selecionar Referencial compatível" sqref="C44:C228 C6:C42">
      <formula1>DADOS</formula1>
    </dataValidation>
  </dataValidations>
  <printOptions horizontalCentered="1"/>
  <pageMargins left="0.39370078740157483" right="0.19685039370078741" top="1.5748031496062993" bottom="0.98425196850393704" header="0.59055118110236227" footer="0.31496062992125984"/>
  <pageSetup paperSize="9" scale="60" pageOrder="overThenDown" orientation="portrait" useFirstPageNumber="1" r:id="rId1"/>
  <headerFooter scaleWithDoc="0">
    <oddHeader>&amp;C&amp;G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12</vt:i4>
      </vt:variant>
      <vt:variant>
        <vt:lpstr>Intervalos nomeados</vt:lpstr>
      </vt:variant>
      <vt:variant>
        <vt:i4>6</vt:i4>
      </vt:variant>
    </vt:vector>
  </HeadingPairs>
  <TitlesOfParts>
    <vt:vector size="18" baseType="lpstr">
      <vt:lpstr>SICRO</vt:lpstr>
      <vt:lpstr>DER-ES</vt:lpstr>
      <vt:lpstr>SINAPI</vt:lpstr>
      <vt:lpstr>IDER-ES</vt:lpstr>
      <vt:lpstr>ISINAPI</vt:lpstr>
      <vt:lpstr>DADOS</vt:lpstr>
      <vt:lpstr>Auxiliar</vt:lpstr>
      <vt:lpstr>BDI</vt:lpstr>
      <vt:lpstr>ORCAMENTO</vt:lpstr>
      <vt:lpstr>MEMÓRIA DE CÁLCULO</vt:lpstr>
      <vt:lpstr>COMPOSIÇAO</vt:lpstr>
      <vt:lpstr>CRONOGRAMA</vt:lpstr>
      <vt:lpstr>CRONOGRAMA!Area_de_impressao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2023-09-20T13:11:22Z</cp:lastPrinted>
  <dcterms:created xsi:type="dcterms:W3CDTF">2019-02-26T10:14:24Z</dcterms:created>
  <dcterms:modified xsi:type="dcterms:W3CDTF">2023-10-02T11:52:52Z</dcterms:modified>
</cp:coreProperties>
</file>